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J:\Technischer_Vertrieb\20_Angebote\75xx\R07591_Bosch_Rodez_Montage Magnetanker\4_Kalkulation\"/>
    </mc:Choice>
  </mc:AlternateContent>
  <xr:revisionPtr revIDLastSave="0" documentId="13_ncr:1_{9CAFF12D-FFA3-4303-96EA-FD034EA25020}" xr6:coauthVersionLast="47" xr6:coauthVersionMax="47" xr10:uidLastSave="{00000000-0000-0000-0000-000000000000}"/>
  <bookViews>
    <workbookView xWindow="5265" yWindow="375" windowWidth="34980" windowHeight="20160" xr2:uid="{00000000-000D-0000-FFFF-FFFF00000000}"/>
  </bookViews>
  <sheets>
    <sheet name="Übersicht" sheetId="2" r:id="rId1"/>
    <sheet name="TP" sheetId="225" r:id="rId2"/>
    <sheet name="AP+" sheetId="202" r:id="rId3"/>
    <sheet name="VK" sheetId="203" r:id="rId4"/>
    <sheet name="Grafik" sheetId="124" r:id="rId5"/>
    <sheet name="PM" sheetId="190" r:id="rId6"/>
    <sheet name="Dok" sheetId="193" r:id="rId7"/>
    <sheet name="Ve" sheetId="194" r:id="rId8"/>
    <sheet name="IBN" sheetId="191" r:id="rId9"/>
    <sheet name="1" sheetId="206" r:id="rId10"/>
    <sheet name="2" sheetId="205" r:id="rId11"/>
    <sheet name="3" sheetId="207" r:id="rId12"/>
    <sheet name="4" sheetId="208" r:id="rId13"/>
    <sheet name="5" sheetId="209" r:id="rId14"/>
    <sheet name="6" sheetId="210" r:id="rId15"/>
    <sheet name="7" sheetId="211" r:id="rId16"/>
    <sheet name="8" sheetId="212" r:id="rId17"/>
    <sheet name="9" sheetId="213" r:id="rId18"/>
    <sheet name="10" sheetId="214" r:id="rId19"/>
    <sheet name="11" sheetId="215" r:id="rId20"/>
    <sheet name="12" sheetId="216" r:id="rId21"/>
    <sheet name="13" sheetId="217" r:id="rId22"/>
    <sheet name="14" sheetId="218" r:id="rId23"/>
    <sheet name="15" sheetId="219" r:id="rId24"/>
    <sheet name="16" sheetId="220" r:id="rId25"/>
    <sheet name="17" sheetId="221" r:id="rId26"/>
    <sheet name="18" sheetId="222" r:id="rId27"/>
    <sheet name="19" sheetId="223" r:id="rId28"/>
    <sheet name="20" sheetId="224" r:id="rId29"/>
  </sheets>
  <definedNames>
    <definedName name="_xlnm._FilterDatabase" localSheetId="1" hidden="1">TP!$T$8:$T$20</definedName>
    <definedName name="Angebotsnummer">Übersicht!$C$5</definedName>
    <definedName name="Anlage">Übersicht!$C$4</definedName>
    <definedName name="Bearbeiter">Übersicht!$E$5</definedName>
    <definedName name="Datum">Übersicht!$D$5</definedName>
    <definedName name="Dokumentation">Grafik!$F$12</definedName>
    <definedName name="_xlnm.Print_Area" localSheetId="9">'1'!$B$2:$W$373</definedName>
    <definedName name="_xlnm.Print_Area" localSheetId="18">'10'!$B$2:$W$373</definedName>
    <definedName name="_xlnm.Print_Area" localSheetId="19">'11'!$B$2:$W$373</definedName>
    <definedName name="_xlnm.Print_Area" localSheetId="20">'12'!$B$2:$W$373</definedName>
    <definedName name="_xlnm.Print_Area" localSheetId="21">'13'!$B$2:$W$373</definedName>
    <definedName name="_xlnm.Print_Area" localSheetId="22">'14'!$B$2:$W$373</definedName>
    <definedName name="_xlnm.Print_Area" localSheetId="23">'15'!$B$2:$W$373</definedName>
    <definedName name="_xlnm.Print_Area" localSheetId="24">'16'!$B$2:$W$373</definedName>
    <definedName name="_xlnm.Print_Area" localSheetId="25">'17'!$B$2:$W$373</definedName>
    <definedName name="_xlnm.Print_Area" localSheetId="26">'18'!$B$2:$W$373</definedName>
    <definedName name="_xlnm.Print_Area" localSheetId="27">'19'!$B$2:$W$373</definedName>
    <definedName name="_xlnm.Print_Area" localSheetId="10">'2'!$B$2:$W$373</definedName>
    <definedName name="_xlnm.Print_Area" localSheetId="28">'20'!$B$2:$W$373</definedName>
    <definedName name="_xlnm.Print_Area" localSheetId="11">'3'!$B$2:$W$373</definedName>
    <definedName name="_xlnm.Print_Area" localSheetId="12">'4'!$B$2:$W$373</definedName>
    <definedName name="_xlnm.Print_Area" localSheetId="13">'5'!$B$2:$W$373</definedName>
    <definedName name="_xlnm.Print_Area" localSheetId="14">'6'!$B$2:$W$373</definedName>
    <definedName name="_xlnm.Print_Area" localSheetId="15">'7'!$B$2:$W$373</definedName>
    <definedName name="_xlnm.Print_Area" localSheetId="16">'8'!$B$2:$W$373</definedName>
    <definedName name="_xlnm.Print_Area" localSheetId="17">'9'!$B$2:$W$373</definedName>
    <definedName name="_xlnm.Print_Area" localSheetId="2">'AP+'!$B$2:$K$48</definedName>
    <definedName name="_xlnm.Print_Area" localSheetId="6">Dok!$B$2:$U$33</definedName>
    <definedName name="_xlnm.Print_Area" localSheetId="4">Grafik!$C$2:$Q$39</definedName>
    <definedName name="_xlnm.Print_Area" localSheetId="8">IBN!$B$1:$AH$38</definedName>
    <definedName name="_xlnm.Print_Area" localSheetId="5">PM!$A$1:$P$33</definedName>
    <definedName name="_xlnm.Print_Area" localSheetId="1">TP!$B$2:$CH$20</definedName>
    <definedName name="_xlnm.Print_Area" localSheetId="0">Übersicht!$B$3:$X$43</definedName>
    <definedName name="_xlnm.Print_Area" localSheetId="7">Ve!$B$2:$R$33</definedName>
    <definedName name="_xlnm.Print_Area" localSheetId="3">VK!$B$1:$J$36</definedName>
    <definedName name="Elektrik">Grafik!$F$20</definedName>
    <definedName name="Fertigung">Grafik!$F$19</definedName>
    <definedName name="Gesamtpreis">Übersicht!$V$41</definedName>
    <definedName name="Gewinn">Grafik!$D$6</definedName>
    <definedName name="Hardware">Grafik!$F$13</definedName>
    <definedName name="INB">Grafik!$F$15</definedName>
    <definedName name="Konstruktion">Grafik!$F$11</definedName>
    <definedName name="Kunde">Übersicht!$C$3</definedName>
    <definedName name="MGKZ">Grafik!$D$5</definedName>
    <definedName name="Montage">Grafik!$F$18</definedName>
    <definedName name="Projektleitung">Grafik!$F$17</definedName>
    <definedName name="Sicherheit">Grafik!$E$7</definedName>
    <definedName name="Software">Grafik!$F$14</definedName>
    <definedName name="Verhandlungsspielraum">Grafik!$D$7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T361" i="224" l="1"/>
  <c r="R361" i="224"/>
  <c r="Q361" i="224"/>
  <c r="P361" i="224"/>
  <c r="O361" i="224"/>
  <c r="N361" i="224"/>
  <c r="M361" i="224"/>
  <c r="L361" i="224"/>
  <c r="T349" i="224"/>
  <c r="R349" i="224"/>
  <c r="Q349" i="224"/>
  <c r="P349" i="224"/>
  <c r="O349" i="224"/>
  <c r="N349" i="224"/>
  <c r="M349" i="224"/>
  <c r="L349" i="224"/>
  <c r="T337" i="224"/>
  <c r="R337" i="224"/>
  <c r="Q337" i="224"/>
  <c r="P337" i="224"/>
  <c r="O337" i="224"/>
  <c r="N337" i="224"/>
  <c r="M337" i="224"/>
  <c r="L337" i="224"/>
  <c r="T325" i="224"/>
  <c r="R325" i="224"/>
  <c r="Q325" i="224"/>
  <c r="P325" i="224"/>
  <c r="O325" i="224"/>
  <c r="N325" i="224"/>
  <c r="M325" i="224"/>
  <c r="L325" i="224"/>
  <c r="T313" i="224"/>
  <c r="R313" i="224"/>
  <c r="Q313" i="224"/>
  <c r="P313" i="224"/>
  <c r="O313" i="224"/>
  <c r="N313" i="224"/>
  <c r="M313" i="224"/>
  <c r="L313" i="224"/>
  <c r="T301" i="224"/>
  <c r="R301" i="224"/>
  <c r="Q301" i="224"/>
  <c r="P301" i="224"/>
  <c r="O301" i="224"/>
  <c r="N301" i="224"/>
  <c r="M301" i="224"/>
  <c r="L301" i="224"/>
  <c r="T289" i="224"/>
  <c r="R289" i="224"/>
  <c r="Q289" i="224"/>
  <c r="P289" i="224"/>
  <c r="O289" i="224"/>
  <c r="N289" i="224"/>
  <c r="M289" i="224"/>
  <c r="L289" i="224"/>
  <c r="T277" i="224"/>
  <c r="R277" i="224"/>
  <c r="Q277" i="224"/>
  <c r="P277" i="224"/>
  <c r="O277" i="224"/>
  <c r="N277" i="224"/>
  <c r="M277" i="224"/>
  <c r="L277" i="224"/>
  <c r="T265" i="224"/>
  <c r="R265" i="224"/>
  <c r="Q265" i="224"/>
  <c r="P265" i="224"/>
  <c r="O265" i="224"/>
  <c r="N265" i="224"/>
  <c r="M265" i="224"/>
  <c r="L265" i="224"/>
  <c r="T253" i="224"/>
  <c r="R253" i="224"/>
  <c r="Q253" i="224"/>
  <c r="P253" i="224"/>
  <c r="O253" i="224"/>
  <c r="N253" i="224"/>
  <c r="M253" i="224"/>
  <c r="L253" i="224"/>
  <c r="T241" i="224"/>
  <c r="R241" i="224"/>
  <c r="Q241" i="224"/>
  <c r="P241" i="224"/>
  <c r="O241" i="224"/>
  <c r="N241" i="224"/>
  <c r="M241" i="224"/>
  <c r="L241" i="224"/>
  <c r="T229" i="224"/>
  <c r="R229" i="224"/>
  <c r="Q229" i="224"/>
  <c r="P229" i="224"/>
  <c r="O229" i="224"/>
  <c r="N229" i="224"/>
  <c r="M229" i="224"/>
  <c r="L229" i="224"/>
  <c r="T217" i="224"/>
  <c r="R217" i="224"/>
  <c r="Q217" i="224"/>
  <c r="P217" i="224"/>
  <c r="O217" i="224"/>
  <c r="N217" i="224"/>
  <c r="M217" i="224"/>
  <c r="L217" i="224"/>
  <c r="T205" i="224"/>
  <c r="R205" i="224"/>
  <c r="Q205" i="224"/>
  <c r="P205" i="224"/>
  <c r="O205" i="224"/>
  <c r="N205" i="224"/>
  <c r="M205" i="224"/>
  <c r="L205" i="224"/>
  <c r="T193" i="224"/>
  <c r="R193" i="224"/>
  <c r="Q193" i="224"/>
  <c r="P193" i="224"/>
  <c r="O193" i="224"/>
  <c r="N193" i="224"/>
  <c r="M193" i="224"/>
  <c r="L193" i="224"/>
  <c r="T181" i="224"/>
  <c r="R181" i="224"/>
  <c r="Q181" i="224"/>
  <c r="P181" i="224"/>
  <c r="O181" i="224"/>
  <c r="N181" i="224"/>
  <c r="M181" i="224"/>
  <c r="L181" i="224"/>
  <c r="T169" i="224"/>
  <c r="R169" i="224"/>
  <c r="Q169" i="224"/>
  <c r="P169" i="224"/>
  <c r="O169" i="224"/>
  <c r="N169" i="224"/>
  <c r="M169" i="224"/>
  <c r="L169" i="224"/>
  <c r="T157" i="224"/>
  <c r="R157" i="224"/>
  <c r="Q157" i="224"/>
  <c r="P157" i="224"/>
  <c r="O157" i="224"/>
  <c r="N157" i="224"/>
  <c r="M157" i="224"/>
  <c r="L157" i="224"/>
  <c r="T145" i="224"/>
  <c r="R145" i="224"/>
  <c r="Q145" i="224"/>
  <c r="P145" i="224"/>
  <c r="O145" i="224"/>
  <c r="N145" i="224"/>
  <c r="M145" i="224"/>
  <c r="L145" i="224"/>
  <c r="T133" i="224"/>
  <c r="R133" i="224"/>
  <c r="Q133" i="224"/>
  <c r="P133" i="224"/>
  <c r="O133" i="224"/>
  <c r="N133" i="224"/>
  <c r="M133" i="224"/>
  <c r="L133" i="224"/>
  <c r="T121" i="224"/>
  <c r="R121" i="224"/>
  <c r="Q121" i="224"/>
  <c r="P121" i="224"/>
  <c r="O121" i="224"/>
  <c r="N121" i="224"/>
  <c r="M121" i="224"/>
  <c r="L121" i="224"/>
  <c r="T109" i="224"/>
  <c r="R109" i="224"/>
  <c r="Q109" i="224"/>
  <c r="P109" i="224"/>
  <c r="O109" i="224"/>
  <c r="N109" i="224"/>
  <c r="M109" i="224"/>
  <c r="L109" i="224"/>
  <c r="T97" i="224"/>
  <c r="R97" i="224"/>
  <c r="Q97" i="224"/>
  <c r="P97" i="224"/>
  <c r="O97" i="224"/>
  <c r="N97" i="224"/>
  <c r="M97" i="224"/>
  <c r="L97" i="224"/>
  <c r="T85" i="224"/>
  <c r="R85" i="224"/>
  <c r="Q85" i="224"/>
  <c r="P85" i="224"/>
  <c r="O85" i="224"/>
  <c r="N85" i="224"/>
  <c r="M85" i="224"/>
  <c r="L85" i="224"/>
  <c r="T73" i="224"/>
  <c r="R73" i="224"/>
  <c r="Q73" i="224"/>
  <c r="P73" i="224"/>
  <c r="O73" i="224"/>
  <c r="N73" i="224"/>
  <c r="M73" i="224"/>
  <c r="L73" i="224"/>
  <c r="T61" i="224"/>
  <c r="R61" i="224"/>
  <c r="Q61" i="224"/>
  <c r="P61" i="224"/>
  <c r="O61" i="224"/>
  <c r="N61" i="224"/>
  <c r="M61" i="224"/>
  <c r="L61" i="224"/>
  <c r="T49" i="224"/>
  <c r="R49" i="224"/>
  <c r="Q49" i="224"/>
  <c r="P49" i="224"/>
  <c r="O49" i="224"/>
  <c r="N49" i="224"/>
  <c r="M49" i="224"/>
  <c r="L49" i="224"/>
  <c r="T37" i="224"/>
  <c r="R37" i="224"/>
  <c r="Q37" i="224"/>
  <c r="P37" i="224"/>
  <c r="O37" i="224"/>
  <c r="N37" i="224"/>
  <c r="M37" i="224"/>
  <c r="L37" i="224"/>
  <c r="T25" i="224"/>
  <c r="R25" i="224"/>
  <c r="Q25" i="224"/>
  <c r="P25" i="224"/>
  <c r="O25" i="224"/>
  <c r="N25" i="224"/>
  <c r="M25" i="224"/>
  <c r="L25" i="224"/>
  <c r="B25" i="224"/>
  <c r="B37" i="224" s="1"/>
  <c r="B49" i="224" s="1"/>
  <c r="B61" i="224" s="1"/>
  <c r="B73" i="224" s="1"/>
  <c r="B85" i="224" s="1"/>
  <c r="B97" i="224" s="1"/>
  <c r="B109" i="224" s="1"/>
  <c r="B121" i="224" s="1"/>
  <c r="B133" i="224" s="1"/>
  <c r="B145" i="224" s="1"/>
  <c r="B157" i="224" s="1"/>
  <c r="B169" i="224" s="1"/>
  <c r="B181" i="224" s="1"/>
  <c r="B193" i="224" s="1"/>
  <c r="B205" i="224" s="1"/>
  <c r="B217" i="224" s="1"/>
  <c r="B229" i="224" s="1"/>
  <c r="B241" i="224" s="1"/>
  <c r="B253" i="224" s="1"/>
  <c r="B265" i="224" s="1"/>
  <c r="B277" i="224" s="1"/>
  <c r="B289" i="224" s="1"/>
  <c r="B301" i="224" s="1"/>
  <c r="B313" i="224" s="1"/>
  <c r="B325" i="224" s="1"/>
  <c r="B337" i="224" s="1"/>
  <c r="B349" i="224" s="1"/>
  <c r="B361" i="224" s="1"/>
  <c r="T13" i="224"/>
  <c r="R13" i="224"/>
  <c r="Q13" i="224"/>
  <c r="P13" i="224"/>
  <c r="O13" i="224"/>
  <c r="N13" i="224"/>
  <c r="M13" i="224"/>
  <c r="L13" i="224"/>
  <c r="T361" i="223"/>
  <c r="R361" i="223"/>
  <c r="Q361" i="223"/>
  <c r="P361" i="223"/>
  <c r="O361" i="223"/>
  <c r="N361" i="223"/>
  <c r="M361" i="223"/>
  <c r="L361" i="223"/>
  <c r="T349" i="223"/>
  <c r="R349" i="223"/>
  <c r="Q349" i="223"/>
  <c r="P349" i="223"/>
  <c r="O349" i="223"/>
  <c r="N349" i="223"/>
  <c r="M349" i="223"/>
  <c r="L349" i="223"/>
  <c r="T337" i="223"/>
  <c r="R337" i="223"/>
  <c r="Q337" i="223"/>
  <c r="P337" i="223"/>
  <c r="O337" i="223"/>
  <c r="N337" i="223"/>
  <c r="M337" i="223"/>
  <c r="L337" i="223"/>
  <c r="T325" i="223"/>
  <c r="R325" i="223"/>
  <c r="Q325" i="223"/>
  <c r="P325" i="223"/>
  <c r="O325" i="223"/>
  <c r="N325" i="223"/>
  <c r="M325" i="223"/>
  <c r="L325" i="223"/>
  <c r="T313" i="223"/>
  <c r="R313" i="223"/>
  <c r="Q313" i="223"/>
  <c r="P313" i="223"/>
  <c r="O313" i="223"/>
  <c r="N313" i="223"/>
  <c r="M313" i="223"/>
  <c r="L313" i="223"/>
  <c r="T301" i="223"/>
  <c r="R301" i="223"/>
  <c r="Q301" i="223"/>
  <c r="P301" i="223"/>
  <c r="O301" i="223"/>
  <c r="N301" i="223"/>
  <c r="M301" i="223"/>
  <c r="L301" i="223"/>
  <c r="T289" i="223"/>
  <c r="R289" i="223"/>
  <c r="Q289" i="223"/>
  <c r="P289" i="223"/>
  <c r="O289" i="223"/>
  <c r="N289" i="223"/>
  <c r="M289" i="223"/>
  <c r="L289" i="223"/>
  <c r="T277" i="223"/>
  <c r="R277" i="223"/>
  <c r="Q277" i="223"/>
  <c r="P277" i="223"/>
  <c r="O277" i="223"/>
  <c r="N277" i="223"/>
  <c r="M277" i="223"/>
  <c r="L277" i="223"/>
  <c r="T265" i="223"/>
  <c r="R265" i="223"/>
  <c r="Q265" i="223"/>
  <c r="P265" i="223"/>
  <c r="O265" i="223"/>
  <c r="N265" i="223"/>
  <c r="M265" i="223"/>
  <c r="L265" i="223"/>
  <c r="T253" i="223"/>
  <c r="R253" i="223"/>
  <c r="Q253" i="223"/>
  <c r="P253" i="223"/>
  <c r="O253" i="223"/>
  <c r="N253" i="223"/>
  <c r="M253" i="223"/>
  <c r="L253" i="223"/>
  <c r="T241" i="223"/>
  <c r="R241" i="223"/>
  <c r="Q241" i="223"/>
  <c r="P241" i="223"/>
  <c r="O241" i="223"/>
  <c r="N241" i="223"/>
  <c r="M241" i="223"/>
  <c r="L241" i="223"/>
  <c r="T229" i="223"/>
  <c r="R229" i="223"/>
  <c r="Q229" i="223"/>
  <c r="P229" i="223"/>
  <c r="O229" i="223"/>
  <c r="N229" i="223"/>
  <c r="M229" i="223"/>
  <c r="L229" i="223"/>
  <c r="T217" i="223"/>
  <c r="R217" i="223"/>
  <c r="Q217" i="223"/>
  <c r="P217" i="223"/>
  <c r="O217" i="223"/>
  <c r="N217" i="223"/>
  <c r="M217" i="223"/>
  <c r="L217" i="223"/>
  <c r="T205" i="223"/>
  <c r="R205" i="223"/>
  <c r="Q205" i="223"/>
  <c r="P205" i="223"/>
  <c r="O205" i="223"/>
  <c r="N205" i="223"/>
  <c r="M205" i="223"/>
  <c r="L205" i="223"/>
  <c r="T193" i="223"/>
  <c r="R193" i="223"/>
  <c r="Q193" i="223"/>
  <c r="P193" i="223"/>
  <c r="O193" i="223"/>
  <c r="N193" i="223"/>
  <c r="M193" i="223"/>
  <c r="L193" i="223"/>
  <c r="T181" i="223"/>
  <c r="R181" i="223"/>
  <c r="Q181" i="223"/>
  <c r="P181" i="223"/>
  <c r="O181" i="223"/>
  <c r="N181" i="223"/>
  <c r="M181" i="223"/>
  <c r="L181" i="223"/>
  <c r="T169" i="223"/>
  <c r="R169" i="223"/>
  <c r="Q169" i="223"/>
  <c r="P169" i="223"/>
  <c r="O169" i="223"/>
  <c r="N169" i="223"/>
  <c r="M169" i="223"/>
  <c r="L169" i="223"/>
  <c r="T157" i="223"/>
  <c r="R157" i="223"/>
  <c r="Q157" i="223"/>
  <c r="P157" i="223"/>
  <c r="O157" i="223"/>
  <c r="N157" i="223"/>
  <c r="M157" i="223"/>
  <c r="L157" i="223"/>
  <c r="T145" i="223"/>
  <c r="R145" i="223"/>
  <c r="Q145" i="223"/>
  <c r="P145" i="223"/>
  <c r="O145" i="223"/>
  <c r="N145" i="223"/>
  <c r="M145" i="223"/>
  <c r="L145" i="223"/>
  <c r="T133" i="223"/>
  <c r="R133" i="223"/>
  <c r="Q133" i="223"/>
  <c r="P133" i="223"/>
  <c r="O133" i="223"/>
  <c r="N133" i="223"/>
  <c r="M133" i="223"/>
  <c r="L133" i="223"/>
  <c r="T121" i="223"/>
  <c r="R121" i="223"/>
  <c r="Q121" i="223"/>
  <c r="P121" i="223"/>
  <c r="O121" i="223"/>
  <c r="N121" i="223"/>
  <c r="M121" i="223"/>
  <c r="L121" i="223"/>
  <c r="T109" i="223"/>
  <c r="R109" i="223"/>
  <c r="Q109" i="223"/>
  <c r="P109" i="223"/>
  <c r="O109" i="223"/>
  <c r="N109" i="223"/>
  <c r="M109" i="223"/>
  <c r="L109" i="223"/>
  <c r="T97" i="223"/>
  <c r="R97" i="223"/>
  <c r="Q97" i="223"/>
  <c r="P97" i="223"/>
  <c r="O97" i="223"/>
  <c r="N97" i="223"/>
  <c r="M97" i="223"/>
  <c r="L97" i="223"/>
  <c r="T85" i="223"/>
  <c r="R85" i="223"/>
  <c r="Q85" i="223"/>
  <c r="P85" i="223"/>
  <c r="O85" i="223"/>
  <c r="N85" i="223"/>
  <c r="M85" i="223"/>
  <c r="L85" i="223"/>
  <c r="T73" i="223"/>
  <c r="R73" i="223"/>
  <c r="Q73" i="223"/>
  <c r="P73" i="223"/>
  <c r="O73" i="223"/>
  <c r="N73" i="223"/>
  <c r="M73" i="223"/>
  <c r="L73" i="223"/>
  <c r="T61" i="223"/>
  <c r="R61" i="223"/>
  <c r="Q61" i="223"/>
  <c r="P61" i="223"/>
  <c r="O61" i="223"/>
  <c r="N61" i="223"/>
  <c r="M61" i="223"/>
  <c r="L61" i="223"/>
  <c r="T49" i="223"/>
  <c r="R49" i="223"/>
  <c r="Q49" i="223"/>
  <c r="P49" i="223"/>
  <c r="O49" i="223"/>
  <c r="N49" i="223"/>
  <c r="M49" i="223"/>
  <c r="L49" i="223"/>
  <c r="T37" i="223"/>
  <c r="R37" i="223"/>
  <c r="Q37" i="223"/>
  <c r="P37" i="223"/>
  <c r="O37" i="223"/>
  <c r="N37" i="223"/>
  <c r="M37" i="223"/>
  <c r="L37" i="223"/>
  <c r="T25" i="223"/>
  <c r="R25" i="223"/>
  <c r="Q25" i="223"/>
  <c r="P25" i="223"/>
  <c r="O25" i="223"/>
  <c r="N25" i="223"/>
  <c r="M25" i="223"/>
  <c r="L25" i="223"/>
  <c r="B25" i="223"/>
  <c r="B37" i="223" s="1"/>
  <c r="B49" i="223" s="1"/>
  <c r="B61" i="223" s="1"/>
  <c r="B73" i="223" s="1"/>
  <c r="B85" i="223" s="1"/>
  <c r="B97" i="223" s="1"/>
  <c r="B109" i="223" s="1"/>
  <c r="B121" i="223" s="1"/>
  <c r="B133" i="223" s="1"/>
  <c r="B145" i="223" s="1"/>
  <c r="B157" i="223" s="1"/>
  <c r="B169" i="223" s="1"/>
  <c r="B181" i="223" s="1"/>
  <c r="B193" i="223" s="1"/>
  <c r="B205" i="223" s="1"/>
  <c r="B217" i="223" s="1"/>
  <c r="B229" i="223" s="1"/>
  <c r="B241" i="223" s="1"/>
  <c r="B253" i="223" s="1"/>
  <c r="B265" i="223" s="1"/>
  <c r="B277" i="223" s="1"/>
  <c r="B289" i="223" s="1"/>
  <c r="B301" i="223" s="1"/>
  <c r="B313" i="223" s="1"/>
  <c r="B325" i="223" s="1"/>
  <c r="B337" i="223" s="1"/>
  <c r="B349" i="223" s="1"/>
  <c r="B361" i="223" s="1"/>
  <c r="T13" i="223"/>
  <c r="R13" i="223"/>
  <c r="Q13" i="223"/>
  <c r="P13" i="223"/>
  <c r="O13" i="223"/>
  <c r="N13" i="223"/>
  <c r="M13" i="223"/>
  <c r="L13" i="223"/>
  <c r="T361" i="222"/>
  <c r="R361" i="222"/>
  <c r="Q361" i="222"/>
  <c r="P361" i="222"/>
  <c r="O361" i="222"/>
  <c r="N361" i="222"/>
  <c r="M361" i="222"/>
  <c r="L361" i="222"/>
  <c r="T349" i="222"/>
  <c r="R349" i="222"/>
  <c r="Q349" i="222"/>
  <c r="P349" i="222"/>
  <c r="O349" i="222"/>
  <c r="N349" i="222"/>
  <c r="M349" i="222"/>
  <c r="L349" i="222"/>
  <c r="T337" i="222"/>
  <c r="R337" i="222"/>
  <c r="Q337" i="222"/>
  <c r="P337" i="222"/>
  <c r="O337" i="222"/>
  <c r="N337" i="222"/>
  <c r="M337" i="222"/>
  <c r="L337" i="222"/>
  <c r="T325" i="222"/>
  <c r="R325" i="222"/>
  <c r="Q325" i="222"/>
  <c r="P325" i="222"/>
  <c r="O325" i="222"/>
  <c r="N325" i="222"/>
  <c r="M325" i="222"/>
  <c r="L325" i="222"/>
  <c r="T313" i="222"/>
  <c r="R313" i="222"/>
  <c r="Q313" i="222"/>
  <c r="P313" i="222"/>
  <c r="O313" i="222"/>
  <c r="N313" i="222"/>
  <c r="M313" i="222"/>
  <c r="L313" i="222"/>
  <c r="T301" i="222"/>
  <c r="R301" i="222"/>
  <c r="Q301" i="222"/>
  <c r="P301" i="222"/>
  <c r="O301" i="222"/>
  <c r="N301" i="222"/>
  <c r="M301" i="222"/>
  <c r="L301" i="222"/>
  <c r="T289" i="222"/>
  <c r="R289" i="222"/>
  <c r="Q289" i="222"/>
  <c r="P289" i="222"/>
  <c r="O289" i="222"/>
  <c r="N289" i="222"/>
  <c r="M289" i="222"/>
  <c r="L289" i="222"/>
  <c r="T277" i="222"/>
  <c r="R277" i="222"/>
  <c r="Q277" i="222"/>
  <c r="P277" i="222"/>
  <c r="O277" i="222"/>
  <c r="N277" i="222"/>
  <c r="M277" i="222"/>
  <c r="L277" i="222"/>
  <c r="T265" i="222"/>
  <c r="R265" i="222"/>
  <c r="Q265" i="222"/>
  <c r="P265" i="222"/>
  <c r="O265" i="222"/>
  <c r="N265" i="222"/>
  <c r="M265" i="222"/>
  <c r="L265" i="222"/>
  <c r="T253" i="222"/>
  <c r="R253" i="222"/>
  <c r="Q253" i="222"/>
  <c r="P253" i="222"/>
  <c r="O253" i="222"/>
  <c r="N253" i="222"/>
  <c r="M253" i="222"/>
  <c r="L253" i="222"/>
  <c r="T241" i="222"/>
  <c r="R241" i="222"/>
  <c r="Q241" i="222"/>
  <c r="P241" i="222"/>
  <c r="O241" i="222"/>
  <c r="N241" i="222"/>
  <c r="M241" i="222"/>
  <c r="L241" i="222"/>
  <c r="T229" i="222"/>
  <c r="R229" i="222"/>
  <c r="Q229" i="222"/>
  <c r="P229" i="222"/>
  <c r="O229" i="222"/>
  <c r="N229" i="222"/>
  <c r="M229" i="222"/>
  <c r="L229" i="222"/>
  <c r="T217" i="222"/>
  <c r="R217" i="222"/>
  <c r="Q217" i="222"/>
  <c r="P217" i="222"/>
  <c r="O217" i="222"/>
  <c r="N217" i="222"/>
  <c r="M217" i="222"/>
  <c r="L217" i="222"/>
  <c r="T205" i="222"/>
  <c r="R205" i="222"/>
  <c r="Q205" i="222"/>
  <c r="P205" i="222"/>
  <c r="O205" i="222"/>
  <c r="N205" i="222"/>
  <c r="M205" i="222"/>
  <c r="L205" i="222"/>
  <c r="T193" i="222"/>
  <c r="R193" i="222"/>
  <c r="Q193" i="222"/>
  <c r="P193" i="222"/>
  <c r="O193" i="222"/>
  <c r="N193" i="222"/>
  <c r="M193" i="222"/>
  <c r="L193" i="222"/>
  <c r="T181" i="222"/>
  <c r="R181" i="222"/>
  <c r="Q181" i="222"/>
  <c r="P181" i="222"/>
  <c r="O181" i="222"/>
  <c r="N181" i="222"/>
  <c r="M181" i="222"/>
  <c r="L181" i="222"/>
  <c r="T169" i="222"/>
  <c r="R169" i="222"/>
  <c r="Q169" i="222"/>
  <c r="P169" i="222"/>
  <c r="O169" i="222"/>
  <c r="N169" i="222"/>
  <c r="M169" i="222"/>
  <c r="L169" i="222"/>
  <c r="T157" i="222"/>
  <c r="R157" i="222"/>
  <c r="Q157" i="222"/>
  <c r="P157" i="222"/>
  <c r="O157" i="222"/>
  <c r="N157" i="222"/>
  <c r="M157" i="222"/>
  <c r="L157" i="222"/>
  <c r="T145" i="222"/>
  <c r="R145" i="222"/>
  <c r="Q145" i="222"/>
  <c r="P145" i="222"/>
  <c r="O145" i="222"/>
  <c r="N145" i="222"/>
  <c r="M145" i="222"/>
  <c r="L145" i="222"/>
  <c r="T133" i="222"/>
  <c r="R133" i="222"/>
  <c r="Q133" i="222"/>
  <c r="P133" i="222"/>
  <c r="O133" i="222"/>
  <c r="N133" i="222"/>
  <c r="M133" i="222"/>
  <c r="L133" i="222"/>
  <c r="T121" i="222"/>
  <c r="R121" i="222"/>
  <c r="Q121" i="222"/>
  <c r="P121" i="222"/>
  <c r="O121" i="222"/>
  <c r="N121" i="222"/>
  <c r="M121" i="222"/>
  <c r="L121" i="222"/>
  <c r="T109" i="222"/>
  <c r="R109" i="222"/>
  <c r="Q109" i="222"/>
  <c r="P109" i="222"/>
  <c r="O109" i="222"/>
  <c r="N109" i="222"/>
  <c r="M109" i="222"/>
  <c r="L109" i="222"/>
  <c r="T97" i="222"/>
  <c r="R97" i="222"/>
  <c r="Q97" i="222"/>
  <c r="P97" i="222"/>
  <c r="O97" i="222"/>
  <c r="N97" i="222"/>
  <c r="M97" i="222"/>
  <c r="L97" i="222"/>
  <c r="T85" i="222"/>
  <c r="R85" i="222"/>
  <c r="Q85" i="222"/>
  <c r="P85" i="222"/>
  <c r="O85" i="222"/>
  <c r="N85" i="222"/>
  <c r="M85" i="222"/>
  <c r="L85" i="222"/>
  <c r="T73" i="222"/>
  <c r="R73" i="222"/>
  <c r="Q73" i="222"/>
  <c r="P73" i="222"/>
  <c r="O73" i="222"/>
  <c r="N73" i="222"/>
  <c r="M73" i="222"/>
  <c r="L73" i="222"/>
  <c r="T61" i="222"/>
  <c r="R61" i="222"/>
  <c r="Q61" i="222"/>
  <c r="P61" i="222"/>
  <c r="O61" i="222"/>
  <c r="N61" i="222"/>
  <c r="M61" i="222"/>
  <c r="L61" i="222"/>
  <c r="T49" i="222"/>
  <c r="R49" i="222"/>
  <c r="Q49" i="222"/>
  <c r="P49" i="222"/>
  <c r="O49" i="222"/>
  <c r="N49" i="222"/>
  <c r="M49" i="222"/>
  <c r="L49" i="222"/>
  <c r="T37" i="222"/>
  <c r="R37" i="222"/>
  <c r="Q37" i="222"/>
  <c r="P37" i="222"/>
  <c r="O37" i="222"/>
  <c r="N37" i="222"/>
  <c r="M37" i="222"/>
  <c r="L37" i="222"/>
  <c r="T25" i="222"/>
  <c r="R25" i="222"/>
  <c r="Q25" i="222"/>
  <c r="P25" i="222"/>
  <c r="O25" i="222"/>
  <c r="N25" i="222"/>
  <c r="M25" i="222"/>
  <c r="L25" i="222"/>
  <c r="B25" i="222"/>
  <c r="B37" i="222" s="1"/>
  <c r="B49" i="222" s="1"/>
  <c r="B61" i="222" s="1"/>
  <c r="B73" i="222" s="1"/>
  <c r="B85" i="222" s="1"/>
  <c r="B97" i="222" s="1"/>
  <c r="B109" i="222" s="1"/>
  <c r="B121" i="222" s="1"/>
  <c r="B133" i="222" s="1"/>
  <c r="B145" i="222" s="1"/>
  <c r="B157" i="222" s="1"/>
  <c r="B169" i="222" s="1"/>
  <c r="B181" i="222" s="1"/>
  <c r="B193" i="222" s="1"/>
  <c r="B205" i="222" s="1"/>
  <c r="B217" i="222" s="1"/>
  <c r="B229" i="222" s="1"/>
  <c r="B241" i="222" s="1"/>
  <c r="B253" i="222" s="1"/>
  <c r="B265" i="222" s="1"/>
  <c r="B277" i="222" s="1"/>
  <c r="B289" i="222" s="1"/>
  <c r="B301" i="222" s="1"/>
  <c r="B313" i="222" s="1"/>
  <c r="B325" i="222" s="1"/>
  <c r="B337" i="222" s="1"/>
  <c r="B349" i="222" s="1"/>
  <c r="B361" i="222" s="1"/>
  <c r="T13" i="222"/>
  <c r="R13" i="222"/>
  <c r="Q13" i="222"/>
  <c r="P13" i="222"/>
  <c r="O13" i="222"/>
  <c r="N13" i="222"/>
  <c r="M13" i="222"/>
  <c r="L13" i="222"/>
  <c r="T361" i="221"/>
  <c r="R361" i="221"/>
  <c r="Q361" i="221"/>
  <c r="P361" i="221"/>
  <c r="O361" i="221"/>
  <c r="N361" i="221"/>
  <c r="M361" i="221"/>
  <c r="L361" i="221"/>
  <c r="T349" i="221"/>
  <c r="R349" i="221"/>
  <c r="Q349" i="221"/>
  <c r="P349" i="221"/>
  <c r="O349" i="221"/>
  <c r="N349" i="221"/>
  <c r="M349" i="221"/>
  <c r="L349" i="221"/>
  <c r="T337" i="221"/>
  <c r="R337" i="221"/>
  <c r="Q337" i="221"/>
  <c r="P337" i="221"/>
  <c r="O337" i="221"/>
  <c r="N337" i="221"/>
  <c r="M337" i="221"/>
  <c r="L337" i="221"/>
  <c r="T325" i="221"/>
  <c r="R325" i="221"/>
  <c r="Q325" i="221"/>
  <c r="P325" i="221"/>
  <c r="O325" i="221"/>
  <c r="N325" i="221"/>
  <c r="M325" i="221"/>
  <c r="L325" i="221"/>
  <c r="T313" i="221"/>
  <c r="R313" i="221"/>
  <c r="Q313" i="221"/>
  <c r="P313" i="221"/>
  <c r="O313" i="221"/>
  <c r="N313" i="221"/>
  <c r="M313" i="221"/>
  <c r="L313" i="221"/>
  <c r="T301" i="221"/>
  <c r="R301" i="221"/>
  <c r="Q301" i="221"/>
  <c r="P301" i="221"/>
  <c r="O301" i="221"/>
  <c r="N301" i="221"/>
  <c r="M301" i="221"/>
  <c r="L301" i="221"/>
  <c r="T289" i="221"/>
  <c r="R289" i="221"/>
  <c r="Q289" i="221"/>
  <c r="P289" i="221"/>
  <c r="O289" i="221"/>
  <c r="N289" i="221"/>
  <c r="M289" i="221"/>
  <c r="L289" i="221"/>
  <c r="T277" i="221"/>
  <c r="R277" i="221"/>
  <c r="Q277" i="221"/>
  <c r="P277" i="221"/>
  <c r="O277" i="221"/>
  <c r="N277" i="221"/>
  <c r="M277" i="221"/>
  <c r="L277" i="221"/>
  <c r="T265" i="221"/>
  <c r="R265" i="221"/>
  <c r="Q265" i="221"/>
  <c r="P265" i="221"/>
  <c r="O265" i="221"/>
  <c r="N265" i="221"/>
  <c r="M265" i="221"/>
  <c r="L265" i="221"/>
  <c r="T253" i="221"/>
  <c r="R253" i="221"/>
  <c r="Q253" i="221"/>
  <c r="P253" i="221"/>
  <c r="O253" i="221"/>
  <c r="N253" i="221"/>
  <c r="M253" i="221"/>
  <c r="L253" i="221"/>
  <c r="T241" i="221"/>
  <c r="R241" i="221"/>
  <c r="Q241" i="221"/>
  <c r="P241" i="221"/>
  <c r="O241" i="221"/>
  <c r="N241" i="221"/>
  <c r="M241" i="221"/>
  <c r="L241" i="221"/>
  <c r="T229" i="221"/>
  <c r="R229" i="221"/>
  <c r="Q229" i="221"/>
  <c r="P229" i="221"/>
  <c r="O229" i="221"/>
  <c r="N229" i="221"/>
  <c r="M229" i="221"/>
  <c r="L229" i="221"/>
  <c r="T217" i="221"/>
  <c r="R217" i="221"/>
  <c r="Q217" i="221"/>
  <c r="P217" i="221"/>
  <c r="O217" i="221"/>
  <c r="N217" i="221"/>
  <c r="M217" i="221"/>
  <c r="L217" i="221"/>
  <c r="T205" i="221"/>
  <c r="R205" i="221"/>
  <c r="Q205" i="221"/>
  <c r="P205" i="221"/>
  <c r="O205" i="221"/>
  <c r="N205" i="221"/>
  <c r="M205" i="221"/>
  <c r="L205" i="221"/>
  <c r="T193" i="221"/>
  <c r="R193" i="221"/>
  <c r="Q193" i="221"/>
  <c r="P193" i="221"/>
  <c r="O193" i="221"/>
  <c r="N193" i="221"/>
  <c r="M193" i="221"/>
  <c r="L193" i="221"/>
  <c r="T181" i="221"/>
  <c r="R181" i="221"/>
  <c r="Q181" i="221"/>
  <c r="P181" i="221"/>
  <c r="O181" i="221"/>
  <c r="N181" i="221"/>
  <c r="M181" i="221"/>
  <c r="L181" i="221"/>
  <c r="T169" i="221"/>
  <c r="R169" i="221"/>
  <c r="Q169" i="221"/>
  <c r="P169" i="221"/>
  <c r="O169" i="221"/>
  <c r="N169" i="221"/>
  <c r="M169" i="221"/>
  <c r="L169" i="221"/>
  <c r="T157" i="221"/>
  <c r="R157" i="221"/>
  <c r="Q157" i="221"/>
  <c r="P157" i="221"/>
  <c r="O157" i="221"/>
  <c r="N157" i="221"/>
  <c r="M157" i="221"/>
  <c r="L157" i="221"/>
  <c r="T145" i="221"/>
  <c r="R145" i="221"/>
  <c r="Q145" i="221"/>
  <c r="P145" i="221"/>
  <c r="O145" i="221"/>
  <c r="N145" i="221"/>
  <c r="M145" i="221"/>
  <c r="L145" i="221"/>
  <c r="T133" i="221"/>
  <c r="R133" i="221"/>
  <c r="Q133" i="221"/>
  <c r="P133" i="221"/>
  <c r="O133" i="221"/>
  <c r="N133" i="221"/>
  <c r="M133" i="221"/>
  <c r="L133" i="221"/>
  <c r="T121" i="221"/>
  <c r="R121" i="221"/>
  <c r="Q121" i="221"/>
  <c r="P121" i="221"/>
  <c r="O121" i="221"/>
  <c r="N121" i="221"/>
  <c r="M121" i="221"/>
  <c r="L121" i="221"/>
  <c r="T109" i="221"/>
  <c r="R109" i="221"/>
  <c r="Q109" i="221"/>
  <c r="P109" i="221"/>
  <c r="O109" i="221"/>
  <c r="N109" i="221"/>
  <c r="M109" i="221"/>
  <c r="L109" i="221"/>
  <c r="T97" i="221"/>
  <c r="R97" i="221"/>
  <c r="Q97" i="221"/>
  <c r="P97" i="221"/>
  <c r="O97" i="221"/>
  <c r="N97" i="221"/>
  <c r="M97" i="221"/>
  <c r="L97" i="221"/>
  <c r="T85" i="221"/>
  <c r="R85" i="221"/>
  <c r="Q85" i="221"/>
  <c r="P85" i="221"/>
  <c r="O85" i="221"/>
  <c r="N85" i="221"/>
  <c r="M85" i="221"/>
  <c r="L85" i="221"/>
  <c r="T73" i="221"/>
  <c r="R73" i="221"/>
  <c r="Q73" i="221"/>
  <c r="P73" i="221"/>
  <c r="O73" i="221"/>
  <c r="N73" i="221"/>
  <c r="M73" i="221"/>
  <c r="L73" i="221"/>
  <c r="T61" i="221"/>
  <c r="R61" i="221"/>
  <c r="Q61" i="221"/>
  <c r="P61" i="221"/>
  <c r="O61" i="221"/>
  <c r="N61" i="221"/>
  <c r="M61" i="221"/>
  <c r="L61" i="221"/>
  <c r="T49" i="221"/>
  <c r="R49" i="221"/>
  <c r="Q49" i="221"/>
  <c r="P49" i="221"/>
  <c r="O49" i="221"/>
  <c r="N49" i="221"/>
  <c r="M49" i="221"/>
  <c r="L49" i="221"/>
  <c r="T37" i="221"/>
  <c r="R37" i="221"/>
  <c r="Q37" i="221"/>
  <c r="P37" i="221"/>
  <c r="O37" i="221"/>
  <c r="N37" i="221"/>
  <c r="M37" i="221"/>
  <c r="L37" i="221"/>
  <c r="T25" i="221"/>
  <c r="R25" i="221"/>
  <c r="Q25" i="221"/>
  <c r="P25" i="221"/>
  <c r="O25" i="221"/>
  <c r="N25" i="221"/>
  <c r="M25" i="221"/>
  <c r="L25" i="221"/>
  <c r="B25" i="221"/>
  <c r="B37" i="221" s="1"/>
  <c r="B49" i="221" s="1"/>
  <c r="B61" i="221" s="1"/>
  <c r="B73" i="221" s="1"/>
  <c r="B85" i="221" s="1"/>
  <c r="B97" i="221" s="1"/>
  <c r="B109" i="221" s="1"/>
  <c r="B121" i="221" s="1"/>
  <c r="B133" i="221" s="1"/>
  <c r="B145" i="221" s="1"/>
  <c r="B157" i="221" s="1"/>
  <c r="B169" i="221" s="1"/>
  <c r="B181" i="221" s="1"/>
  <c r="B193" i="221" s="1"/>
  <c r="B205" i="221" s="1"/>
  <c r="B217" i="221" s="1"/>
  <c r="B229" i="221" s="1"/>
  <c r="B241" i="221" s="1"/>
  <c r="B253" i="221" s="1"/>
  <c r="B265" i="221" s="1"/>
  <c r="B277" i="221" s="1"/>
  <c r="B289" i="221" s="1"/>
  <c r="B301" i="221" s="1"/>
  <c r="B313" i="221" s="1"/>
  <c r="B325" i="221" s="1"/>
  <c r="B337" i="221" s="1"/>
  <c r="B349" i="221" s="1"/>
  <c r="B361" i="221" s="1"/>
  <c r="T13" i="221"/>
  <c r="R13" i="221"/>
  <c r="Q13" i="221"/>
  <c r="P13" i="221"/>
  <c r="O13" i="221"/>
  <c r="N13" i="221"/>
  <c r="M13" i="221"/>
  <c r="L13" i="221"/>
  <c r="T361" i="220"/>
  <c r="R361" i="220"/>
  <c r="Q361" i="220"/>
  <c r="P361" i="220"/>
  <c r="O361" i="220"/>
  <c r="N361" i="220"/>
  <c r="M361" i="220"/>
  <c r="L361" i="220"/>
  <c r="T349" i="220"/>
  <c r="R349" i="220"/>
  <c r="Q349" i="220"/>
  <c r="P349" i="220"/>
  <c r="O349" i="220"/>
  <c r="N349" i="220"/>
  <c r="M349" i="220"/>
  <c r="L349" i="220"/>
  <c r="T337" i="220"/>
  <c r="R337" i="220"/>
  <c r="Q337" i="220"/>
  <c r="P337" i="220"/>
  <c r="O337" i="220"/>
  <c r="N337" i="220"/>
  <c r="M337" i="220"/>
  <c r="L337" i="220"/>
  <c r="T325" i="220"/>
  <c r="R325" i="220"/>
  <c r="Q325" i="220"/>
  <c r="P325" i="220"/>
  <c r="O325" i="220"/>
  <c r="N325" i="220"/>
  <c r="M325" i="220"/>
  <c r="L325" i="220"/>
  <c r="T313" i="220"/>
  <c r="R313" i="220"/>
  <c r="Q313" i="220"/>
  <c r="P313" i="220"/>
  <c r="O313" i="220"/>
  <c r="N313" i="220"/>
  <c r="M313" i="220"/>
  <c r="L313" i="220"/>
  <c r="T301" i="220"/>
  <c r="R301" i="220"/>
  <c r="Q301" i="220"/>
  <c r="P301" i="220"/>
  <c r="O301" i="220"/>
  <c r="N301" i="220"/>
  <c r="M301" i="220"/>
  <c r="L301" i="220"/>
  <c r="T289" i="220"/>
  <c r="R289" i="220"/>
  <c r="Q289" i="220"/>
  <c r="P289" i="220"/>
  <c r="O289" i="220"/>
  <c r="N289" i="220"/>
  <c r="M289" i="220"/>
  <c r="L289" i="220"/>
  <c r="T277" i="220"/>
  <c r="R277" i="220"/>
  <c r="Q277" i="220"/>
  <c r="P277" i="220"/>
  <c r="O277" i="220"/>
  <c r="N277" i="220"/>
  <c r="M277" i="220"/>
  <c r="L277" i="220"/>
  <c r="T265" i="220"/>
  <c r="R265" i="220"/>
  <c r="Q265" i="220"/>
  <c r="P265" i="220"/>
  <c r="O265" i="220"/>
  <c r="N265" i="220"/>
  <c r="M265" i="220"/>
  <c r="L265" i="220"/>
  <c r="T253" i="220"/>
  <c r="R253" i="220"/>
  <c r="Q253" i="220"/>
  <c r="P253" i="220"/>
  <c r="O253" i="220"/>
  <c r="N253" i="220"/>
  <c r="M253" i="220"/>
  <c r="L253" i="220"/>
  <c r="T241" i="220"/>
  <c r="R241" i="220"/>
  <c r="Q241" i="220"/>
  <c r="P241" i="220"/>
  <c r="O241" i="220"/>
  <c r="N241" i="220"/>
  <c r="M241" i="220"/>
  <c r="L241" i="220"/>
  <c r="T229" i="220"/>
  <c r="R229" i="220"/>
  <c r="Q229" i="220"/>
  <c r="P229" i="220"/>
  <c r="O229" i="220"/>
  <c r="N229" i="220"/>
  <c r="M229" i="220"/>
  <c r="L229" i="220"/>
  <c r="T217" i="220"/>
  <c r="R217" i="220"/>
  <c r="Q217" i="220"/>
  <c r="P217" i="220"/>
  <c r="O217" i="220"/>
  <c r="N217" i="220"/>
  <c r="M217" i="220"/>
  <c r="L217" i="220"/>
  <c r="T205" i="220"/>
  <c r="R205" i="220"/>
  <c r="Q205" i="220"/>
  <c r="P205" i="220"/>
  <c r="O205" i="220"/>
  <c r="N205" i="220"/>
  <c r="M205" i="220"/>
  <c r="L205" i="220"/>
  <c r="T193" i="220"/>
  <c r="R193" i="220"/>
  <c r="Q193" i="220"/>
  <c r="P193" i="220"/>
  <c r="O193" i="220"/>
  <c r="N193" i="220"/>
  <c r="M193" i="220"/>
  <c r="L193" i="220"/>
  <c r="T181" i="220"/>
  <c r="R181" i="220"/>
  <c r="Q181" i="220"/>
  <c r="P181" i="220"/>
  <c r="O181" i="220"/>
  <c r="N181" i="220"/>
  <c r="M181" i="220"/>
  <c r="L181" i="220"/>
  <c r="T169" i="220"/>
  <c r="R169" i="220"/>
  <c r="Q169" i="220"/>
  <c r="P169" i="220"/>
  <c r="O169" i="220"/>
  <c r="N169" i="220"/>
  <c r="M169" i="220"/>
  <c r="L169" i="220"/>
  <c r="T157" i="220"/>
  <c r="R157" i="220"/>
  <c r="Q157" i="220"/>
  <c r="P157" i="220"/>
  <c r="O157" i="220"/>
  <c r="N157" i="220"/>
  <c r="M157" i="220"/>
  <c r="L157" i="220"/>
  <c r="T145" i="220"/>
  <c r="R145" i="220"/>
  <c r="Q145" i="220"/>
  <c r="P145" i="220"/>
  <c r="O145" i="220"/>
  <c r="N145" i="220"/>
  <c r="M145" i="220"/>
  <c r="L145" i="220"/>
  <c r="T133" i="220"/>
  <c r="R133" i="220"/>
  <c r="Q133" i="220"/>
  <c r="P133" i="220"/>
  <c r="O133" i="220"/>
  <c r="N133" i="220"/>
  <c r="M133" i="220"/>
  <c r="L133" i="220"/>
  <c r="T121" i="220"/>
  <c r="R121" i="220"/>
  <c r="Q121" i="220"/>
  <c r="P121" i="220"/>
  <c r="O121" i="220"/>
  <c r="N121" i="220"/>
  <c r="M121" i="220"/>
  <c r="L121" i="220"/>
  <c r="T109" i="220"/>
  <c r="R109" i="220"/>
  <c r="Q109" i="220"/>
  <c r="P109" i="220"/>
  <c r="O109" i="220"/>
  <c r="N109" i="220"/>
  <c r="M109" i="220"/>
  <c r="L109" i="220"/>
  <c r="T97" i="220"/>
  <c r="R97" i="220"/>
  <c r="Q97" i="220"/>
  <c r="P97" i="220"/>
  <c r="O97" i="220"/>
  <c r="N97" i="220"/>
  <c r="M97" i="220"/>
  <c r="L97" i="220"/>
  <c r="T85" i="220"/>
  <c r="R85" i="220"/>
  <c r="Q85" i="220"/>
  <c r="P85" i="220"/>
  <c r="O85" i="220"/>
  <c r="N85" i="220"/>
  <c r="M85" i="220"/>
  <c r="L85" i="220"/>
  <c r="T73" i="220"/>
  <c r="R73" i="220"/>
  <c r="Q73" i="220"/>
  <c r="P73" i="220"/>
  <c r="O73" i="220"/>
  <c r="N73" i="220"/>
  <c r="M73" i="220"/>
  <c r="L73" i="220"/>
  <c r="T61" i="220"/>
  <c r="R61" i="220"/>
  <c r="Q61" i="220"/>
  <c r="P61" i="220"/>
  <c r="O61" i="220"/>
  <c r="N61" i="220"/>
  <c r="M61" i="220"/>
  <c r="L61" i="220"/>
  <c r="T49" i="220"/>
  <c r="R49" i="220"/>
  <c r="Q49" i="220"/>
  <c r="P49" i="220"/>
  <c r="O49" i="220"/>
  <c r="N49" i="220"/>
  <c r="M49" i="220"/>
  <c r="L49" i="220"/>
  <c r="T37" i="220"/>
  <c r="R37" i="220"/>
  <c r="Q37" i="220"/>
  <c r="P37" i="220"/>
  <c r="O37" i="220"/>
  <c r="N37" i="220"/>
  <c r="M37" i="220"/>
  <c r="L37" i="220"/>
  <c r="T25" i="220"/>
  <c r="R25" i="220"/>
  <c r="Q25" i="220"/>
  <c r="P25" i="220"/>
  <c r="O25" i="220"/>
  <c r="N25" i="220"/>
  <c r="M25" i="220"/>
  <c r="L25" i="220"/>
  <c r="B25" i="220"/>
  <c r="B37" i="220" s="1"/>
  <c r="B49" i="220" s="1"/>
  <c r="B61" i="220" s="1"/>
  <c r="B73" i="220" s="1"/>
  <c r="B85" i="220" s="1"/>
  <c r="B97" i="220" s="1"/>
  <c r="B109" i="220" s="1"/>
  <c r="B121" i="220" s="1"/>
  <c r="B133" i="220" s="1"/>
  <c r="B145" i="220" s="1"/>
  <c r="B157" i="220" s="1"/>
  <c r="B169" i="220" s="1"/>
  <c r="B181" i="220" s="1"/>
  <c r="B193" i="220" s="1"/>
  <c r="B205" i="220" s="1"/>
  <c r="B217" i="220" s="1"/>
  <c r="B229" i="220" s="1"/>
  <c r="B241" i="220" s="1"/>
  <c r="B253" i="220" s="1"/>
  <c r="B265" i="220" s="1"/>
  <c r="B277" i="220" s="1"/>
  <c r="B289" i="220" s="1"/>
  <c r="B301" i="220" s="1"/>
  <c r="B313" i="220" s="1"/>
  <c r="B325" i="220" s="1"/>
  <c r="B337" i="220" s="1"/>
  <c r="B349" i="220" s="1"/>
  <c r="B361" i="220" s="1"/>
  <c r="T13" i="220"/>
  <c r="R13" i="220"/>
  <c r="Q13" i="220"/>
  <c r="P13" i="220"/>
  <c r="O13" i="220"/>
  <c r="N13" i="220"/>
  <c r="M13" i="220"/>
  <c r="L13" i="220"/>
  <c r="T361" i="219"/>
  <c r="R361" i="219"/>
  <c r="Q361" i="219"/>
  <c r="P361" i="219"/>
  <c r="O361" i="219"/>
  <c r="N361" i="219"/>
  <c r="M361" i="219"/>
  <c r="L361" i="219"/>
  <c r="T349" i="219"/>
  <c r="R349" i="219"/>
  <c r="Q349" i="219"/>
  <c r="P349" i="219"/>
  <c r="O349" i="219"/>
  <c r="N349" i="219"/>
  <c r="M349" i="219"/>
  <c r="L349" i="219"/>
  <c r="T337" i="219"/>
  <c r="R337" i="219"/>
  <c r="Q337" i="219"/>
  <c r="P337" i="219"/>
  <c r="O337" i="219"/>
  <c r="N337" i="219"/>
  <c r="M337" i="219"/>
  <c r="L337" i="219"/>
  <c r="T325" i="219"/>
  <c r="R325" i="219"/>
  <c r="Q325" i="219"/>
  <c r="P325" i="219"/>
  <c r="O325" i="219"/>
  <c r="N325" i="219"/>
  <c r="M325" i="219"/>
  <c r="L325" i="219"/>
  <c r="T313" i="219"/>
  <c r="R313" i="219"/>
  <c r="Q313" i="219"/>
  <c r="P313" i="219"/>
  <c r="O313" i="219"/>
  <c r="N313" i="219"/>
  <c r="M313" i="219"/>
  <c r="L313" i="219"/>
  <c r="T301" i="219"/>
  <c r="R301" i="219"/>
  <c r="Q301" i="219"/>
  <c r="P301" i="219"/>
  <c r="O301" i="219"/>
  <c r="N301" i="219"/>
  <c r="M301" i="219"/>
  <c r="L301" i="219"/>
  <c r="T289" i="219"/>
  <c r="R289" i="219"/>
  <c r="Q289" i="219"/>
  <c r="P289" i="219"/>
  <c r="O289" i="219"/>
  <c r="N289" i="219"/>
  <c r="M289" i="219"/>
  <c r="L289" i="219"/>
  <c r="T277" i="219"/>
  <c r="R277" i="219"/>
  <c r="Q277" i="219"/>
  <c r="P277" i="219"/>
  <c r="O277" i="219"/>
  <c r="N277" i="219"/>
  <c r="M277" i="219"/>
  <c r="L277" i="219"/>
  <c r="T265" i="219"/>
  <c r="R265" i="219"/>
  <c r="Q265" i="219"/>
  <c r="P265" i="219"/>
  <c r="O265" i="219"/>
  <c r="N265" i="219"/>
  <c r="M265" i="219"/>
  <c r="L265" i="219"/>
  <c r="T253" i="219"/>
  <c r="R253" i="219"/>
  <c r="Q253" i="219"/>
  <c r="P253" i="219"/>
  <c r="O253" i="219"/>
  <c r="N253" i="219"/>
  <c r="M253" i="219"/>
  <c r="L253" i="219"/>
  <c r="T241" i="219"/>
  <c r="R241" i="219"/>
  <c r="Q241" i="219"/>
  <c r="P241" i="219"/>
  <c r="O241" i="219"/>
  <c r="N241" i="219"/>
  <c r="M241" i="219"/>
  <c r="L241" i="219"/>
  <c r="T229" i="219"/>
  <c r="R229" i="219"/>
  <c r="Q229" i="219"/>
  <c r="P229" i="219"/>
  <c r="O229" i="219"/>
  <c r="N229" i="219"/>
  <c r="M229" i="219"/>
  <c r="L229" i="219"/>
  <c r="T217" i="219"/>
  <c r="R217" i="219"/>
  <c r="Q217" i="219"/>
  <c r="P217" i="219"/>
  <c r="O217" i="219"/>
  <c r="N217" i="219"/>
  <c r="M217" i="219"/>
  <c r="L217" i="219"/>
  <c r="T205" i="219"/>
  <c r="R205" i="219"/>
  <c r="Q205" i="219"/>
  <c r="P205" i="219"/>
  <c r="O205" i="219"/>
  <c r="N205" i="219"/>
  <c r="M205" i="219"/>
  <c r="L205" i="219"/>
  <c r="T193" i="219"/>
  <c r="R193" i="219"/>
  <c r="Q193" i="219"/>
  <c r="P193" i="219"/>
  <c r="O193" i="219"/>
  <c r="N193" i="219"/>
  <c r="M193" i="219"/>
  <c r="L193" i="219"/>
  <c r="T181" i="219"/>
  <c r="R181" i="219"/>
  <c r="Q181" i="219"/>
  <c r="P181" i="219"/>
  <c r="O181" i="219"/>
  <c r="N181" i="219"/>
  <c r="M181" i="219"/>
  <c r="L181" i="219"/>
  <c r="T169" i="219"/>
  <c r="R169" i="219"/>
  <c r="Q169" i="219"/>
  <c r="P169" i="219"/>
  <c r="O169" i="219"/>
  <c r="N169" i="219"/>
  <c r="M169" i="219"/>
  <c r="L169" i="219"/>
  <c r="T157" i="219"/>
  <c r="R157" i="219"/>
  <c r="Q157" i="219"/>
  <c r="P157" i="219"/>
  <c r="O157" i="219"/>
  <c r="N157" i="219"/>
  <c r="M157" i="219"/>
  <c r="L157" i="219"/>
  <c r="T145" i="219"/>
  <c r="R145" i="219"/>
  <c r="Q145" i="219"/>
  <c r="P145" i="219"/>
  <c r="O145" i="219"/>
  <c r="N145" i="219"/>
  <c r="M145" i="219"/>
  <c r="L145" i="219"/>
  <c r="T133" i="219"/>
  <c r="R133" i="219"/>
  <c r="Q133" i="219"/>
  <c r="P133" i="219"/>
  <c r="O133" i="219"/>
  <c r="N133" i="219"/>
  <c r="M133" i="219"/>
  <c r="L133" i="219"/>
  <c r="T121" i="219"/>
  <c r="R121" i="219"/>
  <c r="Q121" i="219"/>
  <c r="P121" i="219"/>
  <c r="O121" i="219"/>
  <c r="N121" i="219"/>
  <c r="M121" i="219"/>
  <c r="L121" i="219"/>
  <c r="T109" i="219"/>
  <c r="R109" i="219"/>
  <c r="Q109" i="219"/>
  <c r="P109" i="219"/>
  <c r="O109" i="219"/>
  <c r="N109" i="219"/>
  <c r="M109" i="219"/>
  <c r="L109" i="219"/>
  <c r="T97" i="219"/>
  <c r="R97" i="219"/>
  <c r="Q97" i="219"/>
  <c r="P97" i="219"/>
  <c r="O97" i="219"/>
  <c r="N97" i="219"/>
  <c r="M97" i="219"/>
  <c r="L97" i="219"/>
  <c r="T85" i="219"/>
  <c r="R85" i="219"/>
  <c r="Q85" i="219"/>
  <c r="P85" i="219"/>
  <c r="O85" i="219"/>
  <c r="N85" i="219"/>
  <c r="M85" i="219"/>
  <c r="L85" i="219"/>
  <c r="T73" i="219"/>
  <c r="R73" i="219"/>
  <c r="Q73" i="219"/>
  <c r="P73" i="219"/>
  <c r="O73" i="219"/>
  <c r="N73" i="219"/>
  <c r="M73" i="219"/>
  <c r="L73" i="219"/>
  <c r="T61" i="219"/>
  <c r="R61" i="219"/>
  <c r="Q61" i="219"/>
  <c r="P61" i="219"/>
  <c r="O61" i="219"/>
  <c r="N61" i="219"/>
  <c r="M61" i="219"/>
  <c r="L61" i="219"/>
  <c r="T49" i="219"/>
  <c r="R49" i="219"/>
  <c r="Q49" i="219"/>
  <c r="P49" i="219"/>
  <c r="O49" i="219"/>
  <c r="N49" i="219"/>
  <c r="M49" i="219"/>
  <c r="L49" i="219"/>
  <c r="T37" i="219"/>
  <c r="R37" i="219"/>
  <c r="Q37" i="219"/>
  <c r="P37" i="219"/>
  <c r="O37" i="219"/>
  <c r="N37" i="219"/>
  <c r="M37" i="219"/>
  <c r="L37" i="219"/>
  <c r="T25" i="219"/>
  <c r="R25" i="219"/>
  <c r="Q25" i="219"/>
  <c r="P25" i="219"/>
  <c r="O25" i="219"/>
  <c r="N25" i="219"/>
  <c r="M25" i="219"/>
  <c r="L25" i="219"/>
  <c r="B25" i="219"/>
  <c r="B37" i="219" s="1"/>
  <c r="B49" i="219" s="1"/>
  <c r="B61" i="219" s="1"/>
  <c r="B73" i="219" s="1"/>
  <c r="B85" i="219" s="1"/>
  <c r="B97" i="219" s="1"/>
  <c r="B109" i="219" s="1"/>
  <c r="B121" i="219" s="1"/>
  <c r="B133" i="219" s="1"/>
  <c r="B145" i="219" s="1"/>
  <c r="B157" i="219" s="1"/>
  <c r="B169" i="219" s="1"/>
  <c r="B181" i="219" s="1"/>
  <c r="B193" i="219" s="1"/>
  <c r="B205" i="219" s="1"/>
  <c r="B217" i="219" s="1"/>
  <c r="B229" i="219" s="1"/>
  <c r="B241" i="219" s="1"/>
  <c r="B253" i="219" s="1"/>
  <c r="B265" i="219" s="1"/>
  <c r="B277" i="219" s="1"/>
  <c r="B289" i="219" s="1"/>
  <c r="B301" i="219" s="1"/>
  <c r="B313" i="219" s="1"/>
  <c r="B325" i="219" s="1"/>
  <c r="B337" i="219" s="1"/>
  <c r="B349" i="219" s="1"/>
  <c r="B361" i="219" s="1"/>
  <c r="T13" i="219"/>
  <c r="R13" i="219"/>
  <c r="Q13" i="219"/>
  <c r="P13" i="219"/>
  <c r="O13" i="219"/>
  <c r="N13" i="219"/>
  <c r="M13" i="219"/>
  <c r="L13" i="219"/>
  <c r="T361" i="218"/>
  <c r="R361" i="218"/>
  <c r="Q361" i="218"/>
  <c r="P361" i="218"/>
  <c r="O361" i="218"/>
  <c r="N361" i="218"/>
  <c r="M361" i="218"/>
  <c r="L361" i="218"/>
  <c r="T349" i="218"/>
  <c r="R349" i="218"/>
  <c r="Q349" i="218"/>
  <c r="P349" i="218"/>
  <c r="O349" i="218"/>
  <c r="N349" i="218"/>
  <c r="M349" i="218"/>
  <c r="L349" i="218"/>
  <c r="T337" i="218"/>
  <c r="R337" i="218"/>
  <c r="Q337" i="218"/>
  <c r="P337" i="218"/>
  <c r="O337" i="218"/>
  <c r="N337" i="218"/>
  <c r="M337" i="218"/>
  <c r="L337" i="218"/>
  <c r="T325" i="218"/>
  <c r="R325" i="218"/>
  <c r="Q325" i="218"/>
  <c r="P325" i="218"/>
  <c r="O325" i="218"/>
  <c r="N325" i="218"/>
  <c r="M325" i="218"/>
  <c r="L325" i="218"/>
  <c r="T313" i="218"/>
  <c r="R313" i="218"/>
  <c r="Q313" i="218"/>
  <c r="P313" i="218"/>
  <c r="O313" i="218"/>
  <c r="N313" i="218"/>
  <c r="M313" i="218"/>
  <c r="L313" i="218"/>
  <c r="T301" i="218"/>
  <c r="R301" i="218"/>
  <c r="Q301" i="218"/>
  <c r="P301" i="218"/>
  <c r="O301" i="218"/>
  <c r="N301" i="218"/>
  <c r="M301" i="218"/>
  <c r="L301" i="218"/>
  <c r="T289" i="218"/>
  <c r="R289" i="218"/>
  <c r="Q289" i="218"/>
  <c r="P289" i="218"/>
  <c r="O289" i="218"/>
  <c r="N289" i="218"/>
  <c r="M289" i="218"/>
  <c r="L289" i="218"/>
  <c r="T277" i="218"/>
  <c r="R277" i="218"/>
  <c r="Q277" i="218"/>
  <c r="P277" i="218"/>
  <c r="O277" i="218"/>
  <c r="N277" i="218"/>
  <c r="M277" i="218"/>
  <c r="L277" i="218"/>
  <c r="T265" i="218"/>
  <c r="R265" i="218"/>
  <c r="Q265" i="218"/>
  <c r="P265" i="218"/>
  <c r="O265" i="218"/>
  <c r="N265" i="218"/>
  <c r="M265" i="218"/>
  <c r="L265" i="218"/>
  <c r="T253" i="218"/>
  <c r="R253" i="218"/>
  <c r="Q253" i="218"/>
  <c r="P253" i="218"/>
  <c r="O253" i="218"/>
  <c r="N253" i="218"/>
  <c r="M253" i="218"/>
  <c r="L253" i="218"/>
  <c r="T241" i="218"/>
  <c r="R241" i="218"/>
  <c r="Q241" i="218"/>
  <c r="P241" i="218"/>
  <c r="O241" i="218"/>
  <c r="N241" i="218"/>
  <c r="M241" i="218"/>
  <c r="L241" i="218"/>
  <c r="T229" i="218"/>
  <c r="R229" i="218"/>
  <c r="Q229" i="218"/>
  <c r="P229" i="218"/>
  <c r="O229" i="218"/>
  <c r="N229" i="218"/>
  <c r="M229" i="218"/>
  <c r="L229" i="218"/>
  <c r="T217" i="218"/>
  <c r="R217" i="218"/>
  <c r="Q217" i="218"/>
  <c r="P217" i="218"/>
  <c r="O217" i="218"/>
  <c r="N217" i="218"/>
  <c r="M217" i="218"/>
  <c r="L217" i="218"/>
  <c r="T205" i="218"/>
  <c r="R205" i="218"/>
  <c r="Q205" i="218"/>
  <c r="P205" i="218"/>
  <c r="O205" i="218"/>
  <c r="N205" i="218"/>
  <c r="M205" i="218"/>
  <c r="L205" i="218"/>
  <c r="T193" i="218"/>
  <c r="R193" i="218"/>
  <c r="Q193" i="218"/>
  <c r="P193" i="218"/>
  <c r="O193" i="218"/>
  <c r="N193" i="218"/>
  <c r="M193" i="218"/>
  <c r="L193" i="218"/>
  <c r="T181" i="218"/>
  <c r="R181" i="218"/>
  <c r="Q181" i="218"/>
  <c r="P181" i="218"/>
  <c r="O181" i="218"/>
  <c r="N181" i="218"/>
  <c r="M181" i="218"/>
  <c r="L181" i="218"/>
  <c r="T169" i="218"/>
  <c r="R169" i="218"/>
  <c r="Q169" i="218"/>
  <c r="P169" i="218"/>
  <c r="O169" i="218"/>
  <c r="N169" i="218"/>
  <c r="M169" i="218"/>
  <c r="L169" i="218"/>
  <c r="T157" i="218"/>
  <c r="R157" i="218"/>
  <c r="Q157" i="218"/>
  <c r="P157" i="218"/>
  <c r="O157" i="218"/>
  <c r="N157" i="218"/>
  <c r="M157" i="218"/>
  <c r="L157" i="218"/>
  <c r="T145" i="218"/>
  <c r="R145" i="218"/>
  <c r="Q145" i="218"/>
  <c r="P145" i="218"/>
  <c r="O145" i="218"/>
  <c r="N145" i="218"/>
  <c r="M145" i="218"/>
  <c r="L145" i="218"/>
  <c r="T133" i="218"/>
  <c r="R133" i="218"/>
  <c r="Q133" i="218"/>
  <c r="P133" i="218"/>
  <c r="O133" i="218"/>
  <c r="N133" i="218"/>
  <c r="M133" i="218"/>
  <c r="L133" i="218"/>
  <c r="T121" i="218"/>
  <c r="R121" i="218"/>
  <c r="Q121" i="218"/>
  <c r="P121" i="218"/>
  <c r="O121" i="218"/>
  <c r="N121" i="218"/>
  <c r="M121" i="218"/>
  <c r="L121" i="218"/>
  <c r="T109" i="218"/>
  <c r="R109" i="218"/>
  <c r="Q109" i="218"/>
  <c r="P109" i="218"/>
  <c r="O109" i="218"/>
  <c r="N109" i="218"/>
  <c r="M109" i="218"/>
  <c r="L109" i="218"/>
  <c r="T97" i="218"/>
  <c r="R97" i="218"/>
  <c r="Q97" i="218"/>
  <c r="P97" i="218"/>
  <c r="O97" i="218"/>
  <c r="N97" i="218"/>
  <c r="M97" i="218"/>
  <c r="L97" i="218"/>
  <c r="T85" i="218"/>
  <c r="R85" i="218"/>
  <c r="Q85" i="218"/>
  <c r="P85" i="218"/>
  <c r="O85" i="218"/>
  <c r="N85" i="218"/>
  <c r="M85" i="218"/>
  <c r="L85" i="218"/>
  <c r="T73" i="218"/>
  <c r="R73" i="218"/>
  <c r="Q73" i="218"/>
  <c r="P73" i="218"/>
  <c r="O73" i="218"/>
  <c r="N73" i="218"/>
  <c r="M73" i="218"/>
  <c r="L73" i="218"/>
  <c r="T61" i="218"/>
  <c r="R61" i="218"/>
  <c r="Q61" i="218"/>
  <c r="P61" i="218"/>
  <c r="O61" i="218"/>
  <c r="N61" i="218"/>
  <c r="M61" i="218"/>
  <c r="L61" i="218"/>
  <c r="T49" i="218"/>
  <c r="R49" i="218"/>
  <c r="Q49" i="218"/>
  <c r="P49" i="218"/>
  <c r="O49" i="218"/>
  <c r="N49" i="218"/>
  <c r="M49" i="218"/>
  <c r="L49" i="218"/>
  <c r="T37" i="218"/>
  <c r="R37" i="218"/>
  <c r="Q37" i="218"/>
  <c r="P37" i="218"/>
  <c r="O37" i="218"/>
  <c r="N37" i="218"/>
  <c r="M37" i="218"/>
  <c r="L37" i="218"/>
  <c r="T25" i="218"/>
  <c r="R25" i="218"/>
  <c r="Q25" i="218"/>
  <c r="P25" i="218"/>
  <c r="O25" i="218"/>
  <c r="N25" i="218"/>
  <c r="M25" i="218"/>
  <c r="L25" i="218"/>
  <c r="B25" i="218"/>
  <c r="B37" i="218" s="1"/>
  <c r="B49" i="218" s="1"/>
  <c r="B61" i="218" s="1"/>
  <c r="B73" i="218" s="1"/>
  <c r="B85" i="218" s="1"/>
  <c r="B97" i="218" s="1"/>
  <c r="B109" i="218" s="1"/>
  <c r="B121" i="218" s="1"/>
  <c r="B133" i="218" s="1"/>
  <c r="B145" i="218" s="1"/>
  <c r="B157" i="218" s="1"/>
  <c r="B169" i="218" s="1"/>
  <c r="B181" i="218" s="1"/>
  <c r="B193" i="218" s="1"/>
  <c r="B205" i="218" s="1"/>
  <c r="B217" i="218" s="1"/>
  <c r="B229" i="218" s="1"/>
  <c r="B241" i="218" s="1"/>
  <c r="B253" i="218" s="1"/>
  <c r="B265" i="218" s="1"/>
  <c r="B277" i="218" s="1"/>
  <c r="B289" i="218" s="1"/>
  <c r="B301" i="218" s="1"/>
  <c r="B313" i="218" s="1"/>
  <c r="B325" i="218" s="1"/>
  <c r="B337" i="218" s="1"/>
  <c r="B349" i="218" s="1"/>
  <c r="B361" i="218" s="1"/>
  <c r="T13" i="218"/>
  <c r="R13" i="218"/>
  <c r="Q13" i="218"/>
  <c r="P13" i="218"/>
  <c r="O13" i="218"/>
  <c r="N13" i="218"/>
  <c r="M13" i="218"/>
  <c r="L13" i="218"/>
  <c r="T361" i="217"/>
  <c r="R361" i="217"/>
  <c r="Q361" i="217"/>
  <c r="P361" i="217"/>
  <c r="O361" i="217"/>
  <c r="N361" i="217"/>
  <c r="M361" i="217"/>
  <c r="L361" i="217"/>
  <c r="T349" i="217"/>
  <c r="R349" i="217"/>
  <c r="Q349" i="217"/>
  <c r="P349" i="217"/>
  <c r="O349" i="217"/>
  <c r="N349" i="217"/>
  <c r="M349" i="217"/>
  <c r="L349" i="217"/>
  <c r="T337" i="217"/>
  <c r="R337" i="217"/>
  <c r="Q337" i="217"/>
  <c r="P337" i="217"/>
  <c r="O337" i="217"/>
  <c r="N337" i="217"/>
  <c r="M337" i="217"/>
  <c r="L337" i="217"/>
  <c r="T325" i="217"/>
  <c r="R325" i="217"/>
  <c r="Q325" i="217"/>
  <c r="P325" i="217"/>
  <c r="O325" i="217"/>
  <c r="N325" i="217"/>
  <c r="M325" i="217"/>
  <c r="L325" i="217"/>
  <c r="T313" i="217"/>
  <c r="R313" i="217"/>
  <c r="Q313" i="217"/>
  <c r="P313" i="217"/>
  <c r="O313" i="217"/>
  <c r="N313" i="217"/>
  <c r="M313" i="217"/>
  <c r="L313" i="217"/>
  <c r="T301" i="217"/>
  <c r="R301" i="217"/>
  <c r="Q301" i="217"/>
  <c r="P301" i="217"/>
  <c r="O301" i="217"/>
  <c r="N301" i="217"/>
  <c r="M301" i="217"/>
  <c r="L301" i="217"/>
  <c r="T289" i="217"/>
  <c r="R289" i="217"/>
  <c r="Q289" i="217"/>
  <c r="P289" i="217"/>
  <c r="O289" i="217"/>
  <c r="N289" i="217"/>
  <c r="M289" i="217"/>
  <c r="L289" i="217"/>
  <c r="T277" i="217"/>
  <c r="R277" i="217"/>
  <c r="Q277" i="217"/>
  <c r="P277" i="217"/>
  <c r="O277" i="217"/>
  <c r="N277" i="217"/>
  <c r="M277" i="217"/>
  <c r="L277" i="217"/>
  <c r="T265" i="217"/>
  <c r="R265" i="217"/>
  <c r="Q265" i="217"/>
  <c r="P265" i="217"/>
  <c r="O265" i="217"/>
  <c r="N265" i="217"/>
  <c r="M265" i="217"/>
  <c r="L265" i="217"/>
  <c r="T253" i="217"/>
  <c r="R253" i="217"/>
  <c r="Q253" i="217"/>
  <c r="P253" i="217"/>
  <c r="O253" i="217"/>
  <c r="N253" i="217"/>
  <c r="M253" i="217"/>
  <c r="L253" i="217"/>
  <c r="T241" i="217"/>
  <c r="R241" i="217"/>
  <c r="Q241" i="217"/>
  <c r="P241" i="217"/>
  <c r="O241" i="217"/>
  <c r="N241" i="217"/>
  <c r="M241" i="217"/>
  <c r="L241" i="217"/>
  <c r="T229" i="217"/>
  <c r="R229" i="217"/>
  <c r="Q229" i="217"/>
  <c r="P229" i="217"/>
  <c r="O229" i="217"/>
  <c r="N229" i="217"/>
  <c r="M229" i="217"/>
  <c r="L229" i="217"/>
  <c r="T217" i="217"/>
  <c r="R217" i="217"/>
  <c r="Q217" i="217"/>
  <c r="P217" i="217"/>
  <c r="O217" i="217"/>
  <c r="N217" i="217"/>
  <c r="M217" i="217"/>
  <c r="L217" i="217"/>
  <c r="T205" i="217"/>
  <c r="R205" i="217"/>
  <c r="Q205" i="217"/>
  <c r="P205" i="217"/>
  <c r="O205" i="217"/>
  <c r="N205" i="217"/>
  <c r="M205" i="217"/>
  <c r="L205" i="217"/>
  <c r="T193" i="217"/>
  <c r="R193" i="217"/>
  <c r="Q193" i="217"/>
  <c r="P193" i="217"/>
  <c r="O193" i="217"/>
  <c r="N193" i="217"/>
  <c r="M193" i="217"/>
  <c r="L193" i="217"/>
  <c r="T181" i="217"/>
  <c r="R181" i="217"/>
  <c r="Q181" i="217"/>
  <c r="P181" i="217"/>
  <c r="O181" i="217"/>
  <c r="N181" i="217"/>
  <c r="M181" i="217"/>
  <c r="L181" i="217"/>
  <c r="T169" i="217"/>
  <c r="R169" i="217"/>
  <c r="Q169" i="217"/>
  <c r="P169" i="217"/>
  <c r="O169" i="217"/>
  <c r="N169" i="217"/>
  <c r="M169" i="217"/>
  <c r="L169" i="217"/>
  <c r="T157" i="217"/>
  <c r="R157" i="217"/>
  <c r="Q157" i="217"/>
  <c r="P157" i="217"/>
  <c r="O157" i="217"/>
  <c r="N157" i="217"/>
  <c r="M157" i="217"/>
  <c r="L157" i="217"/>
  <c r="T145" i="217"/>
  <c r="R145" i="217"/>
  <c r="Q145" i="217"/>
  <c r="P145" i="217"/>
  <c r="O145" i="217"/>
  <c r="N145" i="217"/>
  <c r="M145" i="217"/>
  <c r="L145" i="217"/>
  <c r="T133" i="217"/>
  <c r="R133" i="217"/>
  <c r="Q133" i="217"/>
  <c r="P133" i="217"/>
  <c r="O133" i="217"/>
  <c r="N133" i="217"/>
  <c r="M133" i="217"/>
  <c r="L133" i="217"/>
  <c r="T121" i="217"/>
  <c r="R121" i="217"/>
  <c r="Q121" i="217"/>
  <c r="P121" i="217"/>
  <c r="O121" i="217"/>
  <c r="N121" i="217"/>
  <c r="M121" i="217"/>
  <c r="L121" i="217"/>
  <c r="T109" i="217"/>
  <c r="R109" i="217"/>
  <c r="Q109" i="217"/>
  <c r="P109" i="217"/>
  <c r="O109" i="217"/>
  <c r="N109" i="217"/>
  <c r="M109" i="217"/>
  <c r="L109" i="217"/>
  <c r="T97" i="217"/>
  <c r="R97" i="217"/>
  <c r="Q97" i="217"/>
  <c r="P97" i="217"/>
  <c r="O97" i="217"/>
  <c r="N97" i="217"/>
  <c r="M97" i="217"/>
  <c r="L97" i="217"/>
  <c r="T85" i="217"/>
  <c r="R85" i="217"/>
  <c r="Q85" i="217"/>
  <c r="P85" i="217"/>
  <c r="O85" i="217"/>
  <c r="N85" i="217"/>
  <c r="M85" i="217"/>
  <c r="L85" i="217"/>
  <c r="T73" i="217"/>
  <c r="R73" i="217"/>
  <c r="Q73" i="217"/>
  <c r="P73" i="217"/>
  <c r="O73" i="217"/>
  <c r="N73" i="217"/>
  <c r="M73" i="217"/>
  <c r="L73" i="217"/>
  <c r="T61" i="217"/>
  <c r="R61" i="217"/>
  <c r="Q61" i="217"/>
  <c r="P61" i="217"/>
  <c r="O61" i="217"/>
  <c r="N61" i="217"/>
  <c r="M61" i="217"/>
  <c r="L61" i="217"/>
  <c r="T49" i="217"/>
  <c r="R49" i="217"/>
  <c r="Q49" i="217"/>
  <c r="P49" i="217"/>
  <c r="O49" i="217"/>
  <c r="N49" i="217"/>
  <c r="M49" i="217"/>
  <c r="L49" i="217"/>
  <c r="B49" i="217"/>
  <c r="B61" i="217" s="1"/>
  <c r="B73" i="217" s="1"/>
  <c r="B85" i="217" s="1"/>
  <c r="B97" i="217" s="1"/>
  <c r="B109" i="217" s="1"/>
  <c r="B121" i="217" s="1"/>
  <c r="B133" i="217" s="1"/>
  <c r="B145" i="217" s="1"/>
  <c r="B157" i="217" s="1"/>
  <c r="B169" i="217" s="1"/>
  <c r="B181" i="217" s="1"/>
  <c r="B193" i="217" s="1"/>
  <c r="B205" i="217" s="1"/>
  <c r="B217" i="217" s="1"/>
  <c r="B229" i="217" s="1"/>
  <c r="B241" i="217" s="1"/>
  <c r="B253" i="217" s="1"/>
  <c r="B265" i="217" s="1"/>
  <c r="B277" i="217" s="1"/>
  <c r="B289" i="217" s="1"/>
  <c r="B301" i="217" s="1"/>
  <c r="B313" i="217" s="1"/>
  <c r="B325" i="217" s="1"/>
  <c r="B337" i="217" s="1"/>
  <c r="B349" i="217" s="1"/>
  <c r="B361" i="217" s="1"/>
  <c r="T37" i="217"/>
  <c r="R37" i="217"/>
  <c r="Q37" i="217"/>
  <c r="P37" i="217"/>
  <c r="O37" i="217"/>
  <c r="N37" i="217"/>
  <c r="M37" i="217"/>
  <c r="L37" i="217"/>
  <c r="B37" i="217"/>
  <c r="T25" i="217"/>
  <c r="R25" i="217"/>
  <c r="Q25" i="217"/>
  <c r="P25" i="217"/>
  <c r="O25" i="217"/>
  <c r="N25" i="217"/>
  <c r="M25" i="217"/>
  <c r="L25" i="217"/>
  <c r="B25" i="217"/>
  <c r="T13" i="217"/>
  <c r="R13" i="217"/>
  <c r="Q13" i="217"/>
  <c r="P13" i="217"/>
  <c r="O13" i="217"/>
  <c r="N13" i="217"/>
  <c r="M13" i="217"/>
  <c r="L13" i="217"/>
  <c r="T361" i="216"/>
  <c r="R361" i="216"/>
  <c r="Q361" i="216"/>
  <c r="P361" i="216"/>
  <c r="O361" i="216"/>
  <c r="N361" i="216"/>
  <c r="M361" i="216"/>
  <c r="L361" i="216"/>
  <c r="T349" i="216"/>
  <c r="R349" i="216"/>
  <c r="Q349" i="216"/>
  <c r="P349" i="216"/>
  <c r="O349" i="216"/>
  <c r="N349" i="216"/>
  <c r="M349" i="216"/>
  <c r="L349" i="216"/>
  <c r="T337" i="216"/>
  <c r="R337" i="216"/>
  <c r="Q337" i="216"/>
  <c r="P337" i="216"/>
  <c r="O337" i="216"/>
  <c r="N337" i="216"/>
  <c r="M337" i="216"/>
  <c r="L337" i="216"/>
  <c r="T325" i="216"/>
  <c r="R325" i="216"/>
  <c r="Q325" i="216"/>
  <c r="P325" i="216"/>
  <c r="O325" i="216"/>
  <c r="N325" i="216"/>
  <c r="M325" i="216"/>
  <c r="L325" i="216"/>
  <c r="T313" i="216"/>
  <c r="R313" i="216"/>
  <c r="Q313" i="216"/>
  <c r="P313" i="216"/>
  <c r="O313" i="216"/>
  <c r="N313" i="216"/>
  <c r="M313" i="216"/>
  <c r="L313" i="216"/>
  <c r="T301" i="216"/>
  <c r="R301" i="216"/>
  <c r="Q301" i="216"/>
  <c r="P301" i="216"/>
  <c r="O301" i="216"/>
  <c r="N301" i="216"/>
  <c r="M301" i="216"/>
  <c r="L301" i="216"/>
  <c r="T289" i="216"/>
  <c r="R289" i="216"/>
  <c r="Q289" i="216"/>
  <c r="P289" i="216"/>
  <c r="O289" i="216"/>
  <c r="N289" i="216"/>
  <c r="M289" i="216"/>
  <c r="L289" i="216"/>
  <c r="T277" i="216"/>
  <c r="R277" i="216"/>
  <c r="Q277" i="216"/>
  <c r="P277" i="216"/>
  <c r="O277" i="216"/>
  <c r="N277" i="216"/>
  <c r="M277" i="216"/>
  <c r="L277" i="216"/>
  <c r="T265" i="216"/>
  <c r="R265" i="216"/>
  <c r="Q265" i="216"/>
  <c r="P265" i="216"/>
  <c r="O265" i="216"/>
  <c r="N265" i="216"/>
  <c r="M265" i="216"/>
  <c r="L265" i="216"/>
  <c r="T253" i="216"/>
  <c r="R253" i="216"/>
  <c r="Q253" i="216"/>
  <c r="P253" i="216"/>
  <c r="O253" i="216"/>
  <c r="N253" i="216"/>
  <c r="M253" i="216"/>
  <c r="L253" i="216"/>
  <c r="T241" i="216"/>
  <c r="R241" i="216"/>
  <c r="Q241" i="216"/>
  <c r="P241" i="216"/>
  <c r="O241" i="216"/>
  <c r="N241" i="216"/>
  <c r="M241" i="216"/>
  <c r="L241" i="216"/>
  <c r="T229" i="216"/>
  <c r="R229" i="216"/>
  <c r="Q229" i="216"/>
  <c r="P229" i="216"/>
  <c r="O229" i="216"/>
  <c r="N229" i="216"/>
  <c r="M229" i="216"/>
  <c r="L229" i="216"/>
  <c r="T217" i="216"/>
  <c r="R217" i="216"/>
  <c r="Q217" i="216"/>
  <c r="P217" i="216"/>
  <c r="O217" i="216"/>
  <c r="N217" i="216"/>
  <c r="M217" i="216"/>
  <c r="L217" i="216"/>
  <c r="T205" i="216"/>
  <c r="R205" i="216"/>
  <c r="Q205" i="216"/>
  <c r="P205" i="216"/>
  <c r="O205" i="216"/>
  <c r="N205" i="216"/>
  <c r="M205" i="216"/>
  <c r="L205" i="216"/>
  <c r="T193" i="216"/>
  <c r="R193" i="216"/>
  <c r="Q193" i="216"/>
  <c r="P193" i="216"/>
  <c r="O193" i="216"/>
  <c r="N193" i="216"/>
  <c r="M193" i="216"/>
  <c r="L193" i="216"/>
  <c r="T181" i="216"/>
  <c r="R181" i="216"/>
  <c r="Q181" i="216"/>
  <c r="P181" i="216"/>
  <c r="O181" i="216"/>
  <c r="N181" i="216"/>
  <c r="M181" i="216"/>
  <c r="L181" i="216"/>
  <c r="T169" i="216"/>
  <c r="R169" i="216"/>
  <c r="Q169" i="216"/>
  <c r="P169" i="216"/>
  <c r="O169" i="216"/>
  <c r="N169" i="216"/>
  <c r="M169" i="216"/>
  <c r="L169" i="216"/>
  <c r="T157" i="216"/>
  <c r="R157" i="216"/>
  <c r="Q157" i="216"/>
  <c r="P157" i="216"/>
  <c r="O157" i="216"/>
  <c r="N157" i="216"/>
  <c r="M157" i="216"/>
  <c r="L157" i="216"/>
  <c r="T145" i="216"/>
  <c r="R145" i="216"/>
  <c r="Q145" i="216"/>
  <c r="P145" i="216"/>
  <c r="O145" i="216"/>
  <c r="N145" i="216"/>
  <c r="M145" i="216"/>
  <c r="L145" i="216"/>
  <c r="T133" i="216"/>
  <c r="R133" i="216"/>
  <c r="Q133" i="216"/>
  <c r="P133" i="216"/>
  <c r="O133" i="216"/>
  <c r="N133" i="216"/>
  <c r="M133" i="216"/>
  <c r="L133" i="216"/>
  <c r="T121" i="216"/>
  <c r="R121" i="216"/>
  <c r="Q121" i="216"/>
  <c r="P121" i="216"/>
  <c r="O121" i="216"/>
  <c r="N121" i="216"/>
  <c r="M121" i="216"/>
  <c r="L121" i="216"/>
  <c r="T109" i="216"/>
  <c r="R109" i="216"/>
  <c r="Q109" i="216"/>
  <c r="P109" i="216"/>
  <c r="O109" i="216"/>
  <c r="N109" i="216"/>
  <c r="M109" i="216"/>
  <c r="L109" i="216"/>
  <c r="T97" i="216"/>
  <c r="R97" i="216"/>
  <c r="Q97" i="216"/>
  <c r="P97" i="216"/>
  <c r="O97" i="216"/>
  <c r="N97" i="216"/>
  <c r="M97" i="216"/>
  <c r="L97" i="216"/>
  <c r="T85" i="216"/>
  <c r="R85" i="216"/>
  <c r="Q85" i="216"/>
  <c r="P85" i="216"/>
  <c r="O85" i="216"/>
  <c r="N85" i="216"/>
  <c r="M85" i="216"/>
  <c r="L85" i="216"/>
  <c r="T73" i="216"/>
  <c r="R73" i="216"/>
  <c r="Q73" i="216"/>
  <c r="P73" i="216"/>
  <c r="O73" i="216"/>
  <c r="N73" i="216"/>
  <c r="M73" i="216"/>
  <c r="L73" i="216"/>
  <c r="T61" i="216"/>
  <c r="R61" i="216"/>
  <c r="Q61" i="216"/>
  <c r="P61" i="216"/>
  <c r="O61" i="216"/>
  <c r="N61" i="216"/>
  <c r="M61" i="216"/>
  <c r="L61" i="216"/>
  <c r="T49" i="216"/>
  <c r="R49" i="216"/>
  <c r="Q49" i="216"/>
  <c r="P49" i="216"/>
  <c r="O49" i="216"/>
  <c r="N49" i="216"/>
  <c r="M49" i="216"/>
  <c r="L49" i="216"/>
  <c r="T37" i="216"/>
  <c r="R37" i="216"/>
  <c r="Q37" i="216"/>
  <c r="P37" i="216"/>
  <c r="O37" i="216"/>
  <c r="N37" i="216"/>
  <c r="M37" i="216"/>
  <c r="L37" i="216"/>
  <c r="T25" i="216"/>
  <c r="R25" i="216"/>
  <c r="Q25" i="216"/>
  <c r="P25" i="216"/>
  <c r="O25" i="216"/>
  <c r="N25" i="216"/>
  <c r="M25" i="216"/>
  <c r="L25" i="216"/>
  <c r="B25" i="216"/>
  <c r="B37" i="216" s="1"/>
  <c r="B49" i="216" s="1"/>
  <c r="B61" i="216" s="1"/>
  <c r="B73" i="216" s="1"/>
  <c r="B85" i="216" s="1"/>
  <c r="B97" i="216" s="1"/>
  <c r="B109" i="216" s="1"/>
  <c r="B121" i="216" s="1"/>
  <c r="B133" i="216" s="1"/>
  <c r="B145" i="216" s="1"/>
  <c r="B157" i="216" s="1"/>
  <c r="B169" i="216" s="1"/>
  <c r="B181" i="216" s="1"/>
  <c r="B193" i="216" s="1"/>
  <c r="B205" i="216" s="1"/>
  <c r="B217" i="216" s="1"/>
  <c r="B229" i="216" s="1"/>
  <c r="B241" i="216" s="1"/>
  <c r="B253" i="216" s="1"/>
  <c r="B265" i="216" s="1"/>
  <c r="B277" i="216" s="1"/>
  <c r="B289" i="216" s="1"/>
  <c r="B301" i="216" s="1"/>
  <c r="B313" i="216" s="1"/>
  <c r="B325" i="216" s="1"/>
  <c r="B337" i="216" s="1"/>
  <c r="B349" i="216" s="1"/>
  <c r="B361" i="216" s="1"/>
  <c r="T13" i="216"/>
  <c r="R13" i="216"/>
  <c r="Q13" i="216"/>
  <c r="P13" i="216"/>
  <c r="O13" i="216"/>
  <c r="N13" i="216"/>
  <c r="M13" i="216"/>
  <c r="L13" i="216"/>
  <c r="T361" i="215"/>
  <c r="R361" i="215"/>
  <c r="Q361" i="215"/>
  <c r="P361" i="215"/>
  <c r="O361" i="215"/>
  <c r="N361" i="215"/>
  <c r="M361" i="215"/>
  <c r="L361" i="215"/>
  <c r="T349" i="215"/>
  <c r="R349" i="215"/>
  <c r="Q349" i="215"/>
  <c r="P349" i="215"/>
  <c r="O349" i="215"/>
  <c r="N349" i="215"/>
  <c r="M349" i="215"/>
  <c r="L349" i="215"/>
  <c r="T337" i="215"/>
  <c r="R337" i="215"/>
  <c r="Q337" i="215"/>
  <c r="P337" i="215"/>
  <c r="O337" i="215"/>
  <c r="N337" i="215"/>
  <c r="M337" i="215"/>
  <c r="L337" i="215"/>
  <c r="T325" i="215"/>
  <c r="R325" i="215"/>
  <c r="Q325" i="215"/>
  <c r="P325" i="215"/>
  <c r="O325" i="215"/>
  <c r="N325" i="215"/>
  <c r="M325" i="215"/>
  <c r="L325" i="215"/>
  <c r="T313" i="215"/>
  <c r="R313" i="215"/>
  <c r="Q313" i="215"/>
  <c r="P313" i="215"/>
  <c r="O313" i="215"/>
  <c r="N313" i="215"/>
  <c r="M313" i="215"/>
  <c r="L313" i="215"/>
  <c r="T301" i="215"/>
  <c r="R301" i="215"/>
  <c r="Q301" i="215"/>
  <c r="P301" i="215"/>
  <c r="O301" i="215"/>
  <c r="N301" i="215"/>
  <c r="M301" i="215"/>
  <c r="L301" i="215"/>
  <c r="T289" i="215"/>
  <c r="R289" i="215"/>
  <c r="Q289" i="215"/>
  <c r="P289" i="215"/>
  <c r="O289" i="215"/>
  <c r="N289" i="215"/>
  <c r="M289" i="215"/>
  <c r="L289" i="215"/>
  <c r="T277" i="215"/>
  <c r="R277" i="215"/>
  <c r="Q277" i="215"/>
  <c r="P277" i="215"/>
  <c r="O277" i="215"/>
  <c r="N277" i="215"/>
  <c r="M277" i="215"/>
  <c r="L277" i="215"/>
  <c r="T265" i="215"/>
  <c r="R265" i="215"/>
  <c r="Q265" i="215"/>
  <c r="P265" i="215"/>
  <c r="O265" i="215"/>
  <c r="N265" i="215"/>
  <c r="M265" i="215"/>
  <c r="L265" i="215"/>
  <c r="T253" i="215"/>
  <c r="R253" i="215"/>
  <c r="Q253" i="215"/>
  <c r="P253" i="215"/>
  <c r="O253" i="215"/>
  <c r="N253" i="215"/>
  <c r="M253" i="215"/>
  <c r="L253" i="215"/>
  <c r="T241" i="215"/>
  <c r="R241" i="215"/>
  <c r="Q241" i="215"/>
  <c r="P241" i="215"/>
  <c r="O241" i="215"/>
  <c r="N241" i="215"/>
  <c r="M241" i="215"/>
  <c r="L241" i="215"/>
  <c r="T229" i="215"/>
  <c r="R229" i="215"/>
  <c r="Q229" i="215"/>
  <c r="P229" i="215"/>
  <c r="O229" i="215"/>
  <c r="N229" i="215"/>
  <c r="M229" i="215"/>
  <c r="L229" i="215"/>
  <c r="T217" i="215"/>
  <c r="R217" i="215"/>
  <c r="Q217" i="215"/>
  <c r="P217" i="215"/>
  <c r="O217" i="215"/>
  <c r="N217" i="215"/>
  <c r="M217" i="215"/>
  <c r="L217" i="215"/>
  <c r="T205" i="215"/>
  <c r="R205" i="215"/>
  <c r="Q205" i="215"/>
  <c r="P205" i="215"/>
  <c r="O205" i="215"/>
  <c r="N205" i="215"/>
  <c r="M205" i="215"/>
  <c r="L205" i="215"/>
  <c r="T193" i="215"/>
  <c r="R193" i="215"/>
  <c r="Q193" i="215"/>
  <c r="P193" i="215"/>
  <c r="O193" i="215"/>
  <c r="N193" i="215"/>
  <c r="M193" i="215"/>
  <c r="L193" i="215"/>
  <c r="T181" i="215"/>
  <c r="R181" i="215"/>
  <c r="Q181" i="215"/>
  <c r="P181" i="215"/>
  <c r="O181" i="215"/>
  <c r="N181" i="215"/>
  <c r="M181" i="215"/>
  <c r="L181" i="215"/>
  <c r="T169" i="215"/>
  <c r="R169" i="215"/>
  <c r="Q169" i="215"/>
  <c r="P169" i="215"/>
  <c r="O169" i="215"/>
  <c r="N169" i="215"/>
  <c r="M169" i="215"/>
  <c r="L169" i="215"/>
  <c r="T157" i="215"/>
  <c r="R157" i="215"/>
  <c r="Q157" i="215"/>
  <c r="P157" i="215"/>
  <c r="O157" i="215"/>
  <c r="N157" i="215"/>
  <c r="M157" i="215"/>
  <c r="L157" i="215"/>
  <c r="T145" i="215"/>
  <c r="R145" i="215"/>
  <c r="Q145" i="215"/>
  <c r="P145" i="215"/>
  <c r="O145" i="215"/>
  <c r="N145" i="215"/>
  <c r="M145" i="215"/>
  <c r="L145" i="215"/>
  <c r="T133" i="215"/>
  <c r="R133" i="215"/>
  <c r="Q133" i="215"/>
  <c r="P133" i="215"/>
  <c r="O133" i="215"/>
  <c r="N133" i="215"/>
  <c r="M133" i="215"/>
  <c r="L133" i="215"/>
  <c r="T121" i="215"/>
  <c r="R121" i="215"/>
  <c r="Q121" i="215"/>
  <c r="P121" i="215"/>
  <c r="O121" i="215"/>
  <c r="N121" i="215"/>
  <c r="M121" i="215"/>
  <c r="L121" i="215"/>
  <c r="T109" i="215"/>
  <c r="R109" i="215"/>
  <c r="Q109" i="215"/>
  <c r="P109" i="215"/>
  <c r="O109" i="215"/>
  <c r="N109" i="215"/>
  <c r="M109" i="215"/>
  <c r="L109" i="215"/>
  <c r="T97" i="215"/>
  <c r="R97" i="215"/>
  <c r="Q97" i="215"/>
  <c r="P97" i="215"/>
  <c r="O97" i="215"/>
  <c r="N97" i="215"/>
  <c r="M97" i="215"/>
  <c r="L97" i="215"/>
  <c r="T85" i="215"/>
  <c r="R85" i="215"/>
  <c r="Q85" i="215"/>
  <c r="P85" i="215"/>
  <c r="O85" i="215"/>
  <c r="N85" i="215"/>
  <c r="M85" i="215"/>
  <c r="L85" i="215"/>
  <c r="T73" i="215"/>
  <c r="R73" i="215"/>
  <c r="Q73" i="215"/>
  <c r="P73" i="215"/>
  <c r="O73" i="215"/>
  <c r="N73" i="215"/>
  <c r="M73" i="215"/>
  <c r="L73" i="215"/>
  <c r="T61" i="215"/>
  <c r="R61" i="215"/>
  <c r="Q61" i="215"/>
  <c r="P61" i="215"/>
  <c r="O61" i="215"/>
  <c r="N61" i="215"/>
  <c r="M61" i="215"/>
  <c r="L61" i="215"/>
  <c r="T49" i="215"/>
  <c r="R49" i="215"/>
  <c r="Q49" i="215"/>
  <c r="P49" i="215"/>
  <c r="O49" i="215"/>
  <c r="N49" i="215"/>
  <c r="M49" i="215"/>
  <c r="L49" i="215"/>
  <c r="T37" i="215"/>
  <c r="R37" i="215"/>
  <c r="Q37" i="215"/>
  <c r="P37" i="215"/>
  <c r="O37" i="215"/>
  <c r="N37" i="215"/>
  <c r="M37" i="215"/>
  <c r="L37" i="215"/>
  <c r="T25" i="215"/>
  <c r="R25" i="215"/>
  <c r="Q25" i="215"/>
  <c r="P25" i="215"/>
  <c r="O25" i="215"/>
  <c r="N25" i="215"/>
  <c r="M25" i="215"/>
  <c r="L25" i="215"/>
  <c r="B25" i="215"/>
  <c r="B37" i="215" s="1"/>
  <c r="B49" i="215" s="1"/>
  <c r="B61" i="215" s="1"/>
  <c r="B73" i="215" s="1"/>
  <c r="B85" i="215" s="1"/>
  <c r="B97" i="215" s="1"/>
  <c r="B109" i="215" s="1"/>
  <c r="B121" i="215" s="1"/>
  <c r="B133" i="215" s="1"/>
  <c r="B145" i="215" s="1"/>
  <c r="B157" i="215" s="1"/>
  <c r="B169" i="215" s="1"/>
  <c r="B181" i="215" s="1"/>
  <c r="B193" i="215" s="1"/>
  <c r="B205" i="215" s="1"/>
  <c r="B217" i="215" s="1"/>
  <c r="B229" i="215" s="1"/>
  <c r="B241" i="215" s="1"/>
  <c r="B253" i="215" s="1"/>
  <c r="B265" i="215" s="1"/>
  <c r="B277" i="215" s="1"/>
  <c r="B289" i="215" s="1"/>
  <c r="B301" i="215" s="1"/>
  <c r="B313" i="215" s="1"/>
  <c r="B325" i="215" s="1"/>
  <c r="B337" i="215" s="1"/>
  <c r="B349" i="215" s="1"/>
  <c r="B361" i="215" s="1"/>
  <c r="T13" i="215"/>
  <c r="R13" i="215"/>
  <c r="Q13" i="215"/>
  <c r="P13" i="215"/>
  <c r="O13" i="215"/>
  <c r="N13" i="215"/>
  <c r="M13" i="215"/>
  <c r="L13" i="215"/>
  <c r="T361" i="214"/>
  <c r="R361" i="214"/>
  <c r="Q361" i="214"/>
  <c r="P361" i="214"/>
  <c r="O361" i="214"/>
  <c r="N361" i="214"/>
  <c r="M361" i="214"/>
  <c r="L361" i="214"/>
  <c r="T349" i="214"/>
  <c r="R349" i="214"/>
  <c r="Q349" i="214"/>
  <c r="P349" i="214"/>
  <c r="O349" i="214"/>
  <c r="N349" i="214"/>
  <c r="M349" i="214"/>
  <c r="L349" i="214"/>
  <c r="T337" i="214"/>
  <c r="R337" i="214"/>
  <c r="Q337" i="214"/>
  <c r="P337" i="214"/>
  <c r="O337" i="214"/>
  <c r="N337" i="214"/>
  <c r="M337" i="214"/>
  <c r="L337" i="214"/>
  <c r="T325" i="214"/>
  <c r="R325" i="214"/>
  <c r="Q325" i="214"/>
  <c r="P325" i="214"/>
  <c r="O325" i="214"/>
  <c r="N325" i="214"/>
  <c r="M325" i="214"/>
  <c r="L325" i="214"/>
  <c r="T313" i="214"/>
  <c r="R313" i="214"/>
  <c r="Q313" i="214"/>
  <c r="P313" i="214"/>
  <c r="O313" i="214"/>
  <c r="N313" i="214"/>
  <c r="M313" i="214"/>
  <c r="L313" i="214"/>
  <c r="T301" i="214"/>
  <c r="R301" i="214"/>
  <c r="Q301" i="214"/>
  <c r="P301" i="214"/>
  <c r="O301" i="214"/>
  <c r="N301" i="214"/>
  <c r="M301" i="214"/>
  <c r="L301" i="214"/>
  <c r="T289" i="214"/>
  <c r="R289" i="214"/>
  <c r="Q289" i="214"/>
  <c r="P289" i="214"/>
  <c r="O289" i="214"/>
  <c r="N289" i="214"/>
  <c r="M289" i="214"/>
  <c r="L289" i="214"/>
  <c r="T277" i="214"/>
  <c r="R277" i="214"/>
  <c r="Q277" i="214"/>
  <c r="P277" i="214"/>
  <c r="O277" i="214"/>
  <c r="N277" i="214"/>
  <c r="M277" i="214"/>
  <c r="L277" i="214"/>
  <c r="T265" i="214"/>
  <c r="R265" i="214"/>
  <c r="Q265" i="214"/>
  <c r="P265" i="214"/>
  <c r="O265" i="214"/>
  <c r="N265" i="214"/>
  <c r="M265" i="214"/>
  <c r="L265" i="214"/>
  <c r="T253" i="214"/>
  <c r="R253" i="214"/>
  <c r="Q253" i="214"/>
  <c r="P253" i="214"/>
  <c r="O253" i="214"/>
  <c r="N253" i="214"/>
  <c r="M253" i="214"/>
  <c r="L253" i="214"/>
  <c r="T241" i="214"/>
  <c r="R241" i="214"/>
  <c r="Q241" i="214"/>
  <c r="P241" i="214"/>
  <c r="O241" i="214"/>
  <c r="N241" i="214"/>
  <c r="M241" i="214"/>
  <c r="L241" i="214"/>
  <c r="T229" i="214"/>
  <c r="R229" i="214"/>
  <c r="Q229" i="214"/>
  <c r="P229" i="214"/>
  <c r="O229" i="214"/>
  <c r="N229" i="214"/>
  <c r="M229" i="214"/>
  <c r="L229" i="214"/>
  <c r="T217" i="214"/>
  <c r="R217" i="214"/>
  <c r="Q217" i="214"/>
  <c r="P217" i="214"/>
  <c r="O217" i="214"/>
  <c r="N217" i="214"/>
  <c r="M217" i="214"/>
  <c r="L217" i="214"/>
  <c r="T205" i="214"/>
  <c r="R205" i="214"/>
  <c r="Q205" i="214"/>
  <c r="P205" i="214"/>
  <c r="O205" i="214"/>
  <c r="N205" i="214"/>
  <c r="M205" i="214"/>
  <c r="L205" i="214"/>
  <c r="T193" i="214"/>
  <c r="R193" i="214"/>
  <c r="Q193" i="214"/>
  <c r="P193" i="214"/>
  <c r="O193" i="214"/>
  <c r="N193" i="214"/>
  <c r="M193" i="214"/>
  <c r="L193" i="214"/>
  <c r="T181" i="214"/>
  <c r="R181" i="214"/>
  <c r="Q181" i="214"/>
  <c r="P181" i="214"/>
  <c r="O181" i="214"/>
  <c r="N181" i="214"/>
  <c r="M181" i="214"/>
  <c r="L181" i="214"/>
  <c r="T169" i="214"/>
  <c r="R169" i="214"/>
  <c r="Q169" i="214"/>
  <c r="P169" i="214"/>
  <c r="O169" i="214"/>
  <c r="N169" i="214"/>
  <c r="M169" i="214"/>
  <c r="L169" i="214"/>
  <c r="T157" i="214"/>
  <c r="R157" i="214"/>
  <c r="Q157" i="214"/>
  <c r="P157" i="214"/>
  <c r="O157" i="214"/>
  <c r="N157" i="214"/>
  <c r="M157" i="214"/>
  <c r="L157" i="214"/>
  <c r="T145" i="214"/>
  <c r="R145" i="214"/>
  <c r="Q145" i="214"/>
  <c r="P145" i="214"/>
  <c r="O145" i="214"/>
  <c r="N145" i="214"/>
  <c r="M145" i="214"/>
  <c r="L145" i="214"/>
  <c r="T133" i="214"/>
  <c r="R133" i="214"/>
  <c r="Q133" i="214"/>
  <c r="P133" i="214"/>
  <c r="O133" i="214"/>
  <c r="N133" i="214"/>
  <c r="M133" i="214"/>
  <c r="L133" i="214"/>
  <c r="T121" i="214"/>
  <c r="R121" i="214"/>
  <c r="Q121" i="214"/>
  <c r="P121" i="214"/>
  <c r="O121" i="214"/>
  <c r="N121" i="214"/>
  <c r="M121" i="214"/>
  <c r="L121" i="214"/>
  <c r="T109" i="214"/>
  <c r="R109" i="214"/>
  <c r="Q109" i="214"/>
  <c r="P109" i="214"/>
  <c r="O109" i="214"/>
  <c r="N109" i="214"/>
  <c r="M109" i="214"/>
  <c r="L109" i="214"/>
  <c r="T97" i="214"/>
  <c r="R97" i="214"/>
  <c r="Q97" i="214"/>
  <c r="P97" i="214"/>
  <c r="O97" i="214"/>
  <c r="N97" i="214"/>
  <c r="M97" i="214"/>
  <c r="L97" i="214"/>
  <c r="T85" i="214"/>
  <c r="R85" i="214"/>
  <c r="Q85" i="214"/>
  <c r="P85" i="214"/>
  <c r="O85" i="214"/>
  <c r="N85" i="214"/>
  <c r="M85" i="214"/>
  <c r="L85" i="214"/>
  <c r="T73" i="214"/>
  <c r="R73" i="214"/>
  <c r="Q73" i="214"/>
  <c r="P73" i="214"/>
  <c r="O73" i="214"/>
  <c r="N73" i="214"/>
  <c r="M73" i="214"/>
  <c r="L73" i="214"/>
  <c r="T61" i="214"/>
  <c r="R61" i="214"/>
  <c r="Q61" i="214"/>
  <c r="P61" i="214"/>
  <c r="O61" i="214"/>
  <c r="N61" i="214"/>
  <c r="M61" i="214"/>
  <c r="L61" i="214"/>
  <c r="T49" i="214"/>
  <c r="R49" i="214"/>
  <c r="Q49" i="214"/>
  <c r="P49" i="214"/>
  <c r="O49" i="214"/>
  <c r="N49" i="214"/>
  <c r="M49" i="214"/>
  <c r="L49" i="214"/>
  <c r="T37" i="214"/>
  <c r="R37" i="214"/>
  <c r="Q37" i="214"/>
  <c r="P37" i="214"/>
  <c r="O37" i="214"/>
  <c r="N37" i="214"/>
  <c r="M37" i="214"/>
  <c r="L37" i="214"/>
  <c r="T25" i="214"/>
  <c r="R25" i="214"/>
  <c r="Q25" i="214"/>
  <c r="P25" i="214"/>
  <c r="O25" i="214"/>
  <c r="N25" i="214"/>
  <c r="M25" i="214"/>
  <c r="L25" i="214"/>
  <c r="B25" i="214"/>
  <c r="B37" i="214" s="1"/>
  <c r="B49" i="214" s="1"/>
  <c r="B61" i="214" s="1"/>
  <c r="B73" i="214" s="1"/>
  <c r="B85" i="214" s="1"/>
  <c r="B97" i="214" s="1"/>
  <c r="B109" i="214" s="1"/>
  <c r="B121" i="214" s="1"/>
  <c r="B133" i="214" s="1"/>
  <c r="B145" i="214" s="1"/>
  <c r="B157" i="214" s="1"/>
  <c r="B169" i="214" s="1"/>
  <c r="B181" i="214" s="1"/>
  <c r="B193" i="214" s="1"/>
  <c r="B205" i="214" s="1"/>
  <c r="B217" i="214" s="1"/>
  <c r="B229" i="214" s="1"/>
  <c r="B241" i="214" s="1"/>
  <c r="B253" i="214" s="1"/>
  <c r="B265" i="214" s="1"/>
  <c r="B277" i="214" s="1"/>
  <c r="B289" i="214" s="1"/>
  <c r="B301" i="214" s="1"/>
  <c r="B313" i="214" s="1"/>
  <c r="B325" i="214" s="1"/>
  <c r="B337" i="214" s="1"/>
  <c r="B349" i="214" s="1"/>
  <c r="B361" i="214" s="1"/>
  <c r="T13" i="214"/>
  <c r="R13" i="214"/>
  <c r="Q13" i="214"/>
  <c r="P13" i="214"/>
  <c r="O13" i="214"/>
  <c r="N13" i="214"/>
  <c r="M13" i="214"/>
  <c r="L13" i="214"/>
  <c r="T361" i="213"/>
  <c r="R361" i="213"/>
  <c r="Q361" i="213"/>
  <c r="P361" i="213"/>
  <c r="O361" i="213"/>
  <c r="N361" i="213"/>
  <c r="M361" i="213"/>
  <c r="L361" i="213"/>
  <c r="T349" i="213"/>
  <c r="R349" i="213"/>
  <c r="Q349" i="213"/>
  <c r="P349" i="213"/>
  <c r="O349" i="213"/>
  <c r="N349" i="213"/>
  <c r="M349" i="213"/>
  <c r="L349" i="213"/>
  <c r="T337" i="213"/>
  <c r="R337" i="213"/>
  <c r="Q337" i="213"/>
  <c r="P337" i="213"/>
  <c r="O337" i="213"/>
  <c r="N337" i="213"/>
  <c r="M337" i="213"/>
  <c r="L337" i="213"/>
  <c r="T325" i="213"/>
  <c r="R325" i="213"/>
  <c r="Q325" i="213"/>
  <c r="P325" i="213"/>
  <c r="O325" i="213"/>
  <c r="N325" i="213"/>
  <c r="M325" i="213"/>
  <c r="L325" i="213"/>
  <c r="T313" i="213"/>
  <c r="R313" i="213"/>
  <c r="Q313" i="213"/>
  <c r="P313" i="213"/>
  <c r="O313" i="213"/>
  <c r="N313" i="213"/>
  <c r="M313" i="213"/>
  <c r="L313" i="213"/>
  <c r="T301" i="213"/>
  <c r="R301" i="213"/>
  <c r="Q301" i="213"/>
  <c r="P301" i="213"/>
  <c r="O301" i="213"/>
  <c r="N301" i="213"/>
  <c r="M301" i="213"/>
  <c r="L301" i="213"/>
  <c r="T289" i="213"/>
  <c r="R289" i="213"/>
  <c r="Q289" i="213"/>
  <c r="P289" i="213"/>
  <c r="O289" i="213"/>
  <c r="N289" i="213"/>
  <c r="M289" i="213"/>
  <c r="L289" i="213"/>
  <c r="T277" i="213"/>
  <c r="R277" i="213"/>
  <c r="Q277" i="213"/>
  <c r="P277" i="213"/>
  <c r="O277" i="213"/>
  <c r="N277" i="213"/>
  <c r="M277" i="213"/>
  <c r="L277" i="213"/>
  <c r="T265" i="213"/>
  <c r="R265" i="213"/>
  <c r="Q265" i="213"/>
  <c r="P265" i="213"/>
  <c r="O265" i="213"/>
  <c r="N265" i="213"/>
  <c r="M265" i="213"/>
  <c r="L265" i="213"/>
  <c r="T253" i="213"/>
  <c r="R253" i="213"/>
  <c r="Q253" i="213"/>
  <c r="P253" i="213"/>
  <c r="O253" i="213"/>
  <c r="N253" i="213"/>
  <c r="M253" i="213"/>
  <c r="L253" i="213"/>
  <c r="T241" i="213"/>
  <c r="R241" i="213"/>
  <c r="Q241" i="213"/>
  <c r="P241" i="213"/>
  <c r="O241" i="213"/>
  <c r="N241" i="213"/>
  <c r="M241" i="213"/>
  <c r="L241" i="213"/>
  <c r="T229" i="213"/>
  <c r="R229" i="213"/>
  <c r="Q229" i="213"/>
  <c r="P229" i="213"/>
  <c r="O229" i="213"/>
  <c r="N229" i="213"/>
  <c r="M229" i="213"/>
  <c r="L229" i="213"/>
  <c r="T217" i="213"/>
  <c r="R217" i="213"/>
  <c r="Q217" i="213"/>
  <c r="P217" i="213"/>
  <c r="O217" i="213"/>
  <c r="N217" i="213"/>
  <c r="M217" i="213"/>
  <c r="L217" i="213"/>
  <c r="T205" i="213"/>
  <c r="R205" i="213"/>
  <c r="Q205" i="213"/>
  <c r="P205" i="213"/>
  <c r="O205" i="213"/>
  <c r="N205" i="213"/>
  <c r="M205" i="213"/>
  <c r="L205" i="213"/>
  <c r="T193" i="213"/>
  <c r="R193" i="213"/>
  <c r="Q193" i="213"/>
  <c r="P193" i="213"/>
  <c r="O193" i="213"/>
  <c r="N193" i="213"/>
  <c r="M193" i="213"/>
  <c r="L193" i="213"/>
  <c r="T181" i="213"/>
  <c r="R181" i="213"/>
  <c r="Q181" i="213"/>
  <c r="P181" i="213"/>
  <c r="O181" i="213"/>
  <c r="N181" i="213"/>
  <c r="M181" i="213"/>
  <c r="L181" i="213"/>
  <c r="T169" i="213"/>
  <c r="R169" i="213"/>
  <c r="Q169" i="213"/>
  <c r="P169" i="213"/>
  <c r="O169" i="213"/>
  <c r="N169" i="213"/>
  <c r="M169" i="213"/>
  <c r="L169" i="213"/>
  <c r="T157" i="213"/>
  <c r="R157" i="213"/>
  <c r="Q157" i="213"/>
  <c r="P157" i="213"/>
  <c r="O157" i="213"/>
  <c r="N157" i="213"/>
  <c r="M157" i="213"/>
  <c r="L157" i="213"/>
  <c r="T145" i="213"/>
  <c r="R145" i="213"/>
  <c r="Q145" i="213"/>
  <c r="P145" i="213"/>
  <c r="O145" i="213"/>
  <c r="N145" i="213"/>
  <c r="M145" i="213"/>
  <c r="L145" i="213"/>
  <c r="T133" i="213"/>
  <c r="R133" i="213"/>
  <c r="Q133" i="213"/>
  <c r="P133" i="213"/>
  <c r="O133" i="213"/>
  <c r="N133" i="213"/>
  <c r="M133" i="213"/>
  <c r="L133" i="213"/>
  <c r="T121" i="213"/>
  <c r="R121" i="213"/>
  <c r="Q121" i="213"/>
  <c r="P121" i="213"/>
  <c r="O121" i="213"/>
  <c r="N121" i="213"/>
  <c r="M121" i="213"/>
  <c r="L121" i="213"/>
  <c r="T109" i="213"/>
  <c r="R109" i="213"/>
  <c r="Q109" i="213"/>
  <c r="P109" i="213"/>
  <c r="O109" i="213"/>
  <c r="N109" i="213"/>
  <c r="M109" i="213"/>
  <c r="L109" i="213"/>
  <c r="T97" i="213"/>
  <c r="R97" i="213"/>
  <c r="Q97" i="213"/>
  <c r="P97" i="213"/>
  <c r="O97" i="213"/>
  <c r="N97" i="213"/>
  <c r="M97" i="213"/>
  <c r="L97" i="213"/>
  <c r="T85" i="213"/>
  <c r="R85" i="213"/>
  <c r="Q85" i="213"/>
  <c r="P85" i="213"/>
  <c r="O85" i="213"/>
  <c r="N85" i="213"/>
  <c r="M85" i="213"/>
  <c r="L85" i="213"/>
  <c r="T73" i="213"/>
  <c r="R73" i="213"/>
  <c r="Q73" i="213"/>
  <c r="P73" i="213"/>
  <c r="O73" i="213"/>
  <c r="N73" i="213"/>
  <c r="M73" i="213"/>
  <c r="L73" i="213"/>
  <c r="T61" i="213"/>
  <c r="R61" i="213"/>
  <c r="Q61" i="213"/>
  <c r="P61" i="213"/>
  <c r="O61" i="213"/>
  <c r="N61" i="213"/>
  <c r="M61" i="213"/>
  <c r="L61" i="213"/>
  <c r="T49" i="213"/>
  <c r="R49" i="213"/>
  <c r="Q49" i="213"/>
  <c r="P49" i="213"/>
  <c r="O49" i="213"/>
  <c r="N49" i="213"/>
  <c r="M49" i="213"/>
  <c r="L49" i="213"/>
  <c r="T37" i="213"/>
  <c r="R37" i="213"/>
  <c r="Q37" i="213"/>
  <c r="P37" i="213"/>
  <c r="O37" i="213"/>
  <c r="N37" i="213"/>
  <c r="M37" i="213"/>
  <c r="L37" i="213"/>
  <c r="T25" i="213"/>
  <c r="R25" i="213"/>
  <c r="Q25" i="213"/>
  <c r="P25" i="213"/>
  <c r="O25" i="213"/>
  <c r="N25" i="213"/>
  <c r="M25" i="213"/>
  <c r="L25" i="213"/>
  <c r="B25" i="213"/>
  <c r="B37" i="213" s="1"/>
  <c r="B49" i="213" s="1"/>
  <c r="B61" i="213" s="1"/>
  <c r="B73" i="213" s="1"/>
  <c r="B85" i="213" s="1"/>
  <c r="B97" i="213" s="1"/>
  <c r="B109" i="213" s="1"/>
  <c r="B121" i="213" s="1"/>
  <c r="B133" i="213" s="1"/>
  <c r="B145" i="213" s="1"/>
  <c r="B157" i="213" s="1"/>
  <c r="B169" i="213" s="1"/>
  <c r="B181" i="213" s="1"/>
  <c r="B193" i="213" s="1"/>
  <c r="B205" i="213" s="1"/>
  <c r="B217" i="213" s="1"/>
  <c r="B229" i="213" s="1"/>
  <c r="B241" i="213" s="1"/>
  <c r="B253" i="213" s="1"/>
  <c r="B265" i="213" s="1"/>
  <c r="B277" i="213" s="1"/>
  <c r="B289" i="213" s="1"/>
  <c r="B301" i="213" s="1"/>
  <c r="B313" i="213" s="1"/>
  <c r="B325" i="213" s="1"/>
  <c r="B337" i="213" s="1"/>
  <c r="B349" i="213" s="1"/>
  <c r="B361" i="213" s="1"/>
  <c r="T13" i="213"/>
  <c r="R13" i="213"/>
  <c r="Q13" i="213"/>
  <c r="P13" i="213"/>
  <c r="O13" i="213"/>
  <c r="N13" i="213"/>
  <c r="M13" i="213"/>
  <c r="L13" i="213"/>
  <c r="T361" i="212"/>
  <c r="R361" i="212"/>
  <c r="Q361" i="212"/>
  <c r="P361" i="212"/>
  <c r="O361" i="212"/>
  <c r="N361" i="212"/>
  <c r="M361" i="212"/>
  <c r="L361" i="212"/>
  <c r="T349" i="212"/>
  <c r="R349" i="212"/>
  <c r="Q349" i="212"/>
  <c r="P349" i="212"/>
  <c r="O349" i="212"/>
  <c r="N349" i="212"/>
  <c r="M349" i="212"/>
  <c r="L349" i="212"/>
  <c r="T337" i="212"/>
  <c r="R337" i="212"/>
  <c r="Q337" i="212"/>
  <c r="P337" i="212"/>
  <c r="O337" i="212"/>
  <c r="N337" i="212"/>
  <c r="M337" i="212"/>
  <c r="L337" i="212"/>
  <c r="T325" i="212"/>
  <c r="R325" i="212"/>
  <c r="Q325" i="212"/>
  <c r="P325" i="212"/>
  <c r="O325" i="212"/>
  <c r="N325" i="212"/>
  <c r="M325" i="212"/>
  <c r="L325" i="212"/>
  <c r="T313" i="212"/>
  <c r="R313" i="212"/>
  <c r="Q313" i="212"/>
  <c r="P313" i="212"/>
  <c r="O313" i="212"/>
  <c r="N313" i="212"/>
  <c r="M313" i="212"/>
  <c r="L313" i="212"/>
  <c r="T301" i="212"/>
  <c r="R301" i="212"/>
  <c r="Q301" i="212"/>
  <c r="P301" i="212"/>
  <c r="O301" i="212"/>
  <c r="N301" i="212"/>
  <c r="M301" i="212"/>
  <c r="L301" i="212"/>
  <c r="T289" i="212"/>
  <c r="R289" i="212"/>
  <c r="Q289" i="212"/>
  <c r="P289" i="212"/>
  <c r="O289" i="212"/>
  <c r="N289" i="212"/>
  <c r="M289" i="212"/>
  <c r="L289" i="212"/>
  <c r="T277" i="212"/>
  <c r="R277" i="212"/>
  <c r="Q277" i="212"/>
  <c r="P277" i="212"/>
  <c r="O277" i="212"/>
  <c r="N277" i="212"/>
  <c r="M277" i="212"/>
  <c r="L277" i="212"/>
  <c r="T265" i="212"/>
  <c r="R265" i="212"/>
  <c r="Q265" i="212"/>
  <c r="P265" i="212"/>
  <c r="O265" i="212"/>
  <c r="N265" i="212"/>
  <c r="M265" i="212"/>
  <c r="L265" i="212"/>
  <c r="T253" i="212"/>
  <c r="R253" i="212"/>
  <c r="Q253" i="212"/>
  <c r="P253" i="212"/>
  <c r="O253" i="212"/>
  <c r="N253" i="212"/>
  <c r="M253" i="212"/>
  <c r="L253" i="212"/>
  <c r="T241" i="212"/>
  <c r="R241" i="212"/>
  <c r="Q241" i="212"/>
  <c r="P241" i="212"/>
  <c r="O241" i="212"/>
  <c r="N241" i="212"/>
  <c r="M241" i="212"/>
  <c r="L241" i="212"/>
  <c r="T229" i="212"/>
  <c r="R229" i="212"/>
  <c r="Q229" i="212"/>
  <c r="P229" i="212"/>
  <c r="O229" i="212"/>
  <c r="N229" i="212"/>
  <c r="M229" i="212"/>
  <c r="L229" i="212"/>
  <c r="T217" i="212"/>
  <c r="R217" i="212"/>
  <c r="Q217" i="212"/>
  <c r="P217" i="212"/>
  <c r="O217" i="212"/>
  <c r="N217" i="212"/>
  <c r="M217" i="212"/>
  <c r="L217" i="212"/>
  <c r="T205" i="212"/>
  <c r="R205" i="212"/>
  <c r="Q205" i="212"/>
  <c r="P205" i="212"/>
  <c r="O205" i="212"/>
  <c r="N205" i="212"/>
  <c r="M205" i="212"/>
  <c r="L205" i="212"/>
  <c r="T193" i="212"/>
  <c r="R193" i="212"/>
  <c r="Q193" i="212"/>
  <c r="P193" i="212"/>
  <c r="O193" i="212"/>
  <c r="N193" i="212"/>
  <c r="M193" i="212"/>
  <c r="L193" i="212"/>
  <c r="T181" i="212"/>
  <c r="R181" i="212"/>
  <c r="Q181" i="212"/>
  <c r="P181" i="212"/>
  <c r="O181" i="212"/>
  <c r="N181" i="212"/>
  <c r="M181" i="212"/>
  <c r="L181" i="212"/>
  <c r="T169" i="212"/>
  <c r="R169" i="212"/>
  <c r="Q169" i="212"/>
  <c r="P169" i="212"/>
  <c r="O169" i="212"/>
  <c r="N169" i="212"/>
  <c r="M169" i="212"/>
  <c r="L169" i="212"/>
  <c r="T157" i="212"/>
  <c r="R157" i="212"/>
  <c r="Q157" i="212"/>
  <c r="P157" i="212"/>
  <c r="O157" i="212"/>
  <c r="N157" i="212"/>
  <c r="M157" i="212"/>
  <c r="L157" i="212"/>
  <c r="T145" i="212"/>
  <c r="R145" i="212"/>
  <c r="Q145" i="212"/>
  <c r="P145" i="212"/>
  <c r="O145" i="212"/>
  <c r="N145" i="212"/>
  <c r="M145" i="212"/>
  <c r="L145" i="212"/>
  <c r="T133" i="212"/>
  <c r="R133" i="212"/>
  <c r="Q133" i="212"/>
  <c r="P133" i="212"/>
  <c r="O133" i="212"/>
  <c r="N133" i="212"/>
  <c r="M133" i="212"/>
  <c r="L133" i="212"/>
  <c r="T121" i="212"/>
  <c r="R121" i="212"/>
  <c r="Q121" i="212"/>
  <c r="P121" i="212"/>
  <c r="O121" i="212"/>
  <c r="N121" i="212"/>
  <c r="M121" i="212"/>
  <c r="L121" i="212"/>
  <c r="T109" i="212"/>
  <c r="R109" i="212"/>
  <c r="Q109" i="212"/>
  <c r="P109" i="212"/>
  <c r="O109" i="212"/>
  <c r="N109" i="212"/>
  <c r="M109" i="212"/>
  <c r="L109" i="212"/>
  <c r="T97" i="212"/>
  <c r="R97" i="212"/>
  <c r="Q97" i="212"/>
  <c r="P97" i="212"/>
  <c r="O97" i="212"/>
  <c r="N97" i="212"/>
  <c r="M97" i="212"/>
  <c r="L97" i="212"/>
  <c r="T85" i="212"/>
  <c r="R85" i="212"/>
  <c r="Q85" i="212"/>
  <c r="P85" i="212"/>
  <c r="O85" i="212"/>
  <c r="N85" i="212"/>
  <c r="M85" i="212"/>
  <c r="L85" i="212"/>
  <c r="T73" i="212"/>
  <c r="R73" i="212"/>
  <c r="Q73" i="212"/>
  <c r="P73" i="212"/>
  <c r="O73" i="212"/>
  <c r="N73" i="212"/>
  <c r="M73" i="212"/>
  <c r="L73" i="212"/>
  <c r="T61" i="212"/>
  <c r="R61" i="212"/>
  <c r="Q61" i="212"/>
  <c r="P61" i="212"/>
  <c r="O61" i="212"/>
  <c r="N61" i="212"/>
  <c r="M61" i="212"/>
  <c r="L61" i="212"/>
  <c r="T49" i="212"/>
  <c r="R49" i="212"/>
  <c r="Q49" i="212"/>
  <c r="P49" i="212"/>
  <c r="O49" i="212"/>
  <c r="N49" i="212"/>
  <c r="M49" i="212"/>
  <c r="L49" i="212"/>
  <c r="T37" i="212"/>
  <c r="R37" i="212"/>
  <c r="Q37" i="212"/>
  <c r="P37" i="212"/>
  <c r="O37" i="212"/>
  <c r="N37" i="212"/>
  <c r="M37" i="212"/>
  <c r="L37" i="212"/>
  <c r="T25" i="212"/>
  <c r="R25" i="212"/>
  <c r="Q25" i="212"/>
  <c r="P25" i="212"/>
  <c r="O25" i="212"/>
  <c r="N25" i="212"/>
  <c r="M25" i="212"/>
  <c r="L25" i="212"/>
  <c r="B25" i="212"/>
  <c r="B37" i="212" s="1"/>
  <c r="B49" i="212" s="1"/>
  <c r="B61" i="212" s="1"/>
  <c r="B73" i="212" s="1"/>
  <c r="B85" i="212" s="1"/>
  <c r="B97" i="212" s="1"/>
  <c r="B109" i="212" s="1"/>
  <c r="B121" i="212" s="1"/>
  <c r="B133" i="212" s="1"/>
  <c r="B145" i="212" s="1"/>
  <c r="B157" i="212" s="1"/>
  <c r="B169" i="212" s="1"/>
  <c r="B181" i="212" s="1"/>
  <c r="B193" i="212" s="1"/>
  <c r="B205" i="212" s="1"/>
  <c r="B217" i="212" s="1"/>
  <c r="B229" i="212" s="1"/>
  <c r="B241" i="212" s="1"/>
  <c r="B253" i="212" s="1"/>
  <c r="B265" i="212" s="1"/>
  <c r="B277" i="212" s="1"/>
  <c r="B289" i="212" s="1"/>
  <c r="B301" i="212" s="1"/>
  <c r="B313" i="212" s="1"/>
  <c r="B325" i="212" s="1"/>
  <c r="B337" i="212" s="1"/>
  <c r="B349" i="212" s="1"/>
  <c r="B361" i="212" s="1"/>
  <c r="T13" i="212"/>
  <c r="R13" i="212"/>
  <c r="Q13" i="212"/>
  <c r="P13" i="212"/>
  <c r="O13" i="212"/>
  <c r="N13" i="212"/>
  <c r="M13" i="212"/>
  <c r="L13" i="212"/>
  <c r="T361" i="211"/>
  <c r="R361" i="211"/>
  <c r="Q361" i="211"/>
  <c r="P361" i="211"/>
  <c r="O361" i="211"/>
  <c r="N361" i="211"/>
  <c r="M361" i="211"/>
  <c r="L361" i="211"/>
  <c r="T349" i="211"/>
  <c r="R349" i="211"/>
  <c r="Q349" i="211"/>
  <c r="P349" i="211"/>
  <c r="O349" i="211"/>
  <c r="N349" i="211"/>
  <c r="M349" i="211"/>
  <c r="L349" i="211"/>
  <c r="T337" i="211"/>
  <c r="R337" i="211"/>
  <c r="Q337" i="211"/>
  <c r="P337" i="211"/>
  <c r="O337" i="211"/>
  <c r="N337" i="211"/>
  <c r="M337" i="211"/>
  <c r="L337" i="211"/>
  <c r="T325" i="211"/>
  <c r="R325" i="211"/>
  <c r="Q325" i="211"/>
  <c r="P325" i="211"/>
  <c r="O325" i="211"/>
  <c r="N325" i="211"/>
  <c r="M325" i="211"/>
  <c r="L325" i="211"/>
  <c r="T313" i="211"/>
  <c r="R313" i="211"/>
  <c r="Q313" i="211"/>
  <c r="P313" i="211"/>
  <c r="O313" i="211"/>
  <c r="N313" i="211"/>
  <c r="M313" i="211"/>
  <c r="L313" i="211"/>
  <c r="T301" i="211"/>
  <c r="R301" i="211"/>
  <c r="Q301" i="211"/>
  <c r="P301" i="211"/>
  <c r="O301" i="211"/>
  <c r="N301" i="211"/>
  <c r="M301" i="211"/>
  <c r="L301" i="211"/>
  <c r="T289" i="211"/>
  <c r="R289" i="211"/>
  <c r="Q289" i="211"/>
  <c r="P289" i="211"/>
  <c r="O289" i="211"/>
  <c r="N289" i="211"/>
  <c r="M289" i="211"/>
  <c r="L289" i="211"/>
  <c r="T277" i="211"/>
  <c r="R277" i="211"/>
  <c r="Q277" i="211"/>
  <c r="P277" i="211"/>
  <c r="O277" i="211"/>
  <c r="N277" i="211"/>
  <c r="M277" i="211"/>
  <c r="L277" i="211"/>
  <c r="T265" i="211"/>
  <c r="R265" i="211"/>
  <c r="Q265" i="211"/>
  <c r="P265" i="211"/>
  <c r="O265" i="211"/>
  <c r="N265" i="211"/>
  <c r="M265" i="211"/>
  <c r="L265" i="211"/>
  <c r="T253" i="211"/>
  <c r="R253" i="211"/>
  <c r="Q253" i="211"/>
  <c r="P253" i="211"/>
  <c r="O253" i="211"/>
  <c r="N253" i="211"/>
  <c r="M253" i="211"/>
  <c r="L253" i="211"/>
  <c r="T241" i="211"/>
  <c r="R241" i="211"/>
  <c r="Q241" i="211"/>
  <c r="P241" i="211"/>
  <c r="O241" i="211"/>
  <c r="N241" i="211"/>
  <c r="M241" i="211"/>
  <c r="L241" i="211"/>
  <c r="T229" i="211"/>
  <c r="R229" i="211"/>
  <c r="Q229" i="211"/>
  <c r="P229" i="211"/>
  <c r="O229" i="211"/>
  <c r="N229" i="211"/>
  <c r="M229" i="211"/>
  <c r="L229" i="211"/>
  <c r="T217" i="211"/>
  <c r="R217" i="211"/>
  <c r="Q217" i="211"/>
  <c r="P217" i="211"/>
  <c r="O217" i="211"/>
  <c r="N217" i="211"/>
  <c r="M217" i="211"/>
  <c r="L217" i="211"/>
  <c r="T205" i="211"/>
  <c r="R205" i="211"/>
  <c r="Q205" i="211"/>
  <c r="P205" i="211"/>
  <c r="O205" i="211"/>
  <c r="N205" i="211"/>
  <c r="M205" i="211"/>
  <c r="L205" i="211"/>
  <c r="T193" i="211"/>
  <c r="R193" i="211"/>
  <c r="Q193" i="211"/>
  <c r="P193" i="211"/>
  <c r="O193" i="211"/>
  <c r="N193" i="211"/>
  <c r="M193" i="211"/>
  <c r="L193" i="211"/>
  <c r="T181" i="211"/>
  <c r="R181" i="211"/>
  <c r="Q181" i="211"/>
  <c r="P181" i="211"/>
  <c r="O181" i="211"/>
  <c r="N181" i="211"/>
  <c r="M181" i="211"/>
  <c r="L181" i="211"/>
  <c r="T169" i="211"/>
  <c r="R169" i="211"/>
  <c r="Q169" i="211"/>
  <c r="P169" i="211"/>
  <c r="O169" i="211"/>
  <c r="N169" i="211"/>
  <c r="M169" i="211"/>
  <c r="L169" i="211"/>
  <c r="T157" i="211"/>
  <c r="R157" i="211"/>
  <c r="Q157" i="211"/>
  <c r="P157" i="211"/>
  <c r="O157" i="211"/>
  <c r="N157" i="211"/>
  <c r="M157" i="211"/>
  <c r="L157" i="211"/>
  <c r="T145" i="211"/>
  <c r="R145" i="211"/>
  <c r="Q145" i="211"/>
  <c r="P145" i="211"/>
  <c r="O145" i="211"/>
  <c r="N145" i="211"/>
  <c r="M145" i="211"/>
  <c r="L145" i="211"/>
  <c r="T133" i="211"/>
  <c r="R133" i="211"/>
  <c r="Q133" i="211"/>
  <c r="P133" i="211"/>
  <c r="O133" i="211"/>
  <c r="N133" i="211"/>
  <c r="M133" i="211"/>
  <c r="L133" i="211"/>
  <c r="T121" i="211"/>
  <c r="R121" i="211"/>
  <c r="Q121" i="211"/>
  <c r="P121" i="211"/>
  <c r="O121" i="211"/>
  <c r="N121" i="211"/>
  <c r="M121" i="211"/>
  <c r="L121" i="211"/>
  <c r="T109" i="211"/>
  <c r="R109" i="211"/>
  <c r="Q109" i="211"/>
  <c r="P109" i="211"/>
  <c r="O109" i="211"/>
  <c r="N109" i="211"/>
  <c r="M109" i="211"/>
  <c r="L109" i="211"/>
  <c r="T97" i="211"/>
  <c r="R97" i="211"/>
  <c r="Q97" i="211"/>
  <c r="P97" i="211"/>
  <c r="O97" i="211"/>
  <c r="N97" i="211"/>
  <c r="M97" i="211"/>
  <c r="L97" i="211"/>
  <c r="T85" i="211"/>
  <c r="R85" i="211"/>
  <c r="Q85" i="211"/>
  <c r="P85" i="211"/>
  <c r="O85" i="211"/>
  <c r="N85" i="211"/>
  <c r="M85" i="211"/>
  <c r="L85" i="211"/>
  <c r="T73" i="211"/>
  <c r="R73" i="211"/>
  <c r="Q73" i="211"/>
  <c r="P73" i="211"/>
  <c r="O73" i="211"/>
  <c r="N73" i="211"/>
  <c r="M73" i="211"/>
  <c r="L73" i="211"/>
  <c r="T61" i="211"/>
  <c r="R61" i="211"/>
  <c r="Q61" i="211"/>
  <c r="P61" i="211"/>
  <c r="O61" i="211"/>
  <c r="N61" i="211"/>
  <c r="M61" i="211"/>
  <c r="L61" i="211"/>
  <c r="T49" i="211"/>
  <c r="R49" i="211"/>
  <c r="Q49" i="211"/>
  <c r="P49" i="211"/>
  <c r="O49" i="211"/>
  <c r="N49" i="211"/>
  <c r="M49" i="211"/>
  <c r="L49" i="211"/>
  <c r="T37" i="211"/>
  <c r="R37" i="211"/>
  <c r="Q37" i="211"/>
  <c r="P37" i="211"/>
  <c r="O37" i="211"/>
  <c r="N37" i="211"/>
  <c r="M37" i="211"/>
  <c r="L37" i="211"/>
  <c r="B37" i="211"/>
  <c r="B49" i="211" s="1"/>
  <c r="B61" i="211" s="1"/>
  <c r="B73" i="211" s="1"/>
  <c r="B85" i="211" s="1"/>
  <c r="B97" i="211" s="1"/>
  <c r="B109" i="211" s="1"/>
  <c r="B121" i="211" s="1"/>
  <c r="B133" i="211" s="1"/>
  <c r="B145" i="211" s="1"/>
  <c r="B157" i="211" s="1"/>
  <c r="B169" i="211" s="1"/>
  <c r="B181" i="211" s="1"/>
  <c r="B193" i="211" s="1"/>
  <c r="B205" i="211" s="1"/>
  <c r="B217" i="211" s="1"/>
  <c r="B229" i="211" s="1"/>
  <c r="B241" i="211" s="1"/>
  <c r="B253" i="211" s="1"/>
  <c r="B265" i="211" s="1"/>
  <c r="B277" i="211" s="1"/>
  <c r="B289" i="211" s="1"/>
  <c r="B301" i="211" s="1"/>
  <c r="B313" i="211" s="1"/>
  <c r="B325" i="211" s="1"/>
  <c r="B337" i="211" s="1"/>
  <c r="B349" i="211" s="1"/>
  <c r="B361" i="211" s="1"/>
  <c r="T25" i="211"/>
  <c r="R25" i="211"/>
  <c r="Q25" i="211"/>
  <c r="P25" i="211"/>
  <c r="O25" i="211"/>
  <c r="N25" i="211"/>
  <c r="M25" i="211"/>
  <c r="L25" i="211"/>
  <c r="B25" i="211"/>
  <c r="T13" i="211"/>
  <c r="R13" i="211"/>
  <c r="Q13" i="211"/>
  <c r="P13" i="211"/>
  <c r="O13" i="211"/>
  <c r="N13" i="211"/>
  <c r="M13" i="211"/>
  <c r="L13" i="211"/>
  <c r="T361" i="210"/>
  <c r="R361" i="210"/>
  <c r="Q361" i="210"/>
  <c r="P361" i="210"/>
  <c r="O361" i="210"/>
  <c r="N361" i="210"/>
  <c r="M361" i="210"/>
  <c r="L361" i="210"/>
  <c r="T349" i="210"/>
  <c r="R349" i="210"/>
  <c r="Q349" i="210"/>
  <c r="P349" i="210"/>
  <c r="O349" i="210"/>
  <c r="N349" i="210"/>
  <c r="M349" i="210"/>
  <c r="L349" i="210"/>
  <c r="T337" i="210"/>
  <c r="R337" i="210"/>
  <c r="Q337" i="210"/>
  <c r="P337" i="210"/>
  <c r="O337" i="210"/>
  <c r="N337" i="210"/>
  <c r="M337" i="210"/>
  <c r="L337" i="210"/>
  <c r="T325" i="210"/>
  <c r="R325" i="210"/>
  <c r="Q325" i="210"/>
  <c r="P325" i="210"/>
  <c r="O325" i="210"/>
  <c r="N325" i="210"/>
  <c r="M325" i="210"/>
  <c r="L325" i="210"/>
  <c r="T313" i="210"/>
  <c r="R313" i="210"/>
  <c r="Q313" i="210"/>
  <c r="P313" i="210"/>
  <c r="O313" i="210"/>
  <c r="N313" i="210"/>
  <c r="M313" i="210"/>
  <c r="L313" i="210"/>
  <c r="T301" i="210"/>
  <c r="R301" i="210"/>
  <c r="Q301" i="210"/>
  <c r="P301" i="210"/>
  <c r="O301" i="210"/>
  <c r="N301" i="210"/>
  <c r="M301" i="210"/>
  <c r="L301" i="210"/>
  <c r="T289" i="210"/>
  <c r="R289" i="210"/>
  <c r="Q289" i="210"/>
  <c r="P289" i="210"/>
  <c r="O289" i="210"/>
  <c r="N289" i="210"/>
  <c r="M289" i="210"/>
  <c r="L289" i="210"/>
  <c r="T277" i="210"/>
  <c r="R277" i="210"/>
  <c r="Q277" i="210"/>
  <c r="P277" i="210"/>
  <c r="O277" i="210"/>
  <c r="N277" i="210"/>
  <c r="M277" i="210"/>
  <c r="L277" i="210"/>
  <c r="T265" i="210"/>
  <c r="R265" i="210"/>
  <c r="Q265" i="210"/>
  <c r="P265" i="210"/>
  <c r="O265" i="210"/>
  <c r="N265" i="210"/>
  <c r="M265" i="210"/>
  <c r="L265" i="210"/>
  <c r="T253" i="210"/>
  <c r="R253" i="210"/>
  <c r="Q253" i="210"/>
  <c r="P253" i="210"/>
  <c r="O253" i="210"/>
  <c r="N253" i="210"/>
  <c r="M253" i="210"/>
  <c r="L253" i="210"/>
  <c r="T241" i="210"/>
  <c r="R241" i="210"/>
  <c r="Q241" i="210"/>
  <c r="P241" i="210"/>
  <c r="O241" i="210"/>
  <c r="N241" i="210"/>
  <c r="M241" i="210"/>
  <c r="L241" i="210"/>
  <c r="T229" i="210"/>
  <c r="R229" i="210"/>
  <c r="Q229" i="210"/>
  <c r="P229" i="210"/>
  <c r="O229" i="210"/>
  <c r="N229" i="210"/>
  <c r="M229" i="210"/>
  <c r="L229" i="210"/>
  <c r="T217" i="210"/>
  <c r="R217" i="210"/>
  <c r="Q217" i="210"/>
  <c r="P217" i="210"/>
  <c r="O217" i="210"/>
  <c r="N217" i="210"/>
  <c r="M217" i="210"/>
  <c r="L217" i="210"/>
  <c r="T205" i="210"/>
  <c r="R205" i="210"/>
  <c r="Q205" i="210"/>
  <c r="P205" i="210"/>
  <c r="O205" i="210"/>
  <c r="N205" i="210"/>
  <c r="M205" i="210"/>
  <c r="L205" i="210"/>
  <c r="T193" i="210"/>
  <c r="R193" i="210"/>
  <c r="Q193" i="210"/>
  <c r="P193" i="210"/>
  <c r="O193" i="210"/>
  <c r="N193" i="210"/>
  <c r="M193" i="210"/>
  <c r="L193" i="210"/>
  <c r="T181" i="210"/>
  <c r="R181" i="210"/>
  <c r="Q181" i="210"/>
  <c r="P181" i="210"/>
  <c r="O181" i="210"/>
  <c r="N181" i="210"/>
  <c r="M181" i="210"/>
  <c r="L181" i="210"/>
  <c r="T169" i="210"/>
  <c r="R169" i="210"/>
  <c r="Q169" i="210"/>
  <c r="P169" i="210"/>
  <c r="O169" i="210"/>
  <c r="N169" i="210"/>
  <c r="M169" i="210"/>
  <c r="L169" i="210"/>
  <c r="T157" i="210"/>
  <c r="R157" i="210"/>
  <c r="Q157" i="210"/>
  <c r="P157" i="210"/>
  <c r="O157" i="210"/>
  <c r="N157" i="210"/>
  <c r="M157" i="210"/>
  <c r="L157" i="210"/>
  <c r="T145" i="210"/>
  <c r="R145" i="210"/>
  <c r="Q145" i="210"/>
  <c r="P145" i="210"/>
  <c r="O145" i="210"/>
  <c r="N145" i="210"/>
  <c r="M145" i="210"/>
  <c r="L145" i="210"/>
  <c r="T133" i="210"/>
  <c r="R133" i="210"/>
  <c r="Q133" i="210"/>
  <c r="P133" i="210"/>
  <c r="O133" i="210"/>
  <c r="N133" i="210"/>
  <c r="M133" i="210"/>
  <c r="L133" i="210"/>
  <c r="T121" i="210"/>
  <c r="R121" i="210"/>
  <c r="Q121" i="210"/>
  <c r="P121" i="210"/>
  <c r="O121" i="210"/>
  <c r="N121" i="210"/>
  <c r="M121" i="210"/>
  <c r="L121" i="210"/>
  <c r="T109" i="210"/>
  <c r="R109" i="210"/>
  <c r="Q109" i="210"/>
  <c r="P109" i="210"/>
  <c r="O109" i="210"/>
  <c r="N109" i="210"/>
  <c r="M109" i="210"/>
  <c r="L109" i="210"/>
  <c r="T97" i="210"/>
  <c r="R97" i="210"/>
  <c r="Q97" i="210"/>
  <c r="P97" i="210"/>
  <c r="O97" i="210"/>
  <c r="N97" i="210"/>
  <c r="M97" i="210"/>
  <c r="L97" i="210"/>
  <c r="T85" i="210"/>
  <c r="R85" i="210"/>
  <c r="Q85" i="210"/>
  <c r="P85" i="210"/>
  <c r="O85" i="210"/>
  <c r="N85" i="210"/>
  <c r="M85" i="210"/>
  <c r="L85" i="210"/>
  <c r="T73" i="210"/>
  <c r="R73" i="210"/>
  <c r="Q73" i="210"/>
  <c r="P73" i="210"/>
  <c r="O73" i="210"/>
  <c r="N73" i="210"/>
  <c r="M73" i="210"/>
  <c r="L73" i="210"/>
  <c r="T61" i="210"/>
  <c r="R61" i="210"/>
  <c r="Q61" i="210"/>
  <c r="P61" i="210"/>
  <c r="O61" i="210"/>
  <c r="N61" i="210"/>
  <c r="M61" i="210"/>
  <c r="L61" i="210"/>
  <c r="T49" i="210"/>
  <c r="R49" i="210"/>
  <c r="Q49" i="210"/>
  <c r="P49" i="210"/>
  <c r="O49" i="210"/>
  <c r="N49" i="210"/>
  <c r="M49" i="210"/>
  <c r="L49" i="210"/>
  <c r="T37" i="210"/>
  <c r="R37" i="210"/>
  <c r="Q37" i="210"/>
  <c r="P37" i="210"/>
  <c r="O37" i="210"/>
  <c r="N37" i="210"/>
  <c r="M37" i="210"/>
  <c r="L37" i="210"/>
  <c r="T25" i="210"/>
  <c r="R25" i="210"/>
  <c r="Q25" i="210"/>
  <c r="P25" i="210"/>
  <c r="O25" i="210"/>
  <c r="N25" i="210"/>
  <c r="M25" i="210"/>
  <c r="L25" i="210"/>
  <c r="B25" i="210"/>
  <c r="B37" i="210" s="1"/>
  <c r="B49" i="210" s="1"/>
  <c r="B61" i="210" s="1"/>
  <c r="B73" i="210" s="1"/>
  <c r="B85" i="210" s="1"/>
  <c r="B97" i="210" s="1"/>
  <c r="B109" i="210" s="1"/>
  <c r="B121" i="210" s="1"/>
  <c r="B133" i="210" s="1"/>
  <c r="B145" i="210" s="1"/>
  <c r="B157" i="210" s="1"/>
  <c r="B169" i="210" s="1"/>
  <c r="B181" i="210" s="1"/>
  <c r="B193" i="210" s="1"/>
  <c r="B205" i="210" s="1"/>
  <c r="B217" i="210" s="1"/>
  <c r="B229" i="210" s="1"/>
  <c r="B241" i="210" s="1"/>
  <c r="B253" i="210" s="1"/>
  <c r="B265" i="210" s="1"/>
  <c r="B277" i="210" s="1"/>
  <c r="B289" i="210" s="1"/>
  <c r="B301" i="210" s="1"/>
  <c r="B313" i="210" s="1"/>
  <c r="B325" i="210" s="1"/>
  <c r="B337" i="210" s="1"/>
  <c r="B349" i="210" s="1"/>
  <c r="B361" i="210" s="1"/>
  <c r="T13" i="210"/>
  <c r="R13" i="210"/>
  <c r="Q13" i="210"/>
  <c r="P13" i="210"/>
  <c r="O13" i="210"/>
  <c r="N13" i="210"/>
  <c r="M13" i="210"/>
  <c r="L13" i="210"/>
  <c r="T361" i="209"/>
  <c r="R361" i="209"/>
  <c r="Q361" i="209"/>
  <c r="P361" i="209"/>
  <c r="O361" i="209"/>
  <c r="N361" i="209"/>
  <c r="M361" i="209"/>
  <c r="L361" i="209"/>
  <c r="T349" i="209"/>
  <c r="R349" i="209"/>
  <c r="Q349" i="209"/>
  <c r="P349" i="209"/>
  <c r="O349" i="209"/>
  <c r="N349" i="209"/>
  <c r="M349" i="209"/>
  <c r="L349" i="209"/>
  <c r="T337" i="209"/>
  <c r="R337" i="209"/>
  <c r="Q337" i="209"/>
  <c r="P337" i="209"/>
  <c r="O337" i="209"/>
  <c r="N337" i="209"/>
  <c r="M337" i="209"/>
  <c r="L337" i="209"/>
  <c r="T325" i="209"/>
  <c r="R325" i="209"/>
  <c r="Q325" i="209"/>
  <c r="P325" i="209"/>
  <c r="O325" i="209"/>
  <c r="N325" i="209"/>
  <c r="M325" i="209"/>
  <c r="L325" i="209"/>
  <c r="T313" i="209"/>
  <c r="R313" i="209"/>
  <c r="Q313" i="209"/>
  <c r="P313" i="209"/>
  <c r="O313" i="209"/>
  <c r="N313" i="209"/>
  <c r="M313" i="209"/>
  <c r="L313" i="209"/>
  <c r="T301" i="209"/>
  <c r="R301" i="209"/>
  <c r="Q301" i="209"/>
  <c r="P301" i="209"/>
  <c r="O301" i="209"/>
  <c r="N301" i="209"/>
  <c r="M301" i="209"/>
  <c r="L301" i="209"/>
  <c r="T289" i="209"/>
  <c r="R289" i="209"/>
  <c r="Q289" i="209"/>
  <c r="P289" i="209"/>
  <c r="O289" i="209"/>
  <c r="N289" i="209"/>
  <c r="M289" i="209"/>
  <c r="L289" i="209"/>
  <c r="T277" i="209"/>
  <c r="R277" i="209"/>
  <c r="Q277" i="209"/>
  <c r="P277" i="209"/>
  <c r="O277" i="209"/>
  <c r="N277" i="209"/>
  <c r="M277" i="209"/>
  <c r="L277" i="209"/>
  <c r="T265" i="209"/>
  <c r="R265" i="209"/>
  <c r="Q265" i="209"/>
  <c r="P265" i="209"/>
  <c r="O265" i="209"/>
  <c r="N265" i="209"/>
  <c r="M265" i="209"/>
  <c r="L265" i="209"/>
  <c r="T253" i="209"/>
  <c r="R253" i="209"/>
  <c r="Q253" i="209"/>
  <c r="P253" i="209"/>
  <c r="O253" i="209"/>
  <c r="N253" i="209"/>
  <c r="M253" i="209"/>
  <c r="L253" i="209"/>
  <c r="T241" i="209"/>
  <c r="R241" i="209"/>
  <c r="Q241" i="209"/>
  <c r="P241" i="209"/>
  <c r="O241" i="209"/>
  <c r="N241" i="209"/>
  <c r="M241" i="209"/>
  <c r="L241" i="209"/>
  <c r="T229" i="209"/>
  <c r="R229" i="209"/>
  <c r="Q229" i="209"/>
  <c r="P229" i="209"/>
  <c r="O229" i="209"/>
  <c r="N229" i="209"/>
  <c r="M229" i="209"/>
  <c r="L229" i="209"/>
  <c r="T217" i="209"/>
  <c r="R217" i="209"/>
  <c r="Q217" i="209"/>
  <c r="P217" i="209"/>
  <c r="O217" i="209"/>
  <c r="N217" i="209"/>
  <c r="M217" i="209"/>
  <c r="L217" i="209"/>
  <c r="T205" i="209"/>
  <c r="R205" i="209"/>
  <c r="Q205" i="209"/>
  <c r="P205" i="209"/>
  <c r="O205" i="209"/>
  <c r="N205" i="209"/>
  <c r="M205" i="209"/>
  <c r="L205" i="209"/>
  <c r="T193" i="209"/>
  <c r="R193" i="209"/>
  <c r="Q193" i="209"/>
  <c r="P193" i="209"/>
  <c r="O193" i="209"/>
  <c r="N193" i="209"/>
  <c r="M193" i="209"/>
  <c r="L193" i="209"/>
  <c r="T181" i="209"/>
  <c r="R181" i="209"/>
  <c r="Q181" i="209"/>
  <c r="P181" i="209"/>
  <c r="O181" i="209"/>
  <c r="N181" i="209"/>
  <c r="M181" i="209"/>
  <c r="L181" i="209"/>
  <c r="T169" i="209"/>
  <c r="R169" i="209"/>
  <c r="Q169" i="209"/>
  <c r="P169" i="209"/>
  <c r="O169" i="209"/>
  <c r="N169" i="209"/>
  <c r="M169" i="209"/>
  <c r="L169" i="209"/>
  <c r="T157" i="209"/>
  <c r="R157" i="209"/>
  <c r="Q157" i="209"/>
  <c r="P157" i="209"/>
  <c r="O157" i="209"/>
  <c r="N157" i="209"/>
  <c r="M157" i="209"/>
  <c r="L157" i="209"/>
  <c r="T145" i="209"/>
  <c r="R145" i="209"/>
  <c r="Q145" i="209"/>
  <c r="P145" i="209"/>
  <c r="O145" i="209"/>
  <c r="N145" i="209"/>
  <c r="M145" i="209"/>
  <c r="L145" i="209"/>
  <c r="T133" i="209"/>
  <c r="R133" i="209"/>
  <c r="Q133" i="209"/>
  <c r="P133" i="209"/>
  <c r="O133" i="209"/>
  <c r="N133" i="209"/>
  <c r="M133" i="209"/>
  <c r="L133" i="209"/>
  <c r="T121" i="209"/>
  <c r="R121" i="209"/>
  <c r="Q121" i="209"/>
  <c r="P121" i="209"/>
  <c r="O121" i="209"/>
  <c r="N121" i="209"/>
  <c r="M121" i="209"/>
  <c r="L121" i="209"/>
  <c r="T109" i="209"/>
  <c r="R109" i="209"/>
  <c r="Q109" i="209"/>
  <c r="P109" i="209"/>
  <c r="O109" i="209"/>
  <c r="N109" i="209"/>
  <c r="M109" i="209"/>
  <c r="L109" i="209"/>
  <c r="T97" i="209"/>
  <c r="R97" i="209"/>
  <c r="Q97" i="209"/>
  <c r="P97" i="209"/>
  <c r="O97" i="209"/>
  <c r="N97" i="209"/>
  <c r="M97" i="209"/>
  <c r="L97" i="209"/>
  <c r="T85" i="209"/>
  <c r="R85" i="209"/>
  <c r="Q85" i="209"/>
  <c r="P85" i="209"/>
  <c r="O85" i="209"/>
  <c r="N85" i="209"/>
  <c r="M85" i="209"/>
  <c r="L85" i="209"/>
  <c r="T73" i="209"/>
  <c r="R73" i="209"/>
  <c r="Q73" i="209"/>
  <c r="P73" i="209"/>
  <c r="O73" i="209"/>
  <c r="N73" i="209"/>
  <c r="M73" i="209"/>
  <c r="L73" i="209"/>
  <c r="T61" i="209"/>
  <c r="R61" i="209"/>
  <c r="Q61" i="209"/>
  <c r="P61" i="209"/>
  <c r="O61" i="209"/>
  <c r="N61" i="209"/>
  <c r="M61" i="209"/>
  <c r="L61" i="209"/>
  <c r="T49" i="209"/>
  <c r="R49" i="209"/>
  <c r="Q49" i="209"/>
  <c r="P49" i="209"/>
  <c r="O49" i="209"/>
  <c r="N49" i="209"/>
  <c r="M49" i="209"/>
  <c r="L49" i="209"/>
  <c r="T37" i="209"/>
  <c r="R37" i="209"/>
  <c r="Q37" i="209"/>
  <c r="P37" i="209"/>
  <c r="O37" i="209"/>
  <c r="N37" i="209"/>
  <c r="M37" i="209"/>
  <c r="L37" i="209"/>
  <c r="T25" i="209"/>
  <c r="R25" i="209"/>
  <c r="Q25" i="209"/>
  <c r="P25" i="209"/>
  <c r="O25" i="209"/>
  <c r="N25" i="209"/>
  <c r="M25" i="209"/>
  <c r="L25" i="209"/>
  <c r="B25" i="209"/>
  <c r="B37" i="209" s="1"/>
  <c r="B49" i="209" s="1"/>
  <c r="B61" i="209" s="1"/>
  <c r="B73" i="209" s="1"/>
  <c r="B85" i="209" s="1"/>
  <c r="B97" i="209" s="1"/>
  <c r="B109" i="209" s="1"/>
  <c r="B121" i="209" s="1"/>
  <c r="B133" i="209" s="1"/>
  <c r="B145" i="209" s="1"/>
  <c r="B157" i="209" s="1"/>
  <c r="B169" i="209" s="1"/>
  <c r="B181" i="209" s="1"/>
  <c r="B193" i="209" s="1"/>
  <c r="B205" i="209" s="1"/>
  <c r="B217" i="209" s="1"/>
  <c r="B229" i="209" s="1"/>
  <c r="B241" i="209" s="1"/>
  <c r="B253" i="209" s="1"/>
  <c r="B265" i="209" s="1"/>
  <c r="B277" i="209" s="1"/>
  <c r="B289" i="209" s="1"/>
  <c r="B301" i="209" s="1"/>
  <c r="B313" i="209" s="1"/>
  <c r="B325" i="209" s="1"/>
  <c r="B337" i="209" s="1"/>
  <c r="B349" i="209" s="1"/>
  <c r="B361" i="209" s="1"/>
  <c r="T13" i="209"/>
  <c r="R13" i="209"/>
  <c r="Q13" i="209"/>
  <c r="P13" i="209"/>
  <c r="O13" i="209"/>
  <c r="N13" i="209"/>
  <c r="M13" i="209"/>
  <c r="L13" i="209"/>
  <c r="T361" i="208"/>
  <c r="R361" i="208"/>
  <c r="Q361" i="208"/>
  <c r="P361" i="208"/>
  <c r="O361" i="208"/>
  <c r="N361" i="208"/>
  <c r="M361" i="208"/>
  <c r="L361" i="208"/>
  <c r="T349" i="208"/>
  <c r="R349" i="208"/>
  <c r="Q349" i="208"/>
  <c r="P349" i="208"/>
  <c r="O349" i="208"/>
  <c r="N349" i="208"/>
  <c r="M349" i="208"/>
  <c r="L349" i="208"/>
  <c r="T337" i="208"/>
  <c r="R337" i="208"/>
  <c r="Q337" i="208"/>
  <c r="P337" i="208"/>
  <c r="O337" i="208"/>
  <c r="N337" i="208"/>
  <c r="M337" i="208"/>
  <c r="L337" i="208"/>
  <c r="T325" i="208"/>
  <c r="R325" i="208"/>
  <c r="Q325" i="208"/>
  <c r="P325" i="208"/>
  <c r="O325" i="208"/>
  <c r="N325" i="208"/>
  <c r="M325" i="208"/>
  <c r="L325" i="208"/>
  <c r="T313" i="208"/>
  <c r="R313" i="208"/>
  <c r="Q313" i="208"/>
  <c r="P313" i="208"/>
  <c r="O313" i="208"/>
  <c r="N313" i="208"/>
  <c r="M313" i="208"/>
  <c r="L313" i="208"/>
  <c r="T301" i="208"/>
  <c r="R301" i="208"/>
  <c r="Q301" i="208"/>
  <c r="P301" i="208"/>
  <c r="O301" i="208"/>
  <c r="N301" i="208"/>
  <c r="M301" i="208"/>
  <c r="L301" i="208"/>
  <c r="T289" i="208"/>
  <c r="R289" i="208"/>
  <c r="Q289" i="208"/>
  <c r="P289" i="208"/>
  <c r="O289" i="208"/>
  <c r="N289" i="208"/>
  <c r="M289" i="208"/>
  <c r="L289" i="208"/>
  <c r="T277" i="208"/>
  <c r="R277" i="208"/>
  <c r="Q277" i="208"/>
  <c r="P277" i="208"/>
  <c r="O277" i="208"/>
  <c r="N277" i="208"/>
  <c r="M277" i="208"/>
  <c r="L277" i="208"/>
  <c r="T265" i="208"/>
  <c r="R265" i="208"/>
  <c r="Q265" i="208"/>
  <c r="P265" i="208"/>
  <c r="O265" i="208"/>
  <c r="N265" i="208"/>
  <c r="M265" i="208"/>
  <c r="L265" i="208"/>
  <c r="T253" i="208"/>
  <c r="R253" i="208"/>
  <c r="Q253" i="208"/>
  <c r="P253" i="208"/>
  <c r="O253" i="208"/>
  <c r="N253" i="208"/>
  <c r="M253" i="208"/>
  <c r="L253" i="208"/>
  <c r="T241" i="208"/>
  <c r="R241" i="208"/>
  <c r="Q241" i="208"/>
  <c r="P241" i="208"/>
  <c r="O241" i="208"/>
  <c r="N241" i="208"/>
  <c r="M241" i="208"/>
  <c r="L241" i="208"/>
  <c r="T229" i="208"/>
  <c r="R229" i="208"/>
  <c r="Q229" i="208"/>
  <c r="P229" i="208"/>
  <c r="O229" i="208"/>
  <c r="N229" i="208"/>
  <c r="M229" i="208"/>
  <c r="L229" i="208"/>
  <c r="T217" i="208"/>
  <c r="R217" i="208"/>
  <c r="Q217" i="208"/>
  <c r="P217" i="208"/>
  <c r="O217" i="208"/>
  <c r="N217" i="208"/>
  <c r="M217" i="208"/>
  <c r="L217" i="208"/>
  <c r="T205" i="208"/>
  <c r="R205" i="208"/>
  <c r="Q205" i="208"/>
  <c r="P205" i="208"/>
  <c r="O205" i="208"/>
  <c r="N205" i="208"/>
  <c r="M205" i="208"/>
  <c r="L205" i="208"/>
  <c r="T193" i="208"/>
  <c r="R193" i="208"/>
  <c r="Q193" i="208"/>
  <c r="P193" i="208"/>
  <c r="O193" i="208"/>
  <c r="N193" i="208"/>
  <c r="M193" i="208"/>
  <c r="L193" i="208"/>
  <c r="T181" i="208"/>
  <c r="R181" i="208"/>
  <c r="Q181" i="208"/>
  <c r="P181" i="208"/>
  <c r="O181" i="208"/>
  <c r="N181" i="208"/>
  <c r="M181" i="208"/>
  <c r="L181" i="208"/>
  <c r="T169" i="208"/>
  <c r="R169" i="208"/>
  <c r="Q169" i="208"/>
  <c r="P169" i="208"/>
  <c r="O169" i="208"/>
  <c r="N169" i="208"/>
  <c r="M169" i="208"/>
  <c r="L169" i="208"/>
  <c r="T157" i="208"/>
  <c r="R157" i="208"/>
  <c r="Q157" i="208"/>
  <c r="P157" i="208"/>
  <c r="O157" i="208"/>
  <c r="N157" i="208"/>
  <c r="M157" i="208"/>
  <c r="L157" i="208"/>
  <c r="T145" i="208"/>
  <c r="R145" i="208"/>
  <c r="Q145" i="208"/>
  <c r="P145" i="208"/>
  <c r="O145" i="208"/>
  <c r="N145" i="208"/>
  <c r="M145" i="208"/>
  <c r="L145" i="208"/>
  <c r="T133" i="208"/>
  <c r="R133" i="208"/>
  <c r="Q133" i="208"/>
  <c r="P133" i="208"/>
  <c r="O133" i="208"/>
  <c r="N133" i="208"/>
  <c r="M133" i="208"/>
  <c r="L133" i="208"/>
  <c r="T121" i="208"/>
  <c r="R121" i="208"/>
  <c r="Q121" i="208"/>
  <c r="P121" i="208"/>
  <c r="O121" i="208"/>
  <c r="N121" i="208"/>
  <c r="M121" i="208"/>
  <c r="L121" i="208"/>
  <c r="T109" i="208"/>
  <c r="R109" i="208"/>
  <c r="Q109" i="208"/>
  <c r="P109" i="208"/>
  <c r="O109" i="208"/>
  <c r="N109" i="208"/>
  <c r="M109" i="208"/>
  <c r="L109" i="208"/>
  <c r="T97" i="208"/>
  <c r="R97" i="208"/>
  <c r="Q97" i="208"/>
  <c r="P97" i="208"/>
  <c r="O97" i="208"/>
  <c r="N97" i="208"/>
  <c r="M97" i="208"/>
  <c r="L97" i="208"/>
  <c r="T85" i="208"/>
  <c r="R85" i="208"/>
  <c r="Q85" i="208"/>
  <c r="P85" i="208"/>
  <c r="O85" i="208"/>
  <c r="N85" i="208"/>
  <c r="M85" i="208"/>
  <c r="L85" i="208"/>
  <c r="T73" i="208"/>
  <c r="R73" i="208"/>
  <c r="Q73" i="208"/>
  <c r="P73" i="208"/>
  <c r="O73" i="208"/>
  <c r="N73" i="208"/>
  <c r="M73" i="208"/>
  <c r="L73" i="208"/>
  <c r="T61" i="208"/>
  <c r="R61" i="208"/>
  <c r="Q61" i="208"/>
  <c r="P61" i="208"/>
  <c r="O61" i="208"/>
  <c r="N61" i="208"/>
  <c r="M61" i="208"/>
  <c r="L61" i="208"/>
  <c r="T49" i="208"/>
  <c r="R49" i="208"/>
  <c r="Q49" i="208"/>
  <c r="P49" i="208"/>
  <c r="O49" i="208"/>
  <c r="N49" i="208"/>
  <c r="M49" i="208"/>
  <c r="L49" i="208"/>
  <c r="T37" i="208"/>
  <c r="R37" i="208"/>
  <c r="Q37" i="208"/>
  <c r="P37" i="208"/>
  <c r="O37" i="208"/>
  <c r="N37" i="208"/>
  <c r="M37" i="208"/>
  <c r="L37" i="208"/>
  <c r="T25" i="208"/>
  <c r="R25" i="208"/>
  <c r="Q25" i="208"/>
  <c r="P25" i="208"/>
  <c r="O25" i="208"/>
  <c r="N25" i="208"/>
  <c r="M25" i="208"/>
  <c r="L25" i="208"/>
  <c r="B25" i="208"/>
  <c r="B37" i="208" s="1"/>
  <c r="B49" i="208" s="1"/>
  <c r="B61" i="208" s="1"/>
  <c r="B73" i="208" s="1"/>
  <c r="B85" i="208" s="1"/>
  <c r="B97" i="208" s="1"/>
  <c r="B109" i="208" s="1"/>
  <c r="B121" i="208" s="1"/>
  <c r="B133" i="208" s="1"/>
  <c r="B145" i="208" s="1"/>
  <c r="B157" i="208" s="1"/>
  <c r="B169" i="208" s="1"/>
  <c r="B181" i="208" s="1"/>
  <c r="B193" i="208" s="1"/>
  <c r="B205" i="208" s="1"/>
  <c r="B217" i="208" s="1"/>
  <c r="B229" i="208" s="1"/>
  <c r="B241" i="208" s="1"/>
  <c r="B253" i="208" s="1"/>
  <c r="B265" i="208" s="1"/>
  <c r="B277" i="208" s="1"/>
  <c r="B289" i="208" s="1"/>
  <c r="B301" i="208" s="1"/>
  <c r="B313" i="208" s="1"/>
  <c r="B325" i="208" s="1"/>
  <c r="B337" i="208" s="1"/>
  <c r="B349" i="208" s="1"/>
  <c r="B361" i="208" s="1"/>
  <c r="T13" i="208"/>
  <c r="R13" i="208"/>
  <c r="Q13" i="208"/>
  <c r="P13" i="208"/>
  <c r="O13" i="208"/>
  <c r="N13" i="208"/>
  <c r="M13" i="208"/>
  <c r="L13" i="208"/>
  <c r="T361" i="207"/>
  <c r="R361" i="207"/>
  <c r="Q361" i="207"/>
  <c r="P361" i="207"/>
  <c r="O361" i="207"/>
  <c r="N361" i="207"/>
  <c r="M361" i="207"/>
  <c r="L361" i="207"/>
  <c r="T349" i="207"/>
  <c r="R349" i="207"/>
  <c r="Q349" i="207"/>
  <c r="P349" i="207"/>
  <c r="O349" i="207"/>
  <c r="N349" i="207"/>
  <c r="M349" i="207"/>
  <c r="L349" i="207"/>
  <c r="T337" i="207"/>
  <c r="R337" i="207"/>
  <c r="Q337" i="207"/>
  <c r="P337" i="207"/>
  <c r="O337" i="207"/>
  <c r="N337" i="207"/>
  <c r="M337" i="207"/>
  <c r="L337" i="207"/>
  <c r="T325" i="207"/>
  <c r="R325" i="207"/>
  <c r="Q325" i="207"/>
  <c r="P325" i="207"/>
  <c r="O325" i="207"/>
  <c r="N325" i="207"/>
  <c r="M325" i="207"/>
  <c r="L325" i="207"/>
  <c r="T313" i="207"/>
  <c r="R313" i="207"/>
  <c r="Q313" i="207"/>
  <c r="P313" i="207"/>
  <c r="O313" i="207"/>
  <c r="N313" i="207"/>
  <c r="M313" i="207"/>
  <c r="L313" i="207"/>
  <c r="T301" i="207"/>
  <c r="R301" i="207"/>
  <c r="Q301" i="207"/>
  <c r="P301" i="207"/>
  <c r="O301" i="207"/>
  <c r="N301" i="207"/>
  <c r="M301" i="207"/>
  <c r="L301" i="207"/>
  <c r="T289" i="207"/>
  <c r="R289" i="207"/>
  <c r="Q289" i="207"/>
  <c r="P289" i="207"/>
  <c r="O289" i="207"/>
  <c r="N289" i="207"/>
  <c r="M289" i="207"/>
  <c r="L289" i="207"/>
  <c r="T277" i="207"/>
  <c r="R277" i="207"/>
  <c r="Q277" i="207"/>
  <c r="P277" i="207"/>
  <c r="O277" i="207"/>
  <c r="N277" i="207"/>
  <c r="M277" i="207"/>
  <c r="L277" i="207"/>
  <c r="T265" i="207"/>
  <c r="R265" i="207"/>
  <c r="Q265" i="207"/>
  <c r="P265" i="207"/>
  <c r="O265" i="207"/>
  <c r="N265" i="207"/>
  <c r="M265" i="207"/>
  <c r="L265" i="207"/>
  <c r="T253" i="207"/>
  <c r="R253" i="207"/>
  <c r="Q253" i="207"/>
  <c r="P253" i="207"/>
  <c r="O253" i="207"/>
  <c r="N253" i="207"/>
  <c r="M253" i="207"/>
  <c r="L253" i="207"/>
  <c r="T241" i="207"/>
  <c r="R241" i="207"/>
  <c r="Q241" i="207"/>
  <c r="P241" i="207"/>
  <c r="O241" i="207"/>
  <c r="N241" i="207"/>
  <c r="M241" i="207"/>
  <c r="L241" i="207"/>
  <c r="T229" i="207"/>
  <c r="R229" i="207"/>
  <c r="Q229" i="207"/>
  <c r="P229" i="207"/>
  <c r="O229" i="207"/>
  <c r="N229" i="207"/>
  <c r="M229" i="207"/>
  <c r="L229" i="207"/>
  <c r="T217" i="207"/>
  <c r="R217" i="207"/>
  <c r="Q217" i="207"/>
  <c r="P217" i="207"/>
  <c r="O217" i="207"/>
  <c r="N217" i="207"/>
  <c r="M217" i="207"/>
  <c r="L217" i="207"/>
  <c r="T205" i="207"/>
  <c r="R205" i="207"/>
  <c r="Q205" i="207"/>
  <c r="P205" i="207"/>
  <c r="O205" i="207"/>
  <c r="N205" i="207"/>
  <c r="M205" i="207"/>
  <c r="L205" i="207"/>
  <c r="T193" i="207"/>
  <c r="R193" i="207"/>
  <c r="Q193" i="207"/>
  <c r="P193" i="207"/>
  <c r="O193" i="207"/>
  <c r="N193" i="207"/>
  <c r="M193" i="207"/>
  <c r="L193" i="207"/>
  <c r="T181" i="207"/>
  <c r="R181" i="207"/>
  <c r="Q181" i="207"/>
  <c r="P181" i="207"/>
  <c r="O181" i="207"/>
  <c r="N181" i="207"/>
  <c r="M181" i="207"/>
  <c r="L181" i="207"/>
  <c r="T169" i="207"/>
  <c r="R169" i="207"/>
  <c r="Q169" i="207"/>
  <c r="P169" i="207"/>
  <c r="O169" i="207"/>
  <c r="N169" i="207"/>
  <c r="M169" i="207"/>
  <c r="L169" i="207"/>
  <c r="T157" i="207"/>
  <c r="R157" i="207"/>
  <c r="Q157" i="207"/>
  <c r="P157" i="207"/>
  <c r="O157" i="207"/>
  <c r="N157" i="207"/>
  <c r="M157" i="207"/>
  <c r="L157" i="207"/>
  <c r="T145" i="207"/>
  <c r="R145" i="207"/>
  <c r="Q145" i="207"/>
  <c r="P145" i="207"/>
  <c r="O145" i="207"/>
  <c r="N145" i="207"/>
  <c r="M145" i="207"/>
  <c r="L145" i="207"/>
  <c r="T133" i="207"/>
  <c r="R133" i="207"/>
  <c r="Q133" i="207"/>
  <c r="P133" i="207"/>
  <c r="O133" i="207"/>
  <c r="N133" i="207"/>
  <c r="M133" i="207"/>
  <c r="L133" i="207"/>
  <c r="T121" i="207"/>
  <c r="R121" i="207"/>
  <c r="Q121" i="207"/>
  <c r="P121" i="207"/>
  <c r="O121" i="207"/>
  <c r="N121" i="207"/>
  <c r="M121" i="207"/>
  <c r="L121" i="207"/>
  <c r="T109" i="207"/>
  <c r="R109" i="207"/>
  <c r="Q109" i="207"/>
  <c r="P109" i="207"/>
  <c r="O109" i="207"/>
  <c r="N109" i="207"/>
  <c r="M109" i="207"/>
  <c r="L109" i="207"/>
  <c r="T97" i="207"/>
  <c r="R97" i="207"/>
  <c r="Q97" i="207"/>
  <c r="P97" i="207"/>
  <c r="O97" i="207"/>
  <c r="N97" i="207"/>
  <c r="M97" i="207"/>
  <c r="L97" i="207"/>
  <c r="T85" i="207"/>
  <c r="R85" i="207"/>
  <c r="Q85" i="207"/>
  <c r="P85" i="207"/>
  <c r="O85" i="207"/>
  <c r="N85" i="207"/>
  <c r="M85" i="207"/>
  <c r="L85" i="207"/>
  <c r="T73" i="207"/>
  <c r="R73" i="207"/>
  <c r="Q73" i="207"/>
  <c r="P73" i="207"/>
  <c r="O73" i="207"/>
  <c r="N73" i="207"/>
  <c r="M73" i="207"/>
  <c r="L73" i="207"/>
  <c r="T61" i="207"/>
  <c r="R61" i="207"/>
  <c r="Q61" i="207"/>
  <c r="P61" i="207"/>
  <c r="O61" i="207"/>
  <c r="N61" i="207"/>
  <c r="M61" i="207"/>
  <c r="L61" i="207"/>
  <c r="T49" i="207"/>
  <c r="R49" i="207"/>
  <c r="Q49" i="207"/>
  <c r="P49" i="207"/>
  <c r="O49" i="207"/>
  <c r="N49" i="207"/>
  <c r="M49" i="207"/>
  <c r="L49" i="207"/>
  <c r="T37" i="207"/>
  <c r="R37" i="207"/>
  <c r="Q37" i="207"/>
  <c r="P37" i="207"/>
  <c r="O37" i="207"/>
  <c r="N37" i="207"/>
  <c r="M37" i="207"/>
  <c r="L37" i="207"/>
  <c r="T25" i="207"/>
  <c r="R25" i="207"/>
  <c r="Q25" i="207"/>
  <c r="P25" i="207"/>
  <c r="O25" i="207"/>
  <c r="N25" i="207"/>
  <c r="M25" i="207"/>
  <c r="L25" i="207"/>
  <c r="B25" i="207"/>
  <c r="B37" i="207" s="1"/>
  <c r="B49" i="207" s="1"/>
  <c r="B61" i="207" s="1"/>
  <c r="B73" i="207" s="1"/>
  <c r="B85" i="207" s="1"/>
  <c r="B97" i="207" s="1"/>
  <c r="B109" i="207" s="1"/>
  <c r="B121" i="207" s="1"/>
  <c r="B133" i="207" s="1"/>
  <c r="B145" i="207" s="1"/>
  <c r="B157" i="207" s="1"/>
  <c r="B169" i="207" s="1"/>
  <c r="B181" i="207" s="1"/>
  <c r="B193" i="207" s="1"/>
  <c r="B205" i="207" s="1"/>
  <c r="B217" i="207" s="1"/>
  <c r="B229" i="207" s="1"/>
  <c r="B241" i="207" s="1"/>
  <c r="B253" i="207" s="1"/>
  <c r="B265" i="207" s="1"/>
  <c r="B277" i="207" s="1"/>
  <c r="B289" i="207" s="1"/>
  <c r="B301" i="207" s="1"/>
  <c r="B313" i="207" s="1"/>
  <c r="B325" i="207" s="1"/>
  <c r="B337" i="207" s="1"/>
  <c r="B349" i="207" s="1"/>
  <c r="B361" i="207" s="1"/>
  <c r="T13" i="207"/>
  <c r="R13" i="207"/>
  <c r="Q13" i="207"/>
  <c r="P13" i="207"/>
  <c r="O13" i="207"/>
  <c r="N13" i="207"/>
  <c r="M13" i="207"/>
  <c r="L13" i="207"/>
  <c r="T361" i="205"/>
  <c r="R361" i="205"/>
  <c r="Q361" i="205"/>
  <c r="P361" i="205"/>
  <c r="O361" i="205"/>
  <c r="N361" i="205"/>
  <c r="M361" i="205"/>
  <c r="L361" i="205"/>
  <c r="T349" i="205"/>
  <c r="R349" i="205"/>
  <c r="Q349" i="205"/>
  <c r="P349" i="205"/>
  <c r="O349" i="205"/>
  <c r="N349" i="205"/>
  <c r="M349" i="205"/>
  <c r="L349" i="205"/>
  <c r="T337" i="205"/>
  <c r="R337" i="205"/>
  <c r="Q337" i="205"/>
  <c r="P337" i="205"/>
  <c r="O337" i="205"/>
  <c r="N337" i="205"/>
  <c r="M337" i="205"/>
  <c r="L337" i="205"/>
  <c r="T325" i="205"/>
  <c r="R325" i="205"/>
  <c r="Q325" i="205"/>
  <c r="P325" i="205"/>
  <c r="O325" i="205"/>
  <c r="N325" i="205"/>
  <c r="M325" i="205"/>
  <c r="L325" i="205"/>
  <c r="T313" i="205"/>
  <c r="R313" i="205"/>
  <c r="Q313" i="205"/>
  <c r="P313" i="205"/>
  <c r="O313" i="205"/>
  <c r="N313" i="205"/>
  <c r="M313" i="205"/>
  <c r="L313" i="205"/>
  <c r="T301" i="205"/>
  <c r="R301" i="205"/>
  <c r="Q301" i="205"/>
  <c r="P301" i="205"/>
  <c r="O301" i="205"/>
  <c r="N301" i="205"/>
  <c r="M301" i="205"/>
  <c r="L301" i="205"/>
  <c r="T289" i="205"/>
  <c r="R289" i="205"/>
  <c r="Q289" i="205"/>
  <c r="P289" i="205"/>
  <c r="O289" i="205"/>
  <c r="N289" i="205"/>
  <c r="M289" i="205"/>
  <c r="L289" i="205"/>
  <c r="T277" i="205"/>
  <c r="R277" i="205"/>
  <c r="Q277" i="205"/>
  <c r="P277" i="205"/>
  <c r="O277" i="205"/>
  <c r="N277" i="205"/>
  <c r="M277" i="205"/>
  <c r="L277" i="205"/>
  <c r="T265" i="205"/>
  <c r="R265" i="205"/>
  <c r="Q265" i="205"/>
  <c r="P265" i="205"/>
  <c r="O265" i="205"/>
  <c r="N265" i="205"/>
  <c r="M265" i="205"/>
  <c r="L265" i="205"/>
  <c r="T253" i="205"/>
  <c r="R253" i="205"/>
  <c r="Q253" i="205"/>
  <c r="P253" i="205"/>
  <c r="O253" i="205"/>
  <c r="N253" i="205"/>
  <c r="M253" i="205"/>
  <c r="L253" i="205"/>
  <c r="T241" i="205"/>
  <c r="R241" i="205"/>
  <c r="Q241" i="205"/>
  <c r="P241" i="205"/>
  <c r="O241" i="205"/>
  <c r="N241" i="205"/>
  <c r="M241" i="205"/>
  <c r="L241" i="205"/>
  <c r="T229" i="205"/>
  <c r="R229" i="205"/>
  <c r="Q229" i="205"/>
  <c r="P229" i="205"/>
  <c r="O229" i="205"/>
  <c r="N229" i="205"/>
  <c r="M229" i="205"/>
  <c r="L229" i="205"/>
  <c r="T217" i="205"/>
  <c r="R217" i="205"/>
  <c r="Q217" i="205"/>
  <c r="P217" i="205"/>
  <c r="O217" i="205"/>
  <c r="N217" i="205"/>
  <c r="M217" i="205"/>
  <c r="L217" i="205"/>
  <c r="T205" i="205"/>
  <c r="R205" i="205"/>
  <c r="Q205" i="205"/>
  <c r="P205" i="205"/>
  <c r="O205" i="205"/>
  <c r="N205" i="205"/>
  <c r="M205" i="205"/>
  <c r="L205" i="205"/>
  <c r="T193" i="205"/>
  <c r="R193" i="205"/>
  <c r="Q193" i="205"/>
  <c r="P193" i="205"/>
  <c r="O193" i="205"/>
  <c r="N193" i="205"/>
  <c r="M193" i="205"/>
  <c r="L193" i="205"/>
  <c r="T181" i="205"/>
  <c r="R181" i="205"/>
  <c r="Q181" i="205"/>
  <c r="P181" i="205"/>
  <c r="O181" i="205"/>
  <c r="N181" i="205"/>
  <c r="M181" i="205"/>
  <c r="L181" i="205"/>
  <c r="T169" i="205"/>
  <c r="R169" i="205"/>
  <c r="Q169" i="205"/>
  <c r="P169" i="205"/>
  <c r="O169" i="205"/>
  <c r="N169" i="205"/>
  <c r="M169" i="205"/>
  <c r="L169" i="205"/>
  <c r="T157" i="205"/>
  <c r="R157" i="205"/>
  <c r="Q157" i="205"/>
  <c r="P157" i="205"/>
  <c r="O157" i="205"/>
  <c r="N157" i="205"/>
  <c r="M157" i="205"/>
  <c r="L157" i="205"/>
  <c r="T145" i="205"/>
  <c r="R145" i="205"/>
  <c r="Q145" i="205"/>
  <c r="P145" i="205"/>
  <c r="O145" i="205"/>
  <c r="N145" i="205"/>
  <c r="M145" i="205"/>
  <c r="L145" i="205"/>
  <c r="T133" i="205"/>
  <c r="R133" i="205"/>
  <c r="Q133" i="205"/>
  <c r="P133" i="205"/>
  <c r="O133" i="205"/>
  <c r="N133" i="205"/>
  <c r="M133" i="205"/>
  <c r="L133" i="205"/>
  <c r="T121" i="205"/>
  <c r="R121" i="205"/>
  <c r="Q121" i="205"/>
  <c r="P121" i="205"/>
  <c r="O121" i="205"/>
  <c r="N121" i="205"/>
  <c r="M121" i="205"/>
  <c r="L121" i="205"/>
  <c r="T109" i="205"/>
  <c r="R109" i="205"/>
  <c r="Q109" i="205"/>
  <c r="P109" i="205"/>
  <c r="O109" i="205"/>
  <c r="N109" i="205"/>
  <c r="M109" i="205"/>
  <c r="L109" i="205"/>
  <c r="T97" i="205"/>
  <c r="R97" i="205"/>
  <c r="Q97" i="205"/>
  <c r="P97" i="205"/>
  <c r="O97" i="205"/>
  <c r="N97" i="205"/>
  <c r="M97" i="205"/>
  <c r="L97" i="205"/>
  <c r="T85" i="205"/>
  <c r="R85" i="205"/>
  <c r="Q85" i="205"/>
  <c r="P85" i="205"/>
  <c r="O85" i="205"/>
  <c r="N85" i="205"/>
  <c r="M85" i="205"/>
  <c r="L85" i="205"/>
  <c r="T73" i="205"/>
  <c r="R73" i="205"/>
  <c r="Q73" i="205"/>
  <c r="P73" i="205"/>
  <c r="O73" i="205"/>
  <c r="N73" i="205"/>
  <c r="M73" i="205"/>
  <c r="L73" i="205"/>
  <c r="T61" i="205"/>
  <c r="R61" i="205"/>
  <c r="Q61" i="205"/>
  <c r="P61" i="205"/>
  <c r="O61" i="205"/>
  <c r="N61" i="205"/>
  <c r="M61" i="205"/>
  <c r="L61" i="205"/>
  <c r="T49" i="205"/>
  <c r="R49" i="205"/>
  <c r="Q49" i="205"/>
  <c r="P49" i="205"/>
  <c r="O49" i="205"/>
  <c r="N49" i="205"/>
  <c r="M49" i="205"/>
  <c r="L49" i="205"/>
  <c r="T37" i="205"/>
  <c r="R37" i="205"/>
  <c r="Q37" i="205"/>
  <c r="P37" i="205"/>
  <c r="O37" i="205"/>
  <c r="N37" i="205"/>
  <c r="M37" i="205"/>
  <c r="L37" i="205"/>
  <c r="T25" i="205"/>
  <c r="R25" i="205"/>
  <c r="Q25" i="205"/>
  <c r="P25" i="205"/>
  <c r="O25" i="205"/>
  <c r="N25" i="205"/>
  <c r="M25" i="205"/>
  <c r="L25" i="205"/>
  <c r="B25" i="205"/>
  <c r="B37" i="205" s="1"/>
  <c r="B49" i="205" s="1"/>
  <c r="B61" i="205" s="1"/>
  <c r="B73" i="205" s="1"/>
  <c r="B85" i="205" s="1"/>
  <c r="B97" i="205" s="1"/>
  <c r="B109" i="205" s="1"/>
  <c r="B121" i="205" s="1"/>
  <c r="B133" i="205" s="1"/>
  <c r="B145" i="205" s="1"/>
  <c r="B157" i="205" s="1"/>
  <c r="B169" i="205" s="1"/>
  <c r="B181" i="205" s="1"/>
  <c r="B193" i="205" s="1"/>
  <c r="B205" i="205" s="1"/>
  <c r="B217" i="205" s="1"/>
  <c r="B229" i="205" s="1"/>
  <c r="B241" i="205" s="1"/>
  <c r="B253" i="205" s="1"/>
  <c r="B265" i="205" s="1"/>
  <c r="B277" i="205" s="1"/>
  <c r="B289" i="205" s="1"/>
  <c r="B301" i="205" s="1"/>
  <c r="B313" i="205" s="1"/>
  <c r="B325" i="205" s="1"/>
  <c r="B337" i="205" s="1"/>
  <c r="B349" i="205" s="1"/>
  <c r="B361" i="205" s="1"/>
  <c r="T13" i="205"/>
  <c r="R13" i="205"/>
  <c r="Q13" i="205"/>
  <c r="P13" i="205"/>
  <c r="O13" i="205"/>
  <c r="N13" i="205"/>
  <c r="M13" i="205"/>
  <c r="L13" i="205"/>
  <c r="U2" i="225" l="1"/>
  <c r="I4" i="225"/>
  <c r="B2" i="225"/>
  <c r="E4" i="225"/>
  <c r="L13" i="206" l="1"/>
  <c r="T13" i="206"/>
  <c r="T25" i="206"/>
  <c r="T37" i="206"/>
  <c r="R25" i="206" l="1"/>
  <c r="R13" i="206" s="1"/>
  <c r="Q25" i="206"/>
  <c r="Q13" i="206" s="1"/>
  <c r="P25" i="206"/>
  <c r="P13" i="206" s="1"/>
  <c r="O25" i="206"/>
  <c r="O13" i="206" s="1"/>
  <c r="N25" i="206"/>
  <c r="M25" i="206"/>
  <c r="M13" i="206" s="1"/>
  <c r="L25" i="206"/>
  <c r="N13" i="206"/>
  <c r="W3" i="224" l="1"/>
  <c r="D3" i="224"/>
  <c r="F4" i="224"/>
  <c r="D4" i="224"/>
  <c r="C4" i="224"/>
  <c r="D2" i="224"/>
  <c r="C2" i="224"/>
  <c r="W3" i="223"/>
  <c r="D3" i="223"/>
  <c r="L6" i="223"/>
  <c r="F4" i="223"/>
  <c r="D4" i="223"/>
  <c r="C4" i="223"/>
  <c r="D2" i="223"/>
  <c r="C2" i="223"/>
  <c r="W3" i="222"/>
  <c r="D3" i="222"/>
  <c r="F4" i="222"/>
  <c r="D4" i="222"/>
  <c r="C4" i="222"/>
  <c r="D2" i="222"/>
  <c r="C2" i="222"/>
  <c r="W3" i="221"/>
  <c r="D3" i="221"/>
  <c r="L6" i="221"/>
  <c r="F4" i="221"/>
  <c r="D4" i="221"/>
  <c r="C4" i="221"/>
  <c r="D2" i="221"/>
  <c r="C2" i="221"/>
  <c r="W3" i="220"/>
  <c r="D3" i="220"/>
  <c r="F4" i="220"/>
  <c r="D4" i="220"/>
  <c r="C4" i="220"/>
  <c r="D2" i="220"/>
  <c r="C2" i="220"/>
  <c r="W3" i="219"/>
  <c r="D3" i="219"/>
  <c r="F4" i="219"/>
  <c r="D4" i="219"/>
  <c r="C4" i="219"/>
  <c r="D2" i="219"/>
  <c r="C2" i="219"/>
  <c r="W3" i="218"/>
  <c r="D3" i="218"/>
  <c r="F4" i="218"/>
  <c r="D4" i="218"/>
  <c r="C4" i="218"/>
  <c r="D2" i="218"/>
  <c r="C2" i="218"/>
  <c r="W3" i="217"/>
  <c r="D3" i="217"/>
  <c r="F4" i="217"/>
  <c r="D4" i="217"/>
  <c r="C4" i="217"/>
  <c r="D2" i="217"/>
  <c r="C2" i="217"/>
  <c r="W3" i="216"/>
  <c r="D3" i="216"/>
  <c r="L7" i="216"/>
  <c r="F4" i="216"/>
  <c r="D4" i="216"/>
  <c r="C4" i="216"/>
  <c r="D2" i="216"/>
  <c r="C2" i="216"/>
  <c r="W3" i="215"/>
  <c r="D3" i="215"/>
  <c r="D8" i="215"/>
  <c r="F4" i="215"/>
  <c r="D4" i="215"/>
  <c r="C4" i="215"/>
  <c r="D2" i="215"/>
  <c r="C2" i="215"/>
  <c r="W3" i="214"/>
  <c r="D3" i="214"/>
  <c r="F4" i="214"/>
  <c r="D4" i="214"/>
  <c r="C4" i="214"/>
  <c r="D2" i="214"/>
  <c r="C2" i="214"/>
  <c r="W3" i="213"/>
  <c r="D3" i="213"/>
  <c r="F4" i="213"/>
  <c r="D4" i="213"/>
  <c r="C4" i="213"/>
  <c r="D2" i="213"/>
  <c r="C2" i="213"/>
  <c r="W3" i="212"/>
  <c r="D3" i="212"/>
  <c r="F4" i="212"/>
  <c r="D4" i="212"/>
  <c r="C4" i="212"/>
  <c r="D2" i="212"/>
  <c r="C2" i="212"/>
  <c r="W3" i="211"/>
  <c r="D3" i="211"/>
  <c r="F4" i="211"/>
  <c r="D4" i="211"/>
  <c r="C4" i="211"/>
  <c r="D2" i="211"/>
  <c r="C2" i="211"/>
  <c r="W3" i="210"/>
  <c r="D3" i="210"/>
  <c r="F4" i="210"/>
  <c r="D4" i="210"/>
  <c r="C4" i="210"/>
  <c r="D2" i="210"/>
  <c r="C2" i="210"/>
  <c r="W3" i="209"/>
  <c r="D3" i="209"/>
  <c r="F4" i="209"/>
  <c r="D4" i="209"/>
  <c r="C4" i="209"/>
  <c r="D2" i="209"/>
  <c r="C2" i="209"/>
  <c r="W3" i="208"/>
  <c r="D3" i="208"/>
  <c r="F4" i="208"/>
  <c r="D4" i="208"/>
  <c r="C4" i="208"/>
  <c r="D2" i="208"/>
  <c r="C2" i="208"/>
  <c r="W3" i="207"/>
  <c r="D3" i="207"/>
  <c r="F4" i="207"/>
  <c r="D4" i="207"/>
  <c r="C4" i="207"/>
  <c r="D2" i="207"/>
  <c r="C2" i="207"/>
  <c r="W3" i="205"/>
  <c r="D3" i="205"/>
  <c r="F4" i="205"/>
  <c r="D4" i="205"/>
  <c r="C4" i="205"/>
  <c r="D2" i="205"/>
  <c r="C2" i="205"/>
  <c r="W3" i="206"/>
  <c r="F4" i="206"/>
  <c r="D4" i="206"/>
  <c r="C4" i="206"/>
  <c r="D3" i="206"/>
  <c r="C3" i="203"/>
  <c r="B3" i="203"/>
  <c r="D6" i="222" l="1"/>
  <c r="L9" i="222"/>
  <c r="D8" i="222"/>
  <c r="L8" i="222"/>
  <c r="L7" i="220"/>
  <c r="L9" i="210"/>
  <c r="L9" i="224"/>
  <c r="L7" i="224"/>
  <c r="L9" i="219"/>
  <c r="D6" i="217"/>
  <c r="D6" i="215"/>
  <c r="L8" i="214"/>
  <c r="D8" i="208"/>
  <c r="D7" i="208"/>
  <c r="L9" i="208"/>
  <c r="D7" i="210"/>
  <c r="D6" i="205"/>
  <c r="G9" i="2" s="1"/>
  <c r="L7" i="210"/>
  <c r="L9" i="205"/>
  <c r="O9" i="2" s="1"/>
  <c r="L6" i="205"/>
  <c r="I9" i="2" s="1"/>
  <c r="D7" i="207"/>
  <c r="L7" i="205"/>
  <c r="K9" i="2" s="1"/>
  <c r="D8" i="207"/>
  <c r="L6" i="209"/>
  <c r="D7" i="211"/>
  <c r="L7" i="209"/>
  <c r="D7" i="209"/>
  <c r="L8" i="208"/>
  <c r="L8" i="209"/>
  <c r="D8" i="209"/>
  <c r="D8" i="213"/>
  <c r="L7" i="207"/>
  <c r="L6" i="207"/>
  <c r="L9" i="209"/>
  <c r="L8" i="210"/>
  <c r="L6" i="208"/>
  <c r="D6" i="210"/>
  <c r="L7" i="208"/>
  <c r="L6" i="210"/>
  <c r="L9" i="211"/>
  <c r="L6" i="212"/>
  <c r="L9" i="213"/>
  <c r="L8" i="213"/>
  <c r="L7" i="212"/>
  <c r="D6" i="213"/>
  <c r="L8" i="211"/>
  <c r="L7" i="211"/>
  <c r="D7" i="212"/>
  <c r="D8" i="214"/>
  <c r="L9" i="212"/>
  <c r="L7" i="213"/>
  <c r="L8" i="215"/>
  <c r="D7" i="213"/>
  <c r="L6" i="213"/>
  <c r="K19" i="2"/>
  <c r="L8" i="212"/>
  <c r="L6" i="214"/>
  <c r="L9" i="214"/>
  <c r="L7" i="214"/>
  <c r="L6" i="215"/>
  <c r="L7" i="215"/>
  <c r="D7" i="214"/>
  <c r="L9" i="215"/>
  <c r="D7" i="215"/>
  <c r="D6" i="216"/>
  <c r="L6" i="216"/>
  <c r="L8" i="216"/>
  <c r="D8" i="217"/>
  <c r="D7" i="216"/>
  <c r="L9" i="216"/>
  <c r="L7" i="217"/>
  <c r="L8" i="217"/>
  <c r="L9" i="217"/>
  <c r="D7" i="217"/>
  <c r="L7" i="219"/>
  <c r="L8" i="220"/>
  <c r="L7" i="218"/>
  <c r="L9" i="218"/>
  <c r="L8" i="218"/>
  <c r="D7" i="218"/>
  <c r="L8" i="219"/>
  <c r="D8" i="218"/>
  <c r="L6" i="218"/>
  <c r="D8" i="219"/>
  <c r="D7" i="219"/>
  <c r="L6" i="219"/>
  <c r="L9" i="220"/>
  <c r="D7" i="220"/>
  <c r="D8" i="220"/>
  <c r="L6" i="220"/>
  <c r="L8" i="221"/>
  <c r="L7" i="221"/>
  <c r="D7" i="221"/>
  <c r="L6" i="222"/>
  <c r="L9" i="221"/>
  <c r="L7" i="222"/>
  <c r="D7" i="222"/>
  <c r="D6" i="223"/>
  <c r="L7" i="223"/>
  <c r="L9" i="223"/>
  <c r="L8" i="223"/>
  <c r="D7" i="223"/>
  <c r="L8" i="224"/>
  <c r="D8" i="224"/>
  <c r="D7" i="224"/>
  <c r="L6" i="224"/>
  <c r="D6" i="224"/>
  <c r="D8" i="223"/>
  <c r="D6" i="221"/>
  <c r="D8" i="221"/>
  <c r="D6" i="220"/>
  <c r="D6" i="219"/>
  <c r="D6" i="218"/>
  <c r="L6" i="217"/>
  <c r="D8" i="216"/>
  <c r="D6" i="214"/>
  <c r="D6" i="212"/>
  <c r="D8" i="212"/>
  <c r="D8" i="211"/>
  <c r="D6" i="211"/>
  <c r="L6" i="211"/>
  <c r="D8" i="210"/>
  <c r="D6" i="209"/>
  <c r="D6" i="208"/>
  <c r="L9" i="207"/>
  <c r="L8" i="207"/>
  <c r="D6" i="207"/>
  <c r="D7" i="205"/>
  <c r="L8" i="205"/>
  <c r="D8" i="205"/>
  <c r="B3" i="225"/>
  <c r="S19" i="2" l="1"/>
  <c r="G19" i="2"/>
  <c r="Q19" i="2"/>
  <c r="M19" i="2"/>
  <c r="I19" i="2"/>
  <c r="O19" i="2"/>
  <c r="Q9" i="2"/>
  <c r="S9" i="2"/>
  <c r="M9" i="2"/>
  <c r="I3" i="203" l="1"/>
  <c r="D17" i="191" l="1"/>
  <c r="D14" i="191"/>
  <c r="D11" i="191"/>
  <c r="D8" i="191"/>
  <c r="J34" i="203" l="1"/>
  <c r="E7" i="124"/>
  <c r="U371" i="224" l="1"/>
  <c r="U353" i="224"/>
  <c r="U347" i="224"/>
  <c r="U329" i="224"/>
  <c r="U323" i="224"/>
  <c r="U305" i="224"/>
  <c r="U282" i="224"/>
  <c r="U258" i="224"/>
  <c r="U234" i="224"/>
  <c r="U210" i="224"/>
  <c r="U186" i="224"/>
  <c r="U162" i="224"/>
  <c r="U138" i="224"/>
  <c r="U114" i="224"/>
  <c r="U90" i="224"/>
  <c r="U66" i="224"/>
  <c r="U42" i="224"/>
  <c r="U19" i="224"/>
  <c r="U355" i="223"/>
  <c r="U331" i="223"/>
  <c r="U314" i="223"/>
  <c r="U308" i="223"/>
  <c r="U290" i="223"/>
  <c r="U284" i="223"/>
  <c r="U266" i="223"/>
  <c r="U260" i="223"/>
  <c r="U243" i="223"/>
  <c r="U237" i="223"/>
  <c r="U219" i="223"/>
  <c r="U213" i="223"/>
  <c r="U195" i="223"/>
  <c r="U189" i="223"/>
  <c r="U171" i="223"/>
  <c r="U165" i="223"/>
  <c r="U147" i="223"/>
  <c r="U141" i="223"/>
  <c r="U123" i="223"/>
  <c r="U117" i="223"/>
  <c r="U99" i="223"/>
  <c r="U93" i="223"/>
  <c r="U75" i="223"/>
  <c r="U69" i="223"/>
  <c r="U51" i="223"/>
  <c r="U45" i="223"/>
  <c r="U28" i="223"/>
  <c r="U23" i="223"/>
  <c r="U365" i="222"/>
  <c r="U359" i="222"/>
  <c r="U341" i="222"/>
  <c r="U335" i="222"/>
  <c r="U318" i="222"/>
  <c r="U294" i="222"/>
  <c r="U270" i="222"/>
  <c r="U246" i="222"/>
  <c r="U222" i="222"/>
  <c r="U198" i="222"/>
  <c r="U174" i="222"/>
  <c r="U151" i="222"/>
  <c r="U133" i="222"/>
  <c r="U128" i="222"/>
  <c r="U110" i="222"/>
  <c r="U104" i="222"/>
  <c r="U86" i="222"/>
  <c r="U81" i="222"/>
  <c r="U370" i="224"/>
  <c r="U352" i="224"/>
  <c r="U346" i="224"/>
  <c r="U328" i="224"/>
  <c r="U322" i="224"/>
  <c r="U304" i="224"/>
  <c r="U299" i="224"/>
  <c r="U281" i="224"/>
  <c r="U275" i="224"/>
  <c r="U257" i="224"/>
  <c r="U251" i="224"/>
  <c r="U233" i="224"/>
  <c r="U227" i="224"/>
  <c r="U209" i="224"/>
  <c r="U203" i="224"/>
  <c r="U185" i="224"/>
  <c r="U179" i="224"/>
  <c r="U161" i="224"/>
  <c r="U155" i="224"/>
  <c r="U137" i="224"/>
  <c r="U131" i="224"/>
  <c r="U113" i="224"/>
  <c r="U107" i="224"/>
  <c r="U89" i="224"/>
  <c r="U83" i="224"/>
  <c r="U65" i="224"/>
  <c r="U59" i="224"/>
  <c r="U41" i="224"/>
  <c r="U35" i="224"/>
  <c r="U18" i="224"/>
  <c r="U354" i="223"/>
  <c r="U330" i="223"/>
  <c r="U307" i="223"/>
  <c r="U283" i="223"/>
  <c r="U259" i="223"/>
  <c r="U242" i="223"/>
  <c r="U236" i="223"/>
  <c r="U218" i="223"/>
  <c r="U212" i="223"/>
  <c r="U194" i="223"/>
  <c r="U188" i="223"/>
  <c r="U170" i="223"/>
  <c r="U164" i="223"/>
  <c r="U146" i="223"/>
  <c r="U140" i="223"/>
  <c r="U122" i="223"/>
  <c r="U116" i="223"/>
  <c r="U98" i="223"/>
  <c r="U92" i="223"/>
  <c r="U74" i="223"/>
  <c r="U68" i="223"/>
  <c r="U50" i="223"/>
  <c r="U44" i="223"/>
  <c r="U27" i="223"/>
  <c r="U22" i="223"/>
  <c r="U364" i="222"/>
  <c r="U358" i="222"/>
  <c r="U340" i="222"/>
  <c r="U334" i="222"/>
  <c r="U317" i="222"/>
  <c r="U311" i="222"/>
  <c r="U293" i="222"/>
  <c r="U287" i="222"/>
  <c r="U269" i="222"/>
  <c r="U263" i="222"/>
  <c r="U245" i="222"/>
  <c r="U239" i="222"/>
  <c r="U221" i="222"/>
  <c r="U215" i="222"/>
  <c r="U197" i="222"/>
  <c r="U191" i="222"/>
  <c r="U173" i="222"/>
  <c r="U167" i="222"/>
  <c r="U150" i="222"/>
  <c r="U127" i="222"/>
  <c r="U103" i="222"/>
  <c r="U85" i="222"/>
  <c r="U80" i="222"/>
  <c r="U369" i="224"/>
  <c r="U351" i="224"/>
  <c r="U345" i="224"/>
  <c r="U327" i="224"/>
  <c r="U321" i="224"/>
  <c r="U303" i="224"/>
  <c r="U298" i="224"/>
  <c r="U280" i="224"/>
  <c r="U274" i="224"/>
  <c r="U256" i="224"/>
  <c r="U250" i="224"/>
  <c r="U232" i="224"/>
  <c r="U226" i="224"/>
  <c r="U208" i="224"/>
  <c r="U202" i="224"/>
  <c r="U184" i="224"/>
  <c r="U178" i="224"/>
  <c r="U160" i="224"/>
  <c r="U154" i="224"/>
  <c r="U136" i="224"/>
  <c r="U130" i="224"/>
  <c r="U112" i="224"/>
  <c r="U106" i="224"/>
  <c r="U88" i="224"/>
  <c r="U82" i="224"/>
  <c r="U64" i="224"/>
  <c r="U58" i="224"/>
  <c r="U40" i="224"/>
  <c r="U34" i="224"/>
  <c r="U17" i="224"/>
  <c r="U371" i="223"/>
  <c r="U353" i="223"/>
  <c r="U347" i="223"/>
  <c r="U329" i="223"/>
  <c r="U306" i="223"/>
  <c r="U282" i="223"/>
  <c r="U258" i="223"/>
  <c r="U235" i="223"/>
  <c r="U211" i="223"/>
  <c r="U187" i="223"/>
  <c r="U163" i="223"/>
  <c r="U139" i="223"/>
  <c r="U115" i="223"/>
  <c r="U91" i="223"/>
  <c r="U67" i="223"/>
  <c r="U43" i="223"/>
  <c r="U26" i="223"/>
  <c r="U21" i="223"/>
  <c r="U363" i="222"/>
  <c r="U357" i="222"/>
  <c r="U339" i="222"/>
  <c r="U333" i="222"/>
  <c r="U316" i="222"/>
  <c r="U310" i="222"/>
  <c r="U292" i="222"/>
  <c r="U286" i="222"/>
  <c r="U268" i="222"/>
  <c r="U262" i="222"/>
  <c r="U244" i="222"/>
  <c r="U238" i="222"/>
  <c r="U220" i="222"/>
  <c r="U214" i="222"/>
  <c r="U196" i="222"/>
  <c r="U190" i="222"/>
  <c r="U172" i="222"/>
  <c r="U166" i="222"/>
  <c r="U149" i="222"/>
  <c r="U143" i="222"/>
  <c r="U126" i="222"/>
  <c r="U102" i="222"/>
  <c r="U79" i="222"/>
  <c r="U61" i="222"/>
  <c r="U368" i="224"/>
  <c r="U350" i="224"/>
  <c r="U344" i="224"/>
  <c r="U326" i="224"/>
  <c r="U320" i="224"/>
  <c r="U302" i="224"/>
  <c r="U297" i="224"/>
  <c r="U279" i="224"/>
  <c r="U273" i="224"/>
  <c r="U255" i="224"/>
  <c r="U249" i="224"/>
  <c r="U231" i="224"/>
  <c r="U225" i="224"/>
  <c r="U207" i="224"/>
  <c r="U201" i="224"/>
  <c r="U183" i="224"/>
  <c r="U177" i="224"/>
  <c r="U159" i="224"/>
  <c r="U153" i="224"/>
  <c r="U135" i="224"/>
  <c r="U129" i="224"/>
  <c r="U111" i="224"/>
  <c r="U105" i="224"/>
  <c r="U87" i="224"/>
  <c r="U81" i="224"/>
  <c r="U63" i="224"/>
  <c r="U57" i="224"/>
  <c r="U39" i="224"/>
  <c r="U33" i="224"/>
  <c r="U16" i="224"/>
  <c r="U370" i="223"/>
  <c r="U352" i="223"/>
  <c r="U346" i="223"/>
  <c r="U328" i="223"/>
  <c r="U323" i="223"/>
  <c r="U305" i="223"/>
  <c r="U299" i="223"/>
  <c r="U281" i="223"/>
  <c r="U275" i="223"/>
  <c r="U257" i="223"/>
  <c r="U234" i="223"/>
  <c r="U210" i="223"/>
  <c r="U186" i="223"/>
  <c r="U162" i="223"/>
  <c r="U138" i="223"/>
  <c r="U114" i="223"/>
  <c r="U90" i="223"/>
  <c r="U66" i="223"/>
  <c r="U42" i="223"/>
  <c r="U20" i="223"/>
  <c r="U362" i="222"/>
  <c r="U356" i="222"/>
  <c r="U338" i="222"/>
  <c r="U332" i="222"/>
  <c r="U315" i="222"/>
  <c r="U309" i="222"/>
  <c r="U291" i="222"/>
  <c r="U285" i="222"/>
  <c r="U267" i="222"/>
  <c r="U261" i="222"/>
  <c r="U243" i="222"/>
  <c r="U237" i="222"/>
  <c r="U219" i="222"/>
  <c r="U213" i="222"/>
  <c r="U195" i="222"/>
  <c r="U189" i="222"/>
  <c r="U171" i="222"/>
  <c r="U165" i="222"/>
  <c r="U148" i="222"/>
  <c r="U142" i="222"/>
  <c r="U125" i="222"/>
  <c r="U119" i="222"/>
  <c r="U101" i="222"/>
  <c r="U95" i="222"/>
  <c r="U78" i="222"/>
  <c r="U55" i="222"/>
  <c r="U38" i="222"/>
  <c r="U32" i="222"/>
  <c r="U15" i="222"/>
  <c r="U367" i="224"/>
  <c r="U343" i="224"/>
  <c r="U319" i="224"/>
  <c r="U301" i="224"/>
  <c r="U296" i="224"/>
  <c r="U278" i="224"/>
  <c r="U272" i="224"/>
  <c r="U254" i="224"/>
  <c r="U248" i="224"/>
  <c r="U230" i="224"/>
  <c r="U224" i="224"/>
  <c r="U206" i="224"/>
  <c r="U200" i="224"/>
  <c r="U182" i="224"/>
  <c r="U176" i="224"/>
  <c r="U158" i="224"/>
  <c r="U152" i="224"/>
  <c r="U134" i="224"/>
  <c r="U128" i="224"/>
  <c r="U110" i="224"/>
  <c r="U104" i="224"/>
  <c r="U86" i="224"/>
  <c r="U80" i="224"/>
  <c r="U62" i="224"/>
  <c r="U56" i="224"/>
  <c r="U38" i="224"/>
  <c r="U32" i="224"/>
  <c r="U15" i="224"/>
  <c r="U369" i="223"/>
  <c r="U351" i="223"/>
  <c r="U345" i="223"/>
  <c r="U327" i="223"/>
  <c r="U322" i="223"/>
  <c r="U304" i="223"/>
  <c r="U298" i="223"/>
  <c r="U280" i="223"/>
  <c r="U274" i="223"/>
  <c r="U256" i="223"/>
  <c r="U251" i="223"/>
  <c r="U233" i="223"/>
  <c r="U227" i="223"/>
  <c r="U209" i="223"/>
  <c r="U203" i="223"/>
  <c r="U185" i="223"/>
  <c r="U179" i="223"/>
  <c r="U161" i="223"/>
  <c r="U155" i="223"/>
  <c r="U137" i="223"/>
  <c r="U131" i="223"/>
  <c r="U113" i="223"/>
  <c r="U107" i="223"/>
  <c r="U89" i="223"/>
  <c r="U83" i="223"/>
  <c r="U65" i="223"/>
  <c r="U59" i="223"/>
  <c r="U41" i="223"/>
  <c r="U19" i="223"/>
  <c r="U355" i="222"/>
  <c r="U331" i="222"/>
  <c r="U314" i="222"/>
  <c r="U308" i="222"/>
  <c r="U290" i="222"/>
  <c r="U284" i="222"/>
  <c r="U266" i="222"/>
  <c r="U260" i="222"/>
  <c r="U242" i="222"/>
  <c r="U236" i="222"/>
  <c r="U218" i="222"/>
  <c r="U212" i="222"/>
  <c r="U194" i="222"/>
  <c r="U188" i="222"/>
  <c r="U170" i="222"/>
  <c r="U164" i="222"/>
  <c r="U147" i="222"/>
  <c r="U141" i="222"/>
  <c r="U124" i="222"/>
  <c r="U118" i="222"/>
  <c r="U100" i="222"/>
  <c r="U94" i="222"/>
  <c r="U366" i="224"/>
  <c r="U342" i="224"/>
  <c r="U318" i="224"/>
  <c r="U295" i="224"/>
  <c r="U271" i="224"/>
  <c r="U247" i="224"/>
  <c r="U223" i="224"/>
  <c r="U199" i="224"/>
  <c r="U175" i="224"/>
  <c r="U151" i="224"/>
  <c r="U127" i="224"/>
  <c r="U103" i="224"/>
  <c r="U79" i="224"/>
  <c r="U55" i="224"/>
  <c r="U31" i="224"/>
  <c r="U14" i="224"/>
  <c r="U368" i="223"/>
  <c r="U350" i="223"/>
  <c r="U344" i="223"/>
  <c r="U326" i="223"/>
  <c r="U321" i="223"/>
  <c r="U303" i="223"/>
  <c r="U297" i="223"/>
  <c r="U279" i="223"/>
  <c r="U273" i="223"/>
  <c r="U255" i="223"/>
  <c r="U250" i="223"/>
  <c r="U232" i="223"/>
  <c r="U226" i="223"/>
  <c r="U208" i="223"/>
  <c r="U202" i="223"/>
  <c r="U184" i="223"/>
  <c r="U178" i="223"/>
  <c r="U160" i="223"/>
  <c r="U154" i="223"/>
  <c r="U136" i="223"/>
  <c r="U130" i="223"/>
  <c r="U112" i="223"/>
  <c r="U106" i="223"/>
  <c r="U88" i="223"/>
  <c r="U82" i="223"/>
  <c r="U64" i="223"/>
  <c r="U58" i="223"/>
  <c r="U40" i="223"/>
  <c r="U35" i="223"/>
  <c r="U18" i="223"/>
  <c r="U354" i="222"/>
  <c r="U330" i="222"/>
  <c r="U307" i="222"/>
  <c r="U283" i="222"/>
  <c r="U259" i="222"/>
  <c r="U235" i="222"/>
  <c r="U211" i="222"/>
  <c r="U187" i="222"/>
  <c r="U163" i="222"/>
  <c r="U146" i="222"/>
  <c r="U140" i="222"/>
  <c r="U123" i="222"/>
  <c r="U117" i="222"/>
  <c r="U99" i="222"/>
  <c r="U93" i="222"/>
  <c r="U76" i="222"/>
  <c r="U70" i="222"/>
  <c r="U365" i="224"/>
  <c r="U359" i="224"/>
  <c r="U341" i="224"/>
  <c r="U335" i="224"/>
  <c r="U317" i="224"/>
  <c r="U311" i="224"/>
  <c r="U294" i="224"/>
  <c r="U270" i="224"/>
  <c r="U246" i="224"/>
  <c r="U222" i="224"/>
  <c r="U198" i="224"/>
  <c r="U174" i="224"/>
  <c r="U150" i="224"/>
  <c r="U126" i="224"/>
  <c r="U102" i="224"/>
  <c r="U78" i="224"/>
  <c r="U54" i="224"/>
  <c r="U30" i="224"/>
  <c r="U367" i="223"/>
  <c r="U343" i="223"/>
  <c r="U325" i="223"/>
  <c r="U320" i="223"/>
  <c r="U302" i="223"/>
  <c r="U296" i="223"/>
  <c r="U278" i="223"/>
  <c r="U272" i="223"/>
  <c r="U254" i="223"/>
  <c r="U249" i="223"/>
  <c r="U231" i="223"/>
  <c r="U225" i="223"/>
  <c r="U207" i="223"/>
  <c r="U201" i="223"/>
  <c r="U183" i="223"/>
  <c r="U177" i="223"/>
  <c r="U159" i="223"/>
  <c r="U153" i="223"/>
  <c r="U135" i="223"/>
  <c r="U129" i="223"/>
  <c r="U111" i="223"/>
  <c r="U105" i="223"/>
  <c r="U87" i="223"/>
  <c r="U81" i="223"/>
  <c r="U63" i="223"/>
  <c r="U57" i="223"/>
  <c r="U39" i="223"/>
  <c r="U34" i="223"/>
  <c r="U17" i="223"/>
  <c r="U371" i="222"/>
  <c r="U353" i="222"/>
  <c r="U347" i="222"/>
  <c r="U329" i="222"/>
  <c r="U306" i="222"/>
  <c r="U282" i="222"/>
  <c r="U258" i="222"/>
  <c r="U234" i="222"/>
  <c r="U210" i="222"/>
  <c r="U186" i="222"/>
  <c r="U162" i="222"/>
  <c r="U139" i="222"/>
  <c r="U122" i="222"/>
  <c r="U116" i="222"/>
  <c r="U98" i="222"/>
  <c r="U92" i="222"/>
  <c r="U75" i="222"/>
  <c r="U69" i="222"/>
  <c r="U52" i="222"/>
  <c r="U47" i="222"/>
  <c r="U29" i="222"/>
  <c r="U366" i="221"/>
  <c r="U364" i="224"/>
  <c r="U358" i="224"/>
  <c r="U340" i="224"/>
  <c r="U334" i="224"/>
  <c r="U316" i="224"/>
  <c r="U310" i="224"/>
  <c r="U293" i="224"/>
  <c r="U287" i="224"/>
  <c r="U269" i="224"/>
  <c r="U263" i="224"/>
  <c r="U245" i="224"/>
  <c r="U239" i="224"/>
  <c r="U221" i="224"/>
  <c r="U215" i="224"/>
  <c r="U197" i="224"/>
  <c r="U191" i="224"/>
  <c r="U173" i="224"/>
  <c r="U167" i="224"/>
  <c r="U149" i="224"/>
  <c r="U143" i="224"/>
  <c r="U125" i="224"/>
  <c r="U119" i="224"/>
  <c r="U101" i="224"/>
  <c r="U95" i="224"/>
  <c r="U77" i="224"/>
  <c r="U71" i="224"/>
  <c r="U53" i="224"/>
  <c r="U47" i="224"/>
  <c r="U29" i="224"/>
  <c r="U366" i="223"/>
  <c r="U342" i="223"/>
  <c r="U319" i="223"/>
  <c r="U295" i="223"/>
  <c r="U271" i="223"/>
  <c r="U253" i="223"/>
  <c r="U248" i="223"/>
  <c r="U230" i="223"/>
  <c r="U224" i="223"/>
  <c r="U206" i="223"/>
  <c r="U200" i="223"/>
  <c r="U182" i="223"/>
  <c r="U176" i="223"/>
  <c r="U158" i="223"/>
  <c r="U152" i="223"/>
  <c r="U134" i="223"/>
  <c r="U128" i="223"/>
  <c r="U110" i="223"/>
  <c r="U104" i="223"/>
  <c r="U86" i="223"/>
  <c r="U80" i="223"/>
  <c r="U62" i="223"/>
  <c r="U56" i="223"/>
  <c r="U38" i="223"/>
  <c r="U33" i="223"/>
  <c r="U16" i="223"/>
  <c r="U370" i="222"/>
  <c r="U352" i="222"/>
  <c r="U346" i="222"/>
  <c r="U328" i="222"/>
  <c r="U323" i="222"/>
  <c r="U305" i="222"/>
  <c r="U299" i="222"/>
  <c r="U281" i="222"/>
  <c r="U275" i="222"/>
  <c r="U257" i="222"/>
  <c r="U251" i="222"/>
  <c r="U233" i="222"/>
  <c r="U227" i="222"/>
  <c r="U209" i="222"/>
  <c r="U203" i="222"/>
  <c r="U185" i="222"/>
  <c r="U179" i="222"/>
  <c r="U161" i="222"/>
  <c r="U138" i="222"/>
  <c r="U115" i="222"/>
  <c r="U91" i="222"/>
  <c r="U74" i="222"/>
  <c r="U68" i="222"/>
  <c r="U51" i="222"/>
  <c r="U46" i="222"/>
  <c r="U28" i="222"/>
  <c r="U363" i="224"/>
  <c r="U357" i="224"/>
  <c r="U339" i="224"/>
  <c r="U333" i="224"/>
  <c r="U315" i="224"/>
  <c r="U309" i="224"/>
  <c r="U292" i="224"/>
  <c r="U286" i="224"/>
  <c r="U268" i="224"/>
  <c r="U262" i="224"/>
  <c r="U244" i="224"/>
  <c r="U238" i="224"/>
  <c r="U220" i="224"/>
  <c r="U214" i="224"/>
  <c r="U196" i="224"/>
  <c r="U190" i="224"/>
  <c r="U172" i="224"/>
  <c r="U166" i="224"/>
  <c r="U148" i="224"/>
  <c r="U142" i="224"/>
  <c r="U124" i="224"/>
  <c r="U118" i="224"/>
  <c r="U100" i="224"/>
  <c r="U94" i="224"/>
  <c r="U76" i="224"/>
  <c r="U70" i="224"/>
  <c r="U52" i="224"/>
  <c r="U46" i="224"/>
  <c r="U28" i="224"/>
  <c r="U23" i="224"/>
  <c r="U365" i="223"/>
  <c r="U359" i="223"/>
  <c r="U341" i="223"/>
  <c r="U335" i="223"/>
  <c r="U318" i="223"/>
  <c r="U294" i="223"/>
  <c r="U270" i="223"/>
  <c r="U247" i="223"/>
  <c r="U223" i="223"/>
  <c r="U199" i="223"/>
  <c r="U175" i="223"/>
  <c r="U151" i="223"/>
  <c r="U127" i="223"/>
  <c r="U103" i="223"/>
  <c r="U79" i="223"/>
  <c r="U55" i="223"/>
  <c r="U37" i="223"/>
  <c r="U32" i="223"/>
  <c r="U15" i="223"/>
  <c r="U369" i="222"/>
  <c r="U351" i="222"/>
  <c r="U345" i="222"/>
  <c r="U327" i="222"/>
  <c r="U322" i="222"/>
  <c r="U304" i="222"/>
  <c r="U298" i="222"/>
  <c r="U280" i="222"/>
  <c r="U274" i="222"/>
  <c r="U256" i="222"/>
  <c r="U250" i="222"/>
  <c r="U232" i="222"/>
  <c r="U226" i="222"/>
  <c r="U208" i="222"/>
  <c r="U202" i="222"/>
  <c r="U184" i="222"/>
  <c r="U178" i="222"/>
  <c r="U160" i="222"/>
  <c r="U155" i="222"/>
  <c r="U137" i="222"/>
  <c r="U114" i="222"/>
  <c r="U362" i="224"/>
  <c r="U356" i="224"/>
  <c r="U338" i="224"/>
  <c r="U332" i="224"/>
  <c r="U314" i="224"/>
  <c r="U308" i="224"/>
  <c r="U291" i="224"/>
  <c r="U285" i="224"/>
  <c r="U267" i="224"/>
  <c r="U261" i="224"/>
  <c r="U243" i="224"/>
  <c r="U237" i="224"/>
  <c r="U219" i="224"/>
  <c r="U213" i="224"/>
  <c r="U195" i="224"/>
  <c r="U189" i="224"/>
  <c r="U171" i="224"/>
  <c r="U165" i="224"/>
  <c r="U147" i="224"/>
  <c r="U141" i="224"/>
  <c r="U123" i="224"/>
  <c r="U117" i="224"/>
  <c r="U99" i="224"/>
  <c r="U93" i="224"/>
  <c r="U75" i="224"/>
  <c r="U69" i="224"/>
  <c r="U51" i="224"/>
  <c r="U45" i="224"/>
  <c r="U27" i="224"/>
  <c r="U22" i="224"/>
  <c r="U364" i="223"/>
  <c r="U358" i="223"/>
  <c r="U340" i="223"/>
  <c r="U334" i="223"/>
  <c r="U317" i="223"/>
  <c r="U311" i="223"/>
  <c r="U293" i="223"/>
  <c r="U287" i="223"/>
  <c r="U269" i="223"/>
  <c r="U263" i="223"/>
  <c r="U246" i="223"/>
  <c r="U222" i="223"/>
  <c r="U198" i="223"/>
  <c r="U174" i="223"/>
  <c r="U150" i="223"/>
  <c r="U126" i="223"/>
  <c r="U102" i="223"/>
  <c r="U78" i="223"/>
  <c r="U54" i="223"/>
  <c r="U31" i="223"/>
  <c r="U14" i="223"/>
  <c r="U368" i="222"/>
  <c r="U350" i="222"/>
  <c r="U344" i="222"/>
  <c r="U326" i="222"/>
  <c r="U321" i="222"/>
  <c r="U303" i="222"/>
  <c r="U297" i="222"/>
  <c r="U279" i="222"/>
  <c r="U273" i="222"/>
  <c r="U255" i="222"/>
  <c r="U249" i="222"/>
  <c r="U231" i="222"/>
  <c r="U225" i="222"/>
  <c r="U207" i="222"/>
  <c r="U201" i="222"/>
  <c r="U183" i="222"/>
  <c r="U177" i="222"/>
  <c r="U159" i="222"/>
  <c r="U154" i="222"/>
  <c r="U136" i="222"/>
  <c r="U131" i="222"/>
  <c r="U113" i="222"/>
  <c r="U107" i="222"/>
  <c r="U89" i="222"/>
  <c r="U66" i="222"/>
  <c r="U49" i="222"/>
  <c r="U44" i="222"/>
  <c r="U26" i="222"/>
  <c r="U21" i="222"/>
  <c r="U363" i="221"/>
  <c r="U355" i="224"/>
  <c r="U331" i="224"/>
  <c r="U307" i="224"/>
  <c r="U290" i="224"/>
  <c r="U284" i="224"/>
  <c r="U266" i="224"/>
  <c r="U260" i="224"/>
  <c r="U242" i="224"/>
  <c r="U236" i="224"/>
  <c r="U218" i="224"/>
  <c r="U212" i="224"/>
  <c r="U194" i="224"/>
  <c r="U188" i="224"/>
  <c r="U170" i="224"/>
  <c r="U164" i="224"/>
  <c r="U146" i="224"/>
  <c r="U140" i="224"/>
  <c r="U122" i="224"/>
  <c r="U116" i="224"/>
  <c r="U98" i="224"/>
  <c r="U92" i="224"/>
  <c r="U74" i="224"/>
  <c r="U68" i="224"/>
  <c r="U50" i="224"/>
  <c r="U44" i="224"/>
  <c r="U26" i="224"/>
  <c r="U21" i="224"/>
  <c r="U363" i="223"/>
  <c r="U357" i="223"/>
  <c r="U339" i="223"/>
  <c r="U333" i="223"/>
  <c r="U316" i="223"/>
  <c r="U310" i="223"/>
  <c r="U292" i="223"/>
  <c r="U286" i="223"/>
  <c r="U268" i="223"/>
  <c r="U262" i="223"/>
  <c r="U245" i="223"/>
  <c r="U239" i="223"/>
  <c r="U221" i="223"/>
  <c r="U215" i="223"/>
  <c r="U197" i="223"/>
  <c r="U191" i="223"/>
  <c r="U173" i="223"/>
  <c r="U167" i="223"/>
  <c r="U149" i="223"/>
  <c r="U143" i="223"/>
  <c r="U125" i="223"/>
  <c r="U119" i="223"/>
  <c r="U101" i="223"/>
  <c r="U95" i="223"/>
  <c r="U77" i="223"/>
  <c r="U71" i="223"/>
  <c r="U53" i="223"/>
  <c r="U47" i="223"/>
  <c r="U30" i="223"/>
  <c r="U367" i="222"/>
  <c r="U343" i="222"/>
  <c r="U325" i="222"/>
  <c r="U320" i="222"/>
  <c r="U302" i="222"/>
  <c r="U296" i="222"/>
  <c r="U278" i="222"/>
  <c r="U272" i="222"/>
  <c r="U254" i="222"/>
  <c r="U248" i="222"/>
  <c r="U230" i="222"/>
  <c r="U224" i="222"/>
  <c r="U206" i="222"/>
  <c r="U200" i="222"/>
  <c r="U182" i="222"/>
  <c r="U176" i="222"/>
  <c r="U158" i="222"/>
  <c r="U153" i="222"/>
  <c r="U135" i="222"/>
  <c r="U130" i="222"/>
  <c r="U112" i="222"/>
  <c r="U106" i="222"/>
  <c r="U354" i="224"/>
  <c r="U330" i="224"/>
  <c r="U306" i="224"/>
  <c r="U283" i="224"/>
  <c r="U259" i="224"/>
  <c r="U235" i="224"/>
  <c r="U211" i="224"/>
  <c r="U187" i="224"/>
  <c r="U163" i="224"/>
  <c r="U139" i="224"/>
  <c r="U115" i="224"/>
  <c r="U91" i="224"/>
  <c r="U67" i="224"/>
  <c r="U43" i="224"/>
  <c r="U20" i="224"/>
  <c r="U362" i="223"/>
  <c r="U356" i="223"/>
  <c r="U338" i="223"/>
  <c r="U332" i="223"/>
  <c r="U315" i="223"/>
  <c r="U309" i="223"/>
  <c r="U291" i="223"/>
  <c r="U285" i="223"/>
  <c r="U267" i="223"/>
  <c r="U261" i="223"/>
  <c r="U244" i="223"/>
  <c r="U238" i="223"/>
  <c r="U220" i="223"/>
  <c r="U214" i="223"/>
  <c r="U196" i="223"/>
  <c r="U190" i="223"/>
  <c r="U172" i="223"/>
  <c r="U166" i="223"/>
  <c r="U148" i="223"/>
  <c r="U142" i="223"/>
  <c r="U124" i="223"/>
  <c r="U118" i="223"/>
  <c r="U100" i="223"/>
  <c r="U94" i="223"/>
  <c r="U76" i="223"/>
  <c r="U70" i="223"/>
  <c r="U52" i="223"/>
  <c r="U46" i="223"/>
  <c r="U29" i="223"/>
  <c r="U366" i="222"/>
  <c r="U342" i="222"/>
  <c r="U319" i="222"/>
  <c r="U295" i="222"/>
  <c r="U271" i="222"/>
  <c r="U247" i="222"/>
  <c r="U223" i="222"/>
  <c r="U199" i="222"/>
  <c r="U175" i="222"/>
  <c r="U157" i="222"/>
  <c r="U152" i="222"/>
  <c r="U134" i="222"/>
  <c r="U129" i="222"/>
  <c r="U111" i="222"/>
  <c r="U105" i="222"/>
  <c r="U87" i="222"/>
  <c r="U82" i="222"/>
  <c r="U64" i="222"/>
  <c r="U59" i="222"/>
  <c r="U42" i="222"/>
  <c r="U19" i="222"/>
  <c r="U361" i="221"/>
  <c r="U18" i="222"/>
  <c r="U371" i="221"/>
  <c r="U351" i="221"/>
  <c r="U345" i="221"/>
  <c r="U328" i="221"/>
  <c r="U322" i="221"/>
  <c r="U304" i="221"/>
  <c r="U298" i="221"/>
  <c r="U280" i="221"/>
  <c r="U274" i="221"/>
  <c r="U257" i="221"/>
  <c r="U251" i="221"/>
  <c r="U234" i="221"/>
  <c r="U210" i="221"/>
  <c r="U186" i="221"/>
  <c r="U163" i="221"/>
  <c r="U145" i="221"/>
  <c r="U140" i="221"/>
  <c r="U122" i="221"/>
  <c r="U117" i="221"/>
  <c r="U99" i="221"/>
  <c r="U94" i="221"/>
  <c r="U76" i="221"/>
  <c r="U71" i="221"/>
  <c r="U53" i="221"/>
  <c r="U47" i="221"/>
  <c r="U29" i="221"/>
  <c r="U367" i="220"/>
  <c r="U343" i="220"/>
  <c r="U326" i="220"/>
  <c r="U320" i="220"/>
  <c r="U302" i="220"/>
  <c r="U296" i="220"/>
  <c r="U279" i="220"/>
  <c r="U273" i="220"/>
  <c r="U256" i="220"/>
  <c r="U250" i="220"/>
  <c r="U233" i="220"/>
  <c r="U227" i="220"/>
  <c r="U210" i="220"/>
  <c r="U187" i="220"/>
  <c r="U163" i="220"/>
  <c r="U145" i="220"/>
  <c r="U140" i="220"/>
  <c r="U122" i="220"/>
  <c r="U117" i="220"/>
  <c r="U100" i="220"/>
  <c r="U95" i="220"/>
  <c r="U77" i="220"/>
  <c r="U71" i="220"/>
  <c r="U53" i="220"/>
  <c r="U47" i="220"/>
  <c r="U30" i="220"/>
  <c r="U14" i="220"/>
  <c r="U368" i="219"/>
  <c r="U350" i="219"/>
  <c r="U344" i="219"/>
  <c r="U327" i="219"/>
  <c r="U322" i="219"/>
  <c r="U304" i="219"/>
  <c r="U299" i="219"/>
  <c r="U281" i="219"/>
  <c r="U275" i="219"/>
  <c r="U258" i="219"/>
  <c r="U234" i="219"/>
  <c r="U210" i="219"/>
  <c r="U187" i="219"/>
  <c r="U169" i="219"/>
  <c r="U164" i="219"/>
  <c r="U146" i="219"/>
  <c r="U141" i="219"/>
  <c r="U124" i="219"/>
  <c r="U118" i="219"/>
  <c r="U100" i="219"/>
  <c r="U95" i="219"/>
  <c r="U77" i="219"/>
  <c r="U54" i="219"/>
  <c r="U30" i="219"/>
  <c r="U17" i="222"/>
  <c r="U370" i="221"/>
  <c r="U350" i="221"/>
  <c r="U344" i="221"/>
  <c r="U327" i="221"/>
  <c r="U321" i="221"/>
  <c r="U303" i="221"/>
  <c r="U297" i="221"/>
  <c r="U279" i="221"/>
  <c r="U273" i="221"/>
  <c r="U256" i="221"/>
  <c r="U250" i="221"/>
  <c r="U233" i="221"/>
  <c r="U227" i="221"/>
  <c r="U209" i="221"/>
  <c r="U203" i="221"/>
  <c r="U185" i="221"/>
  <c r="U179" i="221"/>
  <c r="U162" i="221"/>
  <c r="U139" i="221"/>
  <c r="U121" i="221"/>
  <c r="U116" i="221"/>
  <c r="U98" i="221"/>
  <c r="U93" i="221"/>
  <c r="U75" i="221"/>
  <c r="U70" i="221"/>
  <c r="U52" i="221"/>
  <c r="U46" i="221"/>
  <c r="U28" i="221"/>
  <c r="U366" i="220"/>
  <c r="U342" i="220"/>
  <c r="U319" i="220"/>
  <c r="U295" i="220"/>
  <c r="U278" i="220"/>
  <c r="U272" i="220"/>
  <c r="U255" i="220"/>
  <c r="U249" i="220"/>
  <c r="U232" i="220"/>
  <c r="U226" i="220"/>
  <c r="U209" i="220"/>
  <c r="U203" i="220"/>
  <c r="U186" i="220"/>
  <c r="U162" i="220"/>
  <c r="U139" i="220"/>
  <c r="U121" i="220"/>
  <c r="U116" i="220"/>
  <c r="U99" i="220"/>
  <c r="U94" i="220"/>
  <c r="U76" i="220"/>
  <c r="U70" i="220"/>
  <c r="U52" i="220"/>
  <c r="U46" i="220"/>
  <c r="U29" i="220"/>
  <c r="U367" i="219"/>
  <c r="U343" i="219"/>
  <c r="U326" i="219"/>
  <c r="U321" i="219"/>
  <c r="U303" i="219"/>
  <c r="U298" i="219"/>
  <c r="U280" i="219"/>
  <c r="U274" i="219"/>
  <c r="U257" i="219"/>
  <c r="U251" i="219"/>
  <c r="U233" i="219"/>
  <c r="U227" i="219"/>
  <c r="U209" i="219"/>
  <c r="U203" i="219"/>
  <c r="U186" i="219"/>
  <c r="U163" i="219"/>
  <c r="U145" i="219"/>
  <c r="U140" i="219"/>
  <c r="U123" i="219"/>
  <c r="U117" i="219"/>
  <c r="U99" i="219"/>
  <c r="U94" i="219"/>
  <c r="U76" i="219"/>
  <c r="U71" i="219"/>
  <c r="U53" i="219"/>
  <c r="U47" i="219"/>
  <c r="U71" i="222"/>
  <c r="U16" i="222"/>
  <c r="U369" i="221"/>
  <c r="U343" i="221"/>
  <c r="U326" i="221"/>
  <c r="U320" i="221"/>
  <c r="U302" i="221"/>
  <c r="U296" i="221"/>
  <c r="U278" i="221"/>
  <c r="U272" i="221"/>
  <c r="U255" i="221"/>
  <c r="U249" i="221"/>
  <c r="U232" i="221"/>
  <c r="U226" i="221"/>
  <c r="U208" i="221"/>
  <c r="U202" i="221"/>
  <c r="U184" i="221"/>
  <c r="U178" i="221"/>
  <c r="U161" i="221"/>
  <c r="U155" i="221"/>
  <c r="U138" i="221"/>
  <c r="U115" i="221"/>
  <c r="U97" i="221"/>
  <c r="U92" i="221"/>
  <c r="U74" i="221"/>
  <c r="U69" i="221"/>
  <c r="U51" i="221"/>
  <c r="U45" i="221"/>
  <c r="U27" i="221"/>
  <c r="U23" i="221"/>
  <c r="U365" i="220"/>
  <c r="U359" i="220"/>
  <c r="U341" i="220"/>
  <c r="U318" i="220"/>
  <c r="U294" i="220"/>
  <c r="U271" i="220"/>
  <c r="U254" i="220"/>
  <c r="U248" i="220"/>
  <c r="U231" i="220"/>
  <c r="U225" i="220"/>
  <c r="U208" i="220"/>
  <c r="U202" i="220"/>
  <c r="U185" i="220"/>
  <c r="U179" i="220"/>
  <c r="U161" i="220"/>
  <c r="U155" i="220"/>
  <c r="U138" i="220"/>
  <c r="U115" i="220"/>
  <c r="U98" i="220"/>
  <c r="U93" i="220"/>
  <c r="U75" i="220"/>
  <c r="U69" i="220"/>
  <c r="U51" i="220"/>
  <c r="U45" i="220"/>
  <c r="U28" i="220"/>
  <c r="U366" i="219"/>
  <c r="U342" i="219"/>
  <c r="U325" i="219"/>
  <c r="U320" i="219"/>
  <c r="U302" i="219"/>
  <c r="U297" i="219"/>
  <c r="U279" i="219"/>
  <c r="U273" i="219"/>
  <c r="U256" i="219"/>
  <c r="U250" i="219"/>
  <c r="U232" i="219"/>
  <c r="U226" i="219"/>
  <c r="U208" i="219"/>
  <c r="U202" i="219"/>
  <c r="U185" i="219"/>
  <c r="U179" i="219"/>
  <c r="U162" i="219"/>
  <c r="U139" i="219"/>
  <c r="U122" i="219"/>
  <c r="U116" i="219"/>
  <c r="U98" i="219"/>
  <c r="U93" i="219"/>
  <c r="U75" i="219"/>
  <c r="U67" i="222"/>
  <c r="U58" i="222"/>
  <c r="U14" i="222"/>
  <c r="U368" i="221"/>
  <c r="U342" i="221"/>
  <c r="U319" i="221"/>
  <c r="U295" i="221"/>
  <c r="U271" i="221"/>
  <c r="U254" i="221"/>
  <c r="U248" i="221"/>
  <c r="U231" i="221"/>
  <c r="U225" i="221"/>
  <c r="U207" i="221"/>
  <c r="U201" i="221"/>
  <c r="U183" i="221"/>
  <c r="U177" i="221"/>
  <c r="U160" i="221"/>
  <c r="U154" i="221"/>
  <c r="U137" i="221"/>
  <c r="U131" i="221"/>
  <c r="U114" i="221"/>
  <c r="U91" i="221"/>
  <c r="U73" i="221"/>
  <c r="U68" i="221"/>
  <c r="U50" i="221"/>
  <c r="U44" i="221"/>
  <c r="U26" i="221"/>
  <c r="U22" i="221"/>
  <c r="U364" i="220"/>
  <c r="U358" i="220"/>
  <c r="U340" i="220"/>
  <c r="U335" i="220"/>
  <c r="U317" i="220"/>
  <c r="U311" i="220"/>
  <c r="U293" i="220"/>
  <c r="U270" i="220"/>
  <c r="U247" i="220"/>
  <c r="U230" i="220"/>
  <c r="U224" i="220"/>
  <c r="U207" i="220"/>
  <c r="U201" i="220"/>
  <c r="U184" i="220"/>
  <c r="U178" i="220"/>
  <c r="U160" i="220"/>
  <c r="U154" i="220"/>
  <c r="U137" i="220"/>
  <c r="U131" i="220"/>
  <c r="U114" i="220"/>
  <c r="U97" i="220"/>
  <c r="U92" i="220"/>
  <c r="U74" i="220"/>
  <c r="U68" i="220"/>
  <c r="U50" i="220"/>
  <c r="U44" i="220"/>
  <c r="U27" i="220"/>
  <c r="U23" i="220"/>
  <c r="U365" i="219"/>
  <c r="U359" i="219"/>
  <c r="U341" i="219"/>
  <c r="U319" i="219"/>
  <c r="U301" i="219"/>
  <c r="U296" i="219"/>
  <c r="U278" i="219"/>
  <c r="U272" i="219"/>
  <c r="U255" i="219"/>
  <c r="U249" i="219"/>
  <c r="U231" i="219"/>
  <c r="U225" i="219"/>
  <c r="U207" i="219"/>
  <c r="U201" i="219"/>
  <c r="U83" i="222"/>
  <c r="U65" i="222"/>
  <c r="U57" i="222"/>
  <c r="U367" i="221"/>
  <c r="U359" i="221"/>
  <c r="U341" i="221"/>
  <c r="U318" i="221"/>
  <c r="U294" i="221"/>
  <c r="U270" i="221"/>
  <c r="U247" i="221"/>
  <c r="U230" i="221"/>
  <c r="U224" i="221"/>
  <c r="U206" i="221"/>
  <c r="U200" i="221"/>
  <c r="U182" i="221"/>
  <c r="U176" i="221"/>
  <c r="U159" i="221"/>
  <c r="U153" i="221"/>
  <c r="U136" i="221"/>
  <c r="U130" i="221"/>
  <c r="U113" i="221"/>
  <c r="U107" i="221"/>
  <c r="U90" i="221"/>
  <c r="U67" i="221"/>
  <c r="U43" i="221"/>
  <c r="U25" i="221"/>
  <c r="U21" i="221"/>
  <c r="U363" i="220"/>
  <c r="U357" i="220"/>
  <c r="U339" i="220"/>
  <c r="U334" i="220"/>
  <c r="U316" i="220"/>
  <c r="U310" i="220"/>
  <c r="U292" i="220"/>
  <c r="U287" i="220"/>
  <c r="U269" i="220"/>
  <c r="U246" i="220"/>
  <c r="U223" i="220"/>
  <c r="U206" i="220"/>
  <c r="U200" i="220"/>
  <c r="U183" i="220"/>
  <c r="U177" i="220"/>
  <c r="U159" i="220"/>
  <c r="U153" i="220"/>
  <c r="U136" i="220"/>
  <c r="U130" i="220"/>
  <c r="U113" i="220"/>
  <c r="U91" i="220"/>
  <c r="U67" i="220"/>
  <c r="U43" i="220"/>
  <c r="U26" i="220"/>
  <c r="U22" i="220"/>
  <c r="U364" i="219"/>
  <c r="U358" i="219"/>
  <c r="U340" i="219"/>
  <c r="U335" i="219"/>
  <c r="U318" i="219"/>
  <c r="U295" i="219"/>
  <c r="U271" i="219"/>
  <c r="U254" i="219"/>
  <c r="U248" i="219"/>
  <c r="U230" i="219"/>
  <c r="U224" i="219"/>
  <c r="U206" i="219"/>
  <c r="U200" i="219"/>
  <c r="U183" i="219"/>
  <c r="U177" i="219"/>
  <c r="U160" i="219"/>
  <c r="U154" i="219"/>
  <c r="U137" i="219"/>
  <c r="U114" i="219"/>
  <c r="U91" i="219"/>
  <c r="U73" i="219"/>
  <c r="U68" i="219"/>
  <c r="U50" i="219"/>
  <c r="U44" i="219"/>
  <c r="U77" i="222"/>
  <c r="U63" i="222"/>
  <c r="U56" i="222"/>
  <c r="U45" i="222"/>
  <c r="U365" i="221"/>
  <c r="U358" i="221"/>
  <c r="U340" i="221"/>
  <c r="U335" i="221"/>
  <c r="U317" i="221"/>
  <c r="U311" i="221"/>
  <c r="U293" i="221"/>
  <c r="U287" i="221"/>
  <c r="U269" i="221"/>
  <c r="U246" i="221"/>
  <c r="U223" i="221"/>
  <c r="U199" i="221"/>
  <c r="U175" i="221"/>
  <c r="U158" i="221"/>
  <c r="U152" i="221"/>
  <c r="U135" i="221"/>
  <c r="U129" i="221"/>
  <c r="U112" i="221"/>
  <c r="U106" i="221"/>
  <c r="U89" i="221"/>
  <c r="U83" i="221"/>
  <c r="U66" i="221"/>
  <c r="U42" i="221"/>
  <c r="U20" i="221"/>
  <c r="U362" i="220"/>
  <c r="U356" i="220"/>
  <c r="U338" i="220"/>
  <c r="U333" i="220"/>
  <c r="U315" i="220"/>
  <c r="U309" i="220"/>
  <c r="U291" i="220"/>
  <c r="U286" i="220"/>
  <c r="U268" i="220"/>
  <c r="U263" i="220"/>
  <c r="U245" i="220"/>
  <c r="U222" i="220"/>
  <c r="U199" i="220"/>
  <c r="U182" i="220"/>
  <c r="U176" i="220"/>
  <c r="U158" i="220"/>
  <c r="U152" i="220"/>
  <c r="U135" i="220"/>
  <c r="U129" i="220"/>
  <c r="U112" i="220"/>
  <c r="U107" i="220"/>
  <c r="U90" i="220"/>
  <c r="U66" i="220"/>
  <c r="U42" i="220"/>
  <c r="U25" i="220"/>
  <c r="U21" i="220"/>
  <c r="U363" i="219"/>
  <c r="U357" i="219"/>
  <c r="U339" i="219"/>
  <c r="U334" i="219"/>
  <c r="U317" i="219"/>
  <c r="U311" i="219"/>
  <c r="U294" i="219"/>
  <c r="U270" i="219"/>
  <c r="U247" i="219"/>
  <c r="U223" i="219"/>
  <c r="U199" i="219"/>
  <c r="U182" i="219"/>
  <c r="U176" i="219"/>
  <c r="U159" i="219"/>
  <c r="U153" i="219"/>
  <c r="U136" i="219"/>
  <c r="U131" i="219"/>
  <c r="U113" i="219"/>
  <c r="U107" i="219"/>
  <c r="U90" i="219"/>
  <c r="U67" i="219"/>
  <c r="U43" i="219"/>
  <c r="U90" i="222"/>
  <c r="U62" i="222"/>
  <c r="U54" i="222"/>
  <c r="U43" i="222"/>
  <c r="U35" i="222"/>
  <c r="U364" i="221"/>
  <c r="U357" i="221"/>
  <c r="U339" i="221"/>
  <c r="U334" i="221"/>
  <c r="U316" i="221"/>
  <c r="U310" i="221"/>
  <c r="U292" i="221"/>
  <c r="U286" i="221"/>
  <c r="U268" i="221"/>
  <c r="U263" i="221"/>
  <c r="U245" i="221"/>
  <c r="U222" i="221"/>
  <c r="U198" i="221"/>
  <c r="U174" i="221"/>
  <c r="U151" i="221"/>
  <c r="U134" i="221"/>
  <c r="U128" i="221"/>
  <c r="U111" i="221"/>
  <c r="U105" i="221"/>
  <c r="U88" i="221"/>
  <c r="U82" i="221"/>
  <c r="U65" i="221"/>
  <c r="U59" i="221"/>
  <c r="U41" i="221"/>
  <c r="U35" i="221"/>
  <c r="U19" i="221"/>
  <c r="U355" i="220"/>
  <c r="U337" i="220"/>
  <c r="U332" i="220"/>
  <c r="U314" i="220"/>
  <c r="U308" i="220"/>
  <c r="U290" i="220"/>
  <c r="U285" i="220"/>
  <c r="U267" i="220"/>
  <c r="U262" i="220"/>
  <c r="U244" i="220"/>
  <c r="U239" i="220"/>
  <c r="U221" i="220"/>
  <c r="U198" i="220"/>
  <c r="U175" i="220"/>
  <c r="U151" i="220"/>
  <c r="U134" i="220"/>
  <c r="U128" i="220"/>
  <c r="U111" i="220"/>
  <c r="U106" i="220"/>
  <c r="U89" i="220"/>
  <c r="U83" i="220"/>
  <c r="U65" i="220"/>
  <c r="U59" i="220"/>
  <c r="U41" i="220"/>
  <c r="U20" i="220"/>
  <c r="U362" i="219"/>
  <c r="U356" i="219"/>
  <c r="U338" i="219"/>
  <c r="U333" i="219"/>
  <c r="U316" i="219"/>
  <c r="U310" i="219"/>
  <c r="U293" i="219"/>
  <c r="U287" i="219"/>
  <c r="U269" i="219"/>
  <c r="U246" i="219"/>
  <c r="U222" i="219"/>
  <c r="U198" i="219"/>
  <c r="U175" i="219"/>
  <c r="U158" i="219"/>
  <c r="U152" i="219"/>
  <c r="U135" i="219"/>
  <c r="U130" i="219"/>
  <c r="U112" i="219"/>
  <c r="U106" i="219"/>
  <c r="U89" i="219"/>
  <c r="U83" i="219"/>
  <c r="U66" i="219"/>
  <c r="U42" i="219"/>
  <c r="U88" i="222"/>
  <c r="U53" i="222"/>
  <c r="U41" i="222"/>
  <c r="U34" i="222"/>
  <c r="U362" i="221"/>
  <c r="U356" i="221"/>
  <c r="U338" i="221"/>
  <c r="U333" i="221"/>
  <c r="U315" i="221"/>
  <c r="U309" i="221"/>
  <c r="U291" i="221"/>
  <c r="U285" i="221"/>
  <c r="U267" i="221"/>
  <c r="U262" i="221"/>
  <c r="U244" i="221"/>
  <c r="U239" i="221"/>
  <c r="U221" i="221"/>
  <c r="U215" i="221"/>
  <c r="U197" i="221"/>
  <c r="U191" i="221"/>
  <c r="U173" i="221"/>
  <c r="U150" i="221"/>
  <c r="U127" i="221"/>
  <c r="U110" i="221"/>
  <c r="U104" i="221"/>
  <c r="U87" i="221"/>
  <c r="U81" i="221"/>
  <c r="U64" i="221"/>
  <c r="U58" i="221"/>
  <c r="U40" i="221"/>
  <c r="U34" i="221"/>
  <c r="U18" i="221"/>
  <c r="U354" i="220"/>
  <c r="U331" i="220"/>
  <c r="U307" i="220"/>
  <c r="U289" i="220"/>
  <c r="U284" i="220"/>
  <c r="U266" i="220"/>
  <c r="U261" i="220"/>
  <c r="U243" i="220"/>
  <c r="U238" i="220"/>
  <c r="U220" i="220"/>
  <c r="U215" i="220"/>
  <c r="U197" i="220"/>
  <c r="U174" i="220"/>
  <c r="U150" i="220"/>
  <c r="U127" i="220"/>
  <c r="U110" i="220"/>
  <c r="U105" i="220"/>
  <c r="U88" i="220"/>
  <c r="U82" i="220"/>
  <c r="U64" i="220"/>
  <c r="U58" i="220"/>
  <c r="U40" i="220"/>
  <c r="U35" i="220"/>
  <c r="U19" i="220"/>
  <c r="U355" i="219"/>
  <c r="U337" i="219"/>
  <c r="U332" i="219"/>
  <c r="U315" i="219"/>
  <c r="U309" i="219"/>
  <c r="U292" i="219"/>
  <c r="U286" i="219"/>
  <c r="U268" i="219"/>
  <c r="U263" i="219"/>
  <c r="U245" i="219"/>
  <c r="U239" i="219"/>
  <c r="U221" i="219"/>
  <c r="U215" i="219"/>
  <c r="U50" i="222"/>
  <c r="U40" i="222"/>
  <c r="U33" i="222"/>
  <c r="U355" i="221"/>
  <c r="U337" i="221"/>
  <c r="U332" i="221"/>
  <c r="U314" i="221"/>
  <c r="U308" i="221"/>
  <c r="U290" i="221"/>
  <c r="U284" i="221"/>
  <c r="U266" i="221"/>
  <c r="U261" i="221"/>
  <c r="U243" i="221"/>
  <c r="U238" i="221"/>
  <c r="U220" i="221"/>
  <c r="U214" i="221"/>
  <c r="U196" i="221"/>
  <c r="U190" i="221"/>
  <c r="U172" i="221"/>
  <c r="U167" i="221"/>
  <c r="U149" i="221"/>
  <c r="U126" i="221"/>
  <c r="U103" i="221"/>
  <c r="U86" i="221"/>
  <c r="U80" i="221"/>
  <c r="U63" i="221"/>
  <c r="U57" i="221"/>
  <c r="U39" i="221"/>
  <c r="U33" i="221"/>
  <c r="U17" i="221"/>
  <c r="U371" i="220"/>
  <c r="U353" i="220"/>
  <c r="U347" i="220"/>
  <c r="U330" i="220"/>
  <c r="U306" i="220"/>
  <c r="U283" i="220"/>
  <c r="U265" i="220"/>
  <c r="U260" i="220"/>
  <c r="U242" i="220"/>
  <c r="U237" i="220"/>
  <c r="U219" i="220"/>
  <c r="U214" i="220"/>
  <c r="U196" i="220"/>
  <c r="U191" i="220"/>
  <c r="U173" i="220"/>
  <c r="U167" i="220"/>
  <c r="U149" i="220"/>
  <c r="U126" i="220"/>
  <c r="U109" i="220"/>
  <c r="U104" i="220"/>
  <c r="U87" i="220"/>
  <c r="U81" i="220"/>
  <c r="U63" i="220"/>
  <c r="U57" i="220"/>
  <c r="U39" i="220"/>
  <c r="U34" i="220"/>
  <c r="U18" i="220"/>
  <c r="U354" i="219"/>
  <c r="U331" i="219"/>
  <c r="U314" i="219"/>
  <c r="U308" i="219"/>
  <c r="U291" i="219"/>
  <c r="U285" i="219"/>
  <c r="U267" i="219"/>
  <c r="U262" i="219"/>
  <c r="U244" i="219"/>
  <c r="U238" i="219"/>
  <c r="U220" i="219"/>
  <c r="U214" i="219"/>
  <c r="U196" i="219"/>
  <c r="U191" i="219"/>
  <c r="U173" i="219"/>
  <c r="U39" i="222"/>
  <c r="U31" i="222"/>
  <c r="U23" i="222"/>
  <c r="U354" i="221"/>
  <c r="U331" i="221"/>
  <c r="U307" i="221"/>
  <c r="U283" i="221"/>
  <c r="U265" i="221"/>
  <c r="U260" i="221"/>
  <c r="U242" i="221"/>
  <c r="U237" i="221"/>
  <c r="U219" i="221"/>
  <c r="U213" i="221"/>
  <c r="U195" i="221"/>
  <c r="U189" i="221"/>
  <c r="U171" i="221"/>
  <c r="U166" i="221"/>
  <c r="U148" i="221"/>
  <c r="U143" i="221"/>
  <c r="U125" i="221"/>
  <c r="U102" i="221"/>
  <c r="U79" i="221"/>
  <c r="U62" i="221"/>
  <c r="U56" i="221"/>
  <c r="U38" i="221"/>
  <c r="U32" i="221"/>
  <c r="U16" i="221"/>
  <c r="U370" i="220"/>
  <c r="U352" i="220"/>
  <c r="U346" i="220"/>
  <c r="U329" i="220"/>
  <c r="U323" i="220"/>
  <c r="U305" i="220"/>
  <c r="U299" i="220"/>
  <c r="U282" i="220"/>
  <c r="U259" i="220"/>
  <c r="U241" i="220"/>
  <c r="U236" i="220"/>
  <c r="U218" i="220"/>
  <c r="U213" i="220"/>
  <c r="U195" i="220"/>
  <c r="U190" i="220"/>
  <c r="U172" i="220"/>
  <c r="U166" i="220"/>
  <c r="U148" i="220"/>
  <c r="U143" i="220"/>
  <c r="U125" i="220"/>
  <c r="U103" i="220"/>
  <c r="U86" i="220"/>
  <c r="U80" i="220"/>
  <c r="U62" i="220"/>
  <c r="U56" i="220"/>
  <c r="U38" i="220"/>
  <c r="U33" i="220"/>
  <c r="U17" i="220"/>
  <c r="U371" i="219"/>
  <c r="U353" i="219"/>
  <c r="U347" i="219"/>
  <c r="U330" i="219"/>
  <c r="U307" i="219"/>
  <c r="U290" i="219"/>
  <c r="U284" i="219"/>
  <c r="U266" i="219"/>
  <c r="U261" i="219"/>
  <c r="U243" i="219"/>
  <c r="U237" i="219"/>
  <c r="U219" i="219"/>
  <c r="U213" i="219"/>
  <c r="U195" i="219"/>
  <c r="U30" i="222"/>
  <c r="U22" i="222"/>
  <c r="U353" i="221"/>
  <c r="U347" i="221"/>
  <c r="U330" i="221"/>
  <c r="U306" i="221"/>
  <c r="U282" i="221"/>
  <c r="U259" i="221"/>
  <c r="U241" i="221"/>
  <c r="U236" i="221"/>
  <c r="U218" i="221"/>
  <c r="U212" i="221"/>
  <c r="U194" i="221"/>
  <c r="U188" i="221"/>
  <c r="U170" i="221"/>
  <c r="U165" i="221"/>
  <c r="U147" i="221"/>
  <c r="U142" i="221"/>
  <c r="U124" i="221"/>
  <c r="U119" i="221"/>
  <c r="U101" i="221"/>
  <c r="U78" i="221"/>
  <c r="U55" i="221"/>
  <c r="U31" i="221"/>
  <c r="U15" i="221"/>
  <c r="U369" i="220"/>
  <c r="U351" i="220"/>
  <c r="U345" i="220"/>
  <c r="U328" i="220"/>
  <c r="U322" i="220"/>
  <c r="U304" i="220"/>
  <c r="U298" i="220"/>
  <c r="U281" i="220"/>
  <c r="U275" i="220"/>
  <c r="U258" i="220"/>
  <c r="U235" i="220"/>
  <c r="U217" i="220"/>
  <c r="U212" i="220"/>
  <c r="U194" i="220"/>
  <c r="U189" i="220"/>
  <c r="U171" i="220"/>
  <c r="U165" i="220"/>
  <c r="U147" i="220"/>
  <c r="U142" i="220"/>
  <c r="U124" i="220"/>
  <c r="U119" i="220"/>
  <c r="U102" i="220"/>
  <c r="U79" i="220"/>
  <c r="U55" i="220"/>
  <c r="U37" i="220"/>
  <c r="U32" i="220"/>
  <c r="U16" i="220"/>
  <c r="U370" i="219"/>
  <c r="U352" i="219"/>
  <c r="U346" i="219"/>
  <c r="U329" i="219"/>
  <c r="U306" i="219"/>
  <c r="U283" i="219"/>
  <c r="U265" i="219"/>
  <c r="U260" i="219"/>
  <c r="U242" i="219"/>
  <c r="U236" i="219"/>
  <c r="U218" i="219"/>
  <c r="U212" i="219"/>
  <c r="U194" i="219"/>
  <c r="U189" i="219"/>
  <c r="U171" i="219"/>
  <c r="U166" i="219"/>
  <c r="U148" i="219"/>
  <c r="U143" i="219"/>
  <c r="U126" i="219"/>
  <c r="U102" i="219"/>
  <c r="U79" i="219"/>
  <c r="U62" i="219"/>
  <c r="U56" i="219"/>
  <c r="U38" i="219"/>
  <c r="U344" i="220"/>
  <c r="U297" i="220"/>
  <c r="U251" i="220"/>
  <c r="U15" i="220"/>
  <c r="U328" i="219"/>
  <c r="U193" i="219"/>
  <c r="U97" i="219"/>
  <c r="U86" i="219"/>
  <c r="U78" i="219"/>
  <c r="U65" i="219"/>
  <c r="U58" i="219"/>
  <c r="U19" i="219"/>
  <c r="U355" i="218"/>
  <c r="U331" i="218"/>
  <c r="U307" i="218"/>
  <c r="U283" i="218"/>
  <c r="U259" i="218"/>
  <c r="U235" i="218"/>
  <c r="U211" i="218"/>
  <c r="U187" i="218"/>
  <c r="U163" i="218"/>
  <c r="U146" i="218"/>
  <c r="U141" i="218"/>
  <c r="U123" i="218"/>
  <c r="U117" i="218"/>
  <c r="U99" i="218"/>
  <c r="U93" i="218"/>
  <c r="U75" i="218"/>
  <c r="U69" i="218"/>
  <c r="U51" i="218"/>
  <c r="U45" i="218"/>
  <c r="U27" i="218"/>
  <c r="U22" i="218"/>
  <c r="U364" i="217"/>
  <c r="U358" i="217"/>
  <c r="U340" i="217"/>
  <c r="U335" i="217"/>
  <c r="U318" i="217"/>
  <c r="U295" i="217"/>
  <c r="U271" i="217"/>
  <c r="U247" i="217"/>
  <c r="U230" i="217"/>
  <c r="U225" i="217"/>
  <c r="U207" i="217"/>
  <c r="U201" i="217"/>
  <c r="U184" i="217"/>
  <c r="U178" i="217"/>
  <c r="U160" i="217"/>
  <c r="U154" i="217"/>
  <c r="U137" i="217"/>
  <c r="U131" i="217"/>
  <c r="U114" i="217"/>
  <c r="U90" i="217"/>
  <c r="U67" i="217"/>
  <c r="U50" i="217"/>
  <c r="U45" i="217"/>
  <c r="U28" i="217"/>
  <c r="U23" i="217"/>
  <c r="U365" i="216"/>
  <c r="U342" i="216"/>
  <c r="U319" i="216"/>
  <c r="U295" i="216"/>
  <c r="U278" i="216"/>
  <c r="U272" i="216"/>
  <c r="U254" i="216"/>
  <c r="U248" i="216"/>
  <c r="U352" i="221"/>
  <c r="U305" i="221"/>
  <c r="U258" i="221"/>
  <c r="U169" i="221"/>
  <c r="U123" i="221"/>
  <c r="U77" i="221"/>
  <c r="U74" i="219"/>
  <c r="U64" i="219"/>
  <c r="U57" i="219"/>
  <c r="U46" i="219"/>
  <c r="U18" i="219"/>
  <c r="U354" i="218"/>
  <c r="U330" i="218"/>
  <c r="U306" i="218"/>
  <c r="U282" i="218"/>
  <c r="U258" i="218"/>
  <c r="U234" i="218"/>
  <c r="U210" i="218"/>
  <c r="U186" i="218"/>
  <c r="U162" i="218"/>
  <c r="U145" i="218"/>
  <c r="U140" i="218"/>
  <c r="U122" i="218"/>
  <c r="U116" i="218"/>
  <c r="U98" i="218"/>
  <c r="U92" i="218"/>
  <c r="U74" i="218"/>
  <c r="U68" i="218"/>
  <c r="U50" i="218"/>
  <c r="U44" i="218"/>
  <c r="U26" i="218"/>
  <c r="U21" i="218"/>
  <c r="U363" i="217"/>
  <c r="U357" i="217"/>
  <c r="U339" i="217"/>
  <c r="U334" i="217"/>
  <c r="U317" i="217"/>
  <c r="U311" i="217"/>
  <c r="U294" i="217"/>
  <c r="U270" i="217"/>
  <c r="U246" i="217"/>
  <c r="U229" i="217"/>
  <c r="U224" i="217"/>
  <c r="U206" i="217"/>
  <c r="U200" i="217"/>
  <c r="U183" i="217"/>
  <c r="U177" i="217"/>
  <c r="U159" i="217"/>
  <c r="U153" i="217"/>
  <c r="U136" i="217"/>
  <c r="U130" i="217"/>
  <c r="U113" i="217"/>
  <c r="U107" i="217"/>
  <c r="U89" i="217"/>
  <c r="U83" i="217"/>
  <c r="U66" i="217"/>
  <c r="U44" i="217"/>
  <c r="U27" i="217"/>
  <c r="U22" i="217"/>
  <c r="U364" i="216"/>
  <c r="U359" i="216"/>
  <c r="U341" i="216"/>
  <c r="U318" i="216"/>
  <c r="U294" i="216"/>
  <c r="U271" i="216"/>
  <c r="U247" i="216"/>
  <c r="U230" i="216"/>
  <c r="U224" i="216"/>
  <c r="U206" i="216"/>
  <c r="U200" i="216"/>
  <c r="U211" i="220"/>
  <c r="U164" i="220"/>
  <c r="U118" i="220"/>
  <c r="U31" i="220"/>
  <c r="U211" i="219"/>
  <c r="U63" i="219"/>
  <c r="U55" i="219"/>
  <c r="U45" i="219"/>
  <c r="U35" i="219"/>
  <c r="U17" i="219"/>
  <c r="U371" i="218"/>
  <c r="U353" i="218"/>
  <c r="U347" i="218"/>
  <c r="U329" i="218"/>
  <c r="U323" i="218"/>
  <c r="U305" i="218"/>
  <c r="U299" i="218"/>
  <c r="U281" i="218"/>
  <c r="U275" i="218"/>
  <c r="U257" i="218"/>
  <c r="U251" i="218"/>
  <c r="U233" i="218"/>
  <c r="U227" i="218"/>
  <c r="U209" i="218"/>
  <c r="U203" i="218"/>
  <c r="U185" i="218"/>
  <c r="U179" i="218"/>
  <c r="U161" i="218"/>
  <c r="U139" i="218"/>
  <c r="U115" i="218"/>
  <c r="U91" i="218"/>
  <c r="U67" i="218"/>
  <c r="U43" i="218"/>
  <c r="U20" i="218"/>
  <c r="U362" i="217"/>
  <c r="U356" i="217"/>
  <c r="U338" i="217"/>
  <c r="U333" i="217"/>
  <c r="U316" i="217"/>
  <c r="U310" i="217"/>
  <c r="U293" i="217"/>
  <c r="U287" i="217"/>
  <c r="U269" i="217"/>
  <c r="U263" i="217"/>
  <c r="U245" i="217"/>
  <c r="U223" i="217"/>
  <c r="U350" i="220"/>
  <c r="U303" i="220"/>
  <c r="U257" i="220"/>
  <c r="U345" i="219"/>
  <c r="U52" i="219"/>
  <c r="U41" i="219"/>
  <c r="U34" i="219"/>
  <c r="U16" i="219"/>
  <c r="U370" i="218"/>
  <c r="U352" i="218"/>
  <c r="U346" i="218"/>
  <c r="U328" i="218"/>
  <c r="U322" i="218"/>
  <c r="U304" i="218"/>
  <c r="U298" i="218"/>
  <c r="U280" i="218"/>
  <c r="U274" i="218"/>
  <c r="U256" i="218"/>
  <c r="U250" i="218"/>
  <c r="U232" i="218"/>
  <c r="U226" i="218"/>
  <c r="U208" i="218"/>
  <c r="U202" i="218"/>
  <c r="U184" i="218"/>
  <c r="U178" i="218"/>
  <c r="U160" i="218"/>
  <c r="U155" i="218"/>
  <c r="U138" i="218"/>
  <c r="U114" i="218"/>
  <c r="U90" i="218"/>
  <c r="U66" i="218"/>
  <c r="U42" i="218"/>
  <c r="U19" i="218"/>
  <c r="U355" i="217"/>
  <c r="U337" i="217"/>
  <c r="U332" i="217"/>
  <c r="U315" i="217"/>
  <c r="U309" i="217"/>
  <c r="U292" i="217"/>
  <c r="U286" i="217"/>
  <c r="U268" i="217"/>
  <c r="U262" i="217"/>
  <c r="U244" i="217"/>
  <c r="U239" i="217"/>
  <c r="U222" i="217"/>
  <c r="U198" i="217"/>
  <c r="U175" i="217"/>
  <c r="U151" i="217"/>
  <c r="U134" i="217"/>
  <c r="U128" i="217"/>
  <c r="U111" i="217"/>
  <c r="U105" i="217"/>
  <c r="U87" i="217"/>
  <c r="U81" i="217"/>
  <c r="U64" i="217"/>
  <c r="U59" i="217"/>
  <c r="U42" i="217"/>
  <c r="U20" i="217"/>
  <c r="U362" i="216"/>
  <c r="U357" i="216"/>
  <c r="U339" i="216"/>
  <c r="U334" i="216"/>
  <c r="U316" i="216"/>
  <c r="U310" i="216"/>
  <c r="U292" i="216"/>
  <c r="U287" i="216"/>
  <c r="U269" i="216"/>
  <c r="U263" i="216"/>
  <c r="U245" i="216"/>
  <c r="U323" i="221"/>
  <c r="U275" i="221"/>
  <c r="U187" i="221"/>
  <c r="U141" i="221"/>
  <c r="U95" i="221"/>
  <c r="U78" i="220"/>
  <c r="U259" i="219"/>
  <c r="U51" i="219"/>
  <c r="U40" i="219"/>
  <c r="U33" i="219"/>
  <c r="U15" i="219"/>
  <c r="U369" i="218"/>
  <c r="U351" i="218"/>
  <c r="U345" i="218"/>
  <c r="U327" i="218"/>
  <c r="U321" i="218"/>
  <c r="U303" i="218"/>
  <c r="U297" i="218"/>
  <c r="U279" i="218"/>
  <c r="U273" i="218"/>
  <c r="U255" i="218"/>
  <c r="U249" i="218"/>
  <c r="U231" i="218"/>
  <c r="U225" i="218"/>
  <c r="U207" i="218"/>
  <c r="U201" i="218"/>
  <c r="U183" i="218"/>
  <c r="U177" i="218"/>
  <c r="U159" i="218"/>
  <c r="U154" i="218"/>
  <c r="U137" i="218"/>
  <c r="U131" i="218"/>
  <c r="U113" i="218"/>
  <c r="U107" i="218"/>
  <c r="U89" i="218"/>
  <c r="U83" i="218"/>
  <c r="U65" i="218"/>
  <c r="U59" i="218"/>
  <c r="U41" i="218"/>
  <c r="U35" i="218"/>
  <c r="U18" i="218"/>
  <c r="U354" i="217"/>
  <c r="U331" i="217"/>
  <c r="U314" i="217"/>
  <c r="U308" i="217"/>
  <c r="U291" i="217"/>
  <c r="U285" i="217"/>
  <c r="U267" i="217"/>
  <c r="U261" i="217"/>
  <c r="U243" i="217"/>
  <c r="U238" i="217"/>
  <c r="U221" i="217"/>
  <c r="U215" i="217"/>
  <c r="U197" i="217"/>
  <c r="U174" i="217"/>
  <c r="U150" i="217"/>
  <c r="U127" i="217"/>
  <c r="U110" i="217"/>
  <c r="U104" i="217"/>
  <c r="U86" i="217"/>
  <c r="U80" i="217"/>
  <c r="U63" i="217"/>
  <c r="U58" i="217"/>
  <c r="U41" i="217"/>
  <c r="U19" i="217"/>
  <c r="U361" i="216"/>
  <c r="U356" i="216"/>
  <c r="U338" i="216"/>
  <c r="U333" i="216"/>
  <c r="U315" i="216"/>
  <c r="U309" i="216"/>
  <c r="U291" i="216"/>
  <c r="U286" i="216"/>
  <c r="U268" i="216"/>
  <c r="U262" i="216"/>
  <c r="U244" i="216"/>
  <c r="U239" i="216"/>
  <c r="U221" i="216"/>
  <c r="U215" i="216"/>
  <c r="U197" i="216"/>
  <c r="U170" i="220"/>
  <c r="U123" i="220"/>
  <c r="U39" i="219"/>
  <c r="U32" i="219"/>
  <c r="U14" i="219"/>
  <c r="U368" i="218"/>
  <c r="U350" i="218"/>
  <c r="U344" i="218"/>
  <c r="U326" i="218"/>
  <c r="U320" i="218"/>
  <c r="U302" i="218"/>
  <c r="U296" i="218"/>
  <c r="U278" i="218"/>
  <c r="U272" i="218"/>
  <c r="U254" i="218"/>
  <c r="U248" i="218"/>
  <c r="U230" i="218"/>
  <c r="U224" i="218"/>
  <c r="U206" i="218"/>
  <c r="U200" i="218"/>
  <c r="U182" i="218"/>
  <c r="U176" i="218"/>
  <c r="U158" i="218"/>
  <c r="U153" i="218"/>
  <c r="U136" i="218"/>
  <c r="U130" i="218"/>
  <c r="U112" i="218"/>
  <c r="U106" i="218"/>
  <c r="U88" i="218"/>
  <c r="U82" i="218"/>
  <c r="U64" i="218"/>
  <c r="U58" i="218"/>
  <c r="U40" i="218"/>
  <c r="U34" i="218"/>
  <c r="U17" i="218"/>
  <c r="U371" i="217"/>
  <c r="U353" i="217"/>
  <c r="U347" i="217"/>
  <c r="U330" i="217"/>
  <c r="U307" i="217"/>
  <c r="U290" i="217"/>
  <c r="U284" i="217"/>
  <c r="U266" i="217"/>
  <c r="U260" i="217"/>
  <c r="U242" i="217"/>
  <c r="U237" i="217"/>
  <c r="U220" i="217"/>
  <c r="U214" i="217"/>
  <c r="U196" i="217"/>
  <c r="U191" i="217"/>
  <c r="U173" i="217"/>
  <c r="U167" i="217"/>
  <c r="U149" i="217"/>
  <c r="U126" i="217"/>
  <c r="U103" i="217"/>
  <c r="U79" i="217"/>
  <c r="U62" i="217"/>
  <c r="U57" i="217"/>
  <c r="U40" i="217"/>
  <c r="U35" i="217"/>
  <c r="U18" i="217"/>
  <c r="U355" i="216"/>
  <c r="U337" i="216"/>
  <c r="U332" i="216"/>
  <c r="U314" i="216"/>
  <c r="U308" i="216"/>
  <c r="U290" i="216"/>
  <c r="U285" i="216"/>
  <c r="U267" i="216"/>
  <c r="U261" i="216"/>
  <c r="U243" i="216"/>
  <c r="U238" i="216"/>
  <c r="U220" i="216"/>
  <c r="U214" i="216"/>
  <c r="U235" i="221"/>
  <c r="U54" i="221"/>
  <c r="U368" i="220"/>
  <c r="U321" i="220"/>
  <c r="U274" i="220"/>
  <c r="U351" i="219"/>
  <c r="U305" i="219"/>
  <c r="U31" i="219"/>
  <c r="U367" i="218"/>
  <c r="U343" i="218"/>
  <c r="U319" i="218"/>
  <c r="U295" i="218"/>
  <c r="U271" i="218"/>
  <c r="U247" i="218"/>
  <c r="U223" i="218"/>
  <c r="U199" i="218"/>
  <c r="U175" i="218"/>
  <c r="U157" i="218"/>
  <c r="U152" i="218"/>
  <c r="U135" i="218"/>
  <c r="U129" i="218"/>
  <c r="U111" i="218"/>
  <c r="U105" i="218"/>
  <c r="U87" i="218"/>
  <c r="U81" i="218"/>
  <c r="U63" i="218"/>
  <c r="U57" i="218"/>
  <c r="U39" i="218"/>
  <c r="U33" i="218"/>
  <c r="U16" i="218"/>
  <c r="U370" i="217"/>
  <c r="U352" i="217"/>
  <c r="U346" i="217"/>
  <c r="U329" i="217"/>
  <c r="U306" i="217"/>
  <c r="U283" i="217"/>
  <c r="U259" i="217"/>
  <c r="U241" i="217"/>
  <c r="U236" i="217"/>
  <c r="U219" i="217"/>
  <c r="U213" i="217"/>
  <c r="U195" i="217"/>
  <c r="U190" i="217"/>
  <c r="U172" i="217"/>
  <c r="U166" i="217"/>
  <c r="U148" i="217"/>
  <c r="U143" i="217"/>
  <c r="U125" i="217"/>
  <c r="U102" i="217"/>
  <c r="U78" i="217"/>
  <c r="U61" i="217"/>
  <c r="U56" i="217"/>
  <c r="U39" i="217"/>
  <c r="U34" i="217"/>
  <c r="U17" i="217"/>
  <c r="U371" i="216"/>
  <c r="U354" i="216"/>
  <c r="U331" i="216"/>
  <c r="U307" i="216"/>
  <c r="U289" i="216"/>
  <c r="U284" i="216"/>
  <c r="U266" i="216"/>
  <c r="U260" i="216"/>
  <c r="U242" i="216"/>
  <c r="U237" i="216"/>
  <c r="U219" i="216"/>
  <c r="U213" i="216"/>
  <c r="U329" i="221"/>
  <c r="U281" i="221"/>
  <c r="U146" i="221"/>
  <c r="U100" i="221"/>
  <c r="U155" i="219"/>
  <c r="U29" i="219"/>
  <c r="U366" i="218"/>
  <c r="U342" i="218"/>
  <c r="U318" i="218"/>
  <c r="U294" i="218"/>
  <c r="U270" i="218"/>
  <c r="U246" i="218"/>
  <c r="U222" i="218"/>
  <c r="U198" i="218"/>
  <c r="U174" i="218"/>
  <c r="U151" i="218"/>
  <c r="U134" i="218"/>
  <c r="U128" i="218"/>
  <c r="U110" i="218"/>
  <c r="U104" i="218"/>
  <c r="U86" i="218"/>
  <c r="U80" i="218"/>
  <c r="U62" i="218"/>
  <c r="U56" i="218"/>
  <c r="U38" i="218"/>
  <c r="U32" i="218"/>
  <c r="U15" i="218"/>
  <c r="U369" i="217"/>
  <c r="U351" i="217"/>
  <c r="U345" i="217"/>
  <c r="U328" i="217"/>
  <c r="U323" i="217"/>
  <c r="U305" i="217"/>
  <c r="U282" i="217"/>
  <c r="U258" i="217"/>
  <c r="U235" i="217"/>
  <c r="U218" i="217"/>
  <c r="U212" i="217"/>
  <c r="U194" i="217"/>
  <c r="U189" i="217"/>
  <c r="U171" i="217"/>
  <c r="U165" i="217"/>
  <c r="U147" i="217"/>
  <c r="U142" i="217"/>
  <c r="U124" i="217"/>
  <c r="U20" i="222"/>
  <c r="U188" i="220"/>
  <c r="U141" i="220"/>
  <c r="U178" i="219"/>
  <c r="U167" i="219"/>
  <c r="U151" i="219"/>
  <c r="U142" i="219"/>
  <c r="U129" i="219"/>
  <c r="U119" i="219"/>
  <c r="U105" i="219"/>
  <c r="U28" i="219"/>
  <c r="U23" i="219"/>
  <c r="U365" i="218"/>
  <c r="U359" i="218"/>
  <c r="U341" i="218"/>
  <c r="U335" i="218"/>
  <c r="U317" i="218"/>
  <c r="U311" i="218"/>
  <c r="U293" i="218"/>
  <c r="U287" i="218"/>
  <c r="U269" i="218"/>
  <c r="U263" i="218"/>
  <c r="U245" i="218"/>
  <c r="U239" i="218"/>
  <c r="U221" i="218"/>
  <c r="U215" i="218"/>
  <c r="U197" i="218"/>
  <c r="U191" i="218"/>
  <c r="U173" i="218"/>
  <c r="U167" i="218"/>
  <c r="U150" i="218"/>
  <c r="U127" i="218"/>
  <c r="U103" i="218"/>
  <c r="U79" i="218"/>
  <c r="U55" i="218"/>
  <c r="U31" i="218"/>
  <c r="U14" i="218"/>
  <c r="U368" i="217"/>
  <c r="U350" i="217"/>
  <c r="U344" i="217"/>
  <c r="U327" i="217"/>
  <c r="U322" i="217"/>
  <c r="U304" i="217"/>
  <c r="U299" i="217"/>
  <c r="U281" i="217"/>
  <c r="U275" i="217"/>
  <c r="U257" i="217"/>
  <c r="U251" i="217"/>
  <c r="U234" i="217"/>
  <c r="U211" i="217"/>
  <c r="U193" i="217"/>
  <c r="U188" i="217"/>
  <c r="U170" i="217"/>
  <c r="U164" i="217"/>
  <c r="U146" i="217"/>
  <c r="U141" i="217"/>
  <c r="U123" i="217"/>
  <c r="U118" i="217"/>
  <c r="U100" i="217"/>
  <c r="U94" i="217"/>
  <c r="U76" i="217"/>
  <c r="U71" i="217"/>
  <c r="U54" i="217"/>
  <c r="U32" i="217"/>
  <c r="U15" i="217"/>
  <c r="U369" i="216"/>
  <c r="U352" i="216"/>
  <c r="U346" i="216"/>
  <c r="U329" i="216"/>
  <c r="U14" i="221"/>
  <c r="U327" i="220"/>
  <c r="U280" i="220"/>
  <c r="U234" i="220"/>
  <c r="U54" i="220"/>
  <c r="U369" i="219"/>
  <c r="U323" i="219"/>
  <c r="U235" i="219"/>
  <c r="U190" i="219"/>
  <c r="U174" i="219"/>
  <c r="U165" i="219"/>
  <c r="U150" i="219"/>
  <c r="U138" i="219"/>
  <c r="U128" i="219"/>
  <c r="U115" i="219"/>
  <c r="U104" i="219"/>
  <c r="U92" i="219"/>
  <c r="U82" i="219"/>
  <c r="U27" i="219"/>
  <c r="U22" i="219"/>
  <c r="U364" i="218"/>
  <c r="U358" i="218"/>
  <c r="U340" i="218"/>
  <c r="U334" i="218"/>
  <c r="U316" i="218"/>
  <c r="U310" i="218"/>
  <c r="U292" i="218"/>
  <c r="U286" i="218"/>
  <c r="U268" i="218"/>
  <c r="U262" i="218"/>
  <c r="U244" i="218"/>
  <c r="U238" i="218"/>
  <c r="U220" i="218"/>
  <c r="U214" i="218"/>
  <c r="U196" i="218"/>
  <c r="U190" i="218"/>
  <c r="U172" i="218"/>
  <c r="U166" i="218"/>
  <c r="U149" i="218"/>
  <c r="U126" i="218"/>
  <c r="U102" i="218"/>
  <c r="U78" i="218"/>
  <c r="U54" i="218"/>
  <c r="U30" i="218"/>
  <c r="U367" i="217"/>
  <c r="U343" i="217"/>
  <c r="U326" i="217"/>
  <c r="U321" i="217"/>
  <c r="U303" i="217"/>
  <c r="U298" i="217"/>
  <c r="U280" i="217"/>
  <c r="U274" i="217"/>
  <c r="U256" i="217"/>
  <c r="U250" i="217"/>
  <c r="U233" i="217"/>
  <c r="U210" i="217"/>
  <c r="U187" i="217"/>
  <c r="U163" i="217"/>
  <c r="U145" i="217"/>
  <c r="U140" i="217"/>
  <c r="U122" i="217"/>
  <c r="U117" i="217"/>
  <c r="U99" i="217"/>
  <c r="U93" i="217"/>
  <c r="U75" i="217"/>
  <c r="U70" i="217"/>
  <c r="U53" i="217"/>
  <c r="U31" i="217"/>
  <c r="U14" i="217"/>
  <c r="U368" i="216"/>
  <c r="U351" i="216"/>
  <c r="U345" i="216"/>
  <c r="U328" i="216"/>
  <c r="U322" i="216"/>
  <c r="U304" i="216"/>
  <c r="U298" i="216"/>
  <c r="U281" i="216"/>
  <c r="U275" i="216"/>
  <c r="U257" i="216"/>
  <c r="U251" i="216"/>
  <c r="U234" i="216"/>
  <c r="U210" i="216"/>
  <c r="U27" i="222"/>
  <c r="U346" i="221"/>
  <c r="U299" i="221"/>
  <c r="U164" i="221"/>
  <c r="U118" i="221"/>
  <c r="U188" i="219"/>
  <c r="U172" i="219"/>
  <c r="U161" i="219"/>
  <c r="U149" i="219"/>
  <c r="U134" i="219"/>
  <c r="U127" i="219"/>
  <c r="U111" i="219"/>
  <c r="U103" i="219"/>
  <c r="U88" i="219"/>
  <c r="U81" i="219"/>
  <c r="U70" i="219"/>
  <c r="U26" i="219"/>
  <c r="U21" i="219"/>
  <c r="U363" i="218"/>
  <c r="U357" i="218"/>
  <c r="U339" i="218"/>
  <c r="U333" i="218"/>
  <c r="U315" i="218"/>
  <c r="U309" i="218"/>
  <c r="U291" i="218"/>
  <c r="U285" i="218"/>
  <c r="U267" i="218"/>
  <c r="U261" i="218"/>
  <c r="U243" i="218"/>
  <c r="U237" i="218"/>
  <c r="U219" i="218"/>
  <c r="U213" i="218"/>
  <c r="U195" i="218"/>
  <c r="U189" i="218"/>
  <c r="U171" i="218"/>
  <c r="U165" i="218"/>
  <c r="U148" i="218"/>
  <c r="U143" i="218"/>
  <c r="U125" i="218"/>
  <c r="U119" i="218"/>
  <c r="U101" i="218"/>
  <c r="U95" i="218"/>
  <c r="U77" i="218"/>
  <c r="U71" i="218"/>
  <c r="U53" i="218"/>
  <c r="U47" i="218"/>
  <c r="U29" i="218"/>
  <c r="U366" i="217"/>
  <c r="U342" i="217"/>
  <c r="U325" i="217"/>
  <c r="U320" i="217"/>
  <c r="U302" i="217"/>
  <c r="U297" i="217"/>
  <c r="U279" i="217"/>
  <c r="U273" i="217"/>
  <c r="U255" i="217"/>
  <c r="U249" i="217"/>
  <c r="U232" i="217"/>
  <c r="U227" i="217"/>
  <c r="U209" i="217"/>
  <c r="U203" i="217"/>
  <c r="U186" i="217"/>
  <c r="U162" i="217"/>
  <c r="U139" i="217"/>
  <c r="U121" i="217"/>
  <c r="U116" i="217"/>
  <c r="U98" i="217"/>
  <c r="U92" i="217"/>
  <c r="U74" i="217"/>
  <c r="U69" i="217"/>
  <c r="U52" i="217"/>
  <c r="U47" i="217"/>
  <c r="U30" i="217"/>
  <c r="U367" i="216"/>
  <c r="U30" i="221"/>
  <c r="U184" i="219"/>
  <c r="U182" i="217"/>
  <c r="U112" i="217"/>
  <c r="U370" i="216"/>
  <c r="U353" i="216"/>
  <c r="U343" i="216"/>
  <c r="U327" i="216"/>
  <c r="U320" i="216"/>
  <c r="U305" i="216"/>
  <c r="U297" i="216"/>
  <c r="U282" i="216"/>
  <c r="U273" i="216"/>
  <c r="U256" i="216"/>
  <c r="U246" i="216"/>
  <c r="U233" i="216"/>
  <c r="U226" i="216"/>
  <c r="U186" i="216"/>
  <c r="U162" i="216"/>
  <c r="U139" i="216"/>
  <c r="U121" i="216"/>
  <c r="U116" i="216"/>
  <c r="U98" i="216"/>
  <c r="U93" i="216"/>
  <c r="U75" i="216"/>
  <c r="U69" i="216"/>
  <c r="U52" i="216"/>
  <c r="U47" i="216"/>
  <c r="U30" i="216"/>
  <c r="U367" i="215"/>
  <c r="U343" i="215"/>
  <c r="U319" i="215"/>
  <c r="U295" i="215"/>
  <c r="U271" i="215"/>
  <c r="U247" i="215"/>
  <c r="U223" i="215"/>
  <c r="U199" i="215"/>
  <c r="U175" i="215"/>
  <c r="U151" i="215"/>
  <c r="U127" i="215"/>
  <c r="U103" i="215"/>
  <c r="U79" i="215"/>
  <c r="U55" i="215"/>
  <c r="U31" i="215"/>
  <c r="U15" i="215"/>
  <c r="U369" i="214"/>
  <c r="U351" i="214"/>
  <c r="U346" i="214"/>
  <c r="U328" i="214"/>
  <c r="U322" i="214"/>
  <c r="U304" i="214"/>
  <c r="U299" i="214"/>
  <c r="U281" i="214"/>
  <c r="U258" i="214"/>
  <c r="U235" i="214"/>
  <c r="U218" i="214"/>
  <c r="U212" i="214"/>
  <c r="U194" i="214"/>
  <c r="U188" i="214"/>
  <c r="U171" i="214"/>
  <c r="U165" i="214"/>
  <c r="U148" i="214"/>
  <c r="U142" i="214"/>
  <c r="U124" i="214"/>
  <c r="U118" i="214"/>
  <c r="U362" i="218"/>
  <c r="U314" i="218"/>
  <c r="U266" i="218"/>
  <c r="U218" i="218"/>
  <c r="U170" i="218"/>
  <c r="U124" i="218"/>
  <c r="U76" i="218"/>
  <c r="U28" i="218"/>
  <c r="U296" i="217"/>
  <c r="U248" i="217"/>
  <c r="U202" i="217"/>
  <c r="U129" i="217"/>
  <c r="U366" i="216"/>
  <c r="U350" i="216"/>
  <c r="U340" i="216"/>
  <c r="U326" i="216"/>
  <c r="U317" i="216"/>
  <c r="U303" i="216"/>
  <c r="U296" i="216"/>
  <c r="U280" i="216"/>
  <c r="U270" i="216"/>
  <c r="U255" i="216"/>
  <c r="U241" i="216"/>
  <c r="U232" i="216"/>
  <c r="U225" i="216"/>
  <c r="U212" i="216"/>
  <c r="U185" i="216"/>
  <c r="U179" i="216"/>
  <c r="U161" i="216"/>
  <c r="U155" i="216"/>
  <c r="U138" i="216"/>
  <c r="U115" i="216"/>
  <c r="U97" i="216"/>
  <c r="U92" i="216"/>
  <c r="U74" i="216"/>
  <c r="U68" i="216"/>
  <c r="U51" i="216"/>
  <c r="U46" i="216"/>
  <c r="U29" i="216"/>
  <c r="U366" i="215"/>
  <c r="U342" i="215"/>
  <c r="U318" i="215"/>
  <c r="U294" i="215"/>
  <c r="U270" i="215"/>
  <c r="U246" i="215"/>
  <c r="U222" i="215"/>
  <c r="U198" i="215"/>
  <c r="U174" i="215"/>
  <c r="U150" i="215"/>
  <c r="U126" i="215"/>
  <c r="U102" i="215"/>
  <c r="U78" i="215"/>
  <c r="U54" i="215"/>
  <c r="U30" i="215"/>
  <c r="U14" i="215"/>
  <c r="U368" i="214"/>
  <c r="U350" i="214"/>
  <c r="U345" i="214"/>
  <c r="U327" i="214"/>
  <c r="U321" i="214"/>
  <c r="U303" i="214"/>
  <c r="U298" i="214"/>
  <c r="U280" i="214"/>
  <c r="U275" i="214"/>
  <c r="U257" i="214"/>
  <c r="U234" i="214"/>
  <c r="U211" i="214"/>
  <c r="U187" i="214"/>
  <c r="U170" i="214"/>
  <c r="U164" i="214"/>
  <c r="U147" i="214"/>
  <c r="U141" i="214"/>
  <c r="U123" i="214"/>
  <c r="U117" i="214"/>
  <c r="U99" i="214"/>
  <c r="U93" i="214"/>
  <c r="U76" i="214"/>
  <c r="U70" i="214"/>
  <c r="U53" i="214"/>
  <c r="U47" i="214"/>
  <c r="U29" i="214"/>
  <c r="U366" i="213"/>
  <c r="U342" i="213"/>
  <c r="U147" i="219"/>
  <c r="U101" i="219"/>
  <c r="U59" i="219"/>
  <c r="U341" i="217"/>
  <c r="U199" i="217"/>
  <c r="U46" i="217"/>
  <c r="U33" i="217"/>
  <c r="U21" i="217"/>
  <c r="U363" i="216"/>
  <c r="U302" i="216"/>
  <c r="U293" i="216"/>
  <c r="U279" i="216"/>
  <c r="U231" i="216"/>
  <c r="U223" i="216"/>
  <c r="U211" i="216"/>
  <c r="U203" i="216"/>
  <c r="U184" i="216"/>
  <c r="U178" i="216"/>
  <c r="U160" i="216"/>
  <c r="U154" i="216"/>
  <c r="U137" i="216"/>
  <c r="U131" i="216"/>
  <c r="U114" i="216"/>
  <c r="U91" i="216"/>
  <c r="U67" i="216"/>
  <c r="U50" i="216"/>
  <c r="U45" i="216"/>
  <c r="U28" i="216"/>
  <c r="U23" i="216"/>
  <c r="U365" i="215"/>
  <c r="U359" i="215"/>
  <c r="U341" i="215"/>
  <c r="U335" i="215"/>
  <c r="U317" i="215"/>
  <c r="U311" i="215"/>
  <c r="U293" i="215"/>
  <c r="U287" i="215"/>
  <c r="U269" i="215"/>
  <c r="U263" i="215"/>
  <c r="U245" i="215"/>
  <c r="U239" i="215"/>
  <c r="U221" i="215"/>
  <c r="U215" i="215"/>
  <c r="U197" i="215"/>
  <c r="U191" i="215"/>
  <c r="U173" i="215"/>
  <c r="U167" i="215"/>
  <c r="U149" i="215"/>
  <c r="U143" i="215"/>
  <c r="U125" i="215"/>
  <c r="U197" i="219"/>
  <c r="U138" i="217"/>
  <c r="U55" i="217"/>
  <c r="U43" i="217"/>
  <c r="U29" i="217"/>
  <c r="U16" i="217"/>
  <c r="U222" i="216"/>
  <c r="U209" i="216"/>
  <c r="U202" i="216"/>
  <c r="U183" i="216"/>
  <c r="U177" i="216"/>
  <c r="U159" i="216"/>
  <c r="U153" i="216"/>
  <c r="U136" i="216"/>
  <c r="U130" i="216"/>
  <c r="U113" i="216"/>
  <c r="U107" i="216"/>
  <c r="U90" i="216"/>
  <c r="U66" i="216"/>
  <c r="U49" i="216"/>
  <c r="U44" i="216"/>
  <c r="U27" i="216"/>
  <c r="U22" i="216"/>
  <c r="U364" i="215"/>
  <c r="U358" i="215"/>
  <c r="U340" i="215"/>
  <c r="U334" i="215"/>
  <c r="U316" i="215"/>
  <c r="U310" i="215"/>
  <c r="U292" i="215"/>
  <c r="U286" i="215"/>
  <c r="U268" i="215"/>
  <c r="U262" i="215"/>
  <c r="U244" i="215"/>
  <c r="U238" i="215"/>
  <c r="U220" i="215"/>
  <c r="U214" i="215"/>
  <c r="U196" i="215"/>
  <c r="U190" i="215"/>
  <c r="U172" i="215"/>
  <c r="U166" i="215"/>
  <c r="U148" i="215"/>
  <c r="U142" i="215"/>
  <c r="U124" i="215"/>
  <c r="U118" i="215"/>
  <c r="U100" i="215"/>
  <c r="U94" i="215"/>
  <c r="U76" i="215"/>
  <c r="U70" i="215"/>
  <c r="U52" i="215"/>
  <c r="U46" i="215"/>
  <c r="U28" i="215"/>
  <c r="U366" i="214"/>
  <c r="U343" i="214"/>
  <c r="U319" i="214"/>
  <c r="U301" i="214"/>
  <c r="U296" i="214"/>
  <c r="U278" i="214"/>
  <c r="U273" i="214"/>
  <c r="U255" i="214"/>
  <c r="U250" i="214"/>
  <c r="U232" i="214"/>
  <c r="U227" i="214"/>
  <c r="U209" i="214"/>
  <c r="U203" i="214"/>
  <c r="U185" i="214"/>
  <c r="U162" i="214"/>
  <c r="U139" i="214"/>
  <c r="U115" i="214"/>
  <c r="U91" i="214"/>
  <c r="U74" i="214"/>
  <c r="U68" i="214"/>
  <c r="U51" i="214"/>
  <c r="U45" i="214"/>
  <c r="U27" i="214"/>
  <c r="U22" i="214"/>
  <c r="U364" i="213"/>
  <c r="U358" i="213"/>
  <c r="U340" i="213"/>
  <c r="U101" i="220"/>
  <c r="U20" i="219"/>
  <c r="U332" i="218"/>
  <c r="U284" i="218"/>
  <c r="U236" i="218"/>
  <c r="U188" i="218"/>
  <c r="U142" i="218"/>
  <c r="U94" i="218"/>
  <c r="U46" i="218"/>
  <c r="U301" i="217"/>
  <c r="U254" i="217"/>
  <c r="U208" i="217"/>
  <c r="U135" i="217"/>
  <c r="U51" i="217"/>
  <c r="U38" i="217"/>
  <c r="U26" i="217"/>
  <c r="U218" i="216"/>
  <c r="U208" i="216"/>
  <c r="U201" i="216"/>
  <c r="U182" i="216"/>
  <c r="U176" i="216"/>
  <c r="U158" i="216"/>
  <c r="U152" i="216"/>
  <c r="U135" i="216"/>
  <c r="U129" i="216"/>
  <c r="U112" i="216"/>
  <c r="U106" i="216"/>
  <c r="U89" i="216"/>
  <c r="U83" i="216"/>
  <c r="U65" i="216"/>
  <c r="U43" i="216"/>
  <c r="U26" i="216"/>
  <c r="U21" i="216"/>
  <c r="U363" i="215"/>
  <c r="U357" i="215"/>
  <c r="U339" i="215"/>
  <c r="U333" i="215"/>
  <c r="U315" i="215"/>
  <c r="U309" i="215"/>
  <c r="U291" i="215"/>
  <c r="U285" i="215"/>
  <c r="U267" i="215"/>
  <c r="U261" i="215"/>
  <c r="U243" i="215"/>
  <c r="U237" i="215"/>
  <c r="U219" i="215"/>
  <c r="U213" i="215"/>
  <c r="U195" i="215"/>
  <c r="U189" i="215"/>
  <c r="U171" i="215"/>
  <c r="U165" i="215"/>
  <c r="U147" i="215"/>
  <c r="U141" i="215"/>
  <c r="U123" i="215"/>
  <c r="U117" i="215"/>
  <c r="U99" i="215"/>
  <c r="U93" i="215"/>
  <c r="U75" i="215"/>
  <c r="U69" i="215"/>
  <c r="U51" i="215"/>
  <c r="U45" i="215"/>
  <c r="U27" i="215"/>
  <c r="U23" i="215"/>
  <c r="U365" i="214"/>
  <c r="U359" i="214"/>
  <c r="U342" i="214"/>
  <c r="U318" i="214"/>
  <c r="U295" i="214"/>
  <c r="U277" i="214"/>
  <c r="U272" i="214"/>
  <c r="U254" i="214"/>
  <c r="U249" i="214"/>
  <c r="U231" i="214"/>
  <c r="U226" i="214"/>
  <c r="U208" i="214"/>
  <c r="U110" i="219"/>
  <c r="U69" i="219"/>
  <c r="U359" i="217"/>
  <c r="U155" i="217"/>
  <c r="U68" i="217"/>
  <c r="U207" i="216"/>
  <c r="U199" i="216"/>
  <c r="U175" i="216"/>
  <c r="U151" i="216"/>
  <c r="U134" i="216"/>
  <c r="U128" i="216"/>
  <c r="U111" i="216"/>
  <c r="U105" i="216"/>
  <c r="U88" i="216"/>
  <c r="U82" i="216"/>
  <c r="U64" i="216"/>
  <c r="U59" i="216"/>
  <c r="U42" i="216"/>
  <c r="U20" i="216"/>
  <c r="U362" i="215"/>
  <c r="U356" i="215"/>
  <c r="U338" i="215"/>
  <c r="U332" i="215"/>
  <c r="U314" i="215"/>
  <c r="U308" i="215"/>
  <c r="U290" i="215"/>
  <c r="U284" i="215"/>
  <c r="U266" i="215"/>
  <c r="U260" i="215"/>
  <c r="U242" i="215"/>
  <c r="U236" i="215"/>
  <c r="U218" i="215"/>
  <c r="U212" i="215"/>
  <c r="U194" i="215"/>
  <c r="U188" i="215"/>
  <c r="U170" i="215"/>
  <c r="U164" i="215"/>
  <c r="U146" i="215"/>
  <c r="U140" i="215"/>
  <c r="U122" i="215"/>
  <c r="U116" i="215"/>
  <c r="U98" i="215"/>
  <c r="U92" i="215"/>
  <c r="U74" i="215"/>
  <c r="U68" i="215"/>
  <c r="U50" i="215"/>
  <c r="U44" i="215"/>
  <c r="U26" i="215"/>
  <c r="U22" i="215"/>
  <c r="U364" i="214"/>
  <c r="U358" i="214"/>
  <c r="U341" i="214"/>
  <c r="U335" i="214"/>
  <c r="U317" i="214"/>
  <c r="U311" i="214"/>
  <c r="U294" i="214"/>
  <c r="U271" i="214"/>
  <c r="U253" i="214"/>
  <c r="U248" i="214"/>
  <c r="U230" i="214"/>
  <c r="U225" i="214"/>
  <c r="U207" i="214"/>
  <c r="U201" i="214"/>
  <c r="U183" i="214"/>
  <c r="U178" i="214"/>
  <c r="U160" i="214"/>
  <c r="U155" i="214"/>
  <c r="U137" i="214"/>
  <c r="U131" i="214"/>
  <c r="U113" i="214"/>
  <c r="U107" i="214"/>
  <c r="U89" i="214"/>
  <c r="U66" i="214"/>
  <c r="U43" i="214"/>
  <c r="U282" i="219"/>
  <c r="U152" i="217"/>
  <c r="U82" i="217"/>
  <c r="U65" i="217"/>
  <c r="U198" i="216"/>
  <c r="U174" i="216"/>
  <c r="U150" i="216"/>
  <c r="U127" i="216"/>
  <c r="U110" i="216"/>
  <c r="U104" i="216"/>
  <c r="U87" i="216"/>
  <c r="U81" i="216"/>
  <c r="U63" i="216"/>
  <c r="U58" i="216"/>
  <c r="U41" i="216"/>
  <c r="U19" i="216"/>
  <c r="U355" i="215"/>
  <c r="U331" i="215"/>
  <c r="U307" i="215"/>
  <c r="U283" i="215"/>
  <c r="U259" i="215"/>
  <c r="U235" i="215"/>
  <c r="U211" i="215"/>
  <c r="U187" i="215"/>
  <c r="U163" i="215"/>
  <c r="U139" i="215"/>
  <c r="U115" i="215"/>
  <c r="U91" i="215"/>
  <c r="U67" i="215"/>
  <c r="U43" i="215"/>
  <c r="U25" i="215"/>
  <c r="U21" i="215"/>
  <c r="U146" i="220"/>
  <c r="U338" i="218"/>
  <c r="U290" i="218"/>
  <c r="U242" i="218"/>
  <c r="U194" i="218"/>
  <c r="U147" i="218"/>
  <c r="U100" i="218"/>
  <c r="U52" i="218"/>
  <c r="U319" i="217"/>
  <c r="U272" i="217"/>
  <c r="U226" i="217"/>
  <c r="U161" i="217"/>
  <c r="U95" i="217"/>
  <c r="U77" i="217"/>
  <c r="U196" i="216"/>
  <c r="U191" i="216"/>
  <c r="U173" i="216"/>
  <c r="U167" i="216"/>
  <c r="U149" i="216"/>
  <c r="U126" i="216"/>
  <c r="U103" i="216"/>
  <c r="U86" i="216"/>
  <c r="U80" i="216"/>
  <c r="U62" i="216"/>
  <c r="U57" i="216"/>
  <c r="U40" i="216"/>
  <c r="U35" i="216"/>
  <c r="U18" i="216"/>
  <c r="U354" i="215"/>
  <c r="U330" i="215"/>
  <c r="U306" i="215"/>
  <c r="U282" i="215"/>
  <c r="U258" i="215"/>
  <c r="U234" i="215"/>
  <c r="U210" i="215"/>
  <c r="U186" i="215"/>
  <c r="U162" i="215"/>
  <c r="U138" i="215"/>
  <c r="U114" i="215"/>
  <c r="U90" i="215"/>
  <c r="U66" i="215"/>
  <c r="U42" i="215"/>
  <c r="U20" i="215"/>
  <c r="U362" i="214"/>
  <c r="U356" i="214"/>
  <c r="U339" i="214"/>
  <c r="U333" i="214"/>
  <c r="U315" i="214"/>
  <c r="U309" i="214"/>
  <c r="U292" i="214"/>
  <c r="U286" i="214"/>
  <c r="U269" i="214"/>
  <c r="U263" i="214"/>
  <c r="U246" i="214"/>
  <c r="U223" i="214"/>
  <c r="U199" i="214"/>
  <c r="U181" i="214"/>
  <c r="U176" i="214"/>
  <c r="U158" i="214"/>
  <c r="U153" i="214"/>
  <c r="U135" i="214"/>
  <c r="U129" i="214"/>
  <c r="U111" i="214"/>
  <c r="U105" i="214"/>
  <c r="U87" i="214"/>
  <c r="U82" i="214"/>
  <c r="U64" i="214"/>
  <c r="U59" i="214"/>
  <c r="U41" i="214"/>
  <c r="U35" i="214"/>
  <c r="U18" i="214"/>
  <c r="U354" i="213"/>
  <c r="U330" i="213"/>
  <c r="U125" i="219"/>
  <c r="U80" i="219"/>
  <c r="U365" i="217"/>
  <c r="U158" i="217"/>
  <c r="U91" i="217"/>
  <c r="U73" i="217"/>
  <c r="U195" i="216"/>
  <c r="U190" i="216"/>
  <c r="U172" i="216"/>
  <c r="U166" i="216"/>
  <c r="U148" i="216"/>
  <c r="U143" i="216"/>
  <c r="U125" i="216"/>
  <c r="U102" i="216"/>
  <c r="U79" i="216"/>
  <c r="U61" i="216"/>
  <c r="U56" i="216"/>
  <c r="U39" i="216"/>
  <c r="U34" i="216"/>
  <c r="U17" i="216"/>
  <c r="U371" i="215"/>
  <c r="U353" i="215"/>
  <c r="U347" i="215"/>
  <c r="U329" i="215"/>
  <c r="U323" i="215"/>
  <c r="U305" i="215"/>
  <c r="U299" i="215"/>
  <c r="U281" i="215"/>
  <c r="U275" i="215"/>
  <c r="U257" i="215"/>
  <c r="U251" i="215"/>
  <c r="U233" i="215"/>
  <c r="U227" i="215"/>
  <c r="U209" i="215"/>
  <c r="U203" i="215"/>
  <c r="U185" i="215"/>
  <c r="U179" i="215"/>
  <c r="U161" i="215"/>
  <c r="U155" i="215"/>
  <c r="U137" i="215"/>
  <c r="U131" i="215"/>
  <c r="U113" i="215"/>
  <c r="U107" i="215"/>
  <c r="U89" i="215"/>
  <c r="U83" i="215"/>
  <c r="U65" i="215"/>
  <c r="U59" i="215"/>
  <c r="U41" i="215"/>
  <c r="U35" i="215"/>
  <c r="U19" i="215"/>
  <c r="U355" i="214"/>
  <c r="U338" i="214"/>
  <c r="U332" i="214"/>
  <c r="U314" i="214"/>
  <c r="U308" i="214"/>
  <c r="U291" i="214"/>
  <c r="U285" i="214"/>
  <c r="U268" i="214"/>
  <c r="U262" i="214"/>
  <c r="U245" i="214"/>
  <c r="U239" i="214"/>
  <c r="U222" i="214"/>
  <c r="U198" i="214"/>
  <c r="U175" i="214"/>
  <c r="U157" i="214"/>
  <c r="U152" i="214"/>
  <c r="U134" i="214"/>
  <c r="U128" i="214"/>
  <c r="U110" i="214"/>
  <c r="U104" i="214"/>
  <c r="U86" i="214"/>
  <c r="U81" i="214"/>
  <c r="U63" i="214"/>
  <c r="U58" i="214"/>
  <c r="U40" i="214"/>
  <c r="U34" i="214"/>
  <c r="U17" i="214"/>
  <c r="U371" i="213"/>
  <c r="U353" i="213"/>
  <c r="U170" i="219"/>
  <c r="U179" i="217"/>
  <c r="U106" i="217"/>
  <c r="U88" i="217"/>
  <c r="U194" i="216"/>
  <c r="U189" i="216"/>
  <c r="U171" i="216"/>
  <c r="U165" i="216"/>
  <c r="U147" i="216"/>
  <c r="U142" i="216"/>
  <c r="U124" i="216"/>
  <c r="U119" i="216"/>
  <c r="U101" i="216"/>
  <c r="U78" i="216"/>
  <c r="U55" i="216"/>
  <c r="U38" i="216"/>
  <c r="U33" i="216"/>
  <c r="U16" i="216"/>
  <c r="U370" i="215"/>
  <c r="U352" i="215"/>
  <c r="U346" i="215"/>
  <c r="U328" i="215"/>
  <c r="U322" i="215"/>
  <c r="U304" i="215"/>
  <c r="U298" i="215"/>
  <c r="U280" i="215"/>
  <c r="U274" i="215"/>
  <c r="U256" i="215"/>
  <c r="U250" i="215"/>
  <c r="U232" i="215"/>
  <c r="U226" i="215"/>
  <c r="U208" i="215"/>
  <c r="U202" i="215"/>
  <c r="U184" i="215"/>
  <c r="U178" i="215"/>
  <c r="U160" i="215"/>
  <c r="U154" i="215"/>
  <c r="U136" i="215"/>
  <c r="U130" i="215"/>
  <c r="U112" i="215"/>
  <c r="U106" i="215"/>
  <c r="U88" i="215"/>
  <c r="U82" i="215"/>
  <c r="U64" i="215"/>
  <c r="U58" i="215"/>
  <c r="U40" i="215"/>
  <c r="U34" i="215"/>
  <c r="U18" i="215"/>
  <c r="U354" i="214"/>
  <c r="U331" i="214"/>
  <c r="U307" i="214"/>
  <c r="U290" i="214"/>
  <c r="U284" i="214"/>
  <c r="U267" i="214"/>
  <c r="U261" i="214"/>
  <c r="U244" i="214"/>
  <c r="U238" i="214"/>
  <c r="U221" i="214"/>
  <c r="U215" i="214"/>
  <c r="U197" i="214"/>
  <c r="U191" i="214"/>
  <c r="U174" i="214"/>
  <c r="U151" i="214"/>
  <c r="U127" i="214"/>
  <c r="U103" i="214"/>
  <c r="U85" i="214"/>
  <c r="U80" i="214"/>
  <c r="U62" i="214"/>
  <c r="U57" i="214"/>
  <c r="U39" i="214"/>
  <c r="U33" i="214"/>
  <c r="U16" i="214"/>
  <c r="U370" i="213"/>
  <c r="U352" i="213"/>
  <c r="U346" i="213"/>
  <c r="U328" i="213"/>
  <c r="U193" i="220"/>
  <c r="U356" i="218"/>
  <c r="U308" i="218"/>
  <c r="U260" i="218"/>
  <c r="U212" i="218"/>
  <c r="U164" i="218"/>
  <c r="U118" i="218"/>
  <c r="U70" i="218"/>
  <c r="U278" i="217"/>
  <c r="U231" i="217"/>
  <c r="U176" i="217"/>
  <c r="U119" i="217"/>
  <c r="U101" i="217"/>
  <c r="U347" i="216"/>
  <c r="U335" i="216"/>
  <c r="U323" i="216"/>
  <c r="U311" i="216"/>
  <c r="U259" i="216"/>
  <c r="U250" i="216"/>
  <c r="U236" i="216"/>
  <c r="U193" i="216"/>
  <c r="U188" i="216"/>
  <c r="U170" i="216"/>
  <c r="U164" i="216"/>
  <c r="U146" i="216"/>
  <c r="U141" i="216"/>
  <c r="U123" i="216"/>
  <c r="U118" i="216"/>
  <c r="U100" i="216"/>
  <c r="U95" i="216"/>
  <c r="U77" i="216"/>
  <c r="U71" i="216"/>
  <c r="U54" i="216"/>
  <c r="U37" i="216"/>
  <c r="U32" i="216"/>
  <c r="U15" i="216"/>
  <c r="U369" i="215"/>
  <c r="U351" i="215"/>
  <c r="U345" i="215"/>
  <c r="U327" i="215"/>
  <c r="U321" i="215"/>
  <c r="U303" i="215"/>
  <c r="U297" i="215"/>
  <c r="U279" i="215"/>
  <c r="U273" i="215"/>
  <c r="U255" i="215"/>
  <c r="U249" i="215"/>
  <c r="U231" i="215"/>
  <c r="U115" i="217"/>
  <c r="U358" i="216"/>
  <c r="U306" i="216"/>
  <c r="U258" i="216"/>
  <c r="U122" i="216"/>
  <c r="U76" i="216"/>
  <c r="U344" i="215"/>
  <c r="U296" i="215"/>
  <c r="U248" i="215"/>
  <c r="U183" i="215"/>
  <c r="U119" i="215"/>
  <c r="U104" i="215"/>
  <c r="U86" i="215"/>
  <c r="U283" i="214"/>
  <c r="U270" i="214"/>
  <c r="U256" i="214"/>
  <c r="U242" i="214"/>
  <c r="U229" i="214"/>
  <c r="U182" i="214"/>
  <c r="U172" i="214"/>
  <c r="U161" i="214"/>
  <c r="U149" i="214"/>
  <c r="U138" i="214"/>
  <c r="U125" i="214"/>
  <c r="U114" i="214"/>
  <c r="U101" i="214"/>
  <c r="U94" i="214"/>
  <c r="U83" i="214"/>
  <c r="U362" i="213"/>
  <c r="U355" i="213"/>
  <c r="U345" i="213"/>
  <c r="U317" i="213"/>
  <c r="U311" i="213"/>
  <c r="U293" i="213"/>
  <c r="U287" i="213"/>
  <c r="U269" i="213"/>
  <c r="U263" i="213"/>
  <c r="U245" i="213"/>
  <c r="U239" i="213"/>
  <c r="U221" i="213"/>
  <c r="U215" i="213"/>
  <c r="U197" i="213"/>
  <c r="U191" i="213"/>
  <c r="U173" i="213"/>
  <c r="U167" i="213"/>
  <c r="U150" i="213"/>
  <c r="U126" i="213"/>
  <c r="U102" i="213"/>
  <c r="U79" i="213"/>
  <c r="U62" i="213"/>
  <c r="U56" i="213"/>
  <c r="U38" i="213"/>
  <c r="U32" i="213"/>
  <c r="U16" i="213"/>
  <c r="U370" i="212"/>
  <c r="U352" i="212"/>
  <c r="U346" i="212"/>
  <c r="U328" i="212"/>
  <c r="U322" i="212"/>
  <c r="U304" i="212"/>
  <c r="U298" i="212"/>
  <c r="U280" i="212"/>
  <c r="U274" i="212"/>
  <c r="U256" i="212"/>
  <c r="U250" i="212"/>
  <c r="U232" i="212"/>
  <c r="U226" i="212"/>
  <c r="U208" i="212"/>
  <c r="U202" i="212"/>
  <c r="U184" i="212"/>
  <c r="U178" i="212"/>
  <c r="U160" i="212"/>
  <c r="U154" i="212"/>
  <c r="U136" i="212"/>
  <c r="U130" i="212"/>
  <c r="U112" i="212"/>
  <c r="U106" i="212"/>
  <c r="U88" i="212"/>
  <c r="U83" i="212"/>
  <c r="U65" i="212"/>
  <c r="U59" i="212"/>
  <c r="U41" i="212"/>
  <c r="U35" i="212"/>
  <c r="U18" i="212"/>
  <c r="U355" i="211"/>
  <c r="U182" i="215"/>
  <c r="U111" i="215"/>
  <c r="U101" i="215"/>
  <c r="U310" i="214"/>
  <c r="U297" i="214"/>
  <c r="U282" i="214"/>
  <c r="U266" i="214"/>
  <c r="U159" i="214"/>
  <c r="U146" i="214"/>
  <c r="U136" i="214"/>
  <c r="U122" i="214"/>
  <c r="U112" i="214"/>
  <c r="U100" i="214"/>
  <c r="U92" i="214"/>
  <c r="U79" i="214"/>
  <c r="U71" i="214"/>
  <c r="U351" i="213"/>
  <c r="U344" i="213"/>
  <c r="U316" i="213"/>
  <c r="U310" i="213"/>
  <c r="U292" i="213"/>
  <c r="U286" i="213"/>
  <c r="U268" i="213"/>
  <c r="U262" i="213"/>
  <c r="U244" i="213"/>
  <c r="U238" i="213"/>
  <c r="U220" i="213"/>
  <c r="U214" i="213"/>
  <c r="U196" i="213"/>
  <c r="U190" i="213"/>
  <c r="U172" i="213"/>
  <c r="U166" i="213"/>
  <c r="U149" i="213"/>
  <c r="U143" i="213"/>
  <c r="U125" i="213"/>
  <c r="U119" i="213"/>
  <c r="U101" i="213"/>
  <c r="U95" i="213"/>
  <c r="U78" i="213"/>
  <c r="U55" i="213"/>
  <c r="U31" i="213"/>
  <c r="U15" i="213"/>
  <c r="U369" i="212"/>
  <c r="U351" i="212"/>
  <c r="U345" i="212"/>
  <c r="U327" i="212"/>
  <c r="U321" i="212"/>
  <c r="U303" i="212"/>
  <c r="U297" i="212"/>
  <c r="U279" i="212"/>
  <c r="U273" i="212"/>
  <c r="U255" i="212"/>
  <c r="U249" i="212"/>
  <c r="U231" i="212"/>
  <c r="U225" i="212"/>
  <c r="U207" i="212"/>
  <c r="U201" i="212"/>
  <c r="U183" i="212"/>
  <c r="U177" i="212"/>
  <c r="U159" i="212"/>
  <c r="U153" i="212"/>
  <c r="U135" i="212"/>
  <c r="U129" i="212"/>
  <c r="U111" i="212"/>
  <c r="U105" i="212"/>
  <c r="U87" i="212"/>
  <c r="U82" i="212"/>
  <c r="U64" i="212"/>
  <c r="U58" i="212"/>
  <c r="U40" i="212"/>
  <c r="U34" i="212"/>
  <c r="U17" i="212"/>
  <c r="U371" i="211"/>
  <c r="U354" i="211"/>
  <c r="U331" i="211"/>
  <c r="U307" i="211"/>
  <c r="U283" i="211"/>
  <c r="U259" i="211"/>
  <c r="U241" i="211"/>
  <c r="U236" i="211"/>
  <c r="U133" i="219"/>
  <c r="U23" i="218"/>
  <c r="U201" i="215"/>
  <c r="U129" i="215"/>
  <c r="U110" i="215"/>
  <c r="U334" i="214"/>
  <c r="U323" i="214"/>
  <c r="U306" i="214"/>
  <c r="U293" i="214"/>
  <c r="U279" i="214"/>
  <c r="U98" i="214"/>
  <c r="U90" i="214"/>
  <c r="U78" i="214"/>
  <c r="U69" i="214"/>
  <c r="U56" i="214"/>
  <c r="U350" i="213"/>
  <c r="U343" i="213"/>
  <c r="U335" i="213"/>
  <c r="U315" i="213"/>
  <c r="U309" i="213"/>
  <c r="U291" i="213"/>
  <c r="U285" i="213"/>
  <c r="U267" i="213"/>
  <c r="U261" i="213"/>
  <c r="U243" i="213"/>
  <c r="U237" i="213"/>
  <c r="U219" i="213"/>
  <c r="U213" i="213"/>
  <c r="U195" i="213"/>
  <c r="U189" i="213"/>
  <c r="U171" i="213"/>
  <c r="U165" i="213"/>
  <c r="U148" i="213"/>
  <c r="U142" i="213"/>
  <c r="U124" i="213"/>
  <c r="U118" i="213"/>
  <c r="U100" i="213"/>
  <c r="U94" i="213"/>
  <c r="U77" i="213"/>
  <c r="U54" i="213"/>
  <c r="U30" i="213"/>
  <c r="U14" i="213"/>
  <c r="U368" i="212"/>
  <c r="U350" i="212"/>
  <c r="U344" i="212"/>
  <c r="U326" i="212"/>
  <c r="U320" i="212"/>
  <c r="U302" i="212"/>
  <c r="U296" i="212"/>
  <c r="U278" i="212"/>
  <c r="U272" i="212"/>
  <c r="U254" i="212"/>
  <c r="U248" i="212"/>
  <c r="U230" i="212"/>
  <c r="U224" i="212"/>
  <c r="U206" i="212"/>
  <c r="U200" i="212"/>
  <c r="U182" i="212"/>
  <c r="U176" i="212"/>
  <c r="U158" i="212"/>
  <c r="U152" i="212"/>
  <c r="U321" i="216"/>
  <c r="U274" i="216"/>
  <c r="U227" i="216"/>
  <c r="U140" i="216"/>
  <c r="U94" i="216"/>
  <c r="U350" i="215"/>
  <c r="U302" i="215"/>
  <c r="U254" i="215"/>
  <c r="U200" i="215"/>
  <c r="U128" i="215"/>
  <c r="U371" i="214"/>
  <c r="U357" i="214"/>
  <c r="U347" i="214"/>
  <c r="U330" i="214"/>
  <c r="U320" i="214"/>
  <c r="U305" i="214"/>
  <c r="U88" i="214"/>
  <c r="U77" i="214"/>
  <c r="U67" i="214"/>
  <c r="U55" i="214"/>
  <c r="U46" i="214"/>
  <c r="U32" i="214"/>
  <c r="U341" i="213"/>
  <c r="U334" i="213"/>
  <c r="U314" i="213"/>
  <c r="U308" i="213"/>
  <c r="U290" i="213"/>
  <c r="U284" i="213"/>
  <c r="U266" i="213"/>
  <c r="U260" i="213"/>
  <c r="U242" i="213"/>
  <c r="U236" i="213"/>
  <c r="U218" i="213"/>
  <c r="U212" i="213"/>
  <c r="U194" i="213"/>
  <c r="U188" i="213"/>
  <c r="U170" i="213"/>
  <c r="U164" i="213"/>
  <c r="U147" i="213"/>
  <c r="U141" i="213"/>
  <c r="U123" i="213"/>
  <c r="U117" i="213"/>
  <c r="U99" i="213"/>
  <c r="U93" i="213"/>
  <c r="U76" i="213"/>
  <c r="U71" i="213"/>
  <c r="U53" i="213"/>
  <c r="U47" i="213"/>
  <c r="U29" i="213"/>
  <c r="U187" i="216"/>
  <c r="U207" i="215"/>
  <c r="U135" i="215"/>
  <c r="U370" i="214"/>
  <c r="U353" i="214"/>
  <c r="U344" i="214"/>
  <c r="U329" i="214"/>
  <c r="U316" i="214"/>
  <c r="U302" i="214"/>
  <c r="U75" i="214"/>
  <c r="U65" i="214"/>
  <c r="U54" i="214"/>
  <c r="U44" i="214"/>
  <c r="U31" i="214"/>
  <c r="U339" i="213"/>
  <c r="U333" i="213"/>
  <c r="U307" i="213"/>
  <c r="U283" i="213"/>
  <c r="U259" i="213"/>
  <c r="U235" i="213"/>
  <c r="U211" i="213"/>
  <c r="U187" i="213"/>
  <c r="U163" i="213"/>
  <c r="U146" i="213"/>
  <c r="U140" i="213"/>
  <c r="U122" i="213"/>
  <c r="U116" i="213"/>
  <c r="U98" i="213"/>
  <c r="U92" i="213"/>
  <c r="U75" i="213"/>
  <c r="U70" i="213"/>
  <c r="U52" i="213"/>
  <c r="U46" i="213"/>
  <c r="U28" i="213"/>
  <c r="U366" i="212"/>
  <c r="U342" i="212"/>
  <c r="U318" i="212"/>
  <c r="U294" i="212"/>
  <c r="U270" i="212"/>
  <c r="U246" i="212"/>
  <c r="U222" i="212"/>
  <c r="U198" i="212"/>
  <c r="U174" i="212"/>
  <c r="U150" i="212"/>
  <c r="U126" i="212"/>
  <c r="U102" i="212"/>
  <c r="U79" i="212"/>
  <c r="U55" i="212"/>
  <c r="U31" i="212"/>
  <c r="U14" i="212"/>
  <c r="U368" i="211"/>
  <c r="U351" i="211"/>
  <c r="U345" i="211"/>
  <c r="U328" i="211"/>
  <c r="U322" i="211"/>
  <c r="U304" i="211"/>
  <c r="U298" i="211"/>
  <c r="U280" i="211"/>
  <c r="U274" i="211"/>
  <c r="U256" i="211"/>
  <c r="U250" i="211"/>
  <c r="U233" i="211"/>
  <c r="U227" i="211"/>
  <c r="U209" i="211"/>
  <c r="U203" i="211"/>
  <c r="U185" i="211"/>
  <c r="U179" i="211"/>
  <c r="U206" i="215"/>
  <c r="U134" i="215"/>
  <c r="U33" i="215"/>
  <c r="U17" i="215"/>
  <c r="U367" i="214"/>
  <c r="U352" i="214"/>
  <c r="U340" i="214"/>
  <c r="U326" i="214"/>
  <c r="U61" i="214"/>
  <c r="U52" i="214"/>
  <c r="U42" i="214"/>
  <c r="U30" i="214"/>
  <c r="U23" i="214"/>
  <c r="U338" i="213"/>
  <c r="U332" i="213"/>
  <c r="U306" i="213"/>
  <c r="U282" i="213"/>
  <c r="U258" i="213"/>
  <c r="U234" i="213"/>
  <c r="U210" i="213"/>
  <c r="U186" i="213"/>
  <c r="U162" i="213"/>
  <c r="U139" i="213"/>
  <c r="U115" i="213"/>
  <c r="U91" i="213"/>
  <c r="U74" i="213"/>
  <c r="U69" i="213"/>
  <c r="U51" i="213"/>
  <c r="U45" i="213"/>
  <c r="U27" i="213"/>
  <c r="U23" i="213"/>
  <c r="U365" i="212"/>
  <c r="U359" i="212"/>
  <c r="U341" i="212"/>
  <c r="U335" i="212"/>
  <c r="U317" i="212"/>
  <c r="U311" i="212"/>
  <c r="U293" i="212"/>
  <c r="U287" i="212"/>
  <c r="U269" i="212"/>
  <c r="U263" i="212"/>
  <c r="U245" i="212"/>
  <c r="U239" i="212"/>
  <c r="U221" i="212"/>
  <c r="U215" i="212"/>
  <c r="U197" i="212"/>
  <c r="U191" i="212"/>
  <c r="U173" i="212"/>
  <c r="U167" i="212"/>
  <c r="U149" i="212"/>
  <c r="U143" i="212"/>
  <c r="U125" i="212"/>
  <c r="U119" i="212"/>
  <c r="U101" i="212"/>
  <c r="U95" i="212"/>
  <c r="U78" i="212"/>
  <c r="U54" i="212"/>
  <c r="U30" i="212"/>
  <c r="U367" i="211"/>
  <c r="U350" i="211"/>
  <c r="U344" i="211"/>
  <c r="U327" i="211"/>
  <c r="U321" i="211"/>
  <c r="U303" i="211"/>
  <c r="U297" i="211"/>
  <c r="U279" i="211"/>
  <c r="U273" i="211"/>
  <c r="U255" i="211"/>
  <c r="U249" i="211"/>
  <c r="U232" i="211"/>
  <c r="U226" i="211"/>
  <c r="U208" i="211"/>
  <c r="U202" i="211"/>
  <c r="U330" i="216"/>
  <c r="U283" i="216"/>
  <c r="U235" i="216"/>
  <c r="U145" i="216"/>
  <c r="U99" i="216"/>
  <c r="U53" i="216"/>
  <c r="U368" i="215"/>
  <c r="U320" i="215"/>
  <c r="U272" i="215"/>
  <c r="U225" i="215"/>
  <c r="U153" i="215"/>
  <c r="U47" i="215"/>
  <c r="U32" i="215"/>
  <c r="U16" i="215"/>
  <c r="U363" i="214"/>
  <c r="U349" i="214"/>
  <c r="U50" i="214"/>
  <c r="U38" i="214"/>
  <c r="U28" i="214"/>
  <c r="U21" i="214"/>
  <c r="U331" i="213"/>
  <c r="U323" i="213"/>
  <c r="U305" i="213"/>
  <c r="U299" i="213"/>
  <c r="U281" i="213"/>
  <c r="U275" i="213"/>
  <c r="U257" i="213"/>
  <c r="U251" i="213"/>
  <c r="U233" i="213"/>
  <c r="U227" i="213"/>
  <c r="U209" i="213"/>
  <c r="U203" i="213"/>
  <c r="U185" i="213"/>
  <c r="U179" i="213"/>
  <c r="U161" i="213"/>
  <c r="U138" i="213"/>
  <c r="U114" i="213"/>
  <c r="U90" i="213"/>
  <c r="U73" i="213"/>
  <c r="U68" i="213"/>
  <c r="U50" i="213"/>
  <c r="U44" i="213"/>
  <c r="U26" i="213"/>
  <c r="U22" i="213"/>
  <c r="U364" i="212"/>
  <c r="U358" i="212"/>
  <c r="U340" i="212"/>
  <c r="U334" i="212"/>
  <c r="U316" i="212"/>
  <c r="U310" i="212"/>
  <c r="U292" i="212"/>
  <c r="U286" i="212"/>
  <c r="U268" i="212"/>
  <c r="U262" i="212"/>
  <c r="U244" i="212"/>
  <c r="U238" i="212"/>
  <c r="U220" i="212"/>
  <c r="U214" i="212"/>
  <c r="U196" i="212"/>
  <c r="U190" i="212"/>
  <c r="U172" i="212"/>
  <c r="U166" i="212"/>
  <c r="U148" i="212"/>
  <c r="U142" i="212"/>
  <c r="U124" i="212"/>
  <c r="U118" i="212"/>
  <c r="U100" i="212"/>
  <c r="U94" i="212"/>
  <c r="U77" i="212"/>
  <c r="U71" i="212"/>
  <c r="U53" i="212"/>
  <c r="U47" i="212"/>
  <c r="U29" i="212"/>
  <c r="U366" i="211"/>
  <c r="U343" i="211"/>
  <c r="U326" i="211"/>
  <c r="U320" i="211"/>
  <c r="U302" i="211"/>
  <c r="U296" i="211"/>
  <c r="U278" i="211"/>
  <c r="U272" i="211"/>
  <c r="U254" i="211"/>
  <c r="U248" i="211"/>
  <c r="U231" i="211"/>
  <c r="U224" i="215"/>
  <c r="U152" i="215"/>
  <c r="U57" i="215"/>
  <c r="U39" i="215"/>
  <c r="U29" i="215"/>
  <c r="U26" i="214"/>
  <c r="U20" i="214"/>
  <c r="U369" i="213"/>
  <c r="U329" i="213"/>
  <c r="U322" i="213"/>
  <c r="U304" i="213"/>
  <c r="U298" i="213"/>
  <c r="U280" i="213"/>
  <c r="U274" i="213"/>
  <c r="U256" i="213"/>
  <c r="U250" i="213"/>
  <c r="U232" i="213"/>
  <c r="U226" i="213"/>
  <c r="U208" i="213"/>
  <c r="U202" i="213"/>
  <c r="U184" i="213"/>
  <c r="U178" i="213"/>
  <c r="U160" i="213"/>
  <c r="U155" i="213"/>
  <c r="U137" i="213"/>
  <c r="U131" i="213"/>
  <c r="U113" i="213"/>
  <c r="U107" i="213"/>
  <c r="U89" i="213"/>
  <c r="U67" i="213"/>
  <c r="U43" i="213"/>
  <c r="U25" i="213"/>
  <c r="U21" i="213"/>
  <c r="U363" i="212"/>
  <c r="U357" i="212"/>
  <c r="U339" i="212"/>
  <c r="U333" i="212"/>
  <c r="U315" i="212"/>
  <c r="U309" i="212"/>
  <c r="U291" i="212"/>
  <c r="U285" i="212"/>
  <c r="U267" i="212"/>
  <c r="U261" i="212"/>
  <c r="U243" i="212"/>
  <c r="U237" i="212"/>
  <c r="U219" i="212"/>
  <c r="U213" i="212"/>
  <c r="U195" i="212"/>
  <c r="U189" i="212"/>
  <c r="U171" i="212"/>
  <c r="U165" i="212"/>
  <c r="U147" i="212"/>
  <c r="U141" i="212"/>
  <c r="U123" i="212"/>
  <c r="U117" i="212"/>
  <c r="U99" i="212"/>
  <c r="U93" i="212"/>
  <c r="U76" i="212"/>
  <c r="U70" i="212"/>
  <c r="U52" i="212"/>
  <c r="U46" i="212"/>
  <c r="U28" i="212"/>
  <c r="U23" i="212"/>
  <c r="U365" i="211"/>
  <c r="U342" i="211"/>
  <c r="U319" i="211"/>
  <c r="U295" i="211"/>
  <c r="U271" i="211"/>
  <c r="U247" i="211"/>
  <c r="U230" i="211"/>
  <c r="U159" i="215"/>
  <c r="U71" i="215"/>
  <c r="U56" i="215"/>
  <c r="U38" i="215"/>
  <c r="U214" i="214"/>
  <c r="U202" i="214"/>
  <c r="U190" i="214"/>
  <c r="U19" i="214"/>
  <c r="U368" i="213"/>
  <c r="U327" i="213"/>
  <c r="U321" i="213"/>
  <c r="U303" i="213"/>
  <c r="U297" i="213"/>
  <c r="U279" i="213"/>
  <c r="U273" i="213"/>
  <c r="U255" i="213"/>
  <c r="U249" i="213"/>
  <c r="U231" i="213"/>
  <c r="U225" i="213"/>
  <c r="U207" i="213"/>
  <c r="U201" i="213"/>
  <c r="U183" i="213"/>
  <c r="U177" i="213"/>
  <c r="U159" i="213"/>
  <c r="U154" i="213"/>
  <c r="U136" i="213"/>
  <c r="U130" i="213"/>
  <c r="U112" i="213"/>
  <c r="U106" i="213"/>
  <c r="U88" i="213"/>
  <c r="U83" i="213"/>
  <c r="U66" i="213"/>
  <c r="U42" i="213"/>
  <c r="U20" i="213"/>
  <c r="U362" i="212"/>
  <c r="U356" i="212"/>
  <c r="U338" i="212"/>
  <c r="U332" i="212"/>
  <c r="U314" i="212"/>
  <c r="U308" i="212"/>
  <c r="U290" i="212"/>
  <c r="U284" i="212"/>
  <c r="U266" i="212"/>
  <c r="U260" i="212"/>
  <c r="U242" i="212"/>
  <c r="U236" i="212"/>
  <c r="U218" i="212"/>
  <c r="U212" i="212"/>
  <c r="U194" i="212"/>
  <c r="U188" i="212"/>
  <c r="U170" i="212"/>
  <c r="U164" i="212"/>
  <c r="U344" i="216"/>
  <c r="U299" i="216"/>
  <c r="U249" i="216"/>
  <c r="U163" i="216"/>
  <c r="U117" i="216"/>
  <c r="U70" i="216"/>
  <c r="U14" i="216"/>
  <c r="U326" i="215"/>
  <c r="U278" i="215"/>
  <c r="U230" i="215"/>
  <c r="U158" i="215"/>
  <c r="U81" i="215"/>
  <c r="U63" i="215"/>
  <c r="U53" i="215"/>
  <c r="U251" i="214"/>
  <c r="U237" i="214"/>
  <c r="U224" i="214"/>
  <c r="U213" i="214"/>
  <c r="U200" i="214"/>
  <c r="U189" i="214"/>
  <c r="U179" i="214"/>
  <c r="U167" i="214"/>
  <c r="U15" i="214"/>
  <c r="U367" i="213"/>
  <c r="U359" i="213"/>
  <c r="U326" i="213"/>
  <c r="U320" i="213"/>
  <c r="U302" i="213"/>
  <c r="U296" i="213"/>
  <c r="U278" i="213"/>
  <c r="U272" i="213"/>
  <c r="U254" i="213"/>
  <c r="U248" i="213"/>
  <c r="U230" i="213"/>
  <c r="U224" i="213"/>
  <c r="U206" i="213"/>
  <c r="U200" i="213"/>
  <c r="U182" i="213"/>
  <c r="U176" i="213"/>
  <c r="U158" i="213"/>
  <c r="U153" i="213"/>
  <c r="U135" i="213"/>
  <c r="U129" i="213"/>
  <c r="U111" i="213"/>
  <c r="U105" i="213"/>
  <c r="U87" i="213"/>
  <c r="U82" i="213"/>
  <c r="U65" i="213"/>
  <c r="U59" i="213"/>
  <c r="U41" i="213"/>
  <c r="U35" i="213"/>
  <c r="U19" i="213"/>
  <c r="U177" i="215"/>
  <c r="U95" i="215"/>
  <c r="U80" i="215"/>
  <c r="U62" i="215"/>
  <c r="U260" i="214"/>
  <c r="U247" i="214"/>
  <c r="U236" i="214"/>
  <c r="U220" i="214"/>
  <c r="U210" i="214"/>
  <c r="U196" i="214"/>
  <c r="U186" i="214"/>
  <c r="U177" i="214"/>
  <c r="U166" i="214"/>
  <c r="U154" i="214"/>
  <c r="U143" i="214"/>
  <c r="U130" i="214"/>
  <c r="U119" i="214"/>
  <c r="U106" i="214"/>
  <c r="U14" i="214"/>
  <c r="U365" i="213"/>
  <c r="U357" i="213"/>
  <c r="U319" i="213"/>
  <c r="U295" i="213"/>
  <c r="U271" i="213"/>
  <c r="U247" i="213"/>
  <c r="U223" i="213"/>
  <c r="U199" i="213"/>
  <c r="U175" i="213"/>
  <c r="U157" i="213"/>
  <c r="U152" i="213"/>
  <c r="U134" i="213"/>
  <c r="U128" i="213"/>
  <c r="U110" i="213"/>
  <c r="U104" i="213"/>
  <c r="U86" i="213"/>
  <c r="U81" i="213"/>
  <c r="U64" i="213"/>
  <c r="U58" i="213"/>
  <c r="U40" i="213"/>
  <c r="U34" i="213"/>
  <c r="U18" i="213"/>
  <c r="U354" i="212"/>
  <c r="U330" i="212"/>
  <c r="U306" i="212"/>
  <c r="U282" i="212"/>
  <c r="U258" i="212"/>
  <c r="U234" i="212"/>
  <c r="U210" i="212"/>
  <c r="U186" i="212"/>
  <c r="U162" i="212"/>
  <c r="U138" i="212"/>
  <c r="U114" i="212"/>
  <c r="U90" i="212"/>
  <c r="U67" i="212"/>
  <c r="U43" i="212"/>
  <c r="U20" i="212"/>
  <c r="U362" i="211"/>
  <c r="U357" i="211"/>
  <c r="U339" i="211"/>
  <c r="U334" i="211"/>
  <c r="U316" i="211"/>
  <c r="U310" i="211"/>
  <c r="U292" i="211"/>
  <c r="U286" i="211"/>
  <c r="U268" i="211"/>
  <c r="U262" i="211"/>
  <c r="U244" i="211"/>
  <c r="U239" i="211"/>
  <c r="U221" i="211"/>
  <c r="U215" i="211"/>
  <c r="U197" i="211"/>
  <c r="U191" i="211"/>
  <c r="U173" i="211"/>
  <c r="U105" i="215"/>
  <c r="U151" i="213"/>
  <c r="U367" i="212"/>
  <c r="U295" i="212"/>
  <c r="U223" i="212"/>
  <c r="U151" i="212"/>
  <c r="U137" i="212"/>
  <c r="U127" i="212"/>
  <c r="U113" i="212"/>
  <c r="U103" i="212"/>
  <c r="U89" i="212"/>
  <c r="U80" i="212"/>
  <c r="U68" i="212"/>
  <c r="U57" i="212"/>
  <c r="U45" i="212"/>
  <c r="U314" i="211"/>
  <c r="U306" i="211"/>
  <c r="U293" i="211"/>
  <c r="U285" i="211"/>
  <c r="U275" i="211"/>
  <c r="U206" i="211"/>
  <c r="U198" i="211"/>
  <c r="U190" i="211"/>
  <c r="U163" i="211"/>
  <c r="U139" i="211"/>
  <c r="U115" i="211"/>
  <c r="U91" i="211"/>
  <c r="U67" i="211"/>
  <c r="U43" i="211"/>
  <c r="U26" i="211"/>
  <c r="U21" i="211"/>
  <c r="U363" i="210"/>
  <c r="U357" i="210"/>
  <c r="U339" i="210"/>
  <c r="U333" i="210"/>
  <c r="U315" i="210"/>
  <c r="U309" i="210"/>
  <c r="U274" i="214"/>
  <c r="U219" i="214"/>
  <c r="U173" i="214"/>
  <c r="U126" i="214"/>
  <c r="U318" i="213"/>
  <c r="U63" i="213"/>
  <c r="U307" i="212"/>
  <c r="U235" i="212"/>
  <c r="U163" i="212"/>
  <c r="U146" i="212"/>
  <c r="U134" i="212"/>
  <c r="U122" i="212"/>
  <c r="U110" i="212"/>
  <c r="U98" i="212"/>
  <c r="U86" i="212"/>
  <c r="U75" i="212"/>
  <c r="U66" i="212"/>
  <c r="U56" i="212"/>
  <c r="U44" i="212"/>
  <c r="U33" i="212"/>
  <c r="U305" i="211"/>
  <c r="U291" i="211"/>
  <c r="U284" i="211"/>
  <c r="U270" i="211"/>
  <c r="U263" i="211"/>
  <c r="U196" i="211"/>
  <c r="U189" i="211"/>
  <c r="U162" i="211"/>
  <c r="U138" i="211"/>
  <c r="U114" i="211"/>
  <c r="U90" i="211"/>
  <c r="U66" i="211"/>
  <c r="U42" i="211"/>
  <c r="U20" i="211"/>
  <c r="U362" i="210"/>
  <c r="U356" i="210"/>
  <c r="U338" i="210"/>
  <c r="U332" i="210"/>
  <c r="U314" i="210"/>
  <c r="U308" i="210"/>
  <c r="U291" i="210"/>
  <c r="U285" i="210"/>
  <c r="U267" i="210"/>
  <c r="U261" i="210"/>
  <c r="U243" i="210"/>
  <c r="U237" i="210"/>
  <c r="U220" i="210"/>
  <c r="U214" i="210"/>
  <c r="U196" i="210"/>
  <c r="U190" i="210"/>
  <c r="U172" i="210"/>
  <c r="U166" i="210"/>
  <c r="U148" i="210"/>
  <c r="U142" i="210"/>
  <c r="U125" i="210"/>
  <c r="U119" i="210"/>
  <c r="U101" i="210"/>
  <c r="U95" i="210"/>
  <c r="U77" i="210"/>
  <c r="U71" i="210"/>
  <c r="U54" i="210"/>
  <c r="U31" i="210"/>
  <c r="U14" i="210"/>
  <c r="U368" i="209"/>
  <c r="U350" i="209"/>
  <c r="U344" i="209"/>
  <c r="U326" i="209"/>
  <c r="U320" i="209"/>
  <c r="U302" i="209"/>
  <c r="U296" i="209"/>
  <c r="U278" i="209"/>
  <c r="U272" i="209"/>
  <c r="U254" i="209"/>
  <c r="U248" i="209"/>
  <c r="U230" i="209"/>
  <c r="U224" i="209"/>
  <c r="U206" i="209"/>
  <c r="U200" i="209"/>
  <c r="U182" i="209"/>
  <c r="U176" i="209"/>
  <c r="U158" i="209"/>
  <c r="U152" i="209"/>
  <c r="U134" i="209"/>
  <c r="U128" i="209"/>
  <c r="U363" i="213"/>
  <c r="U198" i="213"/>
  <c r="U17" i="213"/>
  <c r="U305" i="212"/>
  <c r="U233" i="212"/>
  <c r="U161" i="212"/>
  <c r="U85" i="212"/>
  <c r="U74" i="212"/>
  <c r="U63" i="212"/>
  <c r="U51" i="212"/>
  <c r="U42" i="212"/>
  <c r="U32" i="212"/>
  <c r="U22" i="212"/>
  <c r="U290" i="211"/>
  <c r="U282" i="211"/>
  <c r="U269" i="211"/>
  <c r="U261" i="211"/>
  <c r="U251" i="211"/>
  <c r="U195" i="211"/>
  <c r="U188" i="211"/>
  <c r="U161" i="211"/>
  <c r="U155" i="211"/>
  <c r="U137" i="211"/>
  <c r="U131" i="211"/>
  <c r="U113" i="211"/>
  <c r="U107" i="211"/>
  <c r="U89" i="211"/>
  <c r="U83" i="211"/>
  <c r="U65" i="211"/>
  <c r="U59" i="211"/>
  <c r="U41" i="211"/>
  <c r="U19" i="211"/>
  <c r="U355" i="210"/>
  <c r="U331" i="210"/>
  <c r="U307" i="210"/>
  <c r="U290" i="210"/>
  <c r="U284" i="210"/>
  <c r="U266" i="210"/>
  <c r="U260" i="210"/>
  <c r="U242" i="210"/>
  <c r="U236" i="210"/>
  <c r="U219" i="210"/>
  <c r="U213" i="210"/>
  <c r="U323" i="212"/>
  <c r="U251" i="212"/>
  <c r="U179" i="212"/>
  <c r="U62" i="212"/>
  <c r="U50" i="212"/>
  <c r="U39" i="212"/>
  <c r="U27" i="212"/>
  <c r="U21" i="212"/>
  <c r="U370" i="211"/>
  <c r="U281" i="211"/>
  <c r="U267" i="211"/>
  <c r="U260" i="211"/>
  <c r="U246" i="211"/>
  <c r="U238" i="211"/>
  <c r="U225" i="211"/>
  <c r="U194" i="211"/>
  <c r="U187" i="211"/>
  <c r="U160" i="211"/>
  <c r="U154" i="211"/>
  <c r="U136" i="211"/>
  <c r="U130" i="211"/>
  <c r="U112" i="211"/>
  <c r="U106" i="211"/>
  <c r="U88" i="211"/>
  <c r="U82" i="211"/>
  <c r="U64" i="211"/>
  <c r="U58" i="211"/>
  <c r="U40" i="211"/>
  <c r="U35" i="211"/>
  <c r="U18" i="211"/>
  <c r="U354" i="210"/>
  <c r="U330" i="210"/>
  <c r="U306" i="210"/>
  <c r="U283" i="210"/>
  <c r="U259" i="210"/>
  <c r="U235" i="210"/>
  <c r="U218" i="210"/>
  <c r="U212" i="210"/>
  <c r="U194" i="210"/>
  <c r="U188" i="210"/>
  <c r="U170" i="210"/>
  <c r="U164" i="210"/>
  <c r="U146" i="210"/>
  <c r="U140" i="210"/>
  <c r="U123" i="210"/>
  <c r="U117" i="210"/>
  <c r="U99" i="210"/>
  <c r="U93" i="210"/>
  <c r="U75" i="210"/>
  <c r="U69" i="210"/>
  <c r="U52" i="210"/>
  <c r="U46" i="210"/>
  <c r="U29" i="210"/>
  <c r="U287" i="214"/>
  <c r="U233" i="214"/>
  <c r="U184" i="214"/>
  <c r="U140" i="214"/>
  <c r="U95" i="214"/>
  <c r="U246" i="213"/>
  <c r="U80" i="213"/>
  <c r="U33" i="213"/>
  <c r="U319" i="212"/>
  <c r="U247" i="212"/>
  <c r="U175" i="212"/>
  <c r="U38" i="212"/>
  <c r="U26" i="212"/>
  <c r="U19" i="212"/>
  <c r="U369" i="211"/>
  <c r="U359" i="211"/>
  <c r="U266" i="211"/>
  <c r="U258" i="211"/>
  <c r="U245" i="211"/>
  <c r="U237" i="211"/>
  <c r="U224" i="211"/>
  <c r="U186" i="211"/>
  <c r="U178" i="211"/>
  <c r="U159" i="211"/>
  <c r="U153" i="211"/>
  <c r="U135" i="211"/>
  <c r="U129" i="211"/>
  <c r="U111" i="211"/>
  <c r="U105" i="211"/>
  <c r="U87" i="211"/>
  <c r="U81" i="211"/>
  <c r="U63" i="211"/>
  <c r="U57" i="211"/>
  <c r="U39" i="211"/>
  <c r="U34" i="211"/>
  <c r="U17" i="211"/>
  <c r="U371" i="210"/>
  <c r="U353" i="210"/>
  <c r="U347" i="210"/>
  <c r="U329" i="210"/>
  <c r="U323" i="210"/>
  <c r="U305" i="210"/>
  <c r="U282" i="210"/>
  <c r="U258" i="210"/>
  <c r="U234" i="210"/>
  <c r="U211" i="210"/>
  <c r="U187" i="210"/>
  <c r="U163" i="210"/>
  <c r="U139" i="210"/>
  <c r="U122" i="210"/>
  <c r="U116" i="210"/>
  <c r="U98" i="210"/>
  <c r="U92" i="210"/>
  <c r="U74" i="210"/>
  <c r="U68" i="210"/>
  <c r="U51" i="210"/>
  <c r="U45" i="210"/>
  <c r="U28" i="210"/>
  <c r="U23" i="210"/>
  <c r="U365" i="209"/>
  <c r="U359" i="209"/>
  <c r="U341" i="209"/>
  <c r="U335" i="209"/>
  <c r="U317" i="209"/>
  <c r="U311" i="209"/>
  <c r="U293" i="209"/>
  <c r="U287" i="209"/>
  <c r="U269" i="209"/>
  <c r="U263" i="209"/>
  <c r="U245" i="209"/>
  <c r="U239" i="209"/>
  <c r="U221" i="209"/>
  <c r="U215" i="209"/>
  <c r="U197" i="209"/>
  <c r="U191" i="209"/>
  <c r="U173" i="209"/>
  <c r="U167" i="209"/>
  <c r="U149" i="209"/>
  <c r="U143" i="209"/>
  <c r="U125" i="209"/>
  <c r="U127" i="213"/>
  <c r="U331" i="212"/>
  <c r="U259" i="212"/>
  <c r="U187" i="212"/>
  <c r="U16" i="212"/>
  <c r="U364" i="211"/>
  <c r="U358" i="211"/>
  <c r="U347" i="211"/>
  <c r="U257" i="211"/>
  <c r="U243" i="211"/>
  <c r="U235" i="211"/>
  <c r="U223" i="211"/>
  <c r="U184" i="211"/>
  <c r="U177" i="211"/>
  <c r="U158" i="211"/>
  <c r="U152" i="211"/>
  <c r="U134" i="211"/>
  <c r="U128" i="211"/>
  <c r="U110" i="211"/>
  <c r="U104" i="211"/>
  <c r="U86" i="211"/>
  <c r="U80" i="211"/>
  <c r="U62" i="211"/>
  <c r="U56" i="211"/>
  <c r="U38" i="211"/>
  <c r="U33" i="211"/>
  <c r="U16" i="211"/>
  <c r="U370" i="210"/>
  <c r="U352" i="210"/>
  <c r="U346" i="210"/>
  <c r="U328" i="210"/>
  <c r="U322" i="210"/>
  <c r="U304" i="210"/>
  <c r="U299" i="210"/>
  <c r="U281" i="210"/>
  <c r="U275" i="210"/>
  <c r="U257" i="210"/>
  <c r="U251" i="210"/>
  <c r="U233" i="210"/>
  <c r="U210" i="210"/>
  <c r="U186" i="210"/>
  <c r="U162" i="210"/>
  <c r="U138" i="210"/>
  <c r="U115" i="210"/>
  <c r="U91" i="210"/>
  <c r="U67" i="210"/>
  <c r="U50" i="210"/>
  <c r="U44" i="210"/>
  <c r="U27" i="210"/>
  <c r="U22" i="210"/>
  <c r="U364" i="209"/>
  <c r="U358" i="209"/>
  <c r="U340" i="209"/>
  <c r="U334" i="209"/>
  <c r="U316" i="209"/>
  <c r="U310" i="209"/>
  <c r="U292" i="209"/>
  <c r="U286" i="209"/>
  <c r="U268" i="209"/>
  <c r="U262" i="209"/>
  <c r="U244" i="209"/>
  <c r="U238" i="209"/>
  <c r="U220" i="209"/>
  <c r="U214" i="209"/>
  <c r="U196" i="209"/>
  <c r="U190" i="209"/>
  <c r="U172" i="209"/>
  <c r="U166" i="209"/>
  <c r="U148" i="209"/>
  <c r="U142" i="209"/>
  <c r="U124" i="209"/>
  <c r="U77" i="215"/>
  <c r="U294" i="213"/>
  <c r="U329" i="212"/>
  <c r="U257" i="212"/>
  <c r="U185" i="212"/>
  <c r="U15" i="212"/>
  <c r="U363" i="211"/>
  <c r="U356" i="211"/>
  <c r="U346" i="211"/>
  <c r="U242" i="211"/>
  <c r="U234" i="211"/>
  <c r="U222" i="211"/>
  <c r="U214" i="211"/>
  <c r="U183" i="211"/>
  <c r="U176" i="211"/>
  <c r="U151" i="211"/>
  <c r="U127" i="211"/>
  <c r="U103" i="211"/>
  <c r="U79" i="211"/>
  <c r="U55" i="211"/>
  <c r="U32" i="211"/>
  <c r="U15" i="211"/>
  <c r="U369" i="210"/>
  <c r="U351" i="210"/>
  <c r="U345" i="210"/>
  <c r="U327" i="210"/>
  <c r="U321" i="210"/>
  <c r="U303" i="210"/>
  <c r="U298" i="210"/>
  <c r="U280" i="210"/>
  <c r="U274" i="210"/>
  <c r="U256" i="210"/>
  <c r="U250" i="210"/>
  <c r="U232" i="210"/>
  <c r="U227" i="210"/>
  <c r="U209" i="210"/>
  <c r="U203" i="210"/>
  <c r="U185" i="210"/>
  <c r="U179" i="210"/>
  <c r="U161" i="210"/>
  <c r="U155" i="210"/>
  <c r="U137" i="210"/>
  <c r="U114" i="210"/>
  <c r="U90" i="210"/>
  <c r="U66" i="210"/>
  <c r="U43" i="210"/>
  <c r="U26" i="210"/>
  <c r="U21" i="210"/>
  <c r="U363" i="209"/>
  <c r="U357" i="209"/>
  <c r="U339" i="209"/>
  <c r="U333" i="209"/>
  <c r="U315" i="209"/>
  <c r="U309" i="209"/>
  <c r="U291" i="209"/>
  <c r="U285" i="209"/>
  <c r="U267" i="209"/>
  <c r="U261" i="209"/>
  <c r="U243" i="209"/>
  <c r="U237" i="209"/>
  <c r="U219" i="209"/>
  <c r="U213" i="209"/>
  <c r="U195" i="209"/>
  <c r="U189" i="209"/>
  <c r="U171" i="209"/>
  <c r="U165" i="209"/>
  <c r="U147" i="209"/>
  <c r="U141" i="209"/>
  <c r="U123" i="209"/>
  <c r="U243" i="214"/>
  <c r="U195" i="214"/>
  <c r="U150" i="214"/>
  <c r="U102" i="214"/>
  <c r="U174" i="213"/>
  <c r="U85" i="213"/>
  <c r="U39" i="213"/>
  <c r="U347" i="212"/>
  <c r="U275" i="212"/>
  <c r="U203" i="212"/>
  <c r="U361" i="211"/>
  <c r="U353" i="211"/>
  <c r="U341" i="211"/>
  <c r="U335" i="211"/>
  <c r="U220" i="211"/>
  <c r="U213" i="211"/>
  <c r="U182" i="211"/>
  <c r="U175" i="211"/>
  <c r="U150" i="211"/>
  <c r="U126" i="211"/>
  <c r="U102" i="211"/>
  <c r="U78" i="211"/>
  <c r="U54" i="211"/>
  <c r="U31" i="211"/>
  <c r="U14" i="211"/>
  <c r="U368" i="210"/>
  <c r="U350" i="210"/>
  <c r="U344" i="210"/>
  <c r="U326" i="210"/>
  <c r="U320" i="210"/>
  <c r="U302" i="210"/>
  <c r="U297" i="210"/>
  <c r="U279" i="210"/>
  <c r="U273" i="210"/>
  <c r="U255" i="210"/>
  <c r="U249" i="210"/>
  <c r="U231" i="210"/>
  <c r="U226" i="210"/>
  <c r="U208" i="210"/>
  <c r="U202" i="210"/>
  <c r="U184" i="210"/>
  <c r="U178" i="210"/>
  <c r="U160" i="210"/>
  <c r="U154" i="210"/>
  <c r="U136" i="210"/>
  <c r="U131" i="210"/>
  <c r="U113" i="210"/>
  <c r="U107" i="210"/>
  <c r="U89" i="210"/>
  <c r="U83" i="210"/>
  <c r="U65" i="210"/>
  <c r="U42" i="210"/>
  <c r="U20" i="210"/>
  <c r="U362" i="209"/>
  <c r="U356" i="209"/>
  <c r="U338" i="209"/>
  <c r="U332" i="209"/>
  <c r="U314" i="209"/>
  <c r="U308" i="209"/>
  <c r="U290" i="209"/>
  <c r="U284" i="209"/>
  <c r="U266" i="209"/>
  <c r="U260" i="209"/>
  <c r="U242" i="209"/>
  <c r="U236" i="209"/>
  <c r="U218" i="209"/>
  <c r="U212" i="209"/>
  <c r="U194" i="209"/>
  <c r="U188" i="209"/>
  <c r="U170" i="209"/>
  <c r="U164" i="209"/>
  <c r="U146" i="209"/>
  <c r="U140" i="209"/>
  <c r="U122" i="209"/>
  <c r="U347" i="213"/>
  <c r="U343" i="212"/>
  <c r="U271" i="212"/>
  <c r="U199" i="212"/>
  <c r="U352" i="211"/>
  <c r="U340" i="211"/>
  <c r="U333" i="211"/>
  <c r="U323" i="211"/>
  <c r="U219" i="211"/>
  <c r="U212" i="211"/>
  <c r="U174" i="211"/>
  <c r="U167" i="211"/>
  <c r="U149" i="211"/>
  <c r="U143" i="211"/>
  <c r="U125" i="211"/>
  <c r="U119" i="211"/>
  <c r="U101" i="211"/>
  <c r="U95" i="211"/>
  <c r="U77" i="211"/>
  <c r="U71" i="211"/>
  <c r="U53" i="211"/>
  <c r="U47" i="211"/>
  <c r="U30" i="211"/>
  <c r="U367" i="210"/>
  <c r="U343" i="210"/>
  <c r="U319" i="210"/>
  <c r="U301" i="210"/>
  <c r="U296" i="210"/>
  <c r="U278" i="210"/>
  <c r="U272" i="210"/>
  <c r="U254" i="210"/>
  <c r="U248" i="210"/>
  <c r="U230" i="210"/>
  <c r="U225" i="210"/>
  <c r="U207" i="210"/>
  <c r="U201" i="210"/>
  <c r="U183" i="210"/>
  <c r="U185" i="217"/>
  <c r="U31" i="216"/>
  <c r="U87" i="215"/>
  <c r="U222" i="213"/>
  <c r="U355" i="212"/>
  <c r="U283" i="212"/>
  <c r="U211" i="212"/>
  <c r="U338" i="211"/>
  <c r="U332" i="211"/>
  <c r="U318" i="211"/>
  <c r="U311" i="211"/>
  <c r="U218" i="211"/>
  <c r="U211" i="211"/>
  <c r="U201" i="211"/>
  <c r="U172" i="211"/>
  <c r="U166" i="211"/>
  <c r="U148" i="211"/>
  <c r="U142" i="211"/>
  <c r="U124" i="211"/>
  <c r="U118" i="211"/>
  <c r="U100" i="211"/>
  <c r="U94" i="211"/>
  <c r="U76" i="211"/>
  <c r="U70" i="211"/>
  <c r="U52" i="211"/>
  <c r="U46" i="211"/>
  <c r="U29" i="211"/>
  <c r="U366" i="210"/>
  <c r="U342" i="210"/>
  <c r="U318" i="210"/>
  <c r="U295" i="210"/>
  <c r="U271" i="210"/>
  <c r="U247" i="210"/>
  <c r="U229" i="210"/>
  <c r="U224" i="210"/>
  <c r="U206" i="210"/>
  <c r="U200" i="210"/>
  <c r="U182" i="210"/>
  <c r="U176" i="210"/>
  <c r="U158" i="210"/>
  <c r="U152" i="210"/>
  <c r="U134" i="210"/>
  <c r="U129" i="210"/>
  <c r="U111" i="210"/>
  <c r="U105" i="210"/>
  <c r="U87" i="210"/>
  <c r="U81" i="210"/>
  <c r="U63" i="210"/>
  <c r="U58" i="210"/>
  <c r="U40" i="210"/>
  <c r="U35" i="210"/>
  <c r="U87" i="219"/>
  <c r="U259" i="214"/>
  <c r="U206" i="214"/>
  <c r="U163" i="214"/>
  <c r="U116" i="214"/>
  <c r="U103" i="213"/>
  <c r="U57" i="213"/>
  <c r="U353" i="212"/>
  <c r="U281" i="212"/>
  <c r="U209" i="212"/>
  <c r="U140" i="212"/>
  <c r="U131" i="212"/>
  <c r="U116" i="212"/>
  <c r="U107" i="212"/>
  <c r="U92" i="212"/>
  <c r="U337" i="211"/>
  <c r="U330" i="211"/>
  <c r="U317" i="211"/>
  <c r="U309" i="211"/>
  <c r="U299" i="211"/>
  <c r="U210" i="211"/>
  <c r="U200" i="211"/>
  <c r="U171" i="211"/>
  <c r="U165" i="211"/>
  <c r="U147" i="211"/>
  <c r="U141" i="211"/>
  <c r="U123" i="211"/>
  <c r="U117" i="211"/>
  <c r="U99" i="211"/>
  <c r="U93" i="211"/>
  <c r="U75" i="211"/>
  <c r="U69" i="211"/>
  <c r="U51" i="211"/>
  <c r="U45" i="211"/>
  <c r="U28" i="211"/>
  <c r="U23" i="211"/>
  <c r="U365" i="210"/>
  <c r="U359" i="210"/>
  <c r="U341" i="210"/>
  <c r="U335" i="210"/>
  <c r="U317" i="210"/>
  <c r="U311" i="210"/>
  <c r="U294" i="210"/>
  <c r="U270" i="210"/>
  <c r="U246" i="210"/>
  <c r="U223" i="210"/>
  <c r="U199" i="210"/>
  <c r="U175" i="210"/>
  <c r="U151" i="210"/>
  <c r="U133" i="210"/>
  <c r="U128" i="210"/>
  <c r="U110" i="210"/>
  <c r="U104" i="210"/>
  <c r="U86" i="210"/>
  <c r="U80" i="210"/>
  <c r="U62" i="210"/>
  <c r="U57" i="210"/>
  <c r="U39" i="210"/>
  <c r="U34" i="210"/>
  <c r="U17" i="210"/>
  <c r="U371" i="209"/>
  <c r="U353" i="209"/>
  <c r="U347" i="209"/>
  <c r="U329" i="209"/>
  <c r="U323" i="209"/>
  <c r="U305" i="209"/>
  <c r="U299" i="209"/>
  <c r="U281" i="209"/>
  <c r="U275" i="209"/>
  <c r="U257" i="209"/>
  <c r="U251" i="209"/>
  <c r="U233" i="209"/>
  <c r="U227" i="209"/>
  <c r="U209" i="209"/>
  <c r="U203" i="209"/>
  <c r="U185" i="209"/>
  <c r="U179" i="209"/>
  <c r="U161" i="209"/>
  <c r="U155" i="209"/>
  <c r="U137" i="209"/>
  <c r="U131" i="209"/>
  <c r="U211" i="221"/>
  <c r="U176" i="215"/>
  <c r="U356" i="213"/>
  <c r="U270" i="213"/>
  <c r="U371" i="212"/>
  <c r="U299" i="212"/>
  <c r="U227" i="212"/>
  <c r="U155" i="212"/>
  <c r="U22" i="211"/>
  <c r="U334" i="210"/>
  <c r="U268" i="210"/>
  <c r="U195" i="210"/>
  <c r="U59" i="210"/>
  <c r="U47" i="210"/>
  <c r="U33" i="210"/>
  <c r="U19" i="210"/>
  <c r="U370" i="209"/>
  <c r="U355" i="209"/>
  <c r="U346" i="209"/>
  <c r="U331" i="209"/>
  <c r="U322" i="209"/>
  <c r="U307" i="209"/>
  <c r="U298" i="209"/>
  <c r="U283" i="209"/>
  <c r="U274" i="209"/>
  <c r="U259" i="209"/>
  <c r="U250" i="209"/>
  <c r="U235" i="209"/>
  <c r="U226" i="209"/>
  <c r="U211" i="209"/>
  <c r="U202" i="209"/>
  <c r="U187" i="209"/>
  <c r="U178" i="209"/>
  <c r="U163" i="209"/>
  <c r="U154" i="209"/>
  <c r="U139" i="209"/>
  <c r="U130" i="209"/>
  <c r="U119" i="209"/>
  <c r="U101" i="209"/>
  <c r="U95" i="209"/>
  <c r="U78" i="209"/>
  <c r="U54" i="209"/>
  <c r="U30" i="209"/>
  <c r="U367" i="208"/>
  <c r="U343" i="208"/>
  <c r="U325" i="208"/>
  <c r="U320" i="208"/>
  <c r="U303" i="208"/>
  <c r="U298" i="208"/>
  <c r="U280" i="208"/>
  <c r="U275" i="208"/>
  <c r="U257" i="208"/>
  <c r="U251" i="208"/>
  <c r="U233" i="208"/>
  <c r="U227" i="208"/>
  <c r="U209" i="208"/>
  <c r="U186" i="208"/>
  <c r="U169" i="208"/>
  <c r="U164" i="208"/>
  <c r="U147" i="208"/>
  <c r="U141" i="208"/>
  <c r="U123" i="208"/>
  <c r="U117" i="208"/>
  <c r="U99" i="208"/>
  <c r="U93" i="208"/>
  <c r="U75" i="208"/>
  <c r="U69" i="208"/>
  <c r="U51" i="208"/>
  <c r="U45" i="208"/>
  <c r="U27" i="208"/>
  <c r="U22" i="208"/>
  <c r="U364" i="207"/>
  <c r="U358" i="207"/>
  <c r="U340" i="207"/>
  <c r="U335" i="207"/>
  <c r="U318" i="207"/>
  <c r="U301" i="207"/>
  <c r="U296" i="207"/>
  <c r="U104" i="212"/>
  <c r="U294" i="211"/>
  <c r="U170" i="211"/>
  <c r="U122" i="211"/>
  <c r="U74" i="211"/>
  <c r="U287" i="210"/>
  <c r="U215" i="210"/>
  <c r="U82" i="210"/>
  <c r="U70" i="210"/>
  <c r="U56" i="210"/>
  <c r="U41" i="210"/>
  <c r="U32" i="210"/>
  <c r="U18" i="210"/>
  <c r="U369" i="209"/>
  <c r="U354" i="209"/>
  <c r="U345" i="209"/>
  <c r="U330" i="209"/>
  <c r="U321" i="209"/>
  <c r="U306" i="209"/>
  <c r="U297" i="209"/>
  <c r="U282" i="209"/>
  <c r="U273" i="209"/>
  <c r="U258" i="209"/>
  <c r="U249" i="209"/>
  <c r="U234" i="209"/>
  <c r="U225" i="209"/>
  <c r="U210" i="209"/>
  <c r="U201" i="209"/>
  <c r="U186" i="209"/>
  <c r="U177" i="209"/>
  <c r="U162" i="209"/>
  <c r="U153" i="209"/>
  <c r="U138" i="209"/>
  <c r="U129" i="209"/>
  <c r="U118" i="209"/>
  <c r="U100" i="209"/>
  <c r="U94" i="209"/>
  <c r="U77" i="209"/>
  <c r="U71" i="209"/>
  <c r="U53" i="209"/>
  <c r="U47" i="209"/>
  <c r="U29" i="209"/>
  <c r="U366" i="208"/>
  <c r="U342" i="208"/>
  <c r="U319" i="208"/>
  <c r="U302" i="208"/>
  <c r="U297" i="208"/>
  <c r="U279" i="208"/>
  <c r="U274" i="208"/>
  <c r="U256" i="208"/>
  <c r="U250" i="208"/>
  <c r="U232" i="208"/>
  <c r="U226" i="208"/>
  <c r="U208" i="208"/>
  <c r="U203" i="208"/>
  <c r="U185" i="208"/>
  <c r="U163" i="208"/>
  <c r="U146" i="208"/>
  <c r="U140" i="208"/>
  <c r="U122" i="208"/>
  <c r="U116" i="208"/>
  <c r="U98" i="208"/>
  <c r="U92" i="208"/>
  <c r="U74" i="208"/>
  <c r="U68" i="208"/>
  <c r="U50" i="208"/>
  <c r="U44" i="208"/>
  <c r="U26" i="208"/>
  <c r="U21" i="208"/>
  <c r="U363" i="207"/>
  <c r="U357" i="207"/>
  <c r="U339" i="207"/>
  <c r="U334" i="207"/>
  <c r="U317" i="207"/>
  <c r="U295" i="207"/>
  <c r="U277" i="207"/>
  <c r="U272" i="207"/>
  <c r="U255" i="207"/>
  <c r="U249" i="207"/>
  <c r="U231" i="207"/>
  <c r="U225" i="207"/>
  <c r="U207" i="207"/>
  <c r="U202" i="207"/>
  <c r="U185" i="207"/>
  <c r="U163" i="207"/>
  <c r="U146" i="207"/>
  <c r="U140" i="207"/>
  <c r="U123" i="207"/>
  <c r="U118" i="207"/>
  <c r="U100" i="207"/>
  <c r="U94" i="207"/>
  <c r="U27" i="211"/>
  <c r="U286" i="210"/>
  <c r="U79" i="210"/>
  <c r="U64" i="210"/>
  <c r="U55" i="210"/>
  <c r="U38" i="210"/>
  <c r="U30" i="210"/>
  <c r="U16" i="210"/>
  <c r="U367" i="209"/>
  <c r="U352" i="209"/>
  <c r="U343" i="209"/>
  <c r="U328" i="209"/>
  <c r="U319" i="209"/>
  <c r="U304" i="209"/>
  <c r="U295" i="209"/>
  <c r="U280" i="209"/>
  <c r="U271" i="209"/>
  <c r="U256" i="209"/>
  <c r="U247" i="209"/>
  <c r="U232" i="209"/>
  <c r="U223" i="209"/>
  <c r="U208" i="209"/>
  <c r="U199" i="209"/>
  <c r="U184" i="209"/>
  <c r="U175" i="209"/>
  <c r="U160" i="209"/>
  <c r="U151" i="209"/>
  <c r="U136" i="209"/>
  <c r="U127" i="209"/>
  <c r="U117" i="209"/>
  <c r="U99" i="209"/>
  <c r="U93" i="209"/>
  <c r="U76" i="209"/>
  <c r="U70" i="209"/>
  <c r="U52" i="209"/>
  <c r="U46" i="209"/>
  <c r="U28" i="209"/>
  <c r="U23" i="209"/>
  <c r="U365" i="208"/>
  <c r="U359" i="208"/>
  <c r="U341" i="208"/>
  <c r="U335" i="208"/>
  <c r="U318" i="208"/>
  <c r="U301" i="208"/>
  <c r="U296" i="208"/>
  <c r="U278" i="208"/>
  <c r="U273" i="208"/>
  <c r="U255" i="208"/>
  <c r="U249" i="208"/>
  <c r="U231" i="208"/>
  <c r="U225" i="208"/>
  <c r="U207" i="208"/>
  <c r="U202" i="208"/>
  <c r="U184" i="208"/>
  <c r="U179" i="208"/>
  <c r="U162" i="208"/>
  <c r="U139" i="208"/>
  <c r="U115" i="208"/>
  <c r="U91" i="208"/>
  <c r="U67" i="208"/>
  <c r="U43" i="208"/>
  <c r="U20" i="208"/>
  <c r="U362" i="207"/>
  <c r="U356" i="207"/>
  <c r="U338" i="207"/>
  <c r="U333" i="207"/>
  <c r="U316" i="207"/>
  <c r="U311" i="207"/>
  <c r="U294" i="207"/>
  <c r="U271" i="207"/>
  <c r="U254" i="207"/>
  <c r="U248" i="207"/>
  <c r="U230" i="207"/>
  <c r="U224" i="207"/>
  <c r="U206" i="207"/>
  <c r="U201" i="207"/>
  <c r="U184" i="207"/>
  <c r="U179" i="207"/>
  <c r="U162" i="207"/>
  <c r="U340" i="210"/>
  <c r="U293" i="210"/>
  <c r="U222" i="210"/>
  <c r="U106" i="210"/>
  <c r="U94" i="210"/>
  <c r="U78" i="210"/>
  <c r="U61" i="210"/>
  <c r="U53" i="210"/>
  <c r="U37" i="210"/>
  <c r="U15" i="210"/>
  <c r="U366" i="209"/>
  <c r="U351" i="209"/>
  <c r="U342" i="209"/>
  <c r="U327" i="209"/>
  <c r="U318" i="209"/>
  <c r="U303" i="209"/>
  <c r="U294" i="209"/>
  <c r="U279" i="209"/>
  <c r="U270" i="209"/>
  <c r="U255" i="209"/>
  <c r="U246" i="209"/>
  <c r="U231" i="209"/>
  <c r="U222" i="209"/>
  <c r="U207" i="209"/>
  <c r="U198" i="209"/>
  <c r="U183" i="209"/>
  <c r="U174" i="209"/>
  <c r="U159" i="209"/>
  <c r="U150" i="209"/>
  <c r="U135" i="209"/>
  <c r="U126" i="209"/>
  <c r="U116" i="209"/>
  <c r="U98" i="209"/>
  <c r="U92" i="209"/>
  <c r="U75" i="209"/>
  <c r="U69" i="209"/>
  <c r="U51" i="209"/>
  <c r="U45" i="209"/>
  <c r="U27" i="209"/>
  <c r="U22" i="209"/>
  <c r="U364" i="208"/>
  <c r="U358" i="208"/>
  <c r="U340" i="208"/>
  <c r="U334" i="208"/>
  <c r="U317" i="208"/>
  <c r="U295" i="208"/>
  <c r="U277" i="208"/>
  <c r="U272" i="208"/>
  <c r="U254" i="208"/>
  <c r="U248" i="208"/>
  <c r="U230" i="208"/>
  <c r="U224" i="208"/>
  <c r="U206" i="208"/>
  <c r="U201" i="208"/>
  <c r="U183" i="208"/>
  <c r="U115" i="212"/>
  <c r="U69" i="212"/>
  <c r="U308" i="211"/>
  <c r="U140" i="211"/>
  <c r="U92" i="211"/>
  <c r="U44" i="211"/>
  <c r="U292" i="210"/>
  <c r="U221" i="210"/>
  <c r="U103" i="210"/>
  <c r="U88" i="210"/>
  <c r="U76" i="210"/>
  <c r="U115" i="209"/>
  <c r="U91" i="209"/>
  <c r="U74" i="209"/>
  <c r="U68" i="209"/>
  <c r="U50" i="209"/>
  <c r="U44" i="209"/>
  <c r="U26" i="209"/>
  <c r="U21" i="209"/>
  <c r="U363" i="208"/>
  <c r="U357" i="208"/>
  <c r="U339" i="208"/>
  <c r="U333" i="208"/>
  <c r="U316" i="208"/>
  <c r="U311" i="208"/>
  <c r="U294" i="208"/>
  <c r="U271" i="208"/>
  <c r="U247" i="208"/>
  <c r="U223" i="208"/>
  <c r="U205" i="208"/>
  <c r="U200" i="208"/>
  <c r="U182" i="208"/>
  <c r="U177" i="208"/>
  <c r="U160" i="208"/>
  <c r="U155" i="208"/>
  <c r="U137" i="208"/>
  <c r="U131" i="208"/>
  <c r="U113" i="208"/>
  <c r="U107" i="208"/>
  <c r="U89" i="208"/>
  <c r="U83" i="208"/>
  <c r="U65" i="208"/>
  <c r="U59" i="208"/>
  <c r="U41" i="208"/>
  <c r="U35" i="208"/>
  <c r="U18" i="208"/>
  <c r="U354" i="207"/>
  <c r="U331" i="207"/>
  <c r="U314" i="207"/>
  <c r="U309" i="207"/>
  <c r="U292" i="207"/>
  <c r="U286" i="207"/>
  <c r="U269" i="207"/>
  <c r="U246" i="207"/>
  <c r="U222" i="207"/>
  <c r="U199" i="207"/>
  <c r="U182" i="207"/>
  <c r="U177" i="207"/>
  <c r="U239" i="210"/>
  <c r="U130" i="210"/>
  <c r="U118" i="210"/>
  <c r="U102" i="210"/>
  <c r="U114" i="209"/>
  <c r="U90" i="209"/>
  <c r="U67" i="209"/>
  <c r="U43" i="209"/>
  <c r="U20" i="209"/>
  <c r="U362" i="208"/>
  <c r="U356" i="208"/>
  <c r="U338" i="208"/>
  <c r="U332" i="208"/>
  <c r="U315" i="208"/>
  <c r="U310" i="208"/>
  <c r="U293" i="208"/>
  <c r="U287" i="208"/>
  <c r="U270" i="208"/>
  <c r="U246" i="208"/>
  <c r="U222" i="208"/>
  <c r="U199" i="208"/>
  <c r="U181" i="208"/>
  <c r="U176" i="208"/>
  <c r="U159" i="208"/>
  <c r="U154" i="208"/>
  <c r="U136" i="208"/>
  <c r="U130" i="208"/>
  <c r="U112" i="208"/>
  <c r="U106" i="208"/>
  <c r="U88" i="208"/>
  <c r="U82" i="208"/>
  <c r="U64" i="208"/>
  <c r="U58" i="208"/>
  <c r="U40" i="208"/>
  <c r="U34" i="208"/>
  <c r="U17" i="208"/>
  <c r="U371" i="207"/>
  <c r="U353" i="207"/>
  <c r="U347" i="207"/>
  <c r="U330" i="207"/>
  <c r="U313" i="207"/>
  <c r="U308" i="207"/>
  <c r="U291" i="207"/>
  <c r="U285" i="207"/>
  <c r="U268" i="207"/>
  <c r="U263" i="207"/>
  <c r="U245" i="207"/>
  <c r="U239" i="207"/>
  <c r="U221" i="207"/>
  <c r="U215" i="207"/>
  <c r="U198" i="207"/>
  <c r="U181" i="207"/>
  <c r="U176" i="207"/>
  <c r="U159" i="207"/>
  <c r="U154" i="207"/>
  <c r="U136" i="207"/>
  <c r="U131" i="207"/>
  <c r="U114" i="207"/>
  <c r="U90" i="207"/>
  <c r="U67" i="207"/>
  <c r="U43" i="207"/>
  <c r="U358" i="210"/>
  <c r="U310" i="210"/>
  <c r="U238" i="210"/>
  <c r="U153" i="210"/>
  <c r="U143" i="210"/>
  <c r="U127" i="210"/>
  <c r="U112" i="210"/>
  <c r="U100" i="210"/>
  <c r="U113" i="209"/>
  <c r="U107" i="209"/>
  <c r="U89" i="209"/>
  <c r="U66" i="209"/>
  <c r="U42" i="209"/>
  <c r="U19" i="209"/>
  <c r="U355" i="208"/>
  <c r="U331" i="208"/>
  <c r="U314" i="208"/>
  <c r="U309" i="208"/>
  <c r="U292" i="208"/>
  <c r="U286" i="208"/>
  <c r="U269" i="208"/>
  <c r="U263" i="208"/>
  <c r="U245" i="208"/>
  <c r="U239" i="208"/>
  <c r="U221" i="208"/>
  <c r="U215" i="208"/>
  <c r="U198" i="208"/>
  <c r="U175" i="208"/>
  <c r="U158" i="208"/>
  <c r="U153" i="208"/>
  <c r="U135" i="208"/>
  <c r="U129" i="208"/>
  <c r="U111" i="208"/>
  <c r="U105" i="208"/>
  <c r="U87" i="208"/>
  <c r="U81" i="208"/>
  <c r="U63" i="208"/>
  <c r="U57" i="208"/>
  <c r="U39" i="208"/>
  <c r="U33" i="208"/>
  <c r="U16" i="208"/>
  <c r="U370" i="207"/>
  <c r="U352" i="207"/>
  <c r="U346" i="207"/>
  <c r="U329" i="207"/>
  <c r="U307" i="207"/>
  <c r="U290" i="207"/>
  <c r="U284" i="207"/>
  <c r="U267" i="207"/>
  <c r="U262" i="207"/>
  <c r="U244" i="207"/>
  <c r="U238" i="207"/>
  <c r="U220" i="207"/>
  <c r="U214" i="207"/>
  <c r="U197" i="207"/>
  <c r="U175" i="207"/>
  <c r="U158" i="207"/>
  <c r="U153" i="207"/>
  <c r="U135" i="207"/>
  <c r="U130" i="207"/>
  <c r="U113" i="207"/>
  <c r="U107" i="207"/>
  <c r="U89" i="207"/>
  <c r="U83" i="207"/>
  <c r="U66" i="207"/>
  <c r="U42" i="207"/>
  <c r="U19" i="207"/>
  <c r="U128" i="212"/>
  <c r="U81" i="212"/>
  <c r="U315" i="211"/>
  <c r="U146" i="211"/>
  <c r="U98" i="211"/>
  <c r="U50" i="211"/>
  <c r="U245" i="210"/>
  <c r="U177" i="210"/>
  <c r="U167" i="210"/>
  <c r="U150" i="210"/>
  <c r="U141" i="210"/>
  <c r="U126" i="210"/>
  <c r="U112" i="209"/>
  <c r="U106" i="209"/>
  <c r="U88" i="209"/>
  <c r="U83" i="209"/>
  <c r="U65" i="209"/>
  <c r="U59" i="209"/>
  <c r="U41" i="209"/>
  <c r="U35" i="209"/>
  <c r="U18" i="209"/>
  <c r="U354" i="208"/>
  <c r="U330" i="208"/>
  <c r="U313" i="208"/>
  <c r="U308" i="208"/>
  <c r="U291" i="208"/>
  <c r="U285" i="208"/>
  <c r="U268" i="208"/>
  <c r="U262" i="208"/>
  <c r="U244" i="208"/>
  <c r="U238" i="208"/>
  <c r="U220" i="208"/>
  <c r="U214" i="208"/>
  <c r="U197" i="208"/>
  <c r="U191" i="208"/>
  <c r="U174" i="208"/>
  <c r="U157" i="208"/>
  <c r="U152" i="208"/>
  <c r="U134" i="208"/>
  <c r="U128" i="208"/>
  <c r="U110" i="208"/>
  <c r="U104" i="208"/>
  <c r="U86" i="208"/>
  <c r="U80" i="208"/>
  <c r="U62" i="208"/>
  <c r="U56" i="208"/>
  <c r="U38" i="208"/>
  <c r="U32" i="208"/>
  <c r="U15" i="208"/>
  <c r="U369" i="207"/>
  <c r="U351" i="207"/>
  <c r="U345" i="207"/>
  <c r="U328" i="207"/>
  <c r="U323" i="207"/>
  <c r="U306" i="207"/>
  <c r="U283" i="207"/>
  <c r="U266" i="207"/>
  <c r="U261" i="207"/>
  <c r="U243" i="207"/>
  <c r="U237" i="207"/>
  <c r="U219" i="207"/>
  <c r="U213" i="207"/>
  <c r="U196" i="207"/>
  <c r="U191" i="207"/>
  <c r="U174" i="207"/>
  <c r="U157" i="207"/>
  <c r="U152" i="207"/>
  <c r="U134" i="207"/>
  <c r="U129" i="207"/>
  <c r="U112" i="207"/>
  <c r="U106" i="207"/>
  <c r="U88" i="207"/>
  <c r="U82" i="207"/>
  <c r="U199" i="211"/>
  <c r="U244" i="210"/>
  <c r="U174" i="210"/>
  <c r="U165" i="210"/>
  <c r="U149" i="210"/>
  <c r="U135" i="210"/>
  <c r="U124" i="210"/>
  <c r="U111" i="209"/>
  <c r="U105" i="209"/>
  <c r="U87" i="209"/>
  <c r="U82" i="209"/>
  <c r="U64" i="209"/>
  <c r="U58" i="209"/>
  <c r="U40" i="209"/>
  <c r="U34" i="209"/>
  <c r="U17" i="209"/>
  <c r="U371" i="208"/>
  <c r="U353" i="208"/>
  <c r="U347" i="208"/>
  <c r="U329" i="208"/>
  <c r="U307" i="208"/>
  <c r="U290" i="208"/>
  <c r="U284" i="208"/>
  <c r="U267" i="208"/>
  <c r="U261" i="208"/>
  <c r="U243" i="208"/>
  <c r="U237" i="208"/>
  <c r="U219" i="208"/>
  <c r="U213" i="208"/>
  <c r="U196" i="208"/>
  <c r="U190" i="208"/>
  <c r="U173" i="208"/>
  <c r="U151" i="208"/>
  <c r="U127" i="208"/>
  <c r="U103" i="208"/>
  <c r="U79" i="208"/>
  <c r="U55" i="208"/>
  <c r="U31" i="208"/>
  <c r="U14" i="208"/>
  <c r="U368" i="207"/>
  <c r="U350" i="207"/>
  <c r="U344" i="207"/>
  <c r="U327" i="207"/>
  <c r="U322" i="207"/>
  <c r="U305" i="207"/>
  <c r="U282" i="207"/>
  <c r="U265" i="207"/>
  <c r="U260" i="207"/>
  <c r="U242" i="207"/>
  <c r="U236" i="207"/>
  <c r="U218" i="207"/>
  <c r="U212" i="207"/>
  <c r="U195" i="207"/>
  <c r="U190" i="207"/>
  <c r="U173" i="207"/>
  <c r="U151" i="207"/>
  <c r="U133" i="207"/>
  <c r="U128" i="207"/>
  <c r="U111" i="207"/>
  <c r="U105" i="207"/>
  <c r="U87" i="207"/>
  <c r="U81" i="207"/>
  <c r="U64" i="207"/>
  <c r="U58" i="207"/>
  <c r="U364" i="210"/>
  <c r="U316" i="210"/>
  <c r="U263" i="210"/>
  <c r="U191" i="210"/>
  <c r="U173" i="210"/>
  <c r="U159" i="210"/>
  <c r="U147" i="210"/>
  <c r="U110" i="209"/>
  <c r="U104" i="209"/>
  <c r="U86" i="209"/>
  <c r="U81" i="209"/>
  <c r="U63" i="209"/>
  <c r="U57" i="209"/>
  <c r="U39" i="209"/>
  <c r="U33" i="209"/>
  <c r="U16" i="209"/>
  <c r="U370" i="208"/>
  <c r="U352" i="208"/>
  <c r="U346" i="208"/>
  <c r="U328" i="208"/>
  <c r="U323" i="208"/>
  <c r="U306" i="208"/>
  <c r="U283" i="208"/>
  <c r="U266" i="208"/>
  <c r="U260" i="208"/>
  <c r="U242" i="208"/>
  <c r="U236" i="208"/>
  <c r="U218" i="208"/>
  <c r="U212" i="208"/>
  <c r="U195" i="208"/>
  <c r="U189" i="208"/>
  <c r="U172" i="208"/>
  <c r="U167" i="208"/>
  <c r="U150" i="208"/>
  <c r="U126" i="208"/>
  <c r="U102" i="208"/>
  <c r="U78" i="208"/>
  <c r="U54" i="208"/>
  <c r="U30" i="208"/>
  <c r="U367" i="207"/>
  <c r="U343" i="207"/>
  <c r="U326" i="207"/>
  <c r="U321" i="207"/>
  <c r="U304" i="207"/>
  <c r="U299" i="207"/>
  <c r="U139" i="212"/>
  <c r="U91" i="212"/>
  <c r="U329" i="211"/>
  <c r="U287" i="211"/>
  <c r="U164" i="211"/>
  <c r="U116" i="211"/>
  <c r="U68" i="211"/>
  <c r="U262" i="210"/>
  <c r="U198" i="210"/>
  <c r="U189" i="210"/>
  <c r="U171" i="210"/>
  <c r="U103" i="209"/>
  <c r="U85" i="209"/>
  <c r="U80" i="209"/>
  <c r="U62" i="209"/>
  <c r="U56" i="209"/>
  <c r="U38" i="209"/>
  <c r="U32" i="209"/>
  <c r="U15" i="209"/>
  <c r="U369" i="208"/>
  <c r="U351" i="208"/>
  <c r="U345" i="208"/>
  <c r="U327" i="208"/>
  <c r="U322" i="208"/>
  <c r="U305" i="208"/>
  <c r="U282" i="208"/>
  <c r="U259" i="208"/>
  <c r="U235" i="208"/>
  <c r="U211" i="208"/>
  <c r="U194" i="208"/>
  <c r="U188" i="208"/>
  <c r="U171" i="208"/>
  <c r="U166" i="208"/>
  <c r="U149" i="208"/>
  <c r="U143" i="208"/>
  <c r="U125" i="208"/>
  <c r="U119" i="208"/>
  <c r="U101" i="208"/>
  <c r="U95" i="208"/>
  <c r="U77" i="208"/>
  <c r="U71" i="208"/>
  <c r="U53" i="208"/>
  <c r="U47" i="208"/>
  <c r="U29" i="208"/>
  <c r="U366" i="207"/>
  <c r="U342" i="207"/>
  <c r="U325" i="207"/>
  <c r="U320" i="207"/>
  <c r="U303" i="207"/>
  <c r="U298" i="207"/>
  <c r="U280" i="207"/>
  <c r="U275" i="207"/>
  <c r="U258" i="207"/>
  <c r="U234" i="207"/>
  <c r="U210" i="207"/>
  <c r="U193" i="207"/>
  <c r="U188" i="207"/>
  <c r="U171" i="207"/>
  <c r="U166" i="207"/>
  <c r="U149" i="207"/>
  <c r="U143" i="207"/>
  <c r="U126" i="207"/>
  <c r="U103" i="207"/>
  <c r="U79" i="207"/>
  <c r="U62" i="207"/>
  <c r="U56" i="207"/>
  <c r="U38" i="207"/>
  <c r="U32" i="207"/>
  <c r="U350" i="208"/>
  <c r="U304" i="208"/>
  <c r="U170" i="208"/>
  <c r="U114" i="208"/>
  <c r="U355" i="207"/>
  <c r="U297" i="207"/>
  <c r="U279" i="207"/>
  <c r="U270" i="207"/>
  <c r="U98" i="207"/>
  <c r="U91" i="207"/>
  <c r="U77" i="207"/>
  <c r="U40" i="207"/>
  <c r="U33" i="207"/>
  <c r="U14" i="207"/>
  <c r="U368" i="205"/>
  <c r="U350" i="205"/>
  <c r="U345" i="205"/>
  <c r="U327" i="205"/>
  <c r="U322" i="205"/>
  <c r="U304" i="205"/>
  <c r="U298" i="205"/>
  <c r="U280" i="205"/>
  <c r="U274" i="205"/>
  <c r="U257" i="205"/>
  <c r="U251" i="205"/>
  <c r="U234" i="205"/>
  <c r="U210" i="205"/>
  <c r="U186" i="205"/>
  <c r="U169" i="205"/>
  <c r="U164" i="205"/>
  <c r="U147" i="205"/>
  <c r="U142" i="205"/>
  <c r="U124" i="205"/>
  <c r="U119" i="205"/>
  <c r="U101" i="205"/>
  <c r="U78" i="205"/>
  <c r="U54" i="205"/>
  <c r="U30" i="205"/>
  <c r="U124" i="208"/>
  <c r="U75" i="207"/>
  <c r="U30" i="207"/>
  <c r="U343" i="205"/>
  <c r="U302" i="205"/>
  <c r="U278" i="205"/>
  <c r="U249" i="205"/>
  <c r="U208" i="205"/>
  <c r="U179" i="205"/>
  <c r="U140" i="205"/>
  <c r="U99" i="205"/>
  <c r="U76" i="205"/>
  <c r="U23" i="205"/>
  <c r="U236" i="205"/>
  <c r="U62" i="205"/>
  <c r="U178" i="208"/>
  <c r="U369" i="205"/>
  <c r="U299" i="205"/>
  <c r="U211" i="205"/>
  <c r="U170" i="205"/>
  <c r="U70" i="208"/>
  <c r="U293" i="207"/>
  <c r="U278" i="207"/>
  <c r="U86" i="207"/>
  <c r="U76" i="207"/>
  <c r="U71" i="207"/>
  <c r="U39" i="207"/>
  <c r="U31" i="207"/>
  <c r="U367" i="205"/>
  <c r="U349" i="205"/>
  <c r="U344" i="205"/>
  <c r="U326" i="205"/>
  <c r="U321" i="205"/>
  <c r="U303" i="205"/>
  <c r="U297" i="205"/>
  <c r="U279" i="205"/>
  <c r="U273" i="205"/>
  <c r="U256" i="205"/>
  <c r="U250" i="205"/>
  <c r="U233" i="205"/>
  <c r="U227" i="205"/>
  <c r="U209" i="205"/>
  <c r="U203" i="205"/>
  <c r="U185" i="205"/>
  <c r="U163" i="205"/>
  <c r="U146" i="205"/>
  <c r="U141" i="205"/>
  <c r="U123" i="205"/>
  <c r="U118" i="205"/>
  <c r="U100" i="205"/>
  <c r="U95" i="205"/>
  <c r="U77" i="205"/>
  <c r="U71" i="205"/>
  <c r="U53" i="205"/>
  <c r="U47" i="205"/>
  <c r="U29" i="205"/>
  <c r="U365" i="207"/>
  <c r="U366" i="205"/>
  <c r="U320" i="205"/>
  <c r="U296" i="205"/>
  <c r="U255" i="205"/>
  <c r="U232" i="205"/>
  <c r="U202" i="205"/>
  <c r="U162" i="205"/>
  <c r="U122" i="205"/>
  <c r="U94" i="205"/>
  <c r="U52" i="205"/>
  <c r="U28" i="205"/>
  <c r="U171" i="205"/>
  <c r="U86" i="205"/>
  <c r="U256" i="207"/>
  <c r="U187" i="208"/>
  <c r="U66" i="208"/>
  <c r="U310" i="207"/>
  <c r="U70" i="207"/>
  <c r="U325" i="205"/>
  <c r="U272" i="205"/>
  <c r="U226" i="205"/>
  <c r="U184" i="205"/>
  <c r="U145" i="205"/>
  <c r="U117" i="205"/>
  <c r="U70" i="205"/>
  <c r="U46" i="205"/>
  <c r="U241" i="205"/>
  <c r="U258" i="208"/>
  <c r="U110" i="207"/>
  <c r="U346" i="205"/>
  <c r="U79" i="205"/>
  <c r="U55" i="209"/>
  <c r="U368" i="208"/>
  <c r="U321" i="208"/>
  <c r="U302" i="207"/>
  <c r="U74" i="207"/>
  <c r="U69" i="207"/>
  <c r="U59" i="207"/>
  <c r="U29" i="207"/>
  <c r="U365" i="205"/>
  <c r="U359" i="205"/>
  <c r="U342" i="205"/>
  <c r="U319" i="205"/>
  <c r="U295" i="205"/>
  <c r="U271" i="205"/>
  <c r="U254" i="205"/>
  <c r="U248" i="205"/>
  <c r="U231" i="205"/>
  <c r="U225" i="205"/>
  <c r="U207" i="205"/>
  <c r="U201" i="205"/>
  <c r="U183" i="205"/>
  <c r="U178" i="205"/>
  <c r="U161" i="205"/>
  <c r="U139" i="205"/>
  <c r="U121" i="205"/>
  <c r="U116" i="205"/>
  <c r="U98" i="205"/>
  <c r="U93" i="205"/>
  <c r="U75" i="205"/>
  <c r="U69" i="205"/>
  <c r="U51" i="205"/>
  <c r="U45" i="205"/>
  <c r="U27" i="205"/>
  <c r="U22" i="205"/>
  <c r="U92" i="205"/>
  <c r="U68" i="205"/>
  <c r="U44" i="205"/>
  <c r="U21" i="205"/>
  <c r="U135" i="205"/>
  <c r="U35" i="205"/>
  <c r="U160" i="207"/>
  <c r="U46" i="207"/>
  <c r="U238" i="205"/>
  <c r="U128" i="205"/>
  <c r="U58" i="205"/>
  <c r="U194" i="205"/>
  <c r="U80" i="205"/>
  <c r="U92" i="207"/>
  <c r="U328" i="205"/>
  <c r="U125" i="205"/>
  <c r="U14" i="205"/>
  <c r="U234" i="208"/>
  <c r="U142" i="208"/>
  <c r="U76" i="208"/>
  <c r="U23" i="208"/>
  <c r="U319" i="207"/>
  <c r="U189" i="207"/>
  <c r="U178" i="207"/>
  <c r="U167" i="207"/>
  <c r="U73" i="207"/>
  <c r="U68" i="207"/>
  <c r="U57" i="207"/>
  <c r="U28" i="207"/>
  <c r="U23" i="207"/>
  <c r="U364" i="205"/>
  <c r="U358" i="205"/>
  <c r="U341" i="205"/>
  <c r="U335" i="205"/>
  <c r="U318" i="205"/>
  <c r="U294" i="205"/>
  <c r="U270" i="205"/>
  <c r="U247" i="205"/>
  <c r="U230" i="205"/>
  <c r="U224" i="205"/>
  <c r="U206" i="205"/>
  <c r="U200" i="205"/>
  <c r="U182" i="205"/>
  <c r="U177" i="205"/>
  <c r="U160" i="205"/>
  <c r="U155" i="205"/>
  <c r="U138" i="205"/>
  <c r="U115" i="205"/>
  <c r="U97" i="205"/>
  <c r="U74" i="205"/>
  <c r="U50" i="205"/>
  <c r="U26" i="205"/>
  <c r="U112" i="205"/>
  <c r="U65" i="205"/>
  <c r="U18" i="205"/>
  <c r="U104" i="207"/>
  <c r="U331" i="205"/>
  <c r="U266" i="205"/>
  <c r="U214" i="205"/>
  <c r="U134" i="205"/>
  <c r="U64" i="205"/>
  <c r="U188" i="205"/>
  <c r="U32" i="205"/>
  <c r="U323" i="205"/>
  <c r="U258" i="205"/>
  <c r="U187" i="205"/>
  <c r="U143" i="205"/>
  <c r="U102" i="209"/>
  <c r="U138" i="208"/>
  <c r="U19" i="208"/>
  <c r="U315" i="207"/>
  <c r="U211" i="207"/>
  <c r="U203" i="207"/>
  <c r="U187" i="207"/>
  <c r="U172" i="207"/>
  <c r="U165" i="207"/>
  <c r="U155" i="207"/>
  <c r="U142" i="207"/>
  <c r="U65" i="207"/>
  <c r="U55" i="207"/>
  <c r="U27" i="207"/>
  <c r="U22" i="207"/>
  <c r="U363" i="205"/>
  <c r="U357" i="205"/>
  <c r="U340" i="205"/>
  <c r="U334" i="205"/>
  <c r="U317" i="205"/>
  <c r="U311" i="205"/>
  <c r="U293" i="205"/>
  <c r="U287" i="205"/>
  <c r="U269" i="205"/>
  <c r="U246" i="205"/>
  <c r="U223" i="205"/>
  <c r="U199" i="205"/>
  <c r="U181" i="205"/>
  <c r="U176" i="205"/>
  <c r="U159" i="205"/>
  <c r="U154" i="205"/>
  <c r="U137" i="205"/>
  <c r="U131" i="205"/>
  <c r="U114" i="205"/>
  <c r="U91" i="205"/>
  <c r="U67" i="205"/>
  <c r="U43" i="205"/>
  <c r="U20" i="205"/>
  <c r="U130" i="205"/>
  <c r="U107" i="205"/>
  <c r="U66" i="205"/>
  <c r="U19" i="205"/>
  <c r="U106" i="205"/>
  <c r="U59" i="205"/>
  <c r="U223" i="207"/>
  <c r="U117" i="207"/>
  <c r="U18" i="207"/>
  <c r="U308" i="205"/>
  <c r="U151" i="205"/>
  <c r="U105" i="205"/>
  <c r="U34" i="205"/>
  <c r="U259" i="205"/>
  <c r="U126" i="205"/>
  <c r="U52" i="208"/>
  <c r="U41" i="207"/>
  <c r="U275" i="205"/>
  <c r="U14" i="209"/>
  <c r="U326" i="208"/>
  <c r="U281" i="208"/>
  <c r="U94" i="208"/>
  <c r="U28" i="208"/>
  <c r="U227" i="207"/>
  <c r="U209" i="207"/>
  <c r="U200" i="207"/>
  <c r="U186" i="207"/>
  <c r="U170" i="207"/>
  <c r="U164" i="207"/>
  <c r="U150" i="207"/>
  <c r="U141" i="207"/>
  <c r="U127" i="207"/>
  <c r="U63" i="207"/>
  <c r="U54" i="207"/>
  <c r="U26" i="207"/>
  <c r="U21" i="207"/>
  <c r="U362" i="205"/>
  <c r="U356" i="205"/>
  <c r="U339" i="205"/>
  <c r="U333" i="205"/>
  <c r="U316" i="205"/>
  <c r="U310" i="205"/>
  <c r="U292" i="205"/>
  <c r="U286" i="205"/>
  <c r="U268" i="205"/>
  <c r="U263" i="205"/>
  <c r="U245" i="205"/>
  <c r="U222" i="205"/>
  <c r="U198" i="205"/>
  <c r="U175" i="205"/>
  <c r="U158" i="205"/>
  <c r="U153" i="205"/>
  <c r="U136" i="205"/>
  <c r="U113" i="205"/>
  <c r="U90" i="205"/>
  <c r="U42" i="205"/>
  <c r="U89" i="205"/>
  <c r="U41" i="205"/>
  <c r="U147" i="207"/>
  <c r="U354" i="205"/>
  <c r="U284" i="205"/>
  <c r="U243" i="205"/>
  <c r="U190" i="205"/>
  <c r="U111" i="205"/>
  <c r="U40" i="205"/>
  <c r="U149" i="205"/>
  <c r="U38" i="205"/>
  <c r="U118" i="208"/>
  <c r="U34" i="207"/>
  <c r="U148" i="208"/>
  <c r="U90" i="208"/>
  <c r="U332" i="207"/>
  <c r="U235" i="207"/>
  <c r="U226" i="207"/>
  <c r="U208" i="207"/>
  <c r="U194" i="207"/>
  <c r="U183" i="207"/>
  <c r="U169" i="207"/>
  <c r="U161" i="207"/>
  <c r="U148" i="207"/>
  <c r="U139" i="207"/>
  <c r="U125" i="207"/>
  <c r="U119" i="207"/>
  <c r="U53" i="207"/>
  <c r="U47" i="207"/>
  <c r="U20" i="207"/>
  <c r="U355" i="205"/>
  <c r="U338" i="205"/>
  <c r="U332" i="205"/>
  <c r="U315" i="205"/>
  <c r="U309" i="205"/>
  <c r="U291" i="205"/>
  <c r="U285" i="205"/>
  <c r="U267" i="205"/>
  <c r="U262" i="205"/>
  <c r="U244" i="205"/>
  <c r="U239" i="205"/>
  <c r="U221" i="205"/>
  <c r="U215" i="205"/>
  <c r="U197" i="205"/>
  <c r="U191" i="205"/>
  <c r="U174" i="205"/>
  <c r="U157" i="205"/>
  <c r="U152" i="205"/>
  <c r="U129" i="205"/>
  <c r="U83" i="205"/>
  <c r="U138" i="207"/>
  <c r="U314" i="205"/>
  <c r="U261" i="205"/>
  <c r="U196" i="205"/>
  <c r="U88" i="205"/>
  <c r="U306" i="205"/>
  <c r="U15" i="207"/>
  <c r="U55" i="205"/>
  <c r="U31" i="209"/>
  <c r="U46" i="208"/>
  <c r="U251" i="207"/>
  <c r="U233" i="207"/>
  <c r="U205" i="207"/>
  <c r="U124" i="207"/>
  <c r="U52" i="207"/>
  <c r="U290" i="205"/>
  <c r="U220" i="205"/>
  <c r="U173" i="205"/>
  <c r="U82" i="205"/>
  <c r="U17" i="205"/>
  <c r="U212" i="205"/>
  <c r="U56" i="205"/>
  <c r="U197" i="210"/>
  <c r="U273" i="207"/>
  <c r="U78" i="207"/>
  <c r="U351" i="205"/>
  <c r="U281" i="205"/>
  <c r="U165" i="205"/>
  <c r="U31" i="205"/>
  <c r="U344" i="208"/>
  <c r="U299" i="208"/>
  <c r="U210" i="208"/>
  <c r="U165" i="208"/>
  <c r="U100" i="208"/>
  <c r="U42" i="208"/>
  <c r="U341" i="207"/>
  <c r="U259" i="207"/>
  <c r="U250" i="207"/>
  <c r="U232" i="207"/>
  <c r="U137" i="207"/>
  <c r="U122" i="207"/>
  <c r="U116" i="207"/>
  <c r="U102" i="207"/>
  <c r="U95" i="207"/>
  <c r="U51" i="207"/>
  <c r="U45" i="207"/>
  <c r="U17" i="207"/>
  <c r="U371" i="205"/>
  <c r="U353" i="205"/>
  <c r="U330" i="205"/>
  <c r="U307" i="205"/>
  <c r="U283" i="205"/>
  <c r="U265" i="205"/>
  <c r="U260" i="205"/>
  <c r="U242" i="205"/>
  <c r="U237" i="205"/>
  <c r="U219" i="205"/>
  <c r="U213" i="205"/>
  <c r="U195" i="205"/>
  <c r="U189" i="205"/>
  <c r="U172" i="205"/>
  <c r="U167" i="205"/>
  <c r="U150" i="205"/>
  <c r="U127" i="205"/>
  <c r="U110" i="205"/>
  <c r="U104" i="205"/>
  <c r="U87" i="205"/>
  <c r="U81" i="205"/>
  <c r="U63" i="205"/>
  <c r="U57" i="205"/>
  <c r="U39" i="205"/>
  <c r="U33" i="205"/>
  <c r="U16" i="205"/>
  <c r="U247" i="207"/>
  <c r="U93" i="207"/>
  <c r="U44" i="207"/>
  <c r="U16" i="207"/>
  <c r="U352" i="205"/>
  <c r="U329" i="205"/>
  <c r="U282" i="205"/>
  <c r="U166" i="205"/>
  <c r="U281" i="207"/>
  <c r="U235" i="205"/>
  <c r="U148" i="205"/>
  <c r="U269" i="210"/>
  <c r="U79" i="209"/>
  <c r="U161" i="208"/>
  <c r="U337" i="207"/>
  <c r="U287" i="207"/>
  <c r="U274" i="207"/>
  <c r="U257" i="207"/>
  <c r="U121" i="207"/>
  <c r="U115" i="207"/>
  <c r="U101" i="207"/>
  <c r="U80" i="207"/>
  <c r="U50" i="207"/>
  <c r="U35" i="207"/>
  <c r="U370" i="205"/>
  <c r="U347" i="205"/>
  <c r="U218" i="205"/>
  <c r="U103" i="205"/>
  <c r="U15" i="205"/>
  <c r="U207" i="211"/>
  <c r="U359" i="207"/>
  <c r="U99" i="207"/>
  <c r="U305" i="205"/>
  <c r="U102" i="205"/>
  <c r="U229" i="207"/>
  <c r="U25" i="205"/>
  <c r="U193" i="205"/>
  <c r="U241" i="208"/>
  <c r="U109" i="210"/>
  <c r="U121" i="209"/>
  <c r="U265" i="209"/>
  <c r="U73" i="208"/>
  <c r="U217" i="211"/>
  <c r="U229" i="211"/>
  <c r="U73" i="210"/>
  <c r="U265" i="210"/>
  <c r="U145" i="212"/>
  <c r="U169" i="211"/>
  <c r="U253" i="211"/>
  <c r="U145" i="213"/>
  <c r="U349" i="213"/>
  <c r="U133" i="214"/>
  <c r="U145" i="215"/>
  <c r="U157" i="219"/>
  <c r="U229" i="216"/>
  <c r="U157" i="215"/>
  <c r="U349" i="217"/>
  <c r="U289" i="217"/>
  <c r="U85" i="217"/>
  <c r="U73" i="218"/>
  <c r="U193" i="218"/>
  <c r="U61" i="220"/>
  <c r="U313" i="220"/>
  <c r="U205" i="220"/>
  <c r="U277" i="221"/>
  <c r="U25" i="222"/>
  <c r="U145" i="224"/>
  <c r="U61" i="223"/>
  <c r="U145" i="222"/>
  <c r="U85" i="224"/>
  <c r="U349" i="224"/>
  <c r="U265" i="223"/>
  <c r="U181" i="219"/>
  <c r="U205" i="221"/>
  <c r="U205" i="222"/>
  <c r="U193" i="224"/>
  <c r="U133" i="224"/>
  <c r="U313" i="223"/>
  <c r="U361" i="223"/>
  <c r="U109" i="214"/>
  <c r="U217" i="219"/>
  <c r="U13" i="221"/>
  <c r="U325" i="224"/>
  <c r="U133" i="205"/>
  <c r="U49" i="205"/>
  <c r="U109" i="205"/>
  <c r="U265" i="208"/>
  <c r="U337" i="208"/>
  <c r="U133" i="209"/>
  <c r="U277" i="209"/>
  <c r="U97" i="208"/>
  <c r="U253" i="210"/>
  <c r="U181" i="212"/>
  <c r="U97" i="210"/>
  <c r="U289" i="210"/>
  <c r="U109" i="213"/>
  <c r="U25" i="212"/>
  <c r="U277" i="211"/>
  <c r="U73" i="214"/>
  <c r="U289" i="214"/>
  <c r="U313" i="214"/>
  <c r="U169" i="215"/>
  <c r="U25" i="214"/>
  <c r="U73" i="216"/>
  <c r="U181" i="215"/>
  <c r="U13" i="218"/>
  <c r="U181" i="218"/>
  <c r="U109" i="217"/>
  <c r="U97" i="218"/>
  <c r="U217" i="218"/>
  <c r="U85" i="220"/>
  <c r="U133" i="221"/>
  <c r="U181" i="221"/>
  <c r="U301" i="221"/>
  <c r="U181" i="222"/>
  <c r="U169" i="224"/>
  <c r="U85" i="223"/>
  <c r="U349" i="223"/>
  <c r="U109" i="224"/>
  <c r="U25" i="223"/>
  <c r="U289" i="223"/>
  <c r="U265" i="216"/>
  <c r="U37" i="217"/>
  <c r="U313" i="217"/>
  <c r="U121" i="218"/>
  <c r="U241" i="218"/>
  <c r="U37" i="221"/>
  <c r="U289" i="205"/>
  <c r="U73" i="205"/>
  <c r="U37" i="207"/>
  <c r="U109" i="209"/>
  <c r="U361" i="208"/>
  <c r="U145" i="209"/>
  <c r="U289" i="209"/>
  <c r="U121" i="208"/>
  <c r="U277" i="210"/>
  <c r="U253" i="212"/>
  <c r="U121" i="210"/>
  <c r="U157" i="212"/>
  <c r="U25" i="211"/>
  <c r="U49" i="212"/>
  <c r="U301" i="211"/>
  <c r="U37" i="212"/>
  <c r="U265" i="214"/>
  <c r="U337" i="214"/>
  <c r="U193" i="215"/>
  <c r="U49" i="214"/>
  <c r="U205" i="215"/>
  <c r="U205" i="218"/>
  <c r="U325" i="221"/>
  <c r="U109" i="223"/>
  <c r="U13" i="224"/>
  <c r="U49" i="223"/>
  <c r="U337" i="223"/>
  <c r="U193" i="222"/>
  <c r="U97" i="223"/>
  <c r="U169" i="217"/>
  <c r="U133" i="220"/>
  <c r="U361" i="224"/>
  <c r="U313" i="205"/>
  <c r="U205" i="205"/>
  <c r="U13" i="207"/>
  <c r="U349" i="207"/>
  <c r="U25" i="207"/>
  <c r="U157" i="209"/>
  <c r="U301" i="209"/>
  <c r="U145" i="208"/>
  <c r="U193" i="212"/>
  <c r="U325" i="212"/>
  <c r="U169" i="212"/>
  <c r="U229" i="212"/>
  <c r="U205" i="211"/>
  <c r="U73" i="212"/>
  <c r="U325" i="211"/>
  <c r="U61" i="212"/>
  <c r="U265" i="211"/>
  <c r="U361" i="214"/>
  <c r="U217" i="215"/>
  <c r="U25" i="216"/>
  <c r="U349" i="216"/>
  <c r="U229" i="215"/>
  <c r="U217" i="217"/>
  <c r="U229" i="218"/>
  <c r="U133" i="217"/>
  <c r="U253" i="216"/>
  <c r="U265" i="218"/>
  <c r="U61" i="221"/>
  <c r="U157" i="220"/>
  <c r="U229" i="221"/>
  <c r="U277" i="220"/>
  <c r="U229" i="222"/>
  <c r="U217" i="224"/>
  <c r="U133" i="223"/>
  <c r="U169" i="222"/>
  <c r="U157" i="224"/>
  <c r="U73" i="223"/>
  <c r="U181" i="224"/>
  <c r="U325" i="214"/>
  <c r="U289" i="219"/>
  <c r="U145" i="207"/>
  <c r="U229" i="205"/>
  <c r="U97" i="207"/>
  <c r="U13" i="208"/>
  <c r="U49" i="207"/>
  <c r="U169" i="209"/>
  <c r="U313" i="209"/>
  <c r="U349" i="208"/>
  <c r="U265" i="212"/>
  <c r="U49" i="210"/>
  <c r="U241" i="212"/>
  <c r="U301" i="212"/>
  <c r="U217" i="212"/>
  <c r="U181" i="213"/>
  <c r="U49" i="213"/>
  <c r="U169" i="213"/>
  <c r="U289" i="211"/>
  <c r="U85" i="216"/>
  <c r="U241" i="215"/>
  <c r="U157" i="216"/>
  <c r="U193" i="214"/>
  <c r="U253" i="215"/>
  <c r="U37" i="218"/>
  <c r="U253" i="218"/>
  <c r="U25" i="217"/>
  <c r="U277" i="216"/>
  <c r="U289" i="218"/>
  <c r="U37" i="222"/>
  <c r="U181" i="220"/>
  <c r="U277" i="219"/>
  <c r="U349" i="221"/>
  <c r="U253" i="222"/>
  <c r="U241" i="224"/>
  <c r="U157" i="223"/>
  <c r="U217" i="207"/>
  <c r="U37" i="205"/>
  <c r="U61" i="205"/>
  <c r="U289" i="208"/>
  <c r="U25" i="209"/>
  <c r="U181" i="209"/>
  <c r="U325" i="209"/>
  <c r="U13" i="209"/>
  <c r="U337" i="212"/>
  <c r="U37" i="211"/>
  <c r="U313" i="212"/>
  <c r="U313" i="210"/>
  <c r="U289" i="212"/>
  <c r="U205" i="213"/>
  <c r="U37" i="214"/>
  <c r="U193" i="213"/>
  <c r="U313" i="211"/>
  <c r="U205" i="214"/>
  <c r="U265" i="215"/>
  <c r="U181" i="216"/>
  <c r="U217" i="214"/>
  <c r="U277" i="215"/>
  <c r="U61" i="218"/>
  <c r="U277" i="218"/>
  <c r="U157" i="217"/>
  <c r="U49" i="217"/>
  <c r="U313" i="218"/>
  <c r="U313" i="219"/>
  <c r="U361" i="220"/>
  <c r="U49" i="220"/>
  <c r="U349" i="219"/>
  <c r="U277" i="222"/>
  <c r="U265" i="224"/>
  <c r="U181" i="223"/>
  <c r="U217" i="222"/>
  <c r="U205" i="224"/>
  <c r="U121" i="223"/>
  <c r="U253" i="217"/>
  <c r="U253" i="221"/>
  <c r="U337" i="222"/>
  <c r="U289" i="207"/>
  <c r="U241" i="210"/>
  <c r="U109" i="222"/>
  <c r="U217" i="205"/>
  <c r="U241" i="207"/>
  <c r="U13" i="205"/>
  <c r="U37" i="208"/>
  <c r="U49" i="209"/>
  <c r="U193" i="209"/>
  <c r="U337" i="209"/>
  <c r="U205" i="212"/>
  <c r="U133" i="213"/>
  <c r="U61" i="211"/>
  <c r="U145" i="210"/>
  <c r="U337" i="210"/>
  <c r="U361" i="212"/>
  <c r="U229" i="213"/>
  <c r="U13" i="215"/>
  <c r="U217" i="213"/>
  <c r="U37" i="213"/>
  <c r="U109" i="216"/>
  <c r="U289" i="215"/>
  <c r="U217" i="216"/>
  <c r="U241" i="214"/>
  <c r="U301" i="215"/>
  <c r="U85" i="218"/>
  <c r="U301" i="218"/>
  <c r="U181" i="217"/>
  <c r="U241" i="219"/>
  <c r="U337" i="218"/>
  <c r="U85" i="221"/>
  <c r="U157" i="221"/>
  <c r="U73" i="220"/>
  <c r="U13" i="220"/>
  <c r="U301" i="222"/>
  <c r="U289" i="224"/>
  <c r="U205" i="223"/>
  <c r="U241" i="222"/>
  <c r="U229" i="224"/>
  <c r="U145" i="223"/>
  <c r="U85" i="211"/>
  <c r="U49" i="211"/>
  <c r="U349" i="211"/>
  <c r="U241" i="213"/>
  <c r="U25" i="219"/>
  <c r="U205" i="217"/>
  <c r="U37" i="215"/>
  <c r="U109" i="218"/>
  <c r="U301" i="216"/>
  <c r="U73" i="222"/>
  <c r="U229" i="220"/>
  <c r="U25" i="224"/>
  <c r="U229" i="223"/>
  <c r="U169" i="223"/>
  <c r="U73" i="215"/>
  <c r="U121" i="214"/>
  <c r="U85" i="215"/>
  <c r="U193" i="221"/>
  <c r="U13" i="219"/>
  <c r="U121" i="219"/>
  <c r="U109" i="221"/>
  <c r="U169" i="220"/>
  <c r="U73" i="224"/>
  <c r="U217" i="223"/>
  <c r="U253" i="209"/>
  <c r="U121" i="215"/>
  <c r="U169" i="218"/>
  <c r="U121" i="224"/>
  <c r="U361" i="205"/>
  <c r="U253" i="205"/>
  <c r="U253" i="207"/>
  <c r="U61" i="208"/>
  <c r="U73" i="209"/>
  <c r="U205" i="209"/>
  <c r="U349" i="209"/>
  <c r="U277" i="212"/>
  <c r="U325" i="210"/>
  <c r="U169" i="210"/>
  <c r="U361" i="210"/>
  <c r="U253" i="213"/>
  <c r="U61" i="213"/>
  <c r="U313" i="215"/>
  <c r="U325" i="215"/>
  <c r="U325" i="218"/>
  <c r="U361" i="217"/>
  <c r="U361" i="218"/>
  <c r="U289" i="221"/>
  <c r="U301" i="220"/>
  <c r="U349" i="222"/>
  <c r="U265" i="222"/>
  <c r="U253" i="224"/>
  <c r="U313" i="224"/>
  <c r="U121" i="222"/>
  <c r="U97" i="209"/>
  <c r="U145" i="211"/>
  <c r="U61" i="207"/>
  <c r="U337" i="205"/>
  <c r="U37" i="209"/>
  <c r="U85" i="208"/>
  <c r="U85" i="210"/>
  <c r="U217" i="209"/>
  <c r="U361" i="209"/>
  <c r="U349" i="212"/>
  <c r="U349" i="210"/>
  <c r="U109" i="211"/>
  <c r="U193" i="210"/>
  <c r="U97" i="212"/>
  <c r="U73" i="211"/>
  <c r="U277" i="213"/>
  <c r="U337" i="213"/>
  <c r="U265" i="213"/>
  <c r="U361" i="213"/>
  <c r="U49" i="215"/>
  <c r="U337" i="215"/>
  <c r="U97" i="214"/>
  <c r="U61" i="215"/>
  <c r="U349" i="215"/>
  <c r="U133" i="218"/>
  <c r="U349" i="218"/>
  <c r="U61" i="219"/>
  <c r="U325" i="216"/>
  <c r="U109" i="219"/>
  <c r="U313" i="221"/>
  <c r="U49" i="219"/>
  <c r="U49" i="221"/>
  <c r="U325" i="220"/>
  <c r="U49" i="224"/>
  <c r="U13" i="223"/>
  <c r="U97" i="222"/>
  <c r="U289" i="222"/>
  <c r="U277" i="224"/>
  <c r="U193" i="223"/>
  <c r="U361" i="215"/>
  <c r="U13" i="216"/>
  <c r="U217" i="221"/>
  <c r="U205" i="219"/>
  <c r="U313" i="222"/>
  <c r="U25" i="210"/>
  <c r="U121" i="213"/>
  <c r="U205" i="216"/>
  <c r="U265" i="217"/>
  <c r="U253" i="219"/>
  <c r="U301" i="223"/>
  <c r="U61" i="209"/>
  <c r="U277" i="205"/>
  <c r="U85" i="207"/>
  <c r="U109" i="208"/>
  <c r="U229" i="208"/>
  <c r="U229" i="209"/>
  <c r="U13" i="210"/>
  <c r="U157" i="210"/>
  <c r="U13" i="211"/>
  <c r="U133" i="211"/>
  <c r="U217" i="210"/>
  <c r="U109" i="212"/>
  <c r="U97" i="211"/>
  <c r="U301" i="213"/>
  <c r="U13" i="212"/>
  <c r="U289" i="213"/>
  <c r="U169" i="214"/>
  <c r="U193" i="208"/>
  <c r="U301" i="205"/>
  <c r="U109" i="207"/>
  <c r="U133" i="208"/>
  <c r="U253" i="208"/>
  <c r="U241" i="209"/>
  <c r="U25" i="208"/>
  <c r="U181" i="210"/>
  <c r="U181" i="211"/>
  <c r="U157" i="211"/>
  <c r="U193" i="211"/>
  <c r="U121" i="212"/>
  <c r="U121" i="211"/>
  <c r="U325" i="213"/>
  <c r="U97" i="213"/>
  <c r="U313" i="213"/>
  <c r="U169" i="216"/>
  <c r="U97" i="215"/>
  <c r="U133" i="216"/>
  <c r="U145" i="214"/>
  <c r="U109" i="215"/>
  <c r="U13" i="217"/>
  <c r="U313" i="216"/>
  <c r="U37" i="219"/>
  <c r="U25" i="218"/>
  <c r="U277" i="217"/>
  <c r="U85" i="219"/>
  <c r="U361" i="219"/>
  <c r="U229" i="219"/>
  <c r="U13" i="222"/>
  <c r="U349" i="220"/>
  <c r="U97" i="224"/>
  <c r="U337" i="224"/>
  <c r="U277" i="223"/>
  <c r="U37" i="224"/>
  <c r="U361" i="222"/>
  <c r="U241" i="223"/>
  <c r="U85" i="205"/>
  <c r="U361" i="207"/>
  <c r="U217" i="208"/>
  <c r="U49" i="208"/>
  <c r="U205" i="210"/>
  <c r="U13" i="214"/>
  <c r="U133" i="212"/>
  <c r="U97" i="217"/>
  <c r="U13" i="213"/>
  <c r="U133" i="215"/>
  <c r="U49" i="218"/>
  <c r="U253" i="220"/>
  <c r="U61" i="224"/>
  <c r="U347" i="206"/>
  <c r="U340" i="206"/>
  <c r="U331" i="206"/>
  <c r="U305" i="206"/>
  <c r="U296" i="206"/>
  <c r="U287" i="206"/>
  <c r="U261" i="206"/>
  <c r="U254" i="206"/>
  <c r="U245" i="206"/>
  <c r="U219" i="206"/>
  <c r="U210" i="206"/>
  <c r="U201" i="206"/>
  <c r="U175" i="206"/>
  <c r="U166" i="206"/>
  <c r="U159" i="206"/>
  <c r="U131" i="206"/>
  <c r="U124" i="206"/>
  <c r="U116" i="206"/>
  <c r="U110" i="206"/>
  <c r="U102" i="206"/>
  <c r="U94" i="206"/>
  <c r="U88" i="206"/>
  <c r="U80" i="206"/>
  <c r="U74" i="206"/>
  <c r="U66" i="206"/>
  <c r="U58" i="206"/>
  <c r="U52" i="206"/>
  <c r="U44" i="206"/>
  <c r="U38" i="206"/>
  <c r="U158" i="206"/>
  <c r="U218" i="206"/>
  <c r="U165" i="206"/>
  <c r="U139" i="206"/>
  <c r="U107" i="206"/>
  <c r="U79" i="206"/>
  <c r="U57" i="206"/>
  <c r="U86" i="206"/>
  <c r="U332" i="206"/>
  <c r="U95" i="206"/>
  <c r="U31" i="206"/>
  <c r="U365" i="206"/>
  <c r="U356" i="206"/>
  <c r="U330" i="206"/>
  <c r="U321" i="206"/>
  <c r="U314" i="206"/>
  <c r="U286" i="206"/>
  <c r="U279" i="206"/>
  <c r="U270" i="206"/>
  <c r="U244" i="206"/>
  <c r="U235" i="206"/>
  <c r="U226" i="206"/>
  <c r="U200" i="206"/>
  <c r="U184" i="206"/>
  <c r="U140" i="206"/>
  <c r="U123" i="206"/>
  <c r="U87" i="206"/>
  <c r="U51" i="206"/>
  <c r="U70" i="206"/>
  <c r="U28" i="206"/>
  <c r="U367" i="206"/>
  <c r="U103" i="206"/>
  <c r="U355" i="206"/>
  <c r="U346" i="206"/>
  <c r="U339" i="206"/>
  <c r="U311" i="206"/>
  <c r="U304" i="206"/>
  <c r="U295" i="206"/>
  <c r="U269" i="206"/>
  <c r="U260" i="206"/>
  <c r="U251" i="206"/>
  <c r="U225" i="206"/>
  <c r="U209" i="206"/>
  <c r="U183" i="206"/>
  <c r="U174" i="206"/>
  <c r="U130" i="206"/>
  <c r="U101" i="206"/>
  <c r="U65" i="206"/>
  <c r="U35" i="206"/>
  <c r="U92" i="206"/>
  <c r="U50" i="206"/>
  <c r="U237" i="206"/>
  <c r="U117" i="206"/>
  <c r="U371" i="206"/>
  <c r="U364" i="206"/>
  <c r="U338" i="206"/>
  <c r="U329" i="206"/>
  <c r="U320" i="206"/>
  <c r="U294" i="206"/>
  <c r="U285" i="206"/>
  <c r="U278" i="206"/>
  <c r="U250" i="206"/>
  <c r="U243" i="206"/>
  <c r="U234" i="206"/>
  <c r="U208" i="206"/>
  <c r="U199" i="206"/>
  <c r="U190" i="206"/>
  <c r="U164" i="206"/>
  <c r="U155" i="206"/>
  <c r="U148" i="206"/>
  <c r="U78" i="206"/>
  <c r="U34" i="206"/>
  <c r="U290" i="206"/>
  <c r="U195" i="206"/>
  <c r="U67" i="206"/>
  <c r="U363" i="206"/>
  <c r="U354" i="206"/>
  <c r="U345" i="206"/>
  <c r="U319" i="206"/>
  <c r="U310" i="206"/>
  <c r="U303" i="206"/>
  <c r="U275" i="206"/>
  <c r="U268" i="206"/>
  <c r="U259" i="206"/>
  <c r="U233" i="206"/>
  <c r="U224" i="206"/>
  <c r="U215" i="206"/>
  <c r="U189" i="206"/>
  <c r="U182" i="206"/>
  <c r="U173" i="206"/>
  <c r="U147" i="206"/>
  <c r="U138" i="206"/>
  <c r="U129" i="206"/>
  <c r="U122" i="206"/>
  <c r="U114" i="206"/>
  <c r="U100" i="206"/>
  <c r="U64" i="206"/>
  <c r="U42" i="206"/>
  <c r="U246" i="206"/>
  <c r="U39" i="206"/>
  <c r="U370" i="206"/>
  <c r="U344" i="206"/>
  <c r="U335" i="206"/>
  <c r="U328" i="206"/>
  <c r="U302" i="206"/>
  <c r="U293" i="206"/>
  <c r="U284" i="206"/>
  <c r="U258" i="206"/>
  <c r="U249" i="206"/>
  <c r="U242" i="206"/>
  <c r="U214" i="206"/>
  <c r="U207" i="206"/>
  <c r="U198" i="206"/>
  <c r="U172" i="206"/>
  <c r="U163" i="206"/>
  <c r="U154" i="206"/>
  <c r="U128" i="206"/>
  <c r="U318" i="206"/>
  <c r="U232" i="206"/>
  <c r="U197" i="206"/>
  <c r="U153" i="206"/>
  <c r="U137" i="206"/>
  <c r="U119" i="206"/>
  <c r="U105" i="206"/>
  <c r="U91" i="206"/>
  <c r="U77" i="206"/>
  <c r="U55" i="206"/>
  <c r="U33" i="206"/>
  <c r="U255" i="206"/>
  <c r="U160" i="206"/>
  <c r="U111" i="206"/>
  <c r="U59" i="206"/>
  <c r="U369" i="206"/>
  <c r="U362" i="206"/>
  <c r="U353" i="206"/>
  <c r="U327" i="206"/>
  <c r="U309" i="206"/>
  <c r="U283" i="206"/>
  <c r="U274" i="206"/>
  <c r="U267" i="206"/>
  <c r="U239" i="206"/>
  <c r="U223" i="206"/>
  <c r="U188" i="206"/>
  <c r="U179" i="206"/>
  <c r="U146" i="206"/>
  <c r="U113" i="206"/>
  <c r="U99" i="206"/>
  <c r="U83" i="206"/>
  <c r="U69" i="206"/>
  <c r="U63" i="206"/>
  <c r="U47" i="206"/>
  <c r="U41" i="206"/>
  <c r="U27" i="206"/>
  <c r="U323" i="206"/>
  <c r="U125" i="206"/>
  <c r="U53" i="206"/>
  <c r="U352" i="206"/>
  <c r="U343" i="206"/>
  <c r="U334" i="206"/>
  <c r="U308" i="206"/>
  <c r="U299" i="206"/>
  <c r="U292" i="206"/>
  <c r="U266" i="206"/>
  <c r="U257" i="206"/>
  <c r="U248" i="206"/>
  <c r="U222" i="206"/>
  <c r="U213" i="206"/>
  <c r="U206" i="206"/>
  <c r="U178" i="206"/>
  <c r="U171" i="206"/>
  <c r="U162" i="206"/>
  <c r="U136" i="206"/>
  <c r="U127" i="206"/>
  <c r="U112" i="206"/>
  <c r="U98" i="206"/>
  <c r="U82" i="206"/>
  <c r="U76" i="206"/>
  <c r="U62" i="206"/>
  <c r="U54" i="206"/>
  <c r="U40" i="206"/>
  <c r="U26" i="206"/>
  <c r="U341" i="206"/>
  <c r="U281" i="206"/>
  <c r="U167" i="206"/>
  <c r="U75" i="206"/>
  <c r="U368" i="206"/>
  <c r="U359" i="206"/>
  <c r="U333" i="206"/>
  <c r="U326" i="206"/>
  <c r="U317" i="206"/>
  <c r="U291" i="206"/>
  <c r="U282" i="206"/>
  <c r="U273" i="206"/>
  <c r="U247" i="206"/>
  <c r="U238" i="206"/>
  <c r="U231" i="206"/>
  <c r="U203" i="206"/>
  <c r="U196" i="206"/>
  <c r="U187" i="206"/>
  <c r="U161" i="206"/>
  <c r="U152" i="206"/>
  <c r="U143" i="206"/>
  <c r="U118" i="206"/>
  <c r="U104" i="206"/>
  <c r="U90" i="206"/>
  <c r="U68" i="206"/>
  <c r="U46" i="206"/>
  <c r="U32" i="206"/>
  <c r="U202" i="206"/>
  <c r="U358" i="206"/>
  <c r="U351" i="206"/>
  <c r="U342" i="206"/>
  <c r="U316" i="206"/>
  <c r="U307" i="206"/>
  <c r="U298" i="206"/>
  <c r="U272" i="206"/>
  <c r="U263" i="206"/>
  <c r="U256" i="206"/>
  <c r="U230" i="206"/>
  <c r="U221" i="206"/>
  <c r="U212" i="206"/>
  <c r="U186" i="206"/>
  <c r="U177" i="206"/>
  <c r="U170" i="206"/>
  <c r="U142" i="206"/>
  <c r="U135" i="206"/>
  <c r="U126" i="206"/>
  <c r="U211" i="206"/>
  <c r="U81" i="206"/>
  <c r="U366" i="206"/>
  <c r="U357" i="206"/>
  <c r="U350" i="206"/>
  <c r="U322" i="206"/>
  <c r="U315" i="206"/>
  <c r="U306" i="206"/>
  <c r="U280" i="206"/>
  <c r="U271" i="206"/>
  <c r="U262" i="206"/>
  <c r="U236" i="206"/>
  <c r="U227" i="206"/>
  <c r="U220" i="206"/>
  <c r="U194" i="206"/>
  <c r="U185" i="206"/>
  <c r="U176" i="206"/>
  <c r="U150" i="206"/>
  <c r="U141" i="206"/>
  <c r="U134" i="206"/>
  <c r="U30" i="206"/>
  <c r="U191" i="206"/>
  <c r="U149" i="206"/>
  <c r="U115" i="206"/>
  <c r="U93" i="206"/>
  <c r="U71" i="206"/>
  <c r="U43" i="206"/>
  <c r="U29" i="206"/>
  <c r="U106" i="206"/>
  <c r="U56" i="206"/>
  <c r="U297" i="206"/>
  <c r="U151" i="206"/>
  <c r="U89" i="206"/>
  <c r="U45" i="206"/>
  <c r="U18" i="206"/>
  <c r="U17" i="206"/>
  <c r="U23" i="206"/>
  <c r="U22" i="206"/>
  <c r="U16" i="206"/>
  <c r="U15" i="206"/>
  <c r="U21" i="206"/>
  <c r="U20" i="206"/>
  <c r="U14" i="206"/>
  <c r="U19" i="206"/>
  <c r="L37" i="206"/>
  <c r="F9" i="209" l="1"/>
  <c r="F9" i="210"/>
  <c r="F9" i="211"/>
  <c r="F9" i="218"/>
  <c r="F9" i="213"/>
  <c r="F9" i="224"/>
  <c r="F9" i="214"/>
  <c r="F9" i="212"/>
  <c r="F9" i="207"/>
  <c r="F9" i="219"/>
  <c r="F9" i="215"/>
  <c r="F9" i="208"/>
  <c r="F9" i="222"/>
  <c r="F9" i="205"/>
  <c r="U9" i="2" s="1"/>
  <c r="F9" i="220"/>
  <c r="F9" i="217"/>
  <c r="F9" i="221"/>
  <c r="F9" i="216"/>
  <c r="U19" i="2" s="1"/>
  <c r="F9" i="223"/>
  <c r="B2" i="202"/>
  <c r="T109" i="206" l="1"/>
  <c r="R109" i="206"/>
  <c r="Q109" i="206"/>
  <c r="P109" i="206"/>
  <c r="O109" i="206"/>
  <c r="N109" i="206"/>
  <c r="M109" i="206"/>
  <c r="L109" i="206"/>
  <c r="T85" i="206"/>
  <c r="R85" i="206"/>
  <c r="Q85" i="206"/>
  <c r="P85" i="206"/>
  <c r="O85" i="206"/>
  <c r="N85" i="206"/>
  <c r="M85" i="206"/>
  <c r="L85" i="206"/>
  <c r="T61" i="206"/>
  <c r="R61" i="206"/>
  <c r="Q61" i="206"/>
  <c r="P61" i="206"/>
  <c r="O61" i="206"/>
  <c r="N61" i="206"/>
  <c r="M61" i="206"/>
  <c r="L61" i="206"/>
  <c r="R37" i="206"/>
  <c r="Q37" i="206"/>
  <c r="P37" i="206"/>
  <c r="O37" i="206"/>
  <c r="N37" i="206"/>
  <c r="M37" i="206"/>
  <c r="U13" i="206"/>
  <c r="G27" i="2" l="1"/>
  <c r="O26" i="2"/>
  <c r="Q26" i="2"/>
  <c r="I25" i="2"/>
  <c r="S23" i="2"/>
  <c r="O18" i="2"/>
  <c r="S27" i="2" l="1"/>
  <c r="I27" i="2"/>
  <c r="M27" i="2"/>
  <c r="O27" i="2"/>
  <c r="Q27" i="2"/>
  <c r="K27" i="2"/>
  <c r="K26" i="2"/>
  <c r="I26" i="2"/>
  <c r="S26" i="2"/>
  <c r="M26" i="2"/>
  <c r="G26" i="2"/>
  <c r="O25" i="2"/>
  <c r="S25" i="2"/>
  <c r="G25" i="2"/>
  <c r="K25" i="2"/>
  <c r="M25" i="2"/>
  <c r="Q25" i="2"/>
  <c r="Q24" i="2"/>
  <c r="S24" i="2"/>
  <c r="M24" i="2"/>
  <c r="K24" i="2"/>
  <c r="O24" i="2"/>
  <c r="I24" i="2"/>
  <c r="G24" i="2"/>
  <c r="O23" i="2"/>
  <c r="K23" i="2"/>
  <c r="Q23" i="2"/>
  <c r="G23" i="2"/>
  <c r="I23" i="2"/>
  <c r="M23" i="2"/>
  <c r="M22" i="2"/>
  <c r="S22" i="2"/>
  <c r="Q22" i="2"/>
  <c r="G22" i="2"/>
  <c r="I22" i="2"/>
  <c r="O22" i="2"/>
  <c r="K22" i="2"/>
  <c r="M21" i="2"/>
  <c r="I21" i="2"/>
  <c r="S21" i="2"/>
  <c r="K21" i="2"/>
  <c r="G21" i="2"/>
  <c r="O21" i="2"/>
  <c r="Q21" i="2"/>
  <c r="S20" i="2"/>
  <c r="O20" i="2"/>
  <c r="K20" i="2"/>
  <c r="I20" i="2"/>
  <c r="Q20" i="2"/>
  <c r="M20" i="2"/>
  <c r="G20" i="2"/>
  <c r="I18" i="2"/>
  <c r="Q18" i="2"/>
  <c r="M18" i="2"/>
  <c r="K18" i="2"/>
  <c r="S18" i="2"/>
  <c r="G18" i="2"/>
  <c r="U18" i="2"/>
  <c r="U20" i="2"/>
  <c r="U21" i="2"/>
  <c r="U22" i="2"/>
  <c r="U24" i="2"/>
  <c r="U23" i="2"/>
  <c r="U25" i="2"/>
  <c r="U26" i="2"/>
  <c r="U27" i="2"/>
  <c r="T361" i="206"/>
  <c r="U361" i="206" s="1"/>
  <c r="T349" i="206"/>
  <c r="U349" i="206" s="1"/>
  <c r="T337" i="206"/>
  <c r="U337" i="206" s="1"/>
  <c r="T325" i="206"/>
  <c r="U325" i="206" s="1"/>
  <c r="T313" i="206"/>
  <c r="U313" i="206" s="1"/>
  <c r="T301" i="206"/>
  <c r="U301" i="206" s="1"/>
  <c r="T289" i="206"/>
  <c r="U289" i="206" s="1"/>
  <c r="T277" i="206"/>
  <c r="U277" i="206" s="1"/>
  <c r="T265" i="206"/>
  <c r="U265" i="206" s="1"/>
  <c r="T253" i="206"/>
  <c r="U253" i="206" s="1"/>
  <c r="T241" i="206"/>
  <c r="U241" i="206" s="1"/>
  <c r="T229" i="206"/>
  <c r="U229" i="206" s="1"/>
  <c r="T217" i="206"/>
  <c r="U217" i="206" s="1"/>
  <c r="T205" i="206"/>
  <c r="U205" i="206" s="1"/>
  <c r="T193" i="206"/>
  <c r="U193" i="206" s="1"/>
  <c r="T181" i="206"/>
  <c r="U181" i="206" s="1"/>
  <c r="T169" i="206"/>
  <c r="U169" i="206" s="1"/>
  <c r="T157" i="206"/>
  <c r="U157" i="206" s="1"/>
  <c r="T145" i="206"/>
  <c r="U145" i="206" s="1"/>
  <c r="T133" i="206"/>
  <c r="U133" i="206" s="1"/>
  <c r="T121" i="206"/>
  <c r="U121" i="206" s="1"/>
  <c r="U109" i="206"/>
  <c r="T97" i="206"/>
  <c r="U97" i="206" s="1"/>
  <c r="U85" i="206"/>
  <c r="T73" i="206"/>
  <c r="U73" i="206" s="1"/>
  <c r="T49" i="206"/>
  <c r="U49" i="206" s="1"/>
  <c r="U37" i="206"/>
  <c r="U25" i="206"/>
  <c r="L133" i="206"/>
  <c r="U61" i="206"/>
  <c r="R361" i="206"/>
  <c r="Q361" i="206"/>
  <c r="P361" i="206"/>
  <c r="O361" i="206"/>
  <c r="N361" i="206"/>
  <c r="M361" i="206"/>
  <c r="L361" i="206"/>
  <c r="R349" i="206"/>
  <c r="Q349" i="206"/>
  <c r="P349" i="206"/>
  <c r="O349" i="206"/>
  <c r="N349" i="206"/>
  <c r="M349" i="206"/>
  <c r="L349" i="206"/>
  <c r="R337" i="206"/>
  <c r="Q337" i="206"/>
  <c r="P337" i="206"/>
  <c r="O337" i="206"/>
  <c r="N337" i="206"/>
  <c r="M337" i="206"/>
  <c r="L337" i="206"/>
  <c r="R325" i="206"/>
  <c r="Q325" i="206"/>
  <c r="P325" i="206"/>
  <c r="O325" i="206"/>
  <c r="N325" i="206"/>
  <c r="M325" i="206"/>
  <c r="L325" i="206"/>
  <c r="R313" i="206"/>
  <c r="Q313" i="206"/>
  <c r="P313" i="206"/>
  <c r="O313" i="206"/>
  <c r="N313" i="206"/>
  <c r="M313" i="206"/>
  <c r="L313" i="206"/>
  <c r="R301" i="206"/>
  <c r="Q301" i="206"/>
  <c r="P301" i="206"/>
  <c r="O301" i="206"/>
  <c r="N301" i="206"/>
  <c r="M301" i="206"/>
  <c r="L301" i="206"/>
  <c r="R289" i="206"/>
  <c r="Q289" i="206"/>
  <c r="P289" i="206"/>
  <c r="O289" i="206"/>
  <c r="N289" i="206"/>
  <c r="M289" i="206"/>
  <c r="L289" i="206"/>
  <c r="R277" i="206"/>
  <c r="Q277" i="206"/>
  <c r="P277" i="206"/>
  <c r="O277" i="206"/>
  <c r="N277" i="206"/>
  <c r="M277" i="206"/>
  <c r="L277" i="206"/>
  <c r="R265" i="206"/>
  <c r="Q265" i="206"/>
  <c r="P265" i="206"/>
  <c r="O265" i="206"/>
  <c r="N265" i="206"/>
  <c r="M265" i="206"/>
  <c r="L265" i="206"/>
  <c r="R253" i="206"/>
  <c r="Q253" i="206"/>
  <c r="P253" i="206"/>
  <c r="O253" i="206"/>
  <c r="N253" i="206"/>
  <c r="M253" i="206"/>
  <c r="L253" i="206"/>
  <c r="R241" i="206"/>
  <c r="Q241" i="206"/>
  <c r="P241" i="206"/>
  <c r="O241" i="206"/>
  <c r="N241" i="206"/>
  <c r="M241" i="206"/>
  <c r="L241" i="206"/>
  <c r="R229" i="206"/>
  <c r="Q229" i="206"/>
  <c r="P229" i="206"/>
  <c r="O229" i="206"/>
  <c r="N229" i="206"/>
  <c r="M229" i="206"/>
  <c r="L229" i="206"/>
  <c r="R217" i="206"/>
  <c r="Q217" i="206"/>
  <c r="P217" i="206"/>
  <c r="O217" i="206"/>
  <c r="N217" i="206"/>
  <c r="M217" i="206"/>
  <c r="L217" i="206"/>
  <c r="R205" i="206"/>
  <c r="Q205" i="206"/>
  <c r="P205" i="206"/>
  <c r="O205" i="206"/>
  <c r="N205" i="206"/>
  <c r="M205" i="206"/>
  <c r="L205" i="206"/>
  <c r="R193" i="206"/>
  <c r="Q193" i="206"/>
  <c r="P193" i="206"/>
  <c r="O193" i="206"/>
  <c r="N193" i="206"/>
  <c r="M193" i="206"/>
  <c r="L193" i="206"/>
  <c r="R181" i="206"/>
  <c r="Q181" i="206"/>
  <c r="P181" i="206"/>
  <c r="O181" i="206"/>
  <c r="N181" i="206"/>
  <c r="M181" i="206"/>
  <c r="L181" i="206"/>
  <c r="R169" i="206"/>
  <c r="Q169" i="206"/>
  <c r="P169" i="206"/>
  <c r="O169" i="206"/>
  <c r="N169" i="206"/>
  <c r="M169" i="206"/>
  <c r="L169" i="206"/>
  <c r="R157" i="206"/>
  <c r="Q157" i="206"/>
  <c r="P157" i="206"/>
  <c r="O157" i="206"/>
  <c r="N157" i="206"/>
  <c r="M157" i="206"/>
  <c r="L157" i="206"/>
  <c r="R145" i="206"/>
  <c r="Q145" i="206"/>
  <c r="P145" i="206"/>
  <c r="O145" i="206"/>
  <c r="N145" i="206"/>
  <c r="M145" i="206"/>
  <c r="L145" i="206"/>
  <c r="R133" i="206"/>
  <c r="Q133" i="206"/>
  <c r="P133" i="206"/>
  <c r="O133" i="206"/>
  <c r="N133" i="206"/>
  <c r="M133" i="206"/>
  <c r="R121" i="206"/>
  <c r="Q121" i="206"/>
  <c r="P121" i="206"/>
  <c r="O121" i="206"/>
  <c r="N121" i="206"/>
  <c r="M121" i="206"/>
  <c r="L121" i="206"/>
  <c r="R97" i="206"/>
  <c r="Q97" i="206"/>
  <c r="P97" i="206"/>
  <c r="O97" i="206"/>
  <c r="N97" i="206"/>
  <c r="M97" i="206"/>
  <c r="L97" i="206"/>
  <c r="R73" i="206"/>
  <c r="Q73" i="206"/>
  <c r="P73" i="206"/>
  <c r="O73" i="206"/>
  <c r="N73" i="206"/>
  <c r="M73" i="206"/>
  <c r="L73" i="206"/>
  <c r="R49" i="206"/>
  <c r="Q49" i="206"/>
  <c r="P49" i="206"/>
  <c r="O49" i="206"/>
  <c r="N49" i="206"/>
  <c r="M49" i="206"/>
  <c r="L49" i="206"/>
  <c r="B25" i="206"/>
  <c r="B37" i="206" s="1"/>
  <c r="D2" i="206"/>
  <c r="C2" i="206"/>
  <c r="S17" i="2" l="1"/>
  <c r="M17" i="2"/>
  <c r="K17" i="2"/>
  <c r="I17" i="2"/>
  <c r="Q17" i="2"/>
  <c r="G17" i="2"/>
  <c r="O17" i="2"/>
  <c r="I16" i="2"/>
  <c r="S16" i="2"/>
  <c r="Q16" i="2"/>
  <c r="M16" i="2"/>
  <c r="K16" i="2"/>
  <c r="O16" i="2"/>
  <c r="G16" i="2"/>
  <c r="I15" i="2"/>
  <c r="K15" i="2"/>
  <c r="G15" i="2"/>
  <c r="M15" i="2"/>
  <c r="Q15" i="2"/>
  <c r="S15" i="2"/>
  <c r="O15" i="2"/>
  <c r="U17" i="2"/>
  <c r="U15" i="2"/>
  <c r="U16" i="2"/>
  <c r="B49" i="206"/>
  <c r="B61" i="206" s="1"/>
  <c r="B73" i="206" s="1"/>
  <c r="B85" i="206" s="1"/>
  <c r="B97" i="206" s="1"/>
  <c r="B109" i="206" s="1"/>
  <c r="B121" i="206" s="1"/>
  <c r="B133" i="206" s="1"/>
  <c r="B145" i="206" s="1"/>
  <c r="B157" i="206" s="1"/>
  <c r="B169" i="206" s="1"/>
  <c r="B181" i="206" s="1"/>
  <c r="B193" i="206" s="1"/>
  <c r="B205" i="206" s="1"/>
  <c r="B217" i="206" s="1"/>
  <c r="B229" i="206" s="1"/>
  <c r="B241" i="206" s="1"/>
  <c r="B253" i="206" s="1"/>
  <c r="B265" i="206" s="1"/>
  <c r="B277" i="206" s="1"/>
  <c r="B289" i="206" s="1"/>
  <c r="B301" i="206" s="1"/>
  <c r="B313" i="206" s="1"/>
  <c r="B325" i="206" s="1"/>
  <c r="B337" i="206" s="1"/>
  <c r="B349" i="206" s="1"/>
  <c r="B361" i="206" s="1"/>
  <c r="L7" i="206"/>
  <c r="D7" i="206"/>
  <c r="D8" i="206"/>
  <c r="F9" i="206"/>
  <c r="L9" i="206"/>
  <c r="L8" i="206"/>
  <c r="D6" i="206"/>
  <c r="L6" i="206"/>
  <c r="S14" i="2" l="1"/>
  <c r="O14" i="2"/>
  <c r="G14" i="2"/>
  <c r="I14" i="2"/>
  <c r="K14" i="2"/>
  <c r="M14" i="2"/>
  <c r="Q14" i="2"/>
  <c r="G13" i="2"/>
  <c r="K13" i="2"/>
  <c r="I13" i="2"/>
  <c r="S13" i="2"/>
  <c r="O13" i="2"/>
  <c r="M13" i="2"/>
  <c r="Q13" i="2"/>
  <c r="Q12" i="2"/>
  <c r="M12" i="2"/>
  <c r="K12" i="2"/>
  <c r="I12" i="2"/>
  <c r="O12" i="2"/>
  <c r="G12" i="2"/>
  <c r="S12" i="2"/>
  <c r="O11" i="2"/>
  <c r="Q11" i="2"/>
  <c r="K11" i="2"/>
  <c r="M11" i="2"/>
  <c r="I11" i="2"/>
  <c r="S11" i="2"/>
  <c r="S10" i="2"/>
  <c r="O10" i="2"/>
  <c r="I10" i="2"/>
  <c r="M10" i="2"/>
  <c r="K10" i="2"/>
  <c r="Q10" i="2"/>
  <c r="G11" i="2"/>
  <c r="G10" i="2"/>
  <c r="S8" i="2"/>
  <c r="Q8" i="2"/>
  <c r="O8" i="2"/>
  <c r="M8" i="2"/>
  <c r="K8" i="2"/>
  <c r="I8" i="2"/>
  <c r="G8" i="2"/>
  <c r="U13" i="2"/>
  <c r="U8" i="2"/>
  <c r="U10" i="2"/>
  <c r="U11" i="2"/>
  <c r="U12" i="2"/>
  <c r="AD4" i="191"/>
  <c r="X4" i="191"/>
  <c r="R4" i="191"/>
  <c r="L4" i="191"/>
  <c r="F4" i="191"/>
  <c r="AG5" i="191" l="1"/>
  <c r="AH33" i="191" s="1"/>
  <c r="AA5" i="191"/>
  <c r="AB35" i="191" s="1"/>
  <c r="U5" i="191"/>
  <c r="V33" i="191" s="1"/>
  <c r="O5" i="191"/>
  <c r="P35" i="191" s="1"/>
  <c r="I5" i="191"/>
  <c r="J32" i="191" s="1"/>
  <c r="U8" i="191" l="1"/>
  <c r="U9" i="191"/>
  <c r="V31" i="191"/>
  <c r="O14" i="191"/>
  <c r="U16" i="191"/>
  <c r="U17" i="191"/>
  <c r="AA11" i="191"/>
  <c r="O26" i="191"/>
  <c r="U12" i="191"/>
  <c r="U24" i="191"/>
  <c r="V34" i="191"/>
  <c r="AA14" i="191"/>
  <c r="AA26" i="191"/>
  <c r="AA10" i="191"/>
  <c r="AB32" i="191"/>
  <c r="AB33" i="191"/>
  <c r="O10" i="191"/>
  <c r="P32" i="191"/>
  <c r="U13" i="191"/>
  <c r="U25" i="191"/>
  <c r="V35" i="191"/>
  <c r="AA15" i="191"/>
  <c r="AA27" i="191"/>
  <c r="AG8" i="191"/>
  <c r="AG12" i="191"/>
  <c r="AG16" i="191"/>
  <c r="AG24" i="191"/>
  <c r="AH34" i="191"/>
  <c r="O15" i="191"/>
  <c r="P33" i="191"/>
  <c r="AG9" i="191"/>
  <c r="AG13" i="191"/>
  <c r="AG25" i="191"/>
  <c r="AH35" i="191"/>
  <c r="O8" i="191"/>
  <c r="O12" i="191"/>
  <c r="O16" i="191"/>
  <c r="O24" i="191"/>
  <c r="P34" i="191"/>
  <c r="U10" i="191"/>
  <c r="U14" i="191"/>
  <c r="U26" i="191"/>
  <c r="V32" i="191"/>
  <c r="AA8" i="191"/>
  <c r="AA12" i="191"/>
  <c r="AA16" i="191"/>
  <c r="AA24" i="191"/>
  <c r="AB34" i="191"/>
  <c r="AG10" i="191"/>
  <c r="AG14" i="191"/>
  <c r="AG26" i="191"/>
  <c r="AH32" i="191"/>
  <c r="O11" i="191"/>
  <c r="O27" i="191"/>
  <c r="AG17" i="191"/>
  <c r="AH31" i="191"/>
  <c r="O9" i="191"/>
  <c r="O13" i="191"/>
  <c r="O17" i="191"/>
  <c r="O25" i="191"/>
  <c r="P31" i="191"/>
  <c r="U11" i="191"/>
  <c r="U15" i="191"/>
  <c r="U27" i="191"/>
  <c r="AA9" i="191"/>
  <c r="AA13" i="191"/>
  <c r="AA17" i="191"/>
  <c r="AA25" i="191"/>
  <c r="AB31" i="191"/>
  <c r="AG11" i="191"/>
  <c r="AG15" i="191"/>
  <c r="AG27" i="191"/>
  <c r="I11" i="191"/>
  <c r="J33" i="191"/>
  <c r="I8" i="191"/>
  <c r="I12" i="191"/>
  <c r="I16" i="191"/>
  <c r="I24" i="191"/>
  <c r="J34" i="191"/>
  <c r="I15" i="191"/>
  <c r="I27" i="191"/>
  <c r="I9" i="191"/>
  <c r="I13" i="191"/>
  <c r="I17" i="191"/>
  <c r="I25" i="191"/>
  <c r="J31" i="191"/>
  <c r="J35" i="191"/>
  <c r="I10" i="191"/>
  <c r="I14" i="191"/>
  <c r="I26" i="191"/>
  <c r="AG2" i="191"/>
  <c r="AD2" i="191"/>
  <c r="AB2" i="191"/>
  <c r="AJ27" i="191" l="1"/>
  <c r="D37" i="202" s="1"/>
  <c r="AJ24" i="191"/>
  <c r="D31" i="202" s="1"/>
  <c r="AK33" i="191"/>
  <c r="I17" i="202" s="1"/>
  <c r="AK35" i="191"/>
  <c r="I23" i="202" s="1"/>
  <c r="AJ11" i="191"/>
  <c r="S19" i="225" s="1"/>
  <c r="AK32" i="191"/>
  <c r="I15" i="202" s="1"/>
  <c r="AJ25" i="191"/>
  <c r="D35" i="202" s="1"/>
  <c r="AJ26" i="191"/>
  <c r="D33" i="202" s="1"/>
  <c r="AK34" i="191"/>
  <c r="I19" i="202" s="1"/>
  <c r="AK31" i="191"/>
  <c r="I21" i="202" s="1"/>
  <c r="AJ17" i="191"/>
  <c r="AJ8" i="191"/>
  <c r="Q19" i="225" s="1"/>
  <c r="AJ14" i="191"/>
  <c r="O19" i="225" s="1"/>
  <c r="F1" i="191"/>
  <c r="D39" i="202" l="1"/>
  <c r="F27" i="203"/>
  <c r="D23" i="202"/>
  <c r="F24" i="203"/>
  <c r="D27" i="202"/>
  <c r="F26" i="203"/>
  <c r="F25" i="203"/>
  <c r="D15" i="202"/>
  <c r="E29" i="191"/>
  <c r="E20" i="191"/>
  <c r="E19" i="191"/>
  <c r="E17" i="191"/>
  <c r="E14" i="191"/>
  <c r="E11" i="191"/>
  <c r="E8" i="191"/>
  <c r="P19" i="191" l="1"/>
  <c r="AH19" i="191"/>
  <c r="V19" i="191"/>
  <c r="J19" i="191"/>
  <c r="AB19" i="191"/>
  <c r="AB20" i="191"/>
  <c r="AH20" i="191"/>
  <c r="P20" i="191"/>
  <c r="V20" i="191"/>
  <c r="J20" i="191"/>
  <c r="V29" i="191"/>
  <c r="AB29" i="191"/>
  <c r="P29" i="191"/>
  <c r="AH29" i="191"/>
  <c r="J29" i="191"/>
  <c r="AH12" i="191"/>
  <c r="P11" i="191"/>
  <c r="AH13" i="191"/>
  <c r="P13" i="191"/>
  <c r="J13" i="191"/>
  <c r="V12" i="191"/>
  <c r="AB11" i="191"/>
  <c r="AB13" i="191"/>
  <c r="J11" i="191"/>
  <c r="J12" i="191"/>
  <c r="P12" i="191"/>
  <c r="AB12" i="191"/>
  <c r="V11" i="191"/>
  <c r="V13" i="191"/>
  <c r="AH11" i="191"/>
  <c r="AH15" i="191"/>
  <c r="AB14" i="191"/>
  <c r="AH16" i="191"/>
  <c r="P15" i="191"/>
  <c r="J16" i="191"/>
  <c r="V14" i="191"/>
  <c r="V16" i="191"/>
  <c r="AB15" i="191"/>
  <c r="P14" i="191"/>
  <c r="J15" i="191"/>
  <c r="P16" i="191"/>
  <c r="AB16" i="191"/>
  <c r="V15" i="191"/>
  <c r="AH14" i="191"/>
  <c r="J14" i="191"/>
  <c r="P10" i="191"/>
  <c r="V10" i="191"/>
  <c r="AH10" i="191"/>
  <c r="AB9" i="191"/>
  <c r="V8" i="191"/>
  <c r="AH8" i="191"/>
  <c r="J9" i="191"/>
  <c r="V9" i="191"/>
  <c r="J10" i="191"/>
  <c r="P8" i="191"/>
  <c r="AB8" i="191"/>
  <c r="J8" i="191"/>
  <c r="AB10" i="191"/>
  <c r="AH9" i="191"/>
  <c r="P9" i="191"/>
  <c r="V17" i="191"/>
  <c r="AB17" i="191"/>
  <c r="P17" i="191"/>
  <c r="AH17" i="191"/>
  <c r="AK19" i="191" l="1"/>
  <c r="I9" i="202" s="1"/>
  <c r="AK29" i="191"/>
  <c r="I13" i="202" s="1"/>
  <c r="AK20" i="191"/>
  <c r="I11" i="202" s="1"/>
  <c r="AK11" i="191"/>
  <c r="AK14" i="191"/>
  <c r="AK8" i="191"/>
  <c r="AB21" i="191"/>
  <c r="V21" i="191"/>
  <c r="AH21" i="191"/>
  <c r="P21" i="191"/>
  <c r="N39" i="2" l="1"/>
  <c r="N38" i="2"/>
  <c r="N36" i="2"/>
  <c r="N37" i="2"/>
  <c r="G29" i="203"/>
  <c r="E27" i="191"/>
  <c r="E26" i="191"/>
  <c r="E25" i="191"/>
  <c r="E24" i="191"/>
  <c r="P26" i="191" l="1"/>
  <c r="V26" i="191"/>
  <c r="AB26" i="191"/>
  <c r="AH26" i="191"/>
  <c r="J26" i="191"/>
  <c r="P24" i="191"/>
  <c r="AH24" i="191"/>
  <c r="J24" i="191"/>
  <c r="AB24" i="191"/>
  <c r="V24" i="191"/>
  <c r="AH25" i="191"/>
  <c r="J25" i="191"/>
  <c r="P25" i="191"/>
  <c r="V25" i="191"/>
  <c r="AB25" i="191"/>
  <c r="V27" i="191"/>
  <c r="AB27" i="191"/>
  <c r="AH27" i="191"/>
  <c r="J27" i="191"/>
  <c r="P27" i="191"/>
  <c r="J17" i="191"/>
  <c r="AK17" i="191" s="1"/>
  <c r="AK24" i="191" l="1"/>
  <c r="AK27" i="191"/>
  <c r="AK26" i="191"/>
  <c r="AK25" i="191"/>
  <c r="P38" i="191"/>
  <c r="J21" i="191"/>
  <c r="J38" i="191"/>
  <c r="AH38" i="191"/>
  <c r="V38" i="191"/>
  <c r="AB38" i="191"/>
  <c r="J36" i="191"/>
  <c r="I45" i="202"/>
  <c r="I43" i="202"/>
  <c r="I37" i="202"/>
  <c r="I35" i="202"/>
  <c r="E27" i="203"/>
  <c r="R35" i="2" l="1"/>
  <c r="U38" i="2"/>
  <c r="U37" i="2"/>
  <c r="U35" i="2"/>
  <c r="U39" i="2"/>
  <c r="U36" i="2"/>
  <c r="G28" i="203"/>
  <c r="AK21" i="191"/>
  <c r="N35" i="2"/>
  <c r="AK38" i="191"/>
  <c r="G30" i="203" s="1"/>
  <c r="P36" i="191"/>
  <c r="J5" i="191"/>
  <c r="F21" i="203"/>
  <c r="P32" i="193"/>
  <c r="P31" i="193"/>
  <c r="P30" i="193"/>
  <c r="P29" i="193"/>
  <c r="P28" i="193"/>
  <c r="P27" i="193"/>
  <c r="P26" i="193"/>
  <c r="P25" i="193"/>
  <c r="P24" i="193"/>
  <c r="P23" i="193"/>
  <c r="P22" i="193"/>
  <c r="P21" i="193"/>
  <c r="P20" i="193"/>
  <c r="P19" i="193"/>
  <c r="P18" i="193"/>
  <c r="P17" i="193"/>
  <c r="P16" i="193"/>
  <c r="P15" i="193"/>
  <c r="P14" i="193"/>
  <c r="P13" i="193"/>
  <c r="P12" i="193"/>
  <c r="P11" i="193"/>
  <c r="P10" i="193"/>
  <c r="P9" i="193"/>
  <c r="P8" i="193"/>
  <c r="D36" i="203"/>
  <c r="D35" i="203"/>
  <c r="V35" i="2" l="1"/>
  <c r="X35" i="2" s="1"/>
  <c r="R36" i="2"/>
  <c r="P5" i="191"/>
  <c r="V36" i="191"/>
  <c r="U17" i="193"/>
  <c r="G32" i="2" s="1"/>
  <c r="U18" i="193"/>
  <c r="I32" i="2" s="1"/>
  <c r="U19" i="193"/>
  <c r="K32" i="2" s="1"/>
  <c r="Q14" i="190"/>
  <c r="K31" i="2" s="1"/>
  <c r="Q16" i="190"/>
  <c r="Q15" i="190"/>
  <c r="V36" i="2" l="1"/>
  <c r="X36" i="2" s="1"/>
  <c r="V5" i="191"/>
  <c r="R37" i="2"/>
  <c r="AB36" i="191"/>
  <c r="O31" i="2"/>
  <c r="G31" i="2"/>
  <c r="N9" i="225" l="1"/>
  <c r="L6" i="124"/>
  <c r="V37" i="2"/>
  <c r="X37" i="2" s="1"/>
  <c r="AB5" i="191"/>
  <c r="R38" i="2"/>
  <c r="AH36" i="191"/>
  <c r="G34" i="203"/>
  <c r="G32" i="203"/>
  <c r="D29" i="202" l="1"/>
  <c r="F15" i="203"/>
  <c r="V38" i="2"/>
  <c r="X38" i="2" s="1"/>
  <c r="AK36" i="191"/>
  <c r="R39" i="2"/>
  <c r="AH5" i="191"/>
  <c r="E15" i="203"/>
  <c r="AK5" i="191" l="1"/>
  <c r="V39" i="2"/>
  <c r="D33" i="124" l="1"/>
  <c r="X39" i="2"/>
  <c r="S3" i="193"/>
  <c r="T3" i="193"/>
  <c r="U6" i="193"/>
  <c r="U16" i="193"/>
  <c r="O32" i="2" l="1"/>
  <c r="I6" i="124" s="1"/>
  <c r="T20" i="193"/>
  <c r="E24" i="203"/>
  <c r="I7" i="124" l="1"/>
  <c r="D9" i="203" s="1"/>
  <c r="I29" i="202" s="1"/>
  <c r="U32" i="2"/>
  <c r="E26" i="203"/>
  <c r="E25" i="203"/>
  <c r="E19" i="203"/>
  <c r="E18" i="203"/>
  <c r="E17" i="203"/>
  <c r="E12" i="203"/>
  <c r="E11" i="203"/>
  <c r="E13" i="203"/>
  <c r="E9" i="203"/>
  <c r="E8" i="203"/>
  <c r="O3" i="190" l="1"/>
  <c r="R6" i="194" l="1"/>
  <c r="Q6" i="190"/>
  <c r="J3" i="202" l="1"/>
  <c r="C3" i="202"/>
  <c r="B3" i="202"/>
  <c r="P3" i="124" l="1"/>
  <c r="E16" i="124" l="1"/>
  <c r="F16" i="124" s="1"/>
  <c r="E17" i="124"/>
  <c r="F17" i="124" s="1"/>
  <c r="E12" i="124" l="1"/>
  <c r="F12" i="124" s="1"/>
  <c r="C31" i="2" l="1"/>
  <c r="F9" i="203" l="1"/>
  <c r="G9" i="203" s="1"/>
  <c r="H9" i="203" s="1"/>
  <c r="E15" i="124"/>
  <c r="F15" i="124" s="1"/>
  <c r="E14" i="124"/>
  <c r="F14" i="124" s="1"/>
  <c r="E19" i="124"/>
  <c r="F19" i="124" s="1"/>
  <c r="E18" i="124"/>
  <c r="F18" i="124" s="1"/>
  <c r="E20" i="124"/>
  <c r="F20" i="124" s="1"/>
  <c r="E13" i="124"/>
  <c r="F13" i="124" s="1"/>
  <c r="E11" i="124"/>
  <c r="F11" i="124" s="1"/>
  <c r="J32" i="194"/>
  <c r="J31" i="194"/>
  <c r="J30" i="194"/>
  <c r="J29" i="194"/>
  <c r="J28" i="194"/>
  <c r="J27" i="194"/>
  <c r="J26" i="194"/>
  <c r="J25" i="194"/>
  <c r="J24" i="194"/>
  <c r="J23" i="194"/>
  <c r="J22" i="194"/>
  <c r="J21" i="194"/>
  <c r="J20" i="194"/>
  <c r="J19" i="194"/>
  <c r="J18" i="194"/>
  <c r="J17" i="194"/>
  <c r="J16" i="194"/>
  <c r="J15" i="194"/>
  <c r="J14" i="194"/>
  <c r="J13" i="194"/>
  <c r="J12" i="194"/>
  <c r="J11" i="194"/>
  <c r="J10" i="194"/>
  <c r="J9" i="194"/>
  <c r="J8" i="194"/>
  <c r="M32" i="194"/>
  <c r="M31" i="194"/>
  <c r="M30" i="194"/>
  <c r="M29" i="194"/>
  <c r="M28" i="194"/>
  <c r="M27" i="194"/>
  <c r="M26" i="194"/>
  <c r="M25" i="194"/>
  <c r="M24" i="194"/>
  <c r="M23" i="194"/>
  <c r="M22" i="194"/>
  <c r="M21" i="194"/>
  <c r="M20" i="194"/>
  <c r="M19" i="194"/>
  <c r="M18" i="194"/>
  <c r="M17" i="194"/>
  <c r="M16" i="194"/>
  <c r="M15" i="194"/>
  <c r="M14" i="194"/>
  <c r="M13" i="194"/>
  <c r="M12" i="194"/>
  <c r="M11" i="194"/>
  <c r="M10" i="194"/>
  <c r="M9" i="194"/>
  <c r="M8" i="194"/>
  <c r="C33" i="2"/>
  <c r="B9" i="194"/>
  <c r="B10" i="194" s="1"/>
  <c r="B11" i="194" s="1"/>
  <c r="B12" i="194" s="1"/>
  <c r="B13" i="194" s="1"/>
  <c r="B14" i="194" s="1"/>
  <c r="Q3" i="194"/>
  <c r="P3" i="194"/>
  <c r="D2" i="194"/>
  <c r="C32" i="2"/>
  <c r="B9" i="193"/>
  <c r="B10" i="193" s="1"/>
  <c r="B11" i="193" s="1"/>
  <c r="B12" i="193" s="1"/>
  <c r="B13" i="193" s="1"/>
  <c r="B14" i="193" s="1"/>
  <c r="B15" i="193" s="1"/>
  <c r="B16" i="193" s="1"/>
  <c r="B17" i="193" s="1"/>
  <c r="B18" i="193" s="1"/>
  <c r="B19" i="193" s="1"/>
  <c r="B20" i="193" s="1"/>
  <c r="B21" i="193" s="1"/>
  <c r="B22" i="193" s="1"/>
  <c r="B23" i="193" s="1"/>
  <c r="B24" i="193" s="1"/>
  <c r="B25" i="193" s="1"/>
  <c r="B26" i="193" s="1"/>
  <c r="B27" i="193" s="1"/>
  <c r="B28" i="193" s="1"/>
  <c r="B29" i="193" s="1"/>
  <c r="B30" i="193" s="1"/>
  <c r="B31" i="193" s="1"/>
  <c r="B32" i="193" s="1"/>
  <c r="D2" i="193"/>
  <c r="V366" i="224" l="1"/>
  <c r="V356" i="224"/>
  <c r="V350" i="224"/>
  <c r="V346" i="224"/>
  <c r="V340" i="224"/>
  <c r="V311" i="224"/>
  <c r="V305" i="224"/>
  <c r="V286" i="224"/>
  <c r="V280" i="224"/>
  <c r="V270" i="224"/>
  <c r="V189" i="224"/>
  <c r="V183" i="224"/>
  <c r="V179" i="224"/>
  <c r="V173" i="224"/>
  <c r="V163" i="224"/>
  <c r="V153" i="224"/>
  <c r="V147" i="224"/>
  <c r="V118" i="224"/>
  <c r="V112" i="224"/>
  <c r="V102" i="224"/>
  <c r="V330" i="223"/>
  <c r="V330" i="224"/>
  <c r="V320" i="224"/>
  <c r="V314" i="224"/>
  <c r="V295" i="224"/>
  <c r="V289" i="224"/>
  <c r="V260" i="224"/>
  <c r="V254" i="224"/>
  <c r="V250" i="224"/>
  <c r="V244" i="224"/>
  <c r="V234" i="224"/>
  <c r="V224" i="224"/>
  <c r="V218" i="224"/>
  <c r="V214" i="224"/>
  <c r="V208" i="224"/>
  <c r="V198" i="224"/>
  <c r="V371" i="224"/>
  <c r="V365" i="224"/>
  <c r="V355" i="224"/>
  <c r="V345" i="224"/>
  <c r="V339" i="224"/>
  <c r="V310" i="224"/>
  <c r="V304" i="224"/>
  <c r="V285" i="224"/>
  <c r="V279" i="224"/>
  <c r="V275" i="224"/>
  <c r="V269" i="224"/>
  <c r="V188" i="224"/>
  <c r="V182" i="224"/>
  <c r="V178" i="224"/>
  <c r="V172" i="224"/>
  <c r="V162" i="224"/>
  <c r="V152" i="224"/>
  <c r="V146" i="224"/>
  <c r="V117" i="224"/>
  <c r="V111" i="224"/>
  <c r="V107" i="224"/>
  <c r="V101" i="224"/>
  <c r="V335" i="224"/>
  <c r="V329" i="224"/>
  <c r="V319" i="224"/>
  <c r="V313" i="224"/>
  <c r="V294" i="224"/>
  <c r="V259" i="224"/>
  <c r="V249" i="224"/>
  <c r="V243" i="224"/>
  <c r="V239" i="224"/>
  <c r="V233" i="224"/>
  <c r="V223" i="224"/>
  <c r="V213" i="224"/>
  <c r="V207" i="224"/>
  <c r="V203" i="224"/>
  <c r="V197" i="224"/>
  <c r="V142" i="224"/>
  <c r="V136" i="224"/>
  <c r="V126" i="224"/>
  <c r="V91" i="224"/>
  <c r="V81" i="224"/>
  <c r="V75" i="224"/>
  <c r="V71" i="224"/>
  <c r="V65" i="224"/>
  <c r="V55" i="224"/>
  <c r="V45" i="224"/>
  <c r="V39" i="224"/>
  <c r="V35" i="224"/>
  <c r="V370" i="224"/>
  <c r="V364" i="224"/>
  <c r="V354" i="224"/>
  <c r="V344" i="224"/>
  <c r="V338" i="224"/>
  <c r="V309" i="224"/>
  <c r="V303" i="224"/>
  <c r="V284" i="224"/>
  <c r="V278" i="224"/>
  <c r="V274" i="224"/>
  <c r="V268" i="224"/>
  <c r="V187" i="224"/>
  <c r="V177" i="224"/>
  <c r="V171" i="224"/>
  <c r="V167" i="224"/>
  <c r="V161" i="224"/>
  <c r="V151" i="224"/>
  <c r="V145" i="224"/>
  <c r="V116" i="224"/>
  <c r="V110" i="224"/>
  <c r="V106" i="224"/>
  <c r="V100" i="224"/>
  <c r="V334" i="224"/>
  <c r="V328" i="224"/>
  <c r="V318" i="224"/>
  <c r="V299" i="224"/>
  <c r="V293" i="224"/>
  <c r="V258" i="224"/>
  <c r="V248" i="224"/>
  <c r="V242" i="224"/>
  <c r="V238" i="224"/>
  <c r="V232" i="224"/>
  <c r="V222" i="224"/>
  <c r="V212" i="224"/>
  <c r="V206" i="224"/>
  <c r="V202" i="224"/>
  <c r="V196" i="224"/>
  <c r="V141" i="224"/>
  <c r="V135" i="224"/>
  <c r="V131" i="224"/>
  <c r="V125" i="224"/>
  <c r="V90" i="224"/>
  <c r="V80" i="224"/>
  <c r="V74" i="224"/>
  <c r="V70" i="224"/>
  <c r="V64" i="224"/>
  <c r="V54" i="224"/>
  <c r="V44" i="224"/>
  <c r="V38" i="224"/>
  <c r="V34" i="224"/>
  <c r="V28" i="224"/>
  <c r="V19" i="224"/>
  <c r="V369" i="224"/>
  <c r="V363" i="224"/>
  <c r="V359" i="224"/>
  <c r="V353" i="224"/>
  <c r="V343" i="224"/>
  <c r="V337" i="224"/>
  <c r="V308" i="224"/>
  <c r="V302" i="224"/>
  <c r="V283" i="224"/>
  <c r="V273" i="224"/>
  <c r="V267" i="224"/>
  <c r="V186" i="224"/>
  <c r="V333" i="224"/>
  <c r="V327" i="224"/>
  <c r="V323" i="224"/>
  <c r="V317" i="224"/>
  <c r="V298" i="224"/>
  <c r="V292" i="224"/>
  <c r="V263" i="224"/>
  <c r="V257" i="224"/>
  <c r="V247" i="224"/>
  <c r="V237" i="224"/>
  <c r="V231" i="224"/>
  <c r="V227" i="224"/>
  <c r="V221" i="224"/>
  <c r="V211" i="224"/>
  <c r="V201" i="224"/>
  <c r="V195" i="224"/>
  <c r="V140" i="224"/>
  <c r="V134" i="224"/>
  <c r="V130" i="224"/>
  <c r="V124" i="224"/>
  <c r="V95" i="224"/>
  <c r="V89" i="224"/>
  <c r="V79" i="224"/>
  <c r="V69" i="224"/>
  <c r="V63" i="224"/>
  <c r="V368" i="224"/>
  <c r="V362" i="224"/>
  <c r="V358" i="224"/>
  <c r="V352" i="224"/>
  <c r="V342" i="224"/>
  <c r="V307" i="224"/>
  <c r="V282" i="224"/>
  <c r="V272" i="224"/>
  <c r="V266" i="224"/>
  <c r="V191" i="224"/>
  <c r="V185" i="224"/>
  <c r="V175" i="224"/>
  <c r="V165" i="224"/>
  <c r="V159" i="224"/>
  <c r="V155" i="224"/>
  <c r="V149" i="224"/>
  <c r="V114" i="224"/>
  <c r="V104" i="224"/>
  <c r="V98" i="224"/>
  <c r="V332" i="224"/>
  <c r="V326" i="224"/>
  <c r="V322" i="224"/>
  <c r="V316" i="224"/>
  <c r="V297" i="224"/>
  <c r="V291" i="224"/>
  <c r="V262" i="224"/>
  <c r="V256" i="224"/>
  <c r="V246" i="224"/>
  <c r="V236" i="224"/>
  <c r="V230" i="224"/>
  <c r="V226" i="224"/>
  <c r="V220" i="224"/>
  <c r="V210" i="224"/>
  <c r="V200" i="224"/>
  <c r="V194" i="224"/>
  <c r="V139" i="224"/>
  <c r="V129" i="224"/>
  <c r="V123" i="224"/>
  <c r="V94" i="224"/>
  <c r="V88" i="224"/>
  <c r="V78" i="224"/>
  <c r="V68" i="224"/>
  <c r="V62" i="224"/>
  <c r="V58" i="224"/>
  <c r="V52" i="224"/>
  <c r="V42" i="224"/>
  <c r="V32" i="224"/>
  <c r="V26" i="224"/>
  <c r="V23" i="224"/>
  <c r="V17" i="224"/>
  <c r="V367" i="223"/>
  <c r="V357" i="223"/>
  <c r="V351" i="223"/>
  <c r="V347" i="223"/>
  <c r="V341" i="223"/>
  <c r="V322" i="223"/>
  <c r="V316" i="223"/>
  <c r="V306" i="223"/>
  <c r="V296" i="223"/>
  <c r="V290" i="223"/>
  <c r="V286" i="223"/>
  <c r="V280" i="223"/>
  <c r="V270" i="223"/>
  <c r="V251" i="223"/>
  <c r="V245" i="223"/>
  <c r="V235" i="223"/>
  <c r="V225" i="223"/>
  <c r="V219" i="223"/>
  <c r="V190" i="223"/>
  <c r="V184" i="223"/>
  <c r="V174" i="223"/>
  <c r="V119" i="223"/>
  <c r="V113" i="223"/>
  <c r="V103" i="223"/>
  <c r="V97" i="223"/>
  <c r="V68" i="223"/>
  <c r="V62" i="223"/>
  <c r="V58" i="223"/>
  <c r="V52" i="223"/>
  <c r="V33" i="223"/>
  <c r="V27" i="223"/>
  <c r="V18" i="223"/>
  <c r="V368" i="222"/>
  <c r="V362" i="222"/>
  <c r="V358" i="222"/>
  <c r="V352" i="222"/>
  <c r="V333" i="222"/>
  <c r="V327" i="222"/>
  <c r="V298" i="222"/>
  <c r="V292" i="222"/>
  <c r="V273" i="222"/>
  <c r="V267" i="222"/>
  <c r="V263" i="222"/>
  <c r="V257" i="222"/>
  <c r="V222" i="222"/>
  <c r="V126" i="222"/>
  <c r="V107" i="222"/>
  <c r="V101" i="222"/>
  <c r="V367" i="224"/>
  <c r="V357" i="224"/>
  <c r="V351" i="224"/>
  <c r="V347" i="224"/>
  <c r="V341" i="224"/>
  <c r="V306" i="224"/>
  <c r="V287" i="224"/>
  <c r="V281" i="224"/>
  <c r="V271" i="224"/>
  <c r="V265" i="224"/>
  <c r="V190" i="224"/>
  <c r="V184" i="224"/>
  <c r="V174" i="224"/>
  <c r="V164" i="224"/>
  <c r="V158" i="224"/>
  <c r="V154" i="224"/>
  <c r="V148" i="224"/>
  <c r="V119" i="224"/>
  <c r="V113" i="224"/>
  <c r="V103" i="224"/>
  <c r="V331" i="224"/>
  <c r="V321" i="224"/>
  <c r="V315" i="224"/>
  <c r="V296" i="224"/>
  <c r="V290" i="224"/>
  <c r="V261" i="224"/>
  <c r="V255" i="224"/>
  <c r="V251" i="224"/>
  <c r="V245" i="224"/>
  <c r="V235" i="224"/>
  <c r="V225" i="224"/>
  <c r="V219" i="224"/>
  <c r="V215" i="224"/>
  <c r="V209" i="224"/>
  <c r="V199" i="224"/>
  <c r="V193" i="224"/>
  <c r="V138" i="224"/>
  <c r="V128" i="224"/>
  <c r="V122" i="224"/>
  <c r="V93" i="224"/>
  <c r="V87" i="224"/>
  <c r="V83" i="224"/>
  <c r="V77" i="224"/>
  <c r="V67" i="224"/>
  <c r="V57" i="224"/>
  <c r="V51" i="224"/>
  <c r="V47" i="224"/>
  <c r="V41" i="224"/>
  <c r="V31" i="224"/>
  <c r="V25" i="224"/>
  <c r="V22" i="224"/>
  <c r="V16" i="224"/>
  <c r="V366" i="223"/>
  <c r="V356" i="223"/>
  <c r="V350" i="223"/>
  <c r="V346" i="223"/>
  <c r="V340" i="223"/>
  <c r="V321" i="223"/>
  <c r="V315" i="223"/>
  <c r="V311" i="223"/>
  <c r="V305" i="223"/>
  <c r="V295" i="223"/>
  <c r="V285" i="223"/>
  <c r="V279" i="223"/>
  <c r="V275" i="223"/>
  <c r="V269" i="223"/>
  <c r="V250" i="223"/>
  <c r="V244" i="223"/>
  <c r="V234" i="223"/>
  <c r="V224" i="223"/>
  <c r="V218" i="223"/>
  <c r="V189" i="223"/>
  <c r="V183" i="223"/>
  <c r="V179" i="223"/>
  <c r="V173" i="223"/>
  <c r="V118" i="223"/>
  <c r="V112" i="223"/>
  <c r="V102" i="223"/>
  <c r="V67" i="223"/>
  <c r="V57" i="223"/>
  <c r="V51" i="223"/>
  <c r="V32" i="223"/>
  <c r="V26" i="223"/>
  <c r="V23" i="223"/>
  <c r="V17" i="223"/>
  <c r="V367" i="222"/>
  <c r="V357" i="222"/>
  <c r="V351" i="222"/>
  <c r="V332" i="222"/>
  <c r="V326" i="222"/>
  <c r="V297" i="222"/>
  <c r="V291" i="222"/>
  <c r="V272" i="222"/>
  <c r="V266" i="222"/>
  <c r="V262" i="222"/>
  <c r="V256" i="222"/>
  <c r="V227" i="222"/>
  <c r="V221" i="222"/>
  <c r="V131" i="222"/>
  <c r="V125" i="222"/>
  <c r="V106" i="222"/>
  <c r="V100" i="222"/>
  <c r="V166" i="224"/>
  <c r="V150" i="224"/>
  <c r="V43" i="224"/>
  <c r="V29" i="224"/>
  <c r="V365" i="223"/>
  <c r="V354" i="223"/>
  <c r="V342" i="223"/>
  <c r="V309" i="223"/>
  <c r="V302" i="223"/>
  <c r="V298" i="223"/>
  <c r="V291" i="223"/>
  <c r="V274" i="223"/>
  <c r="V267" i="223"/>
  <c r="V247" i="223"/>
  <c r="V236" i="223"/>
  <c r="V217" i="223"/>
  <c r="V187" i="223"/>
  <c r="V165" i="223"/>
  <c r="V159" i="223"/>
  <c r="V155" i="223"/>
  <c r="V149" i="223"/>
  <c r="V139" i="223"/>
  <c r="V129" i="223"/>
  <c r="V123" i="223"/>
  <c r="V71" i="223"/>
  <c r="V64" i="223"/>
  <c r="V42" i="223"/>
  <c r="V21" i="223"/>
  <c r="V14" i="223"/>
  <c r="V370" i="222"/>
  <c r="V363" i="222"/>
  <c r="V347" i="222"/>
  <c r="V341" i="222"/>
  <c r="V320" i="222"/>
  <c r="V314" i="222"/>
  <c r="V310" i="222"/>
  <c r="V304" i="222"/>
  <c r="V283" i="222"/>
  <c r="V277" i="222"/>
  <c r="V250" i="222"/>
  <c r="V244" i="222"/>
  <c r="V234" i="222"/>
  <c r="V224" i="222"/>
  <c r="V217" i="222"/>
  <c r="V170" i="224"/>
  <c r="V97" i="224"/>
  <c r="V92" i="224"/>
  <c r="V56" i="224"/>
  <c r="V331" i="223"/>
  <c r="V320" i="223"/>
  <c r="V278" i="223"/>
  <c r="V263" i="223"/>
  <c r="V257" i="223"/>
  <c r="V213" i="223"/>
  <c r="V207" i="223"/>
  <c r="V203" i="223"/>
  <c r="V197" i="223"/>
  <c r="V175" i="223"/>
  <c r="V111" i="223"/>
  <c r="V107" i="223"/>
  <c r="V100" i="223"/>
  <c r="V90" i="223"/>
  <c r="V80" i="223"/>
  <c r="V74" i="223"/>
  <c r="V59" i="223"/>
  <c r="V143" i="224"/>
  <c r="V127" i="224"/>
  <c r="V76" i="224"/>
  <c r="V15" i="224"/>
  <c r="V371" i="223"/>
  <c r="V364" i="223"/>
  <c r="V353" i="223"/>
  <c r="V308" i="223"/>
  <c r="V297" i="223"/>
  <c r="V273" i="223"/>
  <c r="V266" i="223"/>
  <c r="V246" i="223"/>
  <c r="V223" i="223"/>
  <c r="V186" i="223"/>
  <c r="V164" i="223"/>
  <c r="V158" i="223"/>
  <c r="V154" i="223"/>
  <c r="V148" i="223"/>
  <c r="V138" i="223"/>
  <c r="V128" i="223"/>
  <c r="V122" i="223"/>
  <c r="V105" i="224"/>
  <c r="V27" i="224"/>
  <c r="V319" i="223"/>
  <c r="V284" i="223"/>
  <c r="V262" i="223"/>
  <c r="V256" i="223"/>
  <c r="V212" i="223"/>
  <c r="V206" i="223"/>
  <c r="V202" i="223"/>
  <c r="V196" i="223"/>
  <c r="V117" i="223"/>
  <c r="V110" i="223"/>
  <c r="V106" i="223"/>
  <c r="V99" i="223"/>
  <c r="V95" i="223"/>
  <c r="V89" i="223"/>
  <c r="V79" i="223"/>
  <c r="V73" i="223"/>
  <c r="V50" i="223"/>
  <c r="V30" i="223"/>
  <c r="V40" i="224"/>
  <c r="V14" i="224"/>
  <c r="V370" i="223"/>
  <c r="V363" i="223"/>
  <c r="V359" i="223"/>
  <c r="V352" i="223"/>
  <c r="V339" i="223"/>
  <c r="V329" i="223"/>
  <c r="V307" i="223"/>
  <c r="V272" i="223"/>
  <c r="V265" i="223"/>
  <c r="V233" i="223"/>
  <c r="V222" i="223"/>
  <c r="V185" i="223"/>
  <c r="V163" i="223"/>
  <c r="V153" i="223"/>
  <c r="V147" i="223"/>
  <c r="V143" i="223"/>
  <c r="V137" i="223"/>
  <c r="V127" i="223"/>
  <c r="V121" i="223"/>
  <c r="V53" i="224"/>
  <c r="V21" i="224"/>
  <c r="V335" i="223"/>
  <c r="V318" i="223"/>
  <c r="V283" i="223"/>
  <c r="V261" i="223"/>
  <c r="V255" i="223"/>
  <c r="V211" i="223"/>
  <c r="V201" i="223"/>
  <c r="V195" i="223"/>
  <c r="V172" i="223"/>
  <c r="V116" i="223"/>
  <c r="V105" i="223"/>
  <c r="V98" i="223"/>
  <c r="V94" i="223"/>
  <c r="V88" i="223"/>
  <c r="V78" i="223"/>
  <c r="V56" i="223"/>
  <c r="V49" i="223"/>
  <c r="V29" i="223"/>
  <c r="V355" i="222"/>
  <c r="V176" i="224"/>
  <c r="V33" i="224"/>
  <c r="V369" i="223"/>
  <c r="V362" i="223"/>
  <c r="V358" i="223"/>
  <c r="V345" i="223"/>
  <c r="V338" i="223"/>
  <c r="V328" i="223"/>
  <c r="V294" i="223"/>
  <c r="V271" i="223"/>
  <c r="V243" i="223"/>
  <c r="V239" i="223"/>
  <c r="V232" i="223"/>
  <c r="V221" i="223"/>
  <c r="V191" i="223"/>
  <c r="V162" i="223"/>
  <c r="V152" i="223"/>
  <c r="V146" i="223"/>
  <c r="V142" i="223"/>
  <c r="V136" i="223"/>
  <c r="V126" i="223"/>
  <c r="V45" i="223"/>
  <c r="V39" i="223"/>
  <c r="V366" i="222"/>
  <c r="V344" i="222"/>
  <c r="V338" i="222"/>
  <c r="V323" i="222"/>
  <c r="V317" i="222"/>
  <c r="V307" i="222"/>
  <c r="V301" i="222"/>
  <c r="V286" i="222"/>
  <c r="V280" i="222"/>
  <c r="V247" i="222"/>
  <c r="V237" i="222"/>
  <c r="V231" i="222"/>
  <c r="V220" i="222"/>
  <c r="V119" i="222"/>
  <c r="V113" i="222"/>
  <c r="V82" i="222"/>
  <c r="V76" i="222"/>
  <c r="V66" i="222"/>
  <c r="V32" i="222"/>
  <c r="V26" i="222"/>
  <c r="V23" i="222"/>
  <c r="V17" i="222"/>
  <c r="V367" i="221"/>
  <c r="V332" i="221"/>
  <c r="V326" i="221"/>
  <c r="V307" i="221"/>
  <c r="V297" i="221"/>
  <c r="V160" i="224"/>
  <c r="V82" i="224"/>
  <c r="V66" i="224"/>
  <c r="V20" i="224"/>
  <c r="V334" i="223"/>
  <c r="V317" i="223"/>
  <c r="V282" i="223"/>
  <c r="V260" i="223"/>
  <c r="V254" i="223"/>
  <c r="V210" i="223"/>
  <c r="V200" i="223"/>
  <c r="V194" i="223"/>
  <c r="V178" i="223"/>
  <c r="V171" i="223"/>
  <c r="V115" i="223"/>
  <c r="V104" i="223"/>
  <c r="V93" i="223"/>
  <c r="V87" i="223"/>
  <c r="V83" i="223"/>
  <c r="V77" i="223"/>
  <c r="V55" i="223"/>
  <c r="V35" i="223"/>
  <c r="V28" i="223"/>
  <c r="V354" i="222"/>
  <c r="V334" i="222"/>
  <c r="V296" i="222"/>
  <c r="V289" i="222"/>
  <c r="V269" i="222"/>
  <c r="V210" i="222"/>
  <c r="V200" i="222"/>
  <c r="V194" i="222"/>
  <c r="V190" i="222"/>
  <c r="V184" i="222"/>
  <c r="V174" i="222"/>
  <c r="V164" i="222"/>
  <c r="V86" i="224"/>
  <c r="V46" i="224"/>
  <c r="V368" i="223"/>
  <c r="V344" i="223"/>
  <c r="V337" i="223"/>
  <c r="V327" i="223"/>
  <c r="V304" i="223"/>
  <c r="V293" i="223"/>
  <c r="V249" i="223"/>
  <c r="V242" i="223"/>
  <c r="V238" i="223"/>
  <c r="V231" i="223"/>
  <c r="V227" i="223"/>
  <c r="V220" i="223"/>
  <c r="V182" i="223"/>
  <c r="V167" i="223"/>
  <c r="V161" i="223"/>
  <c r="V151" i="223"/>
  <c r="V141" i="223"/>
  <c r="V135" i="223"/>
  <c r="V131" i="223"/>
  <c r="V125" i="223"/>
  <c r="V66" i="223"/>
  <c r="V44" i="223"/>
  <c r="V137" i="224"/>
  <c r="V121" i="224"/>
  <c r="V59" i="224"/>
  <c r="V50" i="224"/>
  <c r="V333" i="223"/>
  <c r="V323" i="223"/>
  <c r="V281" i="223"/>
  <c r="V259" i="223"/>
  <c r="V215" i="223"/>
  <c r="V209" i="223"/>
  <c r="V199" i="223"/>
  <c r="V193" i="223"/>
  <c r="V177" i="223"/>
  <c r="V170" i="223"/>
  <c r="V114" i="223"/>
  <c r="V92" i="223"/>
  <c r="V86" i="223"/>
  <c r="V82" i="223"/>
  <c r="V76" i="223"/>
  <c r="V54" i="223"/>
  <c r="V34" i="223"/>
  <c r="V353" i="222"/>
  <c r="V295" i="222"/>
  <c r="V275" i="222"/>
  <c r="V268" i="222"/>
  <c r="V255" i="222"/>
  <c r="V215" i="222"/>
  <c r="V209" i="222"/>
  <c r="V199" i="222"/>
  <c r="V189" i="222"/>
  <c r="V183" i="222"/>
  <c r="V179" i="222"/>
  <c r="V173" i="222"/>
  <c r="V163" i="222"/>
  <c r="V157" i="222"/>
  <c r="V154" i="222"/>
  <c r="V148" i="222"/>
  <c r="V138" i="222"/>
  <c r="V128" i="222"/>
  <c r="V121" i="222"/>
  <c r="V90" i="222"/>
  <c r="V55" i="222"/>
  <c r="V49" i="222"/>
  <c r="V46" i="222"/>
  <c r="V40" i="222"/>
  <c r="V356" i="221"/>
  <c r="V350" i="221"/>
  <c r="V346" i="221"/>
  <c r="V340" i="221"/>
  <c r="V321" i="221"/>
  <c r="V315" i="221"/>
  <c r="V286" i="221"/>
  <c r="V280" i="221"/>
  <c r="V270" i="221"/>
  <c r="V210" i="221"/>
  <c r="V200" i="221"/>
  <c r="V194" i="221"/>
  <c r="V165" i="221"/>
  <c r="V159" i="221"/>
  <c r="V155" i="221"/>
  <c r="V149" i="221"/>
  <c r="V114" i="221"/>
  <c r="V104" i="221"/>
  <c r="V98" i="221"/>
  <c r="V69" i="221"/>
  <c r="V63" i="221"/>
  <c r="V34" i="221"/>
  <c r="V28" i="221"/>
  <c r="V19" i="221"/>
  <c r="V369" i="220"/>
  <c r="V363" i="220"/>
  <c r="V359" i="220"/>
  <c r="V353" i="220"/>
  <c r="V343" i="220"/>
  <c r="V115" i="224"/>
  <c r="V99" i="224"/>
  <c r="V30" i="224"/>
  <c r="V18" i="224"/>
  <c r="V355" i="223"/>
  <c r="V343" i="223"/>
  <c r="V326" i="223"/>
  <c r="V310" i="223"/>
  <c r="V303" i="223"/>
  <c r="V299" i="223"/>
  <c r="V292" i="223"/>
  <c r="V268" i="223"/>
  <c r="V248" i="223"/>
  <c r="V237" i="223"/>
  <c r="V230" i="223"/>
  <c r="V226" i="223"/>
  <c r="V188" i="223"/>
  <c r="V166" i="223"/>
  <c r="V160" i="223"/>
  <c r="V150" i="223"/>
  <c r="V140" i="223"/>
  <c r="V134" i="223"/>
  <c r="V130" i="223"/>
  <c r="V124" i="223"/>
  <c r="V65" i="223"/>
  <c r="V43" i="223"/>
  <c r="V22" i="223"/>
  <c r="V15" i="223"/>
  <c r="V371" i="222"/>
  <c r="V364" i="222"/>
  <c r="V342" i="222"/>
  <c r="V321" i="222"/>
  <c r="V315" i="222"/>
  <c r="V311" i="222"/>
  <c r="V305" i="222"/>
  <c r="V284" i="222"/>
  <c r="V278" i="222"/>
  <c r="V251" i="222"/>
  <c r="V245" i="222"/>
  <c r="V235" i="222"/>
  <c r="V229" i="222"/>
  <c r="V225" i="222"/>
  <c r="V218" i="222"/>
  <c r="V117" i="222"/>
  <c r="V111" i="222"/>
  <c r="V80" i="222"/>
  <c r="V74" i="222"/>
  <c r="V70" i="222"/>
  <c r="V64" i="222"/>
  <c r="V30" i="222"/>
  <c r="V21" i="222"/>
  <c r="V15" i="222"/>
  <c r="V371" i="221"/>
  <c r="V365" i="221"/>
  <c r="V330" i="221"/>
  <c r="V311" i="221"/>
  <c r="V305" i="221"/>
  <c r="V295" i="221"/>
  <c r="V289" i="221"/>
  <c r="V260" i="221"/>
  <c r="V254" i="221"/>
  <c r="V250" i="221"/>
  <c r="V244" i="221"/>
  <c r="V235" i="221"/>
  <c r="V225" i="221"/>
  <c r="V219" i="221"/>
  <c r="V190" i="221"/>
  <c r="V184" i="221"/>
  <c r="V174" i="221"/>
  <c r="V139" i="221"/>
  <c r="V129" i="221"/>
  <c r="V123" i="221"/>
  <c r="V94" i="221"/>
  <c r="V88" i="221"/>
  <c r="V78" i="221"/>
  <c r="V59" i="221"/>
  <c r="V53" i="221"/>
  <c r="V43" i="221"/>
  <c r="V37" i="221"/>
  <c r="V333" i="220"/>
  <c r="V327" i="220"/>
  <c r="V208" i="223"/>
  <c r="V169" i="223"/>
  <c r="V330" i="222"/>
  <c r="V318" i="222"/>
  <c r="V287" i="222"/>
  <c r="V279" i="222"/>
  <c r="V274" i="222"/>
  <c r="V260" i="222"/>
  <c r="V248" i="222"/>
  <c r="V236" i="222"/>
  <c r="V223" i="222"/>
  <c r="V187" i="222"/>
  <c r="V147" i="222"/>
  <c r="V143" i="222"/>
  <c r="V114" i="222"/>
  <c r="V81" i="222"/>
  <c r="V69" i="222"/>
  <c r="V62" i="222"/>
  <c r="V52" i="222"/>
  <c r="V42" i="222"/>
  <c r="V369" i="221"/>
  <c r="V362" i="221"/>
  <c r="V352" i="221"/>
  <c r="V341" i="221"/>
  <c r="V313" i="221"/>
  <c r="V309" i="221"/>
  <c r="V302" i="221"/>
  <c r="V298" i="221"/>
  <c r="V291" i="221"/>
  <c r="V287" i="221"/>
  <c r="V242" i="221"/>
  <c r="V239" i="221"/>
  <c r="V222" i="221"/>
  <c r="V212" i="221"/>
  <c r="V195" i="221"/>
  <c r="V191" i="221"/>
  <c r="V146" i="221"/>
  <c r="V136" i="221"/>
  <c r="V105" i="221"/>
  <c r="V77" i="221"/>
  <c r="V332" i="223"/>
  <c r="V287" i="223"/>
  <c r="V41" i="223"/>
  <c r="V369" i="222"/>
  <c r="V198" i="222"/>
  <c r="V175" i="222"/>
  <c r="V153" i="222"/>
  <c r="V136" i="222"/>
  <c r="V102" i="222"/>
  <c r="V91" i="222"/>
  <c r="V58" i="222"/>
  <c r="V31" i="222"/>
  <c r="V20" i="222"/>
  <c r="V358" i="221"/>
  <c r="V91" i="223"/>
  <c r="V75" i="223"/>
  <c r="V70" i="223"/>
  <c r="V329" i="222"/>
  <c r="V303" i="222"/>
  <c r="V299" i="222"/>
  <c r="V290" i="222"/>
  <c r="V259" i="222"/>
  <c r="V186" i="222"/>
  <c r="V146" i="222"/>
  <c r="V142" i="222"/>
  <c r="V124" i="222"/>
  <c r="V68" i="222"/>
  <c r="V51" i="222"/>
  <c r="V41" i="222"/>
  <c r="V314" i="223"/>
  <c r="V40" i="223"/>
  <c r="V340" i="222"/>
  <c r="V316" i="222"/>
  <c r="V285" i="222"/>
  <c r="V246" i="222"/>
  <c r="V208" i="222"/>
  <c r="V197" i="222"/>
  <c r="V162" i="222"/>
  <c r="V152" i="222"/>
  <c r="V135" i="222"/>
  <c r="V112" i="222"/>
  <c r="V79" i="222"/>
  <c r="V57" i="222"/>
  <c r="V47" i="222"/>
  <c r="V176" i="223"/>
  <c r="V69" i="223"/>
  <c r="V53" i="223"/>
  <c r="V25" i="223"/>
  <c r="V328" i="222"/>
  <c r="V302" i="222"/>
  <c r="V271" i="222"/>
  <c r="V258" i="222"/>
  <c r="V233" i="222"/>
  <c r="V185" i="222"/>
  <c r="V141" i="222"/>
  <c r="V123" i="222"/>
  <c r="V89" i="222"/>
  <c r="V67" i="222"/>
  <c r="V50" i="222"/>
  <c r="V29" i="222"/>
  <c r="V345" i="221"/>
  <c r="V335" i="221"/>
  <c r="V328" i="221"/>
  <c r="V278" i="221"/>
  <c r="V274" i="221"/>
  <c r="V237" i="221"/>
  <c r="V220" i="221"/>
  <c r="V199" i="221"/>
  <c r="V182" i="221"/>
  <c r="V178" i="221"/>
  <c r="V134" i="221"/>
  <c r="V130" i="221"/>
  <c r="V113" i="221"/>
  <c r="V92" i="221"/>
  <c r="V75" i="221"/>
  <c r="V65" i="221"/>
  <c r="V44" i="221"/>
  <c r="V33" i="221"/>
  <c r="V17" i="221"/>
  <c r="V345" i="220"/>
  <c r="V335" i="220"/>
  <c r="V318" i="220"/>
  <c r="V308" i="220"/>
  <c r="V302" i="220"/>
  <c r="V298" i="220"/>
  <c r="V292" i="220"/>
  <c r="V263" i="220"/>
  <c r="V257" i="220"/>
  <c r="V247" i="220"/>
  <c r="V212" i="220"/>
  <c r="V206" i="220"/>
  <c r="V202" i="220"/>
  <c r="V196" i="220"/>
  <c r="V141" i="220"/>
  <c r="V135" i="220"/>
  <c r="V131" i="220"/>
  <c r="V125" i="220"/>
  <c r="V106" i="220"/>
  <c r="V100" i="220"/>
  <c r="V55" i="220"/>
  <c r="V45" i="220"/>
  <c r="V39" i="220"/>
  <c r="V21" i="220"/>
  <c r="V15" i="220"/>
  <c r="V371" i="219"/>
  <c r="V365" i="219"/>
  <c r="V355" i="219"/>
  <c r="V345" i="219"/>
  <c r="V339" i="219"/>
  <c r="V320" i="219"/>
  <c r="V314" i="219"/>
  <c r="V310" i="219"/>
  <c r="V304" i="219"/>
  <c r="V259" i="219"/>
  <c r="V249" i="219"/>
  <c r="V243" i="219"/>
  <c r="V239" i="219"/>
  <c r="V233" i="219"/>
  <c r="V223" i="219"/>
  <c r="V213" i="219"/>
  <c r="V207" i="219"/>
  <c r="V203" i="219"/>
  <c r="V214" i="223"/>
  <c r="V198" i="223"/>
  <c r="V47" i="223"/>
  <c r="V20" i="223"/>
  <c r="V339" i="222"/>
  <c r="V335" i="222"/>
  <c r="V309" i="222"/>
  <c r="V219" i="222"/>
  <c r="V214" i="222"/>
  <c r="V207" i="222"/>
  <c r="V203" i="222"/>
  <c r="V196" i="222"/>
  <c r="V172" i="222"/>
  <c r="V161" i="222"/>
  <c r="V151" i="222"/>
  <c r="V134" i="222"/>
  <c r="V130" i="222"/>
  <c r="V118" i="222"/>
  <c r="V99" i="222"/>
  <c r="V95" i="222"/>
  <c r="V38" i="223"/>
  <c r="V365" i="222"/>
  <c r="V350" i="222"/>
  <c r="V346" i="222"/>
  <c r="V322" i="222"/>
  <c r="V270" i="222"/>
  <c r="V232" i="222"/>
  <c r="V191" i="222"/>
  <c r="V140" i="222"/>
  <c r="V122" i="222"/>
  <c r="V110" i="222"/>
  <c r="V88" i="222"/>
  <c r="V45" i="222"/>
  <c r="V35" i="222"/>
  <c r="V28" i="222"/>
  <c r="V355" i="221"/>
  <c r="V344" i="221"/>
  <c r="V334" i="221"/>
  <c r="V327" i="221"/>
  <c r="V323" i="221"/>
  <c r="V294" i="221"/>
  <c r="V273" i="221"/>
  <c r="V263" i="221"/>
  <c r="V236" i="221"/>
  <c r="V215" i="221"/>
  <c r="V198" i="221"/>
  <c r="V177" i="221"/>
  <c r="V167" i="221"/>
  <c r="V122" i="221"/>
  <c r="V112" i="221"/>
  <c r="V91" i="221"/>
  <c r="V74" i="221"/>
  <c r="V64" i="221"/>
  <c r="V32" i="221"/>
  <c r="V16" i="221"/>
  <c r="V344" i="220"/>
  <c r="V334" i="220"/>
  <c r="V323" i="220"/>
  <c r="V317" i="220"/>
  <c r="V307" i="220"/>
  <c r="V297" i="220"/>
  <c r="V291" i="220"/>
  <c r="V262" i="220"/>
  <c r="V256" i="220"/>
  <c r="V246" i="220"/>
  <c r="V211" i="220"/>
  <c r="V201" i="220"/>
  <c r="V195" i="220"/>
  <c r="V140" i="220"/>
  <c r="V134" i="220"/>
  <c r="V130" i="220"/>
  <c r="V124" i="220"/>
  <c r="V105" i="220"/>
  <c r="V99" i="220"/>
  <c r="V54" i="220"/>
  <c r="V44" i="220"/>
  <c r="V38" i="220"/>
  <c r="V258" i="223"/>
  <c r="V81" i="223"/>
  <c r="V46" i="223"/>
  <c r="V19" i="223"/>
  <c r="V359" i="222"/>
  <c r="V308" i="222"/>
  <c r="V282" i="222"/>
  <c r="V243" i="222"/>
  <c r="V239" i="222"/>
  <c r="V213" i="222"/>
  <c r="V206" i="222"/>
  <c r="V202" i="222"/>
  <c r="V195" i="222"/>
  <c r="V178" i="222"/>
  <c r="V171" i="222"/>
  <c r="V167" i="222"/>
  <c r="V160" i="222"/>
  <c r="V150" i="222"/>
  <c r="V129" i="222"/>
  <c r="V105" i="222"/>
  <c r="V98" i="222"/>
  <c r="V94" i="222"/>
  <c r="V77" i="222"/>
  <c r="V65" i="222"/>
  <c r="V38" i="222"/>
  <c r="V316" i="221"/>
  <c r="V283" i="221"/>
  <c r="V266" i="221"/>
  <c r="V256" i="221"/>
  <c r="V245" i="221"/>
  <c r="V218" i="221"/>
  <c r="V208" i="221"/>
  <c r="V187" i="221"/>
  <c r="V170" i="221"/>
  <c r="V160" i="221"/>
  <c r="V128" i="221"/>
  <c r="V118" i="221"/>
  <c r="V101" i="221"/>
  <c r="V349" i="222"/>
  <c r="V345" i="222"/>
  <c r="V337" i="222"/>
  <c r="V294" i="222"/>
  <c r="V226" i="222"/>
  <c r="V182" i="222"/>
  <c r="V139" i="222"/>
  <c r="V116" i="222"/>
  <c r="V109" i="222"/>
  <c r="V87" i="222"/>
  <c r="V54" i="222"/>
  <c r="V44" i="222"/>
  <c r="V34" i="222"/>
  <c r="V27" i="222"/>
  <c r="V16" i="222"/>
  <c r="V101" i="223"/>
  <c r="V31" i="223"/>
  <c r="V281" i="222"/>
  <c r="V254" i="222"/>
  <c r="V242" i="222"/>
  <c r="V238" i="222"/>
  <c r="V230" i="222"/>
  <c r="V212" i="222"/>
  <c r="V201" i="222"/>
  <c r="V177" i="222"/>
  <c r="V170" i="222"/>
  <c r="V166" i="222"/>
  <c r="V159" i="222"/>
  <c r="V149" i="222"/>
  <c r="V104" i="222"/>
  <c r="V331" i="222"/>
  <c r="V319" i="222"/>
  <c r="V306" i="222"/>
  <c r="V293" i="222"/>
  <c r="V261" i="222"/>
  <c r="V249" i="222"/>
  <c r="V188" i="222"/>
  <c r="V155" i="222"/>
  <c r="V127" i="222"/>
  <c r="V115" i="222"/>
  <c r="V86" i="222"/>
  <c r="V75" i="222"/>
  <c r="V63" i="222"/>
  <c r="V53" i="222"/>
  <c r="V43" i="222"/>
  <c r="V33" i="222"/>
  <c r="V22" i="222"/>
  <c r="V370" i="221"/>
  <c r="V363" i="221"/>
  <c r="V353" i="221"/>
  <c r="V342" i="221"/>
  <c r="V314" i="221"/>
  <c r="V310" i="221"/>
  <c r="V303" i="221"/>
  <c r="V299" i="221"/>
  <c r="V292" i="221"/>
  <c r="V271" i="221"/>
  <c r="V261" i="221"/>
  <c r="V243" i="221"/>
  <c r="V223" i="221"/>
  <c r="V213" i="221"/>
  <c r="V196" i="221"/>
  <c r="V175" i="221"/>
  <c r="V158" i="221"/>
  <c r="V147" i="221"/>
  <c r="V137" i="221"/>
  <c r="V110" i="221"/>
  <c r="V106" i="221"/>
  <c r="V89" i="221"/>
  <c r="V68" i="221"/>
  <c r="V51" i="221"/>
  <c r="V47" i="221"/>
  <c r="V30" i="221"/>
  <c r="V14" i="221"/>
  <c r="V370" i="220"/>
  <c r="V352" i="220"/>
  <c r="V321" i="220"/>
  <c r="V315" i="220"/>
  <c r="V311" i="220"/>
  <c r="V305" i="220"/>
  <c r="V295" i="220"/>
  <c r="V260" i="220"/>
  <c r="V254" i="220"/>
  <c r="V250" i="220"/>
  <c r="V244" i="220"/>
  <c r="V215" i="220"/>
  <c r="V209" i="220"/>
  <c r="V199" i="220"/>
  <c r="V138" i="220"/>
  <c r="V128" i="220"/>
  <c r="V122" i="220"/>
  <c r="V103" i="220"/>
  <c r="V58" i="220"/>
  <c r="V52" i="220"/>
  <c r="V42" i="220"/>
  <c r="V18" i="220"/>
  <c r="V368" i="219"/>
  <c r="V362" i="219"/>
  <c r="V358" i="219"/>
  <c r="V352" i="219"/>
  <c r="V342" i="219"/>
  <c r="V323" i="219"/>
  <c r="V317" i="219"/>
  <c r="V307" i="219"/>
  <c r="V262" i="219"/>
  <c r="V256" i="219"/>
  <c r="V246" i="219"/>
  <c r="V236" i="219"/>
  <c r="V230" i="219"/>
  <c r="V226" i="219"/>
  <c r="V220" i="219"/>
  <c r="V210" i="219"/>
  <c r="V200" i="219"/>
  <c r="V194" i="219"/>
  <c r="V211" i="222"/>
  <c r="V165" i="222"/>
  <c r="V18" i="222"/>
  <c r="V364" i="221"/>
  <c r="V351" i="221"/>
  <c r="V333" i="221"/>
  <c r="V320" i="221"/>
  <c r="V275" i="221"/>
  <c r="V267" i="221"/>
  <c r="V255" i="221"/>
  <c r="V231" i="221"/>
  <c r="V227" i="221"/>
  <c r="V214" i="221"/>
  <c r="V206" i="221"/>
  <c r="V202" i="221"/>
  <c r="V193" i="221"/>
  <c r="V176" i="221"/>
  <c r="V164" i="221"/>
  <c r="V152" i="221"/>
  <c r="V141" i="221"/>
  <c r="V103" i="221"/>
  <c r="V80" i="221"/>
  <c r="V56" i="221"/>
  <c r="V22" i="221"/>
  <c r="V358" i="220"/>
  <c r="V351" i="220"/>
  <c r="V347" i="220"/>
  <c r="V316" i="220"/>
  <c r="V299" i="220"/>
  <c r="V287" i="220"/>
  <c r="V281" i="220"/>
  <c r="V271" i="220"/>
  <c r="V248" i="220"/>
  <c r="V237" i="220"/>
  <c r="V231" i="220"/>
  <c r="V227" i="220"/>
  <c r="V221" i="220"/>
  <c r="V210" i="220"/>
  <c r="V187" i="220"/>
  <c r="V177" i="220"/>
  <c r="V171" i="220"/>
  <c r="V167" i="220"/>
  <c r="V161" i="220"/>
  <c r="V151" i="220"/>
  <c r="V107" i="220"/>
  <c r="V95" i="220"/>
  <c r="V89" i="220"/>
  <c r="V79" i="220"/>
  <c r="V69" i="220"/>
  <c r="V63" i="220"/>
  <c r="V40" i="220"/>
  <c r="V369" i="219"/>
  <c r="V357" i="219"/>
  <c r="V103" i="222"/>
  <c r="V83" i="222"/>
  <c r="V37" i="222"/>
  <c r="V359" i="221"/>
  <c r="V306" i="221"/>
  <c r="V279" i="221"/>
  <c r="V262" i="221"/>
  <c r="V238" i="221"/>
  <c r="V188" i="221"/>
  <c r="V127" i="221"/>
  <c r="V116" i="221"/>
  <c r="V67" i="221"/>
  <c r="V362" i="220"/>
  <c r="V339" i="220"/>
  <c r="V328" i="220"/>
  <c r="V303" i="220"/>
  <c r="V290" i="220"/>
  <c r="V197" i="220"/>
  <c r="V319" i="221"/>
  <c r="V249" i="221"/>
  <c r="V241" i="221"/>
  <c r="V230" i="221"/>
  <c r="V226" i="221"/>
  <c r="V217" i="221"/>
  <c r="V201" i="221"/>
  <c r="V163" i="221"/>
  <c r="V151" i="221"/>
  <c r="V140" i="221"/>
  <c r="V102" i="221"/>
  <c r="V90" i="221"/>
  <c r="V79" i="221"/>
  <c r="V55" i="221"/>
  <c r="V31" i="221"/>
  <c r="V21" i="221"/>
  <c r="V368" i="220"/>
  <c r="V357" i="220"/>
  <c r="V350" i="220"/>
  <c r="V346" i="220"/>
  <c r="V310" i="220"/>
  <c r="V286" i="220"/>
  <c r="V280" i="220"/>
  <c r="V270" i="220"/>
  <c r="V259" i="220"/>
  <c r="V236" i="220"/>
  <c r="V343" i="222"/>
  <c r="V331" i="221"/>
  <c r="V290" i="221"/>
  <c r="V285" i="221"/>
  <c r="V126" i="221"/>
  <c r="V115" i="221"/>
  <c r="V66" i="221"/>
  <c r="V42" i="221"/>
  <c r="V338" i="220"/>
  <c r="V322" i="220"/>
  <c r="V314" i="220"/>
  <c r="V208" i="220"/>
  <c r="V139" i="220"/>
  <c r="V126" i="220"/>
  <c r="V115" i="220"/>
  <c r="V50" i="220"/>
  <c r="V357" i="221"/>
  <c r="V343" i="221"/>
  <c r="V318" i="221"/>
  <c r="V304" i="221"/>
  <c r="V272" i="221"/>
  <c r="V248" i="221"/>
  <c r="V211" i="221"/>
  <c r="V186" i="221"/>
  <c r="V173" i="221"/>
  <c r="V162" i="221"/>
  <c r="V150" i="221"/>
  <c r="V54" i="221"/>
  <c r="V20" i="221"/>
  <c r="V367" i="220"/>
  <c r="V356" i="220"/>
  <c r="V326" i="220"/>
  <c r="V309" i="220"/>
  <c r="V296" i="220"/>
  <c r="V285" i="220"/>
  <c r="V279" i="220"/>
  <c r="V275" i="220"/>
  <c r="V269" i="220"/>
  <c r="V258" i="220"/>
  <c r="V245" i="220"/>
  <c r="V235" i="220"/>
  <c r="V253" i="222"/>
  <c r="V59" i="222"/>
  <c r="V14" i="222"/>
  <c r="V284" i="221"/>
  <c r="V259" i="221"/>
  <c r="V224" i="221"/>
  <c r="V138" i="221"/>
  <c r="V125" i="221"/>
  <c r="V100" i="221"/>
  <c r="V41" i="221"/>
  <c r="V29" i="221"/>
  <c r="V332" i="220"/>
  <c r="V207" i="220"/>
  <c r="V194" i="220"/>
  <c r="V114" i="220"/>
  <c r="V176" i="222"/>
  <c r="V93" i="222"/>
  <c r="V368" i="221"/>
  <c r="V329" i="221"/>
  <c r="V317" i="221"/>
  <c r="V247" i="221"/>
  <c r="V234" i="221"/>
  <c r="V185" i="221"/>
  <c r="V172" i="221"/>
  <c r="V161" i="221"/>
  <c r="V87" i="221"/>
  <c r="V83" i="221"/>
  <c r="V76" i="221"/>
  <c r="V366" i="220"/>
  <c r="V355" i="220"/>
  <c r="V320" i="220"/>
  <c r="V284" i="220"/>
  <c r="V278" i="220"/>
  <c r="V274" i="220"/>
  <c r="V268" i="220"/>
  <c r="V234" i="220"/>
  <c r="V224" i="220"/>
  <c r="V218" i="220"/>
  <c r="V214" i="220"/>
  <c r="V190" i="220"/>
  <c r="V184" i="220"/>
  <c r="V174" i="220"/>
  <c r="V164" i="220"/>
  <c r="V158" i="220"/>
  <c r="V154" i="220"/>
  <c r="V148" i="220"/>
  <c r="V137" i="220"/>
  <c r="V92" i="220"/>
  <c r="V86" i="220"/>
  <c r="V82" i="220"/>
  <c r="V76" i="220"/>
  <c r="V66" i="220"/>
  <c r="V56" i="220"/>
  <c r="V17" i="220"/>
  <c r="V332" i="219"/>
  <c r="V326" i="219"/>
  <c r="V322" i="219"/>
  <c r="V315" i="219"/>
  <c r="V303" i="219"/>
  <c r="V257" i="219"/>
  <c r="V234" i="219"/>
  <c r="V222" i="219"/>
  <c r="V211" i="219"/>
  <c r="V199" i="219"/>
  <c r="V189" i="219"/>
  <c r="V183" i="219"/>
  <c r="V179" i="219"/>
  <c r="V173" i="219"/>
  <c r="V138" i="219"/>
  <c r="V93" i="219"/>
  <c r="V87" i="219"/>
  <c r="V83" i="219"/>
  <c r="V77" i="219"/>
  <c r="V22" i="219"/>
  <c r="V16" i="219"/>
  <c r="V366" i="218"/>
  <c r="V356" i="218"/>
  <c r="V350" i="218"/>
  <c r="V346" i="218"/>
  <c r="V340" i="218"/>
  <c r="V356" i="222"/>
  <c r="V137" i="222"/>
  <c r="V78" i="222"/>
  <c r="V296" i="221"/>
  <c r="V258" i="221"/>
  <c r="V209" i="221"/>
  <c r="V197" i="221"/>
  <c r="V148" i="221"/>
  <c r="V124" i="221"/>
  <c r="V107" i="221"/>
  <c r="V99" i="221"/>
  <c r="V95" i="221"/>
  <c r="V71" i="221"/>
  <c r="V52" i="221"/>
  <c r="V40" i="221"/>
  <c r="V18" i="221"/>
  <c r="V342" i="220"/>
  <c r="V331" i="220"/>
  <c r="V294" i="220"/>
  <c r="V251" i="220"/>
  <c r="V243" i="220"/>
  <c r="V123" i="220"/>
  <c r="V119" i="220"/>
  <c r="V113" i="220"/>
  <c r="V102" i="220"/>
  <c r="V43" i="220"/>
  <c r="V32" i="220"/>
  <c r="V26" i="220"/>
  <c r="V353" i="219"/>
  <c r="V299" i="219"/>
  <c r="V293" i="219"/>
  <c r="V283" i="219"/>
  <c r="V273" i="219"/>
  <c r="V267" i="219"/>
  <c r="V63" i="223"/>
  <c r="V158" i="222"/>
  <c r="V92" i="222"/>
  <c r="V25" i="222"/>
  <c r="V354" i="221"/>
  <c r="V282" i="221"/>
  <c r="V269" i="221"/>
  <c r="V246" i="221"/>
  <c r="V233" i="221"/>
  <c r="V179" i="221"/>
  <c r="V171" i="221"/>
  <c r="V154" i="221"/>
  <c r="V143" i="221"/>
  <c r="V131" i="221"/>
  <c r="V119" i="221"/>
  <c r="V111" i="221"/>
  <c r="V86" i="221"/>
  <c r="V82" i="221"/>
  <c r="V62" i="221"/>
  <c r="V58" i="221"/>
  <c r="V27" i="221"/>
  <c r="V365" i="220"/>
  <c r="V354" i="220"/>
  <c r="V319" i="220"/>
  <c r="V306" i="220"/>
  <c r="V283" i="220"/>
  <c r="V273" i="220"/>
  <c r="V267" i="220"/>
  <c r="V255" i="220"/>
  <c r="V71" i="222"/>
  <c r="V56" i="222"/>
  <c r="V366" i="221"/>
  <c r="V339" i="221"/>
  <c r="V322" i="221"/>
  <c r="V257" i="221"/>
  <c r="V221" i="221"/>
  <c r="V183" i="221"/>
  <c r="V166" i="221"/>
  <c r="V135" i="221"/>
  <c r="V70" i="221"/>
  <c r="V46" i="221"/>
  <c r="V39" i="221"/>
  <c r="V35" i="221"/>
  <c r="V341" i="220"/>
  <c r="V330" i="220"/>
  <c r="V293" i="220"/>
  <c r="V242" i="220"/>
  <c r="V143" i="220"/>
  <c r="V118" i="220"/>
  <c r="V112" i="220"/>
  <c r="V101" i="220"/>
  <c r="V31" i="220"/>
  <c r="V25" i="220"/>
  <c r="V359" i="219"/>
  <c r="V298" i="219"/>
  <c r="V292" i="219"/>
  <c r="V282" i="219"/>
  <c r="V272" i="219"/>
  <c r="V266" i="219"/>
  <c r="V255" i="219"/>
  <c r="V251" i="219"/>
  <c r="V244" i="219"/>
  <c r="V232" i="219"/>
  <c r="V209" i="219"/>
  <c r="V162" i="219"/>
  <c r="V152" i="219"/>
  <c r="V146" i="219"/>
  <c r="V127" i="219"/>
  <c r="V117" i="219"/>
  <c r="V111" i="219"/>
  <c r="V107" i="219"/>
  <c r="V101" i="219"/>
  <c r="V66" i="219"/>
  <c r="V56" i="219"/>
  <c r="V50" i="219"/>
  <c r="V46" i="219"/>
  <c r="V40" i="219"/>
  <c r="V30" i="219"/>
  <c r="V335" i="218"/>
  <c r="V329" i="218"/>
  <c r="V319" i="218"/>
  <c r="V313" i="218"/>
  <c r="V284" i="218"/>
  <c r="V278" i="218"/>
  <c r="V274" i="218"/>
  <c r="V268" i="218"/>
  <c r="V258" i="218"/>
  <c r="V248" i="218"/>
  <c r="V242" i="218"/>
  <c r="V238" i="218"/>
  <c r="V232" i="218"/>
  <c r="V222" i="218"/>
  <c r="V212" i="218"/>
  <c r="V206" i="218"/>
  <c r="V202" i="218"/>
  <c r="V196" i="218"/>
  <c r="V186" i="218"/>
  <c r="V176" i="218"/>
  <c r="V170" i="218"/>
  <c r="V151" i="218"/>
  <c r="V116" i="218"/>
  <c r="V110" i="218"/>
  <c r="V106" i="218"/>
  <c r="V100" i="218"/>
  <c r="V90" i="218"/>
  <c r="V80" i="218"/>
  <c r="V74" i="218"/>
  <c r="V70" i="218"/>
  <c r="V64" i="218"/>
  <c r="V16" i="223"/>
  <c r="V39" i="222"/>
  <c r="V19" i="222"/>
  <c r="V308" i="221"/>
  <c r="V281" i="221"/>
  <c r="V268" i="221"/>
  <c r="V232" i="221"/>
  <c r="V207" i="221"/>
  <c r="V203" i="221"/>
  <c r="V153" i="221"/>
  <c r="V142" i="221"/>
  <c r="V93" i="221"/>
  <c r="V81" i="221"/>
  <c r="V61" i="221"/>
  <c r="V57" i="221"/>
  <c r="V50" i="221"/>
  <c r="V26" i="221"/>
  <c r="V23" i="221"/>
  <c r="V371" i="220"/>
  <c r="V364" i="220"/>
  <c r="V282" i="220"/>
  <c r="V272" i="220"/>
  <c r="V266" i="220"/>
  <c r="V249" i="220"/>
  <c r="V238" i="220"/>
  <c r="V232" i="220"/>
  <c r="V222" i="220"/>
  <c r="V188" i="220"/>
  <c r="V182" i="220"/>
  <c r="V178" i="220"/>
  <c r="V172" i="220"/>
  <c r="V162" i="220"/>
  <c r="V152" i="220"/>
  <c r="V146" i="220"/>
  <c r="V129" i="220"/>
  <c r="V90" i="220"/>
  <c r="V80" i="220"/>
  <c r="V74" i="220"/>
  <c r="V70" i="220"/>
  <c r="V64" i="220"/>
  <c r="V53" i="220"/>
  <c r="V41" i="220"/>
  <c r="V22" i="220"/>
  <c r="V370" i="219"/>
  <c r="V363" i="219"/>
  <c r="V351" i="219"/>
  <c r="V347" i="219"/>
  <c r="V340" i="219"/>
  <c r="V330" i="219"/>
  <c r="V308" i="219"/>
  <c r="V227" i="219"/>
  <c r="V197" i="219"/>
  <c r="V187" i="219"/>
  <c r="V177" i="219"/>
  <c r="V171" i="219"/>
  <c r="V142" i="219"/>
  <c r="V136" i="219"/>
  <c r="V91" i="219"/>
  <c r="V81" i="219"/>
  <c r="V75" i="219"/>
  <c r="V20" i="219"/>
  <c r="V14" i="219"/>
  <c r="V370" i="218"/>
  <c r="V364" i="218"/>
  <c r="V354" i="218"/>
  <c r="V344" i="218"/>
  <c r="V338" i="218"/>
  <c r="V309" i="218"/>
  <c r="V303" i="218"/>
  <c r="V299" i="218"/>
  <c r="V293" i="218"/>
  <c r="V166" i="218"/>
  <c r="V160" i="218"/>
  <c r="V141" i="218"/>
  <c r="V135" i="218"/>
  <c r="V131" i="218"/>
  <c r="V125" i="218"/>
  <c r="V18" i="218"/>
  <c r="V333" i="217"/>
  <c r="V327" i="217"/>
  <c r="V298" i="217"/>
  <c r="V117" i="221"/>
  <c r="V226" i="220"/>
  <c r="V173" i="220"/>
  <c r="V160" i="220"/>
  <c r="V83" i="220"/>
  <c r="V75" i="220"/>
  <c r="V62" i="220"/>
  <c r="V20" i="220"/>
  <c r="V258" i="219"/>
  <c r="V245" i="219"/>
  <c r="V206" i="219"/>
  <c r="V190" i="219"/>
  <c r="V178" i="219"/>
  <c r="V167" i="219"/>
  <c r="V150" i="219"/>
  <c r="V129" i="219"/>
  <c r="V112" i="219"/>
  <c r="V90" i="219"/>
  <c r="V68" i="219"/>
  <c r="V51" i="219"/>
  <c r="V29" i="219"/>
  <c r="V367" i="218"/>
  <c r="V326" i="218"/>
  <c r="V322" i="218"/>
  <c r="V305" i="218"/>
  <c r="V294" i="218"/>
  <c r="V266" i="218"/>
  <c r="V262" i="218"/>
  <c r="V245" i="218"/>
  <c r="V234" i="218"/>
  <c r="V213" i="218"/>
  <c r="V195" i="218"/>
  <c r="V191" i="218"/>
  <c r="V174" i="218"/>
  <c r="V147" i="218"/>
  <c r="V137" i="218"/>
  <c r="V126" i="218"/>
  <c r="V98" i="218"/>
  <c r="V94" i="218"/>
  <c r="V77" i="218"/>
  <c r="V66" i="218"/>
  <c r="V20" i="218"/>
  <c r="V370" i="217"/>
  <c r="V364" i="217"/>
  <c r="V354" i="217"/>
  <c r="V344" i="217"/>
  <c r="V338" i="217"/>
  <c r="V328" i="217"/>
  <c r="V318" i="217"/>
  <c r="V308" i="217"/>
  <c r="V302" i="217"/>
  <c r="V292" i="217"/>
  <c r="V282" i="217"/>
  <c r="V272" i="217"/>
  <c r="V266" i="217"/>
  <c r="V262" i="217"/>
  <c r="V256" i="217"/>
  <c r="V246" i="217"/>
  <c r="V227" i="217"/>
  <c r="V221" i="217"/>
  <c r="V15" i="221"/>
  <c r="V230" i="220"/>
  <c r="V213" i="220"/>
  <c r="V198" i="220"/>
  <c r="V185" i="220"/>
  <c r="V155" i="220"/>
  <c r="V147" i="220"/>
  <c r="V127" i="220"/>
  <c r="V87" i="220"/>
  <c r="V30" i="220"/>
  <c r="V366" i="219"/>
  <c r="V335" i="219"/>
  <c r="V328" i="219"/>
  <c r="V316" i="219"/>
  <c r="V311" i="219"/>
  <c r="V291" i="219"/>
  <c r="V287" i="219"/>
  <c r="V280" i="219"/>
  <c r="V269" i="219"/>
  <c r="V231" i="219"/>
  <c r="V218" i="219"/>
  <c r="V214" i="219"/>
  <c r="V201" i="219"/>
  <c r="V182" i="219"/>
  <c r="V170" i="219"/>
  <c r="V160" i="219"/>
  <c r="V139" i="219"/>
  <c r="V122" i="219"/>
  <c r="V118" i="219"/>
  <c r="V100" i="219"/>
  <c r="V78" i="219"/>
  <c r="V57" i="219"/>
  <c r="V39" i="219"/>
  <c r="V35" i="219"/>
  <c r="V18" i="219"/>
  <c r="V355" i="218"/>
  <c r="V343" i="218"/>
  <c r="V332" i="218"/>
  <c r="V315" i="218"/>
  <c r="V311" i="218"/>
  <c r="V283" i="218"/>
  <c r="V272" i="218"/>
  <c r="V255" i="218"/>
  <c r="V251" i="218"/>
  <c r="V223" i="218"/>
  <c r="V201" i="218"/>
  <c r="V338" i="221"/>
  <c r="V293" i="221"/>
  <c r="V329" i="220"/>
  <c r="V261" i="220"/>
  <c r="V239" i="220"/>
  <c r="V225" i="220"/>
  <c r="V159" i="220"/>
  <c r="V142" i="220"/>
  <c r="V98" i="220"/>
  <c r="V94" i="220"/>
  <c r="V61" i="220"/>
  <c r="V57" i="220"/>
  <c r="V19" i="220"/>
  <c r="V346" i="219"/>
  <c r="V338" i="219"/>
  <c r="V302" i="219"/>
  <c r="V225" i="219"/>
  <c r="V166" i="219"/>
  <c r="V149" i="219"/>
  <c r="V128" i="219"/>
  <c r="V106" i="219"/>
  <c r="V89" i="219"/>
  <c r="V67" i="219"/>
  <c r="V45" i="219"/>
  <c r="V28" i="219"/>
  <c r="V321" i="218"/>
  <c r="V304" i="218"/>
  <c r="V261" i="218"/>
  <c r="V244" i="218"/>
  <c r="V233" i="218"/>
  <c r="V45" i="221"/>
  <c r="V179" i="220"/>
  <c r="V166" i="220"/>
  <c r="V111" i="220"/>
  <c r="V81" i="220"/>
  <c r="V68" i="220"/>
  <c r="V29" i="220"/>
  <c r="V350" i="219"/>
  <c r="V334" i="219"/>
  <c r="V327" i="219"/>
  <c r="V297" i="219"/>
  <c r="V290" i="219"/>
  <c r="V286" i="219"/>
  <c r="V279" i="219"/>
  <c r="V275" i="219"/>
  <c r="V268" i="219"/>
  <c r="V238" i="219"/>
  <c r="V188" i="219"/>
  <c r="V176" i="219"/>
  <c r="V159" i="219"/>
  <c r="V155" i="219"/>
  <c r="V110" i="219"/>
  <c r="V99" i="219"/>
  <c r="V38" i="219"/>
  <c r="V34" i="219"/>
  <c r="V17" i="219"/>
  <c r="V365" i="218"/>
  <c r="V342" i="218"/>
  <c r="V331" i="218"/>
  <c r="V314" i="218"/>
  <c r="V310" i="218"/>
  <c r="V292" i="218"/>
  <c r="V347" i="221"/>
  <c r="V304" i="220"/>
  <c r="V191" i="220"/>
  <c r="V183" i="220"/>
  <c r="V170" i="220"/>
  <c r="V153" i="220"/>
  <c r="V93" i="220"/>
  <c r="V364" i="219"/>
  <c r="V309" i="219"/>
  <c r="V263" i="219"/>
  <c r="V250" i="219"/>
  <c r="V242" i="219"/>
  <c r="V224" i="219"/>
  <c r="V212" i="219"/>
  <c r="V165" i="219"/>
  <c r="V148" i="219"/>
  <c r="V137" i="219"/>
  <c r="V116" i="219"/>
  <c r="V105" i="219"/>
  <c r="V95" i="219"/>
  <c r="V88" i="219"/>
  <c r="V76" i="219"/>
  <c r="V55" i="219"/>
  <c r="V44" i="219"/>
  <c r="V27" i="219"/>
  <c r="V353" i="218"/>
  <c r="V320" i="218"/>
  <c r="V298" i="218"/>
  <c r="V260" i="218"/>
  <c r="V243" i="218"/>
  <c r="V221" i="218"/>
  <c r="V189" i="218"/>
  <c r="V172" i="218"/>
  <c r="V130" i="218"/>
  <c r="V92" i="218"/>
  <c r="V75" i="218"/>
  <c r="V368" i="217"/>
  <c r="V362" i="217"/>
  <c r="V358" i="217"/>
  <c r="V352" i="217"/>
  <c r="V342" i="217"/>
  <c r="V332" i="217"/>
  <c r="V322" i="217"/>
  <c r="V316" i="217"/>
  <c r="V306" i="217"/>
  <c r="V296" i="217"/>
  <c r="V290" i="217"/>
  <c r="V286" i="217"/>
  <c r="V280" i="217"/>
  <c r="V270" i="217"/>
  <c r="V260" i="217"/>
  <c r="V254" i="217"/>
  <c r="V250" i="217"/>
  <c r="V244" i="217"/>
  <c r="V225" i="217"/>
  <c r="V219" i="217"/>
  <c r="V215" i="217"/>
  <c r="V209" i="217"/>
  <c r="V199" i="217"/>
  <c r="V138" i="217"/>
  <c r="V128" i="217"/>
  <c r="V122" i="217"/>
  <c r="V67" i="217"/>
  <c r="V61" i="217"/>
  <c r="V58" i="217"/>
  <c r="V52" i="217"/>
  <c r="V33" i="217"/>
  <c r="V27" i="217"/>
  <c r="V358" i="216"/>
  <c r="V352" i="216"/>
  <c r="V342" i="216"/>
  <c r="V307" i="216"/>
  <c r="V297" i="216"/>
  <c r="V291" i="216"/>
  <c r="V262" i="216"/>
  <c r="V256" i="216"/>
  <c r="V246" i="216"/>
  <c r="V237" i="216"/>
  <c r="V231" i="216"/>
  <c r="V227" i="216"/>
  <c r="V221" i="216"/>
  <c r="V186" i="216"/>
  <c r="V176" i="216"/>
  <c r="V170" i="216"/>
  <c r="V91" i="216"/>
  <c r="V81" i="216"/>
  <c r="V75" i="216"/>
  <c r="V56" i="216"/>
  <c r="V50" i="216"/>
  <c r="V223" i="220"/>
  <c r="V165" i="220"/>
  <c r="V110" i="220"/>
  <c r="V67" i="220"/>
  <c r="V35" i="220"/>
  <c r="V28" i="220"/>
  <c r="V344" i="219"/>
  <c r="V333" i="219"/>
  <c r="V321" i="219"/>
  <c r="V296" i="219"/>
  <c r="V285" i="219"/>
  <c r="V278" i="219"/>
  <c r="V274" i="219"/>
  <c r="V254" i="219"/>
  <c r="V237" i="219"/>
  <c r="V198" i="219"/>
  <c r="V175" i="219"/>
  <c r="V158" i="219"/>
  <c r="V154" i="219"/>
  <c r="V126" i="219"/>
  <c r="V98" i="219"/>
  <c r="V65" i="219"/>
  <c r="V33" i="219"/>
  <c r="V23" i="219"/>
  <c r="V371" i="218"/>
  <c r="V341" i="218"/>
  <c r="V330" i="218"/>
  <c r="V302" i="218"/>
  <c r="V291" i="218"/>
  <c r="V281" i="218"/>
  <c r="V270" i="218"/>
  <c r="V249" i="218"/>
  <c r="V231" i="218"/>
  <c r="V227" i="218"/>
  <c r="V210" i="218"/>
  <c r="V199" i="218"/>
  <c r="V203" i="220"/>
  <c r="V16" i="220"/>
  <c r="V186" i="219"/>
  <c r="V164" i="219"/>
  <c r="V147" i="219"/>
  <c r="V143" i="219"/>
  <c r="V115" i="219"/>
  <c r="V104" i="219"/>
  <c r="V94" i="219"/>
  <c r="V82" i="219"/>
  <c r="V71" i="219"/>
  <c r="V54" i="219"/>
  <c r="V43" i="219"/>
  <c r="V26" i="219"/>
  <c r="V15" i="219"/>
  <c r="V363" i="218"/>
  <c r="V359" i="218"/>
  <c r="V352" i="218"/>
  <c r="V308" i="218"/>
  <c r="V297" i="218"/>
  <c r="V287" i="218"/>
  <c r="V259" i="218"/>
  <c r="V237" i="218"/>
  <c r="V220" i="218"/>
  <c r="V188" i="218"/>
  <c r="V171" i="218"/>
  <c r="V167" i="218"/>
  <c r="V150" i="218"/>
  <c r="V140" i="218"/>
  <c r="V129" i="218"/>
  <c r="V119" i="218"/>
  <c r="V91" i="218"/>
  <c r="V69" i="218"/>
  <c r="V23" i="218"/>
  <c r="V367" i="217"/>
  <c r="V357" i="217"/>
  <c r="V351" i="217"/>
  <c r="V347" i="217"/>
  <c r="V341" i="217"/>
  <c r="V331" i="217"/>
  <c r="V321" i="217"/>
  <c r="V315" i="217"/>
  <c r="V311" i="217"/>
  <c r="V305" i="217"/>
  <c r="V295" i="217"/>
  <c r="V285" i="217"/>
  <c r="V279" i="217"/>
  <c r="V275" i="217"/>
  <c r="V269" i="217"/>
  <c r="V259" i="217"/>
  <c r="V249" i="217"/>
  <c r="V243" i="217"/>
  <c r="V224" i="217"/>
  <c r="V218" i="217"/>
  <c r="V214" i="217"/>
  <c r="V208" i="217"/>
  <c r="V198" i="217"/>
  <c r="V143" i="217"/>
  <c r="V137" i="217"/>
  <c r="V127" i="217"/>
  <c r="V66" i="217"/>
  <c r="V57" i="217"/>
  <c r="V51" i="217"/>
  <c r="V32" i="217"/>
  <c r="V26" i="217"/>
  <c r="V357" i="216"/>
  <c r="V351" i="216"/>
  <c r="V347" i="216"/>
  <c r="V341" i="216"/>
  <c r="V306" i="216"/>
  <c r="V296" i="216"/>
  <c r="V290" i="216"/>
  <c r="V261" i="216"/>
  <c r="V255" i="216"/>
  <c r="V340" i="220"/>
  <c r="V189" i="220"/>
  <c r="V176" i="220"/>
  <c r="V117" i="220"/>
  <c r="V104" i="220"/>
  <c r="V91" i="220"/>
  <c r="V78" i="220"/>
  <c r="V34" i="220"/>
  <c r="V27" i="220"/>
  <c r="V356" i="219"/>
  <c r="V343" i="219"/>
  <c r="V295" i="219"/>
  <c r="V284" i="219"/>
  <c r="V261" i="219"/>
  <c r="V248" i="219"/>
  <c r="V174" i="219"/>
  <c r="V153" i="219"/>
  <c r="V135" i="219"/>
  <c r="V125" i="219"/>
  <c r="V86" i="219"/>
  <c r="V74" i="219"/>
  <c r="V64" i="219"/>
  <c r="V32" i="219"/>
  <c r="V347" i="218"/>
  <c r="V318" i="218"/>
  <c r="V290" i="218"/>
  <c r="V280" i="218"/>
  <c r="V269" i="218"/>
  <c r="V230" i="218"/>
  <c r="V226" i="218"/>
  <c r="V209" i="218"/>
  <c r="V198" i="218"/>
  <c r="V177" i="218"/>
  <c r="V122" i="218"/>
  <c r="V112" i="218"/>
  <c r="V101" i="218"/>
  <c r="V62" i="218"/>
  <c r="V58" i="218"/>
  <c r="V52" i="218"/>
  <c r="V42" i="218"/>
  <c r="V32" i="218"/>
  <c r="V26" i="218"/>
  <c r="V16" i="218"/>
  <c r="V239" i="217"/>
  <c r="V233" i="217"/>
  <c r="V188" i="217"/>
  <c r="V182" i="217"/>
  <c r="V178" i="217"/>
  <c r="V189" i="221"/>
  <c r="V163" i="220"/>
  <c r="V150" i="220"/>
  <c r="V65" i="220"/>
  <c r="V47" i="220"/>
  <c r="V23" i="220"/>
  <c r="V331" i="219"/>
  <c r="V319" i="219"/>
  <c r="V306" i="219"/>
  <c r="V235" i="219"/>
  <c r="V221" i="219"/>
  <c r="V196" i="219"/>
  <c r="V185" i="219"/>
  <c r="V163" i="219"/>
  <c r="V131" i="219"/>
  <c r="V114" i="219"/>
  <c r="V103" i="219"/>
  <c r="V70" i="219"/>
  <c r="V53" i="219"/>
  <c r="V42" i="219"/>
  <c r="V21" i="219"/>
  <c r="V369" i="218"/>
  <c r="V362" i="218"/>
  <c r="V358" i="218"/>
  <c r="V351" i="218"/>
  <c r="V339" i="218"/>
  <c r="V328" i="218"/>
  <c r="V307" i="218"/>
  <c r="V296" i="218"/>
  <c r="V286" i="218"/>
  <c r="V275" i="218"/>
  <c r="V247" i="218"/>
  <c r="V236" i="218"/>
  <c r="V219" i="218"/>
  <c r="V215" i="218"/>
  <c r="V233" i="220"/>
  <c r="V220" i="220"/>
  <c r="V175" i="220"/>
  <c r="V136" i="220"/>
  <c r="V116" i="220"/>
  <c r="V77" i="220"/>
  <c r="V51" i="220"/>
  <c r="V33" i="220"/>
  <c r="V14" i="220"/>
  <c r="V294" i="219"/>
  <c r="V271" i="219"/>
  <c r="V260" i="219"/>
  <c r="V247" i="219"/>
  <c r="V208" i="219"/>
  <c r="V141" i="219"/>
  <c r="V134" i="219"/>
  <c r="V124" i="219"/>
  <c r="V92" i="219"/>
  <c r="V80" i="219"/>
  <c r="V63" i="219"/>
  <c r="V59" i="219"/>
  <c r="V31" i="219"/>
  <c r="V334" i="218"/>
  <c r="V317" i="218"/>
  <c r="V289" i="218"/>
  <c r="V279" i="218"/>
  <c r="V257" i="218"/>
  <c r="V225" i="218"/>
  <c r="V208" i="218"/>
  <c r="V197" i="218"/>
  <c r="V251" i="221"/>
  <c r="V200" i="220"/>
  <c r="V149" i="220"/>
  <c r="V46" i="220"/>
  <c r="V354" i="219"/>
  <c r="V341" i="219"/>
  <c r="V318" i="219"/>
  <c r="V305" i="219"/>
  <c r="V195" i="219"/>
  <c r="V191" i="219"/>
  <c r="V184" i="219"/>
  <c r="V172" i="219"/>
  <c r="V151" i="219"/>
  <c r="V130" i="219"/>
  <c r="V113" i="219"/>
  <c r="V102" i="219"/>
  <c r="V69" i="219"/>
  <c r="V52" i="219"/>
  <c r="V41" i="219"/>
  <c r="V368" i="218"/>
  <c r="V357" i="218"/>
  <c r="V345" i="218"/>
  <c r="V327" i="218"/>
  <c r="V323" i="218"/>
  <c r="V306" i="218"/>
  <c r="V295" i="218"/>
  <c r="V285" i="218"/>
  <c r="V267" i="218"/>
  <c r="V263" i="218"/>
  <c r="V246" i="218"/>
  <c r="V235" i="218"/>
  <c r="V218" i="218"/>
  <c r="V214" i="218"/>
  <c r="V203" i="218"/>
  <c r="V175" i="218"/>
  <c r="V158" i="218"/>
  <c r="V148" i="218"/>
  <c r="V138" i="218"/>
  <c r="V127" i="218"/>
  <c r="V117" i="218"/>
  <c r="V99" i="218"/>
  <c r="V95" i="218"/>
  <c r="V78" i="218"/>
  <c r="V67" i="218"/>
  <c r="V21" i="218"/>
  <c r="V371" i="217"/>
  <c r="V365" i="217"/>
  <c r="V355" i="217"/>
  <c r="V345" i="217"/>
  <c r="V339" i="217"/>
  <c r="V329" i="217"/>
  <c r="V319" i="217"/>
  <c r="V309" i="217"/>
  <c r="V303" i="217"/>
  <c r="V293" i="217"/>
  <c r="V283" i="217"/>
  <c r="V273" i="217"/>
  <c r="V267" i="217"/>
  <c r="V263" i="217"/>
  <c r="V257" i="217"/>
  <c r="V247" i="217"/>
  <c r="V222" i="217"/>
  <c r="V212" i="217"/>
  <c r="V206" i="217"/>
  <c r="V202" i="217"/>
  <c r="V196" i="217"/>
  <c r="V141" i="217"/>
  <c r="V135" i="217"/>
  <c r="V131" i="217"/>
  <c r="V125" i="217"/>
  <c r="V70" i="217"/>
  <c r="V64" i="217"/>
  <c r="V55" i="217"/>
  <c r="V30" i="217"/>
  <c r="V355" i="216"/>
  <c r="V345" i="216"/>
  <c r="V339" i="216"/>
  <c r="V310" i="216"/>
  <c r="V304" i="216"/>
  <c r="V294" i="216"/>
  <c r="V259" i="216"/>
  <c r="V249" i="216"/>
  <c r="V243" i="216"/>
  <c r="V234" i="216"/>
  <c r="V224" i="216"/>
  <c r="V218" i="216"/>
  <c r="V189" i="216"/>
  <c r="V183" i="216"/>
  <c r="V179" i="216"/>
  <c r="V173" i="216"/>
  <c r="V94" i="216"/>
  <c r="V88" i="216"/>
  <c r="V78" i="216"/>
  <c r="V59" i="216"/>
  <c r="V53" i="216"/>
  <c r="V329" i="219"/>
  <c r="V194" i="218"/>
  <c r="V182" i="218"/>
  <c r="V178" i="218"/>
  <c r="V164" i="218"/>
  <c r="V142" i="218"/>
  <c r="V128" i="218"/>
  <c r="V115" i="218"/>
  <c r="V89" i="218"/>
  <c r="V53" i="218"/>
  <c r="V13" i="218"/>
  <c r="V310" i="217"/>
  <c r="V297" i="217"/>
  <c r="V255" i="217"/>
  <c r="V231" i="217"/>
  <c r="V213" i="217"/>
  <c r="V183" i="217"/>
  <c r="V172" i="217"/>
  <c r="V162" i="217"/>
  <c r="V152" i="217"/>
  <c r="V146" i="217"/>
  <c r="V142" i="217"/>
  <c r="V134" i="217"/>
  <c r="V118" i="217"/>
  <c r="V112" i="217"/>
  <c r="V102" i="217"/>
  <c r="V92" i="217"/>
  <c r="V86" i="217"/>
  <c r="V82" i="217"/>
  <c r="V76" i="217"/>
  <c r="V65" i="217"/>
  <c r="V43" i="217"/>
  <c r="V282" i="216"/>
  <c r="V272" i="216"/>
  <c r="V266" i="216"/>
  <c r="V254" i="216"/>
  <c r="V250" i="216"/>
  <c r="V191" i="216"/>
  <c r="V184" i="216"/>
  <c r="V172" i="216"/>
  <c r="V162" i="216"/>
  <c r="V152" i="216"/>
  <c r="V146" i="216"/>
  <c r="V143" i="216"/>
  <c r="V137" i="216"/>
  <c r="V127" i="216"/>
  <c r="V121" i="216"/>
  <c r="V118" i="216"/>
  <c r="V112" i="216"/>
  <c r="V102" i="216"/>
  <c r="V92" i="216"/>
  <c r="V70" i="216"/>
  <c r="V64" i="216"/>
  <c r="V43" i="216"/>
  <c r="V369" i="215"/>
  <c r="V363" i="215"/>
  <c r="V359" i="215"/>
  <c r="V353" i="215"/>
  <c r="V343" i="215"/>
  <c r="V333" i="215"/>
  <c r="V327" i="215"/>
  <c r="V323" i="215"/>
  <c r="V317" i="215"/>
  <c r="V307" i="215"/>
  <c r="V297" i="215"/>
  <c r="V291" i="215"/>
  <c r="V215" i="219"/>
  <c r="V153" i="218"/>
  <c r="V103" i="218"/>
  <c r="V59" i="218"/>
  <c r="V31" i="218"/>
  <c r="V340" i="217"/>
  <c r="V323" i="217"/>
  <c r="V314" i="217"/>
  <c r="V237" i="217"/>
  <c r="V200" i="217"/>
  <c r="V189" i="217"/>
  <c r="V129" i="217"/>
  <c r="V53" i="217"/>
  <c r="V21" i="217"/>
  <c r="V15" i="217"/>
  <c r="V371" i="216"/>
  <c r="V365" i="216"/>
  <c r="V354" i="216"/>
  <c r="V331" i="216"/>
  <c r="V321" i="216"/>
  <c r="V315" i="216"/>
  <c r="V292" i="216"/>
  <c r="V242" i="216"/>
  <c r="V239" i="216"/>
  <c r="V232" i="216"/>
  <c r="V220" i="216"/>
  <c r="V210" i="216"/>
  <c r="V200" i="216"/>
  <c r="V194" i="216"/>
  <c r="V80" i="216"/>
  <c r="V73" i="216"/>
  <c r="V33" i="216"/>
  <c r="V27" i="216"/>
  <c r="V18" i="216"/>
  <c r="V367" i="219"/>
  <c r="V219" i="219"/>
  <c r="V224" i="218"/>
  <c r="V163" i="218"/>
  <c r="V114" i="218"/>
  <c r="V88" i="218"/>
  <c r="V63" i="218"/>
  <c r="V41" i="218"/>
  <c r="V19" i="218"/>
  <c r="V353" i="217"/>
  <c r="V335" i="217"/>
  <c r="V326" i="217"/>
  <c r="V268" i="217"/>
  <c r="V230" i="217"/>
  <c r="V226" i="217"/>
  <c r="V177" i="217"/>
  <c r="V171" i="217"/>
  <c r="V167" i="217"/>
  <c r="V161" i="217"/>
  <c r="V151" i="217"/>
  <c r="V117" i="217"/>
  <c r="V111" i="217"/>
  <c r="V107" i="217"/>
  <c r="V101" i="217"/>
  <c r="V91" i="217"/>
  <c r="V81" i="217"/>
  <c r="V75" i="217"/>
  <c r="V42" i="217"/>
  <c r="V311" i="216"/>
  <c r="V303" i="216"/>
  <c r="V299" i="216"/>
  <c r="V287" i="216"/>
  <c r="V281" i="216"/>
  <c r="V271" i="216"/>
  <c r="V265" i="216"/>
  <c r="V190" i="216"/>
  <c r="V178" i="216"/>
  <c r="V171" i="216"/>
  <c r="V167" i="216"/>
  <c r="V161" i="216"/>
  <c r="V151" i="216"/>
  <c r="V145" i="216"/>
  <c r="V142" i="216"/>
  <c r="V136" i="216"/>
  <c r="V126" i="216"/>
  <c r="V281" i="219"/>
  <c r="V282" i="218"/>
  <c r="V207" i="218"/>
  <c r="V187" i="218"/>
  <c r="V152" i="218"/>
  <c r="V102" i="218"/>
  <c r="V76" i="218"/>
  <c r="V71" i="218"/>
  <c r="V51" i="218"/>
  <c r="V47" i="218"/>
  <c r="V30" i="218"/>
  <c r="V366" i="217"/>
  <c r="V281" i="217"/>
  <c r="V248" i="217"/>
  <c r="V236" i="217"/>
  <c r="V211" i="217"/>
  <c r="V140" i="217"/>
  <c r="V71" i="217"/>
  <c r="V63" i="217"/>
  <c r="V31" i="217"/>
  <c r="V20" i="217"/>
  <c r="V14" i="217"/>
  <c r="V370" i="216"/>
  <c r="V364" i="216"/>
  <c r="V353" i="216"/>
  <c r="V340" i="216"/>
  <c r="V330" i="216"/>
  <c r="V320" i="216"/>
  <c r="V314" i="216"/>
  <c r="V260" i="216"/>
  <c r="V248" i="216"/>
  <c r="V241" i="216"/>
  <c r="V238" i="216"/>
  <c r="V226" i="216"/>
  <c r="V219" i="216"/>
  <c r="V215" i="216"/>
  <c r="V209" i="216"/>
  <c r="V199" i="216"/>
  <c r="V182" i="216"/>
  <c r="V90" i="216"/>
  <c r="V79" i="216"/>
  <c r="V32" i="216"/>
  <c r="V26" i="216"/>
  <c r="V23" i="216"/>
  <c r="V17" i="216"/>
  <c r="V359" i="214"/>
  <c r="V353" i="214"/>
  <c r="V308" i="214"/>
  <c r="V302" i="214"/>
  <c r="V299" i="214"/>
  <c r="V293" i="214"/>
  <c r="V249" i="214"/>
  <c r="V243" i="214"/>
  <c r="V239" i="214"/>
  <c r="V233" i="214"/>
  <c r="V224" i="214"/>
  <c r="V218" i="214"/>
  <c r="V199" i="214"/>
  <c r="V193" i="214"/>
  <c r="V155" i="214"/>
  <c r="V149" i="214"/>
  <c r="V130" i="214"/>
  <c r="V124" i="214"/>
  <c r="V105" i="214"/>
  <c r="V99" i="214"/>
  <c r="V55" i="214"/>
  <c r="V49" i="214"/>
  <c r="V30" i="214"/>
  <c r="V371" i="213"/>
  <c r="V365" i="213"/>
  <c r="V355" i="213"/>
  <c r="V345" i="213"/>
  <c r="V339" i="213"/>
  <c r="V335" i="213"/>
  <c r="V329" i="213"/>
  <c r="V319" i="213"/>
  <c r="V38" i="221"/>
  <c r="V219" i="220"/>
  <c r="V47" i="219"/>
  <c r="V239" i="218"/>
  <c r="V162" i="218"/>
  <c r="V139" i="218"/>
  <c r="V113" i="218"/>
  <c r="V87" i="218"/>
  <c r="V83" i="218"/>
  <c r="V57" i="218"/>
  <c r="V40" i="218"/>
  <c r="V334" i="217"/>
  <c r="V307" i="217"/>
  <c r="V294" i="217"/>
  <c r="V261" i="217"/>
  <c r="V187" i="217"/>
  <c r="V176" i="217"/>
  <c r="V170" i="217"/>
  <c r="V166" i="217"/>
  <c r="V160" i="217"/>
  <c r="V150" i="217"/>
  <c r="V116" i="217"/>
  <c r="V110" i="217"/>
  <c r="V106" i="217"/>
  <c r="V100" i="217"/>
  <c r="V90" i="217"/>
  <c r="V80" i="217"/>
  <c r="V74" i="217"/>
  <c r="V59" i="217"/>
  <c r="V47" i="217"/>
  <c r="V41" i="217"/>
  <c r="V302" i="216"/>
  <c r="V298" i="216"/>
  <c r="V286" i="216"/>
  <c r="V280" i="216"/>
  <c r="V270" i="216"/>
  <c r="V230" i="216"/>
  <c r="V177" i="216"/>
  <c r="V166" i="216"/>
  <c r="V160" i="216"/>
  <c r="V150" i="216"/>
  <c r="V141" i="216"/>
  <c r="V135" i="216"/>
  <c r="V131" i="216"/>
  <c r="V125" i="216"/>
  <c r="V116" i="216"/>
  <c r="V110" i="216"/>
  <c r="V106" i="216"/>
  <c r="V100" i="216"/>
  <c r="V68" i="216"/>
  <c r="V62" i="216"/>
  <c r="V58" i="216"/>
  <c r="V51" i="216"/>
  <c r="V47" i="216"/>
  <c r="V41" i="216"/>
  <c r="V367" i="215"/>
  <c r="V357" i="215"/>
  <c r="V351" i="215"/>
  <c r="V347" i="215"/>
  <c r="V341" i="215"/>
  <c r="V331" i="215"/>
  <c r="V321" i="215"/>
  <c r="V315" i="215"/>
  <c r="V311" i="215"/>
  <c r="V305" i="215"/>
  <c r="V295" i="215"/>
  <c r="V285" i="215"/>
  <c r="V279" i="215"/>
  <c r="V275" i="215"/>
  <c r="V269" i="215"/>
  <c r="V259" i="215"/>
  <c r="V249" i="215"/>
  <c r="V243" i="215"/>
  <c r="V239" i="215"/>
  <c r="V233" i="215"/>
  <c r="V223" i="215"/>
  <c r="V213" i="215"/>
  <c r="V207" i="215"/>
  <c r="V203" i="215"/>
  <c r="V197" i="215"/>
  <c r="V187" i="215"/>
  <c r="V177" i="215"/>
  <c r="V171" i="215"/>
  <c r="V167" i="215"/>
  <c r="V161" i="215"/>
  <c r="V151" i="215"/>
  <c r="V141" i="215"/>
  <c r="V135" i="215"/>
  <c r="V131" i="215"/>
  <c r="V125" i="215"/>
  <c r="V115" i="215"/>
  <c r="V105" i="215"/>
  <c r="V99" i="215"/>
  <c r="V95" i="215"/>
  <c r="V89" i="215"/>
  <c r="V88" i="220"/>
  <c r="V200" i="218"/>
  <c r="V124" i="218"/>
  <c r="V50" i="218"/>
  <c r="V46" i="218"/>
  <c r="V29" i="218"/>
  <c r="V17" i="218"/>
  <c r="V346" i="217"/>
  <c r="V320" i="217"/>
  <c r="V235" i="217"/>
  <c r="V210" i="217"/>
  <c r="V197" i="217"/>
  <c r="V139" i="217"/>
  <c r="V126" i="217"/>
  <c r="V62" i="217"/>
  <c r="V50" i="217"/>
  <c r="V19" i="217"/>
  <c r="V369" i="216"/>
  <c r="V363" i="216"/>
  <c r="V335" i="216"/>
  <c r="V329" i="216"/>
  <c r="V319" i="216"/>
  <c r="V313" i="216"/>
  <c r="V309" i="216"/>
  <c r="V247" i="216"/>
  <c r="V225" i="216"/>
  <c r="V214" i="216"/>
  <c r="V208" i="216"/>
  <c r="V198" i="216"/>
  <c r="V188" i="216"/>
  <c r="V169" i="216"/>
  <c r="V89" i="216"/>
  <c r="V31" i="216"/>
  <c r="V25" i="216"/>
  <c r="V22" i="216"/>
  <c r="V16" i="216"/>
  <c r="V358" i="214"/>
  <c r="V352" i="214"/>
  <c r="V307" i="214"/>
  <c r="V301" i="214"/>
  <c r="V298" i="214"/>
  <c r="V292" i="214"/>
  <c r="V248" i="214"/>
  <c r="V242" i="214"/>
  <c r="V238" i="214"/>
  <c r="V232" i="214"/>
  <c r="V223" i="214"/>
  <c r="V217" i="214"/>
  <c r="V198" i="214"/>
  <c r="V154" i="214"/>
  <c r="V148" i="214"/>
  <c r="V129" i="214"/>
  <c r="V123" i="214"/>
  <c r="V104" i="214"/>
  <c r="V98" i="214"/>
  <c r="V54" i="214"/>
  <c r="V35" i="214"/>
  <c r="V29" i="214"/>
  <c r="V370" i="213"/>
  <c r="V364" i="213"/>
  <c r="V59" i="220"/>
  <c r="V185" i="218"/>
  <c r="V173" i="218"/>
  <c r="V161" i="218"/>
  <c r="V107" i="218"/>
  <c r="V86" i="218"/>
  <c r="V82" i="218"/>
  <c r="V56" i="218"/>
  <c r="V39" i="218"/>
  <c r="V35" i="218"/>
  <c r="V359" i="217"/>
  <c r="V350" i="217"/>
  <c r="V274" i="217"/>
  <c r="V223" i="217"/>
  <c r="V186" i="217"/>
  <c r="V175" i="217"/>
  <c r="V165" i="217"/>
  <c r="V159" i="217"/>
  <c r="V155" i="217"/>
  <c r="V149" i="217"/>
  <c r="V115" i="217"/>
  <c r="V105" i="217"/>
  <c r="V99" i="217"/>
  <c r="V95" i="217"/>
  <c r="V89" i="217"/>
  <c r="V79" i="217"/>
  <c r="V69" i="217"/>
  <c r="V46" i="217"/>
  <c r="V40" i="217"/>
  <c r="V29" i="217"/>
  <c r="V359" i="216"/>
  <c r="V346" i="216"/>
  <c r="V338" i="216"/>
  <c r="V285" i="216"/>
  <c r="V279" i="216"/>
  <c r="V275" i="216"/>
  <c r="V269" i="216"/>
  <c r="V258" i="216"/>
  <c r="V236" i="216"/>
  <c r="V217" i="216"/>
  <c r="V165" i="216"/>
  <c r="V159" i="216"/>
  <c r="V155" i="216"/>
  <c r="V149" i="216"/>
  <c r="V140" i="216"/>
  <c r="V134" i="216"/>
  <c r="V130" i="216"/>
  <c r="V124" i="216"/>
  <c r="V115" i="216"/>
  <c r="V105" i="216"/>
  <c r="V99" i="216"/>
  <c r="V77" i="216"/>
  <c r="V67" i="216"/>
  <c r="V57" i="216"/>
  <c r="V46" i="216"/>
  <c r="V40" i="216"/>
  <c r="V366" i="215"/>
  <c r="V356" i="215"/>
  <c r="V350" i="215"/>
  <c r="V346" i="215"/>
  <c r="V340" i="215"/>
  <c r="V330" i="215"/>
  <c r="V320" i="215"/>
  <c r="V314" i="215"/>
  <c r="V310" i="215"/>
  <c r="V304" i="215"/>
  <c r="V294" i="215"/>
  <c r="V273" i="218"/>
  <c r="V149" i="218"/>
  <c r="V123" i="218"/>
  <c r="V111" i="218"/>
  <c r="V93" i="218"/>
  <c r="V68" i="218"/>
  <c r="V45" i="218"/>
  <c r="V28" i="218"/>
  <c r="V363" i="217"/>
  <c r="V287" i="217"/>
  <c r="V278" i="217"/>
  <c r="V245" i="217"/>
  <c r="V234" i="217"/>
  <c r="V18" i="217"/>
  <c r="V368" i="216"/>
  <c r="V362" i="216"/>
  <c r="V350" i="216"/>
  <c r="V334" i="216"/>
  <c r="V328" i="216"/>
  <c r="V318" i="216"/>
  <c r="V308" i="216"/>
  <c r="V213" i="216"/>
  <c r="V207" i="216"/>
  <c r="V203" i="216"/>
  <c r="V197" i="216"/>
  <c r="V187" i="216"/>
  <c r="V175" i="216"/>
  <c r="V95" i="216"/>
  <c r="V30" i="216"/>
  <c r="V21" i="216"/>
  <c r="V15" i="216"/>
  <c r="V256" i="218"/>
  <c r="V184" i="218"/>
  <c r="V136" i="218"/>
  <c r="V118" i="218"/>
  <c r="V81" i="218"/>
  <c r="V55" i="218"/>
  <c r="V38" i="218"/>
  <c r="V34" i="218"/>
  <c r="V15" i="218"/>
  <c r="V304" i="217"/>
  <c r="V291" i="217"/>
  <c r="V258" i="217"/>
  <c r="V203" i="217"/>
  <c r="V195" i="217"/>
  <c r="V185" i="217"/>
  <c r="V174" i="217"/>
  <c r="V164" i="217"/>
  <c r="V158" i="217"/>
  <c r="V154" i="217"/>
  <c r="V148" i="217"/>
  <c r="V124" i="217"/>
  <c r="V114" i="217"/>
  <c r="V104" i="217"/>
  <c r="V98" i="217"/>
  <c r="V94" i="217"/>
  <c r="V88" i="217"/>
  <c r="V78" i="217"/>
  <c r="V68" i="217"/>
  <c r="V56" i="217"/>
  <c r="V45" i="217"/>
  <c r="V39" i="217"/>
  <c r="V28" i="217"/>
  <c r="V295" i="216"/>
  <c r="V284" i="216"/>
  <c r="V278" i="216"/>
  <c r="V274" i="216"/>
  <c r="V268" i="216"/>
  <c r="V257" i="216"/>
  <c r="V245" i="216"/>
  <c r="V235" i="216"/>
  <c r="V223" i="216"/>
  <c r="V164" i="216"/>
  <c r="V158" i="216"/>
  <c r="V154" i="216"/>
  <c r="V148" i="216"/>
  <c r="V139" i="216"/>
  <c r="V129" i="216"/>
  <c r="V325" i="221"/>
  <c r="V270" i="219"/>
  <c r="V202" i="219"/>
  <c r="V159" i="218"/>
  <c r="V155" i="218"/>
  <c r="V105" i="218"/>
  <c r="V44" i="218"/>
  <c r="V27" i="218"/>
  <c r="V343" i="217"/>
  <c r="V330" i="217"/>
  <c r="V317" i="217"/>
  <c r="V299" i="217"/>
  <c r="V207" i="217"/>
  <c r="V191" i="217"/>
  <c r="V136" i="217"/>
  <c r="V35" i="217"/>
  <c r="V23" i="217"/>
  <c r="V17" i="217"/>
  <c r="V367" i="216"/>
  <c r="V344" i="216"/>
  <c r="V333" i="216"/>
  <c r="V327" i="216"/>
  <c r="V323" i="216"/>
  <c r="V317" i="216"/>
  <c r="V212" i="216"/>
  <c r="V206" i="216"/>
  <c r="V202" i="216"/>
  <c r="V196" i="216"/>
  <c r="V174" i="216"/>
  <c r="V55" i="216"/>
  <c r="V35" i="216"/>
  <c r="V29" i="216"/>
  <c r="V20" i="216"/>
  <c r="V14" i="216"/>
  <c r="V356" i="214"/>
  <c r="V350" i="214"/>
  <c r="V311" i="214"/>
  <c r="V305" i="214"/>
  <c r="V296" i="214"/>
  <c r="V290" i="214"/>
  <c r="V246" i="214"/>
  <c r="V236" i="214"/>
  <c r="V230" i="214"/>
  <c r="V227" i="214"/>
  <c r="V221" i="214"/>
  <c r="V202" i="214"/>
  <c r="V196" i="214"/>
  <c r="V152" i="214"/>
  <c r="V146" i="214"/>
  <c r="V127" i="214"/>
  <c r="V121" i="214"/>
  <c r="V102" i="214"/>
  <c r="V58" i="214"/>
  <c r="V52" i="214"/>
  <c r="V33" i="214"/>
  <c r="V27" i="214"/>
  <c r="V368" i="213"/>
  <c r="V362" i="213"/>
  <c r="V358" i="213"/>
  <c r="V352" i="213"/>
  <c r="V342" i="213"/>
  <c r="V332" i="213"/>
  <c r="V326" i="213"/>
  <c r="V322" i="213"/>
  <c r="V316" i="213"/>
  <c r="V186" i="220"/>
  <c r="V140" i="219"/>
  <c r="V119" i="219"/>
  <c r="V79" i="219"/>
  <c r="V58" i="219"/>
  <c r="V19" i="219"/>
  <c r="V333" i="218"/>
  <c r="V316" i="218"/>
  <c r="V271" i="218"/>
  <c r="V250" i="218"/>
  <c r="V211" i="218"/>
  <c r="V183" i="218"/>
  <c r="V179" i="218"/>
  <c r="V165" i="218"/>
  <c r="V143" i="218"/>
  <c r="V121" i="218"/>
  <c r="V54" i="218"/>
  <c r="V33" i="218"/>
  <c r="V22" i="218"/>
  <c r="V14" i="218"/>
  <c r="V356" i="217"/>
  <c r="V271" i="217"/>
  <c r="V232" i="217"/>
  <c r="V220" i="217"/>
  <c r="V194" i="217"/>
  <c r="V184" i="217"/>
  <c r="V173" i="217"/>
  <c r="V163" i="217"/>
  <c r="V153" i="217"/>
  <c r="V147" i="217"/>
  <c r="V123" i="217"/>
  <c r="V119" i="217"/>
  <c r="V113" i="217"/>
  <c r="V103" i="217"/>
  <c r="V93" i="217"/>
  <c r="V87" i="217"/>
  <c r="V83" i="217"/>
  <c r="V77" i="217"/>
  <c r="V44" i="217"/>
  <c r="V38" i="217"/>
  <c r="V356" i="216"/>
  <c r="V283" i="216"/>
  <c r="V273" i="216"/>
  <c r="V267" i="216"/>
  <c r="V251" i="216"/>
  <c r="V244" i="216"/>
  <c r="V222" i="216"/>
  <c r="V185" i="216"/>
  <c r="V163" i="216"/>
  <c r="V153" i="216"/>
  <c r="V147" i="216"/>
  <c r="V138" i="216"/>
  <c r="V128" i="216"/>
  <c r="V122" i="216"/>
  <c r="V119" i="216"/>
  <c r="V113" i="216"/>
  <c r="V103" i="216"/>
  <c r="V93" i="216"/>
  <c r="V86" i="216"/>
  <c r="V82" i="216"/>
  <c r="V71" i="216"/>
  <c r="V65" i="216"/>
  <c r="V44" i="216"/>
  <c r="V38" i="216"/>
  <c r="V370" i="215"/>
  <c r="V364" i="215"/>
  <c r="V354" i="215"/>
  <c r="V344" i="215"/>
  <c r="V338" i="215"/>
  <c r="V334" i="215"/>
  <c r="V328" i="215"/>
  <c r="V318" i="215"/>
  <c r="V308" i="215"/>
  <c r="V302" i="215"/>
  <c r="V298" i="215"/>
  <c r="V292" i="215"/>
  <c r="V282" i="215"/>
  <c r="V272" i="215"/>
  <c r="V266" i="215"/>
  <c r="V262" i="215"/>
  <c r="V256" i="215"/>
  <c r="V246" i="215"/>
  <c r="V236" i="215"/>
  <c r="V230" i="215"/>
  <c r="V226" i="215"/>
  <c r="V220" i="215"/>
  <c r="V210" i="215"/>
  <c r="V200" i="215"/>
  <c r="V194" i="215"/>
  <c r="V190" i="215"/>
  <c r="V184" i="215"/>
  <c r="V174" i="215"/>
  <c r="V164" i="215"/>
  <c r="V158" i="215"/>
  <c r="V154" i="215"/>
  <c r="V148" i="215"/>
  <c r="V138" i="215"/>
  <c r="V128" i="215"/>
  <c r="V71" i="220"/>
  <c r="V161" i="219"/>
  <c r="V123" i="219"/>
  <c r="V62" i="219"/>
  <c r="V337" i="218"/>
  <c r="V254" i="218"/>
  <c r="V190" i="218"/>
  <c r="V169" i="218"/>
  <c r="V154" i="218"/>
  <c r="V146" i="218"/>
  <c r="V134" i="218"/>
  <c r="V104" i="218"/>
  <c r="V79" i="218"/>
  <c r="V65" i="218"/>
  <c r="V43" i="218"/>
  <c r="V369" i="217"/>
  <c r="V284" i="217"/>
  <c r="V251" i="217"/>
  <c r="V242" i="217"/>
  <c r="V238" i="217"/>
  <c r="V201" i="217"/>
  <c r="V190" i="217"/>
  <c r="V179" i="217"/>
  <c r="V130" i="217"/>
  <c r="V54" i="217"/>
  <c r="V34" i="217"/>
  <c r="V22" i="217"/>
  <c r="V16" i="217"/>
  <c r="V366" i="216"/>
  <c r="V343" i="216"/>
  <c r="V332" i="216"/>
  <c r="V326" i="216"/>
  <c r="V322" i="216"/>
  <c r="V316" i="216"/>
  <c r="V305" i="216"/>
  <c r="V293" i="216"/>
  <c r="V263" i="216"/>
  <c r="V233" i="216"/>
  <c r="V211" i="216"/>
  <c r="V201" i="216"/>
  <c r="V195" i="216"/>
  <c r="V74" i="216"/>
  <c r="V54" i="216"/>
  <c r="V34" i="216"/>
  <c r="V28" i="216"/>
  <c r="V19" i="216"/>
  <c r="V13" i="216"/>
  <c r="V355" i="214"/>
  <c r="V310" i="214"/>
  <c r="V304" i="214"/>
  <c r="V295" i="214"/>
  <c r="V289" i="214"/>
  <c r="V251" i="214"/>
  <c r="V245" i="214"/>
  <c r="V235" i="214"/>
  <c r="V229" i="214"/>
  <c r="V226" i="214"/>
  <c r="V220" i="214"/>
  <c r="V201" i="214"/>
  <c r="V195" i="214"/>
  <c r="V151" i="214"/>
  <c r="V145" i="214"/>
  <c r="V126" i="214"/>
  <c r="V107" i="214"/>
  <c r="V101" i="214"/>
  <c r="V57" i="214"/>
  <c r="V51" i="214"/>
  <c r="V32" i="214"/>
  <c r="V26" i="214"/>
  <c r="V367" i="213"/>
  <c r="V357" i="213"/>
  <c r="V87" i="216"/>
  <c r="V52" i="216"/>
  <c r="V371" i="215"/>
  <c r="V362" i="215"/>
  <c r="V329" i="215"/>
  <c r="V296" i="215"/>
  <c r="V260" i="215"/>
  <c r="V237" i="215"/>
  <c r="V225" i="215"/>
  <c r="V218" i="215"/>
  <c r="V214" i="215"/>
  <c r="V202" i="215"/>
  <c r="V195" i="215"/>
  <c r="V183" i="215"/>
  <c r="V179" i="215"/>
  <c r="V172" i="215"/>
  <c r="V160" i="215"/>
  <c r="V137" i="215"/>
  <c r="V104" i="215"/>
  <c r="V93" i="215"/>
  <c r="V354" i="214"/>
  <c r="V343" i="214"/>
  <c r="V333" i="214"/>
  <c r="V327" i="214"/>
  <c r="V323" i="214"/>
  <c r="V317" i="214"/>
  <c r="V287" i="214"/>
  <c r="V281" i="214"/>
  <c r="V272" i="214"/>
  <c r="V266" i="214"/>
  <c r="V262" i="214"/>
  <c r="V256" i="214"/>
  <c r="V244" i="214"/>
  <c r="V225" i="214"/>
  <c r="V203" i="214"/>
  <c r="V194" i="214"/>
  <c r="V190" i="214"/>
  <c r="V184" i="214"/>
  <c r="V175" i="214"/>
  <c r="V165" i="214"/>
  <c r="V159" i="214"/>
  <c r="V142" i="214"/>
  <c r="V136" i="214"/>
  <c r="V91" i="214"/>
  <c r="V85" i="214"/>
  <c r="V82" i="214"/>
  <c r="V76" i="214"/>
  <c r="V66" i="214"/>
  <c r="V21" i="214"/>
  <c r="V15" i="214"/>
  <c r="V350" i="213"/>
  <c r="V346" i="213"/>
  <c r="V334" i="213"/>
  <c r="V327" i="213"/>
  <c r="V315" i="213"/>
  <c r="V152" i="213"/>
  <c r="V146" i="213"/>
  <c r="V142" i="213"/>
  <c r="V136" i="213"/>
  <c r="V126" i="213"/>
  <c r="V116" i="213"/>
  <c r="V110" i="213"/>
  <c r="V106" i="213"/>
  <c r="V100" i="213"/>
  <c r="V90" i="213"/>
  <c r="V71" i="213"/>
  <c r="V65" i="213"/>
  <c r="V55" i="213"/>
  <c r="V45" i="213"/>
  <c r="V39" i="213"/>
  <c r="V35" i="213"/>
  <c r="V29" i="213"/>
  <c r="V335" i="212"/>
  <c r="V329" i="212"/>
  <c r="V258" i="212"/>
  <c r="V248" i="212"/>
  <c r="V242" i="212"/>
  <c r="V213" i="212"/>
  <c r="V207" i="212"/>
  <c r="V203" i="212"/>
  <c r="V101" i="216"/>
  <c r="V66" i="216"/>
  <c r="V342" i="215"/>
  <c r="V309" i="215"/>
  <c r="V283" i="215"/>
  <c r="V271" i="215"/>
  <c r="V248" i="215"/>
  <c r="V206" i="215"/>
  <c r="V155" i="215"/>
  <c r="V114" i="215"/>
  <c r="V86" i="215"/>
  <c r="V82" i="215"/>
  <c r="V76" i="215"/>
  <c r="V66" i="215"/>
  <c r="V56" i="215"/>
  <c r="V50" i="215"/>
  <c r="V46" i="215"/>
  <c r="V40" i="215"/>
  <c r="V30" i="215"/>
  <c r="V21" i="215"/>
  <c r="V15" i="215"/>
  <c r="V371" i="214"/>
  <c r="V365" i="214"/>
  <c r="V291" i="214"/>
  <c r="V212" i="214"/>
  <c r="V206" i="214"/>
  <c r="V119" i="214"/>
  <c r="V113" i="214"/>
  <c r="V43" i="214"/>
  <c r="V37" i="214"/>
  <c r="V338" i="213"/>
  <c r="V311" i="213"/>
  <c r="V305" i="213"/>
  <c r="V295" i="213"/>
  <c r="V285" i="213"/>
  <c r="V279" i="213"/>
  <c r="V275" i="213"/>
  <c r="V269" i="213"/>
  <c r="V259" i="213"/>
  <c r="V249" i="213"/>
  <c r="V243" i="213"/>
  <c r="V239" i="213"/>
  <c r="V233" i="213"/>
  <c r="V223" i="213"/>
  <c r="V213" i="213"/>
  <c r="V207" i="213"/>
  <c r="V203" i="213"/>
  <c r="V197" i="213"/>
  <c r="V187" i="213"/>
  <c r="V114" i="216"/>
  <c r="V224" i="215"/>
  <c r="V201" i="215"/>
  <c r="V189" i="215"/>
  <c r="V182" i="215"/>
  <c r="V178" i="215"/>
  <c r="V166" i="215"/>
  <c r="V159" i="215"/>
  <c r="V147" i="215"/>
  <c r="V143" i="215"/>
  <c r="V136" i="215"/>
  <c r="V124" i="215"/>
  <c r="V103" i="215"/>
  <c r="V92" i="215"/>
  <c r="V342" i="214"/>
  <c r="V332" i="214"/>
  <c r="V326" i="214"/>
  <c r="V322" i="214"/>
  <c r="V316" i="214"/>
  <c r="V286" i="214"/>
  <c r="V280" i="214"/>
  <c r="V271" i="214"/>
  <c r="V261" i="214"/>
  <c r="V255" i="214"/>
  <c r="V237" i="214"/>
  <c r="V189" i="214"/>
  <c r="V183" i="214"/>
  <c r="V174" i="214"/>
  <c r="V164" i="214"/>
  <c r="V158" i="214"/>
  <c r="V141" i="214"/>
  <c r="V135" i="214"/>
  <c r="V90" i="214"/>
  <c r="V81" i="214"/>
  <c r="V75" i="214"/>
  <c r="V71" i="214"/>
  <c r="V65" i="214"/>
  <c r="V20" i="214"/>
  <c r="V14" i="214"/>
  <c r="V356" i="213"/>
  <c r="V333" i="213"/>
  <c r="V321" i="213"/>
  <c r="V314" i="213"/>
  <c r="V151" i="213"/>
  <c r="V141" i="213"/>
  <c r="V45" i="216"/>
  <c r="V355" i="215"/>
  <c r="V322" i="215"/>
  <c r="V270" i="215"/>
  <c r="V258" i="215"/>
  <c r="V247" i="215"/>
  <c r="V235" i="215"/>
  <c r="V212" i="215"/>
  <c r="V170" i="215"/>
  <c r="V113" i="215"/>
  <c r="V81" i="215"/>
  <c r="V75" i="215"/>
  <c r="V71" i="215"/>
  <c r="V65" i="215"/>
  <c r="V55" i="215"/>
  <c r="V45" i="215"/>
  <c r="V39" i="215"/>
  <c r="V35" i="215"/>
  <c r="V29" i="215"/>
  <c r="V20" i="215"/>
  <c r="V14" i="215"/>
  <c r="V370" i="214"/>
  <c r="V364" i="214"/>
  <c r="V303" i="214"/>
  <c r="V211" i="214"/>
  <c r="V205" i="214"/>
  <c r="V153" i="214"/>
  <c r="V131" i="214"/>
  <c r="V122" i="214"/>
  <c r="V118" i="214"/>
  <c r="V112" i="214"/>
  <c r="V100" i="214"/>
  <c r="V53" i="214"/>
  <c r="V42" i="214"/>
  <c r="V31" i="214"/>
  <c r="V369" i="213"/>
  <c r="V344" i="213"/>
  <c r="V310" i="213"/>
  <c r="V304" i="213"/>
  <c r="V294" i="213"/>
  <c r="V284" i="213"/>
  <c r="V278" i="213"/>
  <c r="V274" i="213"/>
  <c r="V268" i="213"/>
  <c r="V258" i="213"/>
  <c r="V248" i="213"/>
  <c r="V242" i="213"/>
  <c r="V368" i="215"/>
  <c r="V335" i="215"/>
  <c r="V326" i="215"/>
  <c r="V293" i="215"/>
  <c r="V281" i="215"/>
  <c r="V188" i="215"/>
  <c r="V165" i="215"/>
  <c r="V153" i="215"/>
  <c r="V146" i="215"/>
  <c r="V142" i="215"/>
  <c r="V130" i="215"/>
  <c r="V123" i="215"/>
  <c r="V119" i="215"/>
  <c r="V102" i="215"/>
  <c r="V91" i="215"/>
  <c r="V351" i="214"/>
  <c r="V347" i="214"/>
  <c r="V341" i="214"/>
  <c r="V331" i="214"/>
  <c r="V321" i="214"/>
  <c r="V315" i="214"/>
  <c r="V285" i="214"/>
  <c r="V279" i="214"/>
  <c r="V270" i="214"/>
  <c r="V260" i="214"/>
  <c r="V254" i="214"/>
  <c r="V250" i="214"/>
  <c r="V222" i="214"/>
  <c r="V200" i="214"/>
  <c r="V188" i="214"/>
  <c r="V182" i="214"/>
  <c r="V179" i="214"/>
  <c r="V173" i="214"/>
  <c r="V163" i="214"/>
  <c r="V140" i="214"/>
  <c r="V134" i="214"/>
  <c r="V95" i="214"/>
  <c r="V89" i="214"/>
  <c r="V80" i="214"/>
  <c r="V74" i="214"/>
  <c r="V70" i="214"/>
  <c r="V64" i="214"/>
  <c r="V19" i="214"/>
  <c r="V13" i="214"/>
  <c r="V320" i="213"/>
  <c r="V313" i="213"/>
  <c r="V150" i="213"/>
  <c r="V140" i="213"/>
  <c r="V134" i="213"/>
  <c r="V130" i="213"/>
  <c r="V124" i="213"/>
  <c r="V114" i="213"/>
  <c r="V104" i="213"/>
  <c r="V98" i="213"/>
  <c r="V94" i="213"/>
  <c r="V88" i="213"/>
  <c r="V69" i="213"/>
  <c r="V63" i="213"/>
  <c r="V59" i="213"/>
  <c r="V53" i="213"/>
  <c r="V43" i="213"/>
  <c r="V33" i="213"/>
  <c r="V27" i="213"/>
  <c r="V333" i="212"/>
  <c r="V327" i="212"/>
  <c r="V262" i="212"/>
  <c r="V256" i="212"/>
  <c r="V246" i="212"/>
  <c r="V211" i="212"/>
  <c r="V201" i="212"/>
  <c r="V195" i="212"/>
  <c r="V191" i="212"/>
  <c r="V185" i="212"/>
  <c r="V175" i="212"/>
  <c r="V165" i="212"/>
  <c r="V159" i="212"/>
  <c r="V155" i="212"/>
  <c r="V149" i="212"/>
  <c r="V114" i="212"/>
  <c r="V104" i="212"/>
  <c r="V98" i="212"/>
  <c r="V94" i="212"/>
  <c r="V88" i="212"/>
  <c r="V43" i="212"/>
  <c r="V33" i="212"/>
  <c r="V27" i="212"/>
  <c r="V18" i="212"/>
  <c r="V368" i="211"/>
  <c r="V362" i="211"/>
  <c r="V333" i="211"/>
  <c r="V327" i="211"/>
  <c r="V323" i="211"/>
  <c r="V317" i="211"/>
  <c r="V307" i="211"/>
  <c r="V297" i="211"/>
  <c r="V291" i="211"/>
  <c r="V287" i="211"/>
  <c r="V281" i="211"/>
  <c r="V271" i="211"/>
  <c r="V265" i="211"/>
  <c r="V236" i="211"/>
  <c r="V230" i="211"/>
  <c r="V226" i="211"/>
  <c r="V220" i="211"/>
  <c r="V210" i="211"/>
  <c r="V200" i="211"/>
  <c r="V194" i="211"/>
  <c r="V190" i="211"/>
  <c r="V184" i="211"/>
  <c r="V174" i="211"/>
  <c r="V139" i="211"/>
  <c r="V129" i="211"/>
  <c r="V123" i="211"/>
  <c r="V94" i="211"/>
  <c r="V88" i="211"/>
  <c r="V78" i="211"/>
  <c r="V43" i="211"/>
  <c r="V107" i="216"/>
  <c r="V98" i="216"/>
  <c r="V63" i="216"/>
  <c r="V339" i="215"/>
  <c r="V306" i="215"/>
  <c r="V257" i="215"/>
  <c r="V234" i="215"/>
  <c r="V222" i="215"/>
  <c r="V211" i="215"/>
  <c r="V199" i="215"/>
  <c r="V176" i="215"/>
  <c r="V134" i="215"/>
  <c r="V112" i="215"/>
  <c r="V80" i="215"/>
  <c r="V74" i="215"/>
  <c r="V70" i="215"/>
  <c r="V64" i="215"/>
  <c r="V54" i="215"/>
  <c r="V44" i="215"/>
  <c r="V38" i="215"/>
  <c r="V34" i="215"/>
  <c r="V28" i="215"/>
  <c r="V19" i="215"/>
  <c r="V369" i="214"/>
  <c r="V363" i="214"/>
  <c r="V297" i="214"/>
  <c r="V210" i="214"/>
  <c r="V117" i="214"/>
  <c r="V111" i="214"/>
  <c r="V47" i="214"/>
  <c r="V41" i="214"/>
  <c r="V354" i="213"/>
  <c r="V343" i="213"/>
  <c r="V331" i="213"/>
  <c r="V309" i="213"/>
  <c r="V303" i="213"/>
  <c r="V299" i="213"/>
  <c r="V293" i="213"/>
  <c r="V283" i="213"/>
  <c r="V273" i="213"/>
  <c r="V267" i="213"/>
  <c r="V263" i="213"/>
  <c r="V257" i="213"/>
  <c r="V247" i="213"/>
  <c r="V237" i="213"/>
  <c r="V111" i="216"/>
  <c r="V287" i="215"/>
  <c r="V280" i="215"/>
  <c r="V268" i="215"/>
  <c r="V245" i="215"/>
  <c r="V152" i="215"/>
  <c r="V129" i="215"/>
  <c r="V122" i="215"/>
  <c r="V118" i="215"/>
  <c r="V101" i="215"/>
  <c r="V90" i="215"/>
  <c r="V346" i="214"/>
  <c r="V340" i="214"/>
  <c r="V330" i="214"/>
  <c r="V320" i="214"/>
  <c r="V314" i="214"/>
  <c r="V284" i="214"/>
  <c r="V278" i="214"/>
  <c r="V275" i="214"/>
  <c r="V269" i="214"/>
  <c r="V259" i="214"/>
  <c r="V234" i="214"/>
  <c r="V187" i="214"/>
  <c r="V181" i="214"/>
  <c r="V178" i="214"/>
  <c r="V172" i="214"/>
  <c r="V162" i="214"/>
  <c r="V139" i="214"/>
  <c r="V133" i="214"/>
  <c r="V94" i="214"/>
  <c r="V88" i="214"/>
  <c r="V79" i="214"/>
  <c r="V69" i="214"/>
  <c r="V63" i="214"/>
  <c r="V18" i="214"/>
  <c r="V155" i="213"/>
  <c r="V149" i="213"/>
  <c r="V139" i="213"/>
  <c r="V129" i="213"/>
  <c r="V123" i="213"/>
  <c r="V119" i="213"/>
  <c r="V113" i="213"/>
  <c r="V103" i="213"/>
  <c r="V93" i="213"/>
  <c r="V87" i="213"/>
  <c r="V68" i="213"/>
  <c r="V62" i="213"/>
  <c r="V58" i="213"/>
  <c r="V52" i="213"/>
  <c r="V42" i="213"/>
  <c r="V32" i="213"/>
  <c r="V26" i="213"/>
  <c r="V332" i="212"/>
  <c r="V326" i="212"/>
  <c r="V261" i="212"/>
  <c r="V255" i="212"/>
  <c r="V251" i="212"/>
  <c r="V245" i="212"/>
  <c r="V210" i="212"/>
  <c r="V200" i="212"/>
  <c r="V194" i="212"/>
  <c r="V76" i="216"/>
  <c r="V42" i="216"/>
  <c r="V352" i="215"/>
  <c r="V319" i="215"/>
  <c r="V263" i="215"/>
  <c r="V221" i="215"/>
  <c r="V198" i="215"/>
  <c r="V186" i="215"/>
  <c r="V175" i="215"/>
  <c r="V163" i="215"/>
  <c r="V140" i="215"/>
  <c r="V111" i="215"/>
  <c r="V107" i="215"/>
  <c r="V79" i="215"/>
  <c r="V69" i="215"/>
  <c r="V63" i="215"/>
  <c r="V59" i="215"/>
  <c r="V53" i="215"/>
  <c r="V43" i="215"/>
  <c r="V33" i="215"/>
  <c r="V27" i="215"/>
  <c r="V18" i="215"/>
  <c r="V368" i="214"/>
  <c r="V362" i="214"/>
  <c r="V309" i="214"/>
  <c r="V215" i="214"/>
  <c r="V209" i="214"/>
  <c r="V150" i="214"/>
  <c r="V128" i="214"/>
  <c r="V116" i="214"/>
  <c r="V110" i="214"/>
  <c r="V106" i="214"/>
  <c r="V97" i="214"/>
  <c r="V59" i="214"/>
  <c r="V50" i="214"/>
  <c r="V46" i="214"/>
  <c r="V40" i="214"/>
  <c r="V28" i="214"/>
  <c r="V366" i="213"/>
  <c r="V353" i="213"/>
  <c r="V330" i="213"/>
  <c r="V318" i="213"/>
  <c r="V308" i="213"/>
  <c r="V302" i="213"/>
  <c r="V298" i="213"/>
  <c r="V292" i="213"/>
  <c r="V282" i="213"/>
  <c r="V272" i="213"/>
  <c r="V266" i="213"/>
  <c r="V262" i="213"/>
  <c r="V256" i="213"/>
  <c r="V123" i="216"/>
  <c r="V365" i="215"/>
  <c r="V332" i="215"/>
  <c r="V299" i="215"/>
  <c r="V290" i="215"/>
  <c r="V286" i="215"/>
  <c r="V274" i="215"/>
  <c r="V267" i="215"/>
  <c r="V255" i="215"/>
  <c r="V251" i="215"/>
  <c r="V244" i="215"/>
  <c r="V232" i="215"/>
  <c r="V209" i="215"/>
  <c r="V117" i="215"/>
  <c r="V100" i="215"/>
  <c r="V357" i="214"/>
  <c r="V345" i="214"/>
  <c r="V339" i="214"/>
  <c r="V335" i="214"/>
  <c r="V329" i="214"/>
  <c r="V319" i="214"/>
  <c r="V313" i="214"/>
  <c r="V283" i="214"/>
  <c r="V277" i="214"/>
  <c r="V274" i="214"/>
  <c r="V268" i="214"/>
  <c r="V258" i="214"/>
  <c r="V247" i="214"/>
  <c r="V219" i="214"/>
  <c r="V197" i="214"/>
  <c r="V186" i="214"/>
  <c r="V177" i="214"/>
  <c r="V171" i="214"/>
  <c r="V167" i="214"/>
  <c r="V161" i="214"/>
  <c r="V138" i="214"/>
  <c r="V93" i="214"/>
  <c r="V87" i="214"/>
  <c r="V78" i="214"/>
  <c r="V68" i="214"/>
  <c r="V62" i="214"/>
  <c r="V23" i="214"/>
  <c r="V17" i="214"/>
  <c r="V341" i="213"/>
  <c r="V104" i="216"/>
  <c r="V69" i="216"/>
  <c r="V345" i="215"/>
  <c r="V303" i="215"/>
  <c r="V278" i="215"/>
  <c r="V227" i="215"/>
  <c r="V185" i="215"/>
  <c r="V162" i="215"/>
  <c r="V150" i="215"/>
  <c r="V139" i="215"/>
  <c r="V127" i="215"/>
  <c r="V110" i="215"/>
  <c r="V106" i="215"/>
  <c r="V88" i="215"/>
  <c r="V78" i="215"/>
  <c r="V68" i="215"/>
  <c r="V62" i="215"/>
  <c r="V58" i="215"/>
  <c r="V52" i="215"/>
  <c r="V42" i="215"/>
  <c r="V32" i="215"/>
  <c r="V26" i="215"/>
  <c r="V23" i="215"/>
  <c r="V17" i="215"/>
  <c r="V367" i="214"/>
  <c r="V361" i="214"/>
  <c r="V294" i="214"/>
  <c r="V214" i="214"/>
  <c r="V208" i="214"/>
  <c r="V115" i="214"/>
  <c r="V109" i="214"/>
  <c r="V45" i="214"/>
  <c r="V39" i="214"/>
  <c r="V317" i="213"/>
  <c r="V307" i="213"/>
  <c r="V297" i="213"/>
  <c r="V291" i="213"/>
  <c r="V287" i="213"/>
  <c r="V281" i="213"/>
  <c r="V271" i="213"/>
  <c r="V261" i="213"/>
  <c r="V255" i="213"/>
  <c r="V251" i="213"/>
  <c r="V245" i="213"/>
  <c r="V235" i="213"/>
  <c r="V225" i="213"/>
  <c r="V219" i="213"/>
  <c r="V215" i="213"/>
  <c r="V209" i="213"/>
  <c r="V199" i="213"/>
  <c r="V189" i="213"/>
  <c r="V183" i="213"/>
  <c r="V179" i="213"/>
  <c r="V173" i="213"/>
  <c r="V163" i="213"/>
  <c r="V82" i="213"/>
  <c r="V76" i="213"/>
  <c r="V22" i="213"/>
  <c r="V16" i="213"/>
  <c r="V366" i="212"/>
  <c r="V356" i="212"/>
  <c r="V350" i="212"/>
  <c r="V346" i="212"/>
  <c r="V340" i="212"/>
  <c r="V321" i="212"/>
  <c r="V315" i="212"/>
  <c r="V311" i="212"/>
  <c r="V305" i="212"/>
  <c r="V117" i="216"/>
  <c r="V273" i="215"/>
  <c r="V261" i="215"/>
  <c r="V254" i="215"/>
  <c r="V250" i="215"/>
  <c r="V238" i="215"/>
  <c r="V231" i="215"/>
  <c r="V219" i="215"/>
  <c r="V215" i="215"/>
  <c r="V208" i="215"/>
  <c r="V196" i="215"/>
  <c r="V173" i="215"/>
  <c r="V116" i="215"/>
  <c r="V94" i="215"/>
  <c r="V344" i="214"/>
  <c r="V338" i="214"/>
  <c r="V334" i="214"/>
  <c r="V328" i="214"/>
  <c r="V318" i="214"/>
  <c r="V282" i="214"/>
  <c r="V273" i="214"/>
  <c r="V267" i="214"/>
  <c r="V263" i="214"/>
  <c r="V257" i="214"/>
  <c r="V231" i="214"/>
  <c r="V191" i="214"/>
  <c r="V185" i="214"/>
  <c r="V176" i="214"/>
  <c r="V170" i="214"/>
  <c r="V166" i="214"/>
  <c r="V160" i="214"/>
  <c r="V143" i="214"/>
  <c r="V137" i="214"/>
  <c r="V92" i="214"/>
  <c r="V86" i="214"/>
  <c r="V83" i="214"/>
  <c r="V77" i="214"/>
  <c r="V67" i="214"/>
  <c r="V22" i="214"/>
  <c r="V16" i="214"/>
  <c r="V359" i="213"/>
  <c r="V351" i="213"/>
  <c r="V347" i="213"/>
  <c r="V340" i="213"/>
  <c r="V328" i="213"/>
  <c r="V153" i="213"/>
  <c r="V147" i="213"/>
  <c r="V143" i="213"/>
  <c r="V137" i="213"/>
  <c r="V127" i="213"/>
  <c r="V117" i="213"/>
  <c r="V111" i="213"/>
  <c r="V107" i="213"/>
  <c r="V101" i="213"/>
  <c r="V91" i="213"/>
  <c r="V66" i="213"/>
  <c r="V56" i="213"/>
  <c r="V50" i="213"/>
  <c r="V46" i="213"/>
  <c r="V40" i="213"/>
  <c r="V30" i="213"/>
  <c r="V330" i="212"/>
  <c r="V259" i="212"/>
  <c r="V249" i="212"/>
  <c r="V243" i="212"/>
  <c r="V214" i="212"/>
  <c r="V208" i="212"/>
  <c r="V198" i="212"/>
  <c r="V188" i="212"/>
  <c r="V182" i="212"/>
  <c r="V178" i="212"/>
  <c r="V172" i="212"/>
  <c r="V162" i="212"/>
  <c r="V152" i="212"/>
  <c r="V146" i="212"/>
  <c r="V117" i="212"/>
  <c r="V111" i="212"/>
  <c r="V107" i="212"/>
  <c r="V101" i="212"/>
  <c r="V91" i="212"/>
  <c r="V46" i="212"/>
  <c r="V40" i="212"/>
  <c r="V30" i="212"/>
  <c r="V21" i="212"/>
  <c r="V15" i="212"/>
  <c r="V371" i="211"/>
  <c r="V365" i="211"/>
  <c r="V330" i="211"/>
  <c r="V320" i="211"/>
  <c r="V314" i="211"/>
  <c r="V310" i="211"/>
  <c r="V304" i="211"/>
  <c r="V294" i="211"/>
  <c r="V284" i="211"/>
  <c r="V278" i="211"/>
  <c r="V274" i="211"/>
  <c r="V268" i="211"/>
  <c r="V239" i="211"/>
  <c r="V233" i="211"/>
  <c r="V223" i="211"/>
  <c r="V213" i="211"/>
  <c r="V207" i="211"/>
  <c r="V203" i="211"/>
  <c r="V197" i="211"/>
  <c r="V187" i="211"/>
  <c r="V177" i="211"/>
  <c r="V171" i="211"/>
  <c r="V142" i="211"/>
  <c r="V136" i="211"/>
  <c r="V126" i="211"/>
  <c r="V91" i="211"/>
  <c r="V81" i="211"/>
  <c r="V75" i="211"/>
  <c r="V46" i="211"/>
  <c r="V98" i="215"/>
  <c r="V77" i="215"/>
  <c r="V147" i="214"/>
  <c r="V230" i="213"/>
  <c r="V226" i="213"/>
  <c r="V214" i="213"/>
  <c r="V202" i="213"/>
  <c r="V195" i="213"/>
  <c r="V191" i="213"/>
  <c r="V184" i="213"/>
  <c r="V162" i="213"/>
  <c r="V135" i="213"/>
  <c r="V102" i="213"/>
  <c r="V51" i="213"/>
  <c r="V21" i="213"/>
  <c r="V364" i="212"/>
  <c r="V331" i="212"/>
  <c r="V319" i="212"/>
  <c r="V308" i="212"/>
  <c r="V236" i="212"/>
  <c r="V230" i="212"/>
  <c r="V226" i="212"/>
  <c r="V220" i="212"/>
  <c r="V190" i="212"/>
  <c r="V183" i="212"/>
  <c r="V171" i="212"/>
  <c r="V167" i="212"/>
  <c r="V160" i="212"/>
  <c r="V148" i="212"/>
  <c r="V138" i="212"/>
  <c r="V128" i="212"/>
  <c r="V122" i="212"/>
  <c r="V95" i="212"/>
  <c r="V78" i="212"/>
  <c r="V68" i="212"/>
  <c r="V62" i="212"/>
  <c r="V58" i="212"/>
  <c r="V52" i="212"/>
  <c r="V20" i="212"/>
  <c r="V308" i="211"/>
  <c r="V285" i="211"/>
  <c r="V273" i="211"/>
  <c r="V266" i="211"/>
  <c r="V262" i="211"/>
  <c r="V256" i="211"/>
  <c r="V246" i="211"/>
  <c r="V224" i="211"/>
  <c r="V201" i="211"/>
  <c r="V189" i="211"/>
  <c r="V182" i="211"/>
  <c r="V178" i="211"/>
  <c r="V167" i="211"/>
  <c r="V161" i="211"/>
  <c r="V151" i="211"/>
  <c r="V145" i="211"/>
  <c r="V141" i="211"/>
  <c r="V134" i="211"/>
  <c r="V130" i="211"/>
  <c r="V119" i="211"/>
  <c r="V113" i="211"/>
  <c r="V103" i="211"/>
  <c r="V97" i="211"/>
  <c r="V93" i="211"/>
  <c r="V56" i="214"/>
  <c r="V218" i="213"/>
  <c r="V206" i="213"/>
  <c r="V172" i="213"/>
  <c r="V77" i="213"/>
  <c r="V14" i="213"/>
  <c r="V370" i="212"/>
  <c r="V353" i="212"/>
  <c r="V342" i="212"/>
  <c r="V297" i="212"/>
  <c r="V291" i="212"/>
  <c r="V287" i="212"/>
  <c r="V281" i="212"/>
  <c r="V271" i="212"/>
  <c r="V265" i="212"/>
  <c r="V247" i="212"/>
  <c r="V118" i="212"/>
  <c r="V106" i="212"/>
  <c r="V99" i="212"/>
  <c r="V87" i="212"/>
  <c r="V41" i="212"/>
  <c r="V357" i="211"/>
  <c r="V351" i="211"/>
  <c r="V347" i="211"/>
  <c r="V341" i="211"/>
  <c r="V331" i="211"/>
  <c r="V319" i="211"/>
  <c r="V296" i="211"/>
  <c r="V235" i="211"/>
  <c r="V212" i="211"/>
  <c r="V170" i="211"/>
  <c r="V122" i="211"/>
  <c r="V74" i="211"/>
  <c r="V38" i="211"/>
  <c r="V334" i="210"/>
  <c r="V328" i="210"/>
  <c r="V318" i="210"/>
  <c r="V299" i="210"/>
  <c r="V293" i="210"/>
  <c r="V283" i="210"/>
  <c r="V273" i="210"/>
  <c r="V267" i="210"/>
  <c r="V238" i="210"/>
  <c r="V232" i="210"/>
  <c r="V83" i="216"/>
  <c r="V34" i="214"/>
  <c r="V250" i="213"/>
  <c r="V236" i="213"/>
  <c r="V201" i="213"/>
  <c r="V194" i="213"/>
  <c r="V190" i="213"/>
  <c r="V178" i="213"/>
  <c r="V161" i="213"/>
  <c r="V115" i="213"/>
  <c r="V83" i="213"/>
  <c r="V64" i="213"/>
  <c r="V31" i="213"/>
  <c r="V20" i="213"/>
  <c r="V363" i="212"/>
  <c r="V359" i="212"/>
  <c r="V318" i="212"/>
  <c r="V307" i="212"/>
  <c r="V260" i="212"/>
  <c r="V235" i="212"/>
  <c r="V225" i="212"/>
  <c r="V219" i="212"/>
  <c r="V202" i="212"/>
  <c r="V189" i="212"/>
  <c r="V177" i="212"/>
  <c r="V170" i="212"/>
  <c r="V166" i="212"/>
  <c r="V154" i="212"/>
  <c r="V147" i="212"/>
  <c r="V143" i="212"/>
  <c r="V137" i="212"/>
  <c r="V127" i="212"/>
  <c r="V121" i="212"/>
  <c r="V110" i="212"/>
  <c r="V83" i="212"/>
  <c r="V77" i="212"/>
  <c r="V67" i="212"/>
  <c r="V57" i="212"/>
  <c r="V51" i="212"/>
  <c r="V29" i="212"/>
  <c r="V19" i="212"/>
  <c r="V367" i="211"/>
  <c r="V272" i="211"/>
  <c r="V261" i="211"/>
  <c r="V255" i="211"/>
  <c r="V251" i="211"/>
  <c r="V245" i="211"/>
  <c r="V188" i="211"/>
  <c r="V166" i="211"/>
  <c r="V160" i="211"/>
  <c r="V150" i="211"/>
  <c r="V140" i="211"/>
  <c r="V118" i="211"/>
  <c r="V112" i="211"/>
  <c r="V102" i="211"/>
  <c r="V92" i="211"/>
  <c r="V70" i="211"/>
  <c r="V64" i="211"/>
  <c r="V54" i="211"/>
  <c r="V44" i="211"/>
  <c r="V34" i="211"/>
  <c r="V28" i="211"/>
  <c r="V19" i="211"/>
  <c r="V369" i="210"/>
  <c r="V358" i="215"/>
  <c r="V207" i="214"/>
  <c r="V38" i="214"/>
  <c r="V286" i="213"/>
  <c r="V270" i="213"/>
  <c r="V254" i="213"/>
  <c r="V224" i="213"/>
  <c r="V212" i="213"/>
  <c r="V182" i="213"/>
  <c r="V171" i="213"/>
  <c r="V167" i="213"/>
  <c r="V148" i="213"/>
  <c r="V128" i="213"/>
  <c r="V95" i="213"/>
  <c r="V86" i="213"/>
  <c r="V44" i="213"/>
  <c r="V369" i="212"/>
  <c r="V352" i="212"/>
  <c r="V341" i="212"/>
  <c r="V296" i="212"/>
  <c r="V290" i="212"/>
  <c r="V286" i="212"/>
  <c r="V280" i="212"/>
  <c r="V270" i="212"/>
  <c r="V215" i="212"/>
  <c r="V206" i="212"/>
  <c r="V158" i="212"/>
  <c r="V105" i="212"/>
  <c r="V93" i="212"/>
  <c r="V86" i="212"/>
  <c r="V47" i="212"/>
  <c r="V356" i="211"/>
  <c r="V350" i="211"/>
  <c r="V346" i="211"/>
  <c r="V340" i="211"/>
  <c r="V318" i="211"/>
  <c r="V306" i="211"/>
  <c r="V295" i="211"/>
  <c r="V283" i="211"/>
  <c r="V234" i="211"/>
  <c r="V222" i="211"/>
  <c r="V211" i="211"/>
  <c r="V199" i="211"/>
  <c r="V176" i="211"/>
  <c r="V169" i="211"/>
  <c r="V128" i="211"/>
  <c r="V121" i="211"/>
  <c r="V80" i="211"/>
  <c r="V73" i="211"/>
  <c r="V333" i="210"/>
  <c r="V316" i="215"/>
  <c r="V47" i="215"/>
  <c r="V31" i="215"/>
  <c r="V323" i="213"/>
  <c r="V306" i="213"/>
  <c r="V290" i="213"/>
  <c r="V200" i="213"/>
  <c r="V177" i="213"/>
  <c r="V160" i="213"/>
  <c r="V99" i="213"/>
  <c r="V75" i="213"/>
  <c r="V57" i="213"/>
  <c r="V19" i="213"/>
  <c r="V362" i="212"/>
  <c r="V358" i="212"/>
  <c r="V347" i="212"/>
  <c r="V328" i="212"/>
  <c r="V317" i="212"/>
  <c r="V306" i="212"/>
  <c r="V234" i="212"/>
  <c r="V224" i="212"/>
  <c r="V218" i="212"/>
  <c r="V176" i="212"/>
  <c r="V153" i="212"/>
  <c r="V142" i="212"/>
  <c r="V136" i="212"/>
  <c r="V126" i="212"/>
  <c r="V116" i="212"/>
  <c r="V82" i="212"/>
  <c r="V76" i="212"/>
  <c r="V66" i="212"/>
  <c r="V56" i="212"/>
  <c r="V50" i="212"/>
  <c r="V39" i="212"/>
  <c r="V35" i="212"/>
  <c r="V28" i="212"/>
  <c r="V366" i="211"/>
  <c r="V329" i="211"/>
  <c r="V260" i="211"/>
  <c r="V254" i="211"/>
  <c r="V250" i="211"/>
  <c r="V244" i="211"/>
  <c r="V165" i="211"/>
  <c r="V159" i="211"/>
  <c r="V155" i="211"/>
  <c r="V149" i="211"/>
  <c r="V117" i="211"/>
  <c r="V111" i="211"/>
  <c r="V107" i="211"/>
  <c r="V101" i="211"/>
  <c r="V69" i="211"/>
  <c r="V63" i="211"/>
  <c r="V59" i="211"/>
  <c r="V53" i="211"/>
  <c r="V33" i="211"/>
  <c r="V83" i="215"/>
  <c r="V67" i="215"/>
  <c r="V51" i="215"/>
  <c r="V16" i="215"/>
  <c r="V114" i="214"/>
  <c r="V234" i="213"/>
  <c r="V211" i="213"/>
  <c r="V188" i="213"/>
  <c r="V170" i="213"/>
  <c r="V166" i="213"/>
  <c r="V81" i="213"/>
  <c r="V368" i="212"/>
  <c r="V351" i="212"/>
  <c r="V323" i="212"/>
  <c r="V295" i="212"/>
  <c r="V285" i="212"/>
  <c r="V279" i="212"/>
  <c r="V275" i="212"/>
  <c r="V269" i="212"/>
  <c r="V244" i="212"/>
  <c r="V187" i="212"/>
  <c r="V164" i="212"/>
  <c r="V145" i="212"/>
  <c r="V92" i="212"/>
  <c r="V17" i="212"/>
  <c r="V355" i="211"/>
  <c r="V345" i="211"/>
  <c r="V339" i="211"/>
  <c r="V305" i="211"/>
  <c r="V282" i="211"/>
  <c r="V270" i="211"/>
  <c r="V221" i="211"/>
  <c r="V198" i="211"/>
  <c r="V186" i="211"/>
  <c r="V175" i="211"/>
  <c r="V138" i="211"/>
  <c r="V127" i="211"/>
  <c r="V90" i="211"/>
  <c r="V79" i="211"/>
  <c r="V42" i="211"/>
  <c r="V332" i="210"/>
  <c r="V326" i="210"/>
  <c r="V322" i="210"/>
  <c r="V316" i="210"/>
  <c r="V297" i="210"/>
  <c r="V291" i="210"/>
  <c r="V287" i="210"/>
  <c r="V281" i="210"/>
  <c r="V271" i="210"/>
  <c r="V265" i="210"/>
  <c r="V236" i="210"/>
  <c r="V230" i="210"/>
  <c r="V191" i="210"/>
  <c r="V185" i="210"/>
  <c r="V175" i="210"/>
  <c r="V169" i="210"/>
  <c r="V140" i="210"/>
  <c r="V134" i="210"/>
  <c r="V95" i="210"/>
  <c r="V89" i="210"/>
  <c r="V79" i="210"/>
  <c r="V73" i="210"/>
  <c r="V54" i="210"/>
  <c r="V44" i="210"/>
  <c r="V38" i="210"/>
  <c r="V334" i="209"/>
  <c r="V328" i="209"/>
  <c r="V318" i="209"/>
  <c r="V283" i="209"/>
  <c r="V273" i="209"/>
  <c r="V267" i="209"/>
  <c r="V238" i="209"/>
  <c r="V232" i="209"/>
  <c r="V222" i="209"/>
  <c r="V187" i="209"/>
  <c r="V177" i="209"/>
  <c r="V171" i="209"/>
  <c r="V142" i="209"/>
  <c r="V136" i="209"/>
  <c r="V126" i="209"/>
  <c r="V191" i="215"/>
  <c r="V87" i="215"/>
  <c r="V306" i="214"/>
  <c r="V222" i="213"/>
  <c r="V176" i="213"/>
  <c r="V159" i="213"/>
  <c r="V112" i="213"/>
  <c r="V74" i="213"/>
  <c r="V70" i="213"/>
  <c r="V28" i="213"/>
  <c r="V18" i="213"/>
  <c r="V357" i="212"/>
  <c r="V339" i="212"/>
  <c r="V316" i="212"/>
  <c r="V257" i="212"/>
  <c r="V239" i="212"/>
  <c r="V233" i="212"/>
  <c r="V223" i="212"/>
  <c r="V217" i="212"/>
  <c r="V199" i="212"/>
  <c r="V141" i="212"/>
  <c r="V135" i="212"/>
  <c r="V131" i="212"/>
  <c r="V125" i="212"/>
  <c r="V115" i="212"/>
  <c r="V103" i="212"/>
  <c r="V81" i="212"/>
  <c r="V75" i="212"/>
  <c r="V71" i="212"/>
  <c r="V65" i="212"/>
  <c r="V55" i="212"/>
  <c r="V49" i="212"/>
  <c r="V45" i="212"/>
  <c r="V38" i="212"/>
  <c r="V34" i="212"/>
  <c r="V335" i="211"/>
  <c r="V328" i="211"/>
  <c r="V316" i="211"/>
  <c r="V293" i="211"/>
  <c r="V259" i="211"/>
  <c r="V249" i="211"/>
  <c r="V243" i="211"/>
  <c r="V232" i="211"/>
  <c r="V209" i="211"/>
  <c r="V164" i="211"/>
  <c r="V158" i="211"/>
  <c r="V154" i="211"/>
  <c r="V148" i="211"/>
  <c r="V116" i="211"/>
  <c r="V110" i="211"/>
  <c r="V106" i="211"/>
  <c r="V100" i="211"/>
  <c r="V68" i="211"/>
  <c r="V62" i="211"/>
  <c r="V58" i="211"/>
  <c r="V39" i="216"/>
  <c r="V284" i="215"/>
  <c r="V149" i="215"/>
  <c r="V126" i="215"/>
  <c r="V246" i="213"/>
  <c r="V210" i="213"/>
  <c r="V198" i="213"/>
  <c r="V165" i="213"/>
  <c r="V125" i="213"/>
  <c r="V92" i="213"/>
  <c r="V80" i="213"/>
  <c r="V41" i="213"/>
  <c r="V367" i="212"/>
  <c r="V345" i="212"/>
  <c r="V322" i="212"/>
  <c r="V304" i="212"/>
  <c r="V294" i="212"/>
  <c r="V284" i="212"/>
  <c r="V278" i="212"/>
  <c r="V274" i="212"/>
  <c r="V268" i="212"/>
  <c r="V212" i="212"/>
  <c r="V186" i="212"/>
  <c r="V174" i="212"/>
  <c r="V163" i="212"/>
  <c r="V151" i="212"/>
  <c r="V26" i="212"/>
  <c r="V23" i="212"/>
  <c r="V16" i="212"/>
  <c r="V364" i="211"/>
  <c r="V354" i="211"/>
  <c r="V344" i="211"/>
  <c r="V338" i="211"/>
  <c r="V311" i="211"/>
  <c r="V269" i="211"/>
  <c r="V227" i="211"/>
  <c r="V185" i="211"/>
  <c r="V137" i="211"/>
  <c r="V89" i="211"/>
  <c r="V41" i="211"/>
  <c r="V331" i="210"/>
  <c r="V321" i="210"/>
  <c r="V315" i="210"/>
  <c r="V296" i="210"/>
  <c r="V290" i="210"/>
  <c r="V286" i="210"/>
  <c r="V280" i="210"/>
  <c r="V270" i="210"/>
  <c r="V242" i="215"/>
  <c r="V213" i="214"/>
  <c r="V44" i="214"/>
  <c r="V260" i="213"/>
  <c r="V232" i="213"/>
  <c r="V221" i="213"/>
  <c r="V186" i="213"/>
  <c r="V175" i="213"/>
  <c r="V158" i="213"/>
  <c r="V154" i="213"/>
  <c r="V138" i="213"/>
  <c r="V105" i="213"/>
  <c r="V54" i="213"/>
  <c r="V17" i="213"/>
  <c r="V338" i="212"/>
  <c r="V334" i="212"/>
  <c r="V325" i="212"/>
  <c r="V310" i="212"/>
  <c r="V238" i="212"/>
  <c r="V232" i="212"/>
  <c r="V222" i="212"/>
  <c r="V140" i="212"/>
  <c r="V134" i="212"/>
  <c r="V130" i="212"/>
  <c r="V124" i="212"/>
  <c r="V102" i="212"/>
  <c r="V90" i="212"/>
  <c r="V80" i="212"/>
  <c r="V74" i="212"/>
  <c r="V70" i="212"/>
  <c r="V64" i="212"/>
  <c r="V54" i="212"/>
  <c r="V44" i="212"/>
  <c r="V334" i="211"/>
  <c r="V322" i="211"/>
  <c r="V315" i="211"/>
  <c r="V303" i="211"/>
  <c r="V299" i="211"/>
  <c r="V292" i="211"/>
  <c r="V280" i="211"/>
  <c r="V258" i="211"/>
  <c r="V248" i="211"/>
  <c r="V242" i="211"/>
  <c r="V238" i="211"/>
  <c r="V231" i="211"/>
  <c r="V219" i="211"/>
  <c r="V215" i="211"/>
  <c r="V208" i="211"/>
  <c r="V196" i="211"/>
  <c r="V173" i="211"/>
  <c r="V163" i="211"/>
  <c r="V153" i="211"/>
  <c r="V147" i="211"/>
  <c r="V125" i="211"/>
  <c r="V296" i="213"/>
  <c r="V164" i="213"/>
  <c r="V79" i="213"/>
  <c r="V23" i="213"/>
  <c r="V355" i="212"/>
  <c r="V344" i="212"/>
  <c r="V314" i="212"/>
  <c r="V303" i="212"/>
  <c r="V299" i="212"/>
  <c r="V293" i="212"/>
  <c r="V283" i="212"/>
  <c r="V273" i="212"/>
  <c r="V267" i="212"/>
  <c r="V250" i="212"/>
  <c r="V241" i="212"/>
  <c r="V197" i="212"/>
  <c r="V173" i="212"/>
  <c r="V150" i="212"/>
  <c r="V113" i="212"/>
  <c r="V32" i="212"/>
  <c r="V25" i="212"/>
  <c r="V22" i="212"/>
  <c r="V370" i="211"/>
  <c r="V363" i="211"/>
  <c r="V359" i="211"/>
  <c r="V353" i="211"/>
  <c r="V343" i="211"/>
  <c r="V326" i="211"/>
  <c r="V275" i="211"/>
  <c r="V191" i="211"/>
  <c r="V143" i="211"/>
  <c r="V95" i="211"/>
  <c r="V47" i="211"/>
  <c r="V40" i="211"/>
  <c r="V330" i="210"/>
  <c r="V320" i="210"/>
  <c r="V314" i="210"/>
  <c r="V295" i="210"/>
  <c r="V285" i="210"/>
  <c r="V279" i="210"/>
  <c r="V275" i="210"/>
  <c r="V269" i="210"/>
  <c r="V57" i="215"/>
  <c r="V22" i="215"/>
  <c r="V366" i="214"/>
  <c r="V280" i="213"/>
  <c r="V244" i="213"/>
  <c r="V231" i="213"/>
  <c r="V227" i="213"/>
  <c r="V220" i="213"/>
  <c r="V208" i="213"/>
  <c r="V196" i="213"/>
  <c r="V185" i="213"/>
  <c r="V174" i="213"/>
  <c r="V118" i="213"/>
  <c r="V67" i="213"/>
  <c r="V34" i="213"/>
  <c r="V25" i="213"/>
  <c r="V365" i="212"/>
  <c r="V337" i="212"/>
  <c r="V320" i="212"/>
  <c r="V309" i="212"/>
  <c r="V263" i="212"/>
  <c r="V254" i="212"/>
  <c r="V237" i="212"/>
  <c r="V231" i="212"/>
  <c r="V227" i="212"/>
  <c r="V221" i="212"/>
  <c r="V184" i="212"/>
  <c r="V161" i="212"/>
  <c r="V139" i="212"/>
  <c r="V129" i="212"/>
  <c r="V123" i="212"/>
  <c r="V89" i="212"/>
  <c r="V79" i="212"/>
  <c r="V69" i="212"/>
  <c r="V63" i="212"/>
  <c r="V59" i="212"/>
  <c r="V53" i="212"/>
  <c r="V14" i="212"/>
  <c r="V321" i="211"/>
  <c r="V309" i="211"/>
  <c r="V302" i="211"/>
  <c r="V298" i="211"/>
  <c r="V286" i="211"/>
  <c r="V279" i="211"/>
  <c r="V267" i="211"/>
  <c r="V263" i="211"/>
  <c r="V257" i="211"/>
  <c r="V247" i="211"/>
  <c r="V237" i="211"/>
  <c r="V225" i="211"/>
  <c r="V218" i="211"/>
  <c r="V214" i="211"/>
  <c r="V202" i="211"/>
  <c r="V195" i="211"/>
  <c r="V183" i="211"/>
  <c r="V179" i="211"/>
  <c r="V172" i="211"/>
  <c r="V162" i="211"/>
  <c r="V152" i="211"/>
  <c r="V146" i="211"/>
  <c r="V135" i="211"/>
  <c r="V131" i="211"/>
  <c r="V124" i="211"/>
  <c r="V114" i="211"/>
  <c r="V104" i="211"/>
  <c r="V98" i="211"/>
  <c r="V87" i="211"/>
  <c r="V83" i="211"/>
  <c r="V76" i="211"/>
  <c r="V66" i="211"/>
  <c r="V56" i="211"/>
  <c r="V50" i="211"/>
  <c r="V30" i="211"/>
  <c r="V21" i="211"/>
  <c r="V15" i="211"/>
  <c r="V371" i="210"/>
  <c r="V365" i="210"/>
  <c r="V355" i="210"/>
  <c r="V345" i="210"/>
  <c r="V339" i="210"/>
  <c r="V310" i="210"/>
  <c r="V304" i="210"/>
  <c r="V259" i="210"/>
  <c r="V249" i="210"/>
  <c r="V243" i="210"/>
  <c r="V224" i="210"/>
  <c r="V218" i="210"/>
  <c r="V214" i="210"/>
  <c r="V208" i="210"/>
  <c r="V198" i="210"/>
  <c r="V163" i="210"/>
  <c r="V153" i="210"/>
  <c r="V147" i="210"/>
  <c r="V128" i="210"/>
  <c r="V122" i="210"/>
  <c r="V118" i="210"/>
  <c r="V112" i="210"/>
  <c r="V102" i="210"/>
  <c r="V67" i="210"/>
  <c r="V32" i="210"/>
  <c r="V26" i="210"/>
  <c r="V23" i="210"/>
  <c r="V17" i="210"/>
  <c r="V367" i="209"/>
  <c r="V357" i="209"/>
  <c r="V351" i="209"/>
  <c r="V347" i="209"/>
  <c r="V341" i="209"/>
  <c r="V306" i="209"/>
  <c r="V296" i="209"/>
  <c r="V290" i="209"/>
  <c r="V261" i="209"/>
  <c r="V255" i="209"/>
  <c r="V251" i="209"/>
  <c r="V245" i="209"/>
  <c r="V210" i="209"/>
  <c r="V200" i="209"/>
  <c r="V194" i="209"/>
  <c r="V165" i="209"/>
  <c r="V159" i="209"/>
  <c r="V155" i="209"/>
  <c r="V149" i="209"/>
  <c r="V131" i="213"/>
  <c r="V47" i="213"/>
  <c r="V15" i="213"/>
  <c r="V65" i="211"/>
  <c r="V51" i="211"/>
  <c r="V353" i="210"/>
  <c r="V317" i="210"/>
  <c r="V274" i="210"/>
  <c r="V255" i="210"/>
  <c r="V251" i="210"/>
  <c r="V201" i="210"/>
  <c r="V184" i="210"/>
  <c r="V146" i="210"/>
  <c r="V136" i="210"/>
  <c r="V104" i="210"/>
  <c r="V87" i="210"/>
  <c r="V83" i="210"/>
  <c r="V66" i="210"/>
  <c r="V50" i="210"/>
  <c r="V46" i="210"/>
  <c r="V29" i="210"/>
  <c r="V19" i="210"/>
  <c r="V362" i="209"/>
  <c r="V358" i="209"/>
  <c r="V340" i="209"/>
  <c r="V330" i="209"/>
  <c r="V313" i="209"/>
  <c r="V303" i="209"/>
  <c r="V299" i="209"/>
  <c r="V282" i="209"/>
  <c r="V265" i="209"/>
  <c r="V250" i="209"/>
  <c r="V223" i="209"/>
  <c r="V213" i="209"/>
  <c r="V196" i="209"/>
  <c r="V175" i="209"/>
  <c r="V158" i="209"/>
  <c r="V147" i="209"/>
  <c r="V137" i="209"/>
  <c r="V116" i="209"/>
  <c r="V110" i="209"/>
  <c r="V106" i="209"/>
  <c r="V100" i="209"/>
  <c r="V81" i="209"/>
  <c r="V75" i="209"/>
  <c r="V319" i="208"/>
  <c r="V294" i="208"/>
  <c r="V284" i="208"/>
  <c r="V278" i="208"/>
  <c r="V203" i="208"/>
  <c r="V197" i="208"/>
  <c r="V187" i="208"/>
  <c r="V162" i="208"/>
  <c r="V112" i="212"/>
  <c r="V32" i="211"/>
  <c r="V25" i="211"/>
  <c r="V22" i="211"/>
  <c r="V370" i="210"/>
  <c r="V363" i="210"/>
  <c r="V359" i="210"/>
  <c r="V342" i="210"/>
  <c r="V305" i="210"/>
  <c r="V278" i="210"/>
  <c r="V261" i="210"/>
  <c r="V244" i="210"/>
  <c r="V233" i="210"/>
  <c r="V222" i="210"/>
  <c r="V211" i="210"/>
  <c r="V194" i="210"/>
  <c r="V190" i="210"/>
  <c r="V173" i="210"/>
  <c r="V152" i="210"/>
  <c r="V142" i="210"/>
  <c r="V125" i="210"/>
  <c r="V89" i="213"/>
  <c r="V42" i="212"/>
  <c r="V115" i="211"/>
  <c r="V99" i="211"/>
  <c r="V45" i="211"/>
  <c r="V14" i="211"/>
  <c r="V352" i="210"/>
  <c r="V329" i="210"/>
  <c r="V311" i="210"/>
  <c r="V292" i="210"/>
  <c r="V254" i="210"/>
  <c r="V250" i="210"/>
  <c r="V200" i="210"/>
  <c r="V183" i="210"/>
  <c r="V179" i="210"/>
  <c r="V162" i="210"/>
  <c r="V145" i="210"/>
  <c r="V135" i="210"/>
  <c r="V131" i="210"/>
  <c r="V103" i="210"/>
  <c r="V86" i="210"/>
  <c r="V82" i="210"/>
  <c r="V358" i="211"/>
  <c r="V342" i="211"/>
  <c r="V77" i="211"/>
  <c r="V57" i="211"/>
  <c r="V49" i="211"/>
  <c r="V31" i="211"/>
  <c r="V362" i="210"/>
  <c r="V358" i="210"/>
  <c r="V341" i="210"/>
  <c r="V272" i="210"/>
  <c r="V260" i="210"/>
  <c r="V239" i="210"/>
  <c r="V221" i="210"/>
  <c r="V210" i="210"/>
  <c r="V193" i="210"/>
  <c r="V189" i="210"/>
  <c r="V172" i="210"/>
  <c r="V151" i="210"/>
  <c r="V141" i="210"/>
  <c r="V124" i="210"/>
  <c r="V113" i="210"/>
  <c r="V92" i="210"/>
  <c r="V298" i="212"/>
  <c r="V282" i="212"/>
  <c r="V266" i="212"/>
  <c r="V196" i="212"/>
  <c r="V71" i="211"/>
  <c r="V20" i="211"/>
  <c r="V368" i="210"/>
  <c r="V351" i="210"/>
  <c r="V347" i="210"/>
  <c r="V323" i="210"/>
  <c r="V303" i="210"/>
  <c r="V242" i="210"/>
  <c r="V231" i="210"/>
  <c r="V227" i="210"/>
  <c r="V199" i="210"/>
  <c r="V182" i="210"/>
  <c r="V178" i="210"/>
  <c r="V161" i="210"/>
  <c r="V130" i="210"/>
  <c r="V119" i="210"/>
  <c r="V81" i="210"/>
  <c r="V64" i="210"/>
  <c r="V363" i="213"/>
  <c r="V238" i="213"/>
  <c r="V343" i="212"/>
  <c r="V302" i="212"/>
  <c r="V119" i="212"/>
  <c r="V357" i="210"/>
  <c r="V340" i="210"/>
  <c r="V327" i="210"/>
  <c r="V313" i="210"/>
  <c r="V309" i="210"/>
  <c r="V284" i="210"/>
  <c r="V248" i="210"/>
  <c r="V220" i="210"/>
  <c r="V209" i="210"/>
  <c r="V188" i="210"/>
  <c r="V171" i="210"/>
  <c r="V167" i="210"/>
  <c r="V150" i="210"/>
  <c r="V123" i="210"/>
  <c r="V41" i="215"/>
  <c r="V206" i="211"/>
  <c r="V55" i="211"/>
  <c r="V29" i="211"/>
  <c r="V367" i="210"/>
  <c r="V350" i="210"/>
  <c r="V346" i="210"/>
  <c r="V302" i="210"/>
  <c r="V298" i="210"/>
  <c r="V258" i="210"/>
  <c r="V241" i="210"/>
  <c r="V237" i="210"/>
  <c r="V226" i="210"/>
  <c r="V215" i="210"/>
  <c r="V177" i="210"/>
  <c r="V160" i="210"/>
  <c r="V139" i="210"/>
  <c r="V129" i="210"/>
  <c r="V111" i="210"/>
  <c r="V107" i="210"/>
  <c r="V80" i="210"/>
  <c r="V63" i="210"/>
  <c r="V53" i="210"/>
  <c r="V22" i="210"/>
  <c r="V365" i="209"/>
  <c r="V337" i="209"/>
  <c r="V333" i="209"/>
  <c r="V316" i="209"/>
  <c r="V289" i="209"/>
  <c r="V279" i="209"/>
  <c r="V275" i="209"/>
  <c r="V258" i="209"/>
  <c r="V247" i="209"/>
  <c r="V230" i="209"/>
  <c r="V226" i="209"/>
  <c r="V199" i="209"/>
  <c r="V189" i="209"/>
  <c r="V172" i="209"/>
  <c r="V140" i="209"/>
  <c r="V123" i="209"/>
  <c r="V119" i="209"/>
  <c r="V113" i="209"/>
  <c r="V103" i="209"/>
  <c r="V97" i="209"/>
  <c r="V78" i="209"/>
  <c r="V322" i="208"/>
  <c r="V316" i="208"/>
  <c r="V297" i="208"/>
  <c r="V291" i="208"/>
  <c r="V287" i="208"/>
  <c r="V105" i="211"/>
  <c r="V18" i="211"/>
  <c r="V356" i="210"/>
  <c r="V335" i="210"/>
  <c r="V308" i="210"/>
  <c r="V247" i="210"/>
  <c r="V219" i="210"/>
  <c r="V197" i="210"/>
  <c r="V187" i="210"/>
  <c r="V170" i="210"/>
  <c r="V166" i="210"/>
  <c r="V149" i="210"/>
  <c r="V117" i="210"/>
  <c r="V100" i="210"/>
  <c r="V90" i="210"/>
  <c r="V69" i="210"/>
  <c r="V59" i="210"/>
  <c r="V42" i="210"/>
  <c r="V25" i="210"/>
  <c r="V15" i="210"/>
  <c r="V371" i="209"/>
  <c r="V354" i="209"/>
  <c r="V343" i="209"/>
  <c r="V326" i="209"/>
  <c r="V322" i="209"/>
  <c r="V295" i="209"/>
  <c r="V285" i="209"/>
  <c r="V268" i="209"/>
  <c r="V236" i="209"/>
  <c r="V219" i="209"/>
  <c r="V209" i="209"/>
  <c r="V182" i="209"/>
  <c r="V178" i="209"/>
  <c r="V161" i="209"/>
  <c r="V150" i="209"/>
  <c r="V129" i="209"/>
  <c r="V93" i="209"/>
  <c r="V87" i="209"/>
  <c r="V68" i="209"/>
  <c r="V62" i="209"/>
  <c r="V58" i="209"/>
  <c r="V52" i="209"/>
  <c r="V42" i="209"/>
  <c r="V32" i="209"/>
  <c r="V26" i="209"/>
  <c r="V23" i="209"/>
  <c r="V17" i="209"/>
  <c r="V367" i="208"/>
  <c r="V357" i="208"/>
  <c r="V351" i="208"/>
  <c r="V347" i="208"/>
  <c r="V341" i="208"/>
  <c r="V331" i="208"/>
  <c r="V306" i="208"/>
  <c r="V271" i="208"/>
  <c r="V261" i="208"/>
  <c r="V255" i="208"/>
  <c r="V251" i="208"/>
  <c r="V245" i="208"/>
  <c r="V235" i="208"/>
  <c r="V225" i="208"/>
  <c r="V219" i="208"/>
  <c r="V215" i="208"/>
  <c r="V209" i="208"/>
  <c r="V174" i="208"/>
  <c r="V155" i="208"/>
  <c r="V149" i="208"/>
  <c r="V139" i="208"/>
  <c r="V129" i="208"/>
  <c r="V123" i="208"/>
  <c r="V119" i="208"/>
  <c r="V113" i="208"/>
  <c r="V103" i="208"/>
  <c r="V93" i="208"/>
  <c r="V87" i="208"/>
  <c r="V83" i="208"/>
  <c r="V77" i="208"/>
  <c r="V67" i="208"/>
  <c r="V57" i="208"/>
  <c r="V51" i="208"/>
  <c r="V209" i="212"/>
  <c r="V100" i="212"/>
  <c r="V31" i="212"/>
  <c r="V369" i="211"/>
  <c r="V366" i="210"/>
  <c r="V338" i="210"/>
  <c r="V282" i="210"/>
  <c r="V268" i="210"/>
  <c r="V257" i="210"/>
  <c r="V225" i="210"/>
  <c r="V207" i="210"/>
  <c r="V203" i="210"/>
  <c r="V176" i="210"/>
  <c r="V159" i="210"/>
  <c r="V155" i="210"/>
  <c r="V138" i="210"/>
  <c r="V110" i="210"/>
  <c r="V106" i="210"/>
  <c r="V62" i="210"/>
  <c r="V103" i="214"/>
  <c r="V78" i="213"/>
  <c r="V272" i="212"/>
  <c r="V332" i="211"/>
  <c r="V82" i="211"/>
  <c r="V67" i="211"/>
  <c r="V39" i="211"/>
  <c r="V35" i="211"/>
  <c r="V27" i="211"/>
  <c r="V17" i="211"/>
  <c r="V344" i="210"/>
  <c r="V319" i="210"/>
  <c r="V307" i="210"/>
  <c r="V263" i="210"/>
  <c r="V246" i="210"/>
  <c r="V235" i="210"/>
  <c r="V213" i="210"/>
  <c r="V196" i="210"/>
  <c r="V186" i="210"/>
  <c r="V165" i="210"/>
  <c r="V148" i="210"/>
  <c r="V127" i="210"/>
  <c r="V116" i="210"/>
  <c r="V99" i="210"/>
  <c r="V78" i="210"/>
  <c r="V68" i="210"/>
  <c r="V58" i="210"/>
  <c r="V41" i="210"/>
  <c r="V14" i="210"/>
  <c r="V370" i="209"/>
  <c r="V353" i="209"/>
  <c r="V342" i="209"/>
  <c r="V321" i="209"/>
  <c r="V311" i="209"/>
  <c r="V294" i="209"/>
  <c r="V284" i="209"/>
  <c r="V263" i="209"/>
  <c r="V235" i="209"/>
  <c r="V218" i="209"/>
  <c r="V208" i="209"/>
  <c r="V170" i="209"/>
  <c r="V160" i="209"/>
  <c r="V128" i="209"/>
  <c r="V92" i="209"/>
  <c r="V86" i="209"/>
  <c r="V67" i="209"/>
  <c r="V57" i="209"/>
  <c r="V51" i="209"/>
  <c r="V47" i="209"/>
  <c r="V41" i="209"/>
  <c r="V31" i="209"/>
  <c r="V25" i="209"/>
  <c r="V22" i="209"/>
  <c r="V16" i="209"/>
  <c r="V366" i="208"/>
  <c r="V356" i="208"/>
  <c r="V350" i="208"/>
  <c r="V346" i="208"/>
  <c r="V340" i="208"/>
  <c r="V330" i="208"/>
  <c r="V311" i="208"/>
  <c r="V305" i="208"/>
  <c r="V270" i="208"/>
  <c r="V260" i="208"/>
  <c r="V254" i="208"/>
  <c r="V250" i="208"/>
  <c r="V244" i="208"/>
  <c r="V234" i="208"/>
  <c r="V224" i="208"/>
  <c r="V218" i="208"/>
  <c r="V214" i="208"/>
  <c r="V208" i="208"/>
  <c r="V179" i="208"/>
  <c r="V173" i="208"/>
  <c r="V154" i="208"/>
  <c r="V148" i="208"/>
  <c r="V138" i="208"/>
  <c r="V128" i="208"/>
  <c r="V122" i="208"/>
  <c r="V118" i="208"/>
  <c r="V112" i="208"/>
  <c r="V102" i="208"/>
  <c r="V92" i="208"/>
  <c r="V86" i="208"/>
  <c r="V82" i="208"/>
  <c r="V76" i="208"/>
  <c r="V66" i="208"/>
  <c r="V56" i="208"/>
  <c r="V50" i="208"/>
  <c r="V46" i="208"/>
  <c r="V40" i="208"/>
  <c r="V30" i="208"/>
  <c r="V21" i="208"/>
  <c r="V15" i="208"/>
  <c r="V371" i="207"/>
  <c r="V365" i="207"/>
  <c r="V355" i="207"/>
  <c r="V345" i="207"/>
  <c r="V339" i="207"/>
  <c r="V320" i="207"/>
  <c r="V314" i="207"/>
  <c r="V295" i="207"/>
  <c r="V285" i="207"/>
  <c r="V279" i="207"/>
  <c r="V260" i="207"/>
  <c r="V254" i="207"/>
  <c r="V250" i="207"/>
  <c r="V244" i="207"/>
  <c r="V234" i="207"/>
  <c r="V224" i="207"/>
  <c r="V218" i="207"/>
  <c r="V214" i="207"/>
  <c r="V208" i="207"/>
  <c r="V189" i="207"/>
  <c r="V183" i="207"/>
  <c r="V164" i="207"/>
  <c r="V158" i="207"/>
  <c r="V129" i="207"/>
  <c r="V123" i="207"/>
  <c r="V68" i="207"/>
  <c r="V62" i="207"/>
  <c r="V368" i="205"/>
  <c r="V362" i="205"/>
  <c r="V358" i="205"/>
  <c r="V352" i="205"/>
  <c r="V323" i="205"/>
  <c r="V125" i="214"/>
  <c r="V122" i="213"/>
  <c r="V38" i="213"/>
  <c r="V179" i="212"/>
  <c r="V352" i="211"/>
  <c r="V290" i="211"/>
  <c r="V86" i="211"/>
  <c r="V52" i="211"/>
  <c r="V354" i="210"/>
  <c r="V337" i="210"/>
  <c r="V256" i="210"/>
  <c r="V206" i="210"/>
  <c r="V202" i="210"/>
  <c r="V158" i="210"/>
  <c r="V154" i="210"/>
  <c r="V137" i="210"/>
  <c r="V105" i="210"/>
  <c r="V88" i="210"/>
  <c r="V51" i="210"/>
  <c r="V47" i="210"/>
  <c r="V30" i="210"/>
  <c r="V20" i="210"/>
  <c r="V363" i="209"/>
  <c r="V359" i="209"/>
  <c r="V331" i="209"/>
  <c r="V314" i="209"/>
  <c r="V304" i="209"/>
  <c r="V266" i="209"/>
  <c r="V256" i="209"/>
  <c r="V224" i="209"/>
  <c r="V214" i="209"/>
  <c r="V197" i="209"/>
  <c r="V176" i="209"/>
  <c r="V166" i="209"/>
  <c r="V148" i="209"/>
  <c r="V138" i="209"/>
  <c r="V117" i="209"/>
  <c r="V111" i="209"/>
  <c r="V107" i="209"/>
  <c r="V101" i="209"/>
  <c r="V82" i="209"/>
  <c r="V76" i="209"/>
  <c r="V320" i="208"/>
  <c r="V314" i="208"/>
  <c r="V295" i="208"/>
  <c r="V285" i="208"/>
  <c r="V279" i="208"/>
  <c r="V198" i="208"/>
  <c r="V188" i="208"/>
  <c r="V182" i="208"/>
  <c r="V163" i="208"/>
  <c r="V335" i="207"/>
  <c r="V329" i="207"/>
  <c r="V310" i="207"/>
  <c r="V304" i="207"/>
  <c r="V275" i="207"/>
  <c r="V269" i="207"/>
  <c r="V198" i="207"/>
  <c r="V179" i="207"/>
  <c r="V173" i="207"/>
  <c r="V154" i="207"/>
  <c r="V148" i="207"/>
  <c r="V138" i="207"/>
  <c r="V119" i="207"/>
  <c r="V113" i="207"/>
  <c r="V103" i="207"/>
  <c r="V93" i="207"/>
  <c r="V87" i="207"/>
  <c r="V83" i="207"/>
  <c r="V77" i="207"/>
  <c r="V58" i="207"/>
  <c r="V52" i="207"/>
  <c r="V42" i="207"/>
  <c r="V32" i="207"/>
  <c r="V26" i="207"/>
  <c r="V23" i="207"/>
  <c r="V17" i="207"/>
  <c r="V342" i="205"/>
  <c r="V332" i="205"/>
  <c r="V326" i="205"/>
  <c r="V16" i="211"/>
  <c r="V75" i="210"/>
  <c r="V71" i="210"/>
  <c r="V57" i="210"/>
  <c r="V366" i="209"/>
  <c r="V352" i="209"/>
  <c r="V339" i="209"/>
  <c r="V335" i="209"/>
  <c r="V309" i="209"/>
  <c r="V297" i="209"/>
  <c r="V259" i="209"/>
  <c r="V246" i="209"/>
  <c r="V173" i="209"/>
  <c r="V143" i="209"/>
  <c r="V118" i="209"/>
  <c r="V73" i="209"/>
  <c r="V50" i="209"/>
  <c r="V273" i="208"/>
  <c r="V266" i="208"/>
  <c r="V262" i="208"/>
  <c r="V249" i="208"/>
  <c r="V242" i="208"/>
  <c r="V238" i="208"/>
  <c r="V231" i="208"/>
  <c r="V227" i="208"/>
  <c r="V220" i="208"/>
  <c r="V207" i="208"/>
  <c r="V196" i="208"/>
  <c r="V185" i="208"/>
  <c r="V164" i="208"/>
  <c r="V42" i="208"/>
  <c r="V25" i="208"/>
  <c r="V22" i="208"/>
  <c r="V364" i="207"/>
  <c r="V343" i="207"/>
  <c r="V326" i="207"/>
  <c r="V316" i="207"/>
  <c r="V278" i="207"/>
  <c r="V274" i="207"/>
  <c r="V236" i="207"/>
  <c r="V219" i="207"/>
  <c r="V177" i="207"/>
  <c r="V167" i="207"/>
  <c r="V150" i="207"/>
  <c r="V112" i="207"/>
  <c r="V91" i="207"/>
  <c r="V80" i="207"/>
  <c r="V70" i="207"/>
  <c r="V53" i="207"/>
  <c r="V15" i="207"/>
  <c r="V365" i="205"/>
  <c r="V354" i="205"/>
  <c r="V344" i="205"/>
  <c r="V327" i="205"/>
  <c r="V261" i="205"/>
  <c r="V255" i="205"/>
  <c r="V251" i="205"/>
  <c r="V245" i="205"/>
  <c r="V174" i="205"/>
  <c r="V155" i="205"/>
  <c r="V149" i="205"/>
  <c r="V114" i="205"/>
  <c r="V104" i="205"/>
  <c r="V98" i="205"/>
  <c r="V59" i="205"/>
  <c r="V53" i="205"/>
  <c r="V43" i="205"/>
  <c r="V33" i="205"/>
  <c r="V27" i="205"/>
  <c r="V95" i="208"/>
  <c r="V64" i="208"/>
  <c r="V370" i="207"/>
  <c r="V305" i="207"/>
  <c r="V284" i="207"/>
  <c r="V246" i="207"/>
  <c r="V225" i="207"/>
  <c r="V207" i="207"/>
  <c r="V170" i="207"/>
  <c r="V122" i="207"/>
  <c r="V101" i="207"/>
  <c r="V63" i="207"/>
  <c r="V31" i="207"/>
  <c r="V21" i="207"/>
  <c r="V333" i="205"/>
  <c r="V322" i="205"/>
  <c r="V306" i="205"/>
  <c r="V296" i="205"/>
  <c r="V286" i="205"/>
  <c r="V270" i="205"/>
  <c r="V235" i="205"/>
  <c r="V219" i="205"/>
  <c r="V209" i="205"/>
  <c r="V199" i="205"/>
  <c r="V183" i="205"/>
  <c r="V164" i="205"/>
  <c r="V129" i="205"/>
  <c r="V88" i="205"/>
  <c r="V68" i="205"/>
  <c r="V23" i="205"/>
  <c r="V17" i="205"/>
  <c r="V138" i="205"/>
  <c r="V61" i="205"/>
  <c r="V306" i="210"/>
  <c r="V262" i="210"/>
  <c r="V245" i="210"/>
  <c r="V43" i="210"/>
  <c r="V271" i="209"/>
  <c r="V234" i="209"/>
  <c r="V221" i="209"/>
  <c r="V185" i="209"/>
  <c r="V154" i="209"/>
  <c r="V146" i="209"/>
  <c r="V134" i="209"/>
  <c r="V130" i="209"/>
  <c r="V122" i="209"/>
  <c r="V104" i="209"/>
  <c r="V80" i="209"/>
  <c r="V69" i="209"/>
  <c r="V45" i="209"/>
  <c r="V38" i="209"/>
  <c r="V34" i="209"/>
  <c r="V27" i="209"/>
  <c r="V15" i="209"/>
  <c r="V371" i="208"/>
  <c r="V364" i="208"/>
  <c r="V353" i="208"/>
  <c r="V329" i="208"/>
  <c r="V318" i="208"/>
  <c r="V307" i="208"/>
  <c r="V296" i="208"/>
  <c r="V283" i="208"/>
  <c r="V152" i="208"/>
  <c r="V141" i="208"/>
  <c r="V134" i="208"/>
  <c r="V130" i="208"/>
  <c r="V117" i="208"/>
  <c r="V110" i="208"/>
  <c r="V106" i="208"/>
  <c r="V99" i="208"/>
  <c r="V88" i="208"/>
  <c r="V75" i="208"/>
  <c r="V71" i="208"/>
  <c r="V53" i="208"/>
  <c r="V31" i="208"/>
  <c r="V353" i="207"/>
  <c r="V332" i="207"/>
  <c r="V322" i="207"/>
  <c r="V267" i="207"/>
  <c r="V257" i="207"/>
  <c r="V197" i="207"/>
  <c r="V187" i="207"/>
  <c r="V160" i="207"/>
  <c r="V139" i="207"/>
  <c r="V118" i="207"/>
  <c r="V59" i="207"/>
  <c r="V371" i="205"/>
  <c r="V316" i="205"/>
  <c r="V290" i="205"/>
  <c r="V280" i="205"/>
  <c r="V225" i="205"/>
  <c r="V215" i="205"/>
  <c r="V189" i="205"/>
  <c r="V158" i="205"/>
  <c r="V139" i="205"/>
  <c r="V123" i="205"/>
  <c r="V94" i="205"/>
  <c r="V78" i="205"/>
  <c r="V62" i="205"/>
  <c r="V77" i="205"/>
  <c r="V266" i="210"/>
  <c r="V223" i="210"/>
  <c r="V101" i="210"/>
  <c r="V74" i="210"/>
  <c r="V70" i="210"/>
  <c r="V56" i="210"/>
  <c r="V31" i="210"/>
  <c r="V18" i="210"/>
  <c r="V346" i="209"/>
  <c r="V338" i="209"/>
  <c r="V320" i="209"/>
  <c r="V308" i="209"/>
  <c r="V167" i="209"/>
  <c r="V91" i="209"/>
  <c r="V56" i="209"/>
  <c r="V272" i="208"/>
  <c r="V248" i="208"/>
  <c r="V237" i="208"/>
  <c r="V230" i="208"/>
  <c r="V226" i="208"/>
  <c r="V213" i="208"/>
  <c r="V206" i="208"/>
  <c r="V202" i="208"/>
  <c r="V195" i="208"/>
  <c r="V191" i="208"/>
  <c r="V184" i="208"/>
  <c r="V41" i="208"/>
  <c r="V14" i="208"/>
  <c r="V363" i="207"/>
  <c r="V359" i="207"/>
  <c r="V342" i="207"/>
  <c r="V315" i="207"/>
  <c r="V311" i="207"/>
  <c r="V294" i="207"/>
  <c r="V273" i="207"/>
  <c r="V263" i="207"/>
  <c r="V235" i="207"/>
  <c r="V213" i="207"/>
  <c r="V203" i="207"/>
  <c r="V176" i="207"/>
  <c r="V166" i="207"/>
  <c r="V149" i="207"/>
  <c r="V128" i="207"/>
  <c r="V111" i="207"/>
  <c r="V107" i="207"/>
  <c r="V90" i="207"/>
  <c r="V79" i="207"/>
  <c r="V69" i="207"/>
  <c r="V41" i="207"/>
  <c r="V14" i="207"/>
  <c r="V364" i="205"/>
  <c r="V353" i="205"/>
  <c r="V343" i="205"/>
  <c r="V260" i="205"/>
  <c r="V254" i="205"/>
  <c r="V250" i="205"/>
  <c r="V244" i="205"/>
  <c r="V179" i="205"/>
  <c r="V173" i="205"/>
  <c r="V154" i="205"/>
  <c r="V148" i="205"/>
  <c r="V119" i="205"/>
  <c r="V113" i="205"/>
  <c r="V103" i="205"/>
  <c r="V58" i="205"/>
  <c r="V52" i="205"/>
  <c r="V42" i="205"/>
  <c r="V32" i="205"/>
  <c r="V26" i="205"/>
  <c r="V218" i="205"/>
  <c r="V122" i="205"/>
  <c r="V87" i="205"/>
  <c r="V67" i="205"/>
  <c r="V16" i="205"/>
  <c r="V364" i="209"/>
  <c r="V350" i="209"/>
  <c r="V270" i="209"/>
  <c r="V257" i="209"/>
  <c r="V244" i="209"/>
  <c r="V233" i="209"/>
  <c r="V220" i="209"/>
  <c r="V207" i="209"/>
  <c r="V203" i="209"/>
  <c r="V195" i="209"/>
  <c r="V191" i="209"/>
  <c r="V184" i="209"/>
  <c r="V153" i="209"/>
  <c r="V145" i="209"/>
  <c r="V141" i="209"/>
  <c r="V79" i="209"/>
  <c r="V44" i="209"/>
  <c r="V33" i="209"/>
  <c r="V21" i="209"/>
  <c r="V14" i="209"/>
  <c r="V370" i="208"/>
  <c r="V363" i="208"/>
  <c r="V359" i="208"/>
  <c r="V352" i="208"/>
  <c r="V339" i="208"/>
  <c r="V335" i="208"/>
  <c r="V328" i="208"/>
  <c r="V317" i="208"/>
  <c r="V282" i="208"/>
  <c r="V172" i="208"/>
  <c r="V151" i="208"/>
  <c r="V140" i="208"/>
  <c r="V116" i="208"/>
  <c r="V105" i="208"/>
  <c r="V98" i="208"/>
  <c r="V94" i="208"/>
  <c r="V81" i="208"/>
  <c r="V74" i="208"/>
  <c r="V70" i="208"/>
  <c r="V63" i="208"/>
  <c r="V59" i="208"/>
  <c r="V52" i="208"/>
  <c r="V47" i="208"/>
  <c r="V20" i="208"/>
  <c r="V369" i="207"/>
  <c r="V352" i="207"/>
  <c r="V331" i="207"/>
  <c r="V321" i="207"/>
  <c r="V283" i="207"/>
  <c r="V266" i="207"/>
  <c r="V256" i="207"/>
  <c r="V245" i="207"/>
  <c r="V206" i="207"/>
  <c r="V196" i="207"/>
  <c r="V186" i="207"/>
  <c r="V159" i="207"/>
  <c r="V155" i="207"/>
  <c r="V117" i="207"/>
  <c r="V100" i="207"/>
  <c r="V51" i="207"/>
  <c r="V47" i="207"/>
  <c r="V30" i="207"/>
  <c r="V20" i="207"/>
  <c r="V370" i="205"/>
  <c r="V359" i="205"/>
  <c r="V321" i="205"/>
  <c r="V315" i="205"/>
  <c r="V311" i="205"/>
  <c r="V305" i="205"/>
  <c r="V295" i="205"/>
  <c r="V285" i="205"/>
  <c r="V279" i="205"/>
  <c r="V275" i="205"/>
  <c r="V269" i="205"/>
  <c r="V234" i="205"/>
  <c r="V224" i="205"/>
  <c r="V214" i="205"/>
  <c r="V208" i="205"/>
  <c r="V198" i="205"/>
  <c r="V188" i="205"/>
  <c r="V182" i="205"/>
  <c r="V163" i="205"/>
  <c r="V128" i="205"/>
  <c r="V93" i="205"/>
  <c r="V83" i="205"/>
  <c r="V22" i="205"/>
  <c r="V21" i="205"/>
  <c r="V23" i="211"/>
  <c r="V115" i="210"/>
  <c r="V55" i="210"/>
  <c r="V345" i="209"/>
  <c r="V332" i="209"/>
  <c r="V319" i="209"/>
  <c r="V307" i="209"/>
  <c r="V281" i="209"/>
  <c r="V215" i="209"/>
  <c r="V179" i="209"/>
  <c r="V115" i="209"/>
  <c r="V102" i="209"/>
  <c r="V90" i="209"/>
  <c r="V55" i="209"/>
  <c r="V259" i="208"/>
  <c r="V247" i="208"/>
  <c r="V236" i="208"/>
  <c r="V212" i="208"/>
  <c r="V201" i="208"/>
  <c r="V194" i="208"/>
  <c r="V190" i="208"/>
  <c r="V183" i="208"/>
  <c r="V161" i="208"/>
  <c r="V29" i="208"/>
  <c r="V362" i="207"/>
  <c r="V358" i="207"/>
  <c r="V341" i="207"/>
  <c r="V303" i="207"/>
  <c r="V293" i="207"/>
  <c r="V272" i="207"/>
  <c r="V262" i="207"/>
  <c r="V251" i="207"/>
  <c r="V223" i="207"/>
  <c r="V212" i="207"/>
  <c r="V202" i="207"/>
  <c r="V175" i="207"/>
  <c r="V165" i="207"/>
  <c r="V137" i="207"/>
  <c r="V127" i="207"/>
  <c r="V110" i="207"/>
  <c r="V106" i="207"/>
  <c r="V89" i="207"/>
  <c r="V78" i="207"/>
  <c r="V61" i="207"/>
  <c r="V57" i="207"/>
  <c r="V40" i="207"/>
  <c r="V363" i="205"/>
  <c r="V331" i="205"/>
  <c r="V259" i="205"/>
  <c r="V249" i="205"/>
  <c r="V243" i="205"/>
  <c r="V178" i="205"/>
  <c r="V172" i="205"/>
  <c r="V153" i="205"/>
  <c r="V147" i="205"/>
  <c r="V118" i="205"/>
  <c r="V112" i="205"/>
  <c r="V102" i="205"/>
  <c r="V57" i="205"/>
  <c r="V51" i="205"/>
  <c r="V47" i="205"/>
  <c r="V41" i="205"/>
  <c r="V31" i="205"/>
  <c r="V162" i="205"/>
  <c r="V143" i="205"/>
  <c r="V92" i="205"/>
  <c r="V82" i="205"/>
  <c r="V66" i="205"/>
  <c r="V26" i="211"/>
  <c r="V343" i="210"/>
  <c r="V40" i="210"/>
  <c r="V16" i="210"/>
  <c r="V293" i="209"/>
  <c r="V269" i="209"/>
  <c r="V243" i="209"/>
  <c r="V227" i="209"/>
  <c r="V206" i="209"/>
  <c r="V202" i="209"/>
  <c r="V190" i="209"/>
  <c r="V183" i="209"/>
  <c r="V169" i="209"/>
  <c r="V152" i="209"/>
  <c r="V127" i="209"/>
  <c r="V66" i="209"/>
  <c r="V43" i="209"/>
  <c r="V20" i="209"/>
  <c r="V369" i="208"/>
  <c r="V362" i="208"/>
  <c r="V358" i="208"/>
  <c r="V345" i="208"/>
  <c r="V338" i="208"/>
  <c r="V334" i="208"/>
  <c r="V327" i="208"/>
  <c r="V304" i="208"/>
  <c r="V293" i="208"/>
  <c r="V281" i="208"/>
  <c r="V178" i="208"/>
  <c r="V171" i="208"/>
  <c r="V150" i="208"/>
  <c r="V127" i="208"/>
  <c r="V115" i="208"/>
  <c r="V104" i="208"/>
  <c r="V80" i="208"/>
  <c r="V69" i="208"/>
  <c r="V62" i="208"/>
  <c r="V58" i="208"/>
  <c r="V39" i="208"/>
  <c r="V35" i="208"/>
  <c r="V19" i="208"/>
  <c r="V368" i="207"/>
  <c r="V351" i="207"/>
  <c r="V347" i="207"/>
  <c r="V330" i="207"/>
  <c r="V309" i="207"/>
  <c r="V299" i="207"/>
  <c r="V282" i="207"/>
  <c r="V255" i="207"/>
  <c r="V233" i="207"/>
  <c r="V195" i="207"/>
  <c r="V185" i="207"/>
  <c r="V147" i="207"/>
  <c r="V143" i="207"/>
  <c r="V116" i="207"/>
  <c r="V99" i="207"/>
  <c r="V95" i="207"/>
  <c r="V67" i="207"/>
  <c r="V50" i="207"/>
  <c r="V46" i="207"/>
  <c r="V29" i="207"/>
  <c r="V19" i="207"/>
  <c r="V369" i="205"/>
  <c r="V351" i="205"/>
  <c r="V341" i="205"/>
  <c r="V320" i="205"/>
  <c r="V314" i="205"/>
  <c r="V310" i="205"/>
  <c r="V304" i="205"/>
  <c r="V294" i="205"/>
  <c r="V284" i="205"/>
  <c r="V278" i="205"/>
  <c r="V274" i="205"/>
  <c r="V268" i="205"/>
  <c r="V239" i="205"/>
  <c r="V233" i="205"/>
  <c r="V223" i="205"/>
  <c r="V213" i="205"/>
  <c r="V207" i="205"/>
  <c r="V203" i="205"/>
  <c r="V197" i="205"/>
  <c r="V187" i="205"/>
  <c r="V137" i="205"/>
  <c r="V127" i="205"/>
  <c r="V86" i="205"/>
  <c r="V76" i="205"/>
  <c r="V174" i="210"/>
  <c r="V114" i="210"/>
  <c r="V98" i="210"/>
  <c r="V94" i="210"/>
  <c r="V28" i="210"/>
  <c r="V356" i="209"/>
  <c r="V344" i="209"/>
  <c r="V280" i="209"/>
  <c r="V239" i="209"/>
  <c r="V231" i="209"/>
  <c r="V193" i="209"/>
  <c r="V164" i="209"/>
  <c r="V139" i="209"/>
  <c r="V114" i="209"/>
  <c r="V89" i="209"/>
  <c r="V77" i="209"/>
  <c r="V54" i="209"/>
  <c r="V323" i="208"/>
  <c r="V315" i="208"/>
  <c r="V269" i="208"/>
  <c r="V258" i="208"/>
  <c r="V246" i="208"/>
  <c r="V223" i="208"/>
  <c r="V211" i="208"/>
  <c r="V200" i="208"/>
  <c r="V189" i="208"/>
  <c r="V167" i="208"/>
  <c r="V160" i="208"/>
  <c r="V45" i="208"/>
  <c r="V28" i="208"/>
  <c r="V357" i="207"/>
  <c r="V340" i="207"/>
  <c r="V319" i="207"/>
  <c r="V302" i="207"/>
  <c r="V292" i="207"/>
  <c r="V271" i="207"/>
  <c r="V261" i="207"/>
  <c r="V243" i="207"/>
  <c r="V239" i="207"/>
  <c r="V222" i="207"/>
  <c r="V211" i="207"/>
  <c r="V201" i="207"/>
  <c r="V191" i="207"/>
  <c r="V174" i="207"/>
  <c r="V153" i="207"/>
  <c r="V136" i="207"/>
  <c r="V126" i="207"/>
  <c r="V105" i="207"/>
  <c r="V88" i="207"/>
  <c r="V56" i="207"/>
  <c r="V39" i="207"/>
  <c r="V35" i="207"/>
  <c r="V357" i="205"/>
  <c r="V347" i="205"/>
  <c r="V330" i="205"/>
  <c r="V258" i="205"/>
  <c r="V248" i="205"/>
  <c r="V242" i="205"/>
  <c r="V177" i="205"/>
  <c r="V171" i="205"/>
  <c r="V152" i="205"/>
  <c r="V146" i="205"/>
  <c r="V117" i="205"/>
  <c r="V111" i="205"/>
  <c r="V107" i="205"/>
  <c r="V101" i="205"/>
  <c r="V56" i="205"/>
  <c r="V50" i="205"/>
  <c r="V46" i="205"/>
  <c r="V40" i="205"/>
  <c r="V30" i="205"/>
  <c r="V136" i="205"/>
  <c r="V91" i="205"/>
  <c r="V81" i="205"/>
  <c r="V71" i="205"/>
  <c r="V65" i="205"/>
  <c r="V20" i="205"/>
  <c r="V291" i="207"/>
  <c r="V270" i="207"/>
  <c r="V238" i="207"/>
  <c r="V221" i="207"/>
  <c r="V200" i="207"/>
  <c r="V190" i="207"/>
  <c r="V152" i="207"/>
  <c r="V125" i="207"/>
  <c r="V38" i="207"/>
  <c r="V34" i="207"/>
  <c r="V367" i="205"/>
  <c r="V346" i="205"/>
  <c r="V257" i="205"/>
  <c r="V170" i="205"/>
  <c r="V110" i="205"/>
  <c r="V45" i="205"/>
  <c r="V364" i="210"/>
  <c r="V234" i="210"/>
  <c r="V39" i="210"/>
  <c r="V35" i="210"/>
  <c r="V369" i="209"/>
  <c r="V317" i="209"/>
  <c r="V305" i="209"/>
  <c r="V292" i="209"/>
  <c r="V262" i="209"/>
  <c r="V254" i="209"/>
  <c r="V249" i="209"/>
  <c r="V242" i="209"/>
  <c r="V217" i="209"/>
  <c r="V201" i="209"/>
  <c r="V151" i="209"/>
  <c r="V65" i="209"/>
  <c r="V30" i="209"/>
  <c r="V19" i="209"/>
  <c r="V368" i="208"/>
  <c r="V344" i="208"/>
  <c r="V333" i="208"/>
  <c r="V326" i="208"/>
  <c r="V310" i="208"/>
  <c r="V303" i="208"/>
  <c r="V292" i="208"/>
  <c r="V280" i="208"/>
  <c r="V177" i="208"/>
  <c r="V170" i="208"/>
  <c r="V137" i="208"/>
  <c r="V126" i="208"/>
  <c r="V114" i="208"/>
  <c r="V91" i="208"/>
  <c r="V79" i="208"/>
  <c r="V68" i="208"/>
  <c r="V38" i="208"/>
  <c r="V34" i="208"/>
  <c r="V18" i="208"/>
  <c r="V367" i="207"/>
  <c r="V350" i="207"/>
  <c r="V346" i="207"/>
  <c r="V308" i="207"/>
  <c r="V298" i="207"/>
  <c r="V281" i="207"/>
  <c r="V249" i="207"/>
  <c r="V232" i="207"/>
  <c r="V194" i="207"/>
  <c r="V184" i="207"/>
  <c r="V163" i="207"/>
  <c r="V146" i="207"/>
  <c r="V142" i="207"/>
  <c r="V115" i="207"/>
  <c r="V98" i="207"/>
  <c r="V94" i="207"/>
  <c r="V76" i="207"/>
  <c r="V66" i="207"/>
  <c r="V45" i="207"/>
  <c r="V28" i="207"/>
  <c r="V18" i="207"/>
  <c r="V350" i="205"/>
  <c r="V340" i="205"/>
  <c r="V319" i="205"/>
  <c r="V309" i="205"/>
  <c r="V303" i="205"/>
  <c r="V299" i="205"/>
  <c r="V293" i="205"/>
  <c r="V283" i="205"/>
  <c r="V273" i="205"/>
  <c r="V267" i="205"/>
  <c r="V238" i="205"/>
  <c r="V232" i="205"/>
  <c r="V222" i="205"/>
  <c r="V212" i="205"/>
  <c r="V206" i="205"/>
  <c r="V202" i="205"/>
  <c r="V196" i="205"/>
  <c r="V186" i="205"/>
  <c r="V167" i="205"/>
  <c r="V161" i="205"/>
  <c r="V142" i="205"/>
  <c r="V126" i="205"/>
  <c r="V75" i="205"/>
  <c r="V14" i="205"/>
  <c r="V44" i="208"/>
  <c r="V104" i="207"/>
  <c r="V55" i="207"/>
  <c r="V356" i="205"/>
  <c r="V247" i="205"/>
  <c r="V176" i="205"/>
  <c r="V106" i="205"/>
  <c r="V39" i="205"/>
  <c r="V29" i="205"/>
  <c r="V292" i="212"/>
  <c r="V212" i="210"/>
  <c r="V195" i="210"/>
  <c r="V97" i="210"/>
  <c r="V93" i="210"/>
  <c r="V77" i="210"/>
  <c r="V65" i="210"/>
  <c r="V52" i="210"/>
  <c r="V27" i="210"/>
  <c r="V355" i="209"/>
  <c r="V329" i="209"/>
  <c r="V287" i="209"/>
  <c r="V274" i="209"/>
  <c r="V225" i="209"/>
  <c r="V212" i="209"/>
  <c r="V188" i="209"/>
  <c r="V163" i="209"/>
  <c r="V125" i="209"/>
  <c r="V99" i="209"/>
  <c r="V95" i="209"/>
  <c r="V88" i="209"/>
  <c r="V53" i="209"/>
  <c r="V299" i="208"/>
  <c r="V275" i="208"/>
  <c r="V268" i="208"/>
  <c r="V257" i="208"/>
  <c r="V233" i="208"/>
  <c r="V222" i="208"/>
  <c r="V210" i="208"/>
  <c r="V199" i="208"/>
  <c r="V166" i="208"/>
  <c r="V159" i="208"/>
  <c r="V27" i="208"/>
  <c r="V356" i="207"/>
  <c r="V328" i="207"/>
  <c r="V318" i="207"/>
  <c r="V287" i="207"/>
  <c r="V242" i="207"/>
  <c r="V210" i="207"/>
  <c r="V135" i="207"/>
  <c r="V82" i="207"/>
  <c r="V329" i="205"/>
  <c r="V263" i="205"/>
  <c r="V151" i="205"/>
  <c r="V116" i="205"/>
  <c r="V100" i="205"/>
  <c r="V55" i="205"/>
  <c r="V35" i="205"/>
  <c r="V294" i="210"/>
  <c r="V143" i="210"/>
  <c r="V34" i="210"/>
  <c r="V368" i="209"/>
  <c r="V291" i="209"/>
  <c r="V278" i="209"/>
  <c r="V248" i="209"/>
  <c r="V241" i="209"/>
  <c r="V237" i="209"/>
  <c r="V112" i="209"/>
  <c r="V83" i="209"/>
  <c r="V71" i="209"/>
  <c r="V64" i="209"/>
  <c r="V40" i="209"/>
  <c r="V29" i="209"/>
  <c r="V18" i="209"/>
  <c r="V355" i="208"/>
  <c r="V343" i="208"/>
  <c r="V332" i="208"/>
  <c r="V321" i="208"/>
  <c r="V309" i="208"/>
  <c r="V302" i="208"/>
  <c r="V286" i="208"/>
  <c r="V176" i="208"/>
  <c r="V147" i="208"/>
  <c r="V143" i="208"/>
  <c r="V136" i="208"/>
  <c r="V125" i="208"/>
  <c r="V101" i="208"/>
  <c r="V90" i="208"/>
  <c r="V78" i="208"/>
  <c r="V55" i="208"/>
  <c r="V33" i="208"/>
  <c r="V17" i="208"/>
  <c r="V366" i="207"/>
  <c r="V338" i="207"/>
  <c r="V334" i="207"/>
  <c r="V307" i="207"/>
  <c r="V297" i="207"/>
  <c r="V280" i="207"/>
  <c r="V259" i="207"/>
  <c r="V248" i="207"/>
  <c r="V231" i="207"/>
  <c r="V227" i="207"/>
  <c r="V172" i="207"/>
  <c r="V162" i="207"/>
  <c r="V141" i="207"/>
  <c r="V131" i="207"/>
  <c r="V114" i="207"/>
  <c r="V86" i="207"/>
  <c r="V75" i="207"/>
  <c r="V65" i="207"/>
  <c r="V44" i="207"/>
  <c r="V27" i="207"/>
  <c r="V339" i="205"/>
  <c r="V335" i="205"/>
  <c r="V318" i="205"/>
  <c r="V308" i="205"/>
  <c r="V302" i="205"/>
  <c r="V298" i="205"/>
  <c r="V292" i="205"/>
  <c r="V282" i="205"/>
  <c r="V272" i="205"/>
  <c r="V266" i="205"/>
  <c r="V237" i="205"/>
  <c r="V231" i="205"/>
  <c r="V227" i="205"/>
  <c r="V221" i="205"/>
  <c r="V211" i="205"/>
  <c r="V201" i="205"/>
  <c r="V195" i="205"/>
  <c r="V191" i="205"/>
  <c r="V185" i="205"/>
  <c r="V166" i="205"/>
  <c r="V160" i="205"/>
  <c r="V141" i="205"/>
  <c r="V135" i="205"/>
  <c r="V131" i="205"/>
  <c r="V125" i="205"/>
  <c r="V90" i="205"/>
  <c r="V80" i="205"/>
  <c r="V74" i="205"/>
  <c r="V70" i="205"/>
  <c r="V64" i="205"/>
  <c r="V19" i="205"/>
  <c r="V126" i="210"/>
  <c r="V76" i="210"/>
  <c r="V45" i="210"/>
  <c r="V21" i="210"/>
  <c r="V323" i="209"/>
  <c r="V315" i="209"/>
  <c r="V310" i="209"/>
  <c r="V298" i="209"/>
  <c r="V286" i="209"/>
  <c r="V260" i="209"/>
  <c r="V211" i="209"/>
  <c r="V174" i="209"/>
  <c r="V162" i="209"/>
  <c r="V124" i="209"/>
  <c r="V98" i="209"/>
  <c r="V94" i="209"/>
  <c r="V74" i="209"/>
  <c r="V59" i="209"/>
  <c r="V298" i="208"/>
  <c r="V290" i="208"/>
  <c r="V274" i="208"/>
  <c r="V267" i="208"/>
  <c r="V263" i="208"/>
  <c r="V256" i="208"/>
  <c r="V243" i="208"/>
  <c r="V239" i="208"/>
  <c r="V232" i="208"/>
  <c r="V221" i="208"/>
  <c r="V186" i="208"/>
  <c r="V165" i="208"/>
  <c r="V158" i="208"/>
  <c r="V43" i="208"/>
  <c r="V26" i="208"/>
  <c r="V23" i="208"/>
  <c r="V344" i="207"/>
  <c r="V327" i="207"/>
  <c r="V317" i="207"/>
  <c r="V290" i="207"/>
  <c r="V286" i="207"/>
  <c r="V237" i="207"/>
  <c r="V220" i="207"/>
  <c r="V209" i="207"/>
  <c r="V199" i="207"/>
  <c r="V182" i="207"/>
  <c r="V178" i="207"/>
  <c r="V151" i="207"/>
  <c r="V134" i="207"/>
  <c r="V124" i="207"/>
  <c r="V92" i="207"/>
  <c r="V81" i="207"/>
  <c r="V71" i="207"/>
  <c r="V54" i="207"/>
  <c r="V33" i="207"/>
  <c r="V16" i="207"/>
  <c r="V366" i="205"/>
  <c r="V355" i="205"/>
  <c r="V345" i="205"/>
  <c r="V328" i="205"/>
  <c r="V262" i="205"/>
  <c r="V256" i="205"/>
  <c r="V246" i="205"/>
  <c r="V175" i="205"/>
  <c r="V150" i="205"/>
  <c r="V115" i="205"/>
  <c r="V105" i="205"/>
  <c r="V99" i="205"/>
  <c r="V54" i="205"/>
  <c r="V44" i="205"/>
  <c r="V38" i="205"/>
  <c r="V34" i="205"/>
  <c r="V28" i="205"/>
  <c r="V135" i="209"/>
  <c r="V153" i="208"/>
  <c r="V354" i="207"/>
  <c r="V296" i="207"/>
  <c r="V258" i="207"/>
  <c r="V161" i="207"/>
  <c r="V334" i="205"/>
  <c r="V281" i="205"/>
  <c r="V200" i="205"/>
  <c r="V69" i="205"/>
  <c r="V198" i="209"/>
  <c r="V100" i="208"/>
  <c r="V32" i="208"/>
  <c r="V16" i="208"/>
  <c r="V338" i="205"/>
  <c r="V317" i="205"/>
  <c r="V236" i="205"/>
  <c r="V184" i="205"/>
  <c r="V105" i="209"/>
  <c r="V28" i="209"/>
  <c r="V131" i="208"/>
  <c r="V54" i="208"/>
  <c r="V220" i="205"/>
  <c r="V89" i="205"/>
  <c r="V365" i="208"/>
  <c r="V135" i="208"/>
  <c r="V124" i="205"/>
  <c r="V46" i="209"/>
  <c r="V342" i="208"/>
  <c r="V74" i="207"/>
  <c r="V140" i="205"/>
  <c r="V33" i="210"/>
  <c r="V63" i="209"/>
  <c r="V107" i="208"/>
  <c r="V323" i="207"/>
  <c r="V226" i="207"/>
  <c r="V188" i="207"/>
  <c r="V130" i="207"/>
  <c r="V287" i="205"/>
  <c r="V271" i="205"/>
  <c r="V35" i="209"/>
  <c r="V111" i="208"/>
  <c r="V306" i="207"/>
  <c r="V268" i="207"/>
  <c r="V247" i="207"/>
  <c r="V230" i="207"/>
  <c r="V171" i="207"/>
  <c r="V307" i="205"/>
  <c r="V291" i="205"/>
  <c r="V190" i="205"/>
  <c r="V159" i="205"/>
  <c r="V18" i="205"/>
  <c r="V164" i="210"/>
  <c r="V327" i="209"/>
  <c r="V39" i="209"/>
  <c r="V142" i="208"/>
  <c r="V89" i="208"/>
  <c r="V226" i="205"/>
  <c r="V210" i="205"/>
  <c r="V194" i="205"/>
  <c r="V95" i="205"/>
  <c r="V79" i="205"/>
  <c r="V63" i="205"/>
  <c r="V186" i="209"/>
  <c r="V146" i="208"/>
  <c r="V65" i="208"/>
  <c r="V43" i="207"/>
  <c r="V22" i="207"/>
  <c r="V230" i="205"/>
  <c r="V302" i="209"/>
  <c r="V70" i="209"/>
  <c r="V354" i="208"/>
  <c r="V371" i="212"/>
  <c r="V175" i="208"/>
  <c r="V333" i="207"/>
  <c r="V215" i="207"/>
  <c r="V140" i="207"/>
  <c r="V297" i="205"/>
  <c r="V165" i="205"/>
  <c r="V91" i="210"/>
  <c r="V272" i="209"/>
  <c r="V124" i="208"/>
  <c r="V64" i="207"/>
  <c r="V130" i="205"/>
  <c r="V15" i="205"/>
  <c r="V354" i="212"/>
  <c r="V131" i="209"/>
  <c r="V308" i="208"/>
  <c r="V102" i="207"/>
  <c r="V134" i="205"/>
  <c r="V349" i="205"/>
  <c r="V217" i="210"/>
  <c r="V361" i="209"/>
  <c r="V121" i="205"/>
  <c r="V325" i="205"/>
  <c r="V109" i="208"/>
  <c r="V25" i="207"/>
  <c r="V49" i="210"/>
  <c r="V181" i="209"/>
  <c r="V169" i="208"/>
  <c r="V253" i="208"/>
  <c r="V349" i="214"/>
  <c r="V241" i="215"/>
  <c r="V109" i="205"/>
  <c r="V13" i="205"/>
  <c r="V157" i="207"/>
  <c r="V217" i="205"/>
  <c r="V121" i="207"/>
  <c r="V121" i="208"/>
  <c r="V181" i="207"/>
  <c r="V337" i="207"/>
  <c r="V325" i="209"/>
  <c r="V301" i="208"/>
  <c r="V349" i="208"/>
  <c r="V361" i="210"/>
  <c r="V181" i="212"/>
  <c r="V277" i="211"/>
  <c r="V325" i="211"/>
  <c r="V121" i="215"/>
  <c r="V13" i="213"/>
  <c r="V289" i="213"/>
  <c r="V361" i="216"/>
  <c r="V277" i="215"/>
  <c r="V109" i="217"/>
  <c r="V109" i="215"/>
  <c r="V13" i="215"/>
  <c r="V85" i="216"/>
  <c r="V229" i="218"/>
  <c r="V253" i="217"/>
  <c r="V109" i="219"/>
  <c r="V181" i="219"/>
  <c r="V313" i="219"/>
  <c r="V49" i="220"/>
  <c r="V337" i="221"/>
  <c r="V97" i="222"/>
  <c r="V85" i="220"/>
  <c r="V73" i="221"/>
  <c r="V61" i="223"/>
  <c r="V157" i="224"/>
  <c r="V241" i="224"/>
  <c r="V229" i="224"/>
  <c r="V241" i="207"/>
  <c r="V49" i="205"/>
  <c r="V181" i="205"/>
  <c r="V13" i="207"/>
  <c r="V169" i="207"/>
  <c r="V133" i="208"/>
  <c r="V229" i="207"/>
  <c r="V73" i="205"/>
  <c r="V301" i="210"/>
  <c r="V133" i="210"/>
  <c r="V13" i="210"/>
  <c r="V85" i="212"/>
  <c r="V193" i="212"/>
  <c r="V289" i="211"/>
  <c r="V313" i="212"/>
  <c r="V253" i="214"/>
  <c r="V325" i="213"/>
  <c r="V229" i="215"/>
  <c r="V109" i="218"/>
  <c r="V313" i="215"/>
  <c r="V169" i="217"/>
  <c r="V145" i="215"/>
  <c r="V253" i="216"/>
  <c r="V25" i="217"/>
  <c r="V13" i="219"/>
  <c r="V289" i="217"/>
  <c r="V301" i="219"/>
  <c r="V217" i="219"/>
  <c r="V325" i="219"/>
  <c r="V313" i="220"/>
  <c r="V265" i="220"/>
  <c r="V325" i="222"/>
  <c r="V181" i="220"/>
  <c r="V169" i="221"/>
  <c r="V109" i="223"/>
  <c r="V145" i="222"/>
  <c r="V109" i="224"/>
  <c r="V325" i="224"/>
  <c r="V277" i="223"/>
  <c r="V85" i="224"/>
  <c r="V325" i="207"/>
  <c r="V217" i="208"/>
  <c r="V61" i="213"/>
  <c r="V229" i="216"/>
  <c r="V253" i="219"/>
  <c r="V181" i="223"/>
  <c r="V313" i="211"/>
  <c r="V313" i="208"/>
  <c r="V253" i="207"/>
  <c r="V109" i="207"/>
  <c r="V73" i="208"/>
  <c r="V13" i="208"/>
  <c r="V121" i="209"/>
  <c r="V145" i="208"/>
  <c r="V169" i="205"/>
  <c r="V337" i="205"/>
  <c r="V181" i="210"/>
  <c r="V61" i="210"/>
  <c r="V361" i="212"/>
  <c r="V49" i="213"/>
  <c r="V361" i="211"/>
  <c r="V157" i="213"/>
  <c r="V73" i="214"/>
  <c r="V337" i="213"/>
  <c r="V25" i="215"/>
  <c r="V349" i="216"/>
  <c r="V349" i="215"/>
  <c r="V265" i="217"/>
  <c r="V181" i="215"/>
  <c r="V85" i="217"/>
  <c r="V205" i="217"/>
  <c r="V85" i="219"/>
  <c r="V325" i="217"/>
  <c r="V349" i="219"/>
  <c r="V73" i="220"/>
  <c r="V217" i="220"/>
  <c r="V97" i="220"/>
  <c r="V25" i="221"/>
  <c r="V241" i="223"/>
  <c r="V277" i="220"/>
  <c r="V193" i="222"/>
  <c r="V205" i="223"/>
  <c r="V241" i="222"/>
  <c r="V277" i="224"/>
  <c r="V145" i="205"/>
  <c r="V181" i="208"/>
  <c r="V205" i="207"/>
  <c r="V85" i="208"/>
  <c r="V229" i="208"/>
  <c r="V133" i="209"/>
  <c r="V157" i="208"/>
  <c r="V301" i="205"/>
  <c r="V37" i="207"/>
  <c r="V109" i="213"/>
  <c r="V289" i="210"/>
  <c r="V349" i="211"/>
  <c r="V133" i="213"/>
  <c r="V37" i="213"/>
  <c r="V253" i="211"/>
  <c r="V301" i="212"/>
  <c r="V49" i="215"/>
  <c r="V301" i="215"/>
  <c r="V277" i="217"/>
  <c r="V49" i="216"/>
  <c r="V205" i="218"/>
  <c r="V217" i="215"/>
  <c r="V121" i="217"/>
  <c r="V97" i="216"/>
  <c r="V25" i="219"/>
  <c r="V361" i="217"/>
  <c r="V145" i="220"/>
  <c r="V193" i="219"/>
  <c r="V349" i="218"/>
  <c r="V109" i="220"/>
  <c r="V49" i="221"/>
  <c r="V313" i="222"/>
  <c r="V97" i="221"/>
  <c r="V265" i="221"/>
  <c r="V157" i="223"/>
  <c r="V361" i="224"/>
  <c r="V181" i="224"/>
  <c r="V97" i="219"/>
  <c r="V205" i="219"/>
  <c r="V169" i="220"/>
  <c r="V133" i="221"/>
  <c r="V145" i="221"/>
  <c r="V85" i="222"/>
  <c r="V133" i="224"/>
  <c r="V253" i="205"/>
  <c r="V349" i="210"/>
  <c r="V241" i="211"/>
  <c r="V157" i="216"/>
  <c r="V157" i="218"/>
  <c r="V337" i="217"/>
  <c r="V361" i="222"/>
  <c r="V73" i="224"/>
  <c r="V73" i="212"/>
  <c r="V169" i="214"/>
  <c r="V205" i="205"/>
  <c r="V361" i="205"/>
  <c r="V265" i="207"/>
  <c r="V97" i="208"/>
  <c r="V157" i="209"/>
  <c r="V73" i="207"/>
  <c r="V85" i="209"/>
  <c r="V85" i="207"/>
  <c r="V193" i="208"/>
  <c r="V37" i="209"/>
  <c r="V277" i="212"/>
  <c r="V157" i="212"/>
  <c r="V13" i="211"/>
  <c r="V121" i="213"/>
  <c r="V289" i="212"/>
  <c r="V169" i="213"/>
  <c r="V85" i="215"/>
  <c r="V349" i="212"/>
  <c r="V97" i="218"/>
  <c r="V349" i="217"/>
  <c r="V73" i="219"/>
  <c r="V253" i="215"/>
  <c r="V133" i="217"/>
  <c r="V205" i="216"/>
  <c r="V241" i="219"/>
  <c r="V169" i="219"/>
  <c r="V157" i="220"/>
  <c r="V121" i="220"/>
  <c r="V229" i="205"/>
  <c r="V25" i="218"/>
  <c r="V85" i="223"/>
  <c r="V253" i="213"/>
  <c r="V241" i="205"/>
  <c r="V49" i="207"/>
  <c r="V313" i="207"/>
  <c r="V205" i="208"/>
  <c r="V337" i="211"/>
  <c r="V241" i="208"/>
  <c r="V109" i="209"/>
  <c r="V277" i="209"/>
  <c r="V325" i="208"/>
  <c r="V37" i="210"/>
  <c r="V73" i="213"/>
  <c r="V205" i="212"/>
  <c r="V85" i="211"/>
  <c r="V217" i="211"/>
  <c r="V193" i="213"/>
  <c r="V205" i="213"/>
  <c r="V193" i="215"/>
  <c r="V85" i="213"/>
  <c r="V325" i="214"/>
  <c r="V49" i="217"/>
  <c r="V181" i="216"/>
  <c r="V289" i="215"/>
  <c r="V217" i="217"/>
  <c r="V361" i="218"/>
  <c r="V265" i="219"/>
  <c r="V157" i="217"/>
  <c r="V229" i="219"/>
  <c r="V61" i="219"/>
  <c r="V193" i="220"/>
  <c r="V289" i="220"/>
  <c r="V253" i="220"/>
  <c r="V181" i="221"/>
  <c r="V361" i="221"/>
  <c r="V133" i="222"/>
  <c r="V13" i="223"/>
  <c r="V301" i="224"/>
  <c r="V217" i="224"/>
  <c r="V325" i="216"/>
  <c r="V85" i="221"/>
  <c r="V169" i="224"/>
  <c r="V277" i="205"/>
  <c r="V229" i="212"/>
  <c r="V169" i="215"/>
  <c r="V181" i="217"/>
  <c r="V337" i="220"/>
  <c r="V265" i="222"/>
  <c r="V313" i="205"/>
  <c r="V169" i="212"/>
  <c r="V205" i="215"/>
  <c r="V253" i="221"/>
  <c r="V277" i="216"/>
  <c r="V97" i="207"/>
  <c r="V49" i="208"/>
  <c r="V361" i="207"/>
  <c r="V13" i="209"/>
  <c r="V97" i="205"/>
  <c r="V265" i="208"/>
  <c r="V301" i="209"/>
  <c r="V133" i="207"/>
  <c r="V229" i="209"/>
  <c r="V253" i="210"/>
  <c r="V61" i="211"/>
  <c r="V109" i="210"/>
  <c r="V133" i="211"/>
  <c r="V301" i="211"/>
  <c r="V229" i="213"/>
  <c r="V241" i="213"/>
  <c r="V37" i="216"/>
  <c r="V25" i="214"/>
  <c r="V61" i="215"/>
  <c r="V73" i="217"/>
  <c r="V13" i="217"/>
  <c r="V325" i="215"/>
  <c r="V181" i="218"/>
  <c r="V145" i="219"/>
  <c r="V361" i="219"/>
  <c r="V193" i="217"/>
  <c r="V337" i="216"/>
  <c r="V133" i="220"/>
  <c r="V205" i="220"/>
  <c r="V301" i="220"/>
  <c r="V109" i="221"/>
  <c r="V277" i="221"/>
  <c r="V253" i="223"/>
  <c r="V145" i="223"/>
  <c r="V301" i="223"/>
  <c r="V181" i="222"/>
  <c r="V253" i="224"/>
  <c r="V349" i="224"/>
  <c r="V301" i="207"/>
  <c r="V217" i="207"/>
  <c r="V289" i="207"/>
  <c r="V133" i="212"/>
  <c r="V61" i="212"/>
  <c r="V301" i="213"/>
  <c r="V361" i="213"/>
  <c r="V133" i="215"/>
  <c r="V265" i="218"/>
  <c r="V289" i="216"/>
  <c r="V97" i="217"/>
  <c r="V229" i="221"/>
  <c r="V73" i="222"/>
  <c r="V229" i="223"/>
  <c r="V37" i="208"/>
  <c r="V277" i="207"/>
  <c r="V349" i="207"/>
  <c r="V157" i="210"/>
  <c r="V109" i="212"/>
  <c r="V61" i="216"/>
  <c r="V181" i="213"/>
  <c r="V109" i="216"/>
  <c r="V145" i="217"/>
  <c r="V157" i="219"/>
  <c r="V241" i="217"/>
  <c r="V349" i="221"/>
  <c r="V37" i="223"/>
  <c r="V289" i="223"/>
  <c r="V205" i="209"/>
  <c r="V61" i="209"/>
  <c r="V97" i="213"/>
  <c r="V241" i="214"/>
  <c r="V37" i="215"/>
  <c r="V253" i="218"/>
  <c r="V229" i="220"/>
  <c r="V37" i="211"/>
  <c r="V145" i="207"/>
  <c r="V61" i="208"/>
  <c r="V85" i="210"/>
  <c r="V349" i="209"/>
  <c r="V289" i="205"/>
  <c r="V49" i="209"/>
  <c r="V37" i="205"/>
  <c r="V193" i="207"/>
  <c r="V121" i="210"/>
  <c r="V277" i="210"/>
  <c r="V109" i="211"/>
  <c r="V205" i="210"/>
  <c r="V181" i="211"/>
  <c r="V13" i="212"/>
  <c r="V265" i="213"/>
  <c r="V277" i="213"/>
  <c r="V349" i="213"/>
  <c r="V61" i="214"/>
  <c r="V97" i="215"/>
  <c r="V49" i="218"/>
  <c r="V229" i="217"/>
  <c r="V361" i="215"/>
  <c r="V193" i="218"/>
  <c r="V133" i="216"/>
  <c r="V241" i="218"/>
  <c r="V37" i="218"/>
  <c r="V37" i="217"/>
  <c r="V217" i="218"/>
  <c r="V301" i="221"/>
  <c r="V349" i="220"/>
  <c r="V157" i="221"/>
  <c r="V241" i="220"/>
  <c r="V13" i="222"/>
  <c r="V361" i="223"/>
  <c r="V313" i="223"/>
  <c r="V133" i="223"/>
  <c r="V337" i="208"/>
  <c r="V85" i="205"/>
  <c r="V25" i="205"/>
  <c r="V133" i="205"/>
  <c r="V265" i="205"/>
  <c r="V229" i="210"/>
  <c r="V157" i="211"/>
  <c r="V97" i="212"/>
  <c r="V253" i="212"/>
  <c r="V157" i="214"/>
  <c r="V265" i="215"/>
  <c r="V73" i="218"/>
  <c r="V193" i="216"/>
  <c r="V301" i="218"/>
  <c r="V85" i="218"/>
  <c r="V277" i="218"/>
  <c r="V325" i="220"/>
  <c r="V337" i="219"/>
  <c r="V13" i="224"/>
  <c r="V349" i="223"/>
  <c r="V361" i="208"/>
  <c r="V157" i="205"/>
  <c r="V193" i="205"/>
  <c r="V277" i="208"/>
  <c r="V325" i="210"/>
  <c r="V37" i="212"/>
  <c r="V229" i="211"/>
  <c r="V157" i="215"/>
  <c r="V265" i="214"/>
  <c r="V337" i="214"/>
  <c r="V133" i="218"/>
  <c r="V145" i="218"/>
  <c r="V301" i="217"/>
  <c r="V361" i="220"/>
  <c r="V37" i="220"/>
  <c r="V61" i="222"/>
  <c r="V37" i="224"/>
  <c r="V253" i="209"/>
  <c r="V289" i="208"/>
  <c r="V193" i="211"/>
  <c r="V217" i="213"/>
  <c r="V313" i="217"/>
  <c r="V13" i="220"/>
  <c r="V169" i="222"/>
  <c r="V325" i="223"/>
  <c r="V145" i="213"/>
  <c r="V325" i="218"/>
  <c r="V205" i="211"/>
  <c r="V301" i="216"/>
  <c r="V13" i="221"/>
  <c r="V73" i="215"/>
  <c r="V205" i="222"/>
  <c r="V337" i="215"/>
  <c r="V49" i="224"/>
  <c r="V61" i="218"/>
  <c r="V205" i="224"/>
  <c r="V277" i="219"/>
  <c r="V61" i="224"/>
  <c r="V37" i="219"/>
  <c r="V49" i="219"/>
  <c r="V133" i="219"/>
  <c r="V205" i="221"/>
  <c r="V121" i="221"/>
  <c r="V289" i="219"/>
  <c r="V121" i="219"/>
  <c r="M9" i="224"/>
  <c r="O9" i="224" s="1"/>
  <c r="P27" i="2" s="1"/>
  <c r="M9" i="223"/>
  <c r="M9" i="222"/>
  <c r="M9" i="221"/>
  <c r="O9" i="221" s="1"/>
  <c r="M9" i="220"/>
  <c r="O9" i="220" s="1"/>
  <c r="M9" i="218"/>
  <c r="M9" i="219"/>
  <c r="O9" i="219" s="1"/>
  <c r="M9" i="217"/>
  <c r="M9" i="214"/>
  <c r="O9" i="214" s="1"/>
  <c r="M9" i="216"/>
  <c r="O9" i="216" s="1"/>
  <c r="P19" i="2" s="1"/>
  <c r="M9" i="215"/>
  <c r="O9" i="215" s="1"/>
  <c r="M9" i="210"/>
  <c r="M9" i="213"/>
  <c r="O9" i="213" s="1"/>
  <c r="M9" i="211"/>
  <c r="O9" i="211" s="1"/>
  <c r="M9" i="208"/>
  <c r="O9" i="208" s="1"/>
  <c r="M9" i="212"/>
  <c r="O9" i="212" s="1"/>
  <c r="M9" i="205"/>
  <c r="O9" i="205" s="1"/>
  <c r="P9" i="2" s="1"/>
  <c r="M9" i="207"/>
  <c r="M9" i="209"/>
  <c r="O9" i="209" s="1"/>
  <c r="M8" i="224"/>
  <c r="O8" i="224" s="1"/>
  <c r="N27" i="2" s="1"/>
  <c r="M8" i="222"/>
  <c r="O8" i="222" s="1"/>
  <c r="M8" i="223"/>
  <c r="O8" i="223" s="1"/>
  <c r="M8" i="221"/>
  <c r="O8" i="221" s="1"/>
  <c r="M8" i="220"/>
  <c r="O8" i="220" s="1"/>
  <c r="M8" i="219"/>
  <c r="O8" i="219" s="1"/>
  <c r="M8" i="218"/>
  <c r="O8" i="218" s="1"/>
  <c r="M8" i="216"/>
  <c r="O8" i="216" s="1"/>
  <c r="N19" i="2" s="1"/>
  <c r="M8" i="217"/>
  <c r="O8" i="217" s="1"/>
  <c r="M8" i="215"/>
  <c r="O8" i="215" s="1"/>
  <c r="M8" i="214"/>
  <c r="O8" i="214" s="1"/>
  <c r="M8" i="213"/>
  <c r="O8" i="213" s="1"/>
  <c r="M8" i="212"/>
  <c r="O8" i="212" s="1"/>
  <c r="M8" i="209"/>
  <c r="O8" i="209" s="1"/>
  <c r="M8" i="210"/>
  <c r="O8" i="210" s="1"/>
  <c r="M8" i="211"/>
  <c r="O8" i="211" s="1"/>
  <c r="M8" i="208"/>
  <c r="O8" i="208" s="1"/>
  <c r="M8" i="207"/>
  <c r="O8" i="207" s="1"/>
  <c r="M8" i="205"/>
  <c r="O8" i="205" s="1"/>
  <c r="N9" i="2" s="1"/>
  <c r="E7" i="224"/>
  <c r="E7" i="223"/>
  <c r="F7" i="223" s="1"/>
  <c r="E7" i="222"/>
  <c r="F7" i="222" s="1"/>
  <c r="E7" i="221"/>
  <c r="F7" i="221" s="1"/>
  <c r="E7" i="220"/>
  <c r="F7" i="220" s="1"/>
  <c r="E7" i="219"/>
  <c r="E7" i="218"/>
  <c r="F7" i="218" s="1"/>
  <c r="E7" i="217"/>
  <c r="F7" i="217" s="1"/>
  <c r="E7" i="216"/>
  <c r="F7" i="216" s="1"/>
  <c r="R19" i="2" s="1"/>
  <c r="E7" i="215"/>
  <c r="F7" i="215" s="1"/>
  <c r="E7" i="212"/>
  <c r="F7" i="212" s="1"/>
  <c r="E7" i="214"/>
  <c r="F7" i="214" s="1"/>
  <c r="E7" i="213"/>
  <c r="F7" i="213" s="1"/>
  <c r="E7" i="209"/>
  <c r="F7" i="209" s="1"/>
  <c r="E7" i="210"/>
  <c r="E7" i="208"/>
  <c r="F7" i="208" s="1"/>
  <c r="E7" i="207"/>
  <c r="F7" i="207" s="1"/>
  <c r="E7" i="211"/>
  <c r="F7" i="211" s="1"/>
  <c r="E7" i="205"/>
  <c r="F7" i="205" s="1"/>
  <c r="R9" i="2" s="1"/>
  <c r="E6" i="224"/>
  <c r="E6" i="223"/>
  <c r="E6" i="222"/>
  <c r="E6" i="221"/>
  <c r="E6" i="220"/>
  <c r="E6" i="219"/>
  <c r="E6" i="217"/>
  <c r="E6" i="218"/>
  <c r="E6" i="214"/>
  <c r="E6" i="216"/>
  <c r="E6" i="215"/>
  <c r="E6" i="212"/>
  <c r="E6" i="211"/>
  <c r="E6" i="208"/>
  <c r="E6" i="213"/>
  <c r="E6" i="209"/>
  <c r="E6" i="210"/>
  <c r="E6" i="205"/>
  <c r="E6" i="207"/>
  <c r="M6" i="224"/>
  <c r="M6" i="223"/>
  <c r="M6" i="222"/>
  <c r="M6" i="221"/>
  <c r="O6" i="221" s="1"/>
  <c r="M6" i="220"/>
  <c r="M6" i="219"/>
  <c r="O6" i="219" s="1"/>
  <c r="M6" i="217"/>
  <c r="M6" i="218"/>
  <c r="M6" i="216"/>
  <c r="M6" i="215"/>
  <c r="M6" i="212"/>
  <c r="O6" i="212" s="1"/>
  <c r="M6" i="214"/>
  <c r="M6" i="211"/>
  <c r="M6" i="213"/>
  <c r="O6" i="213" s="1"/>
  <c r="M6" i="208"/>
  <c r="O6" i="208" s="1"/>
  <c r="M6" i="209"/>
  <c r="O6" i="209" s="1"/>
  <c r="M6" i="205"/>
  <c r="M6" i="210"/>
  <c r="O6" i="210" s="1"/>
  <c r="M6" i="207"/>
  <c r="E8" i="224"/>
  <c r="F8" i="224" s="1"/>
  <c r="E8" i="223"/>
  <c r="F8" i="223" s="1"/>
  <c r="E8" i="222"/>
  <c r="F8" i="222" s="1"/>
  <c r="E8" i="221"/>
  <c r="F8" i="221" s="1"/>
  <c r="E8" i="220"/>
  <c r="F8" i="220" s="1"/>
  <c r="E8" i="219"/>
  <c r="F8" i="219" s="1"/>
  <c r="E8" i="218"/>
  <c r="F8" i="218" s="1"/>
  <c r="E8" i="217"/>
  <c r="F8" i="217" s="1"/>
  <c r="E8" i="216"/>
  <c r="F8" i="216" s="1"/>
  <c r="E8" i="215"/>
  <c r="F8" i="215" s="1"/>
  <c r="E8" i="214"/>
  <c r="F8" i="214" s="1"/>
  <c r="E8" i="213"/>
  <c r="F8" i="213" s="1"/>
  <c r="E8" i="211"/>
  <c r="F8" i="211" s="1"/>
  <c r="E8" i="209"/>
  <c r="F8" i="209" s="1"/>
  <c r="E8" i="210"/>
  <c r="F8" i="210" s="1"/>
  <c r="E8" i="208"/>
  <c r="F8" i="208" s="1"/>
  <c r="E8" i="207"/>
  <c r="F8" i="207" s="1"/>
  <c r="E8" i="212"/>
  <c r="F8" i="212" s="1"/>
  <c r="E8" i="205"/>
  <c r="F8" i="205" s="1"/>
  <c r="M7" i="224"/>
  <c r="O7" i="224" s="1"/>
  <c r="M7" i="223"/>
  <c r="O7" i="223" s="1"/>
  <c r="M7" i="222"/>
  <c r="M7" i="221"/>
  <c r="O7" i="221" s="1"/>
  <c r="M7" i="220"/>
  <c r="O7" i="220" s="1"/>
  <c r="M7" i="219"/>
  <c r="O7" i="219" s="1"/>
  <c r="M7" i="218"/>
  <c r="O7" i="218" s="1"/>
  <c r="M7" i="217"/>
  <c r="M7" i="216"/>
  <c r="M7" i="214"/>
  <c r="O7" i="214" s="1"/>
  <c r="M7" i="215"/>
  <c r="O7" i="215" s="1"/>
  <c r="M7" i="213"/>
  <c r="M7" i="212"/>
  <c r="O7" i="212" s="1"/>
  <c r="M7" i="209"/>
  <c r="O7" i="209" s="1"/>
  <c r="M7" i="210"/>
  <c r="O7" i="210" s="1"/>
  <c r="M7" i="211"/>
  <c r="M7" i="205"/>
  <c r="M7" i="208"/>
  <c r="O7" i="208" s="1"/>
  <c r="M7" i="207"/>
  <c r="O7" i="207" s="1"/>
  <c r="V369" i="206"/>
  <c r="V363" i="206"/>
  <c r="V355" i="206"/>
  <c r="V347" i="206"/>
  <c r="V341" i="206"/>
  <c r="V333" i="206"/>
  <c r="V327" i="206"/>
  <c r="V319" i="206"/>
  <c r="V311" i="206"/>
  <c r="V305" i="206"/>
  <c r="V297" i="206"/>
  <c r="V291" i="206"/>
  <c r="V283" i="206"/>
  <c r="V275" i="206"/>
  <c r="V269" i="206"/>
  <c r="V261" i="206"/>
  <c r="V255" i="206"/>
  <c r="V247" i="206"/>
  <c r="V239" i="206"/>
  <c r="V233" i="206"/>
  <c r="V225" i="206"/>
  <c r="V219" i="206"/>
  <c r="V211" i="206"/>
  <c r="V203" i="206"/>
  <c r="V197" i="206"/>
  <c r="V189" i="206"/>
  <c r="V183" i="206"/>
  <c r="V175" i="206"/>
  <c r="V167" i="206"/>
  <c r="V161" i="206"/>
  <c r="V153" i="206"/>
  <c r="V147" i="206"/>
  <c r="V139" i="206"/>
  <c r="V131" i="206"/>
  <c r="V125" i="206"/>
  <c r="V366" i="206"/>
  <c r="V358" i="206"/>
  <c r="V352" i="206"/>
  <c r="V344" i="206"/>
  <c r="V338" i="206"/>
  <c r="V330" i="206"/>
  <c r="V322" i="206"/>
  <c r="V316" i="206"/>
  <c r="V308" i="206"/>
  <c r="V302" i="206"/>
  <c r="V294" i="206"/>
  <c r="V286" i="206"/>
  <c r="V280" i="206"/>
  <c r="V272" i="206"/>
  <c r="V266" i="206"/>
  <c r="V258" i="206"/>
  <c r="V250" i="206"/>
  <c r="V244" i="206"/>
  <c r="V236" i="206"/>
  <c r="V230" i="206"/>
  <c r="V222" i="206"/>
  <c r="V214" i="206"/>
  <c r="V208" i="206"/>
  <c r="V200" i="206"/>
  <c r="V194" i="206"/>
  <c r="V186" i="206"/>
  <c r="V178" i="206"/>
  <c r="V172" i="206"/>
  <c r="V164" i="206"/>
  <c r="V158" i="206"/>
  <c r="V150" i="206"/>
  <c r="V142" i="206"/>
  <c r="V136" i="206"/>
  <c r="V128" i="206"/>
  <c r="V365" i="206"/>
  <c r="V356" i="206"/>
  <c r="V321" i="206"/>
  <c r="V314" i="206"/>
  <c r="V279" i="206"/>
  <c r="V270" i="206"/>
  <c r="V235" i="206"/>
  <c r="V226" i="206"/>
  <c r="V191" i="206"/>
  <c r="V184" i="206"/>
  <c r="V149" i="206"/>
  <c r="V140" i="206"/>
  <c r="V209" i="206"/>
  <c r="V123" i="206"/>
  <c r="V93" i="206"/>
  <c r="V71" i="206"/>
  <c r="V51" i="206"/>
  <c r="V35" i="206"/>
  <c r="V34" i="206"/>
  <c r="V271" i="206"/>
  <c r="V176" i="206"/>
  <c r="V346" i="206"/>
  <c r="V339" i="206"/>
  <c r="V304" i="206"/>
  <c r="V295" i="206"/>
  <c r="V260" i="206"/>
  <c r="V251" i="206"/>
  <c r="V218" i="206"/>
  <c r="V165" i="206"/>
  <c r="V107" i="206"/>
  <c r="V79" i="206"/>
  <c r="V57" i="206"/>
  <c r="V190" i="206"/>
  <c r="V220" i="206"/>
  <c r="V371" i="206"/>
  <c r="V364" i="206"/>
  <c r="V329" i="206"/>
  <c r="V320" i="206"/>
  <c r="V285" i="206"/>
  <c r="V278" i="206"/>
  <c r="V243" i="206"/>
  <c r="V234" i="206"/>
  <c r="V155" i="206"/>
  <c r="V357" i="206"/>
  <c r="V354" i="206"/>
  <c r="V345" i="206"/>
  <c r="V310" i="206"/>
  <c r="V303" i="206"/>
  <c r="V268" i="206"/>
  <c r="V259" i="206"/>
  <c r="V224" i="206"/>
  <c r="V215" i="206"/>
  <c r="V182" i="206"/>
  <c r="V173" i="206"/>
  <c r="V138" i="206"/>
  <c r="V129" i="206"/>
  <c r="V122" i="206"/>
  <c r="V114" i="206"/>
  <c r="V106" i="206"/>
  <c r="V100" i="206"/>
  <c r="V92" i="206"/>
  <c r="V86" i="206"/>
  <c r="V78" i="206"/>
  <c r="V70" i="206"/>
  <c r="V64" i="206"/>
  <c r="V56" i="206"/>
  <c r="V50" i="206"/>
  <c r="V42" i="206"/>
  <c r="V28" i="206"/>
  <c r="V134" i="206"/>
  <c r="V370" i="206"/>
  <c r="V335" i="206"/>
  <c r="V328" i="206"/>
  <c r="V293" i="206"/>
  <c r="V284" i="206"/>
  <c r="V249" i="206"/>
  <c r="V242" i="206"/>
  <c r="V207" i="206"/>
  <c r="V198" i="206"/>
  <c r="V163" i="206"/>
  <c r="V154" i="206"/>
  <c r="V350" i="206"/>
  <c r="V141" i="206"/>
  <c r="V362" i="206"/>
  <c r="V353" i="206"/>
  <c r="V318" i="206"/>
  <c r="V309" i="206"/>
  <c r="V274" i="206"/>
  <c r="V267" i="206"/>
  <c r="V232" i="206"/>
  <c r="V223" i="206"/>
  <c r="V188" i="206"/>
  <c r="V179" i="206"/>
  <c r="V146" i="206"/>
  <c r="V137" i="206"/>
  <c r="V119" i="206"/>
  <c r="V113" i="206"/>
  <c r="V105" i="206"/>
  <c r="V99" i="206"/>
  <c r="V91" i="206"/>
  <c r="V83" i="206"/>
  <c r="V77" i="206"/>
  <c r="V69" i="206"/>
  <c r="V63" i="206"/>
  <c r="V55" i="206"/>
  <c r="V47" i="206"/>
  <c r="V41" i="206"/>
  <c r="V33" i="206"/>
  <c r="V27" i="206"/>
  <c r="V171" i="206"/>
  <c r="V306" i="206"/>
  <c r="V343" i="206"/>
  <c r="V334" i="206"/>
  <c r="V299" i="206"/>
  <c r="V292" i="206"/>
  <c r="V257" i="206"/>
  <c r="V248" i="206"/>
  <c r="V213" i="206"/>
  <c r="V206" i="206"/>
  <c r="V162" i="206"/>
  <c r="V127" i="206"/>
  <c r="V262" i="206"/>
  <c r="V185" i="206"/>
  <c r="V368" i="206"/>
  <c r="V359" i="206"/>
  <c r="V326" i="206"/>
  <c r="V317" i="206"/>
  <c r="V282" i="206"/>
  <c r="V273" i="206"/>
  <c r="V238" i="206"/>
  <c r="V231" i="206"/>
  <c r="V196" i="206"/>
  <c r="V187" i="206"/>
  <c r="V152" i="206"/>
  <c r="V143" i="206"/>
  <c r="V118" i="206"/>
  <c r="V112" i="206"/>
  <c r="V104" i="206"/>
  <c r="V98" i="206"/>
  <c r="V90" i="206"/>
  <c r="V82" i="206"/>
  <c r="V76" i="206"/>
  <c r="V68" i="206"/>
  <c r="V62" i="206"/>
  <c r="V54" i="206"/>
  <c r="V46" i="206"/>
  <c r="V40" i="206"/>
  <c r="V32" i="206"/>
  <c r="V26" i="206"/>
  <c r="V135" i="206"/>
  <c r="V351" i="206"/>
  <c r="V342" i="206"/>
  <c r="V307" i="206"/>
  <c r="V298" i="206"/>
  <c r="V263" i="206"/>
  <c r="V256" i="206"/>
  <c r="V221" i="206"/>
  <c r="V212" i="206"/>
  <c r="V177" i="206"/>
  <c r="V170" i="206"/>
  <c r="V126" i="206"/>
  <c r="V367" i="206"/>
  <c r="V332" i="206"/>
  <c r="V323" i="206"/>
  <c r="V290" i="206"/>
  <c r="V281" i="206"/>
  <c r="V246" i="206"/>
  <c r="V237" i="206"/>
  <c r="V202" i="206"/>
  <c r="V195" i="206"/>
  <c r="V160" i="206"/>
  <c r="V151" i="206"/>
  <c r="V117" i="206"/>
  <c r="V111" i="206"/>
  <c r="V103" i="206"/>
  <c r="V95" i="206"/>
  <c r="V89" i="206"/>
  <c r="V81" i="206"/>
  <c r="V75" i="206"/>
  <c r="V67" i="206"/>
  <c r="V59" i="206"/>
  <c r="V53" i="206"/>
  <c r="V45" i="206"/>
  <c r="V39" i="206"/>
  <c r="V31" i="206"/>
  <c r="V315" i="206"/>
  <c r="V340" i="206"/>
  <c r="V331" i="206"/>
  <c r="V296" i="206"/>
  <c r="V287" i="206"/>
  <c r="V254" i="206"/>
  <c r="V245" i="206"/>
  <c r="V210" i="206"/>
  <c r="V201" i="206"/>
  <c r="V166" i="206"/>
  <c r="V159" i="206"/>
  <c r="V124" i="206"/>
  <c r="V116" i="206"/>
  <c r="V110" i="206"/>
  <c r="V102" i="206"/>
  <c r="V94" i="206"/>
  <c r="V88" i="206"/>
  <c r="V80" i="206"/>
  <c r="V74" i="206"/>
  <c r="V66" i="206"/>
  <c r="V58" i="206"/>
  <c r="V52" i="206"/>
  <c r="V44" i="206"/>
  <c r="V38" i="206"/>
  <c r="V30" i="206"/>
  <c r="V174" i="206"/>
  <c r="V130" i="206"/>
  <c r="V115" i="206"/>
  <c r="V101" i="206"/>
  <c r="V87" i="206"/>
  <c r="V65" i="206"/>
  <c r="V43" i="206"/>
  <c r="V29" i="206"/>
  <c r="V199" i="206"/>
  <c r="V148" i="206"/>
  <c r="V227" i="206"/>
  <c r="V18" i="206"/>
  <c r="V17" i="206"/>
  <c r="V23" i="206"/>
  <c r="V22" i="206"/>
  <c r="V16" i="206"/>
  <c r="V21" i="206"/>
  <c r="V15" i="206"/>
  <c r="V14" i="206"/>
  <c r="V20" i="206"/>
  <c r="V19" i="206"/>
  <c r="E6" i="206"/>
  <c r="M6" i="206"/>
  <c r="O6" i="206" s="1"/>
  <c r="M9" i="206"/>
  <c r="O9" i="206" s="1"/>
  <c r="E7" i="206"/>
  <c r="F7" i="206" s="1"/>
  <c r="V37" i="206"/>
  <c r="V109" i="206"/>
  <c r="V13" i="206"/>
  <c r="V61" i="206"/>
  <c r="V85" i="206"/>
  <c r="M7" i="206"/>
  <c r="O7" i="206" s="1"/>
  <c r="M8" i="206"/>
  <c r="O8" i="206" s="1"/>
  <c r="E8" i="206"/>
  <c r="F8" i="206" s="1"/>
  <c r="V25" i="206"/>
  <c r="V73" i="206"/>
  <c r="V97" i="206"/>
  <c r="V169" i="206"/>
  <c r="V265" i="206"/>
  <c r="V277" i="206"/>
  <c r="V181" i="206"/>
  <c r="V157" i="206"/>
  <c r="V121" i="206"/>
  <c r="V145" i="206"/>
  <c r="V217" i="206"/>
  <c r="V229" i="206"/>
  <c r="V253" i="206"/>
  <c r="V361" i="206"/>
  <c r="V289" i="206"/>
  <c r="V337" i="206"/>
  <c r="V205" i="206"/>
  <c r="V193" i="206"/>
  <c r="V313" i="206"/>
  <c r="V241" i="206"/>
  <c r="V325" i="206"/>
  <c r="V133" i="206"/>
  <c r="V301" i="206"/>
  <c r="V349" i="206"/>
  <c r="V49" i="206"/>
  <c r="T12" i="193"/>
  <c r="M10" i="190"/>
  <c r="M14" i="190"/>
  <c r="M18" i="190"/>
  <c r="M22" i="190"/>
  <c r="M26" i="190"/>
  <c r="M30" i="190"/>
  <c r="M11" i="190"/>
  <c r="M15" i="190"/>
  <c r="M19" i="190"/>
  <c r="M23" i="190"/>
  <c r="M27" i="190"/>
  <c r="M31" i="190"/>
  <c r="M12" i="190"/>
  <c r="M16" i="190"/>
  <c r="M20" i="190"/>
  <c r="M24" i="190"/>
  <c r="M28" i="190"/>
  <c r="M32" i="190"/>
  <c r="M9" i="190"/>
  <c r="M13" i="190"/>
  <c r="M17" i="190"/>
  <c r="M21" i="190"/>
  <c r="M25" i="190"/>
  <c r="M29" i="190"/>
  <c r="M8" i="190"/>
  <c r="V31" i="2"/>
  <c r="V32" i="2"/>
  <c r="X32" i="2" s="1"/>
  <c r="Q28" i="193"/>
  <c r="Q12" i="193"/>
  <c r="Q31" i="193"/>
  <c r="Q15" i="193"/>
  <c r="Q22" i="193"/>
  <c r="Q29" i="193"/>
  <c r="T11" i="193"/>
  <c r="Q30" i="193"/>
  <c r="Q19" i="193"/>
  <c r="Q9" i="193"/>
  <c r="Q24" i="193"/>
  <c r="Q25" i="193"/>
  <c r="Q27" i="193"/>
  <c r="Q11" i="193"/>
  <c r="Q18" i="193"/>
  <c r="Q17" i="193"/>
  <c r="Q8" i="193"/>
  <c r="Q32" i="193"/>
  <c r="Q26" i="193"/>
  <c r="Q20" i="193"/>
  <c r="Q21" i="193"/>
  <c r="Q23" i="193"/>
  <c r="Q14" i="193"/>
  <c r="Q16" i="193"/>
  <c r="Q13" i="193"/>
  <c r="Q10" i="193"/>
  <c r="D9" i="202"/>
  <c r="B15" i="194"/>
  <c r="B16" i="194" s="1"/>
  <c r="Q12" i="194"/>
  <c r="Q13" i="194"/>
  <c r="N26" i="194"/>
  <c r="N28" i="194"/>
  <c r="N14" i="194"/>
  <c r="N9" i="194"/>
  <c r="N13" i="194"/>
  <c r="N15" i="194"/>
  <c r="N20" i="194"/>
  <c r="N32" i="194"/>
  <c r="N18" i="194"/>
  <c r="N24" i="194"/>
  <c r="N10" i="194"/>
  <c r="N16" i="194"/>
  <c r="N17" i="194"/>
  <c r="N21" i="194"/>
  <c r="N25" i="194"/>
  <c r="N29" i="194"/>
  <c r="N8" i="194"/>
  <c r="N22" i="194"/>
  <c r="N30" i="194"/>
  <c r="N12" i="194"/>
  <c r="N19" i="194"/>
  <c r="N23" i="194"/>
  <c r="N27" i="194"/>
  <c r="N31" i="194"/>
  <c r="N11" i="194"/>
  <c r="P3" i="190"/>
  <c r="W346" i="213" l="1"/>
  <c r="W246" i="213"/>
  <c r="W212" i="213"/>
  <c r="W178" i="213"/>
  <c r="W122" i="213"/>
  <c r="W162" i="213"/>
  <c r="W152" i="213"/>
  <c r="W110" i="213"/>
  <c r="W236" i="213"/>
  <c r="W56" i="213"/>
  <c r="W314" i="213"/>
  <c r="W250" i="213"/>
  <c r="W80" i="213"/>
  <c r="W284" i="213"/>
  <c r="W194" i="213"/>
  <c r="W208" i="213"/>
  <c r="W298" i="213"/>
  <c r="W242" i="213"/>
  <c r="W198" i="213"/>
  <c r="W332" i="213"/>
  <c r="W92" i="213"/>
  <c r="W266" i="213"/>
  <c r="W232" i="213"/>
  <c r="W98" i="213"/>
  <c r="W55" i="213"/>
  <c r="W310" i="213"/>
  <c r="W99" i="213"/>
  <c r="W90" i="213"/>
  <c r="W221" i="213"/>
  <c r="W142" i="213"/>
  <c r="W367" i="213"/>
  <c r="W247" i="213"/>
  <c r="W59" i="213"/>
  <c r="W27" i="213"/>
  <c r="W123" i="213"/>
  <c r="W104" i="213"/>
  <c r="W70" i="213"/>
  <c r="W319" i="213"/>
  <c r="W105" i="213"/>
  <c r="W141" i="213"/>
  <c r="W251" i="213"/>
  <c r="W146" i="213"/>
  <c r="W26" i="213"/>
  <c r="W272" i="213"/>
  <c r="W63" i="213"/>
  <c r="W33" i="213"/>
  <c r="W129" i="213"/>
  <c r="W155" i="213"/>
  <c r="W114" i="213"/>
  <c r="W210" i="213"/>
  <c r="W151" i="213"/>
  <c r="W255" i="213"/>
  <c r="W177" i="213"/>
  <c r="W32" i="213"/>
  <c r="W282" i="213"/>
  <c r="W69" i="213"/>
  <c r="W28" i="213"/>
  <c r="W53" i="213"/>
  <c r="W149" i="213"/>
  <c r="W164" i="213"/>
  <c r="W140" i="213"/>
  <c r="W220" i="213"/>
  <c r="W170" i="213"/>
  <c r="W290" i="213"/>
  <c r="W202" i="213"/>
  <c r="W42" i="213"/>
  <c r="W322" i="213"/>
  <c r="W103" i="213"/>
  <c r="W34" i="213"/>
  <c r="W118" i="213"/>
  <c r="W158" i="213"/>
  <c r="W209" i="213"/>
  <c r="W150" i="213"/>
  <c r="W226" i="213"/>
  <c r="W201" i="213"/>
  <c r="W296" i="213"/>
  <c r="W206" i="213"/>
  <c r="W52" i="213"/>
  <c r="W112" i="213"/>
  <c r="W44" i="213"/>
  <c r="W102" i="213"/>
  <c r="W179" i="213"/>
  <c r="W174" i="213"/>
  <c r="W219" i="213"/>
  <c r="W159" i="213"/>
  <c r="W230" i="213"/>
  <c r="W270" i="213"/>
  <c r="W57" i="213"/>
  <c r="W77" i="213"/>
  <c r="W182" i="213"/>
  <c r="W79" i="213"/>
  <c r="W153" i="213"/>
  <c r="W183" i="213"/>
  <c r="W184" i="213"/>
  <c r="W259" i="213"/>
  <c r="W165" i="213"/>
  <c r="W260" i="213"/>
  <c r="W280" i="213"/>
  <c r="W67" i="213"/>
  <c r="W82" i="213"/>
  <c r="W188" i="213"/>
  <c r="W113" i="213"/>
  <c r="W213" i="213"/>
  <c r="W248" i="213"/>
  <c r="W218" i="213"/>
  <c r="W249" i="213"/>
  <c r="W294" i="213"/>
  <c r="W191" i="213"/>
  <c r="W295" i="213"/>
  <c r="W305" i="213"/>
  <c r="W31" i="213"/>
  <c r="W107" i="213"/>
  <c r="W86" i="213"/>
  <c r="W222" i="213"/>
  <c r="W138" i="213"/>
  <c r="W238" i="213"/>
  <c r="W267" i="213"/>
  <c r="W239" i="213"/>
  <c r="W274" i="213"/>
  <c r="W318" i="213"/>
  <c r="W200" i="213"/>
  <c r="W15" i="213"/>
  <c r="W304" i="213"/>
  <c r="W51" i="213"/>
  <c r="W197" i="213"/>
  <c r="W117" i="213"/>
  <c r="W271" i="213"/>
  <c r="W154" i="213"/>
  <c r="W257" i="213"/>
  <c r="W273" i="213"/>
  <c r="W258" i="213"/>
  <c r="W278" i="213"/>
  <c r="W338" i="213"/>
  <c r="W235" i="213"/>
  <c r="W21" i="213"/>
  <c r="W335" i="213"/>
  <c r="W81" i="213"/>
  <c r="W76" i="213"/>
  <c r="W347" i="213"/>
  <c r="W127" i="213"/>
  <c r="W281" i="213"/>
  <c r="W256" i="213"/>
  <c r="W292" i="213"/>
  <c r="W308" i="213"/>
  <c r="W333" i="213"/>
  <c r="W299" i="213"/>
  <c r="W354" i="213"/>
  <c r="W29" i="213"/>
  <c r="W244" i="213"/>
  <c r="W71" i="213"/>
  <c r="W339" i="213"/>
  <c r="W40" i="213"/>
  <c r="W100" i="213"/>
  <c r="W91" i="213"/>
  <c r="W351" i="213"/>
  <c r="W137" i="213"/>
  <c r="W315" i="213"/>
  <c r="W287" i="213"/>
  <c r="W352" i="213"/>
  <c r="W35" i="213"/>
  <c r="W269" i="213"/>
  <c r="W116" i="213"/>
  <c r="W356" i="213"/>
  <c r="W353" i="213"/>
  <c r="W95" i="213"/>
  <c r="W345" i="213"/>
  <c r="W357" i="213"/>
  <c r="W328" i="213"/>
  <c r="W147" i="213"/>
  <c r="W38" i="213"/>
  <c r="W342" i="213"/>
  <c r="W50" i="213"/>
  <c r="W19" i="213"/>
  <c r="W331" i="213"/>
  <c r="W211" i="213"/>
  <c r="W362" i="213"/>
  <c r="W128" i="213"/>
  <c r="W358" i="213"/>
  <c r="W343" i="213"/>
  <c r="W167" i="213"/>
  <c r="W16" i="213"/>
  <c r="W223" i="213"/>
  <c r="W20" i="213"/>
  <c r="W254" i="213"/>
  <c r="W231" i="213"/>
  <c r="W78" i="213"/>
  <c r="W321" i="213"/>
  <c r="W124" i="213"/>
  <c r="W316" i="213"/>
  <c r="W25" i="213"/>
  <c r="W268" i="213"/>
  <c r="W306" i="213"/>
  <c r="W148" i="213"/>
  <c r="W45" i="213"/>
  <c r="W14" i="213"/>
  <c r="W289" i="213"/>
  <c r="W320" i="213"/>
  <c r="W176" i="213"/>
  <c r="W64" i="213"/>
  <c r="W302" i="213"/>
  <c r="W135" i="213"/>
  <c r="W326" i="213"/>
  <c r="W136" i="213"/>
  <c r="W341" i="213"/>
  <c r="W109" i="213"/>
  <c r="W49" i="213"/>
  <c r="W119" i="213"/>
  <c r="W166" i="213"/>
  <c r="W39" i="213"/>
  <c r="W330" i="213"/>
  <c r="W143" i="213"/>
  <c r="W175" i="213"/>
  <c r="W54" i="213"/>
  <c r="W344" i="213"/>
  <c r="W185" i="213"/>
  <c r="W74" i="213"/>
  <c r="W224" i="213"/>
  <c r="W47" i="213"/>
  <c r="W243" i="213"/>
  <c r="W145" i="213"/>
  <c r="W241" i="213"/>
  <c r="W43" i="213"/>
  <c r="W189" i="213"/>
  <c r="W190" i="213"/>
  <c r="W171" i="213"/>
  <c r="W93" i="213"/>
  <c r="W303" i="213"/>
  <c r="W58" i="213"/>
  <c r="W227" i="213"/>
  <c r="W199" i="213"/>
  <c r="W214" i="213"/>
  <c r="W111" i="213"/>
  <c r="W317" i="213"/>
  <c r="W187" i="213"/>
  <c r="W229" i="213"/>
  <c r="W277" i="213"/>
  <c r="W62" i="213"/>
  <c r="W283" i="213"/>
  <c r="W237" i="213"/>
  <c r="W261" i="213"/>
  <c r="W125" i="213"/>
  <c r="W340" i="213"/>
  <c r="W196" i="213"/>
  <c r="W325" i="213"/>
  <c r="W361" i="213"/>
  <c r="W68" i="213"/>
  <c r="W297" i="213"/>
  <c r="W307" i="213"/>
  <c r="W275" i="213"/>
  <c r="W131" i="213"/>
  <c r="W355" i="213"/>
  <c r="W225" i="213"/>
  <c r="W193" i="213"/>
  <c r="W73" i="213"/>
  <c r="W160" i="213"/>
  <c r="W329" i="213"/>
  <c r="W359" i="213"/>
  <c r="W279" i="213"/>
  <c r="W163" i="213"/>
  <c r="W371" i="213"/>
  <c r="W234" i="213"/>
  <c r="W133" i="213"/>
  <c r="W61" i="213"/>
  <c r="W203" i="213"/>
  <c r="W349" i="213"/>
  <c r="W363" i="213"/>
  <c r="W293" i="213"/>
  <c r="W172" i="213"/>
  <c r="W18" i="213"/>
  <c r="W263" i="213"/>
  <c r="W253" i="213"/>
  <c r="W265" i="213"/>
  <c r="W245" i="213"/>
  <c r="W30" i="213"/>
  <c r="W22" i="213"/>
  <c r="W17" i="213"/>
  <c r="W195" i="213"/>
  <c r="W66" i="213"/>
  <c r="W309" i="213"/>
  <c r="W121" i="213"/>
  <c r="W301" i="213"/>
  <c r="W291" i="213"/>
  <c r="W83" i="213"/>
  <c r="W87" i="213"/>
  <c r="W23" i="213"/>
  <c r="W215" i="213"/>
  <c r="W75" i="213"/>
  <c r="W323" i="213"/>
  <c r="W217" i="213"/>
  <c r="W37" i="213"/>
  <c r="W370" i="213"/>
  <c r="W334" i="213"/>
  <c r="W115" i="213"/>
  <c r="W130" i="213"/>
  <c r="W65" i="213"/>
  <c r="W262" i="213"/>
  <c r="W94" i="213"/>
  <c r="W350" i="213"/>
  <c r="W337" i="213"/>
  <c r="W207" i="213"/>
  <c r="W186" i="213"/>
  <c r="W97" i="213"/>
  <c r="W311" i="213"/>
  <c r="W233" i="213"/>
  <c r="W85" i="213"/>
  <c r="W161" i="213"/>
  <c r="W285" i="213"/>
  <c r="W181" i="213"/>
  <c r="W313" i="213"/>
  <c r="W368" i="213"/>
  <c r="W41" i="213"/>
  <c r="W205" i="213"/>
  <c r="W106" i="213"/>
  <c r="W89" i="213"/>
  <c r="W169" i="213"/>
  <c r="W139" i="213"/>
  <c r="W126" i="213"/>
  <c r="W13" i="213"/>
  <c r="W173" i="213"/>
  <c r="W88" i="213"/>
  <c r="W101" i="213"/>
  <c r="W286" i="213"/>
  <c r="W157" i="213"/>
  <c r="W366" i="213"/>
  <c r="W134" i="213"/>
  <c r="W327" i="213"/>
  <c r="W46" i="213"/>
  <c r="W364" i="213"/>
  <c r="W365" i="213"/>
  <c r="W369" i="213"/>
  <c r="W129" i="222"/>
  <c r="W105" i="222"/>
  <c r="W19" i="222"/>
  <c r="W311" i="222"/>
  <c r="W77" i="222"/>
  <c r="W62" i="222"/>
  <c r="W187" i="222"/>
  <c r="W95" i="222"/>
  <c r="W342" i="222"/>
  <c r="W46" i="222"/>
  <c r="W259" i="222"/>
  <c r="W211" i="222"/>
  <c r="W167" i="222"/>
  <c r="W153" i="222"/>
  <c r="W317" i="222"/>
  <c r="W201" i="222"/>
  <c r="W143" i="222"/>
  <c r="W346" i="222"/>
  <c r="W249" i="222"/>
  <c r="W225" i="222"/>
  <c r="W307" i="222"/>
  <c r="W273" i="222"/>
  <c r="W239" i="222"/>
  <c r="W321" i="222"/>
  <c r="W67" i="222"/>
  <c r="W52" i="222"/>
  <c r="W159" i="222"/>
  <c r="W173" i="222"/>
  <c r="W314" i="222"/>
  <c r="W231" i="222"/>
  <c r="W115" i="222"/>
  <c r="W22" i="222"/>
  <c r="W43" i="222"/>
  <c r="W33" i="222"/>
  <c r="W76" i="222"/>
  <c r="W82" i="222"/>
  <c r="W352" i="222"/>
  <c r="W79" i="222"/>
  <c r="W329" i="222"/>
  <c r="W287" i="222"/>
  <c r="W215" i="222"/>
  <c r="W213" i="222"/>
  <c r="W163" i="222"/>
  <c r="W27" i="222"/>
  <c r="W63" i="222"/>
  <c r="W86" i="222"/>
  <c r="W69" i="222"/>
  <c r="W92" i="222"/>
  <c r="W155" i="222"/>
  <c r="W145" i="222"/>
  <c r="W338" i="222"/>
  <c r="W158" i="222"/>
  <c r="W17" i="222"/>
  <c r="W150" i="222"/>
  <c r="W345" i="222"/>
  <c r="W58" i="222"/>
  <c r="W340" i="222"/>
  <c r="W39" i="222"/>
  <c r="W341" i="222"/>
  <c r="W332" i="222"/>
  <c r="W235" i="222"/>
  <c r="W18" i="222"/>
  <c r="W368" i="222"/>
  <c r="W224" i="222"/>
  <c r="W172" i="222"/>
  <c r="W103" i="222"/>
  <c r="W343" i="222"/>
  <c r="W64" i="222"/>
  <c r="W275" i="222"/>
  <c r="W184" i="222"/>
  <c r="W325" i="222"/>
  <c r="W271" i="222"/>
  <c r="W93" i="222"/>
  <c r="W107" i="222"/>
  <c r="W146" i="222"/>
  <c r="W347" i="222"/>
  <c r="W361" i="222"/>
  <c r="W280" i="222"/>
  <c r="W71" i="222"/>
  <c r="W164" i="222"/>
  <c r="W354" i="222"/>
  <c r="W83" i="222"/>
  <c r="W370" i="222"/>
  <c r="W305" i="222"/>
  <c r="W31" i="222"/>
  <c r="W116" i="222"/>
  <c r="W106" i="222"/>
  <c r="W135" i="222"/>
  <c r="W38" i="222"/>
  <c r="W247" i="222"/>
  <c r="W272" i="222"/>
  <c r="W194" i="222"/>
  <c r="W210" i="222"/>
  <c r="W45" i="222"/>
  <c r="W128" i="222"/>
  <c r="W323" i="222"/>
  <c r="W197" i="222"/>
  <c r="W279" i="222"/>
  <c r="W202" i="222"/>
  <c r="W253" i="222"/>
  <c r="W170" i="222"/>
  <c r="W358" i="222"/>
  <c r="W256" i="222"/>
  <c r="W100" i="222"/>
  <c r="W363" i="222"/>
  <c r="W236" i="222"/>
  <c r="W301" i="222"/>
  <c r="W218" i="222"/>
  <c r="W85" i="222"/>
  <c r="W183" i="222"/>
  <c r="W136" i="222"/>
  <c r="W175" i="222"/>
  <c r="W208" i="222"/>
  <c r="W142" i="222"/>
  <c r="W243" i="222"/>
  <c r="W244" i="222"/>
  <c r="W303" i="222"/>
  <c r="W328" i="222"/>
  <c r="W174" i="222"/>
  <c r="W139" i="222"/>
  <c r="W42" i="222"/>
  <c r="W291" i="222"/>
  <c r="W104" i="222"/>
  <c r="W339" i="222"/>
  <c r="W270" i="222"/>
  <c r="W185" i="222"/>
  <c r="W75" i="222"/>
  <c r="W110" i="222"/>
  <c r="W182" i="222"/>
  <c r="W157" i="222"/>
  <c r="W223" i="222"/>
  <c r="W190" i="222"/>
  <c r="W258" i="222"/>
  <c r="W293" i="222"/>
  <c r="W334" i="222"/>
  <c r="W209" i="222"/>
  <c r="W154" i="222"/>
  <c r="W47" i="222"/>
  <c r="W310" i="222"/>
  <c r="W112" i="222"/>
  <c r="W344" i="222"/>
  <c r="W306" i="222"/>
  <c r="W199" i="222"/>
  <c r="W80" i="222"/>
  <c r="W124" i="222"/>
  <c r="W196" i="222"/>
  <c r="W289" i="222"/>
  <c r="W296" i="222"/>
  <c r="W200" i="222"/>
  <c r="W298" i="222"/>
  <c r="W53" i="222"/>
  <c r="W299" i="222"/>
  <c r="W98" i="222"/>
  <c r="W297" i="222"/>
  <c r="W177" i="222"/>
  <c r="W50" i="222"/>
  <c r="W357" i="222"/>
  <c r="W126" i="222"/>
  <c r="W29" i="222"/>
  <c r="W319" i="222"/>
  <c r="W205" i="222"/>
  <c r="W137" i="222"/>
  <c r="W151" i="222"/>
  <c r="W237" i="222"/>
  <c r="W241" i="222"/>
  <c r="W134" i="222"/>
  <c r="W335" i="222"/>
  <c r="W232" i="222"/>
  <c r="W233" i="222"/>
  <c r="W331" i="222"/>
  <c r="W59" i="222"/>
  <c r="W326" i="222"/>
  <c r="W171" i="222"/>
  <c r="W369" i="222"/>
  <c r="W212" i="222"/>
  <c r="W55" i="222"/>
  <c r="W366" i="222"/>
  <c r="W148" i="222"/>
  <c r="W99" i="222"/>
  <c r="W49" i="222"/>
  <c r="W257" i="222"/>
  <c r="W178" i="222"/>
  <c r="W229" i="222"/>
  <c r="W251" i="222"/>
  <c r="W337" i="222"/>
  <c r="W255" i="222"/>
  <c r="W23" i="222"/>
  <c r="W353" i="222"/>
  <c r="W262" i="222"/>
  <c r="W263" i="222"/>
  <c r="W371" i="222"/>
  <c r="W78" i="222"/>
  <c r="W226" i="222"/>
  <c r="W89" i="222"/>
  <c r="W65" i="222"/>
  <c r="W227" i="222"/>
  <c r="W109" i="222"/>
  <c r="W13" i="222"/>
  <c r="W189" i="222"/>
  <c r="W118" i="222"/>
  <c r="W73" i="222"/>
  <c r="W277" i="222"/>
  <c r="W195" i="222"/>
  <c r="W14" i="222"/>
  <c r="W254" i="222"/>
  <c r="W193" i="222"/>
  <c r="W101" i="222"/>
  <c r="W266" i="222"/>
  <c r="W111" i="222"/>
  <c r="W282" i="222"/>
  <c r="W191" i="222"/>
  <c r="W284" i="222"/>
  <c r="W114" i="222"/>
  <c r="W90" i="222"/>
  <c r="W245" i="222"/>
  <c r="W281" i="222"/>
  <c r="W330" i="222"/>
  <c r="W316" i="222"/>
  <c r="W283" i="222"/>
  <c r="W356" i="222"/>
  <c r="W119" i="222"/>
  <c r="W130" i="222"/>
  <c r="W285" i="222"/>
  <c r="W166" i="222"/>
  <c r="W349" i="222"/>
  <c r="W206" i="222"/>
  <c r="W162" i="222"/>
  <c r="W362" i="222"/>
  <c r="W320" i="222"/>
  <c r="W250" i="222"/>
  <c r="W54" i="222"/>
  <c r="W290" i="222"/>
  <c r="W364" i="222"/>
  <c r="W322" i="222"/>
  <c r="W123" i="222"/>
  <c r="W149" i="222"/>
  <c r="W304" i="222"/>
  <c r="W188" i="222"/>
  <c r="W16" i="222"/>
  <c r="W220" i="222"/>
  <c r="W176" i="222"/>
  <c r="W265" i="222"/>
  <c r="W359" i="222"/>
  <c r="W267" i="222"/>
  <c r="W102" i="222"/>
  <c r="W309" i="222"/>
  <c r="W91" i="222"/>
  <c r="W127" i="222"/>
  <c r="W355" i="222"/>
  <c r="W94" i="222"/>
  <c r="W221" i="222"/>
  <c r="W26" i="222"/>
  <c r="W207" i="222"/>
  <c r="W40" i="222"/>
  <c r="W28" i="222"/>
  <c r="W318" i="222"/>
  <c r="W219" i="222"/>
  <c r="W21" i="222"/>
  <c r="W242" i="222"/>
  <c r="W198" i="222"/>
  <c r="W30" i="222"/>
  <c r="W97" i="222"/>
  <c r="W286" i="222"/>
  <c r="W121" i="222"/>
  <c r="W350" i="222"/>
  <c r="W125" i="222"/>
  <c r="W152" i="222"/>
  <c r="W113" i="222"/>
  <c r="W230" i="222"/>
  <c r="W70" i="222"/>
  <c r="W222" i="222"/>
  <c r="W68" i="222"/>
  <c r="W57" i="222"/>
  <c r="W327" i="222"/>
  <c r="W238" i="222"/>
  <c r="W34" i="222"/>
  <c r="W261" i="222"/>
  <c r="W217" i="222"/>
  <c r="W44" i="222"/>
  <c r="W302" i="222"/>
  <c r="W308" i="222"/>
  <c r="W138" i="222"/>
  <c r="W365" i="222"/>
  <c r="W131" i="222"/>
  <c r="W35" i="222"/>
  <c r="W15" i="222"/>
  <c r="W234" i="222"/>
  <c r="W165" i="222"/>
  <c r="W160" i="222"/>
  <c r="W269" i="222"/>
  <c r="W66" i="222"/>
  <c r="W20" i="222"/>
  <c r="W248" i="222"/>
  <c r="W179" i="222"/>
  <c r="W294" i="222"/>
  <c r="W81" i="222"/>
  <c r="W147" i="222"/>
  <c r="W133" i="222"/>
  <c r="W268" i="222"/>
  <c r="W74" i="222"/>
  <c r="W333" i="222"/>
  <c r="W260" i="222"/>
  <c r="W122" i="222"/>
  <c r="W25" i="222"/>
  <c r="W351" i="222"/>
  <c r="W367" i="222"/>
  <c r="W274" i="222"/>
  <c r="W141" i="222"/>
  <c r="W61" i="222"/>
  <c r="W87" i="222"/>
  <c r="W181" i="222"/>
  <c r="W315" i="222"/>
  <c r="W313" i="222"/>
  <c r="W117" i="222"/>
  <c r="W51" i="222"/>
  <c r="W37" i="222"/>
  <c r="W161" i="222"/>
  <c r="W246" i="222"/>
  <c r="W56" i="222"/>
  <c r="W169" i="222"/>
  <c r="W186" i="222"/>
  <c r="W295" i="222"/>
  <c r="W203" i="222"/>
  <c r="W214" i="222"/>
  <c r="W278" i="222"/>
  <c r="W32" i="222"/>
  <c r="W292" i="222"/>
  <c r="W140" i="222"/>
  <c r="W88" i="222"/>
  <c r="W41" i="222"/>
  <c r="W94" i="208"/>
  <c r="W122" i="208"/>
  <c r="W112" i="208"/>
  <c r="W76" i="208"/>
  <c r="W150" i="208"/>
  <c r="W34" i="208"/>
  <c r="W297" i="208"/>
  <c r="W272" i="208"/>
  <c r="W106" i="208"/>
  <c r="W249" i="208"/>
  <c r="W295" i="208"/>
  <c r="W27" i="208"/>
  <c r="W318" i="208"/>
  <c r="W152" i="208"/>
  <c r="W364" i="208"/>
  <c r="W260" i="208"/>
  <c r="W316" i="208"/>
  <c r="W342" i="208"/>
  <c r="W110" i="208"/>
  <c r="W137" i="208"/>
  <c r="W259" i="208"/>
  <c r="W314" i="208"/>
  <c r="W33" i="208"/>
  <c r="W30" i="208"/>
  <c r="W171" i="208"/>
  <c r="W370" i="208"/>
  <c r="W322" i="208"/>
  <c r="W362" i="208"/>
  <c r="W160" i="208"/>
  <c r="W368" i="208"/>
  <c r="W166" i="208"/>
  <c r="W91" i="208"/>
  <c r="W197" i="208"/>
  <c r="W47" i="208"/>
  <c r="W339" i="208"/>
  <c r="W58" i="208"/>
  <c r="W88" i="208"/>
  <c r="W56" i="208"/>
  <c r="W222" i="208"/>
  <c r="W346" i="208"/>
  <c r="W139" i="208"/>
  <c r="W28" i="208"/>
  <c r="W38" i="208"/>
  <c r="W185" i="208"/>
  <c r="W74" i="208"/>
  <c r="W195" i="208"/>
  <c r="W278" i="208"/>
  <c r="W82" i="208"/>
  <c r="W365" i="208"/>
  <c r="W154" i="208"/>
  <c r="W126" i="208"/>
  <c r="W248" i="208"/>
  <c r="W290" i="208"/>
  <c r="W155" i="208"/>
  <c r="W359" i="208"/>
  <c r="W99" i="208"/>
  <c r="W210" i="208"/>
  <c r="W201" i="208"/>
  <c r="W284" i="208"/>
  <c r="W102" i="208"/>
  <c r="W371" i="208"/>
  <c r="W23" i="208"/>
  <c r="W136" i="208"/>
  <c r="W16" i="208"/>
  <c r="W268" i="208"/>
  <c r="W173" i="208"/>
  <c r="W105" i="208"/>
  <c r="W220" i="208"/>
  <c r="W292" i="208"/>
  <c r="W153" i="208"/>
  <c r="W32" i="208"/>
  <c r="W142" i="208"/>
  <c r="W22" i="208"/>
  <c r="W274" i="208"/>
  <c r="W179" i="208"/>
  <c r="W78" i="208"/>
  <c r="W134" i="208"/>
  <c r="W226" i="208"/>
  <c r="W54" i="208"/>
  <c r="W298" i="208"/>
  <c r="W20" i="208"/>
  <c r="W172" i="208"/>
  <c r="W138" i="208"/>
  <c r="W196" i="208"/>
  <c r="W31" i="208"/>
  <c r="W303" i="208"/>
  <c r="W218" i="208"/>
  <c r="W321" i="208"/>
  <c r="W245" i="208"/>
  <c r="W140" i="208"/>
  <c r="W230" i="208"/>
  <c r="W64" i="208"/>
  <c r="W317" i="208"/>
  <c r="W75" i="208"/>
  <c r="W178" i="208"/>
  <c r="W198" i="208"/>
  <c r="W202" i="208"/>
  <c r="W86" i="208"/>
  <c r="W309" i="208"/>
  <c r="W224" i="208"/>
  <c r="W43" i="208"/>
  <c r="W251" i="208"/>
  <c r="W159" i="208"/>
  <c r="W246" i="208"/>
  <c r="W90" i="208"/>
  <c r="W323" i="208"/>
  <c r="W116" i="208"/>
  <c r="W223" i="208"/>
  <c r="W279" i="208"/>
  <c r="W293" i="208"/>
  <c r="W92" i="208"/>
  <c r="W328" i="208"/>
  <c r="W234" i="208"/>
  <c r="W53" i="208"/>
  <c r="W271" i="208"/>
  <c r="W221" i="208"/>
  <c r="W242" i="208"/>
  <c r="W63" i="208"/>
  <c r="W247" i="208"/>
  <c r="W151" i="208"/>
  <c r="W285" i="208"/>
  <c r="W334" i="208"/>
  <c r="W69" i="208"/>
  <c r="W267" i="208"/>
  <c r="W41" i="208"/>
  <c r="W320" i="208"/>
  <c r="W52" i="208"/>
  <c r="W98" i="208"/>
  <c r="W273" i="208"/>
  <c r="W291" i="208"/>
  <c r="W57" i="208"/>
  <c r="W104" i="208"/>
  <c r="W89" i="208"/>
  <c r="W343" i="208"/>
  <c r="W243" i="208"/>
  <c r="W254" i="208"/>
  <c r="W199" i="208"/>
  <c r="W174" i="208"/>
  <c r="W353" i="208"/>
  <c r="W143" i="208"/>
  <c r="W304" i="208"/>
  <c r="W46" i="208"/>
  <c r="W270" i="208"/>
  <c r="W296" i="208"/>
  <c r="W235" i="208"/>
  <c r="W203" i="208"/>
  <c r="W345" i="208"/>
  <c r="W101" i="208"/>
  <c r="W340" i="208"/>
  <c r="W315" i="208"/>
  <c r="W341" i="208"/>
  <c r="W266" i="208"/>
  <c r="W299" i="208"/>
  <c r="W366" i="208"/>
  <c r="W347" i="208"/>
  <c r="W367" i="208"/>
  <c r="W100" i="208"/>
  <c r="W62" i="208"/>
  <c r="W170" i="208"/>
  <c r="W117" i="208"/>
  <c r="W176" i="208"/>
  <c r="W227" i="208"/>
  <c r="W177" i="208"/>
  <c r="W18" i="208"/>
  <c r="W207" i="208"/>
  <c r="W205" i="208"/>
  <c r="W189" i="208"/>
  <c r="W358" i="208"/>
  <c r="W209" i="208"/>
  <c r="W135" i="208"/>
  <c r="W294" i="208"/>
  <c r="W229" i="208"/>
  <c r="W213" i="208"/>
  <c r="W13" i="208"/>
  <c r="W208" i="208"/>
  <c r="W181" i="208"/>
  <c r="W215" i="208"/>
  <c r="W141" i="208"/>
  <c r="W301" i="208"/>
  <c r="W26" i="208"/>
  <c r="W66" i="208"/>
  <c r="W238" i="208"/>
  <c r="W29" i="208"/>
  <c r="W233" i="208"/>
  <c r="W35" i="208"/>
  <c r="W17" i="208"/>
  <c r="W175" i="208"/>
  <c r="W338" i="208"/>
  <c r="W50" i="208"/>
  <c r="W236" i="208"/>
  <c r="W65" i="208"/>
  <c r="W231" i="208"/>
  <c r="W73" i="208"/>
  <c r="W313" i="208"/>
  <c r="W81" i="208"/>
  <c r="W257" i="208"/>
  <c r="W67" i="208"/>
  <c r="W239" i="208"/>
  <c r="W44" i="208"/>
  <c r="W39" i="208"/>
  <c r="W194" i="208"/>
  <c r="W344" i="208"/>
  <c r="W55" i="208"/>
  <c r="W129" i="208"/>
  <c r="W307" i="208"/>
  <c r="W130" i="208"/>
  <c r="W302" i="208"/>
  <c r="W125" i="208"/>
  <c r="W83" i="208"/>
  <c r="W225" i="208"/>
  <c r="W191" i="208"/>
  <c r="W163" i="208"/>
  <c r="W332" i="208"/>
  <c r="W158" i="208"/>
  <c r="W327" i="208"/>
  <c r="W165" i="208"/>
  <c r="W93" i="208"/>
  <c r="W250" i="208"/>
  <c r="W329" i="208"/>
  <c r="W127" i="208"/>
  <c r="W311" i="208"/>
  <c r="W128" i="208"/>
  <c r="W306" i="208"/>
  <c r="W49" i="208"/>
  <c r="W15" i="208"/>
  <c r="W351" i="208"/>
  <c r="W333" i="208"/>
  <c r="W107" i="208"/>
  <c r="W335" i="208"/>
  <c r="W211" i="208"/>
  <c r="W80" i="208"/>
  <c r="W281" i="208"/>
  <c r="W133" i="208"/>
  <c r="W308" i="208"/>
  <c r="W14" i="208"/>
  <c r="W357" i="208"/>
  <c r="W352" i="208"/>
  <c r="W111" i="208"/>
  <c r="W354" i="208"/>
  <c r="W255" i="208"/>
  <c r="W95" i="208"/>
  <c r="W287" i="208"/>
  <c r="W37" i="208"/>
  <c r="W326" i="208"/>
  <c r="W42" i="208"/>
  <c r="W21" i="208"/>
  <c r="W325" i="208"/>
  <c r="W157" i="208"/>
  <c r="W277" i="208"/>
  <c r="W261" i="208"/>
  <c r="W113" i="208"/>
  <c r="W331" i="208"/>
  <c r="W121" i="208"/>
  <c r="W114" i="208"/>
  <c r="W115" i="208"/>
  <c r="W68" i="208"/>
  <c r="W200" i="208"/>
  <c r="W40" i="208"/>
  <c r="W280" i="208"/>
  <c r="W119" i="208"/>
  <c r="W350" i="208"/>
  <c r="W253" i="208"/>
  <c r="W123" i="208"/>
  <c r="W77" i="208"/>
  <c r="W219" i="208"/>
  <c r="W286" i="208"/>
  <c r="W147" i="208"/>
  <c r="W361" i="208"/>
  <c r="W87" i="208"/>
  <c r="W124" i="208"/>
  <c r="W70" i="208"/>
  <c r="W356" i="208"/>
  <c r="W148" i="208"/>
  <c r="W149" i="208"/>
  <c r="W131" i="208"/>
  <c r="W244" i="208"/>
  <c r="W79" i="208"/>
  <c r="W305" i="208"/>
  <c r="W162" i="208"/>
  <c r="W25" i="208"/>
  <c r="W109" i="208"/>
  <c r="W186" i="208"/>
  <c r="W182" i="208"/>
  <c r="W164" i="208"/>
  <c r="W184" i="208"/>
  <c r="W269" i="208"/>
  <c r="W103" i="208"/>
  <c r="W330" i="208"/>
  <c r="W187" i="208"/>
  <c r="W85" i="208"/>
  <c r="W289" i="208"/>
  <c r="W59" i="208"/>
  <c r="W71" i="208"/>
  <c r="W188" i="208"/>
  <c r="W183" i="208"/>
  <c r="W190" i="208"/>
  <c r="W275" i="208"/>
  <c r="W118" i="208"/>
  <c r="W337" i="208"/>
  <c r="W206" i="208"/>
  <c r="W217" i="208"/>
  <c r="W97" i="208"/>
  <c r="W369" i="208"/>
  <c r="W256" i="208"/>
  <c r="W349" i="208"/>
  <c r="W232" i="208"/>
  <c r="W214" i="208"/>
  <c r="W241" i="208"/>
  <c r="W319" i="208"/>
  <c r="W146" i="208"/>
  <c r="W355" i="208"/>
  <c r="W212" i="208"/>
  <c r="W61" i="208"/>
  <c r="W145" i="208"/>
  <c r="W45" i="208"/>
  <c r="W19" i="208"/>
  <c r="W265" i="208"/>
  <c r="W283" i="208"/>
  <c r="W51" i="208"/>
  <c r="W310" i="208"/>
  <c r="W263" i="208"/>
  <c r="W258" i="208"/>
  <c r="W363" i="208"/>
  <c r="W161" i="208"/>
  <c r="W237" i="208"/>
  <c r="W169" i="208"/>
  <c r="W282" i="208"/>
  <c r="W167" i="208"/>
  <c r="W193" i="208"/>
  <c r="W262" i="208"/>
  <c r="W304" i="223"/>
  <c r="W232" i="223"/>
  <c r="W136" i="223"/>
  <c r="W236" i="223"/>
  <c r="W342" i="223"/>
  <c r="W221" i="223"/>
  <c r="W188" i="223"/>
  <c r="W110" i="223"/>
  <c r="W101" i="223"/>
  <c r="W239" i="223"/>
  <c r="W176" i="223"/>
  <c r="W294" i="223"/>
  <c r="W245" i="223"/>
  <c r="W211" i="223"/>
  <c r="W177" i="223"/>
  <c r="W153" i="223"/>
  <c r="W46" i="223"/>
  <c r="W235" i="223"/>
  <c r="W283" i="223"/>
  <c r="W63" i="223"/>
  <c r="W54" i="223"/>
  <c r="W317" i="223"/>
  <c r="W307" i="223"/>
  <c r="W193" i="223"/>
  <c r="W169" i="223"/>
  <c r="W67" i="223"/>
  <c r="W29" i="223"/>
  <c r="W242" i="223"/>
  <c r="W91" i="223"/>
  <c r="W34" i="223"/>
  <c r="W115" i="223"/>
  <c r="W57" i="223"/>
  <c r="W355" i="223"/>
  <c r="W173" i="223"/>
  <c r="W105" i="223"/>
  <c r="W270" i="223"/>
  <c r="W255" i="223"/>
  <c r="W164" i="223"/>
  <c r="W149" i="223"/>
  <c r="W80" i="223"/>
  <c r="W202" i="223"/>
  <c r="W290" i="223"/>
  <c r="W131" i="223"/>
  <c r="W257" i="223"/>
  <c r="W212" i="223"/>
  <c r="W182" i="223"/>
  <c r="W335" i="223"/>
  <c r="W33" i="223"/>
  <c r="W49" i="223"/>
  <c r="W222" i="223"/>
  <c r="W331" i="223"/>
  <c r="W356" i="223"/>
  <c r="W35" i="223"/>
  <c r="W367" i="223"/>
  <c r="W323" i="223"/>
  <c r="W162" i="223"/>
  <c r="W285" i="223"/>
  <c r="W163" i="223"/>
  <c r="W187" i="223"/>
  <c r="W269" i="223"/>
  <c r="W328" i="223"/>
  <c r="W17" i="223"/>
  <c r="W167" i="223"/>
  <c r="W338" i="223"/>
  <c r="W98" i="223"/>
  <c r="W25" i="223"/>
  <c r="W243" i="223"/>
  <c r="W364" i="223"/>
  <c r="W59" i="223"/>
  <c r="W347" i="223"/>
  <c r="W337" i="223"/>
  <c r="W289" i="223"/>
  <c r="W339" i="223"/>
  <c r="W71" i="223"/>
  <c r="W238" i="223"/>
  <c r="W197" i="223"/>
  <c r="W47" i="223"/>
  <c r="W305" i="223"/>
  <c r="W51" i="223"/>
  <c r="W178" i="223"/>
  <c r="W76" i="223"/>
  <c r="W151" i="223"/>
  <c r="W142" i="223"/>
  <c r="W111" i="223"/>
  <c r="W225" i="223"/>
  <c r="W303" i="223"/>
  <c r="W186" i="223"/>
  <c r="W32" i="223"/>
  <c r="W65" i="223"/>
  <c r="W66" i="223"/>
  <c r="W292" i="223"/>
  <c r="W135" i="223"/>
  <c r="W64" i="223"/>
  <c r="W246" i="223"/>
  <c r="W256" i="223"/>
  <c r="W234" i="223"/>
  <c r="W83" i="223"/>
  <c r="W354" i="223"/>
  <c r="W123" i="223"/>
  <c r="W141" i="223"/>
  <c r="W224" i="223"/>
  <c r="W229" i="223"/>
  <c r="W277" i="223"/>
  <c r="W346" i="223"/>
  <c r="W183" i="223"/>
  <c r="W266" i="223"/>
  <c r="W322" i="223"/>
  <c r="W87" i="223"/>
  <c r="W350" i="223"/>
  <c r="W198" i="223"/>
  <c r="W272" i="223"/>
  <c r="W326" i="223"/>
  <c r="W117" i="223"/>
  <c r="W327" i="223"/>
  <c r="W171" i="223"/>
  <c r="W41" i="223"/>
  <c r="W340" i="223"/>
  <c r="W201" i="223"/>
  <c r="W250" i="223"/>
  <c r="W353" i="223"/>
  <c r="W23" i="223"/>
  <c r="W199" i="223"/>
  <c r="W345" i="223"/>
  <c r="W306" i="223"/>
  <c r="W147" i="223"/>
  <c r="W133" i="223"/>
  <c r="W75" i="223"/>
  <c r="W124" i="223"/>
  <c r="W313" i="223"/>
  <c r="W365" i="223"/>
  <c r="W233" i="223"/>
  <c r="W282" i="223"/>
  <c r="W332" i="223"/>
  <c r="W191" i="223"/>
  <c r="W333" i="223"/>
  <c r="W195" i="223"/>
  <c r="W113" i="223"/>
  <c r="W70" i="223"/>
  <c r="W220" i="223"/>
  <c r="W254" i="223"/>
  <c r="W362" i="223"/>
  <c r="W26" i="223"/>
  <c r="W208" i="223"/>
  <c r="W370" i="223"/>
  <c r="W352" i="223"/>
  <c r="W196" i="223"/>
  <c r="W316" i="223"/>
  <c r="W93" i="223"/>
  <c r="W219" i="223"/>
  <c r="W325" i="223"/>
  <c r="W321" i="223"/>
  <c r="W297" i="223"/>
  <c r="W351" i="223"/>
  <c r="W194" i="223"/>
  <c r="W259" i="223"/>
  <c r="W226" i="223"/>
  <c r="W89" i="223"/>
  <c r="W18" i="223"/>
  <c r="W263" i="223"/>
  <c r="W284" i="223"/>
  <c r="W40" i="223"/>
  <c r="W261" i="223"/>
  <c r="W247" i="223"/>
  <c r="W209" i="223"/>
  <c r="W21" i="223"/>
  <c r="W107" i="223"/>
  <c r="W237" i="223"/>
  <c r="W217" i="223"/>
  <c r="W357" i="223"/>
  <c r="W273" i="223"/>
  <c r="W274" i="223"/>
  <c r="W230" i="223"/>
  <c r="W319" i="223"/>
  <c r="W27" i="223"/>
  <c r="W267" i="223"/>
  <c r="W318" i="223"/>
  <c r="W55" i="223"/>
  <c r="W280" i="223"/>
  <c r="W268" i="223"/>
  <c r="W214" i="223"/>
  <c r="W58" i="223"/>
  <c r="W121" i="223"/>
  <c r="W258" i="223"/>
  <c r="W85" i="223"/>
  <c r="W298" i="223"/>
  <c r="W39" i="223"/>
  <c r="W50" i="223"/>
  <c r="W43" i="223"/>
  <c r="W341" i="223"/>
  <c r="W358" i="223"/>
  <c r="W79" i="223"/>
  <c r="W295" i="223"/>
  <c r="W68" i="223"/>
  <c r="W248" i="223"/>
  <c r="W92" i="223"/>
  <c r="W166" i="223"/>
  <c r="W309" i="223"/>
  <c r="W181" i="223"/>
  <c r="W19" i="223"/>
  <c r="W15" i="223"/>
  <c r="W302" i="223"/>
  <c r="W102" i="223"/>
  <c r="W56" i="223"/>
  <c r="W90" i="223"/>
  <c r="W52" i="223"/>
  <c r="W368" i="223"/>
  <c r="W88" i="223"/>
  <c r="W310" i="223"/>
  <c r="W28" i="223"/>
  <c r="W44" i="223"/>
  <c r="W137" i="223"/>
  <c r="W74" i="223"/>
  <c r="W99" i="223"/>
  <c r="W81" i="223"/>
  <c r="W94" i="223"/>
  <c r="W314" i="223"/>
  <c r="W200" i="223"/>
  <c r="W37" i="223"/>
  <c r="W315" i="223"/>
  <c r="W128" i="223"/>
  <c r="W206" i="223"/>
  <c r="W13" i="223"/>
  <c r="W301" i="223"/>
  <c r="W130" i="223"/>
  <c r="W150" i="223"/>
  <c r="W38" i="223"/>
  <c r="W53" i="223"/>
  <c r="W152" i="223"/>
  <c r="W16" i="223"/>
  <c r="W95" i="223"/>
  <c r="W122" i="223"/>
  <c r="W129" i="223"/>
  <c r="W213" i="223"/>
  <c r="W103" i="223"/>
  <c r="W329" i="223"/>
  <c r="W215" i="223"/>
  <c r="W31" i="223"/>
  <c r="W82" i="223"/>
  <c r="W320" i="223"/>
  <c r="W161" i="223"/>
  <c r="W275" i="223"/>
  <c r="W253" i="223"/>
  <c r="W361" i="223"/>
  <c r="W134" i="223"/>
  <c r="W159" i="223"/>
  <c r="W14" i="223"/>
  <c r="W62" i="223"/>
  <c r="W116" i="223"/>
  <c r="W244" i="223"/>
  <c r="W69" i="223"/>
  <c r="W119" i="223"/>
  <c r="W138" i="223"/>
  <c r="W139" i="223"/>
  <c r="W174" i="223"/>
  <c r="W251" i="223"/>
  <c r="W127" i="223"/>
  <c r="W344" i="223"/>
  <c r="W262" i="223"/>
  <c r="W104" i="223"/>
  <c r="W145" i="223"/>
  <c r="W359" i="223"/>
  <c r="W185" i="223"/>
  <c r="W291" i="223"/>
  <c r="W349" i="223"/>
  <c r="W109" i="223"/>
  <c r="W140" i="223"/>
  <c r="W165" i="223"/>
  <c r="W73" i="223"/>
  <c r="W86" i="223"/>
  <c r="W126" i="223"/>
  <c r="W30" i="223"/>
  <c r="W249" i="223"/>
  <c r="W78" i="223"/>
  <c r="W227" i="223"/>
  <c r="W148" i="223"/>
  <c r="W154" i="223"/>
  <c r="W179" i="223"/>
  <c r="W260" i="223"/>
  <c r="W146" i="223"/>
  <c r="W369" i="223"/>
  <c r="W271" i="223"/>
  <c r="W112" i="223"/>
  <c r="W45" i="223"/>
  <c r="W363" i="223"/>
  <c r="W223" i="223"/>
  <c r="W296" i="223"/>
  <c r="W241" i="223"/>
  <c r="W265" i="223"/>
  <c r="W286" i="223"/>
  <c r="W189" i="223"/>
  <c r="W125" i="223"/>
  <c r="W160" i="223"/>
  <c r="W143" i="223"/>
  <c r="W287" i="223"/>
  <c r="W311" i="223"/>
  <c r="W97" i="223"/>
  <c r="W20" i="223"/>
  <c r="W218" i="223"/>
  <c r="W106" i="223"/>
  <c r="W203" i="223"/>
  <c r="W278" i="223"/>
  <c r="W207" i="223"/>
  <c r="W42" i="223"/>
  <c r="W170" i="223"/>
  <c r="W190" i="223"/>
  <c r="W77" i="223"/>
  <c r="W184" i="223"/>
  <c r="W155" i="223"/>
  <c r="W371" i="223"/>
  <c r="W158" i="223"/>
  <c r="W334" i="223"/>
  <c r="W175" i="223"/>
  <c r="W22" i="223"/>
  <c r="W172" i="223"/>
  <c r="W343" i="223"/>
  <c r="W366" i="223"/>
  <c r="W330" i="223"/>
  <c r="W293" i="223"/>
  <c r="W231" i="223"/>
  <c r="W100" i="223"/>
  <c r="W61" i="223"/>
  <c r="W308" i="223"/>
  <c r="W279" i="223"/>
  <c r="W118" i="223"/>
  <c r="W210" i="223"/>
  <c r="W281" i="223"/>
  <c r="W114" i="223"/>
  <c r="W299" i="223"/>
  <c r="W157" i="223"/>
  <c r="W205" i="223"/>
  <c r="W232" i="211"/>
  <c r="W17" i="211"/>
  <c r="W242" i="211"/>
  <c r="W198" i="211"/>
  <c r="W322" i="211"/>
  <c r="W266" i="211"/>
  <c r="W202" i="211"/>
  <c r="W270" i="211"/>
  <c r="W30" i="211"/>
  <c r="W15" i="211"/>
  <c r="W338" i="211"/>
  <c r="W226" i="211"/>
  <c r="W294" i="211"/>
  <c r="W260" i="211"/>
  <c r="W328" i="211"/>
  <c r="W298" i="211"/>
  <c r="W33" i="211"/>
  <c r="W249" i="211"/>
  <c r="W215" i="211"/>
  <c r="W130" i="211"/>
  <c r="W62" i="211"/>
  <c r="W268" i="211"/>
  <c r="W225" i="211"/>
  <c r="W160" i="211"/>
  <c r="W93" i="211"/>
  <c r="W283" i="211"/>
  <c r="W175" i="211"/>
  <c r="W329" i="211"/>
  <c r="W131" i="211"/>
  <c r="W16" i="211"/>
  <c r="W158" i="211"/>
  <c r="W58" i="211"/>
  <c r="W368" i="211"/>
  <c r="W19" i="211"/>
  <c r="W195" i="211"/>
  <c r="W167" i="211"/>
  <c r="W106" i="211"/>
  <c r="W346" i="211"/>
  <c r="W117" i="211"/>
  <c r="W341" i="211"/>
  <c r="W244" i="211"/>
  <c r="W308" i="211"/>
  <c r="W88" i="211"/>
  <c r="W34" i="211"/>
  <c r="W235" i="211"/>
  <c r="W236" i="211"/>
  <c r="W318" i="211"/>
  <c r="W94" i="211"/>
  <c r="W63" i="211"/>
  <c r="W309" i="211"/>
  <c r="W304" i="211"/>
  <c r="W342" i="211"/>
  <c r="W154" i="211"/>
  <c r="W104" i="211"/>
  <c r="W319" i="211"/>
  <c r="W314" i="211"/>
  <c r="W80" i="211"/>
  <c r="W261" i="211"/>
  <c r="W151" i="211"/>
  <c r="W358" i="211"/>
  <c r="W184" i="211"/>
  <c r="W123" i="211"/>
  <c r="W344" i="211"/>
  <c r="W99" i="211"/>
  <c r="W280" i="211"/>
  <c r="W212" i="211"/>
  <c r="W194" i="211"/>
  <c r="W159" i="211"/>
  <c r="W64" i="211"/>
  <c r="W363" i="211"/>
  <c r="W135" i="211"/>
  <c r="W290" i="211"/>
  <c r="W222" i="211"/>
  <c r="W152" i="211"/>
  <c r="W87" i="211"/>
  <c r="W44" i="211"/>
  <c r="W334" i="211"/>
  <c r="W293" i="211"/>
  <c r="W185" i="211"/>
  <c r="W251" i="211"/>
  <c r="W110" i="211"/>
  <c r="W311" i="211"/>
  <c r="W111" i="211"/>
  <c r="W107" i="211"/>
  <c r="W332" i="211"/>
  <c r="W29" i="211"/>
  <c r="W207" i="211"/>
  <c r="W369" i="211"/>
  <c r="W255" i="211"/>
  <c r="W141" i="211"/>
  <c r="W321" i="211"/>
  <c r="W171" i="211"/>
  <c r="W143" i="211"/>
  <c r="W95" i="211"/>
  <c r="W213" i="211"/>
  <c r="W364" i="211"/>
  <c r="W221" i="211"/>
  <c r="W187" i="211"/>
  <c r="W178" i="211"/>
  <c r="W134" i="211"/>
  <c r="W223" i="211"/>
  <c r="W246" i="211"/>
  <c r="W197" i="211"/>
  <c r="W182" i="211"/>
  <c r="W155" i="211"/>
  <c r="W345" i="211"/>
  <c r="W281" i="211"/>
  <c r="W27" i="211"/>
  <c r="W370" i="211"/>
  <c r="W238" i="211"/>
  <c r="W188" i="211"/>
  <c r="W42" i="211"/>
  <c r="W165" i="211"/>
  <c r="W291" i="211"/>
  <c r="W83" i="211"/>
  <c r="W306" i="211"/>
  <c r="W128" i="211"/>
  <c r="W210" i="211"/>
  <c r="W119" i="211"/>
  <c r="W316" i="211"/>
  <c r="W147" i="211"/>
  <c r="W220" i="211"/>
  <c r="W200" i="211"/>
  <c r="W46" i="211"/>
  <c r="W350" i="211"/>
  <c r="W208" i="211"/>
  <c r="W250" i="211"/>
  <c r="W26" i="211"/>
  <c r="W136" i="211"/>
  <c r="W365" i="211"/>
  <c r="W218" i="211"/>
  <c r="W274" i="211"/>
  <c r="W82" i="211"/>
  <c r="W45" i="211"/>
  <c r="W142" i="211"/>
  <c r="W371" i="211"/>
  <c r="W233" i="211"/>
  <c r="W278" i="211"/>
  <c r="W112" i="211"/>
  <c r="W243" i="211"/>
  <c r="W70" i="211"/>
  <c r="W176" i="211"/>
  <c r="W256" i="211"/>
  <c r="W40" i="211"/>
  <c r="W23" i="211"/>
  <c r="W248" i="211"/>
  <c r="W317" i="211"/>
  <c r="W284" i="211"/>
  <c r="W118" i="211"/>
  <c r="W272" i="211"/>
  <c r="W71" i="211"/>
  <c r="W347" i="211"/>
  <c r="W296" i="211"/>
  <c r="W20" i="211"/>
  <c r="W273" i="211"/>
  <c r="W203" i="211"/>
  <c r="W56" i="211"/>
  <c r="W166" i="211"/>
  <c r="W245" i="211"/>
  <c r="W86" i="211"/>
  <c r="W125" i="211"/>
  <c r="W325" i="211"/>
  <c r="W126" i="211"/>
  <c r="W275" i="211"/>
  <c r="W189" i="211"/>
  <c r="W258" i="211"/>
  <c r="W340" i="211"/>
  <c r="W22" i="211"/>
  <c r="W214" i="211"/>
  <c r="W355" i="211"/>
  <c r="W333" i="211"/>
  <c r="W49" i="211"/>
  <c r="W153" i="211"/>
  <c r="W163" i="211"/>
  <c r="W140" i="211"/>
  <c r="W351" i="211"/>
  <c r="W150" i="211"/>
  <c r="W279" i="211"/>
  <c r="W257" i="211"/>
  <c r="W263" i="211"/>
  <c r="W21" i="211"/>
  <c r="W51" i="211"/>
  <c r="W227" i="211"/>
  <c r="W205" i="211"/>
  <c r="W356" i="211"/>
  <c r="W61" i="211"/>
  <c r="W217" i="211"/>
  <c r="W169" i="211"/>
  <c r="W18" i="211"/>
  <c r="W149" i="211"/>
  <c r="W357" i="211"/>
  <c r="W174" i="211"/>
  <c r="W302" i="211"/>
  <c r="W285" i="211"/>
  <c r="W271" i="211"/>
  <c r="W50" i="211"/>
  <c r="W66" i="211"/>
  <c r="W231" i="211"/>
  <c r="W38" i="211"/>
  <c r="W13" i="211"/>
  <c r="W91" i="211"/>
  <c r="W289" i="211"/>
  <c r="W241" i="211"/>
  <c r="W31" i="211"/>
  <c r="W164" i="211"/>
  <c r="W366" i="211"/>
  <c r="W179" i="211"/>
  <c r="W307" i="211"/>
  <c r="W353" i="211"/>
  <c r="W286" i="211"/>
  <c r="W74" i="211"/>
  <c r="W75" i="211"/>
  <c r="W254" i="211"/>
  <c r="W52" i="211"/>
  <c r="W41" i="211"/>
  <c r="W97" i="211"/>
  <c r="W229" i="211"/>
  <c r="W313" i="211"/>
  <c r="W39" i="211"/>
  <c r="W173" i="211"/>
  <c r="W14" i="211"/>
  <c r="W183" i="211"/>
  <c r="W315" i="211"/>
  <c r="W359" i="211"/>
  <c r="W299" i="211"/>
  <c r="W89" i="211"/>
  <c r="W90" i="211"/>
  <c r="W259" i="211"/>
  <c r="W76" i="211"/>
  <c r="W81" i="211"/>
  <c r="W109" i="211"/>
  <c r="W301" i="211"/>
  <c r="W59" i="211"/>
  <c r="W201" i="211"/>
  <c r="W68" i="211"/>
  <c r="W224" i="211"/>
  <c r="W37" i="211"/>
  <c r="W219" i="211"/>
  <c r="W343" i="211"/>
  <c r="W47" i="211"/>
  <c r="W331" i="211"/>
  <c r="W122" i="211"/>
  <c r="W162" i="211"/>
  <c r="W287" i="211"/>
  <c r="W148" i="211"/>
  <c r="W193" i="211"/>
  <c r="W157" i="211"/>
  <c r="W73" i="211"/>
  <c r="W92" i="211"/>
  <c r="W292" i="211"/>
  <c r="W69" i="211"/>
  <c r="W239" i="211"/>
  <c r="W367" i="211"/>
  <c r="W127" i="211"/>
  <c r="W354" i="211"/>
  <c r="W146" i="211"/>
  <c r="W186" i="211"/>
  <c r="W310" i="211"/>
  <c r="W209" i="211"/>
  <c r="W337" i="211"/>
  <c r="W57" i="211"/>
  <c r="W115" i="211"/>
  <c r="W77" i="211"/>
  <c r="W206" i="211"/>
  <c r="W103" i="211"/>
  <c r="W170" i="211"/>
  <c r="W124" i="211"/>
  <c r="W65" i="211"/>
  <c r="W361" i="211"/>
  <c r="W101" i="211"/>
  <c r="W211" i="211"/>
  <c r="W190" i="211"/>
  <c r="W114" i="211"/>
  <c r="W172" i="211"/>
  <c r="W105" i="211"/>
  <c r="W28" i="211"/>
  <c r="W116" i="211"/>
  <c r="W234" i="211"/>
  <c r="W230" i="211"/>
  <c r="W138" i="211"/>
  <c r="W237" i="211"/>
  <c r="W79" i="211"/>
  <c r="W196" i="211"/>
  <c r="W247" i="211"/>
  <c r="W303" i="211"/>
  <c r="W177" i="211"/>
  <c r="W305" i="211"/>
  <c r="W67" i="211"/>
  <c r="W269" i="211"/>
  <c r="W262" i="211"/>
  <c r="W191" i="211"/>
  <c r="W129" i="211"/>
  <c r="W85" i="211"/>
  <c r="W102" i="211"/>
  <c r="W326" i="211"/>
  <c r="W297" i="211"/>
  <c r="W330" i="211"/>
  <c r="W339" i="211"/>
  <c r="W199" i="211"/>
  <c r="W55" i="211"/>
  <c r="W121" i="211"/>
  <c r="W320" i="211"/>
  <c r="W335" i="211"/>
  <c r="W181" i="211"/>
  <c r="W267" i="211"/>
  <c r="W265" i="211"/>
  <c r="W133" i="211"/>
  <c r="W25" i="211"/>
  <c r="W352" i="211"/>
  <c r="W277" i="211"/>
  <c r="W282" i="211"/>
  <c r="W35" i="211"/>
  <c r="W137" i="211"/>
  <c r="W161" i="211"/>
  <c r="W32" i="211"/>
  <c r="W253" i="211"/>
  <c r="W98" i="211"/>
  <c r="W295" i="211"/>
  <c r="W43" i="211"/>
  <c r="W362" i="211"/>
  <c r="W145" i="211"/>
  <c r="W53" i="211"/>
  <c r="W54" i="211"/>
  <c r="W349" i="211"/>
  <c r="W113" i="211"/>
  <c r="W323" i="211"/>
  <c r="W139" i="211"/>
  <c r="W78" i="211"/>
  <c r="W327" i="211"/>
  <c r="W100" i="211"/>
  <c r="W284" i="224"/>
  <c r="W245" i="224"/>
  <c r="W226" i="224"/>
  <c r="W92" i="224"/>
  <c r="W87" i="224"/>
  <c r="W27" i="224"/>
  <c r="W321" i="224"/>
  <c r="W298" i="224"/>
  <c r="W274" i="224"/>
  <c r="W188" i="224"/>
  <c r="W173" i="224"/>
  <c r="W211" i="224"/>
  <c r="W225" i="224"/>
  <c r="W201" i="224"/>
  <c r="W314" i="224"/>
  <c r="W311" i="224"/>
  <c r="W297" i="224"/>
  <c r="W154" i="224"/>
  <c r="W130" i="224"/>
  <c r="W17" i="224"/>
  <c r="W266" i="224"/>
  <c r="W263" i="224"/>
  <c r="W194" i="224"/>
  <c r="W191" i="224"/>
  <c r="W232" i="224"/>
  <c r="W327" i="224"/>
  <c r="W170" i="224"/>
  <c r="W332" i="224"/>
  <c r="W246" i="224"/>
  <c r="W146" i="224"/>
  <c r="W143" i="224"/>
  <c r="W53" i="224"/>
  <c r="W222" i="224"/>
  <c r="W308" i="224"/>
  <c r="W212" i="224"/>
  <c r="W33" i="224"/>
  <c r="W14" i="224"/>
  <c r="W94" i="224"/>
  <c r="W18" i="224"/>
  <c r="W167" i="224"/>
  <c r="W160" i="224"/>
  <c r="W91" i="224"/>
  <c r="W39" i="224"/>
  <c r="W174" i="224"/>
  <c r="W159" i="224"/>
  <c r="W35" i="224"/>
  <c r="W106" i="224"/>
  <c r="W131" i="224"/>
  <c r="W52" i="224"/>
  <c r="W139" i="224"/>
  <c r="W104" i="224"/>
  <c r="W184" i="224"/>
  <c r="W256" i="224"/>
  <c r="W161" i="224"/>
  <c r="W242" i="224"/>
  <c r="W200" i="224"/>
  <c r="W258" i="224"/>
  <c r="W163" i="224"/>
  <c r="W234" i="224"/>
  <c r="W330" i="224"/>
  <c r="W202" i="224"/>
  <c r="W269" i="224"/>
  <c r="W19" i="224"/>
  <c r="W299" i="224"/>
  <c r="W86" i="224"/>
  <c r="W305" i="224"/>
  <c r="W277" i="224"/>
  <c r="W199" i="224"/>
  <c r="W123" i="224"/>
  <c r="W241" i="224"/>
  <c r="W181" i="224"/>
  <c r="W141" i="224"/>
  <c r="W16" i="224"/>
  <c r="W22" i="224"/>
  <c r="W21" i="224"/>
  <c r="W111" i="224"/>
  <c r="W90" i="224"/>
  <c r="W43" i="224"/>
  <c r="W341" i="224"/>
  <c r="W323" i="224"/>
  <c r="W119" i="224"/>
  <c r="W318" i="224"/>
  <c r="W148" i="224"/>
  <c r="W31" i="224"/>
  <c r="W320" i="224"/>
  <c r="W23" i="224"/>
  <c r="W370" i="224"/>
  <c r="W83" i="224"/>
  <c r="W260" i="224"/>
  <c r="W203" i="224"/>
  <c r="W364" i="224"/>
  <c r="W172" i="224"/>
  <c r="W41" i="224"/>
  <c r="W362" i="224"/>
  <c r="W205" i="224"/>
  <c r="W20" i="224"/>
  <c r="W350" i="224"/>
  <c r="W325" i="224"/>
  <c r="W15" i="224"/>
  <c r="W45" i="224"/>
  <c r="W54" i="224"/>
  <c r="W347" i="224"/>
  <c r="W304" i="224"/>
  <c r="W333" i="224"/>
  <c r="W233" i="224"/>
  <c r="W187" i="224"/>
  <c r="W182" i="224"/>
  <c r="W100" i="224"/>
  <c r="W355" i="224"/>
  <c r="W322" i="224"/>
  <c r="W151" i="224"/>
  <c r="W50" i="224"/>
  <c r="W51" i="224"/>
  <c r="W57" i="224"/>
  <c r="W278" i="224"/>
  <c r="W253" i="224"/>
  <c r="W71" i="224"/>
  <c r="W70" i="224"/>
  <c r="W28" i="224"/>
  <c r="W357" i="224"/>
  <c r="W368" i="224"/>
  <c r="W342" i="224"/>
  <c r="W239" i="224"/>
  <c r="W195" i="224"/>
  <c r="W196" i="224"/>
  <c r="W126" i="224"/>
  <c r="W183" i="224"/>
  <c r="W331" i="224"/>
  <c r="W169" i="224"/>
  <c r="W55" i="224"/>
  <c r="W65" i="224"/>
  <c r="W75" i="224"/>
  <c r="W301" i="224"/>
  <c r="W157" i="224"/>
  <c r="W81" i="224"/>
  <c r="W30" i="224"/>
  <c r="W74" i="224"/>
  <c r="W88" i="224"/>
  <c r="W198" i="224"/>
  <c r="W147" i="224"/>
  <c r="W352" i="224"/>
  <c r="W243" i="224"/>
  <c r="W267" i="224"/>
  <c r="W26" i="224"/>
  <c r="W268" i="224"/>
  <c r="W135" i="224"/>
  <c r="W197" i="224"/>
  <c r="W68" i="224"/>
  <c r="W356" i="224"/>
  <c r="W185" i="224"/>
  <c r="W64" i="224"/>
  <c r="W145" i="224"/>
  <c r="W128" i="224"/>
  <c r="W329" i="224"/>
  <c r="W37" i="224"/>
  <c r="W110" i="224"/>
  <c r="W136" i="224"/>
  <c r="W56" i="224"/>
  <c r="W80" i="224"/>
  <c r="W93" i="224"/>
  <c r="W208" i="224"/>
  <c r="W153" i="224"/>
  <c r="W171" i="224"/>
  <c r="W248" i="224"/>
  <c r="W273" i="224"/>
  <c r="W66" i="224"/>
  <c r="W283" i="224"/>
  <c r="W150" i="224"/>
  <c r="W250" i="224"/>
  <c r="W78" i="224"/>
  <c r="W367" i="224"/>
  <c r="W190" i="224"/>
  <c r="W99" i="224"/>
  <c r="W165" i="224"/>
  <c r="W179" i="224"/>
  <c r="W334" i="224"/>
  <c r="W313" i="224"/>
  <c r="W116" i="224"/>
  <c r="W142" i="224"/>
  <c r="W101" i="224"/>
  <c r="W13" i="224"/>
  <c r="W59" i="224"/>
  <c r="W38" i="224"/>
  <c r="W95" i="224"/>
  <c r="W102" i="224"/>
  <c r="W213" i="224"/>
  <c r="W209" i="224"/>
  <c r="W176" i="224"/>
  <c r="W282" i="224"/>
  <c r="W338" i="224"/>
  <c r="W125" i="224"/>
  <c r="W307" i="224"/>
  <c r="W164" i="224"/>
  <c r="W316" i="224"/>
  <c r="W127" i="224"/>
  <c r="W289" i="224"/>
  <c r="W219" i="224"/>
  <c r="W134" i="224"/>
  <c r="W251" i="224"/>
  <c r="W230" i="224"/>
  <c r="W365" i="224"/>
  <c r="W133" i="224"/>
  <c r="W107" i="224"/>
  <c r="W47" i="224"/>
  <c r="W63" i="224"/>
  <c r="W98" i="224"/>
  <c r="W118" i="224"/>
  <c r="W231" i="224"/>
  <c r="W29" i="224"/>
  <c r="W214" i="224"/>
  <c r="W186" i="224"/>
  <c r="W291" i="224"/>
  <c r="W344" i="224"/>
  <c r="W149" i="224"/>
  <c r="W315" i="224"/>
  <c r="W178" i="224"/>
  <c r="W346" i="224"/>
  <c r="W189" i="224"/>
  <c r="W366" i="224"/>
  <c r="W224" i="224"/>
  <c r="W217" i="224"/>
  <c r="W319" i="224"/>
  <c r="W117" i="224"/>
  <c r="W32" i="224"/>
  <c r="W69" i="224"/>
  <c r="W114" i="224"/>
  <c r="W137" i="224"/>
  <c r="W262" i="224"/>
  <c r="W44" i="224"/>
  <c r="W218" i="224"/>
  <c r="W272" i="224"/>
  <c r="W359" i="224"/>
  <c r="W40" i="224"/>
  <c r="W354" i="224"/>
  <c r="W177" i="224"/>
  <c r="W339" i="224"/>
  <c r="W206" i="224"/>
  <c r="W207" i="224"/>
  <c r="W138" i="224"/>
  <c r="W237" i="224"/>
  <c r="W97" i="224"/>
  <c r="W340" i="224"/>
  <c r="W58" i="224"/>
  <c r="W61" i="224"/>
  <c r="W229" i="224"/>
  <c r="W152" i="224"/>
  <c r="W162" i="224"/>
  <c r="W79" i="224"/>
  <c r="W129" i="224"/>
  <c r="W166" i="224"/>
  <c r="W280" i="224"/>
  <c r="W89" i="224"/>
  <c r="W238" i="224"/>
  <c r="W287" i="224"/>
  <c r="W369" i="224"/>
  <c r="W46" i="224"/>
  <c r="W220" i="224"/>
  <c r="W371" i="224"/>
  <c r="W221" i="224"/>
  <c r="W236" i="224"/>
  <c r="W292" i="224"/>
  <c r="W271" i="224"/>
  <c r="W285" i="224"/>
  <c r="W363" i="224"/>
  <c r="W62" i="224"/>
  <c r="W193" i="224"/>
  <c r="W155" i="224"/>
  <c r="W255" i="224"/>
  <c r="W295" i="224"/>
  <c r="W113" i="224"/>
  <c r="W257" i="224"/>
  <c r="W328" i="224"/>
  <c r="W105" i="224"/>
  <c r="W244" i="224"/>
  <c r="W235" i="224"/>
  <c r="W261" i="224"/>
  <c r="W351" i="224"/>
  <c r="W310" i="224"/>
  <c r="W306" i="224"/>
  <c r="W302" i="224"/>
  <c r="W76" i="224"/>
  <c r="W265" i="224"/>
  <c r="W270" i="224"/>
  <c r="W309" i="224"/>
  <c r="W122" i="224"/>
  <c r="W281" i="224"/>
  <c r="W343" i="224"/>
  <c r="W115" i="224"/>
  <c r="W249" i="224"/>
  <c r="W254" i="224"/>
  <c r="W275" i="224"/>
  <c r="W82" i="224"/>
  <c r="W326" i="224"/>
  <c r="W353" i="224"/>
  <c r="W361" i="224"/>
  <c r="W124" i="224"/>
  <c r="W349" i="224"/>
  <c r="W296" i="224"/>
  <c r="W175" i="224"/>
  <c r="W303" i="224"/>
  <c r="W210" i="224"/>
  <c r="W279" i="224"/>
  <c r="W227" i="224"/>
  <c r="W317" i="224"/>
  <c r="W215" i="224"/>
  <c r="W294" i="224"/>
  <c r="W73" i="224"/>
  <c r="W103" i="224"/>
  <c r="W337" i="224"/>
  <c r="W112" i="224"/>
  <c r="W85" i="224"/>
  <c r="W140" i="224"/>
  <c r="W358" i="224"/>
  <c r="W109" i="224"/>
  <c r="W158" i="224"/>
  <c r="W25" i="224"/>
  <c r="W67" i="224"/>
  <c r="W34" i="224"/>
  <c r="W77" i="224"/>
  <c r="W42" i="224"/>
  <c r="W223" i="224"/>
  <c r="W259" i="224"/>
  <c r="W293" i="224"/>
  <c r="W247" i="224"/>
  <c r="W286" i="224"/>
  <c r="W335" i="224"/>
  <c r="W290" i="224"/>
  <c r="W345" i="224"/>
  <c r="W49" i="224"/>
  <c r="W121" i="224"/>
  <c r="W317" i="212"/>
  <c r="W273" i="212"/>
  <c r="W71" i="212"/>
  <c r="W356" i="212"/>
  <c r="W346" i="212"/>
  <c r="W15" i="212"/>
  <c r="W198" i="212"/>
  <c r="W304" i="212"/>
  <c r="W231" i="212"/>
  <c r="W222" i="212"/>
  <c r="W188" i="212"/>
  <c r="W130" i="212"/>
  <c r="W250" i="212"/>
  <c r="W154" i="212"/>
  <c r="W303" i="212"/>
  <c r="W226" i="212"/>
  <c r="W283" i="212"/>
  <c r="W201" i="212"/>
  <c r="W177" i="212"/>
  <c r="W16" i="212"/>
  <c r="W95" i="212"/>
  <c r="W98" i="212"/>
  <c r="W64" i="212"/>
  <c r="W167" i="212"/>
  <c r="W170" i="212"/>
  <c r="W260" i="212"/>
  <c r="W116" i="212"/>
  <c r="W111" i="212"/>
  <c r="W102" i="212"/>
  <c r="W174" i="212"/>
  <c r="W115" i="212"/>
  <c r="W32" i="212"/>
  <c r="W242" i="212"/>
  <c r="W239" i="212"/>
  <c r="W164" i="212"/>
  <c r="W105" i="212"/>
  <c r="W91" i="212"/>
  <c r="W22" i="212"/>
  <c r="W248" i="212"/>
  <c r="W58" i="212"/>
  <c r="W33" i="212"/>
  <c r="W267" i="212"/>
  <c r="W62" i="212"/>
  <c r="W43" i="212"/>
  <c r="W101" i="212"/>
  <c r="W77" i="212"/>
  <c r="W166" i="212"/>
  <c r="W126" i="212"/>
  <c r="W29" i="212"/>
  <c r="W110" i="212"/>
  <c r="W92" i="212"/>
  <c r="W200" i="212"/>
  <c r="W14" i="212"/>
  <c r="W191" i="212"/>
  <c r="W136" i="212"/>
  <c r="W307" i="212"/>
  <c r="W213" i="212"/>
  <c r="W123" i="212"/>
  <c r="W155" i="212"/>
  <c r="W140" i="212"/>
  <c r="W219" i="212"/>
  <c r="W159" i="212"/>
  <c r="W149" i="212"/>
  <c r="W225" i="212"/>
  <c r="W218" i="212"/>
  <c r="W199" i="212"/>
  <c r="W53" i="212"/>
  <c r="W255" i="212"/>
  <c r="W162" i="212"/>
  <c r="W234" i="212"/>
  <c r="W243" i="212"/>
  <c r="W18" i="212"/>
  <c r="W63" i="212"/>
  <c r="W176" i="212"/>
  <c r="W41" i="212"/>
  <c r="W27" i="212"/>
  <c r="W151" i="212"/>
  <c r="W237" i="212"/>
  <c r="W80" i="212"/>
  <c r="W30" i="212"/>
  <c r="W40" i="212"/>
  <c r="W263" i="212"/>
  <c r="W235" i="212"/>
  <c r="W143" i="212"/>
  <c r="W46" i="212"/>
  <c r="W26" i="212"/>
  <c r="W308" i="212"/>
  <c r="W353" i="212"/>
  <c r="W269" i="212"/>
  <c r="W335" i="212"/>
  <c r="W78" i="212"/>
  <c r="W183" i="212"/>
  <c r="W209" i="212"/>
  <c r="W249" i="212"/>
  <c r="W352" i="212"/>
  <c r="W171" i="212"/>
  <c r="W75" i="212"/>
  <c r="W50" i="212"/>
  <c r="W51" i="212"/>
  <c r="W318" i="212"/>
  <c r="W275" i="212"/>
  <c r="W93" i="212"/>
  <c r="W189" i="212"/>
  <c r="W215" i="212"/>
  <c r="W323" i="212"/>
  <c r="W369" i="212"/>
  <c r="W68" i="212"/>
  <c r="W54" i="212"/>
  <c r="W186" i="212"/>
  <c r="W81" i="212"/>
  <c r="W56" i="212"/>
  <c r="W57" i="212"/>
  <c r="W327" i="212"/>
  <c r="W279" i="212"/>
  <c r="W125" i="212"/>
  <c r="W208" i="212"/>
  <c r="W256" i="212"/>
  <c r="W224" i="212"/>
  <c r="W342" i="212"/>
  <c r="W184" i="212"/>
  <c r="W19" i="212"/>
  <c r="W146" i="212"/>
  <c r="W202" i="212"/>
  <c r="W99" i="212"/>
  <c r="W82" i="212"/>
  <c r="W343" i="212"/>
  <c r="W294" i="212"/>
  <c r="W150" i="212"/>
  <c r="W214" i="212"/>
  <c r="W290" i="212"/>
  <c r="W233" i="212"/>
  <c r="W351" i="212"/>
  <c r="W52" i="212"/>
  <c r="W28" i="212"/>
  <c r="W152" i="212"/>
  <c r="W212" i="212"/>
  <c r="W122" i="212"/>
  <c r="W100" i="212"/>
  <c r="W368" i="212"/>
  <c r="W319" i="212"/>
  <c r="W165" i="212"/>
  <c r="W20" i="212"/>
  <c r="W223" i="212"/>
  <c r="W311" i="212"/>
  <c r="W266" i="212"/>
  <c r="W367" i="212"/>
  <c r="W66" i="212"/>
  <c r="W67" i="212"/>
  <c r="W220" i="212"/>
  <c r="W79" i="212"/>
  <c r="W332" i="212"/>
  <c r="W39" i="212"/>
  <c r="W128" i="212"/>
  <c r="W129" i="212"/>
  <c r="W328" i="212"/>
  <c r="W207" i="212"/>
  <c r="W34" i="212"/>
  <c r="W232" i="212"/>
  <c r="W340" i="212"/>
  <c r="W21" i="212"/>
  <c r="W272" i="212"/>
  <c r="W114" i="212"/>
  <c r="W87" i="212"/>
  <c r="W88" i="212"/>
  <c r="W341" i="212"/>
  <c r="W55" i="212"/>
  <c r="W197" i="212"/>
  <c r="W172" i="212"/>
  <c r="W121" i="212"/>
  <c r="W338" i="212"/>
  <c r="W246" i="212"/>
  <c r="W44" i="212"/>
  <c r="W238" i="212"/>
  <c r="W355" i="212"/>
  <c r="W35" i="212"/>
  <c r="W297" i="212"/>
  <c r="W347" i="212"/>
  <c r="W119" i="212"/>
  <c r="W47" i="212"/>
  <c r="W94" i="212"/>
  <c r="W104" i="212"/>
  <c r="W298" i="212"/>
  <c r="W187" i="212"/>
  <c r="W139" i="212"/>
  <c r="W261" i="212"/>
  <c r="W69" i="212"/>
  <c r="W271" i="212"/>
  <c r="W371" i="212"/>
  <c r="W70" i="212"/>
  <c r="W321" i="212"/>
  <c r="W163" i="212"/>
  <c r="W42" i="212"/>
  <c r="W185" i="212"/>
  <c r="W147" i="212"/>
  <c r="W302" i="212"/>
  <c r="W221" i="212"/>
  <c r="W173" i="212"/>
  <c r="W270" i="212"/>
  <c r="W314" i="212"/>
  <c r="W131" i="212"/>
  <c r="W280" i="212"/>
  <c r="W112" i="212"/>
  <c r="W331" i="212"/>
  <c r="W322" i="212"/>
  <c r="W196" i="212"/>
  <c r="W106" i="212"/>
  <c r="W195" i="212"/>
  <c r="W153" i="212"/>
  <c r="W259" i="212"/>
  <c r="W236" i="212"/>
  <c r="W178" i="212"/>
  <c r="W285" i="212"/>
  <c r="W339" i="212"/>
  <c r="W135" i="212"/>
  <c r="W370" i="212"/>
  <c r="W161" i="212"/>
  <c r="W350" i="212"/>
  <c r="W211" i="212"/>
  <c r="W251" i="212"/>
  <c r="W74" i="212"/>
  <c r="W287" i="212"/>
  <c r="W274" i="212"/>
  <c r="W284" i="212"/>
  <c r="W182" i="212"/>
  <c r="W295" i="212"/>
  <c r="W345" i="212"/>
  <c r="W141" i="212"/>
  <c r="W190" i="212"/>
  <c r="W299" i="212"/>
  <c r="W344" i="212"/>
  <c r="W245" i="212"/>
  <c r="W329" i="212"/>
  <c r="W333" i="212"/>
  <c r="W23" i="212"/>
  <c r="W293" i="212"/>
  <c r="W194" i="212"/>
  <c r="W127" i="212"/>
  <c r="W334" i="212"/>
  <c r="W160" i="212"/>
  <c r="W258" i="212"/>
  <c r="W97" i="212"/>
  <c r="W169" i="212"/>
  <c r="W118" i="212"/>
  <c r="W76" i="212"/>
  <c r="W73" i="212"/>
  <c r="W65" i="212"/>
  <c r="W158" i="212"/>
  <c r="W337" i="212"/>
  <c r="W217" i="212"/>
  <c r="W206" i="212"/>
  <c r="W134" i="212"/>
  <c r="W89" i="212"/>
  <c r="W247" i="212"/>
  <c r="W86" i="212"/>
  <c r="W210" i="212"/>
  <c r="W181" i="212"/>
  <c r="W289" i="212"/>
  <c r="W229" i="212"/>
  <c r="W203" i="212"/>
  <c r="W148" i="212"/>
  <c r="W31" i="212"/>
  <c r="W103" i="212"/>
  <c r="W244" i="212"/>
  <c r="W85" i="212"/>
  <c r="W292" i="212"/>
  <c r="W254" i="212"/>
  <c r="W205" i="212"/>
  <c r="W49" i="212"/>
  <c r="W175" i="212"/>
  <c r="W257" i="212"/>
  <c r="W253" i="212"/>
  <c r="W305" i="212"/>
  <c r="W277" i="212"/>
  <c r="W268" i="212"/>
  <c r="W90" i="212"/>
  <c r="W227" i="212"/>
  <c r="W262" i="212"/>
  <c r="W325" i="212"/>
  <c r="W326" i="212"/>
  <c r="W358" i="212"/>
  <c r="W286" i="212"/>
  <c r="W179" i="212"/>
  <c r="W301" i="212"/>
  <c r="W296" i="212"/>
  <c r="W241" i="212"/>
  <c r="W349" i="212"/>
  <c r="W25" i="212"/>
  <c r="W315" i="212"/>
  <c r="W230" i="212"/>
  <c r="W45" i="212"/>
  <c r="W309" i="212"/>
  <c r="W313" i="212"/>
  <c r="W17" i="212"/>
  <c r="W366" i="212"/>
  <c r="W362" i="212"/>
  <c r="W354" i="212"/>
  <c r="W316" i="212"/>
  <c r="W124" i="212"/>
  <c r="W365" i="212"/>
  <c r="W361" i="212"/>
  <c r="W145" i="212"/>
  <c r="W83" i="212"/>
  <c r="W278" i="212"/>
  <c r="W38" i="212"/>
  <c r="W137" i="212"/>
  <c r="W306" i="212"/>
  <c r="W61" i="212"/>
  <c r="W142" i="212"/>
  <c r="W281" i="212"/>
  <c r="W291" i="212"/>
  <c r="W320" i="212"/>
  <c r="W330" i="212"/>
  <c r="W117" i="212"/>
  <c r="W359" i="212"/>
  <c r="W193" i="212"/>
  <c r="W138" i="212"/>
  <c r="W363" i="212"/>
  <c r="W265" i="212"/>
  <c r="W310" i="212"/>
  <c r="W107" i="212"/>
  <c r="W157" i="212"/>
  <c r="W109" i="212"/>
  <c r="W357" i="212"/>
  <c r="W282" i="212"/>
  <c r="W133" i="212"/>
  <c r="W113" i="212"/>
  <c r="W59" i="212"/>
  <c r="W364" i="212"/>
  <c r="W37" i="212"/>
  <c r="W13" i="212"/>
  <c r="W345" i="215"/>
  <c r="W293" i="215"/>
  <c r="W242" i="215"/>
  <c r="W164" i="215"/>
  <c r="W149" i="215"/>
  <c r="W98" i="215"/>
  <c r="W339" i="215"/>
  <c r="W233" i="215"/>
  <c r="W215" i="215"/>
  <c r="W195" i="215"/>
  <c r="W365" i="215"/>
  <c r="W308" i="215"/>
  <c r="W218" i="215"/>
  <c r="W209" i="215"/>
  <c r="W194" i="215"/>
  <c r="W16" i="215"/>
  <c r="W185" i="215"/>
  <c r="W167" i="215"/>
  <c r="W143" i="215"/>
  <c r="W284" i="215"/>
  <c r="W269" i="215"/>
  <c r="W315" i="215"/>
  <c r="W307" i="215"/>
  <c r="W137" i="215"/>
  <c r="W119" i="215"/>
  <c r="W99" i="215"/>
  <c r="W260" i="215"/>
  <c r="W311" i="215"/>
  <c r="W291" i="215"/>
  <c r="W236" i="215"/>
  <c r="W212" i="215"/>
  <c r="W197" i="215"/>
  <c r="W113" i="215"/>
  <c r="W314" i="215"/>
  <c r="W188" i="215"/>
  <c r="W173" i="215"/>
  <c r="W89" i="215"/>
  <c r="W71" i="215"/>
  <c r="W51" i="215"/>
  <c r="W318" i="215"/>
  <c r="W287" i="215"/>
  <c r="W267" i="215"/>
  <c r="W74" i="215"/>
  <c r="W323" i="215"/>
  <c r="W305" i="215"/>
  <c r="W290" i="215"/>
  <c r="W140" i="215"/>
  <c r="W357" i="215"/>
  <c r="W281" i="215"/>
  <c r="W263" i="215"/>
  <c r="W243" i="215"/>
  <c r="W219" i="215"/>
  <c r="W50" i="215"/>
  <c r="W347" i="215"/>
  <c r="W317" i="215"/>
  <c r="W266" i="215"/>
  <c r="W239" i="215"/>
  <c r="W116" i="215"/>
  <c r="W101" i="215"/>
  <c r="W41" i="215"/>
  <c r="W191" i="215"/>
  <c r="W170" i="215"/>
  <c r="W92" i="215"/>
  <c r="W245" i="215"/>
  <c r="W125" i="215"/>
  <c r="W331" i="215"/>
  <c r="W75" i="215"/>
  <c r="W47" i="215"/>
  <c r="W95" i="215"/>
  <c r="W65" i="215"/>
  <c r="W123" i="215"/>
  <c r="W147" i="215"/>
  <c r="W257" i="215"/>
  <c r="W171" i="215"/>
  <c r="W15" i="215"/>
  <c r="W122" i="215"/>
  <c r="W35" i="215"/>
  <c r="W221" i="215"/>
  <c r="W161" i="215"/>
  <c r="W146" i="215"/>
  <c r="W77" i="215"/>
  <c r="W68" i="215"/>
  <c r="W53" i="215"/>
  <c r="W44" i="215"/>
  <c r="W25" i="215"/>
  <c r="W45" i="215"/>
  <c r="W213" i="215"/>
  <c r="W198" i="215"/>
  <c r="W52" i="215"/>
  <c r="W55" i="215"/>
  <c r="W27" i="215"/>
  <c r="W327" i="215"/>
  <c r="W259" i="215"/>
  <c r="W39" i="215"/>
  <c r="W177" i="215"/>
  <c r="W232" i="215"/>
  <c r="W214" i="215"/>
  <c r="W67" i="215"/>
  <c r="W70" i="215"/>
  <c r="W33" i="215"/>
  <c r="W342" i="215"/>
  <c r="W238" i="215"/>
  <c r="W304" i="215"/>
  <c r="W76" i="215"/>
  <c r="W78" i="215"/>
  <c r="W42" i="215"/>
  <c r="W343" i="215"/>
  <c r="W66" i="215"/>
  <c r="W362" i="215"/>
  <c r="W309" i="215"/>
  <c r="W81" i="215"/>
  <c r="W184" i="215"/>
  <c r="W88" i="215"/>
  <c r="W102" i="215"/>
  <c r="W352" i="215"/>
  <c r="W103" i="215"/>
  <c r="W368" i="215"/>
  <c r="W13" i="215"/>
  <c r="W100" i="215"/>
  <c r="W210" i="215"/>
  <c r="W93" i="215"/>
  <c r="W112" i="215"/>
  <c r="W358" i="215"/>
  <c r="W118" i="215"/>
  <c r="W57" i="215"/>
  <c r="W227" i="215"/>
  <c r="W292" i="215"/>
  <c r="W222" i="215"/>
  <c r="W69" i="215"/>
  <c r="W126" i="215"/>
  <c r="W316" i="215"/>
  <c r="W130" i="215"/>
  <c r="W106" i="215"/>
  <c r="W20" i="215"/>
  <c r="W148" i="215"/>
  <c r="W117" i="215"/>
  <c r="W367" i="215"/>
  <c r="W165" i="215"/>
  <c r="W22" i="215"/>
  <c r="W17" i="215"/>
  <c r="W199" i="215"/>
  <c r="W286" i="215"/>
  <c r="W29" i="215"/>
  <c r="W154" i="215"/>
  <c r="W131" i="215"/>
  <c r="W31" i="215"/>
  <c r="W23" i="215"/>
  <c r="W341" i="215"/>
  <c r="W58" i="215"/>
  <c r="W59" i="215"/>
  <c r="W172" i="215"/>
  <c r="W135" i="215"/>
  <c r="W79" i="215"/>
  <c r="W26" i="215"/>
  <c r="W82" i="215"/>
  <c r="W63" i="215"/>
  <c r="W187" i="215"/>
  <c r="W225" i="215"/>
  <c r="W226" i="215"/>
  <c r="W40" i="215"/>
  <c r="W114" i="215"/>
  <c r="W115" i="215"/>
  <c r="W107" i="215"/>
  <c r="W237" i="215"/>
  <c r="W258" i="215"/>
  <c r="W21" i="215"/>
  <c r="W94" i="215"/>
  <c r="W163" i="215"/>
  <c r="W111" i="215"/>
  <c r="W295" i="215"/>
  <c r="W249" i="215"/>
  <c r="W220" i="215"/>
  <c r="W273" i="215"/>
  <c r="W283" i="215"/>
  <c r="W90" i="215"/>
  <c r="W359" i="215"/>
  <c r="W223" i="215"/>
  <c r="W186" i="215"/>
  <c r="W201" i="215"/>
  <c r="W280" i="215"/>
  <c r="W351" i="215"/>
  <c r="W306" i="215"/>
  <c r="W207" i="215"/>
  <c r="W166" i="215"/>
  <c r="W335" i="215"/>
  <c r="W91" i="215"/>
  <c r="W87" i="215"/>
  <c r="W270" i="215"/>
  <c r="W30" i="215"/>
  <c r="W333" i="215"/>
  <c r="W268" i="215"/>
  <c r="W174" i="215"/>
  <c r="W105" i="215"/>
  <c r="W124" i="215"/>
  <c r="W285" i="215"/>
  <c r="W202" i="215"/>
  <c r="W353" i="215"/>
  <c r="W297" i="215"/>
  <c r="W189" i="215"/>
  <c r="W175" i="215"/>
  <c r="W139" i="215"/>
  <c r="W303" i="215"/>
  <c r="W271" i="215"/>
  <c r="W244" i="215"/>
  <c r="W319" i="215"/>
  <c r="W231" i="215"/>
  <c r="W190" i="215"/>
  <c r="W153" i="215"/>
  <c r="W321" i="215"/>
  <c r="W138" i="215"/>
  <c r="W282" i="215"/>
  <c r="W328" i="215"/>
  <c r="W251" i="215"/>
  <c r="W208" i="215"/>
  <c r="W294" i="215"/>
  <c r="W364" i="215"/>
  <c r="W151" i="215"/>
  <c r="W334" i="215"/>
  <c r="W255" i="215"/>
  <c r="W246" i="215"/>
  <c r="W322" i="215"/>
  <c r="W136" i="215"/>
  <c r="W196" i="215"/>
  <c r="W14" i="215"/>
  <c r="W363" i="215"/>
  <c r="W274" i="215"/>
  <c r="W261" i="215"/>
  <c r="W256" i="215"/>
  <c r="W141" i="215"/>
  <c r="W211" i="215"/>
  <c r="W235" i="215"/>
  <c r="W19" i="215"/>
  <c r="W329" i="215"/>
  <c r="W275" i="215"/>
  <c r="W155" i="215"/>
  <c r="W234" i="215"/>
  <c r="W310" i="215"/>
  <c r="W43" i="215"/>
  <c r="W34" i="215"/>
  <c r="W369" i="215"/>
  <c r="W279" i="215"/>
  <c r="W46" i="215"/>
  <c r="W159" i="215"/>
  <c r="W299" i="215"/>
  <c r="W179" i="215"/>
  <c r="W150" i="215"/>
  <c r="W330" i="215"/>
  <c r="W162" i="215"/>
  <c r="W54" i="215"/>
  <c r="W178" i="215"/>
  <c r="W340" i="215"/>
  <c r="W129" i="215"/>
  <c r="W183" i="215"/>
  <c r="W160" i="215"/>
  <c r="W127" i="215"/>
  <c r="W350" i="215"/>
  <c r="W64" i="215"/>
  <c r="W247" i="215"/>
  <c r="W355" i="215"/>
  <c r="W142" i="215"/>
  <c r="W83" i="215"/>
  <c r="W298" i="215"/>
  <c r="W262" i="215"/>
  <c r="W338" i="215"/>
  <c r="W278" i="215"/>
  <c r="W128" i="215"/>
  <c r="W73" i="215"/>
  <c r="W61" i="215"/>
  <c r="W361" i="215"/>
  <c r="W250" i="215"/>
  <c r="W203" i="215"/>
  <c r="W371" i="215"/>
  <c r="W134" i="215"/>
  <c r="W332" i="215"/>
  <c r="W272" i="215"/>
  <c r="W217" i="215"/>
  <c r="W205" i="215"/>
  <c r="W38" i="215"/>
  <c r="W370" i="215"/>
  <c r="W296" i="215"/>
  <c r="W289" i="215"/>
  <c r="W325" i="215"/>
  <c r="W62" i="215"/>
  <c r="W32" i="215"/>
  <c r="W320" i="215"/>
  <c r="W313" i="215"/>
  <c r="W349" i="215"/>
  <c r="W206" i="215"/>
  <c r="W104" i="215"/>
  <c r="W121" i="215"/>
  <c r="W157" i="215"/>
  <c r="W230" i="215"/>
  <c r="W152" i="215"/>
  <c r="W145" i="215"/>
  <c r="W181" i="215"/>
  <c r="W254" i="215"/>
  <c r="W337" i="215"/>
  <c r="W229" i="215"/>
  <c r="W302" i="215"/>
  <c r="W354" i="215"/>
  <c r="W253" i="215"/>
  <c r="W326" i="215"/>
  <c r="W49" i="215"/>
  <c r="W277" i="215"/>
  <c r="W344" i="215"/>
  <c r="W97" i="215"/>
  <c r="W301" i="215"/>
  <c r="W366" i="215"/>
  <c r="W169" i="215"/>
  <c r="W346" i="215"/>
  <c r="W28" i="215"/>
  <c r="W193" i="215"/>
  <c r="W356" i="215"/>
  <c r="W80" i="215"/>
  <c r="W265" i="215"/>
  <c r="W86" i="215"/>
  <c r="W176" i="215"/>
  <c r="W37" i="215"/>
  <c r="W158" i="215"/>
  <c r="W224" i="215"/>
  <c r="W109" i="215"/>
  <c r="W18" i="215"/>
  <c r="W110" i="215"/>
  <c r="W182" i="215"/>
  <c r="W56" i="215"/>
  <c r="W200" i="215"/>
  <c r="W248" i="215"/>
  <c r="W241" i="215"/>
  <c r="W85" i="215"/>
  <c r="W133" i="215"/>
  <c r="W232" i="216"/>
  <c r="W308" i="216"/>
  <c r="W18" i="216"/>
  <c r="W164" i="216"/>
  <c r="W280" i="216"/>
  <c r="W136" i="216"/>
  <c r="W34" i="216"/>
  <c r="W260" i="216"/>
  <c r="W184" i="216"/>
  <c r="W74" i="216"/>
  <c r="W40" i="216"/>
  <c r="W17" i="216"/>
  <c r="W98" i="216"/>
  <c r="W212" i="216"/>
  <c r="W112" i="216"/>
  <c r="W29" i="216"/>
  <c r="W143" i="216"/>
  <c r="W16" i="216"/>
  <c r="W242" i="216"/>
  <c r="W146" i="216"/>
  <c r="W182" i="216"/>
  <c r="W78" i="216"/>
  <c r="W152" i="216"/>
  <c r="W222" i="216"/>
  <c r="W45" i="216"/>
  <c r="W258" i="216"/>
  <c r="W88" i="216"/>
  <c r="W162" i="216"/>
  <c r="W238" i="216"/>
  <c r="W153" i="216"/>
  <c r="W267" i="216"/>
  <c r="W44" i="216"/>
  <c r="W247" i="216"/>
  <c r="W163" i="216"/>
  <c r="W298" i="216"/>
  <c r="W23" i="216"/>
  <c r="W26" i="216"/>
  <c r="W111" i="216"/>
  <c r="W295" i="216"/>
  <c r="W87" i="216"/>
  <c r="W68" i="216"/>
  <c r="W347" i="216"/>
  <c r="W343" i="216"/>
  <c r="W190" i="216"/>
  <c r="W230" i="216"/>
  <c r="W246" i="216"/>
  <c r="W257" i="216"/>
  <c r="W178" i="216"/>
  <c r="W46" i="216"/>
  <c r="W266" i="216"/>
  <c r="W188" i="216"/>
  <c r="W31" i="216"/>
  <c r="W287" i="216"/>
  <c r="W297" i="216"/>
  <c r="W316" i="216"/>
  <c r="W307" i="216"/>
  <c r="W323" i="216"/>
  <c r="W179" i="216"/>
  <c r="W322" i="216"/>
  <c r="W326" i="216"/>
  <c r="W333" i="216"/>
  <c r="W198" i="216"/>
  <c r="W354" i="216"/>
  <c r="W219" i="216"/>
  <c r="W28" i="216"/>
  <c r="W237" i="216"/>
  <c r="W106" i="216"/>
  <c r="W318" i="216"/>
  <c r="W329" i="216"/>
  <c r="W161" i="216"/>
  <c r="W86" i="216"/>
  <c r="W314" i="216"/>
  <c r="W20" i="216"/>
  <c r="W227" i="216"/>
  <c r="W209" i="216"/>
  <c r="W135" i="216"/>
  <c r="W335" i="216"/>
  <c r="W170" i="216"/>
  <c r="W194" i="216"/>
  <c r="W92" i="216"/>
  <c r="W340" i="216"/>
  <c r="W58" i="216"/>
  <c r="W231" i="216"/>
  <c r="W353" i="216"/>
  <c r="W218" i="216"/>
  <c r="W364" i="216"/>
  <c r="W201" i="216"/>
  <c r="W200" i="216"/>
  <c r="W107" i="216"/>
  <c r="W350" i="216"/>
  <c r="W83" i="216"/>
  <c r="W256" i="216"/>
  <c r="W359" i="216"/>
  <c r="W249" i="216"/>
  <c r="W211" i="216"/>
  <c r="W154" i="216"/>
  <c r="W210" i="216"/>
  <c r="W160" i="216"/>
  <c r="W93" i="216"/>
  <c r="W290" i="216"/>
  <c r="W259" i="216"/>
  <c r="W220" i="216"/>
  <c r="W189" i="216"/>
  <c r="W250" i="216"/>
  <c r="W191" i="216"/>
  <c r="W142" i="216"/>
  <c r="W296" i="216"/>
  <c r="W268" i="216"/>
  <c r="W226" i="216"/>
  <c r="W173" i="216"/>
  <c r="W269" i="216"/>
  <c r="W330" i="216"/>
  <c r="W286" i="216"/>
  <c r="W306" i="216"/>
  <c r="W27" i="216"/>
  <c r="W278" i="216"/>
  <c r="W285" i="216"/>
  <c r="W367" i="216"/>
  <c r="W183" i="216"/>
  <c r="W275" i="216"/>
  <c r="W365" i="216"/>
  <c r="W315" i="216"/>
  <c r="W15" i="216"/>
  <c r="W341" i="216"/>
  <c r="W47" i="216"/>
  <c r="W334" i="216"/>
  <c r="W339" i="216"/>
  <c r="W21" i="216"/>
  <c r="W239" i="216"/>
  <c r="W32" i="216"/>
  <c r="W279" i="216"/>
  <c r="W371" i="216"/>
  <c r="W14" i="216"/>
  <c r="W331" i="216"/>
  <c r="W38" i="216"/>
  <c r="W351" i="216"/>
  <c r="W75" i="216"/>
  <c r="W363" i="216"/>
  <c r="W345" i="216"/>
  <c r="W248" i="216"/>
  <c r="W50" i="216"/>
  <c r="W284" i="216"/>
  <c r="W150" i="216"/>
  <c r="W59" i="216"/>
  <c r="W357" i="216"/>
  <c r="W110" i="216"/>
  <c r="W369" i="216"/>
  <c r="W355" i="216"/>
  <c r="W317" i="216"/>
  <c r="W130" i="216"/>
  <c r="W274" i="216"/>
  <c r="W236" i="216"/>
  <c r="W171" i="216"/>
  <c r="W140" i="216"/>
  <c r="W327" i="216"/>
  <c r="W134" i="216"/>
  <c r="W76" i="216"/>
  <c r="W270" i="216"/>
  <c r="W202" i="216"/>
  <c r="W174" i="216"/>
  <c r="W294" i="216"/>
  <c r="W208" i="216"/>
  <c r="W358" i="216"/>
  <c r="W221" i="216"/>
  <c r="W199" i="216"/>
  <c r="W101" i="216"/>
  <c r="W309" i="216"/>
  <c r="W158" i="216"/>
  <c r="W49" i="216"/>
  <c r="W80" i="216"/>
  <c r="W251" i="216"/>
  <c r="W104" i="216"/>
  <c r="W292" i="216"/>
  <c r="W166" i="216"/>
  <c r="W54" i="216"/>
  <c r="W235" i="216"/>
  <c r="W253" i="216"/>
  <c r="W39" i="216"/>
  <c r="W82" i="216"/>
  <c r="W304" i="216"/>
  <c r="W368" i="216"/>
  <c r="W305" i="216"/>
  <c r="W131" i="216"/>
  <c r="W151" i="216"/>
  <c r="W185" i="216"/>
  <c r="W65" i="216"/>
  <c r="W273" i="216"/>
  <c r="W13" i="216"/>
  <c r="W159" i="216"/>
  <c r="W328" i="216"/>
  <c r="W165" i="216"/>
  <c r="W99" i="216"/>
  <c r="W293" i="216"/>
  <c r="W139" i="216"/>
  <c r="W346" i="216"/>
  <c r="W181" i="216"/>
  <c r="W67" i="216"/>
  <c r="W344" i="216"/>
  <c r="W55" i="216"/>
  <c r="W281" i="216"/>
  <c r="W186" i="216"/>
  <c r="W193" i="216"/>
  <c r="W70" i="216"/>
  <c r="W366" i="216"/>
  <c r="W245" i="216"/>
  <c r="W22" i="216"/>
  <c r="W215" i="216"/>
  <c r="W90" i="216"/>
  <c r="W338" i="216"/>
  <c r="W234" i="216"/>
  <c r="W147" i="216"/>
  <c r="W81" i="216"/>
  <c r="W337" i="216"/>
  <c r="W116" i="216"/>
  <c r="W205" i="216"/>
  <c r="W254" i="216"/>
  <c r="W43" i="216"/>
  <c r="W223" i="216"/>
  <c r="W113" i="216"/>
  <c r="W157" i="216"/>
  <c r="W262" i="216"/>
  <c r="W167" i="216"/>
  <c r="W95" i="216"/>
  <c r="W71" i="216"/>
  <c r="W176" i="216"/>
  <c r="W102" i="216"/>
  <c r="W352" i="216"/>
  <c r="W213" i="216"/>
  <c r="W117" i="216"/>
  <c r="W25" i="216"/>
  <c r="W103" i="216"/>
  <c r="W311" i="216"/>
  <c r="W196" i="216"/>
  <c r="W123" i="216"/>
  <c r="W277" i="216"/>
  <c r="W263" i="216"/>
  <c r="W97" i="216"/>
  <c r="W73" i="216"/>
  <c r="W244" i="216"/>
  <c r="W126" i="216"/>
  <c r="W94" i="216"/>
  <c r="W118" i="216"/>
  <c r="W319" i="216"/>
  <c r="W217" i="216"/>
  <c r="W129" i="216"/>
  <c r="W63" i="216"/>
  <c r="W271" i="216"/>
  <c r="W109" i="216"/>
  <c r="W85" i="216"/>
  <c r="W169" i="216"/>
  <c r="W342" i="216"/>
  <c r="W229" i="216"/>
  <c r="W224" i="216"/>
  <c r="W302" i="216"/>
  <c r="W299" i="216"/>
  <c r="W133" i="216"/>
  <c r="W265" i="216"/>
  <c r="W141" i="216"/>
  <c r="W255" i="216"/>
  <c r="W233" i="216"/>
  <c r="W321" i="216"/>
  <c r="W303" i="216"/>
  <c r="W121" i="216"/>
  <c r="W272" i="216"/>
  <c r="W172" i="216"/>
  <c r="W283" i="216"/>
  <c r="W261" i="216"/>
  <c r="W370" i="216"/>
  <c r="W356" i="216"/>
  <c r="W53" i="216"/>
  <c r="W332" i="216"/>
  <c r="W289" i="216"/>
  <c r="W291" i="216"/>
  <c r="W320" i="216"/>
  <c r="W145" i="216"/>
  <c r="W33" i="216"/>
  <c r="W37" i="216"/>
  <c r="W42" i="216"/>
  <c r="W51" i="216"/>
  <c r="W362" i="216"/>
  <c r="W19" i="216"/>
  <c r="W69" i="216"/>
  <c r="W349" i="216"/>
  <c r="W301" i="216"/>
  <c r="W56" i="216"/>
  <c r="W57" i="216"/>
  <c r="W30" i="216"/>
  <c r="W62" i="216"/>
  <c r="W100" i="216"/>
  <c r="W325" i="216"/>
  <c r="W149" i="216"/>
  <c r="W89" i="216"/>
  <c r="W52" i="216"/>
  <c r="W114" i="216"/>
  <c r="W124" i="216"/>
  <c r="W91" i="216"/>
  <c r="W41" i="216"/>
  <c r="W177" i="216"/>
  <c r="W127" i="216"/>
  <c r="W119" i="216"/>
  <c r="W138" i="216"/>
  <c r="W175" i="216"/>
  <c r="W61" i="216"/>
  <c r="W125" i="216"/>
  <c r="W282" i="216"/>
  <c r="W187" i="216"/>
  <c r="W128" i="216"/>
  <c r="W206" i="216"/>
  <c r="W207" i="216"/>
  <c r="W313" i="216"/>
  <c r="W35" i="216"/>
  <c r="W122" i="216"/>
  <c r="W137" i="216"/>
  <c r="W105" i="216"/>
  <c r="W64" i="216"/>
  <c r="W195" i="216"/>
  <c r="W197" i="216"/>
  <c r="W148" i="216"/>
  <c r="W225" i="216"/>
  <c r="W79" i="216"/>
  <c r="W115" i="216"/>
  <c r="W214" i="216"/>
  <c r="W203" i="216"/>
  <c r="W155" i="216"/>
  <c r="W310" i="216"/>
  <c r="W243" i="216"/>
  <c r="W241" i="216"/>
  <c r="W361" i="216"/>
  <c r="W66" i="216"/>
  <c r="W77" i="216"/>
  <c r="W305" i="214"/>
  <c r="W249" i="214"/>
  <c r="W211" i="214"/>
  <c r="W173" i="214"/>
  <c r="W242" i="214"/>
  <c r="W140" i="214"/>
  <c r="W82" i="214"/>
  <c r="W44" i="214"/>
  <c r="W15" i="214"/>
  <c r="W298" i="214"/>
  <c r="W256" i="214"/>
  <c r="W115" i="214"/>
  <c r="W29" i="214"/>
  <c r="W294" i="214"/>
  <c r="W167" i="214"/>
  <c r="W170" i="214"/>
  <c r="W146" i="214"/>
  <c r="W143" i="214"/>
  <c r="W321" i="214"/>
  <c r="W208" i="214"/>
  <c r="W30" i="214"/>
  <c r="W293" i="214"/>
  <c r="W231" i="214"/>
  <c r="W236" i="214"/>
  <c r="W198" i="214"/>
  <c r="W297" i="214"/>
  <c r="W260" i="214"/>
  <c r="W274" i="214"/>
  <c r="W269" i="214"/>
  <c r="W221" i="214"/>
  <c r="W19" i="214"/>
  <c r="W333" i="214"/>
  <c r="W328" i="214"/>
  <c r="W57" i="214"/>
  <c r="W357" i="214"/>
  <c r="W304" i="214"/>
  <c r="W291" i="214"/>
  <c r="W178" i="214"/>
  <c r="W273" i="214"/>
  <c r="W239" i="214"/>
  <c r="W71" i="214"/>
  <c r="W365" i="214"/>
  <c r="W341" i="214"/>
  <c r="W332" i="214"/>
  <c r="W153" i="214"/>
  <c r="W74" i="214"/>
  <c r="W50" i="214"/>
  <c r="W47" i="214"/>
  <c r="W317" i="214"/>
  <c r="W308" i="214"/>
  <c r="W32" i="214"/>
  <c r="W23" i="214"/>
  <c r="W33" i="214"/>
  <c r="W28" i="214"/>
  <c r="W67" i="214"/>
  <c r="W20" i="214"/>
  <c r="W338" i="214"/>
  <c r="W183" i="214"/>
  <c r="W194" i="214"/>
  <c r="W215" i="214"/>
  <c r="W58" i="214"/>
  <c r="W21" i="214"/>
  <c r="W164" i="214"/>
  <c r="W65" i="214"/>
  <c r="W27" i="214"/>
  <c r="W66" i="214"/>
  <c r="W43" i="214"/>
  <c r="W76" i="214"/>
  <c r="W92" i="214"/>
  <c r="W359" i="214"/>
  <c r="W222" i="214"/>
  <c r="W232" i="214"/>
  <c r="W16" i="214"/>
  <c r="W263" i="214"/>
  <c r="W91" i="214"/>
  <c r="W39" i="214"/>
  <c r="W187" i="214"/>
  <c r="W80" i="214"/>
  <c r="W42" i="214"/>
  <c r="W75" i="214"/>
  <c r="W100" i="214"/>
  <c r="W155" i="214"/>
  <c r="W34" i="214"/>
  <c r="W101" i="214"/>
  <c r="W362" i="214"/>
  <c r="W255" i="214"/>
  <c r="W331" i="214"/>
  <c r="W22" i="214"/>
  <c r="W267" i="214"/>
  <c r="W110" i="214"/>
  <c r="W53" i="214"/>
  <c r="W202" i="214"/>
  <c r="W89" i="214"/>
  <c r="W99" i="214"/>
  <c r="W81" i="214"/>
  <c r="W106" i="214"/>
  <c r="W254" i="214"/>
  <c r="W38" i="214"/>
  <c r="W111" i="214"/>
  <c r="W368" i="214"/>
  <c r="W340" i="214"/>
  <c r="W64" i="214"/>
  <c r="W280" i="214"/>
  <c r="W131" i="214"/>
  <c r="W62" i="214"/>
  <c r="W225" i="214"/>
  <c r="W188" i="214"/>
  <c r="W95" i="214"/>
  <c r="W105" i="214"/>
  <c r="W134" i="214"/>
  <c r="W250" i="214"/>
  <c r="W283" i="214"/>
  <c r="W245" i="214"/>
  <c r="W117" i="214"/>
  <c r="W345" i="214"/>
  <c r="W70" i="214"/>
  <c r="W17" i="214"/>
  <c r="W290" i="214"/>
  <c r="W154" i="214"/>
  <c r="W68" i="214"/>
  <c r="W234" i="214"/>
  <c r="W197" i="214"/>
  <c r="W150" i="214"/>
  <c r="W129" i="214"/>
  <c r="W130" i="214"/>
  <c r="W226" i="214"/>
  <c r="W342" i="214"/>
  <c r="W292" i="214"/>
  <c r="W251" i="214"/>
  <c r="W126" i="214"/>
  <c r="W69" i="214"/>
  <c r="W40" i="214"/>
  <c r="W355" i="214"/>
  <c r="W94" i="214"/>
  <c r="W26" i="214"/>
  <c r="W196" i="214"/>
  <c r="W77" i="214"/>
  <c r="W257" i="214"/>
  <c r="W235" i="214"/>
  <c r="W139" i="214"/>
  <c r="W163" i="214"/>
  <c r="W259" i="214"/>
  <c r="W314" i="214"/>
  <c r="W136" i="214"/>
  <c r="W78" i="214"/>
  <c r="W87" i="214"/>
  <c r="W364" i="214"/>
  <c r="W122" i="214"/>
  <c r="W88" i="214"/>
  <c r="W262" i="214"/>
  <c r="W107" i="214"/>
  <c r="W272" i="214"/>
  <c r="W201" i="214"/>
  <c r="W172" i="214"/>
  <c r="W296" i="214"/>
  <c r="W319" i="214"/>
  <c r="W189" i="214"/>
  <c r="W190" i="214"/>
  <c r="W103" i="214"/>
  <c r="W138" i="214"/>
  <c r="W98" i="214"/>
  <c r="W266" i="214"/>
  <c r="W116" i="214"/>
  <c r="W286" i="214"/>
  <c r="W323" i="214"/>
  <c r="W309" i="214"/>
  <c r="W351" i="214"/>
  <c r="W352" i="214"/>
  <c r="W270" i="214"/>
  <c r="W59" i="214"/>
  <c r="W199" i="214"/>
  <c r="W112" i="214"/>
  <c r="W185" i="214"/>
  <c r="W104" i="214"/>
  <c r="W279" i="214"/>
  <c r="W125" i="214"/>
  <c r="W299" i="214"/>
  <c r="W287" i="214"/>
  <c r="W327" i="214"/>
  <c r="W318" i="214"/>
  <c r="W358" i="214"/>
  <c r="W284" i="214"/>
  <c r="W102" i="214"/>
  <c r="W223" i="214"/>
  <c r="W161" i="214"/>
  <c r="W191" i="214"/>
  <c r="W119" i="214"/>
  <c r="W330" i="214"/>
  <c r="W347" i="214"/>
  <c r="W367" i="214"/>
  <c r="W306" i="214"/>
  <c r="W160" i="214"/>
  <c r="W246" i="214"/>
  <c r="W176" i="214"/>
  <c r="W200" i="214"/>
  <c r="W162" i="214"/>
  <c r="W339" i="214"/>
  <c r="W149" i="214"/>
  <c r="W335" i="214"/>
  <c r="W322" i="214"/>
  <c r="W230" i="214"/>
  <c r="W329" i="214"/>
  <c r="W285" i="214"/>
  <c r="W174" i="214"/>
  <c r="W207" i="214"/>
  <c r="W184" i="214"/>
  <c r="W212" i="214"/>
  <c r="W177" i="214"/>
  <c r="W135" i="214"/>
  <c r="W258" i="214"/>
  <c r="W227" i="214"/>
  <c r="W195" i="214"/>
  <c r="W158" i="214"/>
  <c r="W281" i="214"/>
  <c r="W268" i="214"/>
  <c r="W218" i="214"/>
  <c r="W315" i="214"/>
  <c r="W307" i="214"/>
  <c r="W295" i="214"/>
  <c r="W303" i="214"/>
  <c r="W311" i="214"/>
  <c r="W369" i="214"/>
  <c r="W346" i="214"/>
  <c r="W343" i="214"/>
  <c r="W54" i="214"/>
  <c r="W370" i="214"/>
  <c r="W353" i="214"/>
  <c r="W171" i="214"/>
  <c r="W63" i="214"/>
  <c r="W52" i="214"/>
  <c r="W93" i="214"/>
  <c r="W371" i="214"/>
  <c r="W166" i="214"/>
  <c r="W127" i="214"/>
  <c r="W217" i="214"/>
  <c r="W137" i="214"/>
  <c r="W18" i="214"/>
  <c r="W157" i="214"/>
  <c r="W243" i="214"/>
  <c r="W206" i="214"/>
  <c r="W219" i="214"/>
  <c r="W363" i="214"/>
  <c r="W159" i="214"/>
  <c r="W121" i="214"/>
  <c r="W302" i="214"/>
  <c r="W326" i="214"/>
  <c r="W209" i="214"/>
  <c r="W51" i="214"/>
  <c r="W49" i="214"/>
  <c r="W366" i="214"/>
  <c r="W289" i="214"/>
  <c r="W229" i="214"/>
  <c r="W238" i="214"/>
  <c r="W214" i="214"/>
  <c r="W147" i="214"/>
  <c r="W203" i="214"/>
  <c r="W282" i="214"/>
  <c r="W237" i="214"/>
  <c r="W271" i="214"/>
  <c r="W247" i="214"/>
  <c r="W152" i="214"/>
  <c r="W241" i="214"/>
  <c r="W310" i="214"/>
  <c r="W124" i="214"/>
  <c r="W41" i="214"/>
  <c r="W356" i="214"/>
  <c r="W301" i="214"/>
  <c r="W325" i="214"/>
  <c r="W13" i="214"/>
  <c r="W169" i="214"/>
  <c r="W141" i="214"/>
  <c r="W46" i="214"/>
  <c r="W35" i="214"/>
  <c r="W316" i="214"/>
  <c r="W37" i="214"/>
  <c r="W90" i="214"/>
  <c r="W265" i="214"/>
  <c r="W275" i="214"/>
  <c r="W55" i="214"/>
  <c r="W210" i="214"/>
  <c r="W123" i="214"/>
  <c r="W278" i="214"/>
  <c r="W113" i="214"/>
  <c r="W248" i="214"/>
  <c r="W128" i="214"/>
  <c r="W334" i="214"/>
  <c r="W118" i="214"/>
  <c r="W313" i="214"/>
  <c r="W186" i="214"/>
  <c r="W350" i="214"/>
  <c r="W151" i="214"/>
  <c r="W25" i="214"/>
  <c r="W224" i="214"/>
  <c r="W45" i="214"/>
  <c r="W79" i="214"/>
  <c r="W320" i="214"/>
  <c r="W133" i="214"/>
  <c r="W354" i="214"/>
  <c r="W83" i="214"/>
  <c r="W142" i="214"/>
  <c r="W344" i="214"/>
  <c r="W145" i="214"/>
  <c r="W193" i="214"/>
  <c r="W109" i="214"/>
  <c r="W233" i="214"/>
  <c r="W277" i="214"/>
  <c r="W165" i="214"/>
  <c r="W73" i="214"/>
  <c r="W179" i="214"/>
  <c r="W85" i="214"/>
  <c r="W14" i="214"/>
  <c r="W244" i="214"/>
  <c r="W349" i="214"/>
  <c r="W205" i="214"/>
  <c r="W181" i="214"/>
  <c r="W56" i="214"/>
  <c r="W261" i="214"/>
  <c r="W175" i="214"/>
  <c r="W97" i="214"/>
  <c r="W213" i="214"/>
  <c r="W61" i="214"/>
  <c r="W31" i="214"/>
  <c r="W114" i="214"/>
  <c r="W148" i="214"/>
  <c r="W253" i="214"/>
  <c r="W182" i="214"/>
  <c r="W337" i="214"/>
  <c r="W86" i="214"/>
  <c r="W361" i="214"/>
  <c r="W220" i="214"/>
  <c r="W362" i="218"/>
  <c r="W290" i="218"/>
  <c r="W226" i="218"/>
  <c r="W328" i="218"/>
  <c r="W56" i="218"/>
  <c r="W342" i="218"/>
  <c r="W304" i="218"/>
  <c r="W260" i="218"/>
  <c r="W194" i="218"/>
  <c r="W116" i="218"/>
  <c r="W318" i="218"/>
  <c r="W174" i="218"/>
  <c r="W134" i="218"/>
  <c r="W356" i="218"/>
  <c r="W332" i="218"/>
  <c r="W346" i="218"/>
  <c r="W308" i="218"/>
  <c r="W274" i="218"/>
  <c r="W322" i="218"/>
  <c r="W242" i="218"/>
  <c r="W114" i="218"/>
  <c r="W128" i="218"/>
  <c r="W78" i="218"/>
  <c r="W212" i="218"/>
  <c r="W32" i="218"/>
  <c r="W137" i="218"/>
  <c r="W321" i="218"/>
  <c r="W146" i="218"/>
  <c r="W62" i="218"/>
  <c r="W207" i="218"/>
  <c r="W298" i="218"/>
  <c r="W233" i="218"/>
  <c r="W224" i="218"/>
  <c r="W110" i="218"/>
  <c r="W165" i="218"/>
  <c r="W333" i="218"/>
  <c r="W352" i="218"/>
  <c r="W339" i="218"/>
  <c r="W177" i="218"/>
  <c r="W187" i="218"/>
  <c r="W19" i="218"/>
  <c r="W88" i="218"/>
  <c r="W178" i="218"/>
  <c r="W44" i="218"/>
  <c r="W139" i="218"/>
  <c r="W20" i="218"/>
  <c r="W323" i="218"/>
  <c r="W14" i="218"/>
  <c r="W366" i="218"/>
  <c r="W131" i="218"/>
  <c r="W166" i="218"/>
  <c r="W222" i="218"/>
  <c r="W307" i="218"/>
  <c r="W63" i="218"/>
  <c r="W208" i="218"/>
  <c r="W218" i="218"/>
  <c r="W106" i="218"/>
  <c r="W80" i="218"/>
  <c r="W21" i="218"/>
  <c r="W319" i="218"/>
  <c r="W271" i="218"/>
  <c r="W256" i="218"/>
  <c r="W17" i="218"/>
  <c r="W354" i="218"/>
  <c r="W369" i="218"/>
  <c r="W138" i="218"/>
  <c r="W326" i="218"/>
  <c r="W243" i="218"/>
  <c r="W130" i="218"/>
  <c r="W125" i="218"/>
  <c r="W91" i="218"/>
  <c r="W367" i="218"/>
  <c r="W16" i="218"/>
  <c r="W280" i="218"/>
  <c r="W296" i="218"/>
  <c r="W27" i="218"/>
  <c r="W18" i="218"/>
  <c r="W182" i="218"/>
  <c r="W331" i="218"/>
  <c r="W259" i="218"/>
  <c r="W155" i="218"/>
  <c r="W159" i="218"/>
  <c r="W184" i="218"/>
  <c r="W22" i="218"/>
  <c r="W305" i="218"/>
  <c r="W320" i="218"/>
  <c r="W52" i="218"/>
  <c r="W42" i="218"/>
  <c r="W247" i="218"/>
  <c r="W33" i="218"/>
  <c r="W188" i="218"/>
  <c r="W355" i="218"/>
  <c r="W284" i="218"/>
  <c r="W199" i="218"/>
  <c r="W225" i="218"/>
  <c r="W200" i="218"/>
  <c r="W363" i="218"/>
  <c r="W257" i="218"/>
  <c r="W94" i="218"/>
  <c r="W223" i="218"/>
  <c r="W370" i="218"/>
  <c r="W350" i="218"/>
  <c r="W209" i="218"/>
  <c r="W250" i="218"/>
  <c r="W210" i="218"/>
  <c r="W297" i="218"/>
  <c r="W359" i="218"/>
  <c r="W104" i="218"/>
  <c r="W248" i="218"/>
  <c r="W29" i="218"/>
  <c r="W371" i="218"/>
  <c r="W234" i="218"/>
  <c r="W309" i="218"/>
  <c r="W270" i="218"/>
  <c r="W92" i="218"/>
  <c r="W368" i="218"/>
  <c r="W142" i="218"/>
  <c r="W122" i="218"/>
  <c r="W58" i="218"/>
  <c r="W147" i="218"/>
  <c r="W283" i="218"/>
  <c r="W34" i="218"/>
  <c r="W74" i="218"/>
  <c r="W341" i="218"/>
  <c r="W327" i="218"/>
  <c r="W294" i="218"/>
  <c r="W31" i="218"/>
  <c r="W102" i="218"/>
  <c r="W152" i="218"/>
  <c r="W68" i="218"/>
  <c r="W197" i="218"/>
  <c r="W340" i="218"/>
  <c r="W38" i="218"/>
  <c r="W115" i="218"/>
  <c r="W365" i="218"/>
  <c r="W347" i="218"/>
  <c r="W351" i="218"/>
  <c r="W126" i="218"/>
  <c r="W151" i="218"/>
  <c r="W26" i="218"/>
  <c r="W282" i="218"/>
  <c r="W203" i="218"/>
  <c r="W345" i="218"/>
  <c r="W54" i="218"/>
  <c r="W158" i="218"/>
  <c r="W39" i="218"/>
  <c r="W175" i="218"/>
  <c r="W160" i="218"/>
  <c r="W167" i="218"/>
  <c r="W206" i="218"/>
  <c r="W232" i="218"/>
  <c r="W364" i="218"/>
  <c r="W99" i="218"/>
  <c r="W179" i="218"/>
  <c r="W55" i="218"/>
  <c r="W220" i="218"/>
  <c r="W201" i="218"/>
  <c r="W176" i="218"/>
  <c r="W266" i="218"/>
  <c r="W263" i="218"/>
  <c r="W154" i="218"/>
  <c r="W183" i="218"/>
  <c r="W90" i="218"/>
  <c r="W30" i="218"/>
  <c r="W286" i="218"/>
  <c r="W211" i="218"/>
  <c r="W186" i="218"/>
  <c r="W306" i="218"/>
  <c r="W100" i="218"/>
  <c r="W198" i="218"/>
  <c r="W75" i="218"/>
  <c r="W172" i="218"/>
  <c r="W335" i="218"/>
  <c r="W217" i="218"/>
  <c r="W76" i="218"/>
  <c r="W267" i="218"/>
  <c r="W227" i="218"/>
  <c r="W148" i="218"/>
  <c r="W329" i="218"/>
  <c r="W337" i="218"/>
  <c r="W35" i="218"/>
  <c r="W157" i="218"/>
  <c r="W349" i="218"/>
  <c r="W273" i="218"/>
  <c r="W246" i="218"/>
  <c r="W23" i="218"/>
  <c r="W189" i="218"/>
  <c r="W15" i="218"/>
  <c r="W66" i="218"/>
  <c r="W338" i="218"/>
  <c r="W87" i="218"/>
  <c r="W82" i="218"/>
  <c r="W353" i="218"/>
  <c r="W103" i="218"/>
  <c r="W236" i="218"/>
  <c r="W202" i="218"/>
  <c r="W310" i="218"/>
  <c r="W314" i="218"/>
  <c r="W79" i="218"/>
  <c r="W275" i="218"/>
  <c r="W127" i="218"/>
  <c r="W303" i="218"/>
  <c r="W272" i="218"/>
  <c r="W153" i="218"/>
  <c r="W311" i="218"/>
  <c r="W251" i="218"/>
  <c r="W81" i="218"/>
  <c r="W101" i="218"/>
  <c r="W107" i="218"/>
  <c r="W97" i="218"/>
  <c r="W28" i="218"/>
  <c r="W334" i="218"/>
  <c r="W163" i="218"/>
  <c r="W358" i="218"/>
  <c r="W285" i="218"/>
  <c r="W281" i="218"/>
  <c r="W185" i="218"/>
  <c r="W140" i="218"/>
  <c r="W357" i="218"/>
  <c r="W77" i="218"/>
  <c r="W119" i="218"/>
  <c r="W133" i="218"/>
  <c r="W193" i="218"/>
  <c r="W51" i="218"/>
  <c r="W195" i="218"/>
  <c r="W98" i="218"/>
  <c r="W317" i="218"/>
  <c r="W221" i="218"/>
  <c r="W213" i="218"/>
  <c r="W171" i="218"/>
  <c r="W57" i="218"/>
  <c r="W113" i="218"/>
  <c r="W289" i="218"/>
  <c r="W313" i="218"/>
  <c r="W215" i="218"/>
  <c r="W118" i="218"/>
  <c r="W13" i="218"/>
  <c r="W230" i="218"/>
  <c r="W231" i="218"/>
  <c r="W191" i="218"/>
  <c r="W69" i="218"/>
  <c r="W265" i="218"/>
  <c r="W169" i="218"/>
  <c r="W46" i="218"/>
  <c r="W261" i="218"/>
  <c r="W150" i="218"/>
  <c r="W50" i="218"/>
  <c r="W279" i="218"/>
  <c r="W164" i="218"/>
  <c r="W67" i="218"/>
  <c r="W86" i="218"/>
  <c r="W268" i="218"/>
  <c r="W255" i="218"/>
  <c r="W117" i="218"/>
  <c r="W361" i="218"/>
  <c r="W49" i="218"/>
  <c r="W70" i="218"/>
  <c r="W293" i="218"/>
  <c r="W173" i="218"/>
  <c r="W123" i="218"/>
  <c r="W124" i="218"/>
  <c r="W291" i="218"/>
  <c r="W269" i="218"/>
  <c r="W205" i="218"/>
  <c r="W47" i="218"/>
  <c r="W61" i="218"/>
  <c r="W112" i="218"/>
  <c r="W302" i="218"/>
  <c r="W196" i="218"/>
  <c r="W143" i="218"/>
  <c r="W129" i="218"/>
  <c r="W40" i="218"/>
  <c r="W278" i="218"/>
  <c r="W277" i="218"/>
  <c r="W59" i="218"/>
  <c r="W73" i="218"/>
  <c r="W135" i="218"/>
  <c r="W316" i="218"/>
  <c r="W219" i="218"/>
  <c r="W235" i="218"/>
  <c r="W325" i="218"/>
  <c r="W45" i="218"/>
  <c r="W292" i="218"/>
  <c r="W41" i="218"/>
  <c r="W71" i="218"/>
  <c r="W85" i="218"/>
  <c r="W344" i="218"/>
  <c r="W161" i="218"/>
  <c r="W25" i="218"/>
  <c r="W37" i="218"/>
  <c r="W136" i="218"/>
  <c r="W170" i="218"/>
  <c r="W93" i="218"/>
  <c r="W109" i="218"/>
  <c r="W239" i="218"/>
  <c r="W190" i="218"/>
  <c r="W105" i="218"/>
  <c r="W121" i="218"/>
  <c r="W262" i="218"/>
  <c r="W245" i="218"/>
  <c r="W53" i="218"/>
  <c r="W253" i="218"/>
  <c r="W299" i="218"/>
  <c r="W254" i="218"/>
  <c r="W65" i="218"/>
  <c r="W241" i="218"/>
  <c r="W64" i="218"/>
  <c r="W89" i="218"/>
  <c r="W43" i="218"/>
  <c r="W111" i="218"/>
  <c r="W249" i="218"/>
  <c r="W162" i="218"/>
  <c r="W229" i="218"/>
  <c r="W141" i="218"/>
  <c r="W258" i="218"/>
  <c r="W214" i="218"/>
  <c r="W83" i="218"/>
  <c r="W149" i="218"/>
  <c r="W238" i="218"/>
  <c r="W244" i="218"/>
  <c r="W315" i="218"/>
  <c r="W181" i="218"/>
  <c r="W301" i="218"/>
  <c r="W95" i="218"/>
  <c r="W145" i="218"/>
  <c r="W343" i="218"/>
  <c r="W330" i="218"/>
  <c r="W295" i="218"/>
  <c r="W237" i="218"/>
  <c r="W287" i="218"/>
  <c r="W15" i="207"/>
  <c r="W68" i="207"/>
  <c r="W303" i="207"/>
  <c r="W173" i="207"/>
  <c r="W339" i="207"/>
  <c r="W215" i="207"/>
  <c r="W346" i="207"/>
  <c r="W226" i="207"/>
  <c r="W195" i="207"/>
  <c r="W270" i="207"/>
  <c r="W309" i="207"/>
  <c r="W179" i="207"/>
  <c r="W365" i="207"/>
  <c r="W356" i="207"/>
  <c r="W291" i="207"/>
  <c r="W201" i="207"/>
  <c r="W22" i="207"/>
  <c r="W318" i="207"/>
  <c r="W198" i="207"/>
  <c r="W42" i="207"/>
  <c r="W371" i="207"/>
  <c r="W47" i="207"/>
  <c r="W334" i="207"/>
  <c r="W67" i="207"/>
  <c r="W294" i="207"/>
  <c r="W62" i="207"/>
  <c r="W19" i="207"/>
  <c r="W341" i="207"/>
  <c r="W29" i="207"/>
  <c r="W245" i="207"/>
  <c r="W91" i="207"/>
  <c r="W76" i="207"/>
  <c r="W122" i="207"/>
  <c r="W329" i="207"/>
  <c r="W123" i="207"/>
  <c r="W86" i="207"/>
  <c r="W223" i="207"/>
  <c r="W23" i="207"/>
  <c r="W335" i="207"/>
  <c r="W129" i="207"/>
  <c r="W54" i="207"/>
  <c r="W367" i="207"/>
  <c r="W90" i="207"/>
  <c r="W74" i="207"/>
  <c r="W340" i="207"/>
  <c r="W107" i="207"/>
  <c r="W147" i="207"/>
  <c r="W259" i="207"/>
  <c r="W26" i="207"/>
  <c r="W338" i="207"/>
  <c r="W234" i="207"/>
  <c r="W279" i="207"/>
  <c r="W69" i="207"/>
  <c r="W79" i="207"/>
  <c r="W110" i="207"/>
  <c r="W126" i="207"/>
  <c r="W153" i="207"/>
  <c r="W354" i="207"/>
  <c r="W52" i="207"/>
  <c r="W370" i="207"/>
  <c r="W254" i="207"/>
  <c r="W18" i="207"/>
  <c r="W159" i="207"/>
  <c r="W115" i="207"/>
  <c r="W116" i="207"/>
  <c r="W247" i="207"/>
  <c r="W21" i="207"/>
  <c r="W172" i="207"/>
  <c r="W77" i="207"/>
  <c r="W260" i="207"/>
  <c r="W27" i="207"/>
  <c r="W165" i="207"/>
  <c r="W134" i="207"/>
  <c r="W166" i="207"/>
  <c r="W135" i="207"/>
  <c r="W317" i="207"/>
  <c r="W352" i="207"/>
  <c r="W30" i="207"/>
  <c r="W178" i="207"/>
  <c r="W103" i="207"/>
  <c r="W285" i="207"/>
  <c r="W33" i="207"/>
  <c r="W184" i="207"/>
  <c r="W140" i="207"/>
  <c r="W185" i="207"/>
  <c r="W141" i="207"/>
  <c r="W323" i="207"/>
  <c r="W222" i="207"/>
  <c r="W197" i="207"/>
  <c r="W148" i="207"/>
  <c r="W295" i="207"/>
  <c r="W43" i="207"/>
  <c r="W190" i="207"/>
  <c r="W280" i="207"/>
  <c r="W191" i="207"/>
  <c r="W151" i="207"/>
  <c r="W332" i="207"/>
  <c r="W242" i="207"/>
  <c r="W154" i="207"/>
  <c r="W28" i="207"/>
  <c r="W347" i="207"/>
  <c r="W308" i="207"/>
  <c r="W290" i="207"/>
  <c r="W368" i="207"/>
  <c r="W353" i="207"/>
  <c r="W359" i="207"/>
  <c r="W320" i="207"/>
  <c r="W209" i="207"/>
  <c r="W78" i="207"/>
  <c r="W14" i="207"/>
  <c r="W203" i="207"/>
  <c r="W39" i="207"/>
  <c r="W50" i="207"/>
  <c r="W170" i="207"/>
  <c r="W66" i="207"/>
  <c r="W266" i="207"/>
  <c r="W235" i="207"/>
  <c r="W75" i="207"/>
  <c r="W251" i="207"/>
  <c r="W101" i="207"/>
  <c r="W210" i="207"/>
  <c r="W267" i="207"/>
  <c r="W273" i="207"/>
  <c r="W297" i="207"/>
  <c r="W248" i="207"/>
  <c r="W160" i="207"/>
  <c r="W119" i="207"/>
  <c r="W351" i="207"/>
  <c r="W139" i="207"/>
  <c r="W327" i="207"/>
  <c r="W149" i="207"/>
  <c r="W325" i="207"/>
  <c r="W131" i="207"/>
  <c r="W319" i="207"/>
  <c r="W136" i="207"/>
  <c r="W314" i="207"/>
  <c r="W177" i="207"/>
  <c r="W63" i="207"/>
  <c r="W256" i="207"/>
  <c r="W145" i="207"/>
  <c r="W253" i="207"/>
  <c r="W330" i="207"/>
  <c r="W176" i="207"/>
  <c r="W16" i="207"/>
  <c r="W232" i="207"/>
  <c r="W40" i="207"/>
  <c r="W214" i="207"/>
  <c r="W56" i="207"/>
  <c r="W243" i="207"/>
  <c r="W57" i="207"/>
  <c r="W244" i="207"/>
  <c r="W345" i="207"/>
  <c r="W230" i="207"/>
  <c r="W59" i="207"/>
  <c r="W271" i="207"/>
  <c r="W143" i="207"/>
  <c r="W217" i="207"/>
  <c r="W49" i="207"/>
  <c r="W133" i="207"/>
  <c r="W289" i="207"/>
  <c r="W88" i="207"/>
  <c r="W326" i="207"/>
  <c r="W164" i="207"/>
  <c r="W31" i="207"/>
  <c r="W249" i="207"/>
  <c r="W100" i="207"/>
  <c r="W301" i="207"/>
  <c r="W161" i="207"/>
  <c r="W38" i="207"/>
  <c r="W296" i="207"/>
  <c r="W212" i="207"/>
  <c r="W121" i="207"/>
  <c r="W229" i="207"/>
  <c r="W80" i="207"/>
  <c r="W183" i="207"/>
  <c r="W53" i="207"/>
  <c r="W169" i="207"/>
  <c r="W282" i="207"/>
  <c r="W158" i="207"/>
  <c r="W187" i="207"/>
  <c r="W94" i="207"/>
  <c r="W357" i="207"/>
  <c r="W41" i="207"/>
  <c r="W268" i="207"/>
  <c r="W106" i="207"/>
  <c r="W328" i="207"/>
  <c r="W167" i="207"/>
  <c r="W315" i="207"/>
  <c r="W231" i="207"/>
  <c r="W361" i="207"/>
  <c r="W322" i="207"/>
  <c r="W246" i="207"/>
  <c r="W113" i="207"/>
  <c r="W366" i="207"/>
  <c r="W189" i="207"/>
  <c r="W71" i="207"/>
  <c r="W274" i="207"/>
  <c r="W125" i="207"/>
  <c r="W344" i="207"/>
  <c r="W186" i="207"/>
  <c r="W83" i="207"/>
  <c r="W321" i="207"/>
  <c r="W237" i="207"/>
  <c r="W193" i="207"/>
  <c r="W85" i="207"/>
  <c r="W316" i="207"/>
  <c r="W64" i="207"/>
  <c r="W97" i="207"/>
  <c r="W138" i="207"/>
  <c r="W25" i="207"/>
  <c r="W208" i="207"/>
  <c r="W99" i="207"/>
  <c r="W293" i="207"/>
  <c r="W150" i="207"/>
  <c r="W363" i="207"/>
  <c r="W211" i="207"/>
  <c r="W102" i="207"/>
  <c r="W13" i="207"/>
  <c r="W262" i="207"/>
  <c r="W220" i="207"/>
  <c r="W109" i="207"/>
  <c r="W98" i="207"/>
  <c r="W163" i="207"/>
  <c r="W233" i="207"/>
  <c r="W105" i="207"/>
  <c r="W175" i="207"/>
  <c r="W369" i="207"/>
  <c r="W127" i="207"/>
  <c r="W281" i="207"/>
  <c r="W157" i="207"/>
  <c r="W181" i="207"/>
  <c r="W358" i="207"/>
  <c r="W313" i="207"/>
  <c r="W349" i="207"/>
  <c r="W299" i="207"/>
  <c r="W236" i="207"/>
  <c r="W44" i="207"/>
  <c r="W278" i="207"/>
  <c r="W104" i="207"/>
  <c r="W81" i="207"/>
  <c r="W188" i="207"/>
  <c r="W17" i="207"/>
  <c r="W239" i="207"/>
  <c r="W124" i="207"/>
  <c r="W343" i="207"/>
  <c r="W194" i="207"/>
  <c r="W304" i="207"/>
  <c r="W255" i="207"/>
  <c r="W146" i="207"/>
  <c r="W87" i="207"/>
  <c r="W287" i="207"/>
  <c r="W37" i="207"/>
  <c r="W128" i="207"/>
  <c r="W286" i="207"/>
  <c r="W207" i="207"/>
  <c r="W46" i="207"/>
  <c r="W283" i="207"/>
  <c r="W130" i="207"/>
  <c r="W241" i="207"/>
  <c r="W219" i="207"/>
  <c r="W58" i="207"/>
  <c r="W261" i="207"/>
  <c r="W171" i="207"/>
  <c r="W93" i="207"/>
  <c r="W306" i="207"/>
  <c r="W182" i="207"/>
  <c r="W205" i="207"/>
  <c r="W152" i="207"/>
  <c r="W227" i="207"/>
  <c r="W292" i="207"/>
  <c r="W284" i="207"/>
  <c r="W350" i="207"/>
  <c r="W213" i="207"/>
  <c r="W65" i="207"/>
  <c r="W298" i="207"/>
  <c r="W155" i="207"/>
  <c r="W362" i="207"/>
  <c r="W225" i="207"/>
  <c r="W82" i="207"/>
  <c r="W305" i="207"/>
  <c r="W196" i="207"/>
  <c r="W112" i="207"/>
  <c r="W331" i="207"/>
  <c r="W206" i="207"/>
  <c r="W238" i="207"/>
  <c r="W200" i="207"/>
  <c r="W307" i="207"/>
  <c r="W218" i="207"/>
  <c r="W117" i="207"/>
  <c r="W162" i="207"/>
  <c r="W364" i="207"/>
  <c r="W34" i="207"/>
  <c r="W257" i="207"/>
  <c r="W89" i="207"/>
  <c r="W302" i="207"/>
  <c r="W174" i="207"/>
  <c r="W32" i="207"/>
  <c r="W250" i="207"/>
  <c r="W92" i="207"/>
  <c r="W311" i="207"/>
  <c r="W202" i="207"/>
  <c r="W118" i="207"/>
  <c r="W35" i="207"/>
  <c r="W277" i="207"/>
  <c r="W272" i="207"/>
  <c r="W258" i="207"/>
  <c r="W95" i="207"/>
  <c r="W199" i="207"/>
  <c r="W269" i="207"/>
  <c r="W111" i="207"/>
  <c r="W221" i="207"/>
  <c r="W137" i="207"/>
  <c r="W310" i="207"/>
  <c r="W337" i="207"/>
  <c r="W265" i="207"/>
  <c r="W45" i="207"/>
  <c r="W342" i="207"/>
  <c r="W275" i="207"/>
  <c r="W61" i="207"/>
  <c r="W224" i="207"/>
  <c r="W263" i="207"/>
  <c r="W333" i="207"/>
  <c r="W51" i="207"/>
  <c r="W355" i="207"/>
  <c r="W55" i="207"/>
  <c r="W114" i="207"/>
  <c r="W73" i="207"/>
  <c r="W20" i="207"/>
  <c r="W70" i="207"/>
  <c r="W142" i="207"/>
  <c r="W194" i="217"/>
  <c r="W164" i="217"/>
  <c r="W338" i="217"/>
  <c r="W103" i="217"/>
  <c r="W26" i="217"/>
  <c r="W23" i="217"/>
  <c r="W20" i="217"/>
  <c r="W122" i="217"/>
  <c r="W113" i="217"/>
  <c r="W126" i="217"/>
  <c r="W57" i="217"/>
  <c r="W118" i="217"/>
  <c r="W75" i="217"/>
  <c r="W212" i="217"/>
  <c r="W232" i="217"/>
  <c r="W238" i="217"/>
  <c r="W260" i="217"/>
  <c r="W69" i="217"/>
  <c r="W45" i="217"/>
  <c r="W342" i="217"/>
  <c r="W140" i="217"/>
  <c r="W170" i="217"/>
  <c r="W266" i="217"/>
  <c r="W67" i="217"/>
  <c r="W334" i="217"/>
  <c r="W62" i="217"/>
  <c r="W335" i="217"/>
  <c r="W284" i="217"/>
  <c r="W279" i="217"/>
  <c r="W303" i="217"/>
  <c r="W27" i="217"/>
  <c r="W309" i="217"/>
  <c r="W319" i="217"/>
  <c r="W83" i="217"/>
  <c r="W189" i="217"/>
  <c r="W22" i="217"/>
  <c r="W93" i="217"/>
  <c r="W346" i="217"/>
  <c r="W139" i="217"/>
  <c r="W15" i="217"/>
  <c r="W40" i="217"/>
  <c r="W327" i="217"/>
  <c r="W16" i="217"/>
  <c r="W82" i="217"/>
  <c r="W263" i="217"/>
  <c r="W197" i="217"/>
  <c r="W44" i="217"/>
  <c r="W146" i="217"/>
  <c r="W198" i="217"/>
  <c r="W128" i="217"/>
  <c r="W54" i="217"/>
  <c r="W105" i="217"/>
  <c r="W175" i="217"/>
  <c r="W227" i="217"/>
  <c r="W166" i="217"/>
  <c r="W318" i="217"/>
  <c r="W171" i="217"/>
  <c r="W213" i="217"/>
  <c r="W153" i="217"/>
  <c r="W356" i="217"/>
  <c r="W291" i="217"/>
  <c r="W17" i="217"/>
  <c r="W208" i="217"/>
  <c r="W199" i="217"/>
  <c r="W148" i="217"/>
  <c r="W129" i="217"/>
  <c r="W368" i="217"/>
  <c r="W246" i="217"/>
  <c r="W352" i="217"/>
  <c r="W177" i="217"/>
  <c r="W223" i="217"/>
  <c r="W239" i="217"/>
  <c r="W322" i="217"/>
  <c r="W51" i="217"/>
  <c r="W218" i="217"/>
  <c r="W209" i="217"/>
  <c r="W154" i="217"/>
  <c r="W200" i="217"/>
  <c r="W333" i="217"/>
  <c r="W202" i="217"/>
  <c r="W34" i="217"/>
  <c r="W274" i="217"/>
  <c r="W242" i="217"/>
  <c r="W326" i="217"/>
  <c r="W41" i="217"/>
  <c r="W225" i="217"/>
  <c r="W158" i="217"/>
  <c r="W245" i="217"/>
  <c r="W30" i="217"/>
  <c r="W18" i="217"/>
  <c r="W222" i="217"/>
  <c r="W53" i="217"/>
  <c r="W344" i="217"/>
  <c r="W294" i="217"/>
  <c r="W249" i="217"/>
  <c r="W250" i="217"/>
  <c r="W190" i="217"/>
  <c r="W251" i="217"/>
  <c r="W64" i="217"/>
  <c r="W32" i="217"/>
  <c r="W267" i="217"/>
  <c r="W59" i="217"/>
  <c r="W354" i="217"/>
  <c r="W304" i="217"/>
  <c r="W259" i="217"/>
  <c r="W234" i="217"/>
  <c r="W290" i="217"/>
  <c r="W281" i="217"/>
  <c r="W90" i="217"/>
  <c r="W42" i="217"/>
  <c r="W273" i="217"/>
  <c r="W68" i="217"/>
  <c r="W314" i="217"/>
  <c r="W295" i="217"/>
  <c r="W347" i="217"/>
  <c r="W65" i="217"/>
  <c r="W331" i="217"/>
  <c r="W100" i="217"/>
  <c r="W92" i="217"/>
  <c r="W293" i="217"/>
  <c r="W127" i="217"/>
  <c r="W320" i="217"/>
  <c r="W330" i="217"/>
  <c r="W367" i="217"/>
  <c r="W81" i="217"/>
  <c r="W106" i="217"/>
  <c r="W102" i="217"/>
  <c r="W308" i="217"/>
  <c r="W137" i="217"/>
  <c r="W370" i="217"/>
  <c r="W345" i="217"/>
  <c r="W184" i="217"/>
  <c r="W55" i="217"/>
  <c r="W130" i="217"/>
  <c r="W21" i="217"/>
  <c r="W231" i="217"/>
  <c r="W328" i="217"/>
  <c r="W178" i="217"/>
  <c r="W365" i="217"/>
  <c r="W235" i="217"/>
  <c r="W226" i="217"/>
  <c r="W43" i="217"/>
  <c r="W89" i="217"/>
  <c r="W70" i="217"/>
  <c r="W201" i="217"/>
  <c r="W56" i="217"/>
  <c r="W111" i="217"/>
  <c r="W237" i="217"/>
  <c r="W19" i="217"/>
  <c r="W353" i="217"/>
  <c r="W188" i="217"/>
  <c r="W38" i="217"/>
  <c r="W371" i="217"/>
  <c r="W305" i="217"/>
  <c r="W270" i="217"/>
  <c r="W236" i="217"/>
  <c r="W58" i="217"/>
  <c r="W29" i="217"/>
  <c r="W95" i="217"/>
  <c r="W109" i="217"/>
  <c r="W211" i="217"/>
  <c r="W71" i="217"/>
  <c r="W141" i="217"/>
  <c r="W256" i="217"/>
  <c r="W52" i="217"/>
  <c r="W359" i="217"/>
  <c r="W203" i="217"/>
  <c r="W88" i="217"/>
  <c r="W321" i="217"/>
  <c r="W280" i="217"/>
  <c r="W307" i="217"/>
  <c r="W35" i="217"/>
  <c r="W31" i="217"/>
  <c r="W160" i="217"/>
  <c r="W47" i="217"/>
  <c r="W99" i="217"/>
  <c r="W287" i="217"/>
  <c r="W50" i="217"/>
  <c r="W332" i="217"/>
  <c r="W101" i="217"/>
  <c r="W357" i="217"/>
  <c r="W233" i="217"/>
  <c r="W248" i="217"/>
  <c r="W241" i="217"/>
  <c r="W165" i="217"/>
  <c r="W28" i="217"/>
  <c r="W254" i="217"/>
  <c r="W172" i="217"/>
  <c r="W104" i="217"/>
  <c r="W76" i="217"/>
  <c r="W94" i="217"/>
  <c r="W298" i="217"/>
  <c r="W341" i="217"/>
  <c r="W317" i="217"/>
  <c r="W149" i="217"/>
  <c r="W207" i="217"/>
  <c r="W306" i="217"/>
  <c r="W87" i="217"/>
  <c r="W221" i="217"/>
  <c r="W167" i="217"/>
  <c r="W255" i="217"/>
  <c r="W116" i="217"/>
  <c r="W329" i="217"/>
  <c r="W135" i="217"/>
  <c r="W339" i="217"/>
  <c r="W289" i="217"/>
  <c r="W123" i="217"/>
  <c r="W33" i="217"/>
  <c r="W302" i="217"/>
  <c r="W152" i="217"/>
  <c r="W364" i="217"/>
  <c r="W292" i="217"/>
  <c r="W74" i="217"/>
  <c r="W147" i="217"/>
  <c r="W351" i="217"/>
  <c r="W261" i="217"/>
  <c r="W98" i="217"/>
  <c r="W363" i="217"/>
  <c r="W323" i="217"/>
  <c r="W214" i="217"/>
  <c r="W86" i="217"/>
  <c r="W337" i="217"/>
  <c r="W181" i="217"/>
  <c r="W169" i="217"/>
  <c r="W313" i="217"/>
  <c r="W150" i="217"/>
  <c r="W14" i="217"/>
  <c r="W13" i="217"/>
  <c r="W310" i="217"/>
  <c r="W230" i="217"/>
  <c r="W182" i="217"/>
  <c r="W162" i="217"/>
  <c r="W78" i="217"/>
  <c r="W349" i="217"/>
  <c r="W315" i="217"/>
  <c r="W159" i="217"/>
  <c r="W136" i="217"/>
  <c r="W46" i="217"/>
  <c r="W25" i="217"/>
  <c r="W244" i="217"/>
  <c r="W229" i="217"/>
  <c r="W253" i="217"/>
  <c r="W195" i="217"/>
  <c r="W125" i="217"/>
  <c r="W117" i="217"/>
  <c r="W183" i="217"/>
  <c r="W258" i="217"/>
  <c r="W77" i="217"/>
  <c r="W215" i="217"/>
  <c r="W163" i="217"/>
  <c r="W131" i="217"/>
  <c r="W243" i="217"/>
  <c r="W272" i="217"/>
  <c r="W114" i="217"/>
  <c r="W66" i="217"/>
  <c r="W157" i="217"/>
  <c r="W134" i="217"/>
  <c r="W206" i="217"/>
  <c r="W269" i="217"/>
  <c r="W187" i="217"/>
  <c r="W155" i="217"/>
  <c r="W257" i="217"/>
  <c r="W286" i="217"/>
  <c r="W143" i="217"/>
  <c r="W110" i="217"/>
  <c r="W73" i="217"/>
  <c r="W210" i="217"/>
  <c r="W220" i="217"/>
  <c r="W283" i="217"/>
  <c r="W196" i="217"/>
  <c r="W262" i="217"/>
  <c r="W271" i="217"/>
  <c r="W340" i="217"/>
  <c r="W161" i="217"/>
  <c r="W121" i="217"/>
  <c r="W138" i="217"/>
  <c r="W224" i="217"/>
  <c r="W278" i="217"/>
  <c r="W247" i="217"/>
  <c r="W151" i="217"/>
  <c r="W49" i="217"/>
  <c r="W361" i="217"/>
  <c r="W275" i="217"/>
  <c r="W174" i="217"/>
  <c r="W142" i="217"/>
  <c r="W282" i="217"/>
  <c r="W343" i="217"/>
  <c r="W91" i="217"/>
  <c r="W205" i="217"/>
  <c r="W296" i="217"/>
  <c r="W39" i="217"/>
  <c r="W119" i="217"/>
  <c r="W186" i="217"/>
  <c r="W217" i="217"/>
  <c r="W115" i="217"/>
  <c r="W277" i="217"/>
  <c r="W355" i="217"/>
  <c r="W316" i="217"/>
  <c r="W325" i="217"/>
  <c r="W124" i="217"/>
  <c r="W362" i="217"/>
  <c r="W61" i="217"/>
  <c r="W358" i="217"/>
  <c r="W133" i="217"/>
  <c r="W311" i="217"/>
  <c r="W173" i="217"/>
  <c r="W185" i="217"/>
  <c r="W193" i="217"/>
  <c r="W350" i="217"/>
  <c r="W366" i="217"/>
  <c r="W179" i="217"/>
  <c r="W191" i="217"/>
  <c r="W265" i="217"/>
  <c r="W107" i="217"/>
  <c r="W299" i="217"/>
  <c r="W85" i="217"/>
  <c r="W301" i="217"/>
  <c r="W97" i="217"/>
  <c r="W80" i="217"/>
  <c r="W145" i="217"/>
  <c r="W297" i="217"/>
  <c r="W176" i="217"/>
  <c r="W79" i="217"/>
  <c r="W219" i="217"/>
  <c r="W37" i="217"/>
  <c r="W112" i="217"/>
  <c r="W285" i="217"/>
  <c r="W369" i="217"/>
  <c r="W63" i="217"/>
  <c r="W268" i="217"/>
  <c r="W269" i="205"/>
  <c r="W317" i="205"/>
  <c r="W308" i="205"/>
  <c r="W345" i="205"/>
  <c r="W283" i="205"/>
  <c r="W202" i="205"/>
  <c r="W197" i="205"/>
  <c r="W173" i="205"/>
  <c r="W159" i="205"/>
  <c r="W136" i="205"/>
  <c r="W150" i="205"/>
  <c r="W335" i="205"/>
  <c r="W249" i="205"/>
  <c r="W163" i="205"/>
  <c r="W201" i="205"/>
  <c r="W71" i="205"/>
  <c r="W47" i="205"/>
  <c r="W74" i="205"/>
  <c r="W338" i="205"/>
  <c r="W287" i="205"/>
  <c r="W50" i="205"/>
  <c r="W215" i="205"/>
  <c r="W351" i="205"/>
  <c r="W314" i="205"/>
  <c r="W218" i="205"/>
  <c r="W153" i="205"/>
  <c r="W293" i="205"/>
  <c r="W236" i="205"/>
  <c r="W322" i="205"/>
  <c r="W327" i="205"/>
  <c r="W304" i="205"/>
  <c r="W256" i="205"/>
  <c r="W63" i="205"/>
  <c r="W160" i="205"/>
  <c r="W146" i="205"/>
  <c r="W274" i="205"/>
  <c r="W365" i="205"/>
  <c r="W341" i="205"/>
  <c r="W270" i="205"/>
  <c r="W222" i="205"/>
  <c r="W184" i="205"/>
  <c r="W231" i="205"/>
  <c r="W207" i="205"/>
  <c r="W122" i="205"/>
  <c r="W188" i="205"/>
  <c r="W87" i="205"/>
  <c r="W190" i="205"/>
  <c r="W199" i="205"/>
  <c r="W271" i="205"/>
  <c r="W46" i="205"/>
  <c r="W334" i="205"/>
  <c r="W242" i="205"/>
  <c r="W219" i="205"/>
  <c r="W352" i="205"/>
  <c r="W16" i="205"/>
  <c r="W211" i="205"/>
  <c r="W226" i="205"/>
  <c r="W331" i="205"/>
  <c r="W346" i="205"/>
  <c r="W221" i="205"/>
  <c r="W194" i="205"/>
  <c r="W318" i="205"/>
  <c r="W280" i="205"/>
  <c r="W115" i="205"/>
  <c r="W357" i="205"/>
  <c r="W267" i="205"/>
  <c r="W239" i="205"/>
  <c r="W368" i="205"/>
  <c r="W131" i="205"/>
  <c r="W235" i="205"/>
  <c r="W250" i="205"/>
  <c r="W340" i="205"/>
  <c r="W355" i="205"/>
  <c r="W152" i="205"/>
  <c r="W214" i="205"/>
  <c r="W20" i="205"/>
  <c r="W286" i="205"/>
  <c r="W134" i="205"/>
  <c r="W367" i="205"/>
  <c r="W243" i="205"/>
  <c r="W149" i="205"/>
  <c r="W246" i="205"/>
  <c r="W232" i="205"/>
  <c r="W78" i="205"/>
  <c r="W295" i="205"/>
  <c r="W191" i="205"/>
  <c r="W329" i="205"/>
  <c r="W311" i="205"/>
  <c r="W81" i="205"/>
  <c r="W316" i="205"/>
  <c r="W307" i="205"/>
  <c r="W38" i="205"/>
  <c r="W39" i="205"/>
  <c r="W279" i="205"/>
  <c r="W247" i="205"/>
  <c r="W30" i="205"/>
  <c r="W342" i="205"/>
  <c r="W195" i="205"/>
  <c r="W358" i="205"/>
  <c r="W106" i="205"/>
  <c r="W323" i="205"/>
  <c r="W294" i="205"/>
  <c r="W40" i="205"/>
  <c r="W356" i="205"/>
  <c r="W93" i="205"/>
  <c r="W209" i="205"/>
  <c r="W135" i="205"/>
  <c r="W297" i="205"/>
  <c r="W359" i="205"/>
  <c r="W27" i="205"/>
  <c r="W369" i="205"/>
  <c r="W62" i="205"/>
  <c r="W284" i="205"/>
  <c r="W35" i="205"/>
  <c r="W333" i="205"/>
  <c r="W70" i="205"/>
  <c r="W44" i="205"/>
  <c r="W248" i="205"/>
  <c r="W42" i="205"/>
  <c r="W363" i="205"/>
  <c r="W52" i="205"/>
  <c r="W112" i="205"/>
  <c r="W299" i="205"/>
  <c r="W175" i="205"/>
  <c r="W347" i="205"/>
  <c r="W148" i="205"/>
  <c r="W174" i="205"/>
  <c r="W263" i="205"/>
  <c r="W141" i="205"/>
  <c r="W32" i="205"/>
  <c r="W58" i="205"/>
  <c r="W118" i="205"/>
  <c r="W303" i="205"/>
  <c r="W34" i="205"/>
  <c r="W167" i="205"/>
  <c r="W88" i="205"/>
  <c r="W281" i="205"/>
  <c r="W130" i="205"/>
  <c r="W178" i="205"/>
  <c r="W107" i="205"/>
  <c r="W67" i="205"/>
  <c r="W183" i="205"/>
  <c r="W198" i="205"/>
  <c r="W54" i="205"/>
  <c r="W185" i="205"/>
  <c r="W147" i="205"/>
  <c r="W290" i="205"/>
  <c r="W272" i="205"/>
  <c r="W225" i="205"/>
  <c r="W117" i="205"/>
  <c r="W86" i="205"/>
  <c r="W212" i="205"/>
  <c r="W213" i="205"/>
  <c r="W129" i="205"/>
  <c r="W208" i="205"/>
  <c r="W237" i="205"/>
  <c r="W305" i="205"/>
  <c r="W125" i="205"/>
  <c r="W273" i="205"/>
  <c r="W126" i="205"/>
  <c r="W164" i="205"/>
  <c r="W245" i="205"/>
  <c r="W255" i="205"/>
  <c r="W170" i="205"/>
  <c r="W23" i="205"/>
  <c r="W285" i="205"/>
  <c r="W179" i="205"/>
  <c r="W266" i="205"/>
  <c r="W321" i="205"/>
  <c r="W298" i="205"/>
  <c r="W337" i="205"/>
  <c r="W21" i="205"/>
  <c r="W177" i="205"/>
  <c r="W332" i="205"/>
  <c r="W328" i="205"/>
  <c r="W282" i="205"/>
  <c r="W91" i="205"/>
  <c r="W187" i="205"/>
  <c r="W154" i="205"/>
  <c r="W259" i="205"/>
  <c r="W353" i="205"/>
  <c r="W31" i="205"/>
  <c r="W251" i="205"/>
  <c r="W260" i="205"/>
  <c r="W140" i="205"/>
  <c r="W354" i="205"/>
  <c r="W275" i="205"/>
  <c r="W90" i="205"/>
  <c r="W114" i="205"/>
  <c r="W25" i="205"/>
  <c r="W233" i="205"/>
  <c r="W77" i="205"/>
  <c r="W49" i="205"/>
  <c r="W261" i="205"/>
  <c r="W244" i="205"/>
  <c r="W189" i="205"/>
  <c r="W253" i="205"/>
  <c r="W224" i="205"/>
  <c r="W100" i="205"/>
  <c r="W80" i="205"/>
  <c r="W73" i="205"/>
  <c r="W83" i="205"/>
  <c r="W370" i="205"/>
  <c r="W223" i="205"/>
  <c r="W301" i="205"/>
  <c r="W121" i="205"/>
  <c r="W165" i="205"/>
  <c r="W217" i="205"/>
  <c r="W123" i="205"/>
  <c r="W238" i="205"/>
  <c r="W15" i="205"/>
  <c r="W278" i="205"/>
  <c r="W268" i="205"/>
  <c r="W162" i="205"/>
  <c r="W18" i="205"/>
  <c r="W143" i="205"/>
  <c r="W19" i="205"/>
  <c r="W306" i="205"/>
  <c r="W92" i="205"/>
  <c r="W64" i="205"/>
  <c r="W17" i="205"/>
  <c r="W291" i="205"/>
  <c r="W257" i="205"/>
  <c r="W89" i="205"/>
  <c r="W361" i="205"/>
  <c r="W193" i="205"/>
  <c r="W142" i="205"/>
  <c r="W230" i="205"/>
  <c r="W151" i="205"/>
  <c r="W28" i="205"/>
  <c r="W319" i="205"/>
  <c r="W102" i="205"/>
  <c r="W103" i="205"/>
  <c r="W26" i="205"/>
  <c r="W296" i="205"/>
  <c r="W262" i="205"/>
  <c r="W320" i="205"/>
  <c r="W364" i="205"/>
  <c r="W200" i="205"/>
  <c r="W158" i="205"/>
  <c r="W206" i="205"/>
  <c r="W325" i="205"/>
  <c r="W111" i="205"/>
  <c r="W95" i="205"/>
  <c r="W343" i="205"/>
  <c r="W109" i="205"/>
  <c r="W258" i="205"/>
  <c r="W362" i="205"/>
  <c r="W113" i="205"/>
  <c r="W13" i="205"/>
  <c r="W292" i="205"/>
  <c r="W128" i="205"/>
  <c r="W56" i="205"/>
  <c r="W75" i="205"/>
  <c r="W53" i="205"/>
  <c r="W350" i="205"/>
  <c r="W309" i="205"/>
  <c r="W97" i="205"/>
  <c r="W181" i="205"/>
  <c r="W339" i="205"/>
  <c r="W116" i="205"/>
  <c r="W349" i="205"/>
  <c r="W133" i="205"/>
  <c r="W196" i="205"/>
  <c r="W127" i="205"/>
  <c r="W68" i="205"/>
  <c r="W59" i="205"/>
  <c r="W241" i="205"/>
  <c r="W313" i="205"/>
  <c r="W186" i="205"/>
  <c r="W79" i="205"/>
  <c r="W366" i="205"/>
  <c r="W76" i="205"/>
  <c r="W33" i="205"/>
  <c r="W161" i="205"/>
  <c r="W22" i="205"/>
  <c r="W119" i="205"/>
  <c r="W371" i="205"/>
  <c r="W69" i="205"/>
  <c r="W229" i="205"/>
  <c r="W182" i="205"/>
  <c r="W330" i="205"/>
  <c r="W254" i="205"/>
  <c r="W315" i="205"/>
  <c r="W55" i="205"/>
  <c r="W137" i="205"/>
  <c r="W43" i="205"/>
  <c r="W82" i="205"/>
  <c r="W265" i="205"/>
  <c r="W166" i="205"/>
  <c r="W41" i="205"/>
  <c r="W155" i="205"/>
  <c r="W57" i="205"/>
  <c r="W94" i="205"/>
  <c r="W37" i="205"/>
  <c r="W205" i="205"/>
  <c r="W61" i="205"/>
  <c r="W310" i="205"/>
  <c r="W45" i="205"/>
  <c r="W210" i="205"/>
  <c r="W124" i="205"/>
  <c r="W101" i="205"/>
  <c r="W14" i="205"/>
  <c r="W234" i="205"/>
  <c r="W65" i="205"/>
  <c r="W169" i="205"/>
  <c r="W99" i="205"/>
  <c r="W138" i="205"/>
  <c r="W66" i="205"/>
  <c r="W220" i="205"/>
  <c r="W85" i="205"/>
  <c r="W326" i="205"/>
  <c r="W110" i="205"/>
  <c r="W29" i="205"/>
  <c r="W302" i="205"/>
  <c r="W98" i="205"/>
  <c r="W171" i="205"/>
  <c r="W157" i="205"/>
  <c r="W104" i="205"/>
  <c r="W289" i="205"/>
  <c r="W51" i="205"/>
  <c r="W139" i="205"/>
  <c r="W172" i="205"/>
  <c r="W277" i="205"/>
  <c r="W145" i="205"/>
  <c r="W105" i="205"/>
  <c r="W344" i="205"/>
  <c r="W203" i="205"/>
  <c r="W176" i="205"/>
  <c r="W227" i="205"/>
  <c r="W174" i="219"/>
  <c r="W338" i="219"/>
  <c r="W160" i="219"/>
  <c r="W116" i="219"/>
  <c r="W284" i="219"/>
  <c r="W250" i="219"/>
  <c r="W218" i="219"/>
  <c r="W130" i="219"/>
  <c r="W64" i="219"/>
  <c r="W298" i="219"/>
  <c r="W54" i="219"/>
  <c r="W39" i="219"/>
  <c r="W44" i="219"/>
  <c r="W29" i="219"/>
  <c r="W14" i="219"/>
  <c r="W256" i="219"/>
  <c r="W202" i="219"/>
  <c r="W28" i="219"/>
  <c r="W270" i="219"/>
  <c r="W236" i="219"/>
  <c r="W170" i="219"/>
  <c r="W32" i="219"/>
  <c r="W330" i="219"/>
  <c r="W127" i="219"/>
  <c r="W57" i="219"/>
  <c r="W186" i="219"/>
  <c r="W290" i="219"/>
  <c r="W356" i="219"/>
  <c r="W207" i="219"/>
  <c r="W104" i="219"/>
  <c r="W173" i="219"/>
  <c r="W359" i="219"/>
  <c r="W345" i="219"/>
  <c r="W365" i="219"/>
  <c r="W371" i="219"/>
  <c r="W246" i="219"/>
  <c r="W19" i="219"/>
  <c r="W87" i="219"/>
  <c r="W222" i="219"/>
  <c r="W63" i="219"/>
  <c r="W341" i="219"/>
  <c r="W317" i="219"/>
  <c r="W243" i="219"/>
  <c r="W159" i="219"/>
  <c r="W259" i="219"/>
  <c r="W112" i="219"/>
  <c r="W263" i="219"/>
  <c r="W188" i="219"/>
  <c r="W164" i="219"/>
  <c r="W199" i="219"/>
  <c r="W66" i="219"/>
  <c r="W150" i="219"/>
  <c r="W76" i="219"/>
  <c r="W142" i="219"/>
  <c r="W122" i="219"/>
  <c r="W266" i="219"/>
  <c r="W198" i="219"/>
  <c r="W179" i="219"/>
  <c r="W302" i="219"/>
  <c r="W67" i="219"/>
  <c r="W146" i="219"/>
  <c r="W322" i="219"/>
  <c r="W223" i="219"/>
  <c r="W183" i="219"/>
  <c r="W318" i="219"/>
  <c r="W165" i="219"/>
  <c r="W126" i="219"/>
  <c r="W102" i="219"/>
  <c r="W162" i="219"/>
  <c r="W332" i="219"/>
  <c r="W267" i="219"/>
  <c r="W189" i="219"/>
  <c r="W352" i="219"/>
  <c r="W184" i="219"/>
  <c r="W196" i="219"/>
  <c r="W347" i="219"/>
  <c r="W208" i="219"/>
  <c r="W209" i="219"/>
  <c r="W221" i="219"/>
  <c r="W197" i="219"/>
  <c r="W367" i="219"/>
  <c r="W239" i="219"/>
  <c r="W244" i="219"/>
  <c r="W23" i="219"/>
  <c r="W295" i="219"/>
  <c r="W303" i="219"/>
  <c r="W281" i="219"/>
  <c r="W176" i="219"/>
  <c r="W280" i="219"/>
  <c r="W232" i="219"/>
  <c r="W88" i="219"/>
  <c r="W273" i="219"/>
  <c r="W274" i="219"/>
  <c r="W40" i="219"/>
  <c r="W185" i="219"/>
  <c r="W304" i="219"/>
  <c r="W27" i="219"/>
  <c r="W309" i="219"/>
  <c r="W305" i="219"/>
  <c r="W287" i="219"/>
  <c r="W163" i="219"/>
  <c r="W327" i="219"/>
  <c r="W308" i="219"/>
  <c r="W74" i="219"/>
  <c r="W260" i="219"/>
  <c r="W291" i="219"/>
  <c r="W178" i="219"/>
  <c r="W21" i="219"/>
  <c r="W15" i="219"/>
  <c r="W333" i="219"/>
  <c r="W16" i="219"/>
  <c r="W328" i="219"/>
  <c r="W100" i="219"/>
  <c r="W294" i="219"/>
  <c r="W320" i="219"/>
  <c r="W81" i="219"/>
  <c r="W306" i="219"/>
  <c r="W182" i="219"/>
  <c r="W69" i="219"/>
  <c r="W89" i="219"/>
  <c r="W342" i="219"/>
  <c r="W22" i="219"/>
  <c r="W334" i="219"/>
  <c r="W344" i="219"/>
  <c r="W370" i="219"/>
  <c r="W106" i="219"/>
  <c r="W33" i="219"/>
  <c r="W316" i="219"/>
  <c r="W203" i="219"/>
  <c r="W78" i="219"/>
  <c r="W95" i="219"/>
  <c r="W368" i="219"/>
  <c r="W70" i="219"/>
  <c r="W353" i="219"/>
  <c r="W354" i="219"/>
  <c r="W135" i="219"/>
  <c r="W68" i="219"/>
  <c r="W43" i="219"/>
  <c r="W226" i="219"/>
  <c r="W219" i="219"/>
  <c r="W177" i="219"/>
  <c r="W154" i="219"/>
  <c r="W230" i="219"/>
  <c r="W319" i="219"/>
  <c r="W212" i="219"/>
  <c r="W314" i="219"/>
  <c r="W262" i="219"/>
  <c r="W331" i="219"/>
  <c r="W346" i="219"/>
  <c r="W145" i="219"/>
  <c r="W351" i="219"/>
  <c r="W139" i="219"/>
  <c r="W358" i="219"/>
  <c r="W293" i="219"/>
  <c r="W225" i="219"/>
  <c r="W118" i="219"/>
  <c r="W47" i="219"/>
  <c r="W105" i="219"/>
  <c r="W310" i="219"/>
  <c r="W73" i="219"/>
  <c r="W133" i="219"/>
  <c r="W296" i="219"/>
  <c r="W278" i="219"/>
  <c r="W98" i="219"/>
  <c r="W75" i="219"/>
  <c r="W20" i="219"/>
  <c r="W242" i="219"/>
  <c r="W155" i="219"/>
  <c r="W141" i="219"/>
  <c r="W38" i="219"/>
  <c r="W166" i="219"/>
  <c r="W113" i="219"/>
  <c r="W18" i="219"/>
  <c r="W194" i="219"/>
  <c r="W147" i="219"/>
  <c r="W25" i="219"/>
  <c r="W251" i="219"/>
  <c r="W53" i="219"/>
  <c r="W261" i="219"/>
  <c r="W149" i="219"/>
  <c r="W362" i="219"/>
  <c r="W299" i="219"/>
  <c r="W286" i="219"/>
  <c r="W161" i="219"/>
  <c r="W213" i="219"/>
  <c r="W205" i="219"/>
  <c r="W110" i="219"/>
  <c r="W109" i="219"/>
  <c r="W97" i="219"/>
  <c r="W101" i="219"/>
  <c r="W200" i="219"/>
  <c r="W30" i="219"/>
  <c r="W283" i="219"/>
  <c r="W107" i="219"/>
  <c r="W59" i="219"/>
  <c r="W217" i="219"/>
  <c r="W339" i="219"/>
  <c r="W323" i="219"/>
  <c r="W90" i="219"/>
  <c r="W13" i="219"/>
  <c r="W62" i="219"/>
  <c r="W138" i="219"/>
  <c r="W148" i="219"/>
  <c r="W52" i="219"/>
  <c r="W297" i="219"/>
  <c r="W158" i="219"/>
  <c r="W77" i="219"/>
  <c r="W277" i="219"/>
  <c r="W363" i="219"/>
  <c r="W355" i="219"/>
  <c r="W114" i="219"/>
  <c r="W41" i="219"/>
  <c r="W94" i="219"/>
  <c r="W152" i="219"/>
  <c r="W206" i="219"/>
  <c r="W91" i="219"/>
  <c r="W311" i="219"/>
  <c r="W172" i="219"/>
  <c r="W111" i="219"/>
  <c r="W45" i="219"/>
  <c r="W369" i="219"/>
  <c r="W42" i="219"/>
  <c r="W128" i="219"/>
  <c r="W79" i="219"/>
  <c r="W124" i="219"/>
  <c r="W210" i="219"/>
  <c r="W220" i="219"/>
  <c r="W153" i="219"/>
  <c r="W115" i="219"/>
  <c r="W357" i="219"/>
  <c r="W195" i="219"/>
  <c r="W125" i="219"/>
  <c r="W117" i="219"/>
  <c r="W241" i="219"/>
  <c r="W50" i="219"/>
  <c r="W143" i="219"/>
  <c r="W85" i="219"/>
  <c r="W137" i="219"/>
  <c r="W224" i="219"/>
  <c r="W292" i="219"/>
  <c r="W169" i="219"/>
  <c r="W349" i="219"/>
  <c r="W238" i="219"/>
  <c r="W201" i="219"/>
  <c r="W140" i="219"/>
  <c r="W151" i="219"/>
  <c r="W65" i="219"/>
  <c r="W190" i="219"/>
  <c r="W80" i="219"/>
  <c r="W229" i="219"/>
  <c r="W364" i="219"/>
  <c r="W171" i="219"/>
  <c r="W26" i="219"/>
  <c r="W275" i="219"/>
  <c r="W233" i="219"/>
  <c r="W211" i="219"/>
  <c r="W235" i="219"/>
  <c r="W119" i="219"/>
  <c r="W227" i="219"/>
  <c r="W93" i="219"/>
  <c r="W301" i="219"/>
  <c r="W181" i="219"/>
  <c r="W191" i="219"/>
  <c r="W31" i="219"/>
  <c r="W313" i="219"/>
  <c r="W247" i="219"/>
  <c r="W234" i="219"/>
  <c r="W249" i="219"/>
  <c r="W136" i="219"/>
  <c r="W231" i="219"/>
  <c r="W121" i="219"/>
  <c r="W37" i="219"/>
  <c r="W253" i="219"/>
  <c r="W214" i="219"/>
  <c r="W58" i="219"/>
  <c r="W315" i="219"/>
  <c r="W279" i="219"/>
  <c r="W248" i="219"/>
  <c r="W258" i="219"/>
  <c r="W175" i="219"/>
  <c r="W245" i="219"/>
  <c r="W123" i="219"/>
  <c r="W361" i="219"/>
  <c r="W51" i="219"/>
  <c r="W237" i="219"/>
  <c r="W82" i="219"/>
  <c r="W329" i="219"/>
  <c r="W307" i="219"/>
  <c r="W257" i="219"/>
  <c r="W272" i="219"/>
  <c r="W17" i="219"/>
  <c r="W254" i="219"/>
  <c r="W193" i="219"/>
  <c r="W55" i="219"/>
  <c r="W83" i="219"/>
  <c r="W269" i="219"/>
  <c r="W285" i="219"/>
  <c r="W337" i="219"/>
  <c r="W366" i="219"/>
  <c r="W46" i="219"/>
  <c r="W157" i="219"/>
  <c r="W86" i="219"/>
  <c r="W326" i="219"/>
  <c r="W61" i="219"/>
  <c r="W92" i="219"/>
  <c r="W340" i="219"/>
  <c r="W103" i="219"/>
  <c r="W215" i="219"/>
  <c r="W56" i="219"/>
  <c r="W282" i="219"/>
  <c r="W343" i="219"/>
  <c r="W34" i="219"/>
  <c r="W99" i="219"/>
  <c r="W49" i="219"/>
  <c r="W71" i="219"/>
  <c r="W134" i="219"/>
  <c r="W187" i="219"/>
  <c r="W167" i="219"/>
  <c r="W350" i="219"/>
  <c r="W321" i="219"/>
  <c r="W268" i="219"/>
  <c r="W289" i="219"/>
  <c r="W335" i="219"/>
  <c r="W325" i="219"/>
  <c r="W129" i="219"/>
  <c r="W131" i="219"/>
  <c r="W35" i="219"/>
  <c r="W255" i="219"/>
  <c r="W271" i="219"/>
  <c r="W265" i="219"/>
  <c r="W284" i="210"/>
  <c r="W212" i="210"/>
  <c r="W207" i="210"/>
  <c r="W102" i="210"/>
  <c r="W140" i="210"/>
  <c r="W125" i="210"/>
  <c r="W31" i="210"/>
  <c r="W26" i="210"/>
  <c r="W307" i="210"/>
  <c r="W283" i="210"/>
  <c r="W250" i="210"/>
  <c r="W235" i="210"/>
  <c r="W115" i="210"/>
  <c r="W110" i="210"/>
  <c r="W351" i="210"/>
  <c r="W211" i="210"/>
  <c r="W178" i="210"/>
  <c r="W106" i="210"/>
  <c r="W82" i="210"/>
  <c r="W77" i="210"/>
  <c r="W54" i="210"/>
  <c r="W297" i="210"/>
  <c r="W225" i="210"/>
  <c r="W153" i="210"/>
  <c r="W62" i="210"/>
  <c r="W44" i="210"/>
  <c r="W90" i="210"/>
  <c r="W81" i="210"/>
  <c r="W67" i="210"/>
  <c r="W266" i="210"/>
  <c r="W263" i="210"/>
  <c r="W194" i="210"/>
  <c r="W191" i="210"/>
  <c r="W52" i="210"/>
  <c r="W20" i="210"/>
  <c r="W112" i="210"/>
  <c r="W359" i="210"/>
  <c r="W270" i="210"/>
  <c r="W169" i="210"/>
  <c r="W160" i="210"/>
  <c r="W27" i="210"/>
  <c r="W294" i="210"/>
  <c r="W279" i="210"/>
  <c r="W222" i="210"/>
  <c r="W198" i="210"/>
  <c r="W70" i="210"/>
  <c r="W136" i="210"/>
  <c r="W304" i="210"/>
  <c r="W257" i="210"/>
  <c r="W186" i="210"/>
  <c r="W105" i="210"/>
  <c r="W151" i="210"/>
  <c r="W14" i="210"/>
  <c r="W319" i="210"/>
  <c r="W290" i="210"/>
  <c r="W200" i="210"/>
  <c r="W119" i="210"/>
  <c r="W208" i="210"/>
  <c r="W71" i="210"/>
  <c r="W335" i="210"/>
  <c r="W95" i="210"/>
  <c r="W345" i="210"/>
  <c r="W314" i="210"/>
  <c r="W162" i="210"/>
  <c r="W187" i="210"/>
  <c r="W91" i="210"/>
  <c r="W86" i="210"/>
  <c r="W256" i="210"/>
  <c r="W98" i="210"/>
  <c r="W122" i="210"/>
  <c r="W370" i="210"/>
  <c r="W210" i="210"/>
  <c r="W267" i="210"/>
  <c r="W148" i="210"/>
  <c r="W130" i="210"/>
  <c r="W92" i="210"/>
  <c r="W342" i="210"/>
  <c r="W131" i="210"/>
  <c r="W317" i="210"/>
  <c r="W190" i="210"/>
  <c r="W355" i="210"/>
  <c r="W262" i="210"/>
  <c r="W127" i="210"/>
  <c r="W137" i="210"/>
  <c r="W15" i="210"/>
  <c r="W215" i="210"/>
  <c r="W56" i="210"/>
  <c r="W309" i="210"/>
  <c r="W142" i="210"/>
  <c r="W146" i="210"/>
  <c r="W28" i="210"/>
  <c r="W239" i="210"/>
  <c r="W74" i="210"/>
  <c r="W338" i="210"/>
  <c r="W185" i="210"/>
  <c r="W152" i="210"/>
  <c r="W34" i="210"/>
  <c r="W21" i="210"/>
  <c r="W258" i="210"/>
  <c r="W249" i="210"/>
  <c r="W158" i="210"/>
  <c r="W94" i="210"/>
  <c r="W344" i="210"/>
  <c r="W232" i="210"/>
  <c r="W167" i="210"/>
  <c r="W58" i="210"/>
  <c r="W38" i="210"/>
  <c r="W272" i="210"/>
  <c r="W259" i="210"/>
  <c r="W188" i="210"/>
  <c r="W103" i="210"/>
  <c r="W363" i="210"/>
  <c r="W247" i="210"/>
  <c r="W170" i="210"/>
  <c r="W99" i="210"/>
  <c r="W53" i="210"/>
  <c r="W273" i="210"/>
  <c r="W202" i="210"/>
  <c r="W221" i="210"/>
  <c r="W269" i="210"/>
  <c r="W116" i="210"/>
  <c r="W47" i="210"/>
  <c r="W101" i="210"/>
  <c r="W164" i="210"/>
  <c r="W64" i="210"/>
  <c r="W184" i="210"/>
  <c r="W303" i="210"/>
  <c r="W126" i="210"/>
  <c r="W143" i="210"/>
  <c r="W139" i="210"/>
  <c r="W173" i="210"/>
  <c r="W78" i="210"/>
  <c r="W93" i="210"/>
  <c r="W231" i="210"/>
  <c r="W308" i="210"/>
  <c r="W175" i="210"/>
  <c r="W242" i="210"/>
  <c r="W154" i="210"/>
  <c r="W197" i="210"/>
  <c r="W87" i="210"/>
  <c r="W111" i="210"/>
  <c r="W236" i="210"/>
  <c r="W318" i="210"/>
  <c r="W237" i="210"/>
  <c r="W104" i="210"/>
  <c r="W330" i="210"/>
  <c r="W206" i="210"/>
  <c r="W226" i="210"/>
  <c r="W159" i="210"/>
  <c r="W150" i="210"/>
  <c r="W246" i="210"/>
  <c r="W282" i="210"/>
  <c r="W328" i="210"/>
  <c r="W218" i="210"/>
  <c r="W30" i="210"/>
  <c r="W268" i="210"/>
  <c r="W260" i="210"/>
  <c r="W179" i="210"/>
  <c r="W174" i="210"/>
  <c r="W287" i="210"/>
  <c r="W334" i="210"/>
  <c r="W57" i="210"/>
  <c r="W339" i="210"/>
  <c r="W16" i="210"/>
  <c r="W39" i="210"/>
  <c r="W322" i="210"/>
  <c r="W274" i="210"/>
  <c r="W189" i="210"/>
  <c r="W183" i="210"/>
  <c r="W311" i="210"/>
  <c r="W353" i="210"/>
  <c r="W80" i="210"/>
  <c r="W364" i="210"/>
  <c r="W177" i="210"/>
  <c r="W129" i="210"/>
  <c r="W332" i="210"/>
  <c r="W278" i="210"/>
  <c r="W245" i="210"/>
  <c r="W251" i="210"/>
  <c r="W32" i="210"/>
  <c r="W340" i="210"/>
  <c r="W362" i="210"/>
  <c r="W280" i="210"/>
  <c r="W76" i="210"/>
  <c r="W201" i="210"/>
  <c r="W163" i="210"/>
  <c r="W293" i="210"/>
  <c r="W323" i="210"/>
  <c r="W255" i="210"/>
  <c r="W51" i="210"/>
  <c r="W346" i="210"/>
  <c r="W329" i="210"/>
  <c r="W147" i="210"/>
  <c r="W331" i="210"/>
  <c r="W196" i="210"/>
  <c r="W13" i="210"/>
  <c r="W298" i="210"/>
  <c r="W327" i="210"/>
  <c r="W261" i="210"/>
  <c r="W79" i="210"/>
  <c r="W350" i="210"/>
  <c r="W369" i="210"/>
  <c r="W195" i="210"/>
  <c r="W321" i="210"/>
  <c r="W17" i="210"/>
  <c r="W23" i="210"/>
  <c r="W367" i="210"/>
  <c r="W333" i="210"/>
  <c r="W368" i="210"/>
  <c r="W88" i="210"/>
  <c r="W365" i="210"/>
  <c r="W341" i="210"/>
  <c r="W22" i="210"/>
  <c r="W40" i="210"/>
  <c r="W18" i="210"/>
  <c r="W135" i="210"/>
  <c r="W371" i="210"/>
  <c r="W141" i="210"/>
  <c r="W63" i="210"/>
  <c r="W149" i="210"/>
  <c r="W50" i="210"/>
  <c r="W306" i="210"/>
  <c r="W281" i="210"/>
  <c r="W227" i="210"/>
  <c r="W113" i="210"/>
  <c r="W43" i="210"/>
  <c r="W361" i="210"/>
  <c r="W65" i="210"/>
  <c r="W25" i="210"/>
  <c r="W157" i="210"/>
  <c r="W352" i="210"/>
  <c r="W286" i="210"/>
  <c r="W243" i="210"/>
  <c r="W118" i="210"/>
  <c r="W69" i="210"/>
  <c r="W49" i="210"/>
  <c r="W123" i="210"/>
  <c r="W241" i="210"/>
  <c r="W265" i="210"/>
  <c r="W358" i="210"/>
  <c r="W302" i="210"/>
  <c r="W248" i="210"/>
  <c r="W134" i="210"/>
  <c r="W89" i="210"/>
  <c r="W107" i="210"/>
  <c r="W128" i="210"/>
  <c r="W337" i="210"/>
  <c r="W133" i="210"/>
  <c r="W366" i="210"/>
  <c r="W29" i="210"/>
  <c r="W299" i="210"/>
  <c r="W172" i="210"/>
  <c r="W114" i="210"/>
  <c r="W161" i="210"/>
  <c r="W182" i="210"/>
  <c r="W61" i="210"/>
  <c r="W253" i="210"/>
  <c r="W45" i="210"/>
  <c r="W145" i="210"/>
  <c r="W41" i="210"/>
  <c r="W315" i="210"/>
  <c r="W223" i="210"/>
  <c r="W165" i="210"/>
  <c r="W166" i="210"/>
  <c r="W233" i="210"/>
  <c r="W229" i="210"/>
  <c r="W349" i="210"/>
  <c r="W121" i="210"/>
  <c r="W97" i="210"/>
  <c r="W100" i="210"/>
  <c r="W73" i="210"/>
  <c r="W313" i="210"/>
  <c r="W224" i="210"/>
  <c r="W220" i="210"/>
  <c r="W277" i="210"/>
  <c r="W85" i="210"/>
  <c r="W213" i="210"/>
  <c r="W209" i="210"/>
  <c r="W138" i="210"/>
  <c r="W42" i="210"/>
  <c r="W301" i="210"/>
  <c r="W291" i="210"/>
  <c r="W292" i="210"/>
  <c r="W310" i="210"/>
  <c r="W289" i="210"/>
  <c r="W33" i="210"/>
  <c r="W193" i="210"/>
  <c r="W347" i="210"/>
  <c r="W205" i="210"/>
  <c r="W46" i="210"/>
  <c r="W55" i="210"/>
  <c r="W199" i="210"/>
  <c r="W181" i="210"/>
  <c r="W285" i="210"/>
  <c r="W155" i="210"/>
  <c r="W68" i="210"/>
  <c r="W217" i="210"/>
  <c r="W37" i="210"/>
  <c r="W214" i="210"/>
  <c r="W244" i="210"/>
  <c r="W271" i="210"/>
  <c r="W109" i="210"/>
  <c r="W295" i="210"/>
  <c r="W343" i="210"/>
  <c r="W354" i="210"/>
  <c r="W230" i="210"/>
  <c r="W59" i="210"/>
  <c r="W316" i="210"/>
  <c r="W356" i="210"/>
  <c r="W75" i="210"/>
  <c r="W19" i="210"/>
  <c r="W238" i="210"/>
  <c r="W325" i="210"/>
  <c r="W66" i="210"/>
  <c r="W117" i="210"/>
  <c r="W35" i="210"/>
  <c r="W254" i="210"/>
  <c r="W320" i="210"/>
  <c r="W83" i="210"/>
  <c r="W171" i="210"/>
  <c r="W203" i="210"/>
  <c r="W305" i="210"/>
  <c r="W234" i="210"/>
  <c r="W357" i="210"/>
  <c r="W296" i="210"/>
  <c r="W124" i="210"/>
  <c r="W176" i="210"/>
  <c r="W219" i="210"/>
  <c r="W326" i="210"/>
  <c r="W275" i="210"/>
  <c r="W38" i="220"/>
  <c r="W29" i="220"/>
  <c r="W47" i="220"/>
  <c r="W19" i="220"/>
  <c r="W81" i="220"/>
  <c r="W80" i="220"/>
  <c r="W322" i="220"/>
  <c r="W65" i="220"/>
  <c r="W334" i="220"/>
  <c r="W161" i="220"/>
  <c r="W142" i="220"/>
  <c r="W18" i="220"/>
  <c r="W137" i="220"/>
  <c r="W189" i="220"/>
  <c r="W15" i="220"/>
  <c r="W185" i="220"/>
  <c r="W211" i="220"/>
  <c r="W186" i="220"/>
  <c r="W131" i="220"/>
  <c r="W309" i="220"/>
  <c r="W87" i="220"/>
  <c r="W314" i="220"/>
  <c r="W191" i="220"/>
  <c r="W226" i="220"/>
  <c r="W246" i="220"/>
  <c r="W50" i="220"/>
  <c r="W298" i="220"/>
  <c r="W258" i="220"/>
  <c r="W62" i="220"/>
  <c r="W285" i="220"/>
  <c r="W138" i="220"/>
  <c r="W34" i="220"/>
  <c r="W117" i="220"/>
  <c r="W230" i="220"/>
  <c r="W307" i="220"/>
  <c r="W56" i="220"/>
  <c r="W318" i="220"/>
  <c r="W303" i="220"/>
  <c r="W68" i="220"/>
  <c r="W294" i="220"/>
  <c r="W209" i="220"/>
  <c r="W281" i="220"/>
  <c r="W64" i="220"/>
  <c r="W327" i="220"/>
  <c r="W71" i="220"/>
  <c r="W329" i="220"/>
  <c r="W78" i="220"/>
  <c r="W350" i="220"/>
  <c r="W218" i="220"/>
  <c r="W287" i="220"/>
  <c r="W70" i="220"/>
  <c r="W333" i="220"/>
  <c r="W125" i="220"/>
  <c r="W335" i="220"/>
  <c r="W83" i="220"/>
  <c r="W290" i="220"/>
  <c r="W74" i="220"/>
  <c r="W342" i="220"/>
  <c r="W30" i="220"/>
  <c r="W135" i="220"/>
  <c r="W23" i="220"/>
  <c r="W338" i="220"/>
  <c r="W102" i="220"/>
  <c r="W93" i="220"/>
  <c r="W358" i="220"/>
  <c r="W75" i="220"/>
  <c r="W141" i="220"/>
  <c r="W57" i="220"/>
  <c r="W143" i="220"/>
  <c r="W112" i="220"/>
  <c r="W311" i="220"/>
  <c r="W239" i="220"/>
  <c r="W119" i="220"/>
  <c r="W306" i="220"/>
  <c r="W368" i="220"/>
  <c r="W90" i="220"/>
  <c r="W257" i="220"/>
  <c r="W40" i="220"/>
  <c r="W76" i="220"/>
  <c r="W208" i="220"/>
  <c r="W118" i="220"/>
  <c r="W242" i="220"/>
  <c r="W89" i="220"/>
  <c r="W150" i="220"/>
  <c r="W263" i="220"/>
  <c r="W66" i="220"/>
  <c r="W101" i="220"/>
  <c r="W214" i="220"/>
  <c r="W163" i="220"/>
  <c r="W95" i="220"/>
  <c r="W39" i="220"/>
  <c r="W160" i="220"/>
  <c r="W266" i="220"/>
  <c r="W106" i="220"/>
  <c r="W136" i="220"/>
  <c r="W259" i="220"/>
  <c r="W183" i="220"/>
  <c r="W98" i="220"/>
  <c r="W45" i="220"/>
  <c r="W166" i="220"/>
  <c r="W167" i="220"/>
  <c r="W207" i="220"/>
  <c r="W274" i="220"/>
  <c r="W234" i="220"/>
  <c r="W33" i="220"/>
  <c r="W77" i="220"/>
  <c r="W114" i="220"/>
  <c r="W55" i="220"/>
  <c r="W231" i="220"/>
  <c r="W187" i="220"/>
  <c r="W213" i="220"/>
  <c r="W269" i="220"/>
  <c r="W53" i="220"/>
  <c r="W92" i="220"/>
  <c r="W371" i="220"/>
  <c r="W351" i="220"/>
  <c r="W104" i="220"/>
  <c r="W279" i="220"/>
  <c r="W103" i="220"/>
  <c r="W113" i="220"/>
  <c r="W270" i="220"/>
  <c r="W237" i="220"/>
  <c r="W254" i="220"/>
  <c r="W219" i="220"/>
  <c r="W326" i="220"/>
  <c r="W363" i="220"/>
  <c r="W222" i="220"/>
  <c r="W305" i="220"/>
  <c r="W25" i="220"/>
  <c r="W235" i="220"/>
  <c r="W46" i="220"/>
  <c r="W111" i="220"/>
  <c r="W250" i="220"/>
  <c r="W162" i="220"/>
  <c r="W286" i="220"/>
  <c r="W178" i="220"/>
  <c r="W21" i="220"/>
  <c r="W273" i="220"/>
  <c r="W174" i="220"/>
  <c r="W17" i="220"/>
  <c r="W369" i="220"/>
  <c r="W176" i="220"/>
  <c r="W370" i="220"/>
  <c r="W271" i="220"/>
  <c r="W152" i="220"/>
  <c r="W301" i="220"/>
  <c r="W110" i="220"/>
  <c r="W59" i="220"/>
  <c r="W190" i="220"/>
  <c r="W182" i="220"/>
  <c r="W357" i="220"/>
  <c r="W16" i="220"/>
  <c r="W26" i="220"/>
  <c r="W188" i="220"/>
  <c r="W367" i="220"/>
  <c r="W54" i="220"/>
  <c r="W105" i="220"/>
  <c r="W233" i="220"/>
  <c r="W139" i="220"/>
  <c r="W278" i="220"/>
  <c r="W194" i="220"/>
  <c r="W175" i="220"/>
  <c r="W283" i="220"/>
  <c r="W28" i="220"/>
  <c r="W355" i="220"/>
  <c r="W44" i="220"/>
  <c r="W200" i="220"/>
  <c r="W331" i="220"/>
  <c r="W365" i="220"/>
  <c r="W63" i="220"/>
  <c r="W255" i="220"/>
  <c r="W346" i="220"/>
  <c r="W13" i="220"/>
  <c r="W291" i="220"/>
  <c r="W179" i="220"/>
  <c r="W265" i="220"/>
  <c r="W293" i="220"/>
  <c r="W115" i="220"/>
  <c r="W31" i="220"/>
  <c r="W260" i="220"/>
  <c r="W177" i="220"/>
  <c r="W41" i="220"/>
  <c r="W79" i="220"/>
  <c r="W206" i="220"/>
  <c r="W229" i="220"/>
  <c r="W337" i="220"/>
  <c r="W27" i="220"/>
  <c r="W88" i="220"/>
  <c r="W247" i="220"/>
  <c r="W198" i="220"/>
  <c r="W100" i="220"/>
  <c r="W362" i="220"/>
  <c r="W275" i="220"/>
  <c r="W245" i="220"/>
  <c r="W196" i="220"/>
  <c r="W122" i="220"/>
  <c r="W145" i="220"/>
  <c r="W134" i="220"/>
  <c r="W272" i="220"/>
  <c r="W256" i="220"/>
  <c r="W223" i="220"/>
  <c r="W149" i="220"/>
  <c r="W35" i="220"/>
  <c r="W284" i="220"/>
  <c r="W251" i="220"/>
  <c r="W202" i="220"/>
  <c r="W128" i="220"/>
  <c r="W69" i="220"/>
  <c r="W140" i="220"/>
  <c r="W330" i="220"/>
  <c r="W297" i="220"/>
  <c r="W232" i="220"/>
  <c r="W155" i="220"/>
  <c r="W52" i="220"/>
  <c r="W319" i="220"/>
  <c r="W295" i="220"/>
  <c r="W221" i="220"/>
  <c r="W146" i="220"/>
  <c r="W124" i="220"/>
  <c r="W158" i="220"/>
  <c r="W313" i="220"/>
  <c r="W353" i="220"/>
  <c r="W341" i="220"/>
  <c r="W248" i="220"/>
  <c r="W181" i="220"/>
  <c r="W58" i="220"/>
  <c r="W328" i="220"/>
  <c r="W304" i="220"/>
  <c r="W227" i="220"/>
  <c r="W210" i="220"/>
  <c r="W130" i="220"/>
  <c r="W164" i="220"/>
  <c r="W51" i="220"/>
  <c r="W261" i="220"/>
  <c r="W359" i="220"/>
  <c r="W20" i="220"/>
  <c r="W347" i="220"/>
  <c r="W267" i="220"/>
  <c r="W199" i="220"/>
  <c r="W67" i="220"/>
  <c r="W82" i="220"/>
  <c r="W73" i="220"/>
  <c r="W356" i="220"/>
  <c r="W292" i="220"/>
  <c r="W243" i="220"/>
  <c r="W91" i="220"/>
  <c r="W107" i="220"/>
  <c r="W339" i="220"/>
  <c r="W280" i="220"/>
  <c r="W244" i="220"/>
  <c r="W154" i="220"/>
  <c r="W296" i="220"/>
  <c r="W133" i="220"/>
  <c r="W147" i="220"/>
  <c r="W366" i="220"/>
  <c r="W317" i="220"/>
  <c r="W249" i="220"/>
  <c r="W159" i="220"/>
  <c r="W126" i="220"/>
  <c r="W345" i="220"/>
  <c r="W315" i="220"/>
  <c r="W302" i="220"/>
  <c r="W277" i="220"/>
  <c r="W354" i="220"/>
  <c r="W157" i="220"/>
  <c r="W153" i="220"/>
  <c r="W42" i="220"/>
  <c r="W323" i="220"/>
  <c r="W268" i="220"/>
  <c r="W165" i="220"/>
  <c r="W151" i="220"/>
  <c r="W193" i="220"/>
  <c r="W321" i="220"/>
  <c r="W61" i="220"/>
  <c r="W310" i="220"/>
  <c r="W361" i="220"/>
  <c r="W224" i="220"/>
  <c r="W172" i="220"/>
  <c r="W99" i="220"/>
  <c r="W332" i="220"/>
  <c r="W299" i="220"/>
  <c r="W184" i="220"/>
  <c r="W170" i="220"/>
  <c r="W14" i="220"/>
  <c r="W340" i="220"/>
  <c r="W169" i="220"/>
  <c r="W344" i="220"/>
  <c r="W364" i="220"/>
  <c r="W282" i="220"/>
  <c r="W197" i="220"/>
  <c r="W123" i="220"/>
  <c r="W349" i="220"/>
  <c r="W308" i="220"/>
  <c r="W215" i="220"/>
  <c r="W195" i="220"/>
  <c r="W32" i="220"/>
  <c r="W49" i="220"/>
  <c r="W325" i="220"/>
  <c r="W37" i="220"/>
  <c r="W94" i="220"/>
  <c r="W289" i="220"/>
  <c r="W241" i="220"/>
  <c r="W121" i="220"/>
  <c r="W225" i="220"/>
  <c r="W148" i="220"/>
  <c r="W201" i="220"/>
  <c r="W253" i="220"/>
  <c r="W220" i="220"/>
  <c r="W116" i="220"/>
  <c r="W203" i="220"/>
  <c r="W320" i="220"/>
  <c r="W262" i="220"/>
  <c r="W212" i="220"/>
  <c r="W127" i="220"/>
  <c r="W205" i="220"/>
  <c r="W129" i="220"/>
  <c r="W171" i="220"/>
  <c r="W238" i="220"/>
  <c r="W173" i="220"/>
  <c r="W236" i="220"/>
  <c r="W109" i="220"/>
  <c r="W22" i="220"/>
  <c r="W86" i="220"/>
  <c r="W316" i="220"/>
  <c r="W43" i="220"/>
  <c r="W97" i="220"/>
  <c r="W343" i="220"/>
  <c r="W217" i="220"/>
  <c r="W352" i="220"/>
  <c r="W85" i="220"/>
  <c r="W338" i="209"/>
  <c r="W335" i="209"/>
  <c r="W154" i="209"/>
  <c r="W67" i="209"/>
  <c r="W58" i="209"/>
  <c r="W33" i="209"/>
  <c r="W249" i="209"/>
  <c r="W266" i="209"/>
  <c r="W263" i="209"/>
  <c r="W194" i="209"/>
  <c r="W342" i="209"/>
  <c r="W351" i="209"/>
  <c r="W138" i="209"/>
  <c r="W129" i="209"/>
  <c r="W294" i="209"/>
  <c r="W270" i="209"/>
  <c r="W190" i="209"/>
  <c r="W318" i="209"/>
  <c r="W279" i="209"/>
  <c r="W322" i="209"/>
  <c r="W246" i="209"/>
  <c r="W331" i="209"/>
  <c r="W283" i="209"/>
  <c r="W307" i="209"/>
  <c r="W250" i="209"/>
  <c r="W236" i="209"/>
  <c r="W211" i="209"/>
  <c r="W178" i="209"/>
  <c r="W173" i="209"/>
  <c r="W86" i="209"/>
  <c r="W359" i="209"/>
  <c r="W321" i="209"/>
  <c r="W259" i="209"/>
  <c r="W149" i="209"/>
  <c r="W66" i="209"/>
  <c r="W207" i="209"/>
  <c r="W148" i="209"/>
  <c r="W39" i="209"/>
  <c r="W177" i="209"/>
  <c r="W162" i="209"/>
  <c r="W128" i="209"/>
  <c r="W87" i="209"/>
  <c r="W78" i="209"/>
  <c r="W191" i="209"/>
  <c r="W136" i="209"/>
  <c r="W160" i="209"/>
  <c r="W102" i="209"/>
  <c r="W69" i="209"/>
  <c r="W54" i="209"/>
  <c r="W203" i="209"/>
  <c r="W213" i="209"/>
  <c r="W135" i="209"/>
  <c r="W159" i="209"/>
  <c r="W345" i="209"/>
  <c r="W326" i="209"/>
  <c r="W269" i="209"/>
  <c r="W152" i="209"/>
  <c r="W112" i="209"/>
  <c r="W93" i="209"/>
  <c r="W70" i="209"/>
  <c r="W212" i="209"/>
  <c r="W258" i="209"/>
  <c r="W284" i="209"/>
  <c r="W13" i="209"/>
  <c r="W164" i="209"/>
  <c r="W355" i="209"/>
  <c r="W303" i="209"/>
  <c r="W118" i="209"/>
  <c r="W52" i="209"/>
  <c r="W122" i="209"/>
  <c r="W172" i="209"/>
  <c r="W238" i="209"/>
  <c r="W21" i="209"/>
  <c r="W38" i="209"/>
  <c r="W202" i="209"/>
  <c r="W63" i="209"/>
  <c r="W346" i="209"/>
  <c r="W198" i="209"/>
  <c r="W124" i="209"/>
  <c r="W23" i="209"/>
  <c r="W209" i="209"/>
  <c r="W151" i="209"/>
  <c r="W18" i="209"/>
  <c r="W137" i="209"/>
  <c r="W64" i="209"/>
  <c r="W27" i="209"/>
  <c r="W143" i="209"/>
  <c r="W103" i="209"/>
  <c r="W140" i="209"/>
  <c r="W106" i="209"/>
  <c r="W53" i="209"/>
  <c r="W273" i="209"/>
  <c r="W221" i="209"/>
  <c r="W371" i="209"/>
  <c r="W16" i="209"/>
  <c r="W223" i="209"/>
  <c r="W176" i="209"/>
  <c r="W32" i="209"/>
  <c r="W234" i="209"/>
  <c r="W225" i="209"/>
  <c r="W245" i="209"/>
  <c r="W42" i="209"/>
  <c r="W186" i="209"/>
  <c r="W113" i="209"/>
  <c r="W183" i="209"/>
  <c r="W81" i="209"/>
  <c r="W110" i="209"/>
  <c r="W59" i="209"/>
  <c r="W297" i="209"/>
  <c r="W231" i="209"/>
  <c r="W31" i="209"/>
  <c r="W142" i="209"/>
  <c r="W281" i="209"/>
  <c r="W119" i="209"/>
  <c r="W20" i="209"/>
  <c r="W15" i="209"/>
  <c r="W90" i="209"/>
  <c r="W126" i="209"/>
  <c r="W68" i="209"/>
  <c r="W260" i="209"/>
  <c r="W146" i="209"/>
  <c r="W123" i="209"/>
  <c r="W45" i="209"/>
  <c r="W30" i="209"/>
  <c r="W105" i="209"/>
  <c r="W165" i="209"/>
  <c r="W91" i="209"/>
  <c r="W274" i="209"/>
  <c r="W50" i="209"/>
  <c r="W256" i="209"/>
  <c r="W239" i="209"/>
  <c r="W51" i="209"/>
  <c r="W305" i="209"/>
  <c r="W255" i="209"/>
  <c r="W237" i="209"/>
  <c r="W139" i="209"/>
  <c r="W130" i="209"/>
  <c r="W115" i="209"/>
  <c r="W174" i="209"/>
  <c r="W101" i="209"/>
  <c r="W298" i="209"/>
  <c r="W56" i="209"/>
  <c r="W285" i="209"/>
  <c r="W40" i="209"/>
  <c r="W280" i="209"/>
  <c r="W57" i="209"/>
  <c r="W314" i="209"/>
  <c r="W175" i="209"/>
  <c r="W290" i="209"/>
  <c r="W327" i="209"/>
  <c r="W158" i="209"/>
  <c r="W134" i="209"/>
  <c r="W125" i="209"/>
  <c r="W184" i="209"/>
  <c r="W111" i="209"/>
  <c r="W302" i="209"/>
  <c r="W293" i="209"/>
  <c r="W232" i="209"/>
  <c r="W88" i="209"/>
  <c r="W304" i="209"/>
  <c r="W74" i="209"/>
  <c r="W310" i="209"/>
  <c r="W71" i="209"/>
  <c r="W328" i="209"/>
  <c r="W306" i="209"/>
  <c r="W82" i="209"/>
  <c r="W254" i="209"/>
  <c r="W365" i="209"/>
  <c r="W208" i="209"/>
  <c r="W185" i="209"/>
  <c r="W47" i="209"/>
  <c r="W330" i="209"/>
  <c r="W201" i="209"/>
  <c r="W215" i="209"/>
  <c r="W308" i="209"/>
  <c r="W233" i="209"/>
  <c r="W214" i="209"/>
  <c r="W89" i="209"/>
  <c r="W226" i="209"/>
  <c r="W29" i="209"/>
  <c r="W370" i="209"/>
  <c r="W242" i="209"/>
  <c r="W357" i="209"/>
  <c r="W95" i="209"/>
  <c r="W230" i="209"/>
  <c r="W99" i="209"/>
  <c r="W76" i="209"/>
  <c r="W150" i="209"/>
  <c r="W333" i="209"/>
  <c r="W366" i="209"/>
  <c r="W153" i="209"/>
  <c r="W316" i="209"/>
  <c r="W317" i="209"/>
  <c r="W341" i="209"/>
  <c r="W171" i="209"/>
  <c r="W363" i="209"/>
  <c r="W218" i="209"/>
  <c r="W210" i="209"/>
  <c r="W19" i="209"/>
  <c r="W369" i="209"/>
  <c r="W286" i="209"/>
  <c r="W235" i="209"/>
  <c r="W28" i="209"/>
  <c r="W163" i="209"/>
  <c r="W197" i="209"/>
  <c r="W80" i="209"/>
  <c r="W295" i="209"/>
  <c r="W311" i="209"/>
  <c r="W244" i="209"/>
  <c r="W62" i="209"/>
  <c r="W222" i="209"/>
  <c r="W309" i="209"/>
  <c r="W34" i="209"/>
  <c r="W46" i="209"/>
  <c r="W98" i="209"/>
  <c r="W358" i="209"/>
  <c r="W287" i="209"/>
  <c r="W77" i="209"/>
  <c r="W43" i="209"/>
  <c r="W94" i="209"/>
  <c r="W104" i="209"/>
  <c r="W17" i="209"/>
  <c r="W352" i="209"/>
  <c r="W116" i="209"/>
  <c r="W92" i="209"/>
  <c r="W35" i="209"/>
  <c r="W131" i="209"/>
  <c r="W141" i="209"/>
  <c r="W261" i="209"/>
  <c r="W161" i="209"/>
  <c r="W114" i="209"/>
  <c r="W26" i="209"/>
  <c r="W187" i="209"/>
  <c r="W282" i="209"/>
  <c r="W79" i="209"/>
  <c r="W167" i="209"/>
  <c r="W193" i="209"/>
  <c r="W41" i="209"/>
  <c r="W188" i="209"/>
  <c r="W332" i="209"/>
  <c r="W170" i="209"/>
  <c r="W340" i="209"/>
  <c r="W248" i="209"/>
  <c r="W262" i="209"/>
  <c r="W296" i="209"/>
  <c r="W220" i="209"/>
  <c r="W200" i="209"/>
  <c r="W313" i="209"/>
  <c r="W353" i="209"/>
  <c r="W299" i="209"/>
  <c r="W278" i="209"/>
  <c r="W347" i="209"/>
  <c r="W271" i="209"/>
  <c r="W251" i="209"/>
  <c r="W169" i="209"/>
  <c r="W367" i="209"/>
  <c r="W253" i="209"/>
  <c r="W320" i="209"/>
  <c r="W329" i="209"/>
  <c r="W289" i="209"/>
  <c r="W343" i="209"/>
  <c r="W272" i="209"/>
  <c r="W85" i="209"/>
  <c r="W25" i="209"/>
  <c r="W354" i="209"/>
  <c r="W334" i="209"/>
  <c r="W22" i="209"/>
  <c r="W356" i="209"/>
  <c r="W323" i="209"/>
  <c r="W277" i="209"/>
  <c r="W196" i="209"/>
  <c r="W127" i="209"/>
  <c r="W145" i="209"/>
  <c r="W121" i="209"/>
  <c r="W100" i="209"/>
  <c r="W14" i="209"/>
  <c r="W229" i="209"/>
  <c r="W37" i="209"/>
  <c r="W268" i="209"/>
  <c r="W189" i="209"/>
  <c r="W109" i="209"/>
  <c r="W224" i="209"/>
  <c r="W166" i="209"/>
  <c r="W73" i="209"/>
  <c r="W61" i="209"/>
  <c r="W241" i="209"/>
  <c r="W227" i="209"/>
  <c r="W275" i="209"/>
  <c r="W179" i="209"/>
  <c r="W243" i="209"/>
  <c r="W291" i="209"/>
  <c r="W195" i="209"/>
  <c r="W315" i="209"/>
  <c r="W97" i="209"/>
  <c r="W267" i="209"/>
  <c r="W147" i="209"/>
  <c r="W362" i="209"/>
  <c r="W55" i="209"/>
  <c r="W339" i="209"/>
  <c r="W368" i="209"/>
  <c r="W344" i="209"/>
  <c r="W44" i="209"/>
  <c r="W75" i="209"/>
  <c r="W219" i="209"/>
  <c r="W155" i="209"/>
  <c r="W83" i="209"/>
  <c r="W117" i="209"/>
  <c r="W325" i="209"/>
  <c r="W247" i="209"/>
  <c r="W206" i="209"/>
  <c r="W182" i="209"/>
  <c r="W157" i="209"/>
  <c r="W319" i="209"/>
  <c r="W257" i="209"/>
  <c r="W199" i="209"/>
  <c r="W217" i="209"/>
  <c r="W107" i="209"/>
  <c r="W265" i="209"/>
  <c r="W133" i="209"/>
  <c r="W337" i="209"/>
  <c r="W301" i="209"/>
  <c r="W292" i="209"/>
  <c r="W181" i="209"/>
  <c r="W65" i="209"/>
  <c r="W349" i="209"/>
  <c r="W350" i="209"/>
  <c r="W205" i="209"/>
  <c r="W361" i="209"/>
  <c r="W364" i="209"/>
  <c r="W49" i="209"/>
  <c r="W178" i="221"/>
  <c r="W218" i="221"/>
  <c r="W314" i="221"/>
  <c r="W236" i="221"/>
  <c r="W274" i="221"/>
  <c r="W246" i="221"/>
  <c r="W150" i="221"/>
  <c r="W64" i="221"/>
  <c r="W44" i="221"/>
  <c r="W328" i="221"/>
  <c r="W77" i="221"/>
  <c r="W234" i="221"/>
  <c r="W338" i="221"/>
  <c r="W104" i="221"/>
  <c r="W134" i="221"/>
  <c r="W175" i="221"/>
  <c r="W118" i="221"/>
  <c r="W58" i="221"/>
  <c r="W223" i="221"/>
  <c r="W164" i="221"/>
  <c r="W14" i="221"/>
  <c r="W260" i="221"/>
  <c r="W40" i="221"/>
  <c r="W267" i="221"/>
  <c r="W154" i="221"/>
  <c r="W269" i="221"/>
  <c r="W226" i="221"/>
  <c r="W135" i="221"/>
  <c r="W170" i="221"/>
  <c r="W302" i="221"/>
  <c r="W21" i="221"/>
  <c r="W353" i="221"/>
  <c r="W286" i="221"/>
  <c r="W333" i="221"/>
  <c r="W208" i="221"/>
  <c r="W158" i="221"/>
  <c r="W230" i="221"/>
  <c r="W160" i="221"/>
  <c r="W322" i="221"/>
  <c r="W266" i="221"/>
  <c r="W224" i="221"/>
  <c r="W173" i="221"/>
  <c r="W20" i="221"/>
  <c r="W166" i="221"/>
  <c r="W356" i="221"/>
  <c r="W332" i="221"/>
  <c r="W358" i="221"/>
  <c r="W284" i="221"/>
  <c r="W179" i="221"/>
  <c r="W29" i="221"/>
  <c r="W185" i="221"/>
  <c r="W309" i="221"/>
  <c r="W183" i="221"/>
  <c r="W54" i="221"/>
  <c r="W52" i="221"/>
  <c r="W128" i="221"/>
  <c r="W189" i="221"/>
  <c r="W88" i="221"/>
  <c r="W69" i="221"/>
  <c r="W31" i="221"/>
  <c r="W115" i="221"/>
  <c r="W101" i="221"/>
  <c r="W262" i="221"/>
  <c r="W198" i="221"/>
  <c r="W270" i="221"/>
  <c r="W366" i="221"/>
  <c r="W172" i="221"/>
  <c r="W138" i="221"/>
  <c r="W325" i="221"/>
  <c r="W98" i="221"/>
  <c r="W124" i="221"/>
  <c r="W46" i="221"/>
  <c r="W281" i="221"/>
  <c r="W155" i="221"/>
  <c r="W247" i="221"/>
  <c r="W188" i="221"/>
  <c r="W18" i="221"/>
  <c r="W147" i="221"/>
  <c r="W344" i="221"/>
  <c r="W114" i="221"/>
  <c r="W184" i="221"/>
  <c r="W56" i="221"/>
  <c r="W257" i="221"/>
  <c r="W203" i="221"/>
  <c r="W27" i="221"/>
  <c r="W153" i="221"/>
  <c r="W363" i="221"/>
  <c r="W123" i="221"/>
  <c r="W194" i="221"/>
  <c r="W100" i="221"/>
  <c r="W308" i="221"/>
  <c r="W213" i="221"/>
  <c r="W67" i="221"/>
  <c r="W163" i="221"/>
  <c r="W38" i="221"/>
  <c r="W369" i="221"/>
  <c r="W304" i="221"/>
  <c r="W200" i="221"/>
  <c r="W110" i="221"/>
  <c r="W242" i="221"/>
  <c r="W102" i="221"/>
  <c r="W239" i="221"/>
  <c r="W94" i="221"/>
  <c r="W250" i="221"/>
  <c r="W74" i="221"/>
  <c r="W116" i="221"/>
  <c r="W292" i="221"/>
  <c r="W310" i="221"/>
  <c r="W202" i="221"/>
  <c r="W231" i="221"/>
  <c r="W143" i="221"/>
  <c r="W174" i="221"/>
  <c r="W307" i="221"/>
  <c r="W81" i="221"/>
  <c r="W364" i="221"/>
  <c r="W126" i="221"/>
  <c r="W90" i="221"/>
  <c r="W30" i="221"/>
  <c r="W161" i="221"/>
  <c r="W346" i="221"/>
  <c r="W16" i="221"/>
  <c r="W70" i="221"/>
  <c r="W212" i="221"/>
  <c r="W365" i="221"/>
  <c r="W268" i="221"/>
  <c r="W186" i="221"/>
  <c r="W233" i="221"/>
  <c r="W152" i="221"/>
  <c r="W352" i="221"/>
  <c r="W303" i="221"/>
  <c r="W221" i="221"/>
  <c r="W25" i="221"/>
  <c r="W22" i="221"/>
  <c r="W79" i="221"/>
  <c r="W227" i="221"/>
  <c r="W76" i="221"/>
  <c r="W371" i="221"/>
  <c r="W283" i="221"/>
  <c r="W34" i="221"/>
  <c r="W195" i="221"/>
  <c r="W261" i="221"/>
  <c r="W197" i="221"/>
  <c r="W367" i="221"/>
  <c r="W362" i="221"/>
  <c r="W244" i="221"/>
  <c r="W82" i="221"/>
  <c r="W273" i="221"/>
  <c r="W107" i="221"/>
  <c r="W87" i="221"/>
  <c r="W111" i="221"/>
  <c r="W254" i="221"/>
  <c r="W141" i="221"/>
  <c r="W298" i="221"/>
  <c r="W89" i="221"/>
  <c r="W251" i="221"/>
  <c r="W86" i="221"/>
  <c r="W318" i="221"/>
  <c r="W68" i="221"/>
  <c r="W201" i="221"/>
  <c r="W112" i="221"/>
  <c r="W113" i="221"/>
  <c r="W342" i="221"/>
  <c r="W219" i="221"/>
  <c r="W255" i="221"/>
  <c r="W92" i="221"/>
  <c r="W368" i="221"/>
  <c r="W119" i="221"/>
  <c r="W211" i="221"/>
  <c r="W357" i="221"/>
  <c r="W225" i="221"/>
  <c r="W337" i="221"/>
  <c r="W62" i="221"/>
  <c r="W272" i="221"/>
  <c r="W199" i="221"/>
  <c r="W355" i="221"/>
  <c r="W182" i="221"/>
  <c r="W133" i="221"/>
  <c r="W157" i="221"/>
  <c r="W43" i="221"/>
  <c r="W259" i="221"/>
  <c r="W280" i="221"/>
  <c r="W162" i="221"/>
  <c r="W214" i="221"/>
  <c r="W275" i="221"/>
  <c r="W294" i="221"/>
  <c r="W196" i="221"/>
  <c r="W290" i="221"/>
  <c r="W171" i="221"/>
  <c r="W282" i="221"/>
  <c r="W279" i="221"/>
  <c r="W334" i="221"/>
  <c r="W206" i="221"/>
  <c r="W23" i="221"/>
  <c r="W296" i="221"/>
  <c r="W187" i="221"/>
  <c r="W291" i="221"/>
  <c r="W285" i="221"/>
  <c r="W42" i="221"/>
  <c r="W66" i="221"/>
  <c r="W293" i="221"/>
  <c r="W207" i="221"/>
  <c r="W105" i="221"/>
  <c r="W326" i="221"/>
  <c r="W258" i="221"/>
  <c r="W359" i="221"/>
  <c r="W305" i="221"/>
  <c r="W32" i="221"/>
  <c r="W345" i="221"/>
  <c r="W222" i="221"/>
  <c r="W297" i="221"/>
  <c r="W320" i="221"/>
  <c r="W50" i="221"/>
  <c r="W80" i="221"/>
  <c r="W316" i="221"/>
  <c r="W235" i="221"/>
  <c r="W129" i="221"/>
  <c r="W331" i="221"/>
  <c r="W106" i="221"/>
  <c r="W237" i="221"/>
  <c r="W306" i="221"/>
  <c r="W45" i="221"/>
  <c r="W125" i="221"/>
  <c r="W329" i="221"/>
  <c r="W51" i="221"/>
  <c r="W232" i="221"/>
  <c r="W65" i="221"/>
  <c r="W103" i="221"/>
  <c r="W321" i="221"/>
  <c r="W243" i="221"/>
  <c r="W139" i="221"/>
  <c r="W339" i="221"/>
  <c r="W130" i="221"/>
  <c r="W350" i="221"/>
  <c r="W311" i="221"/>
  <c r="W53" i="221"/>
  <c r="W301" i="221"/>
  <c r="W341" i="221"/>
  <c r="W370" i="221"/>
  <c r="W57" i="221"/>
  <c r="W256" i="221"/>
  <c r="W149" i="221"/>
  <c r="W117" i="221"/>
  <c r="W127" i="221"/>
  <c r="W330" i="221"/>
  <c r="W263" i="221"/>
  <c r="W148" i="221"/>
  <c r="W354" i="221"/>
  <c r="W140" i="221"/>
  <c r="W28" i="221"/>
  <c r="W319" i="221"/>
  <c r="W73" i="221"/>
  <c r="W47" i="221"/>
  <c r="W347" i="221"/>
  <c r="W15" i="221"/>
  <c r="W151" i="221"/>
  <c r="W167" i="221"/>
  <c r="W146" i="221"/>
  <c r="W75" i="221"/>
  <c r="W323" i="221"/>
  <c r="W210" i="221"/>
  <c r="W59" i="221"/>
  <c r="W61" i="221"/>
  <c r="W220" i="221"/>
  <c r="W99" i="221"/>
  <c r="W177" i="221"/>
  <c r="W238" i="221"/>
  <c r="W145" i="221"/>
  <c r="W91" i="221"/>
  <c r="W241" i="221"/>
  <c r="W169" i="221"/>
  <c r="W205" i="221"/>
  <c r="W278" i="221"/>
  <c r="W217" i="221"/>
  <c r="W181" i="221"/>
  <c r="W248" i="221"/>
  <c r="W176" i="221"/>
  <c r="W245" i="221"/>
  <c r="W13" i="221"/>
  <c r="W289" i="221"/>
  <c r="W253" i="221"/>
  <c r="W335" i="221"/>
  <c r="W249" i="221"/>
  <c r="W327" i="221"/>
  <c r="W39" i="221"/>
  <c r="W361" i="221"/>
  <c r="W315" i="221"/>
  <c r="W190" i="221"/>
  <c r="W343" i="221"/>
  <c r="W277" i="221"/>
  <c r="W83" i="221"/>
  <c r="W71" i="221"/>
  <c r="W229" i="221"/>
  <c r="W215" i="221"/>
  <c r="W136" i="221"/>
  <c r="W97" i="221"/>
  <c r="W317" i="221"/>
  <c r="W159" i="221"/>
  <c r="W121" i="221"/>
  <c r="W63" i="221"/>
  <c r="W165" i="221"/>
  <c r="W349" i="221"/>
  <c r="W340" i="221"/>
  <c r="W209" i="221"/>
  <c r="W193" i="221"/>
  <c r="W95" i="221"/>
  <c r="W351" i="221"/>
  <c r="W122" i="221"/>
  <c r="W19" i="221"/>
  <c r="W41" i="221"/>
  <c r="W265" i="221"/>
  <c r="W55" i="221"/>
  <c r="W109" i="221"/>
  <c r="W271" i="221"/>
  <c r="W191" i="221"/>
  <c r="W78" i="221"/>
  <c r="W37" i="221"/>
  <c r="W313" i="221"/>
  <c r="W85" i="221"/>
  <c r="W33" i="221"/>
  <c r="W35" i="221"/>
  <c r="W142" i="221"/>
  <c r="W49" i="221"/>
  <c r="W17" i="221"/>
  <c r="W137" i="221"/>
  <c r="W299" i="221"/>
  <c r="W26" i="221"/>
  <c r="W287" i="221"/>
  <c r="W295" i="221"/>
  <c r="W93" i="221"/>
  <c r="W131" i="221"/>
  <c r="O7" i="211"/>
  <c r="L14" i="2" s="1"/>
  <c r="O7" i="217"/>
  <c r="L20" i="2" s="1"/>
  <c r="O6" i="214"/>
  <c r="F6" i="213"/>
  <c r="F6" i="217"/>
  <c r="O9" i="217"/>
  <c r="P20" i="2" s="1"/>
  <c r="O6" i="207"/>
  <c r="J10" i="2" s="1"/>
  <c r="O6" i="222"/>
  <c r="J25" i="2" s="1"/>
  <c r="F6" i="208"/>
  <c r="F6" i="219"/>
  <c r="F7" i="224"/>
  <c r="R27" i="2" s="1"/>
  <c r="O6" i="215"/>
  <c r="J18" i="2" s="1"/>
  <c r="O6" i="223"/>
  <c r="J26" i="2" s="1"/>
  <c r="F6" i="211"/>
  <c r="F6" i="220"/>
  <c r="O9" i="218"/>
  <c r="P21" i="2" s="1"/>
  <c r="T19" i="2"/>
  <c r="O6" i="205"/>
  <c r="J9" i="2" s="1"/>
  <c r="O6" i="216"/>
  <c r="J19" i="2" s="1"/>
  <c r="O6" i="224"/>
  <c r="F6" i="212"/>
  <c r="H15" i="2" s="1"/>
  <c r="F6" i="221"/>
  <c r="F7" i="210"/>
  <c r="R13" i="2" s="1"/>
  <c r="O6" i="218"/>
  <c r="J21" i="2" s="1"/>
  <c r="F6" i="207"/>
  <c r="F6" i="215"/>
  <c r="F6" i="222"/>
  <c r="H25" i="2" s="1"/>
  <c r="F7" i="219"/>
  <c r="R22" i="2" s="1"/>
  <c r="O9" i="210"/>
  <c r="P13" i="2" s="1"/>
  <c r="O7" i="213"/>
  <c r="L16" i="2" s="1"/>
  <c r="D27" i="124"/>
  <c r="X31" i="2"/>
  <c r="O7" i="222"/>
  <c r="L25" i="2" s="1"/>
  <c r="O6" i="217"/>
  <c r="J20" i="2" s="1"/>
  <c r="F6" i="205"/>
  <c r="H9" i="2" s="1"/>
  <c r="F6" i="216"/>
  <c r="H19" i="2" s="1"/>
  <c r="F6" i="223"/>
  <c r="O9" i="222"/>
  <c r="P25" i="2" s="1"/>
  <c r="F6" i="210"/>
  <c r="F6" i="214"/>
  <c r="F6" i="224"/>
  <c r="H27" i="2" s="1"/>
  <c r="O9" i="207"/>
  <c r="P10" i="2" s="1"/>
  <c r="O9" i="223"/>
  <c r="P26" i="2" s="1"/>
  <c r="O7" i="205"/>
  <c r="L9" i="2" s="1"/>
  <c r="O7" i="216"/>
  <c r="L19" i="2" s="1"/>
  <c r="T9" i="2"/>
  <c r="O6" i="211"/>
  <c r="J14" i="2" s="1"/>
  <c r="O6" i="220"/>
  <c r="J23" i="2" s="1"/>
  <c r="F6" i="209"/>
  <c r="F6" i="218"/>
  <c r="H21" i="2" s="1"/>
  <c r="W257" i="206"/>
  <c r="F6" i="206"/>
  <c r="H8" i="2" s="1"/>
  <c r="W258" i="206"/>
  <c r="W188" i="206"/>
  <c r="W233" i="206"/>
  <c r="W278" i="206"/>
  <c r="W92" i="206"/>
  <c r="W359" i="206"/>
  <c r="W152" i="206"/>
  <c r="W70" i="206"/>
  <c r="W284" i="206"/>
  <c r="W254" i="206"/>
  <c r="W134" i="206"/>
  <c r="W314" i="206"/>
  <c r="W170" i="206"/>
  <c r="W42" i="206"/>
  <c r="W357" i="206"/>
  <c r="W232" i="206"/>
  <c r="W185" i="206"/>
  <c r="W371" i="206"/>
  <c r="W211" i="206"/>
  <c r="W99" i="206"/>
  <c r="W26" i="206"/>
  <c r="W362" i="206"/>
  <c r="W29" i="206"/>
  <c r="W219" i="206"/>
  <c r="W203" i="206"/>
  <c r="W91" i="206"/>
  <c r="W30" i="206"/>
  <c r="W196" i="206"/>
  <c r="W260" i="206"/>
  <c r="W292" i="206"/>
  <c r="W100" i="206"/>
  <c r="W367" i="206"/>
  <c r="W250" i="206"/>
  <c r="W78" i="206"/>
  <c r="W83" i="206"/>
  <c r="W267" i="206"/>
  <c r="W140" i="206"/>
  <c r="W176" i="206"/>
  <c r="W68" i="206"/>
  <c r="W238" i="206"/>
  <c r="W343" i="206"/>
  <c r="W34" i="206"/>
  <c r="W75" i="206"/>
  <c r="W38" i="206"/>
  <c r="W202" i="206"/>
  <c r="W268" i="206"/>
  <c r="W279" i="206"/>
  <c r="W53" i="206"/>
  <c r="W54" i="206"/>
  <c r="W355" i="206"/>
  <c r="W148" i="206"/>
  <c r="W31" i="206"/>
  <c r="W272" i="206"/>
  <c r="W153" i="206"/>
  <c r="W368" i="206"/>
  <c r="W209" i="206"/>
  <c r="W89" i="206"/>
  <c r="W43" i="206"/>
  <c r="W309" i="206"/>
  <c r="W225" i="206"/>
  <c r="W342" i="206"/>
  <c r="W189" i="206"/>
  <c r="W44" i="206"/>
  <c r="W210" i="206"/>
  <c r="W310" i="206"/>
  <c r="W65" i="206"/>
  <c r="W101" i="206"/>
  <c r="W67" i="206"/>
  <c r="W369" i="206"/>
  <c r="W154" i="206"/>
  <c r="W39" i="206"/>
  <c r="W298" i="206"/>
  <c r="W161" i="206"/>
  <c r="W222" i="206"/>
  <c r="W215" i="206"/>
  <c r="W115" i="206"/>
  <c r="W56" i="206"/>
  <c r="W51" i="206"/>
  <c r="W251" i="206"/>
  <c r="W323" i="206"/>
  <c r="W191" i="206"/>
  <c r="W76" i="206"/>
  <c r="W259" i="206"/>
  <c r="W218" i="206"/>
  <c r="W318" i="206"/>
  <c r="W266" i="206"/>
  <c r="W142" i="206"/>
  <c r="W159" i="206"/>
  <c r="W50" i="206"/>
  <c r="W162" i="206"/>
  <c r="W45" i="206"/>
  <c r="W311" i="206"/>
  <c r="W166" i="206"/>
  <c r="W281" i="206"/>
  <c r="W236" i="206"/>
  <c r="W163" i="206"/>
  <c r="W69" i="206"/>
  <c r="W64" i="206"/>
  <c r="W271" i="206"/>
  <c r="W317" i="206"/>
  <c r="W187" i="206"/>
  <c r="W79" i="206"/>
  <c r="W273" i="206"/>
  <c r="W353" i="206"/>
  <c r="W326" i="206"/>
  <c r="W280" i="206"/>
  <c r="W150" i="206"/>
  <c r="W165" i="206"/>
  <c r="W147" i="206"/>
  <c r="W246" i="206"/>
  <c r="W58" i="206"/>
  <c r="W347" i="206"/>
  <c r="W195" i="206"/>
  <c r="W315" i="206"/>
  <c r="W249" i="206"/>
  <c r="W224" i="206"/>
  <c r="W77" i="206"/>
  <c r="W103" i="206"/>
  <c r="W331" i="206"/>
  <c r="W307" i="206"/>
  <c r="W177" i="206"/>
  <c r="W80" i="206"/>
  <c r="W130" i="206"/>
  <c r="W287" i="206"/>
  <c r="W179" i="206"/>
  <c r="W118" i="206"/>
  <c r="W107" i="206"/>
  <c r="W274" i="206"/>
  <c r="W81" i="206"/>
  <c r="W332" i="206"/>
  <c r="W286" i="206"/>
  <c r="W242" i="206"/>
  <c r="W305" i="206"/>
  <c r="W167" i="206"/>
  <c r="W239" i="206"/>
  <c r="W71" i="206"/>
  <c r="W32" i="206"/>
  <c r="W200" i="206"/>
  <c r="W88" i="206"/>
  <c r="W262" i="206"/>
  <c r="W263" i="206"/>
  <c r="W82" i="206"/>
  <c r="W124" i="206"/>
  <c r="W339" i="206"/>
  <c r="W291" i="206"/>
  <c r="W173" i="206"/>
  <c r="W59" i="206"/>
  <c r="W270" i="206"/>
  <c r="W197" i="206"/>
  <c r="W95" i="206"/>
  <c r="W340" i="206"/>
  <c r="W294" i="206"/>
  <c r="W256" i="206"/>
  <c r="W33" i="206"/>
  <c r="W175" i="206"/>
  <c r="W303" i="206"/>
  <c r="W160" i="206"/>
  <c r="W46" i="206"/>
  <c r="W227" i="206"/>
  <c r="W94" i="206"/>
  <c r="W295" i="206"/>
  <c r="W90" i="206"/>
  <c r="W345" i="206"/>
  <c r="W55" i="206"/>
  <c r="W40" i="206"/>
  <c r="W102" i="206"/>
  <c r="W117" i="206"/>
  <c r="W346" i="206"/>
  <c r="W302" i="206"/>
  <c r="W261" i="206"/>
  <c r="W41" i="206"/>
  <c r="W245" i="206"/>
  <c r="W308" i="206"/>
  <c r="W194" i="206"/>
  <c r="W74" i="206"/>
  <c r="W235" i="206"/>
  <c r="W122" i="206"/>
  <c r="W321" i="206"/>
  <c r="W290" i="206"/>
  <c r="W110" i="206"/>
  <c r="W143" i="206"/>
  <c r="W366" i="206"/>
  <c r="W275" i="206"/>
  <c r="W174" i="206"/>
  <c r="W116" i="206"/>
  <c r="W125" i="206"/>
  <c r="W354" i="206"/>
  <c r="W52" i="206"/>
  <c r="W269" i="206"/>
  <c r="W47" i="206"/>
  <c r="W285" i="206"/>
  <c r="W316" i="206"/>
  <c r="W199" i="206"/>
  <c r="W87" i="206"/>
  <c r="W243" i="206"/>
  <c r="W128" i="206"/>
  <c r="W329" i="206"/>
  <c r="W330" i="206"/>
  <c r="W158" i="206"/>
  <c r="W151" i="206"/>
  <c r="W365" i="206"/>
  <c r="W255" i="206"/>
  <c r="W139" i="206"/>
  <c r="W27" i="206"/>
  <c r="W183" i="206"/>
  <c r="W146" i="206"/>
  <c r="W198" i="206"/>
  <c r="W299" i="206"/>
  <c r="W344" i="206"/>
  <c r="W178" i="206"/>
  <c r="W223" i="206"/>
  <c r="W138" i="206"/>
  <c r="W131" i="206"/>
  <c r="W63" i="206"/>
  <c r="W322" i="206"/>
  <c r="W282" i="206"/>
  <c r="W111" i="206"/>
  <c r="W370" i="206"/>
  <c r="W352" i="206"/>
  <c r="W234" i="206"/>
  <c r="W113" i="206"/>
  <c r="W293" i="206"/>
  <c r="W136" i="206"/>
  <c r="W335" i="206"/>
  <c r="W338" i="206"/>
  <c r="W164" i="206"/>
  <c r="W172" i="206"/>
  <c r="W363" i="206"/>
  <c r="W231" i="206"/>
  <c r="W127" i="206"/>
  <c r="W28" i="206"/>
  <c r="W182" i="206"/>
  <c r="W112" i="206"/>
  <c r="W86" i="206"/>
  <c r="W296" i="206"/>
  <c r="W57" i="206"/>
  <c r="W247" i="206"/>
  <c r="W149" i="206"/>
  <c r="W356" i="206"/>
  <c r="W190" i="206"/>
  <c r="W364" i="206"/>
  <c r="W35" i="206"/>
  <c r="W20" i="206"/>
  <c r="W16" i="206"/>
  <c r="W22" i="206"/>
  <c r="W17" i="206"/>
  <c r="W23" i="206"/>
  <c r="W19" i="206"/>
  <c r="W14" i="206"/>
  <c r="W15" i="206"/>
  <c r="W21" i="206"/>
  <c r="W18" i="206"/>
  <c r="W333" i="206"/>
  <c r="W186" i="206"/>
  <c r="W171" i="206"/>
  <c r="W328" i="206"/>
  <c r="W358" i="206"/>
  <c r="W230" i="206"/>
  <c r="W137" i="206"/>
  <c r="W226" i="206"/>
  <c r="W283" i="206"/>
  <c r="W334" i="206"/>
  <c r="W129" i="206"/>
  <c r="W62" i="206"/>
  <c r="W206" i="206"/>
  <c r="W244" i="206"/>
  <c r="W212" i="206"/>
  <c r="W119" i="206"/>
  <c r="W104" i="206"/>
  <c r="W306" i="206"/>
  <c r="W208" i="206"/>
  <c r="W123" i="206"/>
  <c r="W214" i="206"/>
  <c r="W304" i="206"/>
  <c r="W135" i="206"/>
  <c r="W351" i="206"/>
  <c r="W327" i="206"/>
  <c r="W237" i="206"/>
  <c r="W126" i="206"/>
  <c r="W114" i="206"/>
  <c r="W184" i="206"/>
  <c r="W98" i="206"/>
  <c r="W221" i="206"/>
  <c r="W213" i="206"/>
  <c r="W319" i="206"/>
  <c r="W105" i="206"/>
  <c r="W106" i="206"/>
  <c r="W93" i="206"/>
  <c r="W220" i="206"/>
  <c r="W207" i="206"/>
  <c r="W297" i="206"/>
  <c r="W201" i="206"/>
  <c r="W155" i="206"/>
  <c r="W141" i="206"/>
  <c r="W341" i="206"/>
  <c r="W320" i="206"/>
  <c r="W350" i="206"/>
  <c r="W248" i="206"/>
  <c r="H23" i="2"/>
  <c r="W66" i="206"/>
  <c r="L21" i="2"/>
  <c r="R15" i="2"/>
  <c r="L27" i="2"/>
  <c r="N10" i="2"/>
  <c r="R12" i="2"/>
  <c r="N15" i="2"/>
  <c r="P16" i="2"/>
  <c r="T18" i="2"/>
  <c r="T20" i="2"/>
  <c r="L23" i="2"/>
  <c r="L26" i="2"/>
  <c r="T14" i="2"/>
  <c r="N16" i="2"/>
  <c r="N8" i="2"/>
  <c r="P8" i="2"/>
  <c r="R11" i="2"/>
  <c r="P15" i="2"/>
  <c r="N18" i="2"/>
  <c r="T24" i="2"/>
  <c r="L11" i="2"/>
  <c r="J24" i="2"/>
  <c r="R25" i="2"/>
  <c r="L10" i="2"/>
  <c r="P12" i="2"/>
  <c r="L15" i="2"/>
  <c r="J16" i="2"/>
  <c r="N17" i="2"/>
  <c r="R20" i="2"/>
  <c r="T25" i="2"/>
  <c r="T26" i="2"/>
  <c r="R8" i="2"/>
  <c r="J13" i="2"/>
  <c r="N25" i="2"/>
  <c r="L8" i="2"/>
  <c r="J8" i="2"/>
  <c r="P11" i="2"/>
  <c r="N14" i="2"/>
  <c r="T16" i="2"/>
  <c r="J15" i="2"/>
  <c r="P18" i="2"/>
  <c r="J17" i="2"/>
  <c r="N20" i="2"/>
  <c r="J12" i="2"/>
  <c r="N13" i="2"/>
  <c r="P17" i="2"/>
  <c r="R18" i="2"/>
  <c r="T21" i="2"/>
  <c r="J11" i="2"/>
  <c r="T13" i="2"/>
  <c r="R14" i="2"/>
  <c r="L18" i="2"/>
  <c r="R17" i="2"/>
  <c r="T27" i="2"/>
  <c r="J27" i="2"/>
  <c r="R10" i="2"/>
  <c r="T8" i="2"/>
  <c r="T17" i="2"/>
  <c r="T11" i="2"/>
  <c r="L17" i="2"/>
  <c r="R21" i="2"/>
  <c r="P22" i="2"/>
  <c r="T23" i="2"/>
  <c r="L24" i="2"/>
  <c r="N12" i="2"/>
  <c r="T15" i="2"/>
  <c r="N22" i="2"/>
  <c r="N24" i="2"/>
  <c r="P23" i="2"/>
  <c r="N26" i="2"/>
  <c r="T22" i="2"/>
  <c r="N11" i="2"/>
  <c r="L13" i="2"/>
  <c r="P14" i="2"/>
  <c r="N21" i="2"/>
  <c r="J22" i="2"/>
  <c r="N23" i="2"/>
  <c r="R24" i="2"/>
  <c r="R16" i="2"/>
  <c r="R33" i="2"/>
  <c r="P6" i="124" s="1"/>
  <c r="T10" i="2"/>
  <c r="L12" i="2"/>
  <c r="T12" i="2"/>
  <c r="L22" i="2"/>
  <c r="P24" i="2"/>
  <c r="R23" i="2"/>
  <c r="R26" i="2"/>
  <c r="W109" i="206"/>
  <c r="W313" i="206"/>
  <c r="W157" i="206"/>
  <c r="W97" i="206"/>
  <c r="W49" i="206"/>
  <c r="W253" i="206"/>
  <c r="W25" i="206"/>
  <c r="W349" i="206"/>
  <c r="W229" i="206"/>
  <c r="W301" i="206"/>
  <c r="W217" i="206"/>
  <c r="W361" i="206"/>
  <c r="W85" i="206"/>
  <c r="W133" i="206"/>
  <c r="W145" i="206"/>
  <c r="W289" i="206"/>
  <c r="W325" i="206"/>
  <c r="W121" i="206"/>
  <c r="W73" i="206"/>
  <c r="W181" i="206"/>
  <c r="W193" i="206"/>
  <c r="W277" i="206"/>
  <c r="W205" i="206"/>
  <c r="W265" i="206"/>
  <c r="W337" i="206"/>
  <c r="W169" i="206"/>
  <c r="W241" i="206"/>
  <c r="W61" i="206"/>
  <c r="W13" i="206"/>
  <c r="W37" i="206"/>
  <c r="S9" i="193"/>
  <c r="G27" i="203"/>
  <c r="G24" i="203"/>
  <c r="H15" i="203"/>
  <c r="G26" i="203"/>
  <c r="G25" i="203"/>
  <c r="B17" i="194"/>
  <c r="B18" i="194" s="1"/>
  <c r="B19" i="194" s="1"/>
  <c r="B20" i="194" s="1"/>
  <c r="B21" i="194" s="1"/>
  <c r="B22" i="194" s="1"/>
  <c r="B23" i="194" s="1"/>
  <c r="B24" i="194" s="1"/>
  <c r="B25" i="194" s="1"/>
  <c r="B26" i="194" s="1"/>
  <c r="B27" i="194" s="1"/>
  <c r="B28" i="194" s="1"/>
  <c r="B29" i="194" s="1"/>
  <c r="B30" i="194" s="1"/>
  <c r="B31" i="194" s="1"/>
  <c r="B32" i="194" s="1"/>
  <c r="O10" i="190"/>
  <c r="P10" i="194"/>
  <c r="U33" i="2"/>
  <c r="P7" i="124" s="1"/>
  <c r="C3" i="124"/>
  <c r="V19" i="2" l="1"/>
  <c r="V9" i="2"/>
  <c r="G22" i="203"/>
  <c r="H22" i="203" s="1"/>
  <c r="I27" i="202" s="1"/>
  <c r="H17" i="2"/>
  <c r="H10" i="2"/>
  <c r="H16" i="2"/>
  <c r="H18" i="2"/>
  <c r="H12" i="2"/>
  <c r="H11" i="2"/>
  <c r="H26" i="2"/>
  <c r="H20" i="2"/>
  <c r="H13" i="2"/>
  <c r="H22" i="2"/>
  <c r="H24" i="2"/>
  <c r="H14" i="2"/>
  <c r="V33" i="2"/>
  <c r="D23" i="124"/>
  <c r="B9" i="190"/>
  <c r="B10" i="190" s="1"/>
  <c r="B11" i="190" s="1"/>
  <c r="B12" i="190" s="1"/>
  <c r="B13" i="190" s="1"/>
  <c r="B14" i="190" s="1"/>
  <c r="B15" i="190" s="1"/>
  <c r="B16" i="190" s="1"/>
  <c r="B17" i="190" s="1"/>
  <c r="B18" i="190" s="1"/>
  <c r="B19" i="190" s="1"/>
  <c r="B20" i="190" s="1"/>
  <c r="B21" i="190" s="1"/>
  <c r="B22" i="190" s="1"/>
  <c r="B23" i="190" s="1"/>
  <c r="B24" i="190" s="1"/>
  <c r="B25" i="190" s="1"/>
  <c r="B26" i="190" s="1"/>
  <c r="B27" i="190" s="1"/>
  <c r="B28" i="190" s="1"/>
  <c r="B29" i="190" s="1"/>
  <c r="B30" i="190" s="1"/>
  <c r="B31" i="190" s="1"/>
  <c r="B32" i="190" s="1"/>
  <c r="D2" i="190"/>
  <c r="X9" i="2" l="1"/>
  <c r="W4" i="205"/>
  <c r="N18" i="225"/>
  <c r="X33" i="2"/>
  <c r="W4" i="216"/>
  <c r="X19" i="2"/>
  <c r="D32" i="124"/>
  <c r="V24" i="2"/>
  <c r="V27" i="2"/>
  <c r="V23" i="2"/>
  <c r="V25" i="2"/>
  <c r="V22" i="2"/>
  <c r="V26" i="2"/>
  <c r="X26" i="2" l="1"/>
  <c r="W4" i="223"/>
  <c r="X25" i="2"/>
  <c r="W4" i="222"/>
  <c r="X22" i="2"/>
  <c r="W4" i="219"/>
  <c r="X23" i="2"/>
  <c r="W4" i="220"/>
  <c r="X27" i="2"/>
  <c r="W4" i="224"/>
  <c r="X24" i="2"/>
  <c r="W4" i="221"/>
  <c r="H24" i="203"/>
  <c r="Q6" i="124" s="1"/>
  <c r="I25" i="202"/>
  <c r="V20" i="2" l="1"/>
  <c r="V17" i="2"/>
  <c r="V21" i="2"/>
  <c r="V18" i="2"/>
  <c r="X20" i="2" l="1"/>
  <c r="W4" i="217"/>
  <c r="X18" i="2"/>
  <c r="W4" i="215"/>
  <c r="X21" i="2"/>
  <c r="W4" i="218"/>
  <c r="X17" i="2"/>
  <c r="W4" i="214"/>
  <c r="V16" i="2"/>
  <c r="X16" i="2" l="1"/>
  <c r="W4" i="213"/>
  <c r="V13" i="2"/>
  <c r="V15" i="2"/>
  <c r="X15" i="2" l="1"/>
  <c r="W4" i="212"/>
  <c r="X13" i="2"/>
  <c r="W4" i="210"/>
  <c r="V11" i="2"/>
  <c r="V12" i="2"/>
  <c r="V10" i="2"/>
  <c r="X12" i="2" l="1"/>
  <c r="W4" i="209"/>
  <c r="X11" i="2"/>
  <c r="W4" i="208"/>
  <c r="X10" i="2"/>
  <c r="W4" i="207"/>
  <c r="K29" i="2" l="1"/>
  <c r="K6" i="124" l="1"/>
  <c r="N16" i="225" s="1"/>
  <c r="L29" i="2"/>
  <c r="I29" i="2"/>
  <c r="D3" i="124"/>
  <c r="N3" i="124"/>
  <c r="F12" i="203" l="1"/>
  <c r="D19" i="202" s="1"/>
  <c r="J6" i="124"/>
  <c r="J29" i="2"/>
  <c r="M29" i="2"/>
  <c r="G29" i="2"/>
  <c r="G12" i="203" l="1"/>
  <c r="F11" i="203"/>
  <c r="D17" i="202" s="1"/>
  <c r="N11" i="225"/>
  <c r="K7" i="124"/>
  <c r="H29" i="2"/>
  <c r="H6" i="124"/>
  <c r="T29" i="2"/>
  <c r="D29" i="124" s="1"/>
  <c r="O29" i="2"/>
  <c r="P29" i="2"/>
  <c r="D30" i="124" s="1"/>
  <c r="D25" i="124"/>
  <c r="N29" i="2"/>
  <c r="D26" i="124" s="1"/>
  <c r="D24" i="124"/>
  <c r="Q29" i="2"/>
  <c r="S29" i="2"/>
  <c r="Q3" i="124"/>
  <c r="G11" i="203" l="1"/>
  <c r="F13" i="203"/>
  <c r="D21" i="202" s="1"/>
  <c r="N17" i="225"/>
  <c r="F8" i="203"/>
  <c r="D7" i="202" s="1"/>
  <c r="N10" i="225"/>
  <c r="N6" i="124"/>
  <c r="N15" i="225" s="1"/>
  <c r="M7" i="124"/>
  <c r="N13" i="225" s="1"/>
  <c r="M6" i="124"/>
  <c r="N14" i="225" s="1"/>
  <c r="V8" i="2"/>
  <c r="R29" i="2"/>
  <c r="D28" i="124" s="1"/>
  <c r="G13" i="203" l="1"/>
  <c r="H11" i="203" s="1"/>
  <c r="W4" i="206"/>
  <c r="X8" i="2"/>
  <c r="F18" i="203"/>
  <c r="D11" i="202" s="1"/>
  <c r="F17" i="203"/>
  <c r="D13" i="202" s="1"/>
  <c r="F19" i="203"/>
  <c r="G19" i="203" s="1"/>
  <c r="G8" i="203"/>
  <c r="H8" i="203" s="1"/>
  <c r="D22" i="124"/>
  <c r="G18" i="203" l="1"/>
  <c r="D25" i="202"/>
  <c r="G17" i="203"/>
  <c r="N3" i="194"/>
  <c r="M3" i="190"/>
  <c r="Q3" i="193"/>
  <c r="C2" i="193"/>
  <c r="C2" i="124"/>
  <c r="C1" i="191"/>
  <c r="C2" i="190"/>
  <c r="C2" i="194"/>
  <c r="B2" i="203"/>
  <c r="H17" i="203" l="1"/>
  <c r="U14" i="2" l="1"/>
  <c r="V14" i="2" s="1"/>
  <c r="W4" i="211" s="1"/>
  <c r="V29" i="2" l="1"/>
  <c r="V41" i="2" s="1"/>
  <c r="F24" i="124" s="1"/>
  <c r="X14" i="2"/>
  <c r="X29" i="2" s="1"/>
  <c r="X41" i="2" s="1"/>
  <c r="H36" i="203" s="1"/>
  <c r="I39" i="202" s="1"/>
  <c r="U29" i="2"/>
  <c r="F33" i="124" l="1"/>
  <c r="F25" i="124"/>
  <c r="F22" i="124"/>
  <c r="F29" i="124"/>
  <c r="F32" i="124"/>
  <c r="F26" i="124"/>
  <c r="F30" i="124"/>
  <c r="F27" i="124"/>
  <c r="F23" i="124"/>
  <c r="F28" i="124"/>
  <c r="D31" i="124"/>
  <c r="O6" i="124"/>
  <c r="N12" i="225" s="1"/>
  <c r="G21" i="203" l="1"/>
  <c r="H21" i="203" s="1"/>
  <c r="H31" i="203" s="1"/>
  <c r="H32" i="203" s="1"/>
  <c r="H33" i="203" s="1"/>
  <c r="F31" i="124"/>
  <c r="F9" i="124" s="1"/>
  <c r="D9" i="124"/>
  <c r="I7" i="202" l="1"/>
  <c r="I33" i="202"/>
  <c r="H34" i="203"/>
  <c r="H35" i="203" s="1"/>
</calcChain>
</file>

<file path=xl/sharedStrings.xml><?xml version="1.0" encoding="utf-8"?>
<sst xmlns="http://schemas.openxmlformats.org/spreadsheetml/2006/main" count="1090" uniqueCount="353">
  <si>
    <t>MGKZ</t>
  </si>
  <si>
    <t>Kaufteile</t>
  </si>
  <si>
    <t>Bemerkung</t>
  </si>
  <si>
    <t>Benennung</t>
  </si>
  <si>
    <t>Gewinn</t>
  </si>
  <si>
    <t>Std</t>
  </si>
  <si>
    <t>Summe</t>
  </si>
  <si>
    <t>Angebot</t>
  </si>
  <si>
    <t>Bearbeiter</t>
  </si>
  <si>
    <t>Sicherheit</t>
  </si>
  <si>
    <t>Datum</t>
  </si>
  <si>
    <t>Pos</t>
  </si>
  <si>
    <t>Materialkosten</t>
  </si>
  <si>
    <t>Summen</t>
  </si>
  <si>
    <t>Montage</t>
  </si>
  <si>
    <t>Fertigung</t>
  </si>
  <si>
    <t>Konstruktion</t>
  </si>
  <si>
    <t>Bezeichnung</t>
  </si>
  <si>
    <t>VK</t>
  </si>
  <si>
    <t>Material</t>
  </si>
  <si>
    <t>Summe (VK)</t>
  </si>
  <si>
    <t>Stück</t>
  </si>
  <si>
    <t>Gesamtkosten (VK)/Stück</t>
  </si>
  <si>
    <t>Benötigte Gesamtzahl</t>
  </si>
  <si>
    <t>€/Stück</t>
  </si>
  <si>
    <t>SW</t>
  </si>
  <si>
    <t>INB</t>
  </si>
  <si>
    <t>Software</t>
  </si>
  <si>
    <t>Inbetriebnahme</t>
  </si>
  <si>
    <t>SSB/Installation</t>
  </si>
  <si>
    <t>Auswertungen zur Gesamtkalkulation der Baugruppen</t>
  </si>
  <si>
    <t>Elektrik</t>
  </si>
  <si>
    <t>€</t>
  </si>
  <si>
    <t>VK / €</t>
  </si>
  <si>
    <t>Projektleitung</t>
  </si>
  <si>
    <t>Zuschläge</t>
  </si>
  <si>
    <t>Mann</t>
  </si>
  <si>
    <t>Tag</t>
  </si>
  <si>
    <t>Stunden</t>
  </si>
  <si>
    <t>Mechanik-Monteur</t>
  </si>
  <si>
    <t>Elektro-Monteur</t>
  </si>
  <si>
    <t>Elektro-Ing</t>
  </si>
  <si>
    <t>Auslöse</t>
  </si>
  <si>
    <t>Übernachtung</t>
  </si>
  <si>
    <t>km</t>
  </si>
  <si>
    <t>€/km</t>
  </si>
  <si>
    <t>Kilometer Firmen-PKW</t>
  </si>
  <si>
    <t>Anzahl</t>
  </si>
  <si>
    <t>Taxi</t>
  </si>
  <si>
    <t>Leihauto</t>
  </si>
  <si>
    <t>Bus/Zug/Fähre</t>
  </si>
  <si>
    <t>Sonstiges</t>
  </si>
  <si>
    <t>Flüge</t>
  </si>
  <si>
    <t>Kickoff</t>
  </si>
  <si>
    <t>FMEA</t>
  </si>
  <si>
    <t>Statusberichte</t>
  </si>
  <si>
    <t>Anlagenbesichtigung durch Kunde</t>
  </si>
  <si>
    <t>Vorabnahme</t>
  </si>
  <si>
    <t>Versand</t>
  </si>
  <si>
    <t>Änderungen</t>
  </si>
  <si>
    <t>Planung Wiederaufbau und Inbetriebnahme</t>
  </si>
  <si>
    <t>Dokumentation</t>
  </si>
  <si>
    <t>Projektreview</t>
  </si>
  <si>
    <t>Endabnahme</t>
  </si>
  <si>
    <t>Fotos-Film erstellen</t>
  </si>
  <si>
    <t>Projektleiter</t>
  </si>
  <si>
    <t>Netto</t>
  </si>
  <si>
    <t>mit Gewinn</t>
  </si>
  <si>
    <t>mit Sicherheit</t>
  </si>
  <si>
    <t>Verpackung Versand</t>
  </si>
  <si>
    <t>Verpackung</t>
  </si>
  <si>
    <t>Elektrik SSB, Installation</t>
  </si>
  <si>
    <t>Stundensätze</t>
  </si>
  <si>
    <t>SW/INB</t>
  </si>
  <si>
    <t>Inbetriebnahme Kunde</t>
  </si>
  <si>
    <t>Pl</t>
  </si>
  <si>
    <t>Versandkosten</t>
  </si>
  <si>
    <t>Verpackungskosten</t>
  </si>
  <si>
    <t>Mechanik</t>
  </si>
  <si>
    <t>Auswärts</t>
  </si>
  <si>
    <t>Dok</t>
  </si>
  <si>
    <t>Pr</t>
  </si>
  <si>
    <t>Ve</t>
  </si>
  <si>
    <t>Doku</t>
  </si>
  <si>
    <t>Verpackung/Versand</t>
  </si>
  <si>
    <t>Kostenaufteilung</t>
  </si>
  <si>
    <t>CD Brennen</t>
  </si>
  <si>
    <t>Dokumentationsordner erstellen inkl. Zubehördokumentation</t>
  </si>
  <si>
    <t>Erstellen und in Form bringen der Betriebsanleitung</t>
  </si>
  <si>
    <t>Softwareabteilung</t>
  </si>
  <si>
    <t>Elektroplan inkl. Stücklisten ausdrucken (1x Papier)</t>
  </si>
  <si>
    <t>Alle Unterlagen im Ornder Dokumentation am Server ablegen</t>
  </si>
  <si>
    <t>Beschreibung der Bedienfunktionen (Kapitel 4  Bedienung)</t>
  </si>
  <si>
    <t>Beschreibung der Geräteeinstellungen (Kapitel 5 Bedienung)</t>
  </si>
  <si>
    <t>Achtung: Zeiten für Doku HW und Software werden nicht separat</t>
  </si>
  <si>
    <t>Projektmanagement - Umfänge im Haus</t>
  </si>
  <si>
    <t>aus Projektierung</t>
  </si>
  <si>
    <t>Projektmanagement</t>
  </si>
  <si>
    <t>Zeichnungen, Stücklisten ausdrucken</t>
  </si>
  <si>
    <t>MO/TF</t>
  </si>
  <si>
    <t>Teilefertigung mechanisch</t>
  </si>
  <si>
    <t>Projektmanagement KO</t>
  </si>
  <si>
    <t>VP/Vers.</t>
  </si>
  <si>
    <t>Inbetriebnahme/Schulung</t>
  </si>
  <si>
    <t>Teilefertigung</t>
  </si>
  <si>
    <t>*KT</t>
  </si>
  <si>
    <t>1-000537</t>
  </si>
  <si>
    <t>1-000006</t>
  </si>
  <si>
    <t>1-000007</t>
  </si>
  <si>
    <t>1-000008</t>
  </si>
  <si>
    <t>1-000009</t>
  </si>
  <si>
    <t>1-000010</t>
  </si>
  <si>
    <t>1-000011</t>
  </si>
  <si>
    <t>1-000012</t>
  </si>
  <si>
    <t>1-000013</t>
  </si>
  <si>
    <t>1-000555</t>
  </si>
  <si>
    <t>Verpackung und Transport</t>
  </si>
  <si>
    <t>Dokumentation auswärts</t>
  </si>
  <si>
    <t>Auslösen</t>
  </si>
  <si>
    <t>Übernachtung / Hotel</t>
  </si>
  <si>
    <t>Projektvorgabewerte zur Eingabe in AP+</t>
  </si>
  <si>
    <t>1-001921</t>
  </si>
  <si>
    <t>aus Konstruktion</t>
  </si>
  <si>
    <t>Montage Reisezeiten</t>
  </si>
  <si>
    <t>Angebotspreis</t>
  </si>
  <si>
    <t>Montage IBN</t>
  </si>
  <si>
    <t>Projektvorgabewerte - VK</t>
  </si>
  <si>
    <t>Kostenstelle</t>
  </si>
  <si>
    <t>Stundensatz o.Gewinn</t>
  </si>
  <si>
    <t>Vorgaben</t>
  </si>
  <si>
    <t>Std. VK</t>
  </si>
  <si>
    <t>Konstruktion Mechanik</t>
  </si>
  <si>
    <t>Konstruktion Elektrik</t>
  </si>
  <si>
    <t>MGZ</t>
  </si>
  <si>
    <t>inkl. MGZ</t>
  </si>
  <si>
    <t>Std.VK</t>
  </si>
  <si>
    <t>Betrag in €</t>
  </si>
  <si>
    <t>Kalkuliert inkl. Nachträge</t>
  </si>
  <si>
    <t>Angebotspreis mit Gewinn</t>
  </si>
  <si>
    <t>Angebotspreis kalkuliert</t>
  </si>
  <si>
    <t>Angebotspreis Abgabe</t>
  </si>
  <si>
    <t>Reisekosten (Zeiten)</t>
  </si>
  <si>
    <t>Elektro Monteur Reisezeiten</t>
  </si>
  <si>
    <t>Kalkuliert Netto</t>
  </si>
  <si>
    <t>sonstiges</t>
  </si>
  <si>
    <t>Zuschlag pauschal auf Arbeits-/Reisezeiten</t>
  </si>
  <si>
    <t>Software-IBN/Schulung im Haus</t>
  </si>
  <si>
    <t>Elektro-Ing IBN-Kunde</t>
  </si>
  <si>
    <t>Elektrik im Haus</t>
  </si>
  <si>
    <t>Elektro-Monteur IBN-Kunde</t>
  </si>
  <si>
    <t>Auslöse, Hotel, Flüge, Transfer, sonstiges</t>
  </si>
  <si>
    <t>Kiste mit seem. Verpackung 280x240x290cm  Tara 600kg</t>
  </si>
  <si>
    <t>Kiste mit seem. Verpackung350x240x285cm  Tara 900kg</t>
  </si>
  <si>
    <t>Kiste mit seem. Verpackung 410x240x290cm  Tara 1000kg</t>
  </si>
  <si>
    <t>Frachtkosten für Anlieferung 2-3 Kisten</t>
  </si>
  <si>
    <t>HDEV5 SL 16 nach ChP (5645) 6 Kisten + Frachtkostenp.750,--</t>
  </si>
  <si>
    <t xml:space="preserve">Kiste mit seem. Verpackung270x235x290cm  Tara 750kg </t>
  </si>
  <si>
    <t>Kiste mit seem. Verpackung430x240x285cm  Tara 1050kg</t>
  </si>
  <si>
    <t>Versand Inland bis 300km</t>
  </si>
  <si>
    <t>Versand Inland bis 600km</t>
  </si>
  <si>
    <t>1 LKW</t>
  </si>
  <si>
    <t>Projektleiter Reisezeiten</t>
  </si>
  <si>
    <t>Alle Werte mit Gewinn und Sicherheit (VK)</t>
  </si>
  <si>
    <t>aus Software</t>
  </si>
  <si>
    <t>Std. Projektierung</t>
  </si>
  <si>
    <t>Std. Dokumentation</t>
  </si>
  <si>
    <t>Erstellung der Dokumentation</t>
  </si>
  <si>
    <t>IBN - Dienstleistung beim Kunden</t>
  </si>
  <si>
    <t>Werte mit Gewinn und Sicherheit (VK)</t>
  </si>
  <si>
    <t>PM</t>
  </si>
  <si>
    <t>1-000006,7,12,9,10,11,13</t>
  </si>
  <si>
    <t>1-000555, 20</t>
  </si>
  <si>
    <t>kalkuliert</t>
  </si>
  <si>
    <t>auswärts:</t>
  </si>
  <si>
    <t>inkl. Dok+PM</t>
  </si>
  <si>
    <t>Werte für VK ohne Gewinn, ohne MGKZ</t>
  </si>
  <si>
    <t>inkl. Dok</t>
  </si>
  <si>
    <t>Doku (H.Körner)</t>
  </si>
  <si>
    <t>Erstellen Risikoanalyse</t>
  </si>
  <si>
    <t>Erstellen Wartungspläne</t>
  </si>
  <si>
    <t>Aus Projektierung</t>
  </si>
  <si>
    <t>Projektierung (PL)</t>
  </si>
  <si>
    <t>Projektleiter IBN-Kunde</t>
  </si>
  <si>
    <t>Projektleiter intern</t>
  </si>
  <si>
    <t>Zuschläge 25% Arbeits+Reisezeiten</t>
  </si>
  <si>
    <t>M-Konstruktion</t>
  </si>
  <si>
    <t>E-Konstruktion</t>
  </si>
  <si>
    <t>SW+E-Ko Reisezeiten</t>
  </si>
  <si>
    <t>M-Konstr.</t>
  </si>
  <si>
    <t>E-Konstr.</t>
  </si>
  <si>
    <t>M-Ko</t>
  </si>
  <si>
    <t>E-Ko</t>
  </si>
  <si>
    <t>gestempelt (E-Konstr.= Kostenstelle 151, Software = Kostenstelle 152)</t>
  </si>
  <si>
    <t>Std.</t>
  </si>
  <si>
    <t>brutto</t>
  </si>
  <si>
    <t>netto</t>
  </si>
  <si>
    <t>Summe Arbeitskosten</t>
  </si>
  <si>
    <t>Summe Reisekosten</t>
  </si>
  <si>
    <t>Summe Zuschläge</t>
  </si>
  <si>
    <t>KM Firmen-PKW</t>
  </si>
  <si>
    <t>IB1</t>
  </si>
  <si>
    <t>IB2</t>
  </si>
  <si>
    <t>IB3</t>
  </si>
  <si>
    <t>IB4</t>
  </si>
  <si>
    <t>IB5</t>
  </si>
  <si>
    <t>pauschal auf Arbeits-/Reisekosten</t>
  </si>
  <si>
    <t>Reisezeit</t>
  </si>
  <si>
    <t>Reisekosten</t>
  </si>
  <si>
    <t>Arbeitskosten</t>
  </si>
  <si>
    <t>Benötige Anzahl:</t>
  </si>
  <si>
    <t xml:space="preserve">Zuschläge </t>
  </si>
  <si>
    <t>Gesamt</t>
  </si>
  <si>
    <t>Kaufteile/Beistellungen</t>
  </si>
  <si>
    <t>Montage mechanisch</t>
  </si>
  <si>
    <t>Montage elektrisch</t>
  </si>
  <si>
    <t>Übersetzungkosten 1x Englisch, 1x Spanisch</t>
  </si>
  <si>
    <t>IBN3</t>
  </si>
  <si>
    <t>IBN4</t>
  </si>
  <si>
    <t>IBN5</t>
  </si>
  <si>
    <t>Verhandlungsspielraum</t>
  </si>
  <si>
    <t>340,350,360,380</t>
  </si>
  <si>
    <t>Modul 03 leer</t>
  </si>
  <si>
    <t>Modul 04 leer</t>
  </si>
  <si>
    <t>Modul 05 leer</t>
  </si>
  <si>
    <t>Modul 06 leer</t>
  </si>
  <si>
    <t>Modul 07 leer</t>
  </si>
  <si>
    <t>Modul 08 leer</t>
  </si>
  <si>
    <t>Modul 09 leer</t>
  </si>
  <si>
    <t>Modul 10 leer</t>
  </si>
  <si>
    <t>Modul 11 leer</t>
  </si>
  <si>
    <t>Modul 12 leer</t>
  </si>
  <si>
    <t>Modul 13 leer</t>
  </si>
  <si>
    <t>Modul 14 leer</t>
  </si>
  <si>
    <t>Modul 15 leer</t>
  </si>
  <si>
    <t>Modul 16 leer</t>
  </si>
  <si>
    <t>Modul 17 leer</t>
  </si>
  <si>
    <t>Modul 18 leer</t>
  </si>
  <si>
    <t>Modul 19 leer</t>
  </si>
  <si>
    <t>Modul 20 leer</t>
  </si>
  <si>
    <t>Kalkulation</t>
  </si>
  <si>
    <t>IBN</t>
  </si>
  <si>
    <t>Kalkulation Modul</t>
  </si>
  <si>
    <t>M01</t>
  </si>
  <si>
    <t>M02</t>
  </si>
  <si>
    <t>M03</t>
  </si>
  <si>
    <t>TF</t>
  </si>
  <si>
    <t>El</t>
  </si>
  <si>
    <t>MK</t>
  </si>
  <si>
    <t>EKo</t>
  </si>
  <si>
    <t>Inb</t>
  </si>
  <si>
    <t>Mo</t>
  </si>
  <si>
    <t>TF/€</t>
  </si>
  <si>
    <t>M04</t>
  </si>
  <si>
    <t>Inbetriebnahme im Haus</t>
  </si>
  <si>
    <t>M05</t>
  </si>
  <si>
    <t>M06</t>
  </si>
  <si>
    <t>M07</t>
  </si>
  <si>
    <t>M08</t>
  </si>
  <si>
    <t>M09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</si>
  <si>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</si>
  <si>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</si>
  <si>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</si>
  <si>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</si>
  <si>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</si>
  <si>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</si>
  <si>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</si>
  <si>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</si>
  <si>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</si>
  <si>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</si>
  <si>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</si>
  <si>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KW</t>
  </si>
  <si>
    <t>Elektro-Konstruktion</t>
  </si>
  <si>
    <t>Mechanik-Konstruktion</t>
  </si>
  <si>
    <t>Verpacken/Verladen/Transport</t>
  </si>
  <si>
    <t>Wiederaufbau und Inbetriebnahme</t>
  </si>
  <si>
    <t>KT</t>
  </si>
  <si>
    <t>Gesamtpreis VK</t>
  </si>
  <si>
    <t>Angebot/Auftrag</t>
  </si>
  <si>
    <t>Verpackungsmaterial (Holzbalken, Folie, ...)</t>
  </si>
  <si>
    <t>Preisübersicht</t>
  </si>
  <si>
    <t>Modul 02 leer</t>
  </si>
  <si>
    <t xml:space="preserve">Aufbau/Inbetriebnahme </t>
  </si>
  <si>
    <t>IBN2</t>
  </si>
  <si>
    <t>#</t>
  </si>
  <si>
    <t>Terminübersicht</t>
  </si>
  <si>
    <t>Auswärts Doku</t>
  </si>
  <si>
    <t>Mai</t>
  </si>
  <si>
    <t>Juni</t>
  </si>
  <si>
    <t>Juli</t>
  </si>
  <si>
    <t>August</t>
  </si>
  <si>
    <t>September</t>
  </si>
  <si>
    <t>Oktober</t>
  </si>
  <si>
    <t>November</t>
  </si>
  <si>
    <t>Dezember</t>
  </si>
  <si>
    <t>Januar</t>
  </si>
  <si>
    <t>Februar</t>
  </si>
  <si>
    <t>März</t>
  </si>
  <si>
    <t>April</t>
  </si>
  <si>
    <r>
      <rPr>
        <b/>
        <sz val="10"/>
        <color rgb="FFFFC000"/>
        <rFont val="Arial"/>
        <family val="2"/>
      </rPr>
      <t>EKo</t>
    </r>
    <r>
      <rPr>
        <sz val="10"/>
        <rFont val="Arial"/>
        <family val="2"/>
      </rPr>
      <t xml:space="preserve"> </t>
    </r>
    <r>
      <rPr>
        <b/>
        <sz val="10"/>
        <color rgb="FFC00000"/>
        <rFont val="Arial"/>
        <family val="2"/>
      </rPr>
      <t>TF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Kaufteile</t>
    </r>
    <r>
      <rPr>
        <sz val="10"/>
        <rFont val="Arial"/>
        <family val="2"/>
      </rPr>
      <t xml:space="preserve"> </t>
    </r>
    <r>
      <rPr>
        <sz val="8"/>
        <rFont val="Arial"/>
        <family val="2"/>
      </rPr>
      <t>(o. MGZ)</t>
    </r>
  </si>
  <si>
    <r>
      <rPr>
        <b/>
        <sz val="10"/>
        <color rgb="FF3C783C"/>
        <rFont val="Arial"/>
        <family val="2"/>
      </rPr>
      <t>SW</t>
    </r>
    <r>
      <rPr>
        <sz val="10"/>
        <rFont val="Arial"/>
        <family val="2"/>
      </rPr>
      <t xml:space="preserve"> </t>
    </r>
    <r>
      <rPr>
        <b/>
        <sz val="10"/>
        <color theme="3"/>
        <rFont val="Arial"/>
        <family val="2"/>
      </rPr>
      <t>Mo</t>
    </r>
    <r>
      <rPr>
        <sz val="10"/>
        <rFont val="Arial"/>
        <family val="2"/>
      </rPr>
      <t xml:space="preserve"> </t>
    </r>
    <r>
      <rPr>
        <b/>
        <sz val="10"/>
        <color rgb="FFFFC000"/>
        <rFont val="Arial"/>
        <family val="2"/>
      </rPr>
      <t>El</t>
    </r>
  </si>
  <si>
    <r>
      <rPr>
        <b/>
        <sz val="10"/>
        <rFont val="Arial"/>
        <family val="2"/>
      </rPr>
      <t xml:space="preserve">Inb </t>
    </r>
    <r>
      <rPr>
        <sz val="10"/>
        <rFont val="Arial"/>
        <family val="2"/>
      </rPr>
      <t>im Haus</t>
    </r>
  </si>
  <si>
    <t>Sw</t>
  </si>
  <si>
    <t>MS-F_Rev.:7 / 26.09.2023 / Ulrich Radlbeck</t>
  </si>
  <si>
    <t>Bosch Rodez</t>
  </si>
  <si>
    <t>Montage Magnetanker</t>
  </si>
  <si>
    <t>A07591000</t>
  </si>
  <si>
    <t>Waas. Harald</t>
  </si>
  <si>
    <t>Bauguil William</t>
  </si>
  <si>
    <t>Zuführung Pin</t>
  </si>
  <si>
    <t>Zuführung Platte</t>
  </si>
  <si>
    <t>Handling Platte</t>
  </si>
  <si>
    <t>Pilgerschritthandling Magnetanker</t>
  </si>
  <si>
    <t>Roboterhandling Pin / Magnetanker</t>
  </si>
  <si>
    <t>Verpessstation</t>
  </si>
  <si>
    <t>Ausgabe Magnetanker</t>
  </si>
  <si>
    <t>NIO-Schublade</t>
  </si>
  <si>
    <t>SPC-Schublade</t>
  </si>
  <si>
    <t>Pneumatik</t>
  </si>
  <si>
    <t>Steurerung / Schaltschrank</t>
  </si>
  <si>
    <t>Grundgestell / Schutzaufbau</t>
  </si>
  <si>
    <t>1x  Indexiereinheit,  2x Stopper inkl. Sensorik</t>
  </si>
  <si>
    <t>Zufürhtopf inkl. Vereinzelung und Sensorik</t>
  </si>
  <si>
    <t>XZ- Pilgerschritthandling inkl. 3x Greifer</t>
  </si>
  <si>
    <t>Stäubli Roboter Scara TS2-80</t>
  </si>
  <si>
    <t>Bauteilgreifer</t>
  </si>
  <si>
    <t>1x Niederhalter pneumatisch</t>
  </si>
  <si>
    <t>1x Messtaster Heidenhain inkl Auswertegerät</t>
  </si>
  <si>
    <t>Schublade inkl.Bauteilaufnahme eintnehmbar</t>
  </si>
  <si>
    <t>TS2 Band L=2000mm inkl. Eingriffschutz</t>
  </si>
  <si>
    <t>DMC lesen Platte</t>
  </si>
  <si>
    <t>XZ- Handling pneumatisch inkl. Greifer</t>
  </si>
  <si>
    <t>Bauteilgreifer + Andrücker für Platte</t>
  </si>
  <si>
    <t>Kistlerpresse 10 kN inkl. Presengestell</t>
  </si>
  <si>
    <t>1x Bauteilaufnahme inkl. Verpresshülse auf Länge abgestimmt - Ausheber Bauteilabfrage</t>
  </si>
  <si>
    <t>1x Bauteilaufnahme für Eingabe Pin inkl. Bauteilabfrage</t>
  </si>
  <si>
    <t>1x Bauteilaufnahme für Ausgabe Magnetanker inkl. Bauteilabfrage</t>
  </si>
  <si>
    <t>1x Bauteilaufnahme inkl. Hülse auf Länge abgestimmt - Ausheber Bauteilabfrage</t>
  </si>
  <si>
    <t xml:space="preserve">Palettierer inkl Bandsystem </t>
  </si>
  <si>
    <t>5-088-805 ( aus ACF-Montage 207293)</t>
  </si>
  <si>
    <t>Schuitzaufbau</t>
  </si>
  <si>
    <t>Grundgestell mit Tischplatte</t>
  </si>
  <si>
    <t>Schaltschrank mit SPS</t>
  </si>
  <si>
    <t>M 00408</t>
  </si>
  <si>
    <t>Industrierechner Rexroth VPB40.4D2</t>
  </si>
  <si>
    <t>3800.590.266</t>
  </si>
  <si>
    <t xml:space="preserve">siehe Angebot </t>
  </si>
  <si>
    <t>Touchscreen - Bedienpult  / festmontiertes Panel 21,5" Tragarm Montage</t>
  </si>
  <si>
    <t>3800 590 190</t>
  </si>
  <si>
    <t>Installation</t>
  </si>
  <si>
    <t>Klemmkästen Ethercat</t>
  </si>
  <si>
    <t>Sicherheitsprogrammierung / Prüfung HW</t>
  </si>
  <si>
    <t>Vorgabestunden</t>
  </si>
  <si>
    <t>Prüfstation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</si>
</sst>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7">
    <numFmt numFmtId="5" formatCode="#,##0\ &quot;€&quot;;\-#,##0\ &quot;€&quot;"/>
    <numFmt numFmtId="6" formatCode="#,##0\ &quot;€&quot;;[Red]\-#,##0\ &quot;€&quot;"/>
    <numFmt numFmtId="7" formatCode="#,##0.00\ &quot;€&quot;;\-#,##0.00\ &quot;€&quot;"/>
    <numFmt numFmtId="164" formatCode="#,##0.00\ &quot;€&quot;"/>
    <numFmt numFmtId="165" formatCode="#,##0.0\ &quot;€&quot;"/>
    <numFmt numFmtId="166" formatCode="#,##0\ &quot;€&quot;"/>
    <numFmt numFmtId="167" formatCode="#,##0\ _€"/>
    <numFmt numFmtId="168" formatCode="0.00000000"/>
    <numFmt numFmtId="169" formatCode="0.0%"/>
    <numFmt numFmtId="170" formatCode="_-* #,##0.00\ [$€]_-;\-* #,##0.00\ [$€]_-;_-* &quot;-&quot;??\ [$€]_-;_-@_-"/>
    <numFmt numFmtId="171" formatCode="#,##0.00&quot; DM&quot;;[Red]\-#,##0.00&quot; DM&quot;"/>
    <numFmt numFmtId="172" formatCode="#,##0.0\ &quot;€&quot;;[Red]\-#,##0.0\ &quot;€&quot;"/>
    <numFmt numFmtId="173" formatCode="_-* #,##0.00_ \€_-;\-* #,##0.00_ \€_-;_-* &quot;-&quot;??_ \€_-;_-@_-"/>
    <numFmt numFmtId="174" formatCode="_-* #,##0.00\ &quot;DM&quot;_-;\-* #,##0.00\ &quot;DM&quot;_-;_-* &quot;-&quot;??\ &quot;DM&quot;_-;_-@_-"/>
    <numFmt numFmtId="175" formatCode="0\ &quot;Stück&quot;"/>
    <numFmt numFmtId="176" formatCode="&quot;Anzahl:&quot;\ 0&quot;x&quot;"/>
    <numFmt numFmtId="177" formatCode="dd/mm/yy;@"/>
  </numFmts>
  <fonts count="13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8"/>
      <color theme="1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sz val="8"/>
      <color rgb="FFFF0000"/>
      <name val="Arial"/>
      <family val="2"/>
    </font>
    <font>
      <sz val="12"/>
      <color theme="1"/>
      <name val="Arial"/>
      <family val="2"/>
    </font>
    <font>
      <b/>
      <sz val="9"/>
      <color theme="1"/>
      <name val="Arial"/>
      <family val="2"/>
    </font>
    <font>
      <sz val="8"/>
      <color rgb="FF0070C0"/>
      <name val="Arial"/>
      <family val="2"/>
    </font>
    <font>
      <sz val="8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1"/>
      <name val="Calibri"/>
      <family val="2"/>
      <scheme val="minor"/>
    </font>
    <font>
      <b/>
      <sz val="11"/>
      <name val="Arial"/>
      <family val="2"/>
    </font>
    <font>
      <b/>
      <sz val="7"/>
      <color theme="1"/>
      <name val="Arial"/>
      <family val="2"/>
    </font>
    <font>
      <b/>
      <sz val="8"/>
      <color rgb="FFFF0000"/>
      <name val="Arial"/>
      <family val="2"/>
    </font>
    <font>
      <b/>
      <sz val="10"/>
      <name val="Arial"/>
      <family val="2"/>
    </font>
    <font>
      <sz val="10"/>
      <name val="Geneva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sz val="11"/>
      <color rgb="FFFFFF00"/>
      <name val="Arial"/>
      <family val="2"/>
    </font>
    <font>
      <b/>
      <sz val="16"/>
      <name val="Arial"/>
      <family val="2"/>
    </font>
    <font>
      <sz val="12"/>
      <name val="Arial"/>
      <family val="2"/>
    </font>
    <font>
      <b/>
      <sz val="10"/>
      <color indexed="18"/>
      <name val="Arial"/>
      <family val="2"/>
    </font>
    <font>
      <b/>
      <sz val="10"/>
      <color indexed="21"/>
      <name val="Arial"/>
      <family val="2"/>
    </font>
    <font>
      <b/>
      <sz val="10"/>
      <color indexed="17"/>
      <name val="Arial"/>
      <family val="2"/>
    </font>
    <font>
      <sz val="10"/>
      <color indexed="38"/>
      <name val="Arial"/>
      <family val="2"/>
    </font>
    <font>
      <sz val="10"/>
      <color indexed="17"/>
      <name val="Arial"/>
      <family val="2"/>
    </font>
    <font>
      <sz val="10"/>
      <name val="MS Sans Serif"/>
      <family val="2"/>
    </font>
    <font>
      <sz val="10"/>
      <name val="Arial"/>
      <family val="2"/>
    </font>
    <font>
      <sz val="10"/>
      <name val="Calibri"/>
      <family val="2"/>
      <scheme val="minor"/>
    </font>
    <font>
      <sz val="11"/>
      <color indexed="18"/>
      <name val="Calibri"/>
      <family val="2"/>
      <scheme val="minor"/>
    </font>
    <font>
      <sz val="10"/>
      <name val="Calibri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9"/>
      <color theme="1"/>
      <name val="Arial"/>
      <family val="2"/>
    </font>
    <font>
      <sz val="10"/>
      <color theme="1"/>
      <name val="Arial"/>
      <family val="2"/>
    </font>
    <font>
      <b/>
      <sz val="11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sz val="11"/>
      <color indexed="18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1"/>
      <color indexed="21"/>
      <name val="Calibri"/>
      <family val="2"/>
      <scheme val="minor"/>
    </font>
    <font>
      <sz val="11"/>
      <color indexed="38"/>
      <name val="Calibri"/>
      <family val="2"/>
      <scheme val="minor"/>
    </font>
    <font>
      <i/>
      <sz val="11"/>
      <name val="Calibri"/>
      <family val="2"/>
      <scheme val="minor"/>
    </font>
    <font>
      <sz val="10"/>
      <color indexed="18"/>
      <name val="Calibri"/>
      <family val="2"/>
      <scheme val="minor"/>
    </font>
    <font>
      <b/>
      <i/>
      <sz val="11"/>
      <name val="Calibri"/>
      <family val="2"/>
      <scheme val="minor"/>
    </font>
    <font>
      <sz val="8"/>
      <color theme="1"/>
      <name val="Arial"/>
      <family val="2"/>
    </font>
    <font>
      <b/>
      <sz val="11"/>
      <color theme="1"/>
      <name val="Arial"/>
      <family val="2"/>
    </font>
    <font>
      <sz val="14"/>
      <color theme="1"/>
      <name val="Arial"/>
      <family val="2"/>
    </font>
    <font>
      <b/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9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name val="Arial"/>
      <family val="2"/>
    </font>
    <font>
      <sz val="11"/>
      <name val="Calibri"/>
      <family val="2"/>
      <scheme val="minor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b/>
      <sz val="8"/>
      <color rgb="FFFF0000"/>
      <name val="Arial"/>
      <family val="2"/>
    </font>
    <font>
      <sz val="8"/>
      <color rgb="FF0070C0"/>
      <name val="Arial"/>
      <family val="2"/>
    </font>
    <font>
      <sz val="10"/>
      <name val="Arial"/>
      <family val="2"/>
    </font>
    <font>
      <b/>
      <sz val="9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8"/>
      <color rgb="FFFF0000"/>
      <name val="Arial"/>
      <family val="2"/>
    </font>
    <font>
      <sz val="10"/>
      <name val="Calibri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9"/>
      <color theme="1"/>
      <name val="Arial"/>
      <family val="2"/>
    </font>
    <font>
      <sz val="10"/>
      <color theme="1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b/>
      <i/>
      <sz val="11"/>
      <name val="Calibri"/>
      <family val="2"/>
      <scheme val="minor"/>
    </font>
    <font>
      <sz val="11"/>
      <color indexed="18"/>
      <name val="Calibri"/>
      <family val="2"/>
      <scheme val="minor"/>
    </font>
    <font>
      <sz val="11"/>
      <color indexed="38"/>
      <name val="Calibri"/>
      <family val="2"/>
      <scheme val="minor"/>
    </font>
    <font>
      <b/>
      <sz val="11"/>
      <color indexed="38"/>
      <name val="Calibri"/>
      <family val="2"/>
      <scheme val="minor"/>
    </font>
    <font>
      <sz val="11"/>
      <color indexed="21"/>
      <name val="Calibri"/>
      <family val="2"/>
      <scheme val="minor"/>
    </font>
    <font>
      <b/>
      <sz val="11"/>
      <color indexed="21"/>
      <name val="Calibri"/>
      <family val="2"/>
      <scheme val="minor"/>
    </font>
    <font>
      <i/>
      <sz val="11"/>
      <name val="Calibri"/>
      <family val="2"/>
      <scheme val="minor"/>
    </font>
    <font>
      <b/>
      <sz val="11"/>
      <color indexed="17"/>
      <name val="Calibri"/>
      <family val="2"/>
      <scheme val="minor"/>
    </font>
    <font>
      <sz val="10"/>
      <color indexed="18"/>
      <name val="Calibri"/>
      <family val="2"/>
      <scheme val="minor"/>
    </font>
    <font>
      <sz val="8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1"/>
      <name val="Arial"/>
      <family val="2"/>
    </font>
    <font>
      <sz val="1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7"/>
      <color theme="1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8"/>
      <color theme="1"/>
      <name val="Arial"/>
      <family val="2"/>
    </font>
    <font>
      <b/>
      <sz val="8"/>
      <color rgb="FFFF0000"/>
      <name val="Arial"/>
      <family val="2"/>
    </font>
    <font>
      <sz val="10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sz val="8"/>
      <color rgb="FFFF0000"/>
      <name val="Arial"/>
      <family val="2"/>
    </font>
    <font>
      <sz val="8"/>
      <color rgb="FF0070C0"/>
      <name val="Arial"/>
      <family val="2"/>
    </font>
    <font>
      <b/>
      <sz val="10"/>
      <color theme="3"/>
      <name val="Arial"/>
      <family val="2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color indexed="18"/>
      <name val="Arial"/>
      <family val="2"/>
    </font>
    <font>
      <b/>
      <sz val="10"/>
      <color indexed="38"/>
      <name val="Arial"/>
      <family val="2"/>
    </font>
    <font>
      <b/>
      <sz val="8"/>
      <color theme="1"/>
      <name val="Courier New"/>
      <family val="3"/>
    </font>
    <font>
      <sz val="11"/>
      <name val="Arial"/>
      <family val="2"/>
    </font>
    <font>
      <sz val="11"/>
      <color theme="1"/>
      <name val="Calibri"/>
      <family val="2"/>
    </font>
    <font>
      <i/>
      <sz val="10"/>
      <color theme="1"/>
      <name val="Arial"/>
      <family val="2"/>
    </font>
    <font>
      <b/>
      <sz val="10"/>
      <name val="MS Sans Serif"/>
    </font>
    <font>
      <b/>
      <sz val="10"/>
      <color theme="1"/>
      <name val="MS Sans Serif"/>
    </font>
    <font>
      <b/>
      <sz val="10"/>
      <color rgb="FFC00000"/>
      <name val="Arial"/>
      <family val="2"/>
    </font>
    <font>
      <b/>
      <sz val="10"/>
      <color rgb="FFFFC000"/>
      <name val="Arial"/>
      <family val="2"/>
    </font>
    <font>
      <b/>
      <sz val="10"/>
      <color rgb="FF3C783C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AE6E6"/>
        <bgColor indexed="64"/>
      </patternFill>
    </fill>
    <fill>
      <patternFill patternType="solid">
        <fgColor rgb="FFFAFAC8"/>
        <bgColor indexed="64"/>
      </patternFill>
    </fill>
    <fill>
      <patternFill patternType="solid">
        <fgColor rgb="FFEBFAEB"/>
        <bgColor indexed="64"/>
      </patternFill>
    </fill>
    <fill>
      <patternFill patternType="solid">
        <fgColor rgb="FFDCE6FA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2EAE0"/>
        <bgColor indexed="64"/>
      </patternFill>
    </fill>
    <fill>
      <patternFill patternType="solid">
        <fgColor rgb="FF91CFB3"/>
        <bgColor indexed="64"/>
      </patternFill>
    </fill>
    <fill>
      <patternFill patternType="solid">
        <fgColor rgb="FF6EBEA0"/>
        <bgColor indexed="64"/>
      </patternFill>
    </fill>
  </fills>
  <borders count="15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medium">
        <color auto="1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auto="1"/>
      </right>
      <top style="medium">
        <color indexed="64"/>
      </top>
      <bottom/>
      <diagonal/>
    </border>
    <border>
      <left style="medium">
        <color auto="1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auto="1"/>
      </right>
      <top style="medium">
        <color indexed="64"/>
      </top>
      <bottom/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medium">
        <color auto="1"/>
      </right>
      <top/>
      <bottom/>
      <diagonal/>
    </border>
    <border>
      <left style="medium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auto="1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medium">
        <color indexed="64"/>
      </right>
      <top style="double">
        <color auto="1"/>
      </top>
      <bottom style="double">
        <color auto="1"/>
      </bottom>
      <diagonal/>
    </border>
    <border>
      <left style="medium">
        <color indexed="64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medium">
        <color indexed="64"/>
      </right>
      <top style="double">
        <color auto="1"/>
      </top>
      <bottom style="double">
        <color auto="1"/>
      </bottom>
      <diagonal/>
    </border>
    <border>
      <left/>
      <right style="medium">
        <color indexed="64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/>
      <top style="double">
        <color auto="1"/>
      </top>
      <bottom style="double">
        <color auto="1"/>
      </bottom>
      <diagonal/>
    </border>
    <border>
      <left style="medium">
        <color auto="1"/>
      </left>
      <right style="medium">
        <color indexed="64"/>
      </right>
      <top style="double">
        <color auto="1"/>
      </top>
      <bottom/>
      <diagonal/>
    </border>
    <border>
      <left style="medium">
        <color indexed="64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medium">
        <color indexed="64"/>
      </right>
      <top style="double">
        <color auto="1"/>
      </top>
      <bottom/>
      <diagonal/>
    </border>
    <border>
      <left/>
      <right style="medium">
        <color indexed="64"/>
      </right>
      <top style="double">
        <color auto="1"/>
      </top>
      <bottom/>
      <diagonal/>
    </border>
    <border>
      <left style="thin">
        <color auto="1"/>
      </left>
      <right/>
      <top style="double">
        <color auto="1"/>
      </top>
      <bottom/>
      <diagonal/>
    </border>
    <border>
      <left/>
      <right style="medium">
        <color indexed="64"/>
      </right>
      <top/>
      <bottom/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thin">
        <color auto="1"/>
      </right>
      <top style="double">
        <color auto="1"/>
      </top>
      <bottom style="double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auto="1"/>
      </left>
      <right/>
      <top style="double">
        <color indexed="64"/>
      </top>
      <bottom style="double">
        <color auto="1"/>
      </bottom>
      <diagonal/>
    </border>
    <border>
      <left style="medium">
        <color auto="1"/>
      </left>
      <right/>
      <top/>
      <bottom style="thin">
        <color indexed="64"/>
      </bottom>
      <diagonal/>
    </border>
    <border>
      <left style="medium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 style="thin">
        <color indexed="22"/>
      </right>
      <top/>
      <bottom style="thin">
        <color indexed="22"/>
      </bottom>
      <diagonal/>
    </border>
    <border>
      <left style="medium">
        <color indexed="64"/>
      </left>
      <right style="thin">
        <color indexed="22"/>
      </right>
      <top/>
      <bottom style="medium">
        <color indexed="64"/>
      </bottom>
      <diagonal/>
    </border>
    <border>
      <left style="thin">
        <color indexed="22"/>
      </left>
      <right style="thin">
        <color indexed="22"/>
      </right>
      <top/>
      <bottom style="medium">
        <color indexed="64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medium">
        <color auto="1"/>
      </right>
      <top style="thin">
        <color auto="1"/>
      </top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medium">
        <color indexed="64"/>
      </bottom>
      <diagonal/>
    </border>
    <border>
      <left/>
      <right style="thin">
        <color indexed="22"/>
      </right>
      <top/>
      <bottom/>
      <diagonal/>
    </border>
    <border>
      <left/>
      <right style="thin">
        <color indexed="22"/>
      </right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medium">
        <color indexed="64"/>
      </right>
      <top style="thin">
        <color indexed="22"/>
      </top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dotted">
        <color auto="1"/>
      </top>
      <bottom/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/>
      <top/>
      <bottom style="thin">
        <color indexed="22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dotted">
        <color theme="0" tint="-0.14996795556505021"/>
      </left>
      <right style="dotted">
        <color theme="0" tint="-0.14996795556505021"/>
      </right>
      <top style="dotted">
        <color auto="1"/>
      </top>
      <bottom style="dotted">
        <color theme="0" tint="-0.14996795556505021"/>
      </bottom>
      <diagonal/>
    </border>
    <border>
      <left style="dotted">
        <color theme="0" tint="-0.14996795556505021"/>
      </left>
      <right style="dotted">
        <color theme="0" tint="-0.14996795556505021"/>
      </right>
      <top style="dotted">
        <color auto="1"/>
      </top>
      <bottom/>
      <diagonal/>
    </border>
    <border>
      <left style="dotted">
        <color theme="0" tint="-0.14996795556505021"/>
      </left>
      <right style="dotted">
        <color theme="0" tint="-0.14996795556505021"/>
      </right>
      <top style="dotted">
        <color auto="1"/>
      </top>
      <bottom style="thin">
        <color theme="0" tint="-0.14993743705557422"/>
      </bottom>
      <diagonal/>
    </border>
    <border>
      <left/>
      <right/>
      <top style="thin">
        <color indexed="22"/>
      </top>
      <bottom/>
      <diagonal/>
    </border>
    <border>
      <left style="thin">
        <color indexed="22"/>
      </left>
      <right/>
      <top/>
      <bottom/>
      <diagonal/>
    </border>
    <border>
      <left/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/>
      <top style="thin">
        <color indexed="22"/>
      </top>
      <bottom style="medium">
        <color indexed="64"/>
      </bottom>
      <diagonal/>
    </border>
    <border>
      <left style="medium">
        <color indexed="64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 style="thin">
        <color indexed="22"/>
      </right>
      <top style="thin">
        <color indexed="22"/>
      </top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medium">
        <color indexed="64"/>
      </bottom>
      <diagonal/>
    </border>
    <border>
      <left style="medium">
        <color indexed="64"/>
      </left>
      <right/>
      <top style="thin">
        <color indexed="22"/>
      </top>
      <bottom/>
      <diagonal/>
    </border>
    <border>
      <left style="medium">
        <color indexed="64"/>
      </left>
      <right/>
      <top style="thin">
        <color indexed="22"/>
      </top>
      <bottom style="thin">
        <color indexed="22"/>
      </bottom>
      <diagonal/>
    </border>
    <border>
      <left style="thin">
        <color indexed="22"/>
      </left>
      <right/>
      <top/>
      <bottom style="dotted">
        <color theme="1"/>
      </bottom>
      <diagonal/>
    </border>
    <border>
      <left style="medium">
        <color indexed="64"/>
      </left>
      <right style="medium">
        <color auto="1"/>
      </right>
      <top/>
      <bottom style="dotted">
        <color theme="1"/>
      </bottom>
      <diagonal/>
    </border>
    <border>
      <left style="medium">
        <color indexed="64"/>
      </left>
      <right style="medium">
        <color auto="1"/>
      </right>
      <top/>
      <bottom style="dotted">
        <color indexed="64"/>
      </bottom>
      <diagonal/>
    </border>
    <border>
      <left/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/>
      <top style="medium">
        <color auto="1"/>
      </top>
      <bottom style="double">
        <color auto="1"/>
      </bottom>
      <diagonal/>
    </border>
    <border>
      <left style="medium">
        <color indexed="64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medium">
        <color indexed="64"/>
      </right>
      <top style="double">
        <color auto="1"/>
      </top>
      <bottom style="medium">
        <color auto="1"/>
      </bottom>
      <diagonal/>
    </border>
    <border>
      <left/>
      <right style="thin">
        <color auto="1"/>
      </right>
      <top style="double">
        <color auto="1"/>
      </top>
      <bottom style="medium">
        <color auto="1"/>
      </bottom>
      <diagonal/>
    </border>
    <border>
      <left style="thin">
        <color auto="1"/>
      </left>
      <right/>
      <top style="double">
        <color auto="1"/>
      </top>
      <bottom style="medium">
        <color auto="1"/>
      </bottom>
      <diagonal/>
    </border>
    <border>
      <left style="medium">
        <color auto="1"/>
      </left>
      <right/>
      <top style="double">
        <color auto="1"/>
      </top>
      <bottom style="medium">
        <color auto="1"/>
      </bottom>
      <diagonal/>
    </border>
    <border>
      <left/>
      <right/>
      <top style="double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double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indexed="64"/>
      </right>
      <top style="medium">
        <color auto="1"/>
      </top>
      <bottom style="double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 style="thin">
        <color indexed="22"/>
      </right>
      <top style="thin">
        <color indexed="22"/>
      </top>
      <bottom style="dotted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dotted">
        <color indexed="64"/>
      </bottom>
      <diagonal/>
    </border>
    <border>
      <left style="medium">
        <color indexed="64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auto="1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n">
        <color theme="0" tint="-0.34998626667073579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34998626667073579"/>
      </right>
      <top style="thin">
        <color indexed="64"/>
      </top>
      <bottom style="thin">
        <color indexed="64"/>
      </bottom>
      <diagonal/>
    </border>
    <border>
      <left/>
      <right style="thin">
        <color theme="0" tint="-0.34998626667073579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20" fillId="0" borderId="0"/>
    <xf numFmtId="170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0" fontId="34" fillId="0" borderId="0"/>
    <xf numFmtId="0" fontId="35" fillId="0" borderId="0"/>
  </cellStyleXfs>
  <cellXfs count="1058">
    <xf numFmtId="0" fontId="0" fillId="0" borderId="0" xfId="0"/>
    <xf numFmtId="0" fontId="4" fillId="4" borderId="0" xfId="0" applyFont="1" applyFill="1" applyAlignment="1">
      <alignment horizontal="left" vertical="center"/>
    </xf>
    <xf numFmtId="0" fontId="2" fillId="4" borderId="0" xfId="0" applyFont="1" applyFill="1" applyAlignment="1">
      <alignment horizontal="right" vertical="center"/>
    </xf>
    <xf numFmtId="164" fontId="2" fillId="4" borderId="0" xfId="0" applyNumberFormat="1" applyFont="1" applyFill="1" applyAlignment="1">
      <alignment horizontal="right" vertical="center"/>
    </xf>
    <xf numFmtId="0" fontId="8" fillId="4" borderId="0" xfId="0" applyFont="1" applyFill="1" applyAlignment="1">
      <alignment vertical="center"/>
    </xf>
    <xf numFmtId="166" fontId="14" fillId="4" borderId="0" xfId="0" applyNumberFormat="1" applyFont="1" applyFill="1" applyAlignment="1">
      <alignment horizontal="right" vertical="center"/>
    </xf>
    <xf numFmtId="10" fontId="10" fillId="4" borderId="0" xfId="0" applyNumberFormat="1" applyFont="1" applyFill="1" applyAlignment="1">
      <alignment horizontal="center" vertical="center"/>
    </xf>
    <xf numFmtId="166" fontId="5" fillId="4" borderId="0" xfId="0" applyNumberFormat="1" applyFont="1" applyFill="1" applyAlignment="1">
      <alignment horizontal="right" vertical="center"/>
    </xf>
    <xf numFmtId="0" fontId="6" fillId="4" borderId="0" xfId="0" applyFont="1" applyFill="1" applyAlignment="1">
      <alignment vertical="center"/>
    </xf>
    <xf numFmtId="0" fontId="6" fillId="6" borderId="0" xfId="0" applyFont="1" applyFill="1" applyAlignment="1">
      <alignment vertical="center"/>
    </xf>
    <xf numFmtId="0" fontId="18" fillId="4" borderId="0" xfId="0" applyFont="1" applyFill="1" applyAlignment="1">
      <alignment vertical="center"/>
    </xf>
    <xf numFmtId="0" fontId="13" fillId="4" borderId="0" xfId="0" applyFont="1" applyFill="1" applyAlignment="1">
      <alignment vertical="center"/>
    </xf>
    <xf numFmtId="0" fontId="2" fillId="4" borderId="0" xfId="0" applyFont="1" applyFill="1" applyAlignment="1">
      <alignment vertical="center"/>
    </xf>
    <xf numFmtId="0" fontId="7" fillId="4" borderId="0" xfId="0" applyFont="1" applyFill="1" applyAlignment="1">
      <alignment vertical="center"/>
    </xf>
    <xf numFmtId="0" fontId="11" fillId="4" borderId="0" xfId="0" applyFont="1" applyFill="1" applyAlignment="1">
      <alignment vertical="center"/>
    </xf>
    <xf numFmtId="166" fontId="15" fillId="4" borderId="0" xfId="0" applyNumberFormat="1" applyFont="1" applyFill="1" applyAlignment="1">
      <alignment vertical="center"/>
    </xf>
    <xf numFmtId="0" fontId="2" fillId="4" borderId="0" xfId="0" applyFont="1" applyFill="1" applyAlignment="1">
      <alignment horizontal="left" vertical="center"/>
    </xf>
    <xf numFmtId="0" fontId="2" fillId="4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9" fillId="4" borderId="0" xfId="0" applyFont="1" applyFill="1" applyAlignment="1">
      <alignment horizontal="center" vertical="center"/>
    </xf>
    <xf numFmtId="0" fontId="0" fillId="4" borderId="0" xfId="0" applyFill="1" applyAlignment="1">
      <alignment vertical="center"/>
    </xf>
    <xf numFmtId="0" fontId="12" fillId="2" borderId="1" xfId="0" applyFont="1" applyFill="1" applyBorder="1" applyAlignment="1" applyProtection="1">
      <alignment horizontal="center" vertical="center"/>
      <protection locked="0"/>
    </xf>
    <xf numFmtId="0" fontId="1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/>
    </xf>
    <xf numFmtId="164" fontId="3" fillId="0" borderId="0" xfId="0" applyNumberFormat="1" applyFont="1" applyAlignment="1">
      <alignment horizontal="right" vertical="center"/>
    </xf>
    <xf numFmtId="166" fontId="19" fillId="0" borderId="0" xfId="0" applyNumberFormat="1" applyFont="1" applyAlignment="1">
      <alignment horizontal="right" vertical="center"/>
    </xf>
    <xf numFmtId="166" fontId="3" fillId="0" borderId="0" xfId="0" applyNumberFormat="1" applyFont="1" applyAlignment="1">
      <alignment vertical="center"/>
    </xf>
    <xf numFmtId="166" fontId="3" fillId="0" borderId="0" xfId="0" applyNumberFormat="1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4" fontId="22" fillId="4" borderId="1" xfId="0" applyNumberFormat="1" applyFont="1" applyFill="1" applyBorder="1" applyAlignment="1">
      <alignment horizontal="center" vertical="center"/>
    </xf>
    <xf numFmtId="0" fontId="21" fillId="11" borderId="20" xfId="0" applyFont="1" applyFill="1" applyBorder="1" applyAlignment="1">
      <alignment horizontal="center" vertical="center"/>
    </xf>
    <xf numFmtId="0" fontId="21" fillId="11" borderId="6" xfId="0" applyFont="1" applyFill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166" fontId="16" fillId="4" borderId="6" xfId="0" applyNumberFormat="1" applyFont="1" applyFill="1" applyBorder="1" applyAlignment="1">
      <alignment vertical="center"/>
    </xf>
    <xf numFmtId="0" fontId="22" fillId="0" borderId="0" xfId="0" applyFont="1" applyAlignment="1">
      <alignment horizontal="left" vertical="center"/>
    </xf>
    <xf numFmtId="166" fontId="3" fillId="4" borderId="25" xfId="0" applyNumberFormat="1" applyFont="1" applyFill="1" applyBorder="1" applyAlignment="1" applyProtection="1">
      <alignment vertical="center"/>
      <protection locked="0"/>
    </xf>
    <xf numFmtId="166" fontId="3" fillId="4" borderId="9" xfId="0" applyNumberFormat="1" applyFont="1" applyFill="1" applyBorder="1" applyAlignment="1" applyProtection="1">
      <alignment vertical="center"/>
      <protection locked="0"/>
    </xf>
    <xf numFmtId="0" fontId="22" fillId="11" borderId="11" xfId="0" applyFont="1" applyFill="1" applyBorder="1" applyAlignment="1">
      <alignment horizontal="center" vertical="center"/>
    </xf>
    <xf numFmtId="6" fontId="3" fillId="0" borderId="0" xfId="0" applyNumberFormat="1" applyFont="1" applyAlignment="1" applyProtection="1">
      <alignment vertical="top" wrapText="1"/>
      <protection locked="0"/>
    </xf>
    <xf numFmtId="0" fontId="4" fillId="4" borderId="2" xfId="0" applyFont="1" applyFill="1" applyBorder="1" applyAlignment="1">
      <alignment horizontal="center" vertical="center"/>
    </xf>
    <xf numFmtId="0" fontId="3" fillId="7" borderId="6" xfId="0" applyFont="1" applyFill="1" applyBorder="1" applyAlignment="1" applyProtection="1">
      <alignment horizontal="center" vertical="center"/>
      <protection locked="0"/>
    </xf>
    <xf numFmtId="0" fontId="3" fillId="10" borderId="20" xfId="0" applyFont="1" applyFill="1" applyBorder="1" applyAlignment="1" applyProtection="1">
      <alignment horizontal="center" vertical="center"/>
      <protection locked="0"/>
    </xf>
    <xf numFmtId="0" fontId="12" fillId="10" borderId="11" xfId="0" applyFont="1" applyFill="1" applyBorder="1" applyAlignment="1">
      <alignment horizontal="center" vertical="center" wrapText="1"/>
    </xf>
    <xf numFmtId="0" fontId="12" fillId="9" borderId="11" xfId="0" applyFont="1" applyFill="1" applyBorder="1" applyAlignment="1">
      <alignment horizontal="center" vertical="center" wrapText="1"/>
    </xf>
    <xf numFmtId="0" fontId="12" fillId="8" borderId="2" xfId="0" applyFont="1" applyFill="1" applyBorder="1" applyAlignment="1">
      <alignment horizontal="center" vertical="center"/>
    </xf>
    <xf numFmtId="0" fontId="12" fillId="11" borderId="11" xfId="0" applyFont="1" applyFill="1" applyBorder="1" applyAlignment="1">
      <alignment horizontal="center" vertical="center" wrapText="1"/>
    </xf>
    <xf numFmtId="0" fontId="3" fillId="0" borderId="26" xfId="0" applyFont="1" applyBorder="1" applyAlignment="1" applyProtection="1">
      <alignment horizontal="center" vertical="center"/>
      <protection locked="0"/>
    </xf>
    <xf numFmtId="0" fontId="3" fillId="0" borderId="10" xfId="0" applyFont="1" applyBorder="1" applyAlignment="1" applyProtection="1">
      <alignment horizontal="center" vertical="center"/>
      <protection locked="0"/>
    </xf>
    <xf numFmtId="166" fontId="16" fillId="4" borderId="7" xfId="0" applyNumberFormat="1" applyFont="1" applyFill="1" applyBorder="1" applyAlignment="1">
      <alignment vertical="center"/>
    </xf>
    <xf numFmtId="0" fontId="22" fillId="11" borderId="21" xfId="0" applyFont="1" applyFill="1" applyBorder="1" applyAlignment="1">
      <alignment horizontal="center" vertical="center"/>
    </xf>
    <xf numFmtId="0" fontId="12" fillId="11" borderId="16" xfId="0" applyFont="1" applyFill="1" applyBorder="1" applyAlignment="1">
      <alignment horizontal="center" vertical="center"/>
    </xf>
    <xf numFmtId="0" fontId="12" fillId="11" borderId="14" xfId="0" applyFont="1" applyFill="1" applyBorder="1" applyAlignment="1">
      <alignment horizontal="center" vertical="center"/>
    </xf>
    <xf numFmtId="0" fontId="12" fillId="11" borderId="13" xfId="0" applyFont="1" applyFill="1" applyBorder="1" applyAlignment="1">
      <alignment horizontal="center" vertical="center"/>
    </xf>
    <xf numFmtId="0" fontId="12" fillId="0" borderId="21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12" fillId="8" borderId="1" xfId="0" applyFont="1" applyFill="1" applyBorder="1" applyAlignment="1">
      <alignment horizontal="center" vertical="center"/>
    </xf>
    <xf numFmtId="0" fontId="3" fillId="9" borderId="20" xfId="0" applyFont="1" applyFill="1" applyBorder="1" applyAlignment="1" applyProtection="1">
      <alignment horizontal="center" vertical="center"/>
      <protection locked="0"/>
    </xf>
    <xf numFmtId="0" fontId="12" fillId="0" borderId="21" xfId="0" applyFont="1" applyBorder="1" applyAlignment="1">
      <alignment horizontal="center" vertical="center"/>
    </xf>
    <xf numFmtId="166" fontId="19" fillId="13" borderId="20" xfId="0" applyNumberFormat="1" applyFont="1" applyFill="1" applyBorder="1" applyAlignment="1">
      <alignment vertical="center"/>
    </xf>
    <xf numFmtId="166" fontId="19" fillId="13" borderId="6" xfId="0" applyNumberFormat="1" applyFont="1" applyFill="1" applyBorder="1" applyAlignment="1">
      <alignment vertical="center"/>
    </xf>
    <xf numFmtId="3" fontId="24" fillId="0" borderId="1" xfId="0" applyNumberFormat="1" applyFont="1" applyBorder="1" applyAlignment="1">
      <alignment horizontal="center" vertical="center" wrapText="1"/>
    </xf>
    <xf numFmtId="0" fontId="3" fillId="0" borderId="0" xfId="2" applyProtection="1">
      <protection locked="0"/>
    </xf>
    <xf numFmtId="0" fontId="3" fillId="0" borderId="0" xfId="2" applyAlignment="1">
      <alignment horizontal="center"/>
    </xf>
    <xf numFmtId="173" fontId="3" fillId="0" borderId="0" xfId="12" applyNumberFormat="1" applyBorder="1" applyAlignment="1" applyProtection="1">
      <alignment horizontal="center"/>
    </xf>
    <xf numFmtId="173" fontId="3" fillId="0" borderId="34" xfId="12" applyNumberFormat="1" applyBorder="1" applyAlignment="1" applyProtection="1">
      <alignment horizontal="center"/>
    </xf>
    <xf numFmtId="0" fontId="3" fillId="0" borderId="10" xfId="2" applyBorder="1" applyAlignment="1">
      <alignment horizontal="right"/>
    </xf>
    <xf numFmtId="0" fontId="12" fillId="2" borderId="2" xfId="0" applyFont="1" applyFill="1" applyBorder="1" applyAlignment="1">
      <alignment horizontal="center" vertical="center"/>
    </xf>
    <xf numFmtId="0" fontId="3" fillId="0" borderId="25" xfId="0" applyFont="1" applyBorder="1" applyAlignment="1" applyProtection="1">
      <alignment vertical="center"/>
      <protection locked="0"/>
    </xf>
    <xf numFmtId="0" fontId="3" fillId="0" borderId="26" xfId="0" applyFont="1" applyBorder="1" applyAlignment="1" applyProtection="1">
      <alignment vertical="center"/>
      <protection locked="0"/>
    </xf>
    <xf numFmtId="0" fontId="3" fillId="0" borderId="18" xfId="0" applyFont="1" applyBorder="1" applyAlignment="1" applyProtection="1">
      <alignment vertical="center"/>
      <protection locked="0"/>
    </xf>
    <xf numFmtId="166" fontId="25" fillId="9" borderId="9" xfId="0" applyNumberFormat="1" applyFont="1" applyFill="1" applyBorder="1" applyAlignment="1">
      <alignment vertical="center" wrapText="1"/>
    </xf>
    <xf numFmtId="0" fontId="22" fillId="8" borderId="16" xfId="0" applyFont="1" applyFill="1" applyBorder="1" applyAlignment="1">
      <alignment vertical="center"/>
    </xf>
    <xf numFmtId="0" fontId="2" fillId="4" borderId="4" xfId="0" applyFont="1" applyFill="1" applyBorder="1" applyAlignment="1">
      <alignment vertical="center"/>
    </xf>
    <xf numFmtId="39" fontId="30" fillId="0" borderId="32" xfId="2" applyNumberFormat="1" applyFont="1" applyBorder="1" applyAlignment="1">
      <alignment horizontal="right"/>
    </xf>
    <xf numFmtId="39" fontId="30" fillId="0" borderId="6" xfId="2" applyNumberFormat="1" applyFont="1" applyBorder="1" applyAlignment="1">
      <alignment horizontal="right"/>
    </xf>
    <xf numFmtId="166" fontId="3" fillId="4" borderId="67" xfId="0" applyNumberFormat="1" applyFont="1" applyFill="1" applyBorder="1" applyAlignment="1" applyProtection="1">
      <alignment vertical="center"/>
      <protection locked="0"/>
    </xf>
    <xf numFmtId="0" fontId="12" fillId="12" borderId="2" xfId="0" applyFont="1" applyFill="1" applyBorder="1" applyAlignment="1">
      <alignment horizontal="center" vertical="center"/>
    </xf>
    <xf numFmtId="0" fontId="12" fillId="12" borderId="1" xfId="0" applyFont="1" applyFill="1" applyBorder="1" applyAlignment="1">
      <alignment horizontal="center" vertical="center"/>
    </xf>
    <xf numFmtId="166" fontId="19" fillId="12" borderId="20" xfId="0" applyNumberFormat="1" applyFont="1" applyFill="1" applyBorder="1" applyAlignment="1">
      <alignment vertical="center"/>
    </xf>
    <xf numFmtId="166" fontId="19" fillId="12" borderId="6" xfId="0" applyNumberFormat="1" applyFont="1" applyFill="1" applyBorder="1" applyAlignment="1">
      <alignment vertical="center"/>
    </xf>
    <xf numFmtId="0" fontId="22" fillId="12" borderId="9" xfId="0" applyFont="1" applyFill="1" applyBorder="1" applyAlignment="1">
      <alignment vertical="center"/>
    </xf>
    <xf numFmtId="166" fontId="25" fillId="16" borderId="16" xfId="0" applyNumberFormat="1" applyFont="1" applyFill="1" applyBorder="1" applyAlignment="1">
      <alignment vertical="center" wrapText="1"/>
    </xf>
    <xf numFmtId="0" fontId="38" fillId="0" borderId="0" xfId="13" applyFont="1" applyAlignment="1" applyProtection="1">
      <alignment vertical="center"/>
      <protection locked="0"/>
    </xf>
    <xf numFmtId="0" fontId="38" fillId="0" borderId="0" xfId="13" applyFont="1" applyProtection="1">
      <protection locked="0"/>
    </xf>
    <xf numFmtId="0" fontId="38" fillId="0" borderId="0" xfId="13" applyFont="1" applyAlignment="1" applyProtection="1">
      <alignment horizontal="center"/>
      <protection locked="0"/>
    </xf>
    <xf numFmtId="0" fontId="39" fillId="2" borderId="1" xfId="0" applyFont="1" applyFill="1" applyBorder="1" applyAlignment="1">
      <alignment horizontal="center" vertical="center"/>
    </xf>
    <xf numFmtId="0" fontId="38" fillId="0" borderId="0" xfId="14" applyFont="1" applyProtection="1">
      <protection locked="0"/>
    </xf>
    <xf numFmtId="0" fontId="38" fillId="0" borderId="0" xfId="14" applyFont="1" applyAlignment="1" applyProtection="1">
      <alignment vertical="center"/>
      <protection locked="0"/>
    </xf>
    <xf numFmtId="0" fontId="39" fillId="4" borderId="0" xfId="0" applyFont="1" applyFill="1" applyAlignment="1">
      <alignment vertical="center"/>
    </xf>
    <xf numFmtId="0" fontId="41" fillId="4" borderId="0" xfId="0" applyFont="1" applyFill="1" applyAlignment="1">
      <alignment vertical="center"/>
    </xf>
    <xf numFmtId="0" fontId="42" fillId="4" borderId="0" xfId="0" applyFont="1" applyFill="1" applyAlignment="1">
      <alignment vertical="center"/>
    </xf>
    <xf numFmtId="14" fontId="43" fillId="4" borderId="1" xfId="0" applyNumberFormat="1" applyFont="1" applyFill="1" applyBorder="1" applyAlignment="1">
      <alignment horizontal="center" vertical="center"/>
    </xf>
    <xf numFmtId="14" fontId="44" fillId="4" borderId="1" xfId="0" applyNumberFormat="1" applyFont="1" applyFill="1" applyBorder="1" applyAlignment="1">
      <alignment horizontal="center" vertical="center"/>
    </xf>
    <xf numFmtId="166" fontId="45" fillId="4" borderId="0" xfId="0" applyNumberFormat="1" applyFont="1" applyFill="1" applyAlignment="1">
      <alignment vertical="center"/>
    </xf>
    <xf numFmtId="166" fontId="46" fillId="4" borderId="0" xfId="0" applyNumberFormat="1" applyFont="1" applyFill="1" applyAlignment="1">
      <alignment vertical="center"/>
    </xf>
    <xf numFmtId="0" fontId="47" fillId="0" borderId="0" xfId="13" applyFont="1"/>
    <xf numFmtId="0" fontId="47" fillId="0" borderId="0" xfId="13" applyFont="1" applyAlignment="1" applyProtection="1">
      <alignment horizontal="left"/>
      <protection locked="0"/>
    </xf>
    <xf numFmtId="0" fontId="48" fillId="0" borderId="0" xfId="13" applyFont="1" applyAlignment="1">
      <alignment horizontal="center"/>
    </xf>
    <xf numFmtId="0" fontId="48" fillId="0" borderId="0" xfId="13" applyFont="1"/>
    <xf numFmtId="0" fontId="48" fillId="0" borderId="0" xfId="13" applyFont="1" applyAlignment="1">
      <alignment horizontal="left"/>
    </xf>
    <xf numFmtId="4" fontId="47" fillId="0" borderId="0" xfId="14" applyNumberFormat="1" applyFont="1" applyAlignment="1">
      <alignment vertical="center"/>
    </xf>
    <xf numFmtId="4" fontId="46" fillId="0" borderId="0" xfId="14" applyNumberFormat="1" applyFont="1" applyAlignment="1">
      <alignment vertical="center"/>
    </xf>
    <xf numFmtId="164" fontId="49" fillId="0" borderId="0" xfId="14" applyNumberFormat="1" applyFont="1" applyAlignment="1">
      <alignment horizontal="center" vertical="center"/>
    </xf>
    <xf numFmtId="4" fontId="49" fillId="0" borderId="0" xfId="14" applyNumberFormat="1" applyFont="1" applyAlignment="1">
      <alignment horizontal="center" vertical="center"/>
    </xf>
    <xf numFmtId="164" fontId="47" fillId="0" borderId="0" xfId="14" applyNumberFormat="1" applyFont="1" applyAlignment="1" applyProtection="1">
      <alignment vertical="center"/>
      <protection locked="0"/>
    </xf>
    <xf numFmtId="4" fontId="51" fillId="0" borderId="0" xfId="14" applyNumberFormat="1" applyFont="1" applyAlignment="1">
      <alignment vertical="center"/>
    </xf>
    <xf numFmtId="3" fontId="49" fillId="0" borderId="0" xfId="14" applyNumberFormat="1" applyFont="1" applyAlignment="1">
      <alignment horizontal="center" vertical="center"/>
    </xf>
    <xf numFmtId="164" fontId="52" fillId="0" borderId="0" xfId="14" applyNumberFormat="1" applyFont="1" applyAlignment="1">
      <alignment vertical="center"/>
    </xf>
    <xf numFmtId="0" fontId="46" fillId="0" borderId="0" xfId="14" applyFont="1" applyAlignment="1">
      <alignment horizontal="center" vertical="center"/>
    </xf>
    <xf numFmtId="0" fontId="53" fillId="0" borderId="0" xfId="14" applyFont="1" applyAlignment="1">
      <alignment vertical="center"/>
    </xf>
    <xf numFmtId="164" fontId="50" fillId="0" borderId="0" xfId="14" applyNumberFormat="1" applyFont="1" applyAlignment="1" applyProtection="1">
      <alignment vertical="center"/>
      <protection locked="0"/>
    </xf>
    <xf numFmtId="0" fontId="54" fillId="0" borderId="0" xfId="14" applyFont="1" applyAlignment="1" applyProtection="1">
      <alignment vertical="center"/>
      <protection locked="0"/>
    </xf>
    <xf numFmtId="0" fontId="46" fillId="0" borderId="0" xfId="13" applyFont="1" applyAlignment="1">
      <alignment horizontal="left"/>
    </xf>
    <xf numFmtId="14" fontId="46" fillId="0" borderId="0" xfId="13" applyNumberFormat="1" applyFont="1" applyAlignment="1" applyProtection="1">
      <alignment horizontal="left"/>
      <protection locked="0"/>
    </xf>
    <xf numFmtId="0" fontId="38" fillId="0" borderId="0" xfId="14" applyFont="1" applyAlignment="1" applyProtection="1">
      <alignment horizontal="center"/>
      <protection locked="0"/>
    </xf>
    <xf numFmtId="164" fontId="15" fillId="0" borderId="0" xfId="14" applyNumberFormat="1" applyFont="1" applyAlignment="1" applyProtection="1">
      <alignment vertical="center"/>
      <protection locked="0"/>
    </xf>
    <xf numFmtId="0" fontId="55" fillId="0" borderId="0" xfId="14" applyFont="1" applyAlignment="1">
      <alignment horizontal="center"/>
    </xf>
    <xf numFmtId="164" fontId="47" fillId="0" borderId="0" xfId="14" applyNumberFormat="1" applyFont="1" applyAlignment="1">
      <alignment horizontal="right" vertical="center"/>
    </xf>
    <xf numFmtId="0" fontId="36" fillId="0" borderId="0" xfId="13" applyFont="1" applyAlignment="1" applyProtection="1">
      <alignment vertical="center"/>
      <protection locked="0"/>
    </xf>
    <xf numFmtId="0" fontId="56" fillId="4" borderId="0" xfId="0" applyFont="1" applyFill="1" applyAlignment="1">
      <alignment vertical="center"/>
    </xf>
    <xf numFmtId="0" fontId="57" fillId="2" borderId="1" xfId="0" applyFont="1" applyFill="1" applyBorder="1" applyAlignment="1">
      <alignment horizontal="center" vertical="center"/>
    </xf>
    <xf numFmtId="0" fontId="57" fillId="2" borderId="13" xfId="0" applyFont="1" applyFill="1" applyBorder="1" applyAlignment="1">
      <alignment horizontal="center" vertical="center"/>
    </xf>
    <xf numFmtId="0" fontId="57" fillId="4" borderId="0" xfId="0" applyFont="1" applyFill="1" applyAlignment="1">
      <alignment vertical="center"/>
    </xf>
    <xf numFmtId="0" fontId="59" fillId="4" borderId="0" xfId="0" applyFont="1" applyFill="1" applyAlignment="1">
      <alignment vertical="center"/>
    </xf>
    <xf numFmtId="0" fontId="60" fillId="4" borderId="0" xfId="0" applyFont="1" applyFill="1" applyAlignment="1">
      <alignment vertical="center"/>
    </xf>
    <xf numFmtId="14" fontId="61" fillId="4" borderId="1" xfId="0" applyNumberFormat="1" applyFont="1" applyFill="1" applyBorder="1" applyAlignment="1">
      <alignment horizontal="center" vertical="center"/>
    </xf>
    <xf numFmtId="14" fontId="62" fillId="4" borderId="1" xfId="0" applyNumberFormat="1" applyFont="1" applyFill="1" applyBorder="1" applyAlignment="1">
      <alignment horizontal="center" vertical="center"/>
    </xf>
    <xf numFmtId="14" fontId="63" fillId="4" borderId="1" xfId="0" applyNumberFormat="1" applyFont="1" applyFill="1" applyBorder="1" applyAlignment="1">
      <alignment horizontal="center" vertical="center"/>
    </xf>
    <xf numFmtId="166" fontId="64" fillId="4" borderId="0" xfId="0" applyNumberFormat="1" applyFont="1" applyFill="1" applyAlignment="1">
      <alignment vertical="center"/>
    </xf>
    <xf numFmtId="166" fontId="65" fillId="4" borderId="0" xfId="0" applyNumberFormat="1" applyFont="1" applyFill="1" applyAlignment="1">
      <alignment vertical="center"/>
    </xf>
    <xf numFmtId="0" fontId="56" fillId="4" borderId="0" xfId="0" applyFont="1" applyFill="1"/>
    <xf numFmtId="0" fontId="63" fillId="2" borderId="2" xfId="0" applyFont="1" applyFill="1" applyBorder="1" applyAlignment="1">
      <alignment vertical="center" wrapText="1"/>
    </xf>
    <xf numFmtId="167" fontId="56" fillId="4" borderId="0" xfId="0" applyNumberFormat="1" applyFont="1" applyFill="1" applyAlignment="1">
      <alignment horizontal="right" vertical="center"/>
    </xf>
    <xf numFmtId="0" fontId="63" fillId="2" borderId="9" xfId="0" applyFont="1" applyFill="1" applyBorder="1" applyAlignment="1">
      <alignment vertical="center" wrapText="1"/>
    </xf>
    <xf numFmtId="0" fontId="56" fillId="4" borderId="0" xfId="0" applyFont="1" applyFill="1" applyAlignment="1">
      <alignment horizontal="center"/>
    </xf>
    <xf numFmtId="165" fontId="56" fillId="4" borderId="0" xfId="0" applyNumberFormat="1" applyFont="1" applyFill="1" applyAlignment="1">
      <alignment horizontal="center"/>
    </xf>
    <xf numFmtId="0" fontId="67" fillId="4" borderId="0" xfId="0" applyFont="1" applyFill="1" applyAlignment="1">
      <alignment vertical="center"/>
    </xf>
    <xf numFmtId="0" fontId="68" fillId="4" borderId="0" xfId="0" applyFont="1" applyFill="1" applyAlignment="1">
      <alignment vertical="center"/>
    </xf>
    <xf numFmtId="168" fontId="69" fillId="4" borderId="0" xfId="0" applyNumberFormat="1" applyFont="1" applyFill="1" applyAlignment="1">
      <alignment vertical="center"/>
    </xf>
    <xf numFmtId="0" fontId="56" fillId="4" borderId="0" xfId="0" applyFont="1" applyFill="1" applyAlignment="1">
      <alignment horizontal="left" vertical="center"/>
    </xf>
    <xf numFmtId="164" fontId="56" fillId="4" borderId="0" xfId="0" applyNumberFormat="1" applyFont="1" applyFill="1" applyAlignment="1">
      <alignment horizontal="right" vertical="center"/>
    </xf>
    <xf numFmtId="169" fontId="63" fillId="4" borderId="1" xfId="0" applyNumberFormat="1" applyFont="1" applyFill="1" applyBorder="1" applyAlignment="1">
      <alignment horizontal="right" vertical="center"/>
    </xf>
    <xf numFmtId="0" fontId="71" fillId="4" borderId="0" xfId="0" applyFont="1" applyFill="1" applyAlignment="1">
      <alignment vertical="center"/>
    </xf>
    <xf numFmtId="0" fontId="72" fillId="4" borderId="0" xfId="0" applyFont="1" applyFill="1" applyAlignment="1">
      <alignment vertical="center"/>
    </xf>
    <xf numFmtId="166" fontId="73" fillId="4" borderId="0" xfId="0" applyNumberFormat="1" applyFont="1" applyFill="1" applyAlignment="1">
      <alignment horizontal="right" vertical="center"/>
    </xf>
    <xf numFmtId="0" fontId="74" fillId="4" borderId="0" xfId="0" applyFont="1" applyFill="1" applyAlignment="1">
      <alignment vertical="center"/>
    </xf>
    <xf numFmtId="0" fontId="56" fillId="4" borderId="0" xfId="0" applyFont="1" applyFill="1" applyAlignment="1">
      <alignment horizontal="center" vertical="center"/>
    </xf>
    <xf numFmtId="0" fontId="56" fillId="0" borderId="0" xfId="0" applyFont="1" applyAlignment="1">
      <alignment horizontal="center" vertical="center"/>
    </xf>
    <xf numFmtId="0" fontId="71" fillId="4" borderId="0" xfId="0" applyFont="1" applyFill="1" applyAlignment="1">
      <alignment horizontal="left" vertical="center"/>
    </xf>
    <xf numFmtId="0" fontId="74" fillId="6" borderId="0" xfId="0" applyFont="1" applyFill="1" applyAlignment="1">
      <alignment vertical="center"/>
    </xf>
    <xf numFmtId="0" fontId="56" fillId="0" borderId="0" xfId="0" applyFont="1" applyAlignment="1">
      <alignment vertical="center"/>
    </xf>
    <xf numFmtId="0" fontId="56" fillId="4" borderId="0" xfId="0" applyFont="1" applyFill="1" applyAlignment="1">
      <alignment horizontal="right" vertical="center"/>
    </xf>
    <xf numFmtId="0" fontId="69" fillId="4" borderId="0" xfId="0" applyFont="1" applyFill="1" applyAlignment="1">
      <alignment horizontal="center" vertical="center"/>
    </xf>
    <xf numFmtId="0" fontId="75" fillId="0" borderId="0" xfId="13" applyFont="1" applyProtection="1">
      <protection locked="0"/>
    </xf>
    <xf numFmtId="0" fontId="75" fillId="0" borderId="0" xfId="13" applyFont="1" applyAlignment="1" applyProtection="1">
      <alignment horizontal="center"/>
      <protection locked="0"/>
    </xf>
    <xf numFmtId="0" fontId="76" fillId="2" borderId="1" xfId="0" applyFont="1" applyFill="1" applyBorder="1" applyAlignment="1">
      <alignment horizontal="center" vertical="center"/>
    </xf>
    <xf numFmtId="0" fontId="75" fillId="0" borderId="0" xfId="14" applyFont="1" applyAlignment="1" applyProtection="1">
      <alignment vertical="center"/>
      <protection locked="0"/>
    </xf>
    <xf numFmtId="0" fontId="75" fillId="0" borderId="0" xfId="14" applyFont="1" applyProtection="1">
      <protection locked="0"/>
    </xf>
    <xf numFmtId="0" fontId="78" fillId="4" borderId="0" xfId="0" applyFont="1" applyFill="1" applyAlignment="1">
      <alignment vertical="center"/>
    </xf>
    <xf numFmtId="14" fontId="79" fillId="4" borderId="1" xfId="0" applyNumberFormat="1" applyFont="1" applyFill="1" applyBorder="1" applyAlignment="1">
      <alignment horizontal="center" vertical="center"/>
    </xf>
    <xf numFmtId="0" fontId="82" fillId="0" borderId="0" xfId="13" applyFont="1"/>
    <xf numFmtId="0" fontId="82" fillId="0" borderId="0" xfId="13" applyFont="1" applyAlignment="1" applyProtection="1">
      <alignment horizontal="left"/>
      <protection locked="0"/>
    </xf>
    <xf numFmtId="0" fontId="83" fillId="0" borderId="0" xfId="13" applyFont="1" applyAlignment="1">
      <alignment horizontal="center"/>
    </xf>
    <xf numFmtId="0" fontId="85" fillId="0" borderId="10" xfId="13" applyFont="1" applyBorder="1" applyAlignment="1">
      <alignment horizontal="center"/>
    </xf>
    <xf numFmtId="0" fontId="85" fillId="0" borderId="10" xfId="13" applyFont="1" applyBorder="1" applyAlignment="1">
      <alignment horizontal="right"/>
    </xf>
    <xf numFmtId="0" fontId="85" fillId="0" borderId="17" xfId="13" applyFont="1" applyBorder="1" applyAlignment="1">
      <alignment horizontal="right"/>
    </xf>
    <xf numFmtId="4" fontId="82" fillId="0" borderId="12" xfId="14" applyNumberFormat="1" applyFont="1" applyBorder="1" applyAlignment="1">
      <alignment vertical="center"/>
    </xf>
    <xf numFmtId="4" fontId="81" fillId="0" borderId="31" xfId="14" applyNumberFormat="1" applyFont="1" applyBorder="1" applyAlignment="1">
      <alignment vertical="center"/>
    </xf>
    <xf numFmtId="164" fontId="86" fillId="0" borderId="11" xfId="14" applyNumberFormat="1" applyFont="1" applyBorder="1" applyAlignment="1">
      <alignment horizontal="center" vertical="center"/>
    </xf>
    <xf numFmtId="4" fontId="86" fillId="0" borderId="30" xfId="14" applyNumberFormat="1" applyFont="1" applyBorder="1" applyAlignment="1">
      <alignment horizontal="center" vertical="center"/>
    </xf>
    <xf numFmtId="4" fontId="87" fillId="0" borderId="30" xfId="14" applyNumberFormat="1" applyFont="1" applyBorder="1" applyAlignment="1">
      <alignment vertical="center"/>
    </xf>
    <xf numFmtId="164" fontId="87" fillId="0" borderId="31" xfId="14" applyNumberFormat="1" applyFont="1" applyBorder="1" applyAlignment="1">
      <alignment vertical="center"/>
    </xf>
    <xf numFmtId="0" fontId="75" fillId="0" borderId="0" xfId="13" applyFont="1" applyAlignment="1" applyProtection="1">
      <alignment vertical="center"/>
      <protection locked="0"/>
    </xf>
    <xf numFmtId="4" fontId="81" fillId="0" borderId="24" xfId="14" applyNumberFormat="1" applyFont="1" applyBorder="1" applyAlignment="1">
      <alignment vertical="center"/>
    </xf>
    <xf numFmtId="164" fontId="86" fillId="0" borderId="32" xfId="14" applyNumberFormat="1" applyFont="1" applyBorder="1" applyAlignment="1">
      <alignment horizontal="center" vertical="center"/>
    </xf>
    <xf numFmtId="3" fontId="86" fillId="15" borderId="71" xfId="14" applyNumberFormat="1" applyFont="1" applyFill="1" applyBorder="1" applyAlignment="1">
      <alignment horizontal="center" vertical="center"/>
    </xf>
    <xf numFmtId="164" fontId="87" fillId="0" borderId="0" xfId="14" applyNumberFormat="1" applyFont="1" applyAlignment="1">
      <alignment vertical="center"/>
    </xf>
    <xf numFmtId="164" fontId="88" fillId="0" borderId="51" xfId="14" applyNumberFormat="1" applyFont="1" applyBorder="1" applyAlignment="1">
      <alignment vertical="center"/>
    </xf>
    <xf numFmtId="3" fontId="86" fillId="15" borderId="72" xfId="14" applyNumberFormat="1" applyFont="1" applyFill="1" applyBorder="1" applyAlignment="1">
      <alignment horizontal="center" vertical="center"/>
    </xf>
    <xf numFmtId="4" fontId="86" fillId="0" borderId="11" xfId="14" applyNumberFormat="1" applyFont="1" applyBorder="1" applyAlignment="1">
      <alignment horizontal="center" vertical="center"/>
    </xf>
    <xf numFmtId="3" fontId="86" fillId="0" borderId="30" xfId="14" applyNumberFormat="1" applyFont="1" applyBorder="1" applyAlignment="1">
      <alignment horizontal="center" vertical="center"/>
    </xf>
    <xf numFmtId="4" fontId="88" fillId="0" borderId="31" xfId="14" applyNumberFormat="1" applyFont="1" applyBorder="1" applyAlignment="1">
      <alignment vertical="center"/>
    </xf>
    <xf numFmtId="4" fontId="89" fillId="0" borderId="30" xfId="14" applyNumberFormat="1" applyFont="1" applyBorder="1" applyAlignment="1">
      <alignment vertical="center"/>
    </xf>
    <xf numFmtId="4" fontId="90" fillId="0" borderId="31" xfId="14" applyNumberFormat="1" applyFont="1" applyBorder="1" applyAlignment="1">
      <alignment vertical="center"/>
    </xf>
    <xf numFmtId="4" fontId="81" fillId="0" borderId="9" xfId="14" applyNumberFormat="1" applyFont="1" applyBorder="1" applyAlignment="1">
      <alignment vertical="center"/>
    </xf>
    <xf numFmtId="164" fontId="86" fillId="0" borderId="6" xfId="14" applyNumberFormat="1" applyFont="1" applyBorder="1" applyAlignment="1">
      <alignment horizontal="center" vertical="center"/>
    </xf>
    <xf numFmtId="3" fontId="86" fillId="15" borderId="73" xfId="14" applyNumberFormat="1" applyFont="1" applyFill="1" applyBorder="1" applyAlignment="1">
      <alignment horizontal="center" vertical="center"/>
    </xf>
    <xf numFmtId="164" fontId="87" fillId="0" borderId="10" xfId="14" applyNumberFormat="1" applyFont="1" applyBorder="1" applyAlignment="1">
      <alignment vertical="center"/>
    </xf>
    <xf numFmtId="164" fontId="88" fillId="0" borderId="17" xfId="14" applyNumberFormat="1" applyFont="1" applyBorder="1" applyAlignment="1">
      <alignment vertical="center"/>
    </xf>
    <xf numFmtId="0" fontId="82" fillId="0" borderId="24" xfId="14" applyFont="1" applyBorder="1" applyAlignment="1">
      <alignment vertical="center"/>
    </xf>
    <xf numFmtId="0" fontId="81" fillId="0" borderId="51" xfId="14" applyFont="1" applyBorder="1" applyAlignment="1">
      <alignment horizontal="right" vertical="center"/>
    </xf>
    <xf numFmtId="4" fontId="89" fillId="0" borderId="32" xfId="14" applyNumberFormat="1" applyFont="1" applyBorder="1" applyAlignment="1">
      <alignment vertical="center"/>
    </xf>
    <xf numFmtId="4" fontId="89" fillId="0" borderId="0" xfId="14" applyNumberFormat="1" applyFont="1" applyAlignment="1">
      <alignment vertical="center"/>
    </xf>
    <xf numFmtId="0" fontId="93" fillId="0" borderId="0" xfId="14" applyFont="1" applyAlignment="1" applyProtection="1">
      <alignment vertical="center"/>
      <protection locked="0"/>
    </xf>
    <xf numFmtId="4" fontId="89" fillId="0" borderId="11" xfId="14" applyNumberFormat="1" applyFont="1" applyBorder="1" applyAlignment="1">
      <alignment horizontal="left" vertical="center"/>
    </xf>
    <xf numFmtId="4" fontId="82" fillId="0" borderId="30" xfId="14" applyNumberFormat="1" applyFont="1" applyBorder="1" applyAlignment="1">
      <alignment horizontal="center" vertical="center"/>
    </xf>
    <xf numFmtId="4" fontId="82" fillId="0" borderId="30" xfId="14" applyNumberFormat="1" applyFont="1" applyBorder="1" applyAlignment="1">
      <alignment horizontal="right" vertical="center"/>
    </xf>
    <xf numFmtId="4" fontId="89" fillId="0" borderId="31" xfId="14" applyNumberFormat="1" applyFont="1" applyBorder="1" applyAlignment="1">
      <alignment vertical="center"/>
    </xf>
    <xf numFmtId="3" fontId="86" fillId="15" borderId="75" xfId="14" applyNumberFormat="1" applyFont="1" applyFill="1" applyBorder="1" applyAlignment="1">
      <alignment horizontal="center" vertical="center"/>
    </xf>
    <xf numFmtId="4" fontId="89" fillId="0" borderId="51" xfId="14" applyNumberFormat="1" applyFont="1" applyBorder="1" applyAlignment="1">
      <alignment vertical="center"/>
    </xf>
    <xf numFmtId="4" fontId="89" fillId="0" borderId="6" xfId="14" applyNumberFormat="1" applyFont="1" applyBorder="1" applyAlignment="1">
      <alignment horizontal="center" vertical="center"/>
    </xf>
    <xf numFmtId="4" fontId="89" fillId="0" borderId="10" xfId="14" applyNumberFormat="1" applyFont="1" applyBorder="1" applyAlignment="1">
      <alignment horizontal="center" vertical="center"/>
    </xf>
    <xf numFmtId="164" fontId="87" fillId="0" borderId="17" xfId="14" applyNumberFormat="1" applyFont="1" applyBorder="1" applyAlignment="1">
      <alignment vertical="center"/>
    </xf>
    <xf numFmtId="0" fontId="81" fillId="0" borderId="0" xfId="13" applyFont="1" applyAlignment="1">
      <alignment horizontal="left"/>
    </xf>
    <xf numFmtId="14" fontId="81" fillId="0" borderId="0" xfId="13" applyNumberFormat="1" applyFont="1" applyAlignment="1" applyProtection="1">
      <alignment horizontal="left"/>
      <protection locked="0"/>
    </xf>
    <xf numFmtId="0" fontId="81" fillId="0" borderId="0" xfId="14" applyFont="1" applyAlignment="1">
      <alignment horizontal="center" vertical="center"/>
    </xf>
    <xf numFmtId="0" fontId="81" fillId="0" borderId="12" xfId="13" applyFont="1" applyBorder="1" applyAlignment="1" applyProtection="1">
      <alignment vertical="center"/>
      <protection locked="0"/>
    </xf>
    <xf numFmtId="0" fontId="81" fillId="0" borderId="30" xfId="13" applyFont="1" applyBorder="1" applyAlignment="1" applyProtection="1">
      <alignment vertical="center"/>
      <protection locked="0"/>
    </xf>
    <xf numFmtId="164" fontId="81" fillId="0" borderId="31" xfId="13" applyNumberFormat="1" applyFont="1" applyBorder="1" applyAlignment="1">
      <alignment vertical="center"/>
    </xf>
    <xf numFmtId="0" fontId="81" fillId="0" borderId="24" xfId="13" applyFont="1" applyBorder="1" applyAlignment="1" applyProtection="1">
      <alignment vertical="center"/>
      <protection locked="0"/>
    </xf>
    <xf numFmtId="164" fontId="81" fillId="0" borderId="51" xfId="13" applyNumberFormat="1" applyFont="1" applyBorder="1" applyAlignment="1">
      <alignment vertical="center"/>
    </xf>
    <xf numFmtId="0" fontId="81" fillId="0" borderId="0" xfId="13" applyFont="1" applyAlignment="1" applyProtection="1">
      <alignment vertical="center"/>
      <protection locked="0"/>
    </xf>
    <xf numFmtId="0" fontId="81" fillId="0" borderId="9" xfId="13" applyFont="1" applyBorder="1" applyAlignment="1" applyProtection="1">
      <alignment vertical="center"/>
      <protection locked="0"/>
    </xf>
    <xf numFmtId="0" fontId="81" fillId="0" borderId="10" xfId="13" applyFont="1" applyBorder="1" applyAlignment="1" applyProtection="1">
      <alignment vertical="center"/>
      <protection locked="0"/>
    </xf>
    <xf numFmtId="164" fontId="81" fillId="0" borderId="17" xfId="13" applyNumberFormat="1" applyFont="1" applyBorder="1" applyAlignment="1">
      <alignment vertical="center"/>
    </xf>
    <xf numFmtId="164" fontId="82" fillId="15" borderId="17" xfId="13" applyNumberFormat="1" applyFont="1" applyFill="1" applyBorder="1" applyAlignment="1" applyProtection="1">
      <alignment horizontal="right" vertical="center"/>
      <protection locked="0"/>
    </xf>
    <xf numFmtId="0" fontId="75" fillId="0" borderId="0" xfId="14" applyFont="1" applyAlignment="1" applyProtection="1">
      <alignment horizontal="center"/>
      <protection locked="0"/>
    </xf>
    <xf numFmtId="0" fontId="94" fillId="4" borderId="0" xfId="0" applyFont="1" applyFill="1" applyAlignment="1">
      <alignment vertical="center"/>
    </xf>
    <xf numFmtId="0" fontId="95" fillId="4" borderId="0" xfId="0" applyFont="1" applyFill="1" applyAlignment="1">
      <alignment vertical="center"/>
    </xf>
    <xf numFmtId="0" fontId="97" fillId="4" borderId="0" xfId="0" applyFont="1" applyFill="1" applyAlignment="1">
      <alignment vertical="center"/>
    </xf>
    <xf numFmtId="0" fontId="103" fillId="3" borderId="2" xfId="0" applyFont="1" applyFill="1" applyBorder="1" applyAlignment="1">
      <alignment horizontal="center" vertical="center"/>
    </xf>
    <xf numFmtId="0" fontId="100" fillId="4" borderId="0" xfId="0" applyFont="1" applyFill="1" applyAlignment="1">
      <alignment vertical="center"/>
    </xf>
    <xf numFmtId="0" fontId="103" fillId="0" borderId="51" xfId="0" applyFont="1" applyBorder="1" applyAlignment="1">
      <alignment horizontal="center" vertical="center" wrapText="1"/>
    </xf>
    <xf numFmtId="0" fontId="104" fillId="3" borderId="40" xfId="0" applyFont="1" applyFill="1" applyBorder="1" applyAlignment="1">
      <alignment horizontal="center" vertical="center"/>
    </xf>
    <xf numFmtId="1" fontId="107" fillId="4" borderId="40" xfId="0" applyNumberFormat="1" applyFont="1" applyFill="1" applyBorder="1" applyAlignment="1" applyProtection="1">
      <alignment horizontal="center" vertical="center"/>
      <protection locked="0"/>
    </xf>
    <xf numFmtId="166" fontId="108" fillId="4" borderId="44" xfId="0" applyNumberFormat="1" applyFont="1" applyFill="1" applyBorder="1" applyAlignment="1">
      <alignment horizontal="right" vertical="center"/>
    </xf>
    <xf numFmtId="0" fontId="104" fillId="3" borderId="46" xfId="0" applyFont="1" applyFill="1" applyBorder="1" applyAlignment="1">
      <alignment horizontal="center" vertical="center"/>
    </xf>
    <xf numFmtId="1" fontId="107" fillId="4" borderId="46" xfId="0" applyNumberFormat="1" applyFont="1" applyFill="1" applyBorder="1" applyAlignment="1" applyProtection="1">
      <alignment horizontal="center" vertical="center"/>
      <protection locked="0"/>
    </xf>
    <xf numFmtId="166" fontId="108" fillId="4" borderId="51" xfId="0" applyNumberFormat="1" applyFont="1" applyFill="1" applyBorder="1" applyAlignment="1">
      <alignment horizontal="right" vertical="center"/>
    </xf>
    <xf numFmtId="0" fontId="109" fillId="4" borderId="0" xfId="0" applyFont="1" applyFill="1" applyAlignment="1">
      <alignment vertical="center"/>
    </xf>
    <xf numFmtId="0" fontId="103" fillId="5" borderId="1" xfId="0" applyFont="1" applyFill="1" applyBorder="1" applyAlignment="1">
      <alignment horizontal="right" vertical="center"/>
    </xf>
    <xf numFmtId="166" fontId="108" fillId="0" borderId="1" xfId="0" applyNumberFormat="1" applyFont="1" applyBorder="1" applyAlignment="1">
      <alignment horizontal="right" vertical="center"/>
    </xf>
    <xf numFmtId="0" fontId="98" fillId="4" borderId="0" xfId="0" applyFont="1" applyFill="1" applyAlignment="1">
      <alignment vertical="center"/>
    </xf>
    <xf numFmtId="0" fontId="110" fillId="4" borderId="0" xfId="0" applyFont="1" applyFill="1" applyAlignment="1">
      <alignment vertical="center"/>
    </xf>
    <xf numFmtId="0" fontId="94" fillId="4" borderId="0" xfId="0" applyFont="1" applyFill="1" applyAlignment="1">
      <alignment horizontal="left" vertical="center"/>
    </xf>
    <xf numFmtId="0" fontId="104" fillId="3" borderId="63" xfId="0" applyFont="1" applyFill="1" applyBorder="1" applyAlignment="1">
      <alignment horizontal="center" vertical="center"/>
    </xf>
    <xf numFmtId="0" fontId="107" fillId="4" borderId="64" xfId="0" applyFont="1" applyFill="1" applyBorder="1" applyAlignment="1">
      <alignment vertical="center"/>
    </xf>
    <xf numFmtId="0" fontId="95" fillId="4" borderId="52" xfId="0" applyFont="1" applyFill="1" applyBorder="1" applyAlignment="1">
      <alignment vertical="center"/>
    </xf>
    <xf numFmtId="166" fontId="108" fillId="4" borderId="40" xfId="0" applyNumberFormat="1" applyFont="1" applyFill="1" applyBorder="1" applyAlignment="1">
      <alignment horizontal="right" vertical="center"/>
    </xf>
    <xf numFmtId="0" fontId="107" fillId="4" borderId="10" xfId="0" applyFont="1" applyFill="1" applyBorder="1" applyAlignment="1">
      <alignment vertical="center"/>
    </xf>
    <xf numFmtId="1" fontId="107" fillId="0" borderId="0" xfId="0" applyNumberFormat="1" applyFont="1" applyAlignment="1" applyProtection="1">
      <alignment horizontal="center" vertical="center"/>
      <protection locked="0"/>
    </xf>
    <xf numFmtId="0" fontId="107" fillId="0" borderId="0" xfId="0" applyFont="1" applyAlignment="1">
      <alignment vertical="center"/>
    </xf>
    <xf numFmtId="0" fontId="107" fillId="4" borderId="0" xfId="0" applyFont="1" applyFill="1" applyAlignment="1">
      <alignment vertical="center"/>
    </xf>
    <xf numFmtId="164" fontId="94" fillId="4" borderId="0" xfId="0" applyNumberFormat="1" applyFont="1" applyFill="1" applyAlignment="1">
      <alignment horizontal="right" vertical="center"/>
    </xf>
    <xf numFmtId="166" fontId="108" fillId="12" borderId="1" xfId="0" applyNumberFormat="1" applyFont="1" applyFill="1" applyBorder="1" applyAlignment="1" applyProtection="1">
      <alignment horizontal="right" vertical="center"/>
      <protection locked="0"/>
    </xf>
    <xf numFmtId="0" fontId="112" fillId="4" borderId="0" xfId="0" applyFont="1" applyFill="1" applyAlignment="1">
      <alignment vertical="center"/>
    </xf>
    <xf numFmtId="166" fontId="113" fillId="4" borderId="0" xfId="0" applyNumberFormat="1" applyFont="1" applyFill="1" applyAlignment="1">
      <alignment horizontal="right" vertical="center"/>
    </xf>
    <xf numFmtId="10" fontId="114" fillId="4" borderId="0" xfId="0" applyNumberFormat="1" applyFont="1" applyFill="1" applyAlignment="1">
      <alignment horizontal="center" vertical="center"/>
    </xf>
    <xf numFmtId="166" fontId="109" fillId="4" borderId="0" xfId="0" applyNumberFormat="1" applyFont="1" applyFill="1" applyAlignment="1">
      <alignment horizontal="right" vertical="center"/>
    </xf>
    <xf numFmtId="0" fontId="115" fillId="4" borderId="0" xfId="0" applyFont="1" applyFill="1" applyAlignment="1">
      <alignment vertical="center"/>
    </xf>
    <xf numFmtId="0" fontId="94" fillId="4" borderId="0" xfId="0" applyFont="1" applyFill="1" applyAlignment="1">
      <alignment horizontal="center" vertical="center"/>
    </xf>
    <xf numFmtId="0" fontId="100" fillId="4" borderId="0" xfId="0" applyFont="1" applyFill="1" applyAlignment="1">
      <alignment horizontal="left" vertical="center"/>
    </xf>
    <xf numFmtId="0" fontId="116" fillId="4" borderId="0" xfId="0" applyFont="1" applyFill="1" applyAlignment="1">
      <alignment horizontal="center" vertical="center"/>
    </xf>
    <xf numFmtId="10" fontId="38" fillId="0" borderId="0" xfId="13" applyNumberFormat="1" applyFont="1" applyAlignment="1" applyProtection="1">
      <alignment vertical="center"/>
      <protection locked="0"/>
    </xf>
    <xf numFmtId="4" fontId="15" fillId="0" borderId="9" xfId="14" applyNumberFormat="1" applyFont="1" applyBorder="1" applyAlignment="1">
      <alignment vertical="center"/>
    </xf>
    <xf numFmtId="4" fontId="15" fillId="0" borderId="24" xfId="14" applyNumberFormat="1" applyFont="1" applyBorder="1" applyAlignment="1">
      <alignment vertical="center"/>
    </xf>
    <xf numFmtId="0" fontId="3" fillId="0" borderId="30" xfId="2" applyBorder="1" applyAlignment="1">
      <alignment horizontal="center"/>
    </xf>
    <xf numFmtId="0" fontId="3" fillId="4" borderId="9" xfId="0" applyFont="1" applyFill="1" applyBorder="1" applyAlignment="1" applyProtection="1">
      <alignment vertical="center"/>
      <protection locked="0"/>
    </xf>
    <xf numFmtId="0" fontId="3" fillId="4" borderId="83" xfId="0" applyFont="1" applyFill="1" applyBorder="1" applyAlignment="1" applyProtection="1">
      <alignment vertical="center"/>
      <protection locked="0"/>
    </xf>
    <xf numFmtId="4" fontId="15" fillId="0" borderId="0" xfId="14" applyNumberFormat="1" applyFont="1" applyAlignment="1">
      <alignment vertical="center"/>
    </xf>
    <xf numFmtId="0" fontId="3" fillId="0" borderId="70" xfId="0" applyFont="1" applyBorder="1" applyAlignment="1" applyProtection="1">
      <alignment vertical="center"/>
      <protection locked="0"/>
    </xf>
    <xf numFmtId="0" fontId="53" fillId="0" borderId="11" xfId="14" applyFont="1" applyBorder="1" applyAlignment="1">
      <alignment horizontal="center" vertical="center"/>
    </xf>
    <xf numFmtId="164" fontId="91" fillId="0" borderId="31" xfId="14" applyNumberFormat="1" applyFont="1" applyBorder="1" applyAlignment="1">
      <alignment horizontal="right" vertical="center"/>
    </xf>
    <xf numFmtId="0" fontId="82" fillId="15" borderId="2" xfId="13" applyFont="1" applyFill="1" applyBorder="1" applyAlignment="1">
      <alignment vertical="center"/>
    </xf>
    <xf numFmtId="0" fontId="82" fillId="15" borderId="77" xfId="13" applyFont="1" applyFill="1" applyBorder="1" applyAlignment="1">
      <alignment vertical="center"/>
    </xf>
    <xf numFmtId="0" fontId="85" fillId="15" borderId="16" xfId="13" applyFont="1" applyFill="1" applyBorder="1"/>
    <xf numFmtId="0" fontId="85" fillId="15" borderId="14" xfId="13" applyFont="1" applyFill="1" applyBorder="1"/>
    <xf numFmtId="0" fontId="85" fillId="15" borderId="13" xfId="13" applyFont="1" applyFill="1" applyBorder="1"/>
    <xf numFmtId="0" fontId="53" fillId="0" borderId="30" xfId="14" applyFont="1" applyBorder="1" applyAlignment="1">
      <alignment horizontal="right" vertical="center"/>
    </xf>
    <xf numFmtId="0" fontId="36" fillId="0" borderId="0" xfId="14" applyFont="1" applyProtection="1">
      <protection locked="0"/>
    </xf>
    <xf numFmtId="0" fontId="36" fillId="0" borderId="0" xfId="14" applyFont="1" applyAlignment="1" applyProtection="1">
      <alignment horizontal="center"/>
      <protection locked="0"/>
    </xf>
    <xf numFmtId="0" fontId="75" fillId="0" borderId="0" xfId="14" applyFont="1" applyAlignment="1" applyProtection="1">
      <alignment horizontal="center" vertical="center"/>
      <protection locked="0"/>
    </xf>
    <xf numFmtId="0" fontId="75" fillId="0" borderId="0" xfId="14" applyFont="1" applyAlignment="1" applyProtection="1">
      <alignment horizontal="left" vertical="center"/>
      <protection locked="0"/>
    </xf>
    <xf numFmtId="0" fontId="75" fillId="0" borderId="0" xfId="14" applyFont="1" applyAlignment="1" applyProtection="1">
      <alignment horizontal="left"/>
      <protection locked="0"/>
    </xf>
    <xf numFmtId="0" fontId="36" fillId="0" borderId="0" xfId="14" applyFont="1" applyAlignment="1" applyProtection="1">
      <alignment horizontal="left"/>
      <protection locked="0"/>
    </xf>
    <xf numFmtId="0" fontId="3" fillId="0" borderId="67" xfId="0" applyFont="1" applyBorder="1" applyAlignment="1" applyProtection="1">
      <alignment vertical="center"/>
      <protection locked="0"/>
    </xf>
    <xf numFmtId="0" fontId="75" fillId="0" borderId="17" xfId="14" applyFont="1" applyBorder="1" applyAlignment="1" applyProtection="1">
      <alignment horizontal="center" vertical="center"/>
      <protection locked="0"/>
    </xf>
    <xf numFmtId="0" fontId="36" fillId="0" borderId="17" xfId="14" applyFont="1" applyBorder="1" applyAlignment="1" applyProtection="1">
      <alignment horizontal="center" vertical="center"/>
      <protection locked="0"/>
    </xf>
    <xf numFmtId="0" fontId="15" fillId="0" borderId="24" xfId="13" applyFont="1" applyBorder="1" applyAlignment="1">
      <alignment vertical="center"/>
    </xf>
    <xf numFmtId="0" fontId="36" fillId="0" borderId="0" xfId="14" applyFont="1" applyAlignment="1" applyProtection="1">
      <alignment horizontal="center" vertical="center"/>
      <protection locked="0"/>
    </xf>
    <xf numFmtId="0" fontId="15" fillId="0" borderId="0" xfId="13" applyFont="1" applyAlignment="1" applyProtection="1">
      <alignment vertical="center"/>
      <protection locked="0"/>
    </xf>
    <xf numFmtId="0" fontId="15" fillId="0" borderId="0" xfId="14" applyFont="1" applyAlignment="1">
      <alignment vertical="center"/>
    </xf>
    <xf numFmtId="0" fontId="15" fillId="0" borderId="0" xfId="14" applyFont="1" applyAlignment="1" applyProtection="1">
      <alignment vertical="center"/>
      <protection locked="0"/>
    </xf>
    <xf numFmtId="10" fontId="47" fillId="0" borderId="0" xfId="13" applyNumberFormat="1" applyFont="1" applyAlignment="1">
      <alignment vertical="center"/>
    </xf>
    <xf numFmtId="10" fontId="47" fillId="0" borderId="0" xfId="14" applyNumberFormat="1" applyFont="1" applyAlignment="1">
      <alignment vertical="center"/>
    </xf>
    <xf numFmtId="0" fontId="3" fillId="4" borderId="52" xfId="0" applyFont="1" applyFill="1" applyBorder="1" applyAlignment="1">
      <alignment horizontal="right" vertical="center"/>
    </xf>
    <xf numFmtId="0" fontId="3" fillId="4" borderId="10" xfId="0" applyFont="1" applyFill="1" applyBorder="1" applyAlignment="1" applyProtection="1">
      <alignment horizontal="center" vertical="center"/>
      <protection locked="0"/>
    </xf>
    <xf numFmtId="0" fontId="12" fillId="0" borderId="13" xfId="0" applyFont="1" applyBorder="1" applyAlignment="1">
      <alignment horizontal="center" vertical="center"/>
    </xf>
    <xf numFmtId="0" fontId="12" fillId="0" borderId="51" xfId="0" applyFont="1" applyBorder="1" applyAlignment="1">
      <alignment horizontal="center" vertical="center"/>
    </xf>
    <xf numFmtId="0" fontId="4" fillId="4" borderId="5" xfId="0" applyFont="1" applyFill="1" applyBorder="1" applyAlignment="1">
      <alignment horizontal="right" vertical="center"/>
    </xf>
    <xf numFmtId="0" fontId="4" fillId="4" borderId="2" xfId="0" applyFont="1" applyFill="1" applyBorder="1" applyAlignment="1">
      <alignment vertical="center"/>
    </xf>
    <xf numFmtId="0" fontId="3" fillId="4" borderId="52" xfId="0" applyFont="1" applyFill="1" applyBorder="1" applyAlignment="1">
      <alignment vertical="center"/>
    </xf>
    <xf numFmtId="0" fontId="111" fillId="4" borderId="45" xfId="0" applyFont="1" applyFill="1" applyBorder="1" applyAlignment="1">
      <alignment vertical="center"/>
    </xf>
    <xf numFmtId="0" fontId="111" fillId="4" borderId="52" xfId="0" applyFont="1" applyFill="1" applyBorder="1" applyAlignment="1">
      <alignment vertical="center"/>
    </xf>
    <xf numFmtId="0" fontId="1" fillId="0" borderId="21" xfId="0" applyFont="1" applyBorder="1" applyAlignment="1">
      <alignment horizontal="center" vertical="center"/>
    </xf>
    <xf numFmtId="0" fontId="1" fillId="0" borderId="51" xfId="0" applyFont="1" applyBorder="1" applyAlignment="1">
      <alignment horizontal="center" vertical="center"/>
    </xf>
    <xf numFmtId="164" fontId="87" fillId="15" borderId="88" xfId="14" applyNumberFormat="1" applyFont="1" applyFill="1" applyBorder="1" applyAlignment="1">
      <alignment vertical="center"/>
    </xf>
    <xf numFmtId="9" fontId="92" fillId="0" borderId="32" xfId="13" applyNumberFormat="1" applyFont="1" applyBorder="1" applyAlignment="1">
      <alignment horizontal="center" vertical="center"/>
    </xf>
    <xf numFmtId="0" fontId="36" fillId="0" borderId="51" xfId="14" applyFont="1" applyBorder="1" applyAlignment="1" applyProtection="1">
      <alignment horizontal="center" vertical="center"/>
      <protection locked="0"/>
    </xf>
    <xf numFmtId="164" fontId="87" fillId="15" borderId="89" xfId="14" applyNumberFormat="1" applyFont="1" applyFill="1" applyBorder="1" applyAlignment="1">
      <alignment vertical="center"/>
    </xf>
    <xf numFmtId="0" fontId="53" fillId="0" borderId="12" xfId="14" applyFont="1" applyBorder="1" applyAlignment="1">
      <alignment horizontal="center" vertical="center"/>
    </xf>
    <xf numFmtId="9" fontId="92" fillId="0" borderId="24" xfId="13" applyNumberFormat="1" applyFont="1" applyBorder="1" applyAlignment="1">
      <alignment horizontal="center" vertical="center"/>
    </xf>
    <xf numFmtId="164" fontId="87" fillId="15" borderId="74" xfId="14" applyNumberFormat="1" applyFont="1" applyFill="1" applyBorder="1" applyAlignment="1">
      <alignment vertical="center"/>
    </xf>
    <xf numFmtId="4" fontId="82" fillId="0" borderId="30" xfId="14" applyNumberFormat="1" applyFont="1" applyBorder="1" applyAlignment="1">
      <alignment vertical="center"/>
    </xf>
    <xf numFmtId="4" fontId="81" fillId="0" borderId="0" xfId="14" applyNumberFormat="1" applyFont="1" applyAlignment="1">
      <alignment vertical="center"/>
    </xf>
    <xf numFmtId="4" fontId="81" fillId="0" borderId="10" xfId="14" applyNumberFormat="1" applyFont="1" applyBorder="1" applyAlignment="1">
      <alignment vertical="center"/>
    </xf>
    <xf numFmtId="0" fontId="82" fillId="0" borderId="0" xfId="14" applyFont="1" applyAlignment="1">
      <alignment vertical="center"/>
    </xf>
    <xf numFmtId="0" fontId="15" fillId="0" borderId="0" xfId="13" applyFont="1" applyAlignment="1">
      <alignment vertical="center"/>
    </xf>
    <xf numFmtId="4" fontId="15" fillId="0" borderId="10" xfId="14" applyNumberFormat="1" applyFont="1" applyBorder="1" applyAlignment="1">
      <alignment vertical="center"/>
    </xf>
    <xf numFmtId="4" fontId="15" fillId="0" borderId="0" xfId="14" applyNumberFormat="1" applyFont="1" applyAlignment="1">
      <alignment horizontal="right" vertical="center"/>
    </xf>
    <xf numFmtId="167" fontId="2" fillId="4" borderId="0" xfId="0" applyNumberFormat="1" applyFont="1" applyFill="1" applyAlignment="1">
      <alignment horizontal="center" vertical="center"/>
    </xf>
    <xf numFmtId="0" fontId="2" fillId="4" borderId="0" xfId="0" applyFont="1" applyFill="1"/>
    <xf numFmtId="173" fontId="29" fillId="0" borderId="0" xfId="12" applyNumberFormat="1" applyFont="1" applyFill="1" applyBorder="1" applyAlignment="1" applyProtection="1">
      <alignment horizontal="right"/>
    </xf>
    <xf numFmtId="0" fontId="3" fillId="14" borderId="32" xfId="2" applyFill="1" applyBorder="1" applyAlignment="1">
      <alignment horizontal="right"/>
    </xf>
    <xf numFmtId="39" fontId="31" fillId="0" borderId="32" xfId="2" applyNumberFormat="1" applyFont="1" applyBorder="1" applyAlignment="1">
      <alignment horizontal="right"/>
    </xf>
    <xf numFmtId="39" fontId="31" fillId="0" borderId="32" xfId="12" applyNumberFormat="1" applyFont="1" applyBorder="1" applyAlignment="1" applyProtection="1">
      <alignment horizontal="right"/>
    </xf>
    <xf numFmtId="0" fontId="3" fillId="0" borderId="0" xfId="2"/>
    <xf numFmtId="0" fontId="19" fillId="0" borderId="0" xfId="2" applyFont="1"/>
    <xf numFmtId="0" fontId="3" fillId="0" borderId="0" xfId="2" applyAlignment="1">
      <alignment horizontal="right"/>
    </xf>
    <xf numFmtId="0" fontId="28" fillId="0" borderId="0" xfId="2" applyFont="1"/>
    <xf numFmtId="0" fontId="19" fillId="14" borderId="24" xfId="2" applyFont="1" applyFill="1" applyBorder="1"/>
    <xf numFmtId="0" fontId="19" fillId="14" borderId="0" xfId="2" applyFont="1" applyFill="1"/>
    <xf numFmtId="0" fontId="3" fillId="14" borderId="0" xfId="2" applyFill="1" applyAlignment="1">
      <alignment horizontal="center"/>
    </xf>
    <xf numFmtId="0" fontId="3" fillId="14" borderId="0" xfId="2" applyFill="1" applyAlignment="1">
      <alignment horizontal="right"/>
    </xf>
    <xf numFmtId="0" fontId="19" fillId="0" borderId="24" xfId="2" applyFont="1" applyBorder="1"/>
    <xf numFmtId="0" fontId="19" fillId="0" borderId="33" xfId="2" applyFont="1" applyBorder="1"/>
    <xf numFmtId="0" fontId="19" fillId="0" borderId="34" xfId="2" applyFont="1" applyBorder="1"/>
    <xf numFmtId="0" fontId="15" fillId="14" borderId="0" xfId="0" applyFont="1" applyFill="1" applyAlignment="1">
      <alignment horizontal="center"/>
    </xf>
    <xf numFmtId="174" fontId="3" fillId="14" borderId="0" xfId="12" applyFont="1" applyFill="1" applyBorder="1" applyAlignment="1" applyProtection="1">
      <alignment horizontal="center"/>
    </xf>
    <xf numFmtId="0" fontId="15" fillId="0" borderId="0" xfId="0" applyFont="1" applyAlignment="1">
      <alignment horizontal="center"/>
    </xf>
    <xf numFmtId="0" fontId="19" fillId="0" borderId="9" xfId="2" applyFont="1" applyBorder="1"/>
    <xf numFmtId="0" fontId="19" fillId="0" borderId="10" xfId="2" applyFont="1" applyBorder="1"/>
    <xf numFmtId="174" fontId="3" fillId="0" borderId="10" xfId="12" applyBorder="1" applyAlignment="1" applyProtection="1">
      <alignment horizontal="center"/>
    </xf>
    <xf numFmtId="0" fontId="19" fillId="0" borderId="30" xfId="2" applyFont="1" applyBorder="1"/>
    <xf numFmtId="173" fontId="3" fillId="0" borderId="0" xfId="12" applyNumberFormat="1" applyBorder="1" applyAlignment="1" applyProtection="1">
      <alignment horizontal="right"/>
    </xf>
    <xf numFmtId="0" fontId="3" fillId="0" borderId="10" xfId="2" applyBorder="1" applyAlignment="1">
      <alignment horizontal="center"/>
    </xf>
    <xf numFmtId="1" fontId="15" fillId="0" borderId="30" xfId="0" applyNumberFormat="1" applyFont="1" applyBorder="1" applyAlignment="1">
      <alignment horizontal="center"/>
    </xf>
    <xf numFmtId="173" fontId="15" fillId="0" borderId="30" xfId="12" applyNumberFormat="1" applyFont="1" applyBorder="1" applyAlignment="1" applyProtection="1">
      <alignment horizontal="center"/>
    </xf>
    <xf numFmtId="1" fontId="47" fillId="0" borderId="0" xfId="13" applyNumberFormat="1" applyFont="1" applyAlignment="1">
      <alignment horizontal="center" vertical="center"/>
    </xf>
    <xf numFmtId="0" fontId="47" fillId="0" borderId="0" xfId="13" applyFont="1" applyAlignment="1">
      <alignment horizontal="center" vertical="center"/>
    </xf>
    <xf numFmtId="0" fontId="118" fillId="4" borderId="32" xfId="0" applyFont="1" applyFill="1" applyBorder="1" applyAlignment="1">
      <alignment horizontal="center" vertical="center"/>
    </xf>
    <xf numFmtId="14" fontId="118" fillId="4" borderId="6" xfId="0" applyNumberFormat="1" applyFont="1" applyFill="1" applyBorder="1" applyAlignment="1">
      <alignment horizontal="center" vertical="center"/>
    </xf>
    <xf numFmtId="0" fontId="119" fillId="0" borderId="0" xfId="13" applyFont="1" applyAlignment="1">
      <alignment horizontal="center"/>
    </xf>
    <xf numFmtId="14" fontId="119" fillId="0" borderId="0" xfId="13" applyNumberFormat="1" applyFont="1" applyAlignment="1">
      <alignment horizontal="center"/>
    </xf>
    <xf numFmtId="173" fontId="120" fillId="0" borderId="0" xfId="12" applyNumberFormat="1" applyFont="1" applyFill="1" applyBorder="1" applyAlignment="1" applyProtection="1">
      <alignment horizontal="center"/>
    </xf>
    <xf numFmtId="164" fontId="29" fillId="0" borderId="0" xfId="12" applyNumberFormat="1" applyFont="1" applyFill="1" applyBorder="1" applyAlignment="1" applyProtection="1">
      <alignment horizontal="center" vertical="center"/>
    </xf>
    <xf numFmtId="0" fontId="3" fillId="0" borderId="30" xfId="2" applyBorder="1" applyAlignment="1">
      <alignment horizontal="right"/>
    </xf>
    <xf numFmtId="1" fontId="37" fillId="11" borderId="94" xfId="0" applyNumberFormat="1" applyFont="1" applyFill="1" applyBorder="1" applyAlignment="1" applyProtection="1">
      <alignment horizontal="center" vertical="center"/>
      <protection locked="0"/>
    </xf>
    <xf numFmtId="173" fontId="120" fillId="0" borderId="90" xfId="12" applyNumberFormat="1" applyFont="1" applyFill="1" applyBorder="1" applyAlignment="1" applyProtection="1">
      <alignment horizontal="center"/>
    </xf>
    <xf numFmtId="1" fontId="37" fillId="11" borderId="103" xfId="0" applyNumberFormat="1" applyFont="1" applyFill="1" applyBorder="1" applyAlignment="1" applyProtection="1">
      <alignment horizontal="center" vertical="center"/>
      <protection locked="0"/>
    </xf>
    <xf numFmtId="0" fontId="15" fillId="14" borderId="24" xfId="0" applyFont="1" applyFill="1" applyBorder="1" applyAlignment="1">
      <alignment horizontal="center"/>
    </xf>
    <xf numFmtId="0" fontId="19" fillId="0" borderId="12" xfId="2" applyFont="1" applyBorder="1"/>
    <xf numFmtId="39" fontId="30" fillId="0" borderId="17" xfId="2" applyNumberFormat="1" applyFont="1" applyBorder="1" applyAlignment="1">
      <alignment horizontal="right"/>
    </xf>
    <xf numFmtId="0" fontId="3" fillId="0" borderId="51" xfId="2" applyBorder="1" applyAlignment="1">
      <alignment horizontal="center"/>
    </xf>
    <xf numFmtId="0" fontId="36" fillId="14" borderId="24" xfId="0" applyFont="1" applyFill="1" applyBorder="1" applyAlignment="1">
      <alignment horizontal="center"/>
    </xf>
    <xf numFmtId="0" fontId="3" fillId="0" borderId="108" xfId="2" applyBorder="1" applyAlignment="1">
      <alignment horizontal="center"/>
    </xf>
    <xf numFmtId="39" fontId="30" fillId="0" borderId="109" xfId="2" applyNumberFormat="1" applyFont="1" applyBorder="1" applyAlignment="1">
      <alignment horizontal="right"/>
    </xf>
    <xf numFmtId="164" fontId="32" fillId="0" borderId="102" xfId="0" applyNumberFormat="1" applyFont="1" applyBorder="1" applyAlignment="1">
      <alignment horizontal="right" vertical="center"/>
    </xf>
    <xf numFmtId="1" fontId="37" fillId="11" borderId="104" xfId="0" applyNumberFormat="1" applyFont="1" applyFill="1" applyBorder="1" applyAlignment="1" applyProtection="1">
      <alignment horizontal="center" vertical="center"/>
      <protection locked="0"/>
    </xf>
    <xf numFmtId="1" fontId="37" fillId="11" borderId="105" xfId="0" applyNumberFormat="1" applyFont="1" applyFill="1" applyBorder="1" applyAlignment="1" applyProtection="1">
      <alignment horizontal="center" vertical="center"/>
      <protection locked="0"/>
    </xf>
    <xf numFmtId="164" fontId="121" fillId="11" borderId="80" xfId="0" applyNumberFormat="1" applyFont="1" applyFill="1" applyBorder="1" applyAlignment="1" applyProtection="1">
      <alignment horizontal="center" vertical="center"/>
      <protection locked="0"/>
    </xf>
    <xf numFmtId="39" fontId="30" fillId="0" borderId="110" xfId="2" applyNumberFormat="1" applyFont="1" applyBorder="1" applyAlignment="1">
      <alignment horizontal="right"/>
    </xf>
    <xf numFmtId="0" fontId="21" fillId="3" borderId="40" xfId="0" applyFont="1" applyFill="1" applyBorder="1" applyAlignment="1">
      <alignment horizontal="center" vertical="center"/>
    </xf>
    <xf numFmtId="0" fontId="25" fillId="0" borderId="0" xfId="2" applyFont="1" applyAlignment="1">
      <alignment horizontal="center"/>
    </xf>
    <xf numFmtId="0" fontId="19" fillId="0" borderId="0" xfId="2" applyFont="1" applyAlignment="1" applyProtection="1">
      <alignment vertical="center"/>
      <protection locked="0"/>
    </xf>
    <xf numFmtId="0" fontId="19" fillId="14" borderId="30" xfId="2" applyFont="1" applyFill="1" applyBorder="1"/>
    <xf numFmtId="0" fontId="3" fillId="14" borderId="30" xfId="2" applyFill="1" applyBorder="1" applyAlignment="1">
      <alignment horizontal="center"/>
    </xf>
    <xf numFmtId="0" fontId="3" fillId="14" borderId="12" xfId="2" applyFill="1" applyBorder="1" applyAlignment="1">
      <alignment horizontal="center"/>
    </xf>
    <xf numFmtId="0" fontId="3" fillId="14" borderId="11" xfId="2" applyFill="1" applyBorder="1" applyAlignment="1">
      <alignment horizontal="right"/>
    </xf>
    <xf numFmtId="5" fontId="19" fillId="0" borderId="0" xfId="2" applyNumberFormat="1" applyFont="1" applyAlignment="1">
      <alignment vertical="center"/>
    </xf>
    <xf numFmtId="0" fontId="3" fillId="14" borderId="12" xfId="2" applyFill="1" applyBorder="1"/>
    <xf numFmtId="0" fontId="3" fillId="14" borderId="24" xfId="2" applyFill="1" applyBorder="1"/>
    <xf numFmtId="1" fontId="19" fillId="0" borderId="30" xfId="2" applyNumberFormat="1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4" fontId="4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14" fontId="22" fillId="4" borderId="0" xfId="0" applyNumberFormat="1" applyFont="1" applyFill="1" applyAlignment="1">
      <alignment horizontal="center" vertical="center"/>
    </xf>
    <xf numFmtId="1" fontId="19" fillId="0" borderId="4" xfId="2" applyNumberFormat="1" applyFont="1" applyBorder="1" applyAlignment="1">
      <alignment horizontal="center" vertical="center"/>
    </xf>
    <xf numFmtId="0" fontId="3" fillId="0" borderId="4" xfId="2" applyBorder="1" applyAlignment="1">
      <alignment horizontal="right"/>
    </xf>
    <xf numFmtId="39" fontId="30" fillId="0" borderId="24" xfId="2" applyNumberFormat="1" applyFont="1" applyBorder="1" applyAlignment="1">
      <alignment horizontal="right"/>
    </xf>
    <xf numFmtId="39" fontId="30" fillId="0" borderId="33" xfId="2" applyNumberFormat="1" applyFont="1" applyBorder="1" applyAlignment="1">
      <alignment horizontal="right"/>
    </xf>
    <xf numFmtId="0" fontId="3" fillId="14" borderId="24" xfId="2" applyFill="1" applyBorder="1" applyAlignment="1">
      <alignment horizontal="right"/>
    </xf>
    <xf numFmtId="39" fontId="31" fillId="0" borderId="24" xfId="2" applyNumberFormat="1" applyFont="1" applyBorder="1" applyAlignment="1">
      <alignment horizontal="right"/>
    </xf>
    <xf numFmtId="39" fontId="31" fillId="0" borderId="24" xfId="12" applyNumberFormat="1" applyFont="1" applyBorder="1" applyAlignment="1" applyProtection="1">
      <alignment horizontal="right"/>
    </xf>
    <xf numFmtId="39" fontId="30" fillId="0" borderId="0" xfId="2" applyNumberFormat="1" applyFont="1" applyAlignment="1">
      <alignment horizontal="right"/>
    </xf>
    <xf numFmtId="39" fontId="30" fillId="0" borderId="4" xfId="2" applyNumberFormat="1" applyFont="1" applyBorder="1" applyAlignment="1">
      <alignment horizontal="right"/>
    </xf>
    <xf numFmtId="5" fontId="19" fillId="0" borderId="4" xfId="2" applyNumberFormat="1" applyFont="1" applyBorder="1" applyAlignment="1">
      <alignment vertical="center"/>
    </xf>
    <xf numFmtId="0" fontId="4" fillId="4" borderId="66" xfId="0" applyFont="1" applyFill="1" applyBorder="1" applyAlignment="1">
      <alignment vertical="center"/>
    </xf>
    <xf numFmtId="0" fontId="4" fillId="4" borderId="52" xfId="0" applyFont="1" applyFill="1" applyBorder="1" applyAlignment="1">
      <alignment vertical="center"/>
    </xf>
    <xf numFmtId="0" fontId="12" fillId="4" borderId="52" xfId="0" applyFont="1" applyFill="1" applyBorder="1" applyAlignment="1">
      <alignment vertical="center"/>
    </xf>
    <xf numFmtId="0" fontId="23" fillId="11" borderId="9" xfId="0" applyFont="1" applyFill="1" applyBorder="1" applyAlignment="1">
      <alignment vertical="center"/>
    </xf>
    <xf numFmtId="0" fontId="110" fillId="4" borderId="51" xfId="0" applyFont="1" applyFill="1" applyBorder="1" applyAlignment="1">
      <alignment vertical="center"/>
    </xf>
    <xf numFmtId="166" fontId="25" fillId="4" borderId="40" xfId="0" applyNumberFormat="1" applyFont="1" applyFill="1" applyBorder="1" applyAlignment="1" applyProtection="1">
      <alignment horizontal="right" vertical="center"/>
      <protection locked="0"/>
    </xf>
    <xf numFmtId="166" fontId="108" fillId="2" borderId="6" xfId="0" applyNumberFormat="1" applyFont="1" applyFill="1" applyBorder="1" applyAlignment="1">
      <alignment horizontal="right" vertical="center"/>
    </xf>
    <xf numFmtId="1" fontId="107" fillId="4" borderId="63" xfId="0" applyNumberFormat="1" applyFont="1" applyFill="1" applyBorder="1" applyAlignment="1" applyProtection="1">
      <alignment horizontal="center" vertical="center"/>
      <protection locked="0"/>
    </xf>
    <xf numFmtId="0" fontId="12" fillId="4" borderId="64" xfId="0" applyFont="1" applyFill="1" applyBorder="1" applyAlignment="1">
      <alignment vertical="center"/>
    </xf>
    <xf numFmtId="0" fontId="3" fillId="4" borderId="64" xfId="0" applyFont="1" applyFill="1" applyBorder="1" applyAlignment="1">
      <alignment horizontal="right" vertical="center"/>
    </xf>
    <xf numFmtId="0" fontId="3" fillId="4" borderId="64" xfId="0" applyFont="1" applyFill="1" applyBorder="1" applyAlignment="1">
      <alignment vertical="center"/>
    </xf>
    <xf numFmtId="0" fontId="3" fillId="4" borderId="65" xfId="0" applyFont="1" applyFill="1" applyBorder="1" applyAlignment="1">
      <alignment horizontal="right" vertical="center"/>
    </xf>
    <xf numFmtId="166" fontId="108" fillId="4" borderId="63" xfId="0" applyNumberFormat="1" applyFont="1" applyFill="1" applyBorder="1" applyAlignment="1">
      <alignment horizontal="right" vertical="center"/>
    </xf>
    <xf numFmtId="0" fontId="104" fillId="3" borderId="115" xfId="0" applyFont="1" applyFill="1" applyBorder="1" applyAlignment="1">
      <alignment horizontal="center" vertical="center"/>
    </xf>
    <xf numFmtId="1" fontId="107" fillId="4" borderId="115" xfId="0" applyNumberFormat="1" applyFont="1" applyFill="1" applyBorder="1" applyAlignment="1" applyProtection="1">
      <alignment horizontal="center" vertical="center"/>
      <protection locked="0"/>
    </xf>
    <xf numFmtId="0" fontId="94" fillId="4" borderId="118" xfId="0" applyFont="1" applyFill="1" applyBorder="1" applyAlignment="1">
      <alignment vertical="center"/>
    </xf>
    <xf numFmtId="0" fontId="95" fillId="4" borderId="119" xfId="0" applyFont="1" applyFill="1" applyBorder="1" applyAlignment="1">
      <alignment vertical="center"/>
    </xf>
    <xf numFmtId="0" fontId="107" fillId="4" borderId="119" xfId="0" applyFont="1" applyFill="1" applyBorder="1" applyAlignment="1">
      <alignment vertical="center"/>
    </xf>
    <xf numFmtId="0" fontId="3" fillId="4" borderId="119" xfId="0" applyFont="1" applyFill="1" applyBorder="1" applyAlignment="1">
      <alignment horizontal="right" vertical="center"/>
    </xf>
    <xf numFmtId="166" fontId="108" fillId="4" borderId="115" xfId="0" applyNumberFormat="1" applyFont="1" applyFill="1" applyBorder="1" applyAlignment="1">
      <alignment horizontal="right" vertical="center"/>
    </xf>
    <xf numFmtId="0" fontId="2" fillId="4" borderId="0" xfId="0" applyFont="1" applyFill="1" applyAlignment="1">
      <alignment horizontal="center"/>
    </xf>
    <xf numFmtId="0" fontId="2" fillId="4" borderId="0" xfId="0" applyFont="1" applyFill="1" applyAlignment="1">
      <alignment horizontal="right"/>
    </xf>
    <xf numFmtId="0" fontId="21" fillId="3" borderId="63" xfId="0" applyFont="1" applyFill="1" applyBorder="1" applyAlignment="1">
      <alignment horizontal="center" vertical="center"/>
    </xf>
    <xf numFmtId="0" fontId="4" fillId="4" borderId="122" xfId="0" applyFont="1" applyFill="1" applyBorder="1" applyAlignment="1">
      <alignment vertical="center"/>
    </xf>
    <xf numFmtId="0" fontId="4" fillId="4" borderId="64" xfId="0" applyFont="1" applyFill="1" applyBorder="1" applyAlignment="1">
      <alignment vertical="center"/>
    </xf>
    <xf numFmtId="0" fontId="21" fillId="3" borderId="115" xfId="0" applyFont="1" applyFill="1" applyBorder="1" applyAlignment="1">
      <alignment horizontal="center" vertical="center"/>
    </xf>
    <xf numFmtId="0" fontId="4" fillId="4" borderId="118" xfId="0" applyFont="1" applyFill="1" applyBorder="1" applyAlignment="1">
      <alignment vertical="center"/>
    </xf>
    <xf numFmtId="0" fontId="4" fillId="4" borderId="119" xfId="0" applyFont="1" applyFill="1" applyBorder="1" applyAlignment="1">
      <alignment vertical="center"/>
    </xf>
    <xf numFmtId="0" fontId="12" fillId="4" borderId="119" xfId="0" applyFont="1" applyFill="1" applyBorder="1" applyAlignment="1">
      <alignment vertical="center"/>
    </xf>
    <xf numFmtId="0" fontId="3" fillId="4" borderId="119" xfId="0" applyFont="1" applyFill="1" applyBorder="1" applyAlignment="1">
      <alignment vertical="center"/>
    </xf>
    <xf numFmtId="166" fontId="108" fillId="4" borderId="4" xfId="0" applyNumberFormat="1" applyFont="1" applyFill="1" applyBorder="1" applyAlignment="1">
      <alignment horizontal="right" vertical="center"/>
    </xf>
    <xf numFmtId="166" fontId="25" fillId="4" borderId="51" xfId="0" applyNumberFormat="1" applyFont="1" applyFill="1" applyBorder="1" applyAlignment="1" applyProtection="1">
      <alignment horizontal="right" vertical="center"/>
      <protection locked="0"/>
    </xf>
    <xf numFmtId="166" fontId="25" fillId="4" borderId="1" xfId="0" applyNumberFormat="1" applyFont="1" applyFill="1" applyBorder="1" applyAlignment="1" applyProtection="1">
      <alignment horizontal="right" vertical="center"/>
      <protection locked="0"/>
    </xf>
    <xf numFmtId="1" fontId="37" fillId="11" borderId="127" xfId="0" applyNumberFormat="1" applyFont="1" applyFill="1" applyBorder="1" applyAlignment="1" applyProtection="1">
      <alignment horizontal="center" vertical="center"/>
      <protection locked="0"/>
    </xf>
    <xf numFmtId="1" fontId="37" fillId="11" borderId="128" xfId="0" applyNumberFormat="1" applyFont="1" applyFill="1" applyBorder="1" applyAlignment="1" applyProtection="1">
      <alignment horizontal="center" vertical="center"/>
      <protection locked="0"/>
    </xf>
    <xf numFmtId="1" fontId="37" fillId="11" borderId="129" xfId="0" applyNumberFormat="1" applyFont="1" applyFill="1" applyBorder="1" applyAlignment="1" applyProtection="1">
      <alignment horizontal="center" vertical="center"/>
      <protection locked="0"/>
    </xf>
    <xf numFmtId="1" fontId="37" fillId="11" borderId="130" xfId="0" applyNumberFormat="1" applyFont="1" applyFill="1" applyBorder="1" applyAlignment="1" applyProtection="1">
      <alignment horizontal="center" vertical="center"/>
      <protection locked="0"/>
    </xf>
    <xf numFmtId="1" fontId="37" fillId="11" borderId="131" xfId="0" applyNumberFormat="1" applyFont="1" applyFill="1" applyBorder="1" applyAlignment="1" applyProtection="1">
      <alignment horizontal="center" vertical="center"/>
      <protection locked="0"/>
    </xf>
    <xf numFmtId="1" fontId="37" fillId="11" borderId="132" xfId="0" applyNumberFormat="1" applyFont="1" applyFill="1" applyBorder="1" applyAlignment="1" applyProtection="1">
      <alignment horizontal="center" vertical="center"/>
      <protection locked="0"/>
    </xf>
    <xf numFmtId="0" fontId="26" fillId="0" borderId="14" xfId="0" applyFont="1" applyBorder="1" applyAlignment="1">
      <alignment horizontal="center" vertical="center"/>
    </xf>
    <xf numFmtId="166" fontId="16" fillId="4" borderId="125" xfId="0" applyNumberFormat="1" applyFont="1" applyFill="1" applyBorder="1" applyAlignment="1">
      <alignment vertical="center"/>
    </xf>
    <xf numFmtId="166" fontId="19" fillId="0" borderId="125" xfId="0" applyNumberFormat="1" applyFont="1" applyBorder="1" applyAlignment="1">
      <alignment vertical="center"/>
    </xf>
    <xf numFmtId="16" fontId="21" fillId="0" borderId="60" xfId="0" applyNumberFormat="1" applyFont="1" applyBorder="1" applyAlignment="1">
      <alignment horizontal="center" vertical="center"/>
    </xf>
    <xf numFmtId="0" fontId="21" fillId="0" borderId="51" xfId="0" applyFont="1" applyBorder="1" applyAlignment="1">
      <alignment horizontal="center" vertical="center"/>
    </xf>
    <xf numFmtId="0" fontId="21" fillId="0" borderId="133" xfId="0" applyFont="1" applyBorder="1" applyAlignment="1">
      <alignment horizontal="center" vertical="center"/>
    </xf>
    <xf numFmtId="0" fontId="3" fillId="4" borderId="125" xfId="0" applyFont="1" applyFill="1" applyBorder="1" applyAlignment="1" applyProtection="1">
      <alignment vertical="center"/>
      <protection locked="0"/>
    </xf>
    <xf numFmtId="0" fontId="19" fillId="0" borderId="125" xfId="0" applyFont="1" applyBorder="1" applyAlignment="1" applyProtection="1">
      <alignment vertical="center"/>
      <protection locked="0"/>
    </xf>
    <xf numFmtId="0" fontId="3" fillId="0" borderId="125" xfId="0" applyFont="1" applyBorder="1" applyAlignment="1" applyProtection="1">
      <alignment horizontal="center" vertical="center"/>
      <protection locked="0"/>
    </xf>
    <xf numFmtId="166" fontId="3" fillId="0" borderId="125" xfId="0" applyNumberFormat="1" applyFont="1" applyBorder="1" applyAlignment="1" applyProtection="1">
      <alignment vertical="center"/>
      <protection locked="0"/>
    </xf>
    <xf numFmtId="0" fontId="94" fillId="4" borderId="0" xfId="0" applyFont="1" applyFill="1" applyAlignment="1" applyProtection="1">
      <alignment vertical="center"/>
      <protection locked="0"/>
    </xf>
    <xf numFmtId="0" fontId="109" fillId="4" borderId="0" xfId="0" applyFont="1" applyFill="1" applyAlignment="1" applyProtection="1">
      <alignment vertical="center"/>
      <protection locked="0"/>
    </xf>
    <xf numFmtId="0" fontId="2" fillId="4" borderId="0" xfId="0" applyFont="1" applyFill="1" applyAlignment="1" applyProtection="1">
      <alignment vertical="center"/>
      <protection locked="0"/>
    </xf>
    <xf numFmtId="0" fontId="23" fillId="2" borderId="1" xfId="0" applyFont="1" applyFill="1" applyBorder="1" applyAlignment="1">
      <alignment vertical="center"/>
    </xf>
    <xf numFmtId="0" fontId="94" fillId="0" borderId="0" xfId="0" applyFont="1" applyAlignment="1" applyProtection="1">
      <alignment vertical="center"/>
      <protection locked="0"/>
    </xf>
    <xf numFmtId="0" fontId="97" fillId="0" borderId="0" xfId="0" applyFont="1" applyAlignment="1" applyProtection="1">
      <alignment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100" fillId="0" borderId="0" xfId="0" applyFont="1" applyAlignment="1" applyProtection="1">
      <alignment vertical="center"/>
      <protection locked="0"/>
    </xf>
    <xf numFmtId="0" fontId="21" fillId="0" borderId="0" xfId="0" applyFont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center" vertical="center"/>
      <protection locked="0"/>
    </xf>
    <xf numFmtId="0" fontId="122" fillId="0" borderId="0" xfId="0" applyFont="1" applyAlignment="1" applyProtection="1">
      <alignment horizontal="center" vertical="center"/>
      <protection locked="0"/>
    </xf>
    <xf numFmtId="1" fontId="3" fillId="4" borderId="0" xfId="0" applyNumberFormat="1" applyFont="1" applyFill="1" applyAlignment="1" applyProtection="1">
      <alignment horizontal="center" vertical="center"/>
      <protection locked="0"/>
    </xf>
    <xf numFmtId="1" fontId="3" fillId="4" borderId="0" xfId="0" applyNumberFormat="1" applyFont="1" applyFill="1" applyAlignment="1" applyProtection="1">
      <alignment horizontal="right" vertical="center"/>
      <protection locked="0"/>
    </xf>
    <xf numFmtId="3" fontId="19" fillId="4" borderId="0" xfId="0" applyNumberFormat="1" applyFont="1" applyFill="1" applyAlignment="1" applyProtection="1">
      <alignment horizontal="right" vertical="center"/>
      <protection locked="0"/>
    </xf>
    <xf numFmtId="166" fontId="25" fillId="4" borderId="0" xfId="0" applyNumberFormat="1" applyFont="1" applyFill="1" applyAlignment="1" applyProtection="1">
      <alignment horizontal="right" vertical="center"/>
      <protection locked="0"/>
    </xf>
    <xf numFmtId="0" fontId="18" fillId="4" borderId="0" xfId="0" applyFont="1" applyFill="1" applyAlignment="1" applyProtection="1">
      <alignment vertical="center"/>
      <protection locked="0"/>
    </xf>
    <xf numFmtId="0" fontId="95" fillId="4" borderId="0" xfId="0" applyFont="1" applyFill="1" applyAlignment="1" applyProtection="1">
      <alignment vertical="center"/>
      <protection locked="0"/>
    </xf>
    <xf numFmtId="0" fontId="96" fillId="4" borderId="0" xfId="0" applyFont="1" applyFill="1" applyAlignment="1" applyProtection="1">
      <alignment vertical="center"/>
      <protection locked="0"/>
    </xf>
    <xf numFmtId="0" fontId="97" fillId="4" borderId="0" xfId="0" applyFont="1" applyFill="1" applyAlignment="1" applyProtection="1">
      <alignment vertical="center"/>
      <protection locked="0"/>
    </xf>
    <xf numFmtId="166" fontId="101" fillId="4" borderId="0" xfId="0" applyNumberFormat="1" applyFont="1" applyFill="1" applyAlignment="1" applyProtection="1">
      <alignment vertical="center"/>
      <protection locked="0"/>
    </xf>
    <xf numFmtId="166" fontId="102" fillId="4" borderId="0" xfId="0" applyNumberFormat="1" applyFont="1" applyFill="1" applyAlignment="1" applyProtection="1">
      <alignment vertical="center"/>
      <protection locked="0"/>
    </xf>
    <xf numFmtId="0" fontId="100" fillId="4" borderId="0" xfId="0" applyFont="1" applyFill="1" applyAlignment="1" applyProtection="1">
      <alignment vertical="center"/>
      <protection locked="0"/>
    </xf>
    <xf numFmtId="0" fontId="106" fillId="4" borderId="0" xfId="0" applyFont="1" applyFill="1" applyAlignment="1" applyProtection="1">
      <alignment horizontal="center" vertical="center"/>
      <protection locked="0"/>
    </xf>
    <xf numFmtId="10" fontId="92" fillId="17" borderId="76" xfId="13" applyNumberFormat="1" applyFont="1" applyFill="1" applyBorder="1" applyAlignment="1">
      <alignment vertical="center"/>
    </xf>
    <xf numFmtId="10" fontId="75" fillId="0" borderId="0" xfId="14" applyNumberFormat="1" applyFont="1" applyAlignment="1" applyProtection="1">
      <alignment horizontal="center" vertical="center"/>
      <protection locked="0"/>
    </xf>
    <xf numFmtId="165" fontId="2" fillId="4" borderId="0" xfId="0" applyNumberFormat="1" applyFont="1" applyFill="1" applyAlignment="1">
      <alignment horizontal="center"/>
    </xf>
    <xf numFmtId="0" fontId="22" fillId="2" borderId="2" xfId="0" applyFont="1" applyFill="1" applyBorder="1" applyAlignment="1">
      <alignment vertical="center" wrapText="1"/>
    </xf>
    <xf numFmtId="164" fontId="70" fillId="0" borderId="27" xfId="0" applyNumberFormat="1" applyFont="1" applyBorder="1" applyAlignment="1">
      <alignment vertical="center"/>
    </xf>
    <xf numFmtId="164" fontId="70" fillId="0" borderId="5" xfId="0" applyNumberFormat="1" applyFont="1" applyBorder="1" applyAlignment="1">
      <alignment vertical="center"/>
    </xf>
    <xf numFmtId="10" fontId="63" fillId="4" borderId="1" xfId="0" applyNumberFormat="1" applyFont="1" applyFill="1" applyBorder="1" applyAlignment="1">
      <alignment horizontal="right" vertical="center"/>
    </xf>
    <xf numFmtId="10" fontId="22" fillId="4" borderId="0" xfId="0" applyNumberFormat="1" applyFont="1" applyFill="1" applyAlignment="1">
      <alignment horizontal="center" vertical="center"/>
    </xf>
    <xf numFmtId="0" fontId="94" fillId="4" borderId="0" xfId="0" applyFont="1" applyFill="1" applyAlignment="1" applyProtection="1">
      <alignment horizontal="left" vertical="center"/>
      <protection locked="0"/>
    </xf>
    <xf numFmtId="0" fontId="115" fillId="4" borderId="0" xfId="0" applyFont="1" applyFill="1" applyAlignment="1" applyProtection="1">
      <alignment vertical="center"/>
      <protection locked="0"/>
    </xf>
    <xf numFmtId="0" fontId="94" fillId="4" borderId="0" xfId="0" applyFont="1" applyFill="1" applyAlignment="1" applyProtection="1">
      <alignment horizontal="center" vertical="center"/>
      <protection locked="0"/>
    </xf>
    <xf numFmtId="0" fontId="1" fillId="4" borderId="2" xfId="0" applyFont="1" applyFill="1" applyBorder="1" applyAlignment="1">
      <alignment vertical="center"/>
    </xf>
    <xf numFmtId="0" fontId="1" fillId="4" borderId="4" xfId="0" applyFont="1" applyFill="1" applyBorder="1" applyAlignment="1">
      <alignment vertical="center"/>
    </xf>
    <xf numFmtId="0" fontId="1" fillId="4" borderId="5" xfId="0" applyFont="1" applyFill="1" applyBorder="1" applyAlignment="1">
      <alignment horizontal="right" vertical="center"/>
    </xf>
    <xf numFmtId="0" fontId="1" fillId="16" borderId="16" xfId="0" applyFont="1" applyFill="1" applyBorder="1" applyAlignment="1">
      <alignment vertical="center"/>
    </xf>
    <xf numFmtId="0" fontId="1" fillId="16" borderId="14" xfId="0" applyFont="1" applyFill="1" applyBorder="1" applyAlignment="1">
      <alignment vertical="center"/>
    </xf>
    <xf numFmtId="0" fontId="1" fillId="16" borderId="13" xfId="0" applyFont="1" applyFill="1" applyBorder="1" applyAlignment="1">
      <alignment vertical="center"/>
    </xf>
    <xf numFmtId="1" fontId="123" fillId="7" borderId="85" xfId="0" applyNumberFormat="1" applyFont="1" applyFill="1" applyBorder="1" applyAlignment="1">
      <alignment vertical="center"/>
    </xf>
    <xf numFmtId="1" fontId="123" fillId="7" borderId="86" xfId="0" applyNumberFormat="1" applyFont="1" applyFill="1" applyBorder="1" applyAlignment="1">
      <alignment horizontal="center" vertical="center"/>
    </xf>
    <xf numFmtId="1" fontId="123" fillId="7" borderId="87" xfId="0" applyNumberFormat="1" applyFont="1" applyFill="1" applyBorder="1" applyAlignment="1">
      <alignment vertical="center"/>
    </xf>
    <xf numFmtId="0" fontId="1" fillId="9" borderId="35" xfId="0" applyFont="1" applyFill="1" applyBorder="1" applyAlignment="1">
      <alignment vertical="center"/>
    </xf>
    <xf numFmtId="0" fontId="1" fillId="9" borderId="3" xfId="0" applyFont="1" applyFill="1" applyBorder="1" applyAlignment="1">
      <alignment vertical="center"/>
    </xf>
    <xf numFmtId="0" fontId="1" fillId="9" borderId="37" xfId="0" applyFont="1" applyFill="1" applyBorder="1" applyAlignment="1">
      <alignment vertical="center"/>
    </xf>
    <xf numFmtId="0" fontId="1" fillId="10" borderId="38" xfId="0" applyFont="1" applyFill="1" applyBorder="1" applyAlignment="1">
      <alignment vertical="center"/>
    </xf>
    <xf numFmtId="0" fontId="1" fillId="10" borderId="36" xfId="0" applyFont="1" applyFill="1" applyBorder="1" applyAlignment="1">
      <alignment vertical="center"/>
    </xf>
    <xf numFmtId="0" fontId="1" fillId="10" borderId="39" xfId="0" applyFont="1" applyFill="1" applyBorder="1" applyAlignment="1">
      <alignment vertical="center"/>
    </xf>
    <xf numFmtId="0" fontId="1" fillId="8" borderId="9" xfId="0" applyFont="1" applyFill="1" applyBorder="1" applyAlignment="1">
      <alignment vertical="center"/>
    </xf>
    <xf numFmtId="0" fontId="28" fillId="0" borderId="0" xfId="2" applyFont="1" applyProtection="1">
      <protection locked="0"/>
    </xf>
    <xf numFmtId="5" fontId="3" fillId="0" borderId="0" xfId="2" applyNumberFormat="1" applyProtection="1">
      <protection locked="0"/>
    </xf>
    <xf numFmtId="39" fontId="3" fillId="0" borderId="0" xfId="2" applyNumberFormat="1" applyProtection="1">
      <protection locked="0"/>
    </xf>
    <xf numFmtId="0" fontId="11" fillId="4" borderId="0" xfId="0" applyFont="1" applyFill="1" applyAlignment="1" applyProtection="1">
      <alignment vertical="center"/>
      <protection locked="0"/>
    </xf>
    <xf numFmtId="0" fontId="7" fillId="4" borderId="0" xfId="0" applyFont="1" applyFill="1" applyAlignment="1" applyProtection="1">
      <alignment vertical="center"/>
      <protection locked="0"/>
    </xf>
    <xf numFmtId="166" fontId="15" fillId="4" borderId="0" xfId="0" applyNumberFormat="1" applyFont="1" applyFill="1" applyAlignment="1" applyProtection="1">
      <alignment vertical="center"/>
      <protection locked="0"/>
    </xf>
    <xf numFmtId="0" fontId="8" fillId="4" borderId="0" xfId="0" applyFont="1" applyFill="1" applyAlignment="1" applyProtection="1">
      <alignment vertical="center"/>
      <protection locked="0"/>
    </xf>
    <xf numFmtId="1" fontId="13" fillId="0" borderId="138" xfId="0" applyNumberFormat="1" applyFont="1" applyBorder="1" applyAlignment="1" applyProtection="1">
      <alignment horizontal="center" vertical="center"/>
      <protection locked="0"/>
    </xf>
    <xf numFmtId="0" fontId="3" fillId="0" borderId="134" xfId="0" applyFont="1" applyBorder="1" applyAlignment="1" applyProtection="1">
      <alignment horizontal="center" vertical="center"/>
      <protection locked="0"/>
    </xf>
    <xf numFmtId="0" fontId="3" fillId="0" borderId="6" xfId="0" applyFont="1" applyBorder="1" applyAlignment="1" applyProtection="1">
      <alignment horizontal="center" vertical="center"/>
      <protection locked="0"/>
    </xf>
    <xf numFmtId="166" fontId="3" fillId="0" borderId="9" xfId="0" applyNumberFormat="1" applyFont="1" applyBorder="1" applyAlignment="1" applyProtection="1">
      <alignment vertical="center"/>
      <protection locked="0"/>
    </xf>
    <xf numFmtId="166" fontId="19" fillId="0" borderId="6" xfId="0" applyNumberFormat="1" applyFont="1" applyBorder="1" applyAlignment="1">
      <alignment vertical="center"/>
    </xf>
    <xf numFmtId="166" fontId="16" fillId="0" borderId="6" xfId="0" applyNumberFormat="1" applyFont="1" applyBorder="1" applyAlignment="1">
      <alignment vertical="center"/>
    </xf>
    <xf numFmtId="0" fontId="21" fillId="0" borderId="6" xfId="0" applyFont="1" applyBorder="1" applyAlignment="1">
      <alignment horizontal="center" vertical="center"/>
    </xf>
    <xf numFmtId="0" fontId="22" fillId="0" borderId="21" xfId="0" applyFont="1" applyBorder="1" applyAlignment="1">
      <alignment horizontal="center" vertical="center"/>
    </xf>
    <xf numFmtId="0" fontId="104" fillId="0" borderId="32" xfId="0" applyFont="1" applyBorder="1" applyAlignment="1">
      <alignment horizontal="center" vertical="center"/>
    </xf>
    <xf numFmtId="0" fontId="104" fillId="0" borderId="24" xfId="0" applyFont="1" applyBorder="1" applyAlignment="1">
      <alignment horizontal="center" vertical="center"/>
    </xf>
    <xf numFmtId="0" fontId="104" fillId="0" borderId="0" xfId="0" applyFont="1" applyAlignment="1">
      <alignment horizontal="center" vertical="center"/>
    </xf>
    <xf numFmtId="0" fontId="103" fillId="0" borderId="24" xfId="0" applyFont="1" applyBorder="1" applyAlignment="1">
      <alignment horizontal="center" vertical="center"/>
    </xf>
    <xf numFmtId="0" fontId="103" fillId="0" borderId="58" xfId="0" applyFont="1" applyBorder="1" applyAlignment="1">
      <alignment horizontal="center" vertical="center"/>
    </xf>
    <xf numFmtId="0" fontId="103" fillId="0" borderId="59" xfId="0" applyFont="1" applyBorder="1" applyAlignment="1">
      <alignment horizontal="center" vertical="center"/>
    </xf>
    <xf numFmtId="0" fontId="103" fillId="0" borderId="51" xfId="0" applyFont="1" applyBorder="1" applyAlignment="1">
      <alignment horizontal="center" vertical="center"/>
    </xf>
    <xf numFmtId="0" fontId="103" fillId="0" borderId="62" xfId="0" applyFont="1" applyBorder="1" applyAlignment="1">
      <alignment horizontal="center" vertical="center"/>
    </xf>
    <xf numFmtId="0" fontId="110" fillId="0" borderId="0" xfId="0" applyFont="1" applyAlignment="1">
      <alignment vertical="center"/>
    </xf>
    <xf numFmtId="0" fontId="107" fillId="0" borderId="54" xfId="0" applyFont="1" applyBorder="1" applyAlignment="1">
      <alignment horizontal="center" vertical="center"/>
    </xf>
    <xf numFmtId="0" fontId="107" fillId="0" borderId="32" xfId="0" applyFont="1" applyBorder="1" applyAlignment="1">
      <alignment horizontal="left" vertical="center"/>
    </xf>
    <xf numFmtId="167" fontId="105" fillId="0" borderId="59" xfId="0" applyNumberFormat="1" applyFont="1" applyBorder="1" applyAlignment="1">
      <alignment horizontal="right" vertical="center"/>
    </xf>
    <xf numFmtId="167" fontId="105" fillId="0" borderId="51" xfId="0" applyNumberFormat="1" applyFont="1" applyBorder="1" applyAlignment="1">
      <alignment horizontal="right" vertical="center"/>
    </xf>
    <xf numFmtId="0" fontId="107" fillId="0" borderId="57" xfId="0" applyFont="1" applyBorder="1" applyAlignment="1">
      <alignment horizontal="right" vertical="center"/>
    </xf>
    <xf numFmtId="166" fontId="105" fillId="0" borderId="60" xfId="0" applyNumberFormat="1" applyFont="1" applyBorder="1" applyAlignment="1">
      <alignment horizontal="right" vertical="center"/>
    </xf>
    <xf numFmtId="166" fontId="105" fillId="0" borderId="61" xfId="0" applyNumberFormat="1" applyFont="1" applyBorder="1" applyAlignment="1">
      <alignment horizontal="right" vertical="center"/>
    </xf>
    <xf numFmtId="166" fontId="108" fillId="0" borderId="51" xfId="0" applyNumberFormat="1" applyFont="1" applyBorder="1" applyAlignment="1">
      <alignment horizontal="right" vertical="center"/>
    </xf>
    <xf numFmtId="166" fontId="25" fillId="0" borderId="54" xfId="0" applyNumberFormat="1" applyFont="1" applyBorder="1" applyAlignment="1" applyProtection="1">
      <alignment horizontal="right" vertical="center"/>
      <protection locked="0"/>
    </xf>
    <xf numFmtId="0" fontId="3" fillId="0" borderId="135" xfId="0" applyFont="1" applyBorder="1" applyAlignment="1" applyProtection="1">
      <alignment horizontal="center" vertical="center"/>
      <protection locked="0"/>
    </xf>
    <xf numFmtId="0" fontId="103" fillId="18" borderId="15" xfId="0" applyFont="1" applyFill="1" applyBorder="1" applyAlignment="1">
      <alignment horizontal="center" vertical="center"/>
    </xf>
    <xf numFmtId="1" fontId="107" fillId="18" borderId="41" xfId="0" applyNumberFormat="1" applyFont="1" applyFill="1" applyBorder="1" applyAlignment="1">
      <alignment horizontal="right" vertical="center"/>
    </xf>
    <xf numFmtId="3" fontId="105" fillId="18" borderId="43" xfId="0" applyNumberFormat="1" applyFont="1" applyFill="1" applyBorder="1" applyAlignment="1">
      <alignment horizontal="right" vertical="center"/>
    </xf>
    <xf numFmtId="1" fontId="107" fillId="18" borderId="47" xfId="0" applyNumberFormat="1" applyFont="1" applyFill="1" applyBorder="1" applyAlignment="1">
      <alignment horizontal="right" vertical="center"/>
    </xf>
    <xf numFmtId="3" fontId="105" fillId="18" borderId="48" xfId="0" applyNumberFormat="1" applyFont="1" applyFill="1" applyBorder="1" applyAlignment="1">
      <alignment horizontal="right" vertical="center"/>
    </xf>
    <xf numFmtId="1" fontId="105" fillId="18" borderId="19" xfId="0" applyNumberFormat="1" applyFont="1" applyFill="1" applyBorder="1" applyAlignment="1">
      <alignment horizontal="right" vertical="center"/>
    </xf>
    <xf numFmtId="3" fontId="101" fillId="18" borderId="5" xfId="0" applyNumberFormat="1" applyFont="1" applyFill="1" applyBorder="1" applyAlignment="1">
      <alignment horizontal="right" vertical="center"/>
    </xf>
    <xf numFmtId="0" fontId="103" fillId="18" borderId="29" xfId="0" applyFont="1" applyFill="1" applyBorder="1" applyAlignment="1">
      <alignment horizontal="center" vertical="center"/>
    </xf>
    <xf numFmtId="0" fontId="107" fillId="18" borderId="41" xfId="0" applyFont="1" applyFill="1" applyBorder="1" applyAlignment="1">
      <alignment horizontal="right" vertical="center"/>
    </xf>
    <xf numFmtId="3" fontId="105" fillId="18" borderId="45" xfId="0" applyNumberFormat="1" applyFont="1" applyFill="1" applyBorder="1" applyAlignment="1">
      <alignment horizontal="right" vertical="center"/>
    </xf>
    <xf numFmtId="0" fontId="107" fillId="18" borderId="47" xfId="0" applyFont="1" applyFill="1" applyBorder="1" applyAlignment="1">
      <alignment horizontal="right" vertical="center"/>
    </xf>
    <xf numFmtId="3" fontId="105" fillId="18" borderId="50" xfId="0" applyNumberFormat="1" applyFont="1" applyFill="1" applyBorder="1" applyAlignment="1">
      <alignment horizontal="right" vertical="center"/>
    </xf>
    <xf numFmtId="0" fontId="105" fillId="18" borderId="19" xfId="0" applyFont="1" applyFill="1" applyBorder="1" applyAlignment="1">
      <alignment horizontal="right" vertical="center"/>
    </xf>
    <xf numFmtId="3" fontId="19" fillId="18" borderId="4" xfId="0" applyNumberFormat="1" applyFont="1" applyFill="1" applyBorder="1" applyAlignment="1">
      <alignment horizontal="right" vertical="center"/>
    </xf>
    <xf numFmtId="0" fontId="103" fillId="19" borderId="19" xfId="0" applyFont="1" applyFill="1" applyBorder="1" applyAlignment="1">
      <alignment horizontal="center" vertical="center"/>
    </xf>
    <xf numFmtId="1" fontId="107" fillId="19" borderId="41" xfId="0" applyNumberFormat="1" applyFont="1" applyFill="1" applyBorder="1" applyAlignment="1">
      <alignment horizontal="right" vertical="center"/>
    </xf>
    <xf numFmtId="3" fontId="105" fillId="19" borderId="43" xfId="0" applyNumberFormat="1" applyFont="1" applyFill="1" applyBorder="1" applyAlignment="1">
      <alignment horizontal="right" vertical="center"/>
    </xf>
    <xf numFmtId="1" fontId="107" fillId="19" borderId="47" xfId="0" applyNumberFormat="1" applyFont="1" applyFill="1" applyBorder="1" applyAlignment="1">
      <alignment horizontal="right" vertical="center"/>
    </xf>
    <xf numFmtId="3" fontId="105" fillId="19" borderId="48" xfId="0" applyNumberFormat="1" applyFont="1" applyFill="1" applyBorder="1" applyAlignment="1">
      <alignment horizontal="right" vertical="center"/>
    </xf>
    <xf numFmtId="1" fontId="105" fillId="19" borderId="19" xfId="0" applyNumberFormat="1" applyFont="1" applyFill="1" applyBorder="1" applyAlignment="1">
      <alignment horizontal="right" vertical="center"/>
    </xf>
    <xf numFmtId="3" fontId="19" fillId="19" borderId="5" xfId="0" applyNumberFormat="1" applyFont="1" applyFill="1" applyBorder="1" applyAlignment="1">
      <alignment horizontal="right" vertical="center"/>
    </xf>
    <xf numFmtId="0" fontId="107" fillId="19" borderId="41" xfId="0" applyFont="1" applyFill="1" applyBorder="1" applyAlignment="1">
      <alignment horizontal="right" vertical="center"/>
    </xf>
    <xf numFmtId="3" fontId="105" fillId="19" borderId="44" xfId="0" applyNumberFormat="1" applyFont="1" applyFill="1" applyBorder="1" applyAlignment="1">
      <alignment horizontal="right" vertical="center"/>
    </xf>
    <xf numFmtId="0" fontId="107" fillId="19" borderId="47" xfId="0" applyFont="1" applyFill="1" applyBorder="1" applyAlignment="1">
      <alignment horizontal="right" vertical="center"/>
    </xf>
    <xf numFmtId="3" fontId="105" fillId="19" borderId="49" xfId="0" applyNumberFormat="1" applyFont="1" applyFill="1" applyBorder="1" applyAlignment="1">
      <alignment horizontal="right" vertical="center"/>
    </xf>
    <xf numFmtId="0" fontId="105" fillId="19" borderId="19" xfId="0" applyFont="1" applyFill="1" applyBorder="1" applyAlignment="1">
      <alignment horizontal="right" vertical="center"/>
    </xf>
    <xf numFmtId="0" fontId="103" fillId="20" borderId="19" xfId="0" applyFont="1" applyFill="1" applyBorder="1" applyAlignment="1">
      <alignment horizontal="center" vertical="center"/>
    </xf>
    <xf numFmtId="1" fontId="107" fillId="20" borderId="41" xfId="0" applyNumberFormat="1" applyFont="1" applyFill="1" applyBorder="1" applyAlignment="1">
      <alignment horizontal="right" vertical="center"/>
    </xf>
    <xf numFmtId="3" fontId="105" fillId="20" borderId="43" xfId="0" applyNumberFormat="1" applyFont="1" applyFill="1" applyBorder="1" applyAlignment="1">
      <alignment horizontal="right" vertical="center"/>
    </xf>
    <xf numFmtId="1" fontId="107" fillId="20" borderId="47" xfId="0" applyNumberFormat="1" applyFont="1" applyFill="1" applyBorder="1" applyAlignment="1">
      <alignment horizontal="right" vertical="center"/>
    </xf>
    <xf numFmtId="3" fontId="105" fillId="20" borderId="48" xfId="0" applyNumberFormat="1" applyFont="1" applyFill="1" applyBorder="1" applyAlignment="1">
      <alignment horizontal="right" vertical="center"/>
    </xf>
    <xf numFmtId="1" fontId="105" fillId="20" borderId="19" xfId="0" applyNumberFormat="1" applyFont="1" applyFill="1" applyBorder="1" applyAlignment="1">
      <alignment horizontal="right" vertical="center"/>
    </xf>
    <xf numFmtId="3" fontId="19" fillId="20" borderId="5" xfId="0" applyNumberFormat="1" applyFont="1" applyFill="1" applyBorder="1" applyAlignment="1">
      <alignment horizontal="right" vertical="center"/>
    </xf>
    <xf numFmtId="0" fontId="103" fillId="21" borderId="19" xfId="0" applyFont="1" applyFill="1" applyBorder="1" applyAlignment="1">
      <alignment horizontal="center" vertical="center"/>
    </xf>
    <xf numFmtId="0" fontId="107" fillId="21" borderId="41" xfId="0" applyFont="1" applyFill="1" applyBorder="1" applyAlignment="1">
      <alignment horizontal="right" vertical="center"/>
    </xf>
    <xf numFmtId="3" fontId="105" fillId="21" borderId="44" xfId="0" applyNumberFormat="1" applyFont="1" applyFill="1" applyBorder="1" applyAlignment="1">
      <alignment horizontal="right" vertical="center"/>
    </xf>
    <xf numFmtId="0" fontId="107" fillId="21" borderId="47" xfId="0" applyFont="1" applyFill="1" applyBorder="1" applyAlignment="1">
      <alignment horizontal="right" vertical="center"/>
    </xf>
    <xf numFmtId="0" fontId="105" fillId="21" borderId="19" xfId="0" applyFont="1" applyFill="1" applyBorder="1" applyAlignment="1">
      <alignment horizontal="right" vertical="center"/>
    </xf>
    <xf numFmtId="3" fontId="19" fillId="21" borderId="5" xfId="0" applyNumberFormat="1" applyFont="1" applyFill="1" applyBorder="1" applyAlignment="1">
      <alignment horizontal="right" vertical="center"/>
    </xf>
    <xf numFmtId="0" fontId="22" fillId="22" borderId="2" xfId="0" applyFont="1" applyFill="1" applyBorder="1" applyAlignment="1">
      <alignment horizontal="center" vertical="center"/>
    </xf>
    <xf numFmtId="9" fontId="22" fillId="22" borderId="2" xfId="0" applyNumberFormat="1" applyFont="1" applyFill="1" applyBorder="1" applyAlignment="1">
      <alignment horizontal="center" vertical="center"/>
    </xf>
    <xf numFmtId="3" fontId="22" fillId="22" borderId="40" xfId="0" applyNumberFormat="1" applyFont="1" applyFill="1" applyBorder="1" applyAlignment="1">
      <alignment vertical="center"/>
    </xf>
    <xf numFmtId="3" fontId="22" fillId="22" borderId="46" xfId="0" applyNumberFormat="1" applyFont="1" applyFill="1" applyBorder="1" applyAlignment="1">
      <alignment vertical="center"/>
    </xf>
    <xf numFmtId="3" fontId="22" fillId="22" borderId="19" xfId="0" applyNumberFormat="1" applyFont="1" applyFill="1" applyBorder="1" applyAlignment="1">
      <alignment horizontal="right" vertical="center"/>
    </xf>
    <xf numFmtId="1" fontId="107" fillId="18" borderId="42" xfId="0" applyNumberFormat="1" applyFont="1" applyFill="1" applyBorder="1" applyAlignment="1">
      <alignment horizontal="right" vertical="center"/>
    </xf>
    <xf numFmtId="1" fontId="107" fillId="19" borderId="42" xfId="0" applyNumberFormat="1" applyFont="1" applyFill="1" applyBorder="1" applyAlignment="1">
      <alignment horizontal="right" vertical="center"/>
    </xf>
    <xf numFmtId="1" fontId="107" fillId="20" borderId="114" xfId="0" applyNumberFormat="1" applyFont="1" applyFill="1" applyBorder="1" applyAlignment="1">
      <alignment horizontal="right" vertical="center"/>
    </xf>
    <xf numFmtId="1" fontId="107" fillId="20" borderId="42" xfId="0" applyNumberFormat="1" applyFont="1" applyFill="1" applyBorder="1" applyAlignment="1">
      <alignment horizontal="right" vertical="center"/>
    </xf>
    <xf numFmtId="1" fontId="107" fillId="18" borderId="113" xfId="0" applyNumberFormat="1" applyFont="1" applyFill="1" applyBorder="1" applyAlignment="1">
      <alignment horizontal="right" vertical="center"/>
    </xf>
    <xf numFmtId="5" fontId="105" fillId="22" borderId="43" xfId="0" applyNumberFormat="1" applyFont="1" applyFill="1" applyBorder="1" applyAlignment="1">
      <alignment vertical="center"/>
    </xf>
    <xf numFmtId="166" fontId="105" fillId="22" borderId="121" xfId="0" applyNumberFormat="1" applyFont="1" applyFill="1" applyBorder="1" applyAlignment="1">
      <alignment vertical="center"/>
    </xf>
    <xf numFmtId="166" fontId="105" fillId="22" borderId="120" xfId="0" applyNumberFormat="1" applyFont="1" applyFill="1" applyBorder="1" applyAlignment="1">
      <alignment vertical="center"/>
    </xf>
    <xf numFmtId="166" fontId="19" fillId="21" borderId="114" xfId="0" applyNumberFormat="1" applyFont="1" applyFill="1" applyBorder="1" applyAlignment="1">
      <alignment vertical="center"/>
    </xf>
    <xf numFmtId="166" fontId="19" fillId="21" borderId="42" xfId="0" applyNumberFormat="1" applyFont="1" applyFill="1" applyBorder="1" applyAlignment="1">
      <alignment vertical="center"/>
    </xf>
    <xf numFmtId="166" fontId="19" fillId="21" borderId="120" xfId="0" applyNumberFormat="1" applyFont="1" applyFill="1" applyBorder="1" applyAlignment="1">
      <alignment vertical="center"/>
    </xf>
    <xf numFmtId="166" fontId="19" fillId="21" borderId="123" xfId="0" applyNumberFormat="1" applyFont="1" applyFill="1" applyBorder="1" applyAlignment="1">
      <alignment vertical="center"/>
    </xf>
    <xf numFmtId="166" fontId="19" fillId="21" borderId="43" xfId="0" applyNumberFormat="1" applyFont="1" applyFill="1" applyBorder="1" applyAlignment="1">
      <alignment vertical="center"/>
    </xf>
    <xf numFmtId="166" fontId="19" fillId="21" borderId="121" xfId="0" applyNumberFormat="1" applyFont="1" applyFill="1" applyBorder="1" applyAlignment="1">
      <alignment vertical="center"/>
    </xf>
    <xf numFmtId="1" fontId="16" fillId="20" borderId="1" xfId="0" applyNumberFormat="1" applyFont="1" applyFill="1" applyBorder="1" applyAlignment="1">
      <alignment horizontal="center" vertical="center"/>
    </xf>
    <xf numFmtId="1" fontId="107" fillId="20" borderId="84" xfId="0" applyNumberFormat="1" applyFont="1" applyFill="1" applyBorder="1" applyAlignment="1" applyProtection="1">
      <alignment horizontal="center" vertical="center"/>
      <protection locked="0"/>
    </xf>
    <xf numFmtId="1" fontId="107" fillId="20" borderId="59" xfId="0" applyNumberFormat="1" applyFont="1" applyFill="1" applyBorder="1" applyAlignment="1" applyProtection="1">
      <alignment horizontal="center" vertical="center"/>
      <protection locked="0"/>
    </xf>
    <xf numFmtId="1" fontId="16" fillId="18" borderId="1" xfId="0" applyNumberFormat="1" applyFont="1" applyFill="1" applyBorder="1" applyAlignment="1">
      <alignment horizontal="center" vertical="center"/>
    </xf>
    <xf numFmtId="1" fontId="107" fillId="18" borderId="84" xfId="0" applyNumberFormat="1" applyFont="1" applyFill="1" applyBorder="1" applyAlignment="1" applyProtection="1">
      <alignment horizontal="center" vertical="center"/>
      <protection locked="0"/>
    </xf>
    <xf numFmtId="0" fontId="12" fillId="21" borderId="1" xfId="0" applyFont="1" applyFill="1" applyBorder="1" applyAlignment="1">
      <alignment horizontal="center" vertical="center" wrapText="1"/>
    </xf>
    <xf numFmtId="0" fontId="3" fillId="21" borderId="84" xfId="0" applyFont="1" applyFill="1" applyBorder="1" applyAlignment="1" applyProtection="1">
      <alignment horizontal="center" vertical="center"/>
      <protection locked="0"/>
    </xf>
    <xf numFmtId="0" fontId="3" fillId="21" borderId="20" xfId="0" applyFont="1" applyFill="1" applyBorder="1" applyAlignment="1" applyProtection="1">
      <alignment horizontal="center" vertical="center"/>
      <protection locked="0"/>
    </xf>
    <xf numFmtId="0" fontId="3" fillId="21" borderId="114" xfId="0" applyFont="1" applyFill="1" applyBorder="1" applyAlignment="1">
      <alignment horizontal="right" vertical="center"/>
    </xf>
    <xf numFmtId="0" fontId="12" fillId="18" borderId="11" xfId="0" applyFont="1" applyFill="1" applyBorder="1" applyAlignment="1">
      <alignment horizontal="center" vertical="center" wrapText="1"/>
    </xf>
    <xf numFmtId="0" fontId="3" fillId="18" borderId="20" xfId="0" applyFont="1" applyFill="1" applyBorder="1" applyAlignment="1" applyProtection="1">
      <alignment horizontal="center" vertical="center"/>
      <protection locked="0"/>
    </xf>
    <xf numFmtId="1" fontId="19" fillId="20" borderId="2" xfId="0" applyNumberFormat="1" applyFont="1" applyFill="1" applyBorder="1" applyAlignment="1">
      <alignment horizontal="left" vertical="center"/>
    </xf>
    <xf numFmtId="1" fontId="107" fillId="20" borderId="4" xfId="0" applyNumberFormat="1" applyFont="1" applyFill="1" applyBorder="1" applyAlignment="1">
      <alignment horizontal="center" vertical="center"/>
    </xf>
    <xf numFmtId="1" fontId="107" fillId="20" borderId="5" xfId="0" applyNumberFormat="1" applyFont="1" applyFill="1" applyBorder="1" applyAlignment="1">
      <alignment horizontal="center" vertical="center"/>
    </xf>
    <xf numFmtId="1" fontId="19" fillId="18" borderId="2" xfId="0" applyNumberFormat="1" applyFont="1" applyFill="1" applyBorder="1" applyAlignment="1">
      <alignment horizontal="left" vertical="center"/>
    </xf>
    <xf numFmtId="1" fontId="107" fillId="18" borderId="4" xfId="0" applyNumberFormat="1" applyFont="1" applyFill="1" applyBorder="1" applyAlignment="1">
      <alignment horizontal="center" vertical="center"/>
    </xf>
    <xf numFmtId="1" fontId="107" fillId="18" borderId="5" xfId="0" applyNumberFormat="1" applyFont="1" applyFill="1" applyBorder="1" applyAlignment="1">
      <alignment horizontal="center" vertical="center"/>
    </xf>
    <xf numFmtId="0" fontId="22" fillId="21" borderId="2" xfId="0" applyFont="1" applyFill="1" applyBorder="1" applyAlignment="1">
      <alignment vertical="center"/>
    </xf>
    <xf numFmtId="0" fontId="2" fillId="21" borderId="4" xfId="0" applyFont="1" applyFill="1" applyBorder="1" applyAlignment="1">
      <alignment vertical="center"/>
    </xf>
    <xf numFmtId="0" fontId="4" fillId="21" borderId="5" xfId="0" applyFont="1" applyFill="1" applyBorder="1" applyAlignment="1">
      <alignment horizontal="center" vertical="center"/>
    </xf>
    <xf numFmtId="5" fontId="19" fillId="21" borderId="1" xfId="2" applyNumberFormat="1" applyFont="1" applyFill="1" applyBorder="1" applyAlignment="1">
      <alignment horizontal="right" vertical="center"/>
    </xf>
    <xf numFmtId="5" fontId="19" fillId="21" borderId="0" xfId="2" applyNumberFormat="1" applyFont="1" applyFill="1" applyAlignment="1">
      <alignment vertical="center"/>
    </xf>
    <xf numFmtId="7" fontId="4" fillId="11" borderId="1" xfId="2" applyNumberFormat="1" applyFont="1" applyFill="1" applyBorder="1" applyAlignment="1">
      <alignment horizontal="right"/>
    </xf>
    <xf numFmtId="9" fontId="117" fillId="21" borderId="0" xfId="2" applyNumberFormat="1" applyFont="1" applyFill="1" applyAlignment="1">
      <alignment horizontal="center"/>
    </xf>
    <xf numFmtId="164" fontId="19" fillId="21" borderId="95" xfId="0" applyNumberFormat="1" applyFont="1" applyFill="1" applyBorder="1" applyAlignment="1">
      <alignment horizontal="center" vertical="center"/>
    </xf>
    <xf numFmtId="164" fontId="19" fillId="19" borderId="96" xfId="0" applyNumberFormat="1" applyFont="1" applyFill="1" applyBorder="1" applyAlignment="1">
      <alignment horizontal="center" vertical="center"/>
    </xf>
    <xf numFmtId="164" fontId="66" fillId="20" borderId="98" xfId="0" applyNumberFormat="1" applyFont="1" applyFill="1" applyBorder="1" applyAlignment="1">
      <alignment horizontal="center" vertical="center"/>
    </xf>
    <xf numFmtId="164" fontId="66" fillId="18" borderId="97" xfId="0" applyNumberFormat="1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166" fontId="66" fillId="22" borderId="1" xfId="0" applyNumberFormat="1" applyFont="1" applyFill="1" applyBorder="1" applyAlignment="1">
      <alignment horizontal="right" vertical="center"/>
    </xf>
    <xf numFmtId="1" fontId="66" fillId="18" borderId="1" xfId="0" applyNumberFormat="1" applyFont="1" applyFill="1" applyBorder="1" applyAlignment="1">
      <alignment horizontal="right" vertical="center"/>
    </xf>
    <xf numFmtId="1" fontId="66" fillId="19" borderId="19" xfId="0" applyNumberFormat="1" applyFont="1" applyFill="1" applyBorder="1" applyAlignment="1">
      <alignment horizontal="right" vertical="center"/>
    </xf>
    <xf numFmtId="0" fontId="66" fillId="21" borderId="19" xfId="0" applyFont="1" applyFill="1" applyBorder="1" applyAlignment="1">
      <alignment horizontal="right" vertical="center"/>
    </xf>
    <xf numFmtId="0" fontId="22" fillId="0" borderId="1" xfId="0" applyFont="1" applyBorder="1" applyAlignment="1">
      <alignment horizontal="center" vertical="center"/>
    </xf>
    <xf numFmtId="0" fontId="63" fillId="0" borderId="1" xfId="0" applyFont="1" applyBorder="1" applyAlignment="1">
      <alignment horizontal="center" vertical="center"/>
    </xf>
    <xf numFmtId="0" fontId="66" fillId="0" borderId="1" xfId="0" applyFont="1" applyBorder="1" applyAlignment="1">
      <alignment horizontal="center" vertical="center"/>
    </xf>
    <xf numFmtId="166" fontId="66" fillId="21" borderId="1" xfId="0" applyNumberFormat="1" applyFont="1" applyFill="1" applyBorder="1" applyAlignment="1">
      <alignment horizontal="right" vertical="center"/>
    </xf>
    <xf numFmtId="1" fontId="66" fillId="20" borderId="1" xfId="0" applyNumberFormat="1" applyFont="1" applyFill="1" applyBorder="1" applyAlignment="1">
      <alignment horizontal="right" vertical="center"/>
    </xf>
    <xf numFmtId="164" fontId="66" fillId="20" borderId="27" xfId="0" applyNumberFormat="1" applyFont="1" applyFill="1" applyBorder="1" applyAlignment="1" applyProtection="1">
      <alignment vertical="center"/>
      <protection locked="0"/>
    </xf>
    <xf numFmtId="164" fontId="66" fillId="20" borderId="31" xfId="0" applyNumberFormat="1" applyFont="1" applyFill="1" applyBorder="1" applyAlignment="1" applyProtection="1">
      <alignment vertical="center"/>
      <protection locked="0"/>
    </xf>
    <xf numFmtId="164" fontId="66" fillId="18" borderId="27" xfId="0" applyNumberFormat="1" applyFont="1" applyFill="1" applyBorder="1" applyAlignment="1" applyProtection="1">
      <alignment vertical="center"/>
      <protection locked="0"/>
    </xf>
    <xf numFmtId="164" fontId="66" fillId="19" borderId="5" xfId="0" applyNumberFormat="1" applyFont="1" applyFill="1" applyBorder="1" applyAlignment="1" applyProtection="1">
      <alignment vertical="center"/>
      <protection locked="0"/>
    </xf>
    <xf numFmtId="0" fontId="22" fillId="11" borderId="1" xfId="0" applyFont="1" applyFill="1" applyBorder="1" applyAlignment="1">
      <alignment vertical="center"/>
    </xf>
    <xf numFmtId="0" fontId="63" fillId="11" borderId="1" xfId="0" applyFont="1" applyFill="1" applyBorder="1" applyAlignment="1">
      <alignment vertical="center"/>
    </xf>
    <xf numFmtId="164" fontId="22" fillId="11" borderId="1" xfId="0" applyNumberFormat="1" applyFont="1" applyFill="1" applyBorder="1" applyAlignment="1">
      <alignment vertical="center"/>
    </xf>
    <xf numFmtId="164" fontId="63" fillId="11" borderId="1" xfId="0" applyNumberFormat="1" applyFont="1" applyFill="1" applyBorder="1" applyAlignment="1">
      <alignment vertical="center"/>
    </xf>
    <xf numFmtId="164" fontId="66" fillId="21" borderId="27" xfId="0" applyNumberFormat="1" applyFont="1" applyFill="1" applyBorder="1" applyAlignment="1" applyProtection="1">
      <alignment vertical="center"/>
      <protection locked="0"/>
    </xf>
    <xf numFmtId="10" fontId="66" fillId="0" borderId="1" xfId="0" applyNumberFormat="1" applyFont="1" applyBorder="1" applyAlignment="1" applyProtection="1">
      <alignment vertical="center"/>
      <protection locked="0"/>
    </xf>
    <xf numFmtId="10" fontId="63" fillId="0" borderId="6" xfId="0" applyNumberFormat="1" applyFont="1" applyBorder="1" applyAlignment="1" applyProtection="1">
      <alignment vertical="center"/>
      <protection locked="0"/>
    </xf>
    <xf numFmtId="10" fontId="63" fillId="0" borderId="1" xfId="0" applyNumberFormat="1" applyFont="1" applyBorder="1" applyAlignment="1" applyProtection="1">
      <alignment vertical="center"/>
      <protection locked="0"/>
    </xf>
    <xf numFmtId="0" fontId="21" fillId="18" borderId="21" xfId="0" applyFont="1" applyFill="1" applyBorder="1" applyAlignment="1">
      <alignment horizontal="center" vertical="center"/>
    </xf>
    <xf numFmtId="0" fontId="22" fillId="18" borderId="16" xfId="0" applyFont="1" applyFill="1" applyBorder="1" applyAlignment="1">
      <alignment vertical="center"/>
    </xf>
    <xf numFmtId="0" fontId="3" fillId="18" borderId="21" xfId="0" applyFont="1" applyFill="1" applyBorder="1" applyAlignment="1">
      <alignment horizontal="center" vertical="center"/>
    </xf>
    <xf numFmtId="172" fontId="3" fillId="18" borderId="21" xfId="0" applyNumberFormat="1" applyFont="1" applyFill="1" applyBorder="1" applyAlignment="1">
      <alignment horizontal="center" vertical="center"/>
    </xf>
    <xf numFmtId="6" fontId="19" fillId="18" borderId="21" xfId="0" applyNumberFormat="1" applyFont="1" applyFill="1" applyBorder="1" applyAlignment="1">
      <alignment vertical="center"/>
    </xf>
    <xf numFmtId="0" fontId="21" fillId="18" borderId="7" xfId="0" applyFont="1" applyFill="1" applyBorder="1" applyAlignment="1">
      <alignment horizontal="center" vertical="center"/>
    </xf>
    <xf numFmtId="0" fontId="19" fillId="18" borderId="23" xfId="0" applyFont="1" applyFill="1" applyBorder="1" applyAlignment="1">
      <alignment vertical="center"/>
    </xf>
    <xf numFmtId="0" fontId="3" fillId="18" borderId="7" xfId="0" applyFont="1" applyFill="1" applyBorder="1" applyAlignment="1">
      <alignment horizontal="center" vertical="center"/>
    </xf>
    <xf numFmtId="172" fontId="3" fillId="18" borderId="7" xfId="0" applyNumberFormat="1" applyFont="1" applyFill="1" applyBorder="1" applyAlignment="1">
      <alignment horizontal="center" vertical="center"/>
    </xf>
    <xf numFmtId="6" fontId="19" fillId="18" borderId="7" xfId="0" applyNumberFormat="1" applyFont="1" applyFill="1" applyBorder="1" applyAlignment="1">
      <alignment vertical="center"/>
    </xf>
    <xf numFmtId="0" fontId="12" fillId="18" borderId="1" xfId="0" applyFont="1" applyFill="1" applyBorder="1" applyAlignment="1">
      <alignment horizontal="center" vertical="center" wrapText="1"/>
    </xf>
    <xf numFmtId="166" fontId="19" fillId="18" borderId="7" xfId="0" applyNumberFormat="1" applyFont="1" applyFill="1" applyBorder="1" applyAlignment="1">
      <alignment vertical="center"/>
    </xf>
    <xf numFmtId="0" fontId="21" fillId="19" borderId="21" xfId="0" applyFont="1" applyFill="1" applyBorder="1" applyAlignment="1">
      <alignment horizontal="center" vertical="center"/>
    </xf>
    <xf numFmtId="0" fontId="3" fillId="19" borderId="21" xfId="0" applyFont="1" applyFill="1" applyBorder="1" applyAlignment="1">
      <alignment horizontal="center" vertical="center"/>
    </xf>
    <xf numFmtId="0" fontId="21" fillId="19" borderId="22" xfId="0" applyFont="1" applyFill="1" applyBorder="1" applyAlignment="1">
      <alignment horizontal="center" vertical="center"/>
    </xf>
    <xf numFmtId="0" fontId="3" fillId="19" borderId="22" xfId="0" applyFont="1" applyFill="1" applyBorder="1" applyAlignment="1">
      <alignment horizontal="center" vertical="center"/>
    </xf>
    <xf numFmtId="0" fontId="12" fillId="19" borderId="11" xfId="0" applyFont="1" applyFill="1" applyBorder="1" applyAlignment="1">
      <alignment horizontal="center" vertical="center" wrapText="1"/>
    </xf>
    <xf numFmtId="0" fontId="21" fillId="20" borderId="7" xfId="0" applyFont="1" applyFill="1" applyBorder="1" applyAlignment="1">
      <alignment horizontal="center" vertical="center"/>
    </xf>
    <xf numFmtId="0" fontId="3" fillId="20" borderId="7" xfId="0" applyFont="1" applyFill="1" applyBorder="1" applyAlignment="1">
      <alignment horizontal="center" vertical="center"/>
    </xf>
    <xf numFmtId="0" fontId="12" fillId="20" borderId="11" xfId="0" applyFont="1" applyFill="1" applyBorder="1" applyAlignment="1">
      <alignment horizontal="center" vertical="center" wrapText="1"/>
    </xf>
    <xf numFmtId="0" fontId="21" fillId="21" borderId="7" xfId="0" applyFont="1" applyFill="1" applyBorder="1" applyAlignment="1">
      <alignment horizontal="center" vertical="center"/>
    </xf>
    <xf numFmtId="0" fontId="19" fillId="21" borderId="23" xfId="0" applyFont="1" applyFill="1" applyBorder="1" applyAlignment="1">
      <alignment vertical="center"/>
    </xf>
    <xf numFmtId="0" fontId="3" fillId="21" borderId="7" xfId="0" applyFont="1" applyFill="1" applyBorder="1" applyAlignment="1">
      <alignment horizontal="center" vertical="center"/>
    </xf>
    <xf numFmtId="172" fontId="3" fillId="21" borderId="7" xfId="0" applyNumberFormat="1" applyFont="1" applyFill="1" applyBorder="1" applyAlignment="1">
      <alignment horizontal="center" vertical="center"/>
    </xf>
    <xf numFmtId="6" fontId="19" fillId="21" borderId="7" xfId="0" applyNumberFormat="1" applyFont="1" applyFill="1" applyBorder="1" applyAlignment="1">
      <alignment vertical="center"/>
    </xf>
    <xf numFmtId="0" fontId="12" fillId="21" borderId="11" xfId="0" applyFont="1" applyFill="1" applyBorder="1" applyAlignment="1">
      <alignment horizontal="center" vertical="center" wrapText="1"/>
    </xf>
    <xf numFmtId="0" fontId="21" fillId="22" borderId="22" xfId="0" applyFont="1" applyFill="1" applyBorder="1" applyAlignment="1">
      <alignment horizontal="center" vertical="center"/>
    </xf>
    <xf numFmtId="0" fontId="19" fillId="22" borderId="8" xfId="0" applyFont="1" applyFill="1" applyBorder="1" applyAlignment="1">
      <alignment vertical="center"/>
    </xf>
    <xf numFmtId="0" fontId="3" fillId="22" borderId="22" xfId="0" applyFont="1" applyFill="1" applyBorder="1" applyAlignment="1">
      <alignment horizontal="center" vertical="center"/>
    </xf>
    <xf numFmtId="172" fontId="3" fillId="22" borderId="22" xfId="0" applyNumberFormat="1" applyFont="1" applyFill="1" applyBorder="1" applyAlignment="1">
      <alignment horizontal="center" vertical="center"/>
    </xf>
    <xf numFmtId="6" fontId="19" fillId="22" borderId="22" xfId="0" applyNumberFormat="1" applyFont="1" applyFill="1" applyBorder="1" applyAlignment="1">
      <alignment vertical="center"/>
    </xf>
    <xf numFmtId="0" fontId="12" fillId="22" borderId="2" xfId="0" applyFont="1" applyFill="1" applyBorder="1" applyAlignment="1">
      <alignment horizontal="center" vertical="center"/>
    </xf>
    <xf numFmtId="0" fontId="12" fillId="22" borderId="1" xfId="0" applyFont="1" applyFill="1" applyBorder="1" applyAlignment="1">
      <alignment horizontal="center" vertical="center"/>
    </xf>
    <xf numFmtId="166" fontId="19" fillId="22" borderId="20" xfId="0" applyNumberFormat="1" applyFont="1" applyFill="1" applyBorder="1" applyAlignment="1">
      <alignment vertical="center"/>
    </xf>
    <xf numFmtId="0" fontId="3" fillId="0" borderId="125" xfId="0" applyFont="1" applyBorder="1" applyAlignment="1" applyProtection="1">
      <alignment vertical="center"/>
      <protection locked="0"/>
    </xf>
    <xf numFmtId="166" fontId="16" fillId="0" borderId="125" xfId="0" applyNumberFormat="1" applyFont="1" applyBorder="1" applyAlignment="1">
      <alignment vertical="center"/>
    </xf>
    <xf numFmtId="0" fontId="2" fillId="0" borderId="0" xfId="0" applyFont="1" applyAlignment="1" applyProtection="1">
      <alignment vertical="center"/>
      <protection locked="0"/>
    </xf>
    <xf numFmtId="0" fontId="43" fillId="0" borderId="0" xfId="0" applyFont="1" applyAlignment="1" applyProtection="1">
      <alignment horizontal="center"/>
      <protection locked="0"/>
    </xf>
    <xf numFmtId="0" fontId="124" fillId="0" borderId="0" xfId="0" applyFont="1" applyAlignment="1" applyProtection="1">
      <alignment horizontal="left" vertical="center"/>
      <protection locked="0"/>
    </xf>
    <xf numFmtId="0" fontId="103" fillId="21" borderId="5" xfId="0" applyFont="1" applyFill="1" applyBorder="1" applyAlignment="1">
      <alignment horizontal="center" vertical="center"/>
    </xf>
    <xf numFmtId="0" fontId="103" fillId="18" borderId="2" xfId="0" applyFont="1" applyFill="1" applyBorder="1" applyAlignment="1">
      <alignment horizontal="center" vertical="center"/>
    </xf>
    <xf numFmtId="0" fontId="103" fillId="20" borderId="5" xfId="0" applyFont="1" applyFill="1" applyBorder="1" applyAlignment="1">
      <alignment horizontal="center" vertical="center"/>
    </xf>
    <xf numFmtId="0" fontId="103" fillId="19" borderId="5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vertical="center"/>
    </xf>
    <xf numFmtId="0" fontId="95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0" fontId="95" fillId="0" borderId="0" xfId="0" applyFont="1" applyAlignment="1">
      <alignment horizontal="center" vertical="center"/>
    </xf>
    <xf numFmtId="0" fontId="98" fillId="0" borderId="0" xfId="0" applyFont="1" applyAlignment="1">
      <alignment horizontal="center" vertical="center"/>
    </xf>
    <xf numFmtId="14" fontId="12" fillId="4" borderId="0" xfId="0" applyNumberFormat="1" applyFont="1" applyFill="1" applyAlignment="1" applyProtection="1">
      <alignment vertical="center"/>
      <protection locked="0"/>
    </xf>
    <xf numFmtId="14" fontId="43" fillId="4" borderId="0" xfId="0" applyNumberFormat="1" applyFont="1" applyFill="1" applyAlignment="1" applyProtection="1">
      <alignment horizontal="center" vertical="center"/>
      <protection locked="0"/>
    </xf>
    <xf numFmtId="49" fontId="8" fillId="4" borderId="0" xfId="0" applyNumberFormat="1" applyFont="1" applyFill="1" applyAlignment="1" applyProtection="1">
      <alignment horizontal="center" vertical="center"/>
      <protection locked="0"/>
    </xf>
    <xf numFmtId="9" fontId="22" fillId="0" borderId="142" xfId="0" applyNumberFormat="1" applyFont="1" applyBorder="1" applyAlignment="1">
      <alignment horizontal="center" vertical="center"/>
    </xf>
    <xf numFmtId="0" fontId="17" fillId="0" borderId="142" xfId="0" applyFont="1" applyBorder="1" applyAlignment="1">
      <alignment horizontal="center" vertical="center"/>
    </xf>
    <xf numFmtId="0" fontId="110" fillId="4" borderId="32" xfId="0" applyFont="1" applyFill="1" applyBorder="1" applyAlignment="1">
      <alignment vertical="center"/>
    </xf>
    <xf numFmtId="0" fontId="12" fillId="2" borderId="2" xfId="0" applyFont="1" applyFill="1" applyBorder="1" applyAlignment="1">
      <alignment vertical="center"/>
    </xf>
    <xf numFmtId="0" fontId="12" fillId="2" borderId="5" xfId="0" applyFont="1" applyFill="1" applyBorder="1" applyAlignment="1">
      <alignment vertical="center"/>
    </xf>
    <xf numFmtId="0" fontId="7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14" fontId="4" fillId="4" borderId="0" xfId="0" applyNumberFormat="1" applyFont="1" applyFill="1" applyAlignment="1">
      <alignment vertical="center"/>
    </xf>
    <xf numFmtId="0" fontId="4" fillId="0" borderId="1" xfId="0" applyFont="1" applyBorder="1" applyAlignment="1">
      <alignment horizontal="center" vertical="center"/>
    </xf>
    <xf numFmtId="14" fontId="22" fillId="4" borderId="0" xfId="0" applyNumberFormat="1" applyFont="1" applyFill="1" applyAlignment="1">
      <alignment vertical="center"/>
    </xf>
    <xf numFmtId="166" fontId="12" fillId="4" borderId="6" xfId="0" applyNumberFormat="1" applyFont="1" applyFill="1" applyBorder="1" applyAlignment="1">
      <alignment horizontal="center" vertical="center"/>
    </xf>
    <xf numFmtId="176" fontId="16" fillId="0" borderId="20" xfId="0" applyNumberFormat="1" applyFont="1" applyBorder="1" applyAlignment="1">
      <alignment horizontal="center" vertical="center" wrapText="1"/>
    </xf>
    <xf numFmtId="175" fontId="16" fillId="0" borderId="10" xfId="0" applyNumberFormat="1" applyFont="1" applyBorder="1" applyAlignment="1">
      <alignment horizontal="right" vertical="center" wrapText="1"/>
    </xf>
    <xf numFmtId="0" fontId="1" fillId="0" borderId="10" xfId="0" applyFont="1" applyBorder="1" applyAlignment="1">
      <alignment vertical="center"/>
    </xf>
    <xf numFmtId="0" fontId="1" fillId="0" borderId="17" xfId="0" applyFont="1" applyBorder="1" applyAlignment="1">
      <alignment vertical="center"/>
    </xf>
    <xf numFmtId="166" fontId="23" fillId="4" borderId="6" xfId="0" applyNumberFormat="1" applyFont="1" applyFill="1" applyBorder="1" applyAlignment="1">
      <alignment horizontal="center" vertical="center"/>
    </xf>
    <xf numFmtId="0" fontId="125" fillId="0" borderId="0" xfId="0" applyFont="1" applyAlignment="1">
      <alignment vertical="center"/>
    </xf>
    <xf numFmtId="0" fontId="125" fillId="0" borderId="0" xfId="0" applyFont="1" applyAlignment="1">
      <alignment horizontal="left" vertical="center" indent="1"/>
    </xf>
    <xf numFmtId="0" fontId="3" fillId="18" borderId="20" xfId="0" applyFont="1" applyFill="1" applyBorder="1" applyAlignment="1">
      <alignment horizontal="center" vertical="center"/>
    </xf>
    <xf numFmtId="0" fontId="3" fillId="19" borderId="20" xfId="0" applyFont="1" applyFill="1" applyBorder="1" applyAlignment="1">
      <alignment horizontal="center" vertical="center"/>
    </xf>
    <xf numFmtId="0" fontId="3" fillId="20" borderId="20" xfId="0" applyFont="1" applyFill="1" applyBorder="1" applyAlignment="1">
      <alignment horizontal="center" vertical="center"/>
    </xf>
    <xf numFmtId="0" fontId="3" fillId="21" borderId="20" xfId="0" applyFont="1" applyFill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166" fontId="3" fillId="4" borderId="67" xfId="0" applyNumberFormat="1" applyFont="1" applyFill="1" applyBorder="1" applyAlignment="1">
      <alignment vertical="center"/>
    </xf>
    <xf numFmtId="0" fontId="3" fillId="0" borderId="20" xfId="0" applyFont="1" applyBorder="1" applyAlignment="1" applyProtection="1">
      <alignment horizontal="center" vertical="center"/>
      <protection locked="0"/>
    </xf>
    <xf numFmtId="2" fontId="47" fillId="0" borderId="0" xfId="14" applyNumberFormat="1" applyFont="1" applyAlignment="1">
      <alignment horizontal="center" vertical="center"/>
    </xf>
    <xf numFmtId="2" fontId="38" fillId="0" borderId="0" xfId="13" applyNumberFormat="1" applyFont="1" applyAlignment="1" applyProtection="1">
      <alignment vertical="center"/>
      <protection locked="0"/>
    </xf>
    <xf numFmtId="2" fontId="47" fillId="0" borderId="0" xfId="13" applyNumberFormat="1" applyFont="1" applyAlignment="1">
      <alignment horizontal="center" vertical="center"/>
    </xf>
    <xf numFmtId="0" fontId="1" fillId="2" borderId="4" xfId="0" applyFont="1" applyFill="1" applyBorder="1" applyAlignment="1">
      <alignment vertical="center"/>
    </xf>
    <xf numFmtId="1" fontId="43" fillId="0" borderId="141" xfId="0" applyNumberFormat="1" applyFont="1" applyBorder="1" applyAlignment="1">
      <alignment vertical="center"/>
    </xf>
    <xf numFmtId="49" fontId="8" fillId="4" borderId="0" xfId="0" applyNumberFormat="1" applyFont="1" applyFill="1" applyAlignment="1" applyProtection="1">
      <alignment horizontal="left" vertical="center"/>
      <protection locked="0"/>
    </xf>
    <xf numFmtId="0" fontId="21" fillId="0" borderId="20" xfId="0" applyFont="1" applyBorder="1" applyAlignment="1">
      <alignment horizontal="center" vertical="center"/>
    </xf>
    <xf numFmtId="0" fontId="43" fillId="0" borderId="20" xfId="0" applyFont="1" applyBorder="1" applyAlignment="1" applyProtection="1">
      <alignment horizontal="center" vertical="center"/>
      <protection locked="0"/>
    </xf>
    <xf numFmtId="0" fontId="43" fillId="0" borderId="133" xfId="0" applyFont="1" applyBorder="1" applyAlignment="1" applyProtection="1">
      <alignment horizontal="center" vertical="center"/>
      <protection locked="0"/>
    </xf>
    <xf numFmtId="166" fontId="43" fillId="0" borderId="136" xfId="0" applyNumberFormat="1" applyFont="1" applyBorder="1" applyAlignment="1" applyProtection="1">
      <alignment vertical="center"/>
      <protection locked="0"/>
    </xf>
    <xf numFmtId="166" fontId="102" fillId="0" borderId="0" xfId="0" applyNumberFormat="1" applyFont="1" applyAlignment="1">
      <alignment vertical="center"/>
    </xf>
    <xf numFmtId="166" fontId="102" fillId="0" borderId="30" xfId="0" applyNumberFormat="1" applyFont="1" applyBorder="1" applyAlignment="1">
      <alignment vertical="center"/>
    </xf>
    <xf numFmtId="166" fontId="13" fillId="0" borderId="20" xfId="0" applyNumberFormat="1" applyFont="1" applyBorder="1" applyAlignment="1">
      <alignment vertical="center"/>
    </xf>
    <xf numFmtId="166" fontId="13" fillId="0" borderId="7" xfId="0" applyNumberFormat="1" applyFont="1" applyBorder="1" applyAlignment="1">
      <alignment vertical="center"/>
    </xf>
    <xf numFmtId="166" fontId="13" fillId="4" borderId="7" xfId="0" applyNumberFormat="1" applyFont="1" applyFill="1" applyBorder="1" applyAlignment="1">
      <alignment vertical="center"/>
    </xf>
    <xf numFmtId="0" fontId="22" fillId="0" borderId="0" xfId="0" applyFont="1" applyAlignment="1">
      <alignment vertical="center"/>
    </xf>
    <xf numFmtId="177" fontId="43" fillId="0" borderId="0" xfId="0" applyNumberFormat="1" applyFont="1" applyAlignment="1">
      <alignment vertical="center"/>
    </xf>
    <xf numFmtId="177" fontId="43" fillId="0" borderId="0" xfId="0" applyNumberFormat="1" applyFont="1" applyAlignment="1">
      <alignment horizontal="center" vertical="center"/>
    </xf>
    <xf numFmtId="0" fontId="0" fillId="0" borderId="144" xfId="0" applyBorder="1"/>
    <xf numFmtId="0" fontId="0" fillId="0" borderId="145" xfId="0" applyBorder="1"/>
    <xf numFmtId="0" fontId="0" fillId="0" borderId="146" xfId="0" applyBorder="1"/>
    <xf numFmtId="0" fontId="0" fillId="0" borderId="87" xfId="0" applyBorder="1"/>
    <xf numFmtId="0" fontId="0" fillId="0" borderId="147" xfId="0" applyBorder="1"/>
    <xf numFmtId="0" fontId="0" fillId="0" borderId="86" xfId="0" applyBorder="1"/>
    <xf numFmtId="0" fontId="19" fillId="0" borderId="86" xfId="0" applyFont="1" applyBorder="1" applyAlignment="1">
      <alignment horizontal="centerContinuous"/>
    </xf>
    <xf numFmtId="0" fontId="19" fillId="0" borderId="85" xfId="0" applyFont="1" applyBorder="1" applyAlignment="1">
      <alignment horizontal="centerContinuous"/>
    </xf>
    <xf numFmtId="0" fontId="19" fillId="0" borderId="148" xfId="0" applyFont="1" applyBorder="1" applyAlignment="1">
      <alignment horizontal="centerContinuous"/>
    </xf>
    <xf numFmtId="0" fontId="19" fillId="0" borderId="149" xfId="0" applyFont="1" applyBorder="1" applyAlignment="1">
      <alignment horizontal="centerContinuous"/>
    </xf>
    <xf numFmtId="0" fontId="19" fillId="0" borderId="150" xfId="0" applyFont="1" applyBorder="1" applyAlignment="1">
      <alignment horizontal="centerContinuous"/>
    </xf>
    <xf numFmtId="0" fontId="19" fillId="0" borderId="143" xfId="0" applyFont="1" applyBorder="1" applyAlignment="1">
      <alignment horizontal="centerContinuous"/>
    </xf>
    <xf numFmtId="0" fontId="100" fillId="0" borderId="139" xfId="0" applyFont="1" applyBorder="1" applyAlignment="1" applyProtection="1">
      <alignment vertical="center"/>
      <protection locked="0"/>
    </xf>
    <xf numFmtId="0" fontId="100" fillId="0" borderId="141" xfId="0" applyFont="1" applyBorder="1" applyAlignment="1" applyProtection="1">
      <alignment vertical="center"/>
      <protection locked="0"/>
    </xf>
    <xf numFmtId="0" fontId="0" fillId="0" borderId="0" xfId="0" applyAlignment="1">
      <alignment vertical="center"/>
    </xf>
    <xf numFmtId="14" fontId="3" fillId="0" borderId="0" xfId="0" quotePrefix="1" applyNumberFormat="1" applyFont="1" applyAlignment="1">
      <alignment horizontal="left" vertical="center"/>
    </xf>
    <xf numFmtId="0" fontId="128" fillId="0" borderId="0" xfId="0" applyFont="1" applyAlignment="1">
      <alignment vertical="center"/>
    </xf>
    <xf numFmtId="1" fontId="2" fillId="0" borderId="141" xfId="0" applyNumberFormat="1" applyFont="1" applyBorder="1" applyAlignment="1">
      <alignment horizontal="left" vertical="center"/>
    </xf>
    <xf numFmtId="166" fontId="5" fillId="0" borderId="139" xfId="0" applyNumberFormat="1" applyFont="1" applyBorder="1" applyAlignment="1">
      <alignment horizontal="right" vertical="center"/>
    </xf>
    <xf numFmtId="0" fontId="100" fillId="0" borderId="140" xfId="0" applyFont="1" applyBorder="1" applyAlignment="1" applyProtection="1">
      <alignment vertical="center"/>
      <protection locked="0"/>
    </xf>
    <xf numFmtId="0" fontId="19" fillId="0" borderId="86" xfId="0" applyFont="1" applyBorder="1" applyAlignment="1">
      <alignment horizontal="center"/>
    </xf>
    <xf numFmtId="0" fontId="94" fillId="0" borderId="0" xfId="0" applyFont="1" applyFill="1" applyAlignment="1" applyProtection="1">
      <alignment vertical="center"/>
      <protection locked="0"/>
    </xf>
    <xf numFmtId="0" fontId="94" fillId="0" borderId="0" xfId="0" applyFont="1" applyBorder="1" applyAlignment="1" applyProtection="1">
      <alignment vertical="center"/>
      <protection locked="0"/>
    </xf>
    <xf numFmtId="0" fontId="127" fillId="0" borderId="0" xfId="0" applyFont="1" applyFill="1" applyBorder="1" applyAlignment="1">
      <alignment vertical="center"/>
    </xf>
    <xf numFmtId="0" fontId="94" fillId="0" borderId="0" xfId="0" applyFont="1" applyFill="1" applyBorder="1" applyAlignment="1" applyProtection="1">
      <alignment vertical="center"/>
      <protection locked="0"/>
    </xf>
    <xf numFmtId="0" fontId="0" fillId="0" borderId="0" xfId="0" applyBorder="1"/>
    <xf numFmtId="0" fontId="0" fillId="0" borderId="151" xfId="0" applyBorder="1"/>
    <xf numFmtId="0" fontId="19" fillId="0" borderId="151" xfId="0" applyFont="1" applyBorder="1" applyAlignment="1">
      <alignment horizontal="centerContinuous"/>
    </xf>
    <xf numFmtId="0" fontId="100" fillId="0" borderId="0" xfId="0" applyFont="1" applyBorder="1" applyAlignment="1" applyProtection="1">
      <alignment vertical="center"/>
      <protection locked="0"/>
    </xf>
    <xf numFmtId="0" fontId="100" fillId="0" borderId="152" xfId="0" applyFont="1" applyBorder="1" applyAlignment="1" applyProtection="1">
      <alignment vertical="center"/>
      <protection locked="0"/>
    </xf>
    <xf numFmtId="0" fontId="100" fillId="0" borderId="153" xfId="0" applyFont="1" applyBorder="1" applyAlignment="1" applyProtection="1">
      <alignment vertical="center"/>
      <protection locked="0"/>
    </xf>
    <xf numFmtId="0" fontId="19" fillId="0" borderId="86" xfId="0" applyFont="1" applyBorder="1" applyAlignment="1"/>
    <xf numFmtId="0" fontId="0" fillId="0" borderId="154" xfId="0" applyBorder="1"/>
    <xf numFmtId="0" fontId="3" fillId="0" borderId="41" xfId="0" applyFont="1" applyBorder="1" applyAlignment="1" applyProtection="1">
      <alignment horizontal="left" vertical="center"/>
      <protection locked="0"/>
    </xf>
    <xf numFmtId="0" fontId="3" fillId="0" borderId="53" xfId="0" applyFont="1" applyBorder="1" applyAlignment="1" applyProtection="1">
      <alignment horizontal="left" vertical="center"/>
      <protection locked="0"/>
    </xf>
    <xf numFmtId="0" fontId="107" fillId="0" borderId="42" xfId="0" applyFont="1" applyBorder="1" applyAlignment="1" applyProtection="1">
      <alignment horizontal="left" vertical="center"/>
      <protection locked="0"/>
    </xf>
    <xf numFmtId="0" fontId="107" fillId="0" borderId="55" xfId="0" applyFont="1" applyBorder="1" applyAlignment="1">
      <alignment horizontal="left" vertical="center"/>
    </xf>
    <xf numFmtId="0" fontId="107" fillId="0" borderId="56" xfId="0" applyFont="1" applyBorder="1" applyAlignment="1">
      <alignment horizontal="left" vertical="center"/>
    </xf>
    <xf numFmtId="0" fontId="103" fillId="5" borderId="2" xfId="0" applyFont="1" applyFill="1" applyBorder="1" applyAlignment="1">
      <alignment horizontal="right" vertical="center"/>
    </xf>
    <xf numFmtId="0" fontId="103" fillId="5" borderId="4" xfId="0" applyFont="1" applyFill="1" applyBorder="1" applyAlignment="1">
      <alignment horizontal="right" vertical="center"/>
    </xf>
    <xf numFmtId="0" fontId="2" fillId="4" borderId="0" xfId="0" applyFont="1" applyFill="1" applyAlignment="1">
      <alignment horizontal="center"/>
    </xf>
    <xf numFmtId="0" fontId="2" fillId="4" borderId="0" xfId="0" applyFont="1" applyFill="1" applyAlignment="1">
      <alignment horizontal="right"/>
    </xf>
    <xf numFmtId="0" fontId="3" fillId="4" borderId="119" xfId="0" applyFont="1" applyFill="1" applyBorder="1" applyAlignment="1">
      <alignment horizontal="right" vertical="center"/>
    </xf>
    <xf numFmtId="0" fontId="3" fillId="0" borderId="111" xfId="0" applyFont="1" applyBorder="1" applyAlignment="1" applyProtection="1">
      <alignment horizontal="left" vertical="center"/>
      <protection locked="0"/>
    </xf>
    <xf numFmtId="0" fontId="3" fillId="0" borderId="64" xfId="0" applyFont="1" applyBorder="1" applyAlignment="1" applyProtection="1">
      <alignment horizontal="left" vertical="center"/>
      <protection locked="0"/>
    </xf>
    <xf numFmtId="0" fontId="107" fillId="0" borderId="112" xfId="0" applyFont="1" applyBorder="1" applyAlignment="1" applyProtection="1">
      <alignment horizontal="left" vertical="center"/>
      <protection locked="0"/>
    </xf>
    <xf numFmtId="0" fontId="107" fillId="0" borderId="111" xfId="0" applyFont="1" applyBorder="1" applyAlignment="1">
      <alignment horizontal="left" vertical="center"/>
    </xf>
    <xf numFmtId="0" fontId="107" fillId="0" borderId="64" xfId="0" applyFont="1" applyBorder="1" applyAlignment="1">
      <alignment horizontal="left" vertical="center"/>
    </xf>
    <xf numFmtId="0" fontId="107" fillId="0" borderId="112" xfId="0" applyFont="1" applyBorder="1" applyAlignment="1">
      <alignment horizontal="left" vertical="center"/>
    </xf>
    <xf numFmtId="0" fontId="107" fillId="0" borderId="53" xfId="0" applyFont="1" applyBorder="1" applyAlignment="1">
      <alignment horizontal="left" vertical="center"/>
    </xf>
    <xf numFmtId="0" fontId="107" fillId="0" borderId="52" xfId="0" applyFont="1" applyBorder="1" applyAlignment="1">
      <alignment horizontal="left" vertical="center"/>
    </xf>
    <xf numFmtId="0" fontId="107" fillId="0" borderId="45" xfId="0" applyFont="1" applyBorder="1" applyAlignment="1">
      <alignment horizontal="left" vertical="center"/>
    </xf>
    <xf numFmtId="0" fontId="107" fillId="0" borderId="116" xfId="0" applyFont="1" applyBorder="1" applyAlignment="1">
      <alignment horizontal="left" vertical="center"/>
    </xf>
    <xf numFmtId="0" fontId="107" fillId="0" borderId="119" xfId="0" applyFont="1" applyBorder="1" applyAlignment="1">
      <alignment horizontal="left" vertical="center"/>
    </xf>
    <xf numFmtId="0" fontId="107" fillId="0" borderId="117" xfId="0" applyFont="1" applyBorder="1" applyAlignment="1">
      <alignment horizontal="left" vertical="center"/>
    </xf>
    <xf numFmtId="0" fontId="103" fillId="3" borderId="2" xfId="0" applyFont="1" applyFill="1" applyBorder="1" applyAlignment="1">
      <alignment horizontal="center" vertical="center"/>
    </xf>
    <xf numFmtId="0" fontId="103" fillId="3" borderId="4" xfId="0" applyFont="1" applyFill="1" applyBorder="1" applyAlignment="1">
      <alignment horizontal="center" vertical="center"/>
    </xf>
    <xf numFmtId="0" fontId="103" fillId="3" borderId="5" xfId="0" applyFont="1" applyFill="1" applyBorder="1" applyAlignment="1">
      <alignment horizontal="center" vertical="center"/>
    </xf>
    <xf numFmtId="0" fontId="3" fillId="0" borderId="116" xfId="0" applyFont="1" applyBorder="1" applyAlignment="1" applyProtection="1">
      <alignment horizontal="left" vertical="center"/>
      <protection locked="0"/>
    </xf>
    <xf numFmtId="0" fontId="3" fillId="0" borderId="119" xfId="0" applyFont="1" applyBorder="1" applyAlignment="1" applyProtection="1">
      <alignment horizontal="left" vertical="center"/>
      <protection locked="0"/>
    </xf>
    <xf numFmtId="0" fontId="107" fillId="0" borderId="117" xfId="0" applyFont="1" applyBorder="1" applyAlignment="1" applyProtection="1">
      <alignment horizontal="left" vertical="center"/>
      <protection locked="0"/>
    </xf>
    <xf numFmtId="0" fontId="3" fillId="0" borderId="52" xfId="0" applyFont="1" applyBorder="1" applyAlignment="1" applyProtection="1">
      <alignment horizontal="left" vertical="center"/>
      <protection locked="0"/>
    </xf>
    <xf numFmtId="0" fontId="107" fillId="0" borderId="45" xfId="0" applyFont="1" applyBorder="1" applyAlignment="1" applyProtection="1">
      <alignment horizontal="left" vertical="center"/>
      <protection locked="0"/>
    </xf>
    <xf numFmtId="0" fontId="103" fillId="18" borderId="2" xfId="0" applyFont="1" applyFill="1" applyBorder="1" applyAlignment="1">
      <alignment horizontal="center" vertical="center"/>
    </xf>
    <xf numFmtId="0" fontId="103" fillId="18" borderId="5" xfId="0" applyFont="1" applyFill="1" applyBorder="1" applyAlignment="1">
      <alignment horizontal="center" vertical="center"/>
    </xf>
    <xf numFmtId="0" fontId="3" fillId="4" borderId="64" xfId="0" applyFont="1" applyFill="1" applyBorder="1" applyAlignment="1">
      <alignment horizontal="right" vertical="center"/>
    </xf>
    <xf numFmtId="0" fontId="3" fillId="4" borderId="52" xfId="0" applyFont="1" applyFill="1" applyBorder="1" applyAlignment="1">
      <alignment horizontal="right" vertical="center"/>
    </xf>
    <xf numFmtId="0" fontId="107" fillId="4" borderId="119" xfId="0" applyFont="1" applyFill="1" applyBorder="1" applyAlignment="1">
      <alignment horizontal="right" vertical="center"/>
    </xf>
    <xf numFmtId="0" fontId="125" fillId="0" borderId="0" xfId="0" applyFont="1" applyAlignment="1">
      <alignment horizontal="left" vertical="center" wrapText="1"/>
    </xf>
    <xf numFmtId="0" fontId="103" fillId="0" borderId="11" xfId="0" applyFont="1" applyBorder="1" applyAlignment="1">
      <alignment horizontal="center" vertical="center" wrapText="1"/>
    </xf>
    <xf numFmtId="0" fontId="103" fillId="0" borderId="6" xfId="0" applyFont="1" applyBorder="1" applyAlignment="1">
      <alignment horizontal="center" vertical="center" wrapText="1"/>
    </xf>
    <xf numFmtId="0" fontId="22" fillId="0" borderId="11" xfId="0" applyFont="1" applyBorder="1" applyAlignment="1">
      <alignment horizontal="center" vertical="center" wrapText="1"/>
    </xf>
    <xf numFmtId="0" fontId="22" fillId="0" borderId="6" xfId="0" applyFont="1" applyBorder="1" applyAlignment="1">
      <alignment horizontal="center" vertical="center" wrapText="1"/>
    </xf>
    <xf numFmtId="0" fontId="43" fillId="4" borderId="0" xfId="0" applyFont="1" applyFill="1" applyAlignment="1" applyProtection="1">
      <alignment horizontal="left" vertical="center"/>
      <protection locked="0"/>
    </xf>
    <xf numFmtId="0" fontId="12" fillId="2" borderId="4" xfId="0" applyFont="1" applyFill="1" applyBorder="1" applyAlignment="1">
      <alignment horizontal="center" vertical="center"/>
    </xf>
    <xf numFmtId="14" fontId="43" fillId="4" borderId="14" xfId="0" applyNumberFormat="1" applyFont="1" applyFill="1" applyBorder="1" applyAlignment="1" applyProtection="1">
      <alignment horizontal="left" vertical="center"/>
      <protection locked="0"/>
    </xf>
    <xf numFmtId="14" fontId="12" fillId="4" borderId="86" xfId="0" applyNumberFormat="1" applyFont="1" applyFill="1" applyBorder="1" applyAlignment="1" applyProtection="1">
      <alignment horizontal="left" vertical="center"/>
      <protection locked="0"/>
    </xf>
    <xf numFmtId="0" fontId="12" fillId="0" borderId="14" xfId="0" applyFont="1" applyBorder="1" applyAlignment="1" applyProtection="1">
      <alignment horizontal="left" vertical="center"/>
      <protection locked="0"/>
    </xf>
    <xf numFmtId="0" fontId="95" fillId="0" borderId="0" xfId="0" applyFont="1" applyAlignment="1">
      <alignment horizontal="center" vertical="center"/>
    </xf>
    <xf numFmtId="0" fontId="43" fillId="4" borderId="0" xfId="0" applyFont="1" applyFill="1" applyAlignment="1" applyProtection="1">
      <alignment horizontal="center" vertical="center"/>
      <protection locked="0"/>
    </xf>
    <xf numFmtId="0" fontId="99" fillId="4" borderId="0" xfId="0" applyFont="1" applyFill="1" applyAlignment="1" applyProtection="1">
      <alignment horizontal="center" vertical="center"/>
      <protection locked="0"/>
    </xf>
    <xf numFmtId="0" fontId="22" fillId="18" borderId="2" xfId="0" applyFont="1" applyFill="1" applyBorder="1" applyAlignment="1">
      <alignment horizontal="center" vertical="center"/>
    </xf>
    <xf numFmtId="0" fontId="22" fillId="19" borderId="2" xfId="0" applyFont="1" applyFill="1" applyBorder="1" applyAlignment="1">
      <alignment horizontal="center" vertical="center"/>
    </xf>
    <xf numFmtId="0" fontId="103" fillId="19" borderId="5" xfId="0" applyFont="1" applyFill="1" applyBorder="1" applyAlignment="1">
      <alignment horizontal="center" vertical="center"/>
    </xf>
    <xf numFmtId="0" fontId="103" fillId="20" borderId="2" xfId="0" applyFont="1" applyFill="1" applyBorder="1" applyAlignment="1">
      <alignment horizontal="center" vertical="center"/>
    </xf>
    <xf numFmtId="0" fontId="103" fillId="20" borderId="5" xfId="0" applyFont="1" applyFill="1" applyBorder="1" applyAlignment="1">
      <alignment horizontal="center" vertical="center"/>
    </xf>
    <xf numFmtId="0" fontId="103" fillId="19" borderId="2" xfId="0" applyFont="1" applyFill="1" applyBorder="1" applyAlignment="1">
      <alignment horizontal="center" vertical="center"/>
    </xf>
    <xf numFmtId="0" fontId="103" fillId="21" borderId="2" xfId="0" applyFont="1" applyFill="1" applyBorder="1" applyAlignment="1">
      <alignment horizontal="center" vertical="center"/>
    </xf>
    <xf numFmtId="0" fontId="103" fillId="21" borderId="5" xfId="0" applyFont="1" applyFill="1" applyBorder="1" applyAlignment="1">
      <alignment horizontal="center" vertical="center"/>
    </xf>
    <xf numFmtId="0" fontId="127" fillId="25" borderId="143" xfId="0" applyFont="1" applyFill="1" applyBorder="1" applyAlignment="1">
      <alignment horizontal="center" vertical="center"/>
    </xf>
    <xf numFmtId="0" fontId="127" fillId="25" borderId="86" xfId="0" applyFont="1" applyFill="1" applyBorder="1" applyAlignment="1">
      <alignment horizontal="center" vertical="center"/>
    </xf>
    <xf numFmtId="0" fontId="127" fillId="25" borderId="151" xfId="0" applyFont="1" applyFill="1" applyBorder="1" applyAlignment="1">
      <alignment horizontal="center" vertical="center"/>
    </xf>
    <xf numFmtId="0" fontId="22" fillId="2" borderId="2" xfId="0" applyFont="1" applyFill="1" applyBorder="1" applyAlignment="1">
      <alignment vertical="center"/>
    </xf>
    <xf numFmtId="0" fontId="22" fillId="2" borderId="4" xfId="0" applyFont="1" applyFill="1" applyBorder="1" applyAlignment="1">
      <alignment vertical="center"/>
    </xf>
    <xf numFmtId="0" fontId="22" fillId="2" borderId="4" xfId="0" applyFont="1" applyFill="1" applyBorder="1" applyAlignment="1">
      <alignment horizontal="center" vertical="center"/>
    </xf>
    <xf numFmtId="177" fontId="43" fillId="0" borderId="0" xfId="0" applyNumberFormat="1" applyFont="1" applyAlignment="1">
      <alignment vertical="center"/>
    </xf>
    <xf numFmtId="177" fontId="43" fillId="0" borderId="0" xfId="0" applyNumberFormat="1" applyFont="1" applyAlignment="1">
      <alignment horizontal="center" vertical="center"/>
    </xf>
    <xf numFmtId="0" fontId="127" fillId="23" borderId="143" xfId="0" applyFont="1" applyFill="1" applyBorder="1" applyAlignment="1">
      <alignment horizontal="center" vertical="center"/>
    </xf>
    <xf numFmtId="0" fontId="127" fillId="23" borderId="86" xfId="0" applyFont="1" applyFill="1" applyBorder="1" applyAlignment="1">
      <alignment horizontal="center" vertical="center"/>
    </xf>
    <xf numFmtId="0" fontId="127" fillId="23" borderId="151" xfId="0" applyFont="1" applyFill="1" applyBorder="1" applyAlignment="1">
      <alignment horizontal="center" vertical="center"/>
    </xf>
    <xf numFmtId="0" fontId="4" fillId="0" borderId="138" xfId="0" applyFont="1" applyBorder="1" applyAlignment="1" applyProtection="1">
      <alignment vertical="center"/>
      <protection locked="0"/>
    </xf>
    <xf numFmtId="0" fontId="4" fillId="0" borderId="139" xfId="0" applyFont="1" applyBorder="1" applyAlignment="1" applyProtection="1">
      <alignment horizontal="left" vertical="center"/>
      <protection locked="0"/>
    </xf>
    <xf numFmtId="0" fontId="4" fillId="0" borderId="140" xfId="0" applyFont="1" applyBorder="1" applyAlignment="1" applyProtection="1">
      <alignment horizontal="left" vertical="center"/>
      <protection locked="0"/>
    </xf>
    <xf numFmtId="0" fontId="4" fillId="0" borderId="141" xfId="0" applyFont="1" applyBorder="1" applyAlignment="1" applyProtection="1">
      <alignment horizontal="left" vertical="center"/>
      <protection locked="0"/>
    </xf>
    <xf numFmtId="14" fontId="22" fillId="0" borderId="30" xfId="0" applyNumberFormat="1" applyFont="1" applyBorder="1" applyAlignment="1">
      <alignment horizontal="left" vertical="center"/>
    </xf>
    <xf numFmtId="0" fontId="22" fillId="0" borderId="0" xfId="0" applyFont="1" applyAlignment="1">
      <alignment vertical="center"/>
    </xf>
    <xf numFmtId="0" fontId="2" fillId="0" borderId="139" xfId="0" applyFont="1" applyBorder="1" applyAlignment="1" applyProtection="1">
      <alignment horizontal="center" vertical="center"/>
    </xf>
    <xf numFmtId="0" fontId="2" fillId="0" borderId="140" xfId="0" applyFont="1" applyBorder="1" applyAlignment="1" applyProtection="1">
      <alignment horizontal="center" vertical="center"/>
    </xf>
    <xf numFmtId="0" fontId="2" fillId="0" borderId="141" xfId="0" applyFont="1" applyBorder="1" applyAlignment="1" applyProtection="1">
      <alignment horizontal="center" vertical="center"/>
    </xf>
    <xf numFmtId="1" fontId="2" fillId="0" borderId="139" xfId="0" applyNumberFormat="1" applyFont="1" applyBorder="1" applyAlignment="1">
      <alignment horizontal="center" vertical="center"/>
    </xf>
    <xf numFmtId="1" fontId="2" fillId="0" borderId="140" xfId="0" applyNumberFormat="1" applyFont="1" applyBorder="1" applyAlignment="1">
      <alignment horizontal="center" vertical="center"/>
    </xf>
    <xf numFmtId="1" fontId="2" fillId="0" borderId="141" xfId="0" applyNumberFormat="1" applyFont="1" applyBorder="1" applyAlignment="1">
      <alignment horizontal="center" vertical="center"/>
    </xf>
    <xf numFmtId="166" fontId="2" fillId="0" borderId="139" xfId="0" applyNumberFormat="1" applyFont="1" applyBorder="1" applyAlignment="1" applyProtection="1">
      <alignment horizontal="center" vertical="center"/>
    </xf>
    <xf numFmtId="166" fontId="2" fillId="0" borderId="140" xfId="0" applyNumberFormat="1" applyFont="1" applyBorder="1" applyAlignment="1" applyProtection="1">
      <alignment horizontal="center" vertical="center"/>
    </xf>
    <xf numFmtId="166" fontId="2" fillId="0" borderId="141" xfId="0" applyNumberFormat="1" applyFont="1" applyBorder="1" applyAlignment="1" applyProtection="1">
      <alignment horizontal="center" vertical="center"/>
    </xf>
    <xf numFmtId="0" fontId="126" fillId="24" borderId="146" xfId="0" applyFont="1" applyFill="1" applyBorder="1" applyAlignment="1">
      <alignment horizontal="center" vertical="center"/>
    </xf>
    <xf numFmtId="0" fontId="126" fillId="24" borderId="86" xfId="0" applyFont="1" applyFill="1" applyBorder="1" applyAlignment="1">
      <alignment horizontal="center" vertical="center"/>
    </xf>
    <xf numFmtId="0" fontId="126" fillId="24" borderId="151" xfId="0" applyFont="1" applyFill="1" applyBorder="1" applyAlignment="1">
      <alignment horizontal="center" vertical="center"/>
    </xf>
    <xf numFmtId="166" fontId="2" fillId="0" borderId="139" xfId="0" applyNumberFormat="1" applyFont="1" applyBorder="1" applyAlignment="1">
      <alignment horizontal="center" vertical="center"/>
    </xf>
    <xf numFmtId="166" fontId="2" fillId="0" borderId="140" xfId="0" applyNumberFormat="1" applyFont="1" applyBorder="1" applyAlignment="1">
      <alignment horizontal="center" vertical="center"/>
    </xf>
    <xf numFmtId="166" fontId="2" fillId="0" borderId="141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locked="0"/>
    </xf>
    <xf numFmtId="0" fontId="40" fillId="2" borderId="2" xfId="0" applyFont="1" applyFill="1" applyBorder="1" applyAlignment="1">
      <alignment horizontal="center" vertical="center"/>
    </xf>
    <xf numFmtId="0" fontId="40" fillId="2" borderId="4" xfId="0" applyFont="1" applyFill="1" applyBorder="1" applyAlignment="1">
      <alignment horizontal="center" vertical="center"/>
    </xf>
    <xf numFmtId="0" fontId="40" fillId="2" borderId="5" xfId="0" applyFont="1" applyFill="1" applyBorder="1" applyAlignment="1">
      <alignment horizontal="center" vertical="center"/>
    </xf>
    <xf numFmtId="14" fontId="42" fillId="4" borderId="2" xfId="0" applyNumberFormat="1" applyFont="1" applyFill="1" applyBorder="1" applyAlignment="1">
      <alignment horizontal="center" vertical="center"/>
    </xf>
    <xf numFmtId="14" fontId="42" fillId="4" borderId="4" xfId="0" applyNumberFormat="1" applyFont="1" applyFill="1" applyBorder="1" applyAlignment="1">
      <alignment horizontal="center" vertical="center"/>
    </xf>
    <xf numFmtId="14" fontId="42" fillId="4" borderId="5" xfId="0" applyNumberFormat="1" applyFont="1" applyFill="1" applyBorder="1" applyAlignment="1">
      <alignment horizontal="center" vertical="center"/>
    </xf>
    <xf numFmtId="0" fontId="39" fillId="2" borderId="0" xfId="0" applyFont="1" applyFill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76" fillId="2" borderId="5" xfId="0" applyFont="1" applyFill="1" applyBorder="1" applyAlignment="1">
      <alignment horizontal="center" vertical="center"/>
    </xf>
    <xf numFmtId="14" fontId="80" fillId="4" borderId="2" xfId="0" applyNumberFormat="1" applyFont="1" applyFill="1" applyBorder="1" applyAlignment="1">
      <alignment horizontal="center" vertical="center"/>
    </xf>
    <xf numFmtId="14" fontId="80" fillId="4" borderId="5" xfId="0" applyNumberFormat="1" applyFont="1" applyFill="1" applyBorder="1" applyAlignment="1">
      <alignment horizontal="center" vertical="center"/>
    </xf>
    <xf numFmtId="0" fontId="84" fillId="0" borderId="12" xfId="13" applyFont="1" applyBorder="1" applyAlignment="1">
      <alignment vertical="center"/>
    </xf>
    <xf numFmtId="0" fontId="84" fillId="0" borderId="30" xfId="13" applyFont="1" applyBorder="1" applyAlignment="1">
      <alignment vertical="center"/>
    </xf>
    <xf numFmtId="0" fontId="84" fillId="0" borderId="31" xfId="13" applyFont="1" applyBorder="1" applyAlignment="1">
      <alignment vertical="center"/>
    </xf>
    <xf numFmtId="0" fontId="84" fillId="0" borderId="9" xfId="13" applyFont="1" applyBorder="1" applyAlignment="1">
      <alignment vertical="center"/>
    </xf>
    <xf numFmtId="0" fontId="84" fillId="0" borderId="10" xfId="13" applyFont="1" applyBorder="1" applyAlignment="1">
      <alignment vertical="center"/>
    </xf>
    <xf numFmtId="0" fontId="84" fillId="0" borderId="17" xfId="13" applyFont="1" applyBorder="1" applyAlignment="1">
      <alignment vertical="center"/>
    </xf>
    <xf numFmtId="0" fontId="85" fillId="0" borderId="11" xfId="13" applyFont="1" applyBorder="1" applyAlignment="1">
      <alignment horizontal="center" wrapText="1"/>
    </xf>
    <xf numFmtId="0" fontId="85" fillId="0" borderId="6" xfId="13" applyFont="1" applyBorder="1" applyAlignment="1">
      <alignment horizontal="center" wrapText="1"/>
    </xf>
    <xf numFmtId="14" fontId="78" fillId="4" borderId="2" xfId="0" applyNumberFormat="1" applyFont="1" applyFill="1" applyBorder="1" applyAlignment="1">
      <alignment horizontal="center" vertical="center"/>
    </xf>
    <xf numFmtId="14" fontId="78" fillId="4" borderId="4" xfId="0" applyNumberFormat="1" applyFont="1" applyFill="1" applyBorder="1" applyAlignment="1">
      <alignment horizontal="center" vertical="center"/>
    </xf>
    <xf numFmtId="14" fontId="78" fillId="4" borderId="5" xfId="0" applyNumberFormat="1" applyFont="1" applyFill="1" applyBorder="1" applyAlignment="1">
      <alignment horizontal="center" vertical="center"/>
    </xf>
    <xf numFmtId="0" fontId="77" fillId="2" borderId="2" xfId="0" applyFont="1" applyFill="1" applyBorder="1" applyAlignment="1">
      <alignment horizontal="center" vertical="center"/>
    </xf>
    <xf numFmtId="0" fontId="77" fillId="2" borderId="4" xfId="0" applyFont="1" applyFill="1" applyBorder="1" applyAlignment="1">
      <alignment horizontal="center" vertical="center"/>
    </xf>
    <xf numFmtId="0" fontId="77" fillId="2" borderId="5" xfId="0" applyFont="1" applyFill="1" applyBorder="1" applyAlignment="1">
      <alignment horizontal="center" vertical="center"/>
    </xf>
    <xf numFmtId="6" fontId="63" fillId="4" borderId="2" xfId="0" applyNumberFormat="1" applyFont="1" applyFill="1" applyBorder="1" applyAlignment="1">
      <alignment horizontal="right" vertical="center"/>
    </xf>
    <xf numFmtId="6" fontId="63" fillId="4" borderId="5" xfId="0" applyNumberFormat="1" applyFont="1" applyFill="1" applyBorder="1" applyAlignment="1">
      <alignment horizontal="right" vertical="center"/>
    </xf>
    <xf numFmtId="0" fontId="57" fillId="2" borderId="2" xfId="0" applyFont="1" applyFill="1" applyBorder="1" applyAlignment="1">
      <alignment horizontal="center" vertical="center"/>
    </xf>
    <xf numFmtId="0" fontId="57" fillId="2" borderId="5" xfId="0" applyFont="1" applyFill="1" applyBorder="1" applyAlignment="1">
      <alignment horizontal="center" vertical="center"/>
    </xf>
    <xf numFmtId="0" fontId="62" fillId="4" borderId="9" xfId="0" applyFont="1" applyFill="1" applyBorder="1" applyAlignment="1">
      <alignment horizontal="center" vertical="center"/>
    </xf>
    <xf numFmtId="0" fontId="62" fillId="4" borderId="17" xfId="0" applyFont="1" applyFill="1" applyBorder="1" applyAlignment="1">
      <alignment horizontal="center" vertical="center"/>
    </xf>
    <xf numFmtId="0" fontId="58" fillId="2" borderId="2" xfId="0" applyFont="1" applyFill="1" applyBorder="1" applyAlignment="1">
      <alignment horizontal="center" vertical="center"/>
    </xf>
    <xf numFmtId="0" fontId="58" fillId="2" borderId="4" xfId="0" applyFont="1" applyFill="1" applyBorder="1" applyAlignment="1">
      <alignment horizontal="center" vertical="center"/>
    </xf>
    <xf numFmtId="0" fontId="58" fillId="2" borderId="5" xfId="0" applyFont="1" applyFill="1" applyBorder="1" applyAlignment="1">
      <alignment horizontal="center" vertical="center"/>
    </xf>
    <xf numFmtId="14" fontId="60" fillId="4" borderId="2" xfId="0" applyNumberFormat="1" applyFont="1" applyFill="1" applyBorder="1" applyAlignment="1">
      <alignment horizontal="center" vertical="center"/>
    </xf>
    <xf numFmtId="14" fontId="60" fillId="4" borderId="4" xfId="0" applyNumberFormat="1" applyFont="1" applyFill="1" applyBorder="1" applyAlignment="1">
      <alignment horizontal="center" vertical="center"/>
    </xf>
    <xf numFmtId="14" fontId="60" fillId="4" borderId="5" xfId="0" applyNumberFormat="1" applyFont="1" applyFill="1" applyBorder="1" applyAlignment="1">
      <alignment horizontal="center" vertical="center"/>
    </xf>
    <xf numFmtId="6" fontId="23" fillId="4" borderId="2" xfId="0" applyNumberFormat="1" applyFont="1" applyFill="1" applyBorder="1" applyAlignment="1">
      <alignment horizontal="right" vertical="center"/>
    </xf>
    <xf numFmtId="6" fontId="23" fillId="4" borderId="5" xfId="0" applyNumberFormat="1" applyFont="1" applyFill="1" applyBorder="1" applyAlignment="1">
      <alignment horizontal="right" vertical="center"/>
    </xf>
    <xf numFmtId="166" fontId="25" fillId="11" borderId="2" xfId="0" applyNumberFormat="1" applyFont="1" applyFill="1" applyBorder="1" applyAlignment="1">
      <alignment horizontal="center" vertical="center" wrapText="1"/>
    </xf>
    <xf numFmtId="166" fontId="25" fillId="11" borderId="4" xfId="0" applyNumberFormat="1" applyFont="1" applyFill="1" applyBorder="1" applyAlignment="1">
      <alignment horizontal="center" vertical="center" wrapText="1"/>
    </xf>
    <xf numFmtId="166" fontId="25" fillId="11" borderId="5" xfId="0" applyNumberFormat="1" applyFont="1" applyFill="1" applyBorder="1" applyAlignment="1">
      <alignment horizontal="center" vertical="center" wrapText="1"/>
    </xf>
    <xf numFmtId="166" fontId="27" fillId="11" borderId="12" xfId="0" applyNumberFormat="1" applyFont="1" applyFill="1" applyBorder="1" applyAlignment="1">
      <alignment horizontal="center" vertical="center" wrapText="1"/>
    </xf>
    <xf numFmtId="166" fontId="27" fillId="11" borderId="30" xfId="0" applyNumberFormat="1" applyFont="1" applyFill="1" applyBorder="1" applyAlignment="1">
      <alignment horizontal="center" vertical="center" wrapText="1"/>
    </xf>
    <xf numFmtId="166" fontId="27" fillId="11" borderId="31" xfId="0" applyNumberFormat="1" applyFont="1" applyFill="1" applyBorder="1" applyAlignment="1">
      <alignment horizontal="center" vertical="center" wrapText="1"/>
    </xf>
    <xf numFmtId="166" fontId="27" fillId="11" borderId="9" xfId="0" applyNumberFormat="1" applyFont="1" applyFill="1" applyBorder="1" applyAlignment="1">
      <alignment horizontal="center" vertical="center" wrapText="1"/>
    </xf>
    <xf numFmtId="166" fontId="27" fillId="11" borderId="10" xfId="0" applyNumberFormat="1" applyFont="1" applyFill="1" applyBorder="1" applyAlignment="1">
      <alignment horizontal="center" vertical="center" wrapText="1"/>
    </xf>
    <xf numFmtId="166" fontId="27" fillId="11" borderId="17" xfId="0" applyNumberFormat="1" applyFont="1" applyFill="1" applyBorder="1" applyAlignment="1">
      <alignment horizontal="center" vertical="center" wrapText="1"/>
    </xf>
    <xf numFmtId="14" fontId="4" fillId="4" borderId="2" xfId="0" applyNumberFormat="1" applyFont="1" applyFill="1" applyBorder="1" applyAlignment="1">
      <alignment horizontal="center" vertical="center"/>
    </xf>
    <xf numFmtId="14" fontId="4" fillId="4" borderId="5" xfId="0" applyNumberFormat="1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7" fillId="0" borderId="2" xfId="0" applyFont="1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horizontal="center" vertical="center"/>
      <protection locked="0"/>
    </xf>
    <xf numFmtId="0" fontId="7" fillId="0" borderId="5" xfId="0" applyFont="1" applyBorder="1" applyAlignment="1" applyProtection="1">
      <alignment horizontal="center" vertical="center"/>
      <protection locked="0"/>
    </xf>
    <xf numFmtId="6" fontId="16" fillId="0" borderId="10" xfId="0" applyNumberFormat="1" applyFont="1" applyBorder="1" applyAlignment="1">
      <alignment horizontal="center" vertical="center" wrapText="1"/>
    </xf>
    <xf numFmtId="0" fontId="12" fillId="11" borderId="12" xfId="0" applyFont="1" applyFill="1" applyBorder="1" applyAlignment="1">
      <alignment horizontal="center" vertical="center"/>
    </xf>
    <xf numFmtId="0" fontId="12" fillId="11" borderId="30" xfId="0" applyFont="1" applyFill="1" applyBorder="1" applyAlignment="1">
      <alignment horizontal="center" vertical="center"/>
    </xf>
    <xf numFmtId="0" fontId="12" fillId="11" borderId="31" xfId="0" applyFont="1" applyFill="1" applyBorder="1" applyAlignment="1">
      <alignment horizontal="center" vertical="center"/>
    </xf>
    <xf numFmtId="0" fontId="3" fillId="0" borderId="25" xfId="0" applyFont="1" applyBorder="1" applyAlignment="1" applyProtection="1">
      <alignment vertical="center"/>
      <protection locked="0"/>
    </xf>
    <xf numFmtId="0" fontId="3" fillId="0" borderId="26" xfId="0" applyFont="1" applyBorder="1" applyAlignment="1" applyProtection="1">
      <alignment vertical="center"/>
      <protection locked="0"/>
    </xf>
    <xf numFmtId="0" fontId="3" fillId="0" borderId="18" xfId="0" applyFont="1" applyBorder="1" applyAlignment="1" applyProtection="1">
      <alignment vertical="center"/>
      <protection locked="0"/>
    </xf>
    <xf numFmtId="0" fontId="3" fillId="4" borderId="25" xfId="0" applyFont="1" applyFill="1" applyBorder="1" applyAlignment="1" applyProtection="1">
      <alignment vertical="center"/>
      <protection locked="0"/>
    </xf>
    <xf numFmtId="0" fontId="3" fillId="4" borderId="26" xfId="0" applyFont="1" applyFill="1" applyBorder="1" applyAlignment="1" applyProtection="1">
      <alignment vertical="center"/>
      <protection locked="0"/>
    </xf>
    <xf numFmtId="0" fontId="3" fillId="4" borderId="18" xfId="0" applyFont="1" applyFill="1" applyBorder="1" applyAlignment="1" applyProtection="1">
      <alignment vertical="center"/>
      <protection locked="0"/>
    </xf>
    <xf numFmtId="6" fontId="16" fillId="0" borderId="2" xfId="0" applyNumberFormat="1" applyFont="1" applyBorder="1" applyAlignment="1">
      <alignment horizontal="center" vertical="center" wrapText="1"/>
    </xf>
    <xf numFmtId="6" fontId="16" fillId="0" borderId="5" xfId="0" applyNumberFormat="1" applyFont="1" applyBorder="1" applyAlignment="1">
      <alignment horizontal="center" vertical="center" wrapText="1"/>
    </xf>
    <xf numFmtId="0" fontId="3" fillId="4" borderId="23" xfId="0" applyFont="1" applyFill="1" applyBorder="1" applyAlignment="1" applyProtection="1">
      <alignment vertical="center"/>
      <protection locked="0"/>
    </xf>
    <xf numFmtId="0" fontId="3" fillId="4" borderId="3" xfId="0" applyFont="1" applyFill="1" applyBorder="1" applyAlignment="1" applyProtection="1">
      <alignment vertical="center"/>
      <protection locked="0"/>
    </xf>
    <xf numFmtId="0" fontId="3" fillId="4" borderId="28" xfId="0" applyFont="1" applyFill="1" applyBorder="1" applyAlignment="1" applyProtection="1">
      <alignment vertical="center"/>
      <protection locked="0"/>
    </xf>
    <xf numFmtId="0" fontId="3" fillId="0" borderId="35" xfId="0" applyFont="1" applyBorder="1" applyAlignment="1" applyProtection="1">
      <alignment horizontal="left" vertical="center"/>
      <protection locked="0"/>
    </xf>
    <xf numFmtId="0" fontId="3" fillId="0" borderId="3" xfId="0" applyFont="1" applyBorder="1" applyAlignment="1" applyProtection="1">
      <alignment horizontal="left" vertical="center"/>
      <protection locked="0"/>
    </xf>
    <xf numFmtId="0" fontId="3" fillId="0" borderId="37" xfId="0" applyFont="1" applyBorder="1" applyAlignment="1" applyProtection="1">
      <alignment horizontal="left" vertical="center"/>
      <protection locked="0"/>
    </xf>
    <xf numFmtId="0" fontId="22" fillId="2" borderId="11" xfId="0" applyFont="1" applyFill="1" applyBorder="1" applyAlignment="1">
      <alignment horizontal="center" vertical="center" textRotation="90"/>
    </xf>
    <xf numFmtId="0" fontId="22" fillId="2" borderId="6" xfId="0" applyFont="1" applyFill="1" applyBorder="1" applyAlignment="1">
      <alignment horizontal="center" vertical="center" textRotation="90"/>
    </xf>
    <xf numFmtId="0" fontId="3" fillId="0" borderId="9" xfId="0" applyFont="1" applyBorder="1" applyAlignment="1" applyProtection="1">
      <alignment vertical="center"/>
      <protection locked="0"/>
    </xf>
    <xf numFmtId="0" fontId="3" fillId="0" borderId="10" xfId="0" applyFont="1" applyBorder="1" applyAlignment="1" applyProtection="1">
      <alignment vertical="center"/>
      <protection locked="0"/>
    </xf>
    <xf numFmtId="0" fontId="3" fillId="0" borderId="17" xfId="0" applyFont="1" applyBorder="1" applyAlignment="1" applyProtection="1">
      <alignment vertical="center"/>
      <protection locked="0"/>
    </xf>
    <xf numFmtId="0" fontId="3" fillId="4" borderId="9" xfId="0" applyFont="1" applyFill="1" applyBorder="1" applyAlignment="1" applyProtection="1">
      <alignment horizontal="center" vertical="center"/>
      <protection locked="0"/>
    </xf>
    <xf numFmtId="0" fontId="3" fillId="4" borderId="10" xfId="0" applyFont="1" applyFill="1" applyBorder="1" applyAlignment="1" applyProtection="1">
      <alignment horizontal="center" vertical="center"/>
      <protection locked="0"/>
    </xf>
    <xf numFmtId="0" fontId="3" fillId="4" borderId="17" xfId="0" applyFont="1" applyFill="1" applyBorder="1" applyAlignment="1" applyProtection="1">
      <alignment horizontal="center" vertical="center"/>
      <protection locked="0"/>
    </xf>
    <xf numFmtId="0" fontId="3" fillId="4" borderId="68" xfId="0" applyFont="1" applyFill="1" applyBorder="1" applyAlignment="1" applyProtection="1">
      <alignment vertical="center"/>
      <protection locked="0"/>
    </xf>
    <xf numFmtId="0" fontId="3" fillId="4" borderId="69" xfId="0" applyFont="1" applyFill="1" applyBorder="1" applyAlignment="1" applyProtection="1">
      <alignment vertical="center"/>
      <protection locked="0"/>
    </xf>
    <xf numFmtId="0" fontId="3" fillId="4" borderId="70" xfId="0" applyFont="1" applyFill="1" applyBorder="1" applyAlignment="1" applyProtection="1">
      <alignment vertical="center"/>
      <protection locked="0"/>
    </xf>
    <xf numFmtId="0" fontId="3" fillId="0" borderId="68" xfId="0" applyFont="1" applyBorder="1" applyAlignment="1" applyProtection="1">
      <alignment vertical="center"/>
      <protection locked="0"/>
    </xf>
    <xf numFmtId="0" fontId="3" fillId="0" borderId="69" xfId="0" applyFont="1" applyBorder="1" applyAlignment="1" applyProtection="1">
      <alignment vertical="center"/>
      <protection locked="0"/>
    </xf>
    <xf numFmtId="0" fontId="3" fillId="0" borderId="70" xfId="0" applyFont="1" applyBorder="1" applyAlignment="1" applyProtection="1">
      <alignment vertical="center"/>
      <protection locked="0"/>
    </xf>
    <xf numFmtId="166" fontId="12" fillId="8" borderId="4" xfId="0" applyNumberFormat="1" applyFont="1" applyFill="1" applyBorder="1" applyAlignment="1">
      <alignment vertical="center"/>
    </xf>
    <xf numFmtId="166" fontId="12" fillId="8" borderId="5" xfId="0" applyNumberFormat="1" applyFont="1" applyFill="1" applyBorder="1" applyAlignment="1">
      <alignment vertical="center"/>
    </xf>
    <xf numFmtId="166" fontId="24" fillId="11" borderId="12" xfId="0" applyNumberFormat="1" applyFont="1" applyFill="1" applyBorder="1" applyAlignment="1">
      <alignment horizontal="center" vertical="center" wrapText="1"/>
    </xf>
    <xf numFmtId="166" fontId="24" fillId="11" borderId="30" xfId="0" applyNumberFormat="1" applyFont="1" applyFill="1" applyBorder="1" applyAlignment="1">
      <alignment horizontal="center" vertical="center" wrapText="1"/>
    </xf>
    <xf numFmtId="166" fontId="24" fillId="11" borderId="31" xfId="0" applyNumberFormat="1" applyFont="1" applyFill="1" applyBorder="1" applyAlignment="1">
      <alignment horizontal="center" vertical="center" wrapText="1"/>
    </xf>
    <xf numFmtId="166" fontId="24" fillId="11" borderId="9" xfId="0" applyNumberFormat="1" applyFont="1" applyFill="1" applyBorder="1" applyAlignment="1">
      <alignment horizontal="center" vertical="center" wrapText="1"/>
    </xf>
    <xf numFmtId="166" fontId="24" fillId="11" borderId="10" xfId="0" applyNumberFormat="1" applyFont="1" applyFill="1" applyBorder="1" applyAlignment="1">
      <alignment horizontal="center" vertical="center" wrapText="1"/>
    </xf>
    <xf numFmtId="166" fontId="24" fillId="11" borderId="17" xfId="0" applyNumberFormat="1" applyFont="1" applyFill="1" applyBorder="1" applyAlignment="1">
      <alignment horizontal="center" vertical="center" wrapText="1"/>
    </xf>
    <xf numFmtId="166" fontId="25" fillId="16" borderId="14" xfId="0" applyNumberFormat="1" applyFont="1" applyFill="1" applyBorder="1" applyAlignment="1">
      <alignment horizontal="right" vertical="center" wrapText="1"/>
    </xf>
    <xf numFmtId="166" fontId="25" fillId="16" borderId="13" xfId="0" applyNumberFormat="1" applyFont="1" applyFill="1" applyBorder="1" applyAlignment="1">
      <alignment horizontal="right" vertical="center" wrapText="1"/>
    </xf>
    <xf numFmtId="166" fontId="25" fillId="9" borderId="78" xfId="0" applyNumberFormat="1" applyFont="1" applyFill="1" applyBorder="1" applyAlignment="1">
      <alignment horizontal="right" vertical="center" wrapText="1"/>
    </xf>
    <xf numFmtId="166" fontId="25" fillId="9" borderId="79" xfId="0" applyNumberFormat="1" applyFont="1" applyFill="1" applyBorder="1" applyAlignment="1">
      <alignment horizontal="right" vertical="center" wrapText="1"/>
    </xf>
    <xf numFmtId="14" fontId="4" fillId="4" borderId="4" xfId="0" applyNumberFormat="1" applyFont="1" applyFill="1" applyBorder="1" applyAlignment="1">
      <alignment horizontal="center" vertical="center"/>
    </xf>
    <xf numFmtId="14" fontId="22" fillId="4" borderId="2" xfId="0" applyNumberFormat="1" applyFont="1" applyFill="1" applyBorder="1" applyAlignment="1">
      <alignment horizontal="center" vertical="center"/>
    </xf>
    <xf numFmtId="14" fontId="22" fillId="4" borderId="5" xfId="0" applyNumberFormat="1" applyFont="1" applyFill="1" applyBorder="1" applyAlignment="1">
      <alignment horizontal="center" vertical="center"/>
    </xf>
    <xf numFmtId="0" fontId="3" fillId="0" borderId="23" xfId="0" applyFont="1" applyBorder="1" applyAlignment="1" applyProtection="1">
      <alignment vertical="center"/>
      <protection locked="0"/>
    </xf>
    <xf numFmtId="0" fontId="3" fillId="0" borderId="3" xfId="0" applyFont="1" applyBorder="1" applyAlignment="1" applyProtection="1">
      <alignment vertical="center"/>
      <protection locked="0"/>
    </xf>
    <xf numFmtId="0" fontId="19" fillId="0" borderId="25" xfId="0" applyFont="1" applyBorder="1" applyAlignment="1" applyProtection="1">
      <alignment vertical="center"/>
      <protection locked="0"/>
    </xf>
    <xf numFmtId="0" fontId="19" fillId="0" borderId="26" xfId="0" applyFont="1" applyBorder="1" applyAlignment="1" applyProtection="1">
      <alignment vertical="center"/>
      <protection locked="0"/>
    </xf>
    <xf numFmtId="0" fontId="3" fillId="4" borderId="35" xfId="0" applyFont="1" applyFill="1" applyBorder="1" applyAlignment="1" applyProtection="1">
      <alignment vertical="center"/>
      <protection locked="0"/>
    </xf>
    <xf numFmtId="0" fontId="3" fillId="4" borderId="37" xfId="0" applyFont="1" applyFill="1" applyBorder="1" applyAlignment="1" applyProtection="1">
      <alignment vertical="center"/>
      <protection locked="0"/>
    </xf>
    <xf numFmtId="0" fontId="3" fillId="4" borderId="35" xfId="0" applyFont="1" applyFill="1" applyBorder="1" applyAlignment="1" applyProtection="1">
      <alignment horizontal="center" vertical="center"/>
      <protection locked="0"/>
    </xf>
    <xf numFmtId="0" fontId="3" fillId="4" borderId="3" xfId="0" applyFont="1" applyFill="1" applyBorder="1" applyAlignment="1" applyProtection="1">
      <alignment horizontal="center" vertical="center"/>
      <protection locked="0"/>
    </xf>
    <xf numFmtId="0" fontId="3" fillId="4" borderId="37" xfId="0" applyFont="1" applyFill="1" applyBorder="1" applyAlignment="1" applyProtection="1">
      <alignment horizontal="center" vertical="center"/>
      <protection locked="0"/>
    </xf>
    <xf numFmtId="0" fontId="3" fillId="4" borderId="35" xfId="0" applyFont="1" applyFill="1" applyBorder="1" applyAlignment="1" applyProtection="1">
      <alignment horizontal="left" vertical="center"/>
      <protection locked="0"/>
    </xf>
    <xf numFmtId="0" fontId="3" fillId="4" borderId="3" xfId="0" applyFont="1" applyFill="1" applyBorder="1" applyAlignment="1" applyProtection="1">
      <alignment horizontal="left" vertical="center"/>
      <protection locked="0"/>
    </xf>
    <xf numFmtId="0" fontId="3" fillId="4" borderId="37" xfId="0" applyFont="1" applyFill="1" applyBorder="1" applyAlignment="1" applyProtection="1">
      <alignment horizontal="left" vertical="center"/>
      <protection locked="0"/>
    </xf>
    <xf numFmtId="0" fontId="3" fillId="4" borderId="23" xfId="0" applyFont="1" applyFill="1" applyBorder="1" applyAlignment="1" applyProtection="1">
      <alignment horizontal="center" vertical="center"/>
      <protection locked="0"/>
    </xf>
    <xf numFmtId="0" fontId="3" fillId="4" borderId="28" xfId="0" applyFont="1" applyFill="1" applyBorder="1" applyAlignment="1" applyProtection="1">
      <alignment horizontal="center" vertical="center"/>
      <protection locked="0"/>
    </xf>
    <xf numFmtId="0" fontId="8" fillId="2" borderId="11" xfId="0" applyFont="1" applyFill="1" applyBorder="1" applyAlignment="1">
      <alignment horizontal="center" vertical="center" textRotation="90"/>
    </xf>
    <xf numFmtId="0" fontId="8" fillId="2" borderId="6" xfId="0" applyFont="1" applyFill="1" applyBorder="1" applyAlignment="1">
      <alignment horizontal="center" vertical="center" textRotation="90"/>
    </xf>
    <xf numFmtId="166" fontId="7" fillId="8" borderId="14" xfId="0" applyNumberFormat="1" applyFont="1" applyFill="1" applyBorder="1" applyAlignment="1">
      <alignment horizontal="right" vertical="center"/>
    </xf>
    <xf numFmtId="0" fontId="7" fillId="8" borderId="13" xfId="0" applyFont="1" applyFill="1" applyBorder="1" applyAlignment="1">
      <alignment horizontal="right" vertical="center"/>
    </xf>
    <xf numFmtId="166" fontId="7" fillId="12" borderId="10" xfId="0" applyNumberFormat="1" applyFont="1" applyFill="1" applyBorder="1" applyAlignment="1">
      <alignment horizontal="right" vertical="center"/>
    </xf>
    <xf numFmtId="0" fontId="7" fillId="12" borderId="17" xfId="0" applyFont="1" applyFill="1" applyBorder="1" applyAlignment="1">
      <alignment horizontal="right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4" fontId="33" fillId="11" borderId="93" xfId="2" applyNumberFormat="1" applyFont="1" applyFill="1" applyBorder="1" applyAlignment="1" applyProtection="1">
      <alignment vertical="center"/>
      <protection locked="0"/>
    </xf>
    <xf numFmtId="4" fontId="33" fillId="11" borderId="91" xfId="2" applyNumberFormat="1" applyFont="1" applyFill="1" applyBorder="1" applyAlignment="1" applyProtection="1">
      <alignment vertical="center"/>
      <protection locked="0"/>
    </xf>
    <xf numFmtId="4" fontId="33" fillId="11" borderId="100" xfId="2" applyNumberFormat="1" applyFont="1" applyFill="1" applyBorder="1" applyAlignment="1" applyProtection="1">
      <alignment vertical="center"/>
      <protection locked="0"/>
    </xf>
    <xf numFmtId="4" fontId="33" fillId="11" borderId="81" xfId="2" applyNumberFormat="1" applyFont="1" applyFill="1" applyBorder="1" applyAlignment="1" applyProtection="1">
      <alignment vertical="center"/>
      <protection locked="0"/>
    </xf>
    <xf numFmtId="0" fontId="3" fillId="0" borderId="0" xfId="2" applyAlignment="1">
      <alignment horizontal="center"/>
    </xf>
    <xf numFmtId="0" fontId="3" fillId="0" borderId="51" xfId="2" applyBorder="1" applyAlignment="1">
      <alignment horizontal="center"/>
    </xf>
    <xf numFmtId="0" fontId="15" fillId="14" borderId="106" xfId="0" applyFont="1" applyFill="1" applyBorder="1" applyAlignment="1">
      <alignment horizontal="center"/>
    </xf>
    <xf numFmtId="0" fontId="15" fillId="14" borderId="99" xfId="0" applyFont="1" applyFill="1" applyBorder="1" applyAlignment="1">
      <alignment horizontal="center"/>
    </xf>
    <xf numFmtId="1" fontId="37" fillId="11" borderId="107" xfId="0" applyNumberFormat="1" applyFont="1" applyFill="1" applyBorder="1" applyAlignment="1" applyProtection="1">
      <alignment horizontal="center" vertical="center"/>
      <protection locked="0"/>
    </xf>
    <xf numFmtId="1" fontId="37" fillId="11" borderId="91" xfId="0" applyNumberFormat="1" applyFont="1" applyFill="1" applyBorder="1" applyAlignment="1" applyProtection="1">
      <alignment horizontal="center" vertical="center"/>
      <protection locked="0"/>
    </xf>
    <xf numFmtId="4" fontId="33" fillId="11" borderId="92" xfId="2" applyNumberFormat="1" applyFont="1" applyFill="1" applyBorder="1" applyAlignment="1" applyProtection="1">
      <alignment vertical="center"/>
      <protection locked="0"/>
    </xf>
    <xf numFmtId="4" fontId="33" fillId="11" borderId="101" xfId="2" applyNumberFormat="1" applyFont="1" applyFill="1" applyBorder="1" applyAlignment="1" applyProtection="1">
      <alignment vertical="center"/>
      <protection locked="0"/>
    </xf>
    <xf numFmtId="0" fontId="23" fillId="0" borderId="2" xfId="0" applyFont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23" fillId="0" borderId="5" xfId="0" applyFont="1" applyBorder="1" applyAlignment="1">
      <alignment horizontal="center" vertical="center"/>
    </xf>
    <xf numFmtId="0" fontId="19" fillId="0" borderId="24" xfId="2" applyFont="1" applyBorder="1" applyAlignment="1">
      <alignment horizontal="left"/>
    </xf>
    <xf numFmtId="0" fontId="19" fillId="0" borderId="81" xfId="2" applyFont="1" applyBorder="1" applyAlignment="1">
      <alignment horizontal="left"/>
    </xf>
    <xf numFmtId="0" fontId="19" fillId="0" borderId="9" xfId="2" applyFont="1" applyBorder="1" applyAlignment="1">
      <alignment horizontal="left"/>
    </xf>
    <xf numFmtId="0" fontId="19" fillId="0" borderId="82" xfId="2" applyFont="1" applyBorder="1" applyAlignment="1">
      <alignment horizontal="left"/>
    </xf>
    <xf numFmtId="0" fontId="22" fillId="2" borderId="11" xfId="0" applyFont="1" applyFill="1" applyBorder="1" applyAlignment="1">
      <alignment horizontal="center" vertical="center"/>
    </xf>
    <xf numFmtId="0" fontId="22" fillId="2" borderId="6" xfId="0" applyFont="1" applyFill="1" applyBorder="1" applyAlignment="1">
      <alignment horizontal="center" vertical="center"/>
    </xf>
    <xf numFmtId="0" fontId="19" fillId="2" borderId="10" xfId="2" applyFont="1" applyFill="1" applyBorder="1" applyAlignment="1">
      <alignment horizontal="left"/>
    </xf>
    <xf numFmtId="0" fontId="10" fillId="0" borderId="2" xfId="2" applyFont="1" applyBorder="1" applyAlignment="1">
      <alignment horizontal="left" vertical="center"/>
    </xf>
    <xf numFmtId="0" fontId="10" fillId="0" borderId="4" xfId="2" applyFont="1" applyBorder="1" applyAlignment="1">
      <alignment horizontal="left" vertical="center"/>
    </xf>
    <xf numFmtId="0" fontId="3" fillId="0" borderId="0" xfId="2" applyAlignment="1" applyProtection="1">
      <alignment horizontal="center"/>
      <protection locked="0"/>
    </xf>
    <xf numFmtId="0" fontId="43" fillId="0" borderId="85" xfId="0" applyFont="1" applyBorder="1" applyAlignment="1" applyProtection="1">
      <alignment vertical="center"/>
      <protection locked="0"/>
    </xf>
    <xf numFmtId="0" fontId="43" fillId="0" borderId="125" xfId="0" applyFont="1" applyBorder="1" applyAlignment="1" applyProtection="1">
      <alignment vertical="center"/>
      <protection locked="0"/>
    </xf>
    <xf numFmtId="0" fontId="43" fillId="0" borderId="126" xfId="0" applyFont="1" applyBorder="1" applyAlignment="1" applyProtection="1">
      <alignment vertical="center"/>
      <protection locked="0"/>
    </xf>
    <xf numFmtId="0" fontId="43" fillId="4" borderId="85" xfId="0" quotePrefix="1" applyFont="1" applyFill="1" applyBorder="1" applyAlignment="1" applyProtection="1">
      <alignment vertical="center"/>
      <protection locked="0"/>
    </xf>
    <xf numFmtId="0" fontId="43" fillId="4" borderId="125" xfId="0" applyFont="1" applyFill="1" applyBorder="1" applyAlignment="1" applyProtection="1">
      <alignment vertical="center"/>
      <protection locked="0"/>
    </xf>
    <xf numFmtId="0" fontId="43" fillId="4" borderId="126" xfId="0" applyFont="1" applyFill="1" applyBorder="1" applyAlignment="1" applyProtection="1">
      <alignment vertical="center"/>
      <protection locked="0"/>
    </xf>
    <xf numFmtId="0" fontId="3" fillId="0" borderId="137" xfId="0" applyFont="1" applyBorder="1" applyAlignment="1" applyProtection="1">
      <alignment vertical="center"/>
      <protection locked="0"/>
    </xf>
    <xf numFmtId="0" fontId="3" fillId="0" borderId="135" xfId="0" applyFont="1" applyBorder="1" applyAlignment="1" applyProtection="1">
      <alignment vertical="center"/>
      <protection locked="0"/>
    </xf>
    <xf numFmtId="0" fontId="3" fillId="0" borderId="134" xfId="0" applyFont="1" applyBorder="1" applyAlignment="1" applyProtection="1">
      <alignment vertical="center"/>
      <protection locked="0"/>
    </xf>
    <xf numFmtId="0" fontId="3" fillId="0" borderId="137" xfId="0" applyFont="1" applyBorder="1" applyAlignment="1" applyProtection="1">
      <alignment horizontal="center" vertical="center"/>
      <protection locked="0"/>
    </xf>
    <xf numFmtId="0" fontId="3" fillId="0" borderId="135" xfId="0" applyFont="1" applyBorder="1" applyAlignment="1" applyProtection="1">
      <alignment horizontal="center" vertical="center"/>
      <protection locked="0"/>
    </xf>
    <xf numFmtId="0" fontId="3" fillId="0" borderId="124" xfId="0" applyFont="1" applyBorder="1" applyAlignment="1" applyProtection="1">
      <alignment vertical="center"/>
      <protection locked="0"/>
    </xf>
    <xf numFmtId="0" fontId="3" fillId="0" borderId="125" xfId="0" applyFont="1" applyBorder="1" applyAlignment="1" applyProtection="1">
      <alignment vertical="center"/>
      <protection locked="0"/>
    </xf>
    <xf numFmtId="0" fontId="3" fillId="0" borderId="126" xfId="0" applyFont="1" applyBorder="1" applyAlignment="1" applyProtection="1">
      <alignment vertical="center"/>
      <protection locked="0"/>
    </xf>
    <xf numFmtId="0" fontId="3" fillId="4" borderId="124" xfId="0" applyFont="1" applyFill="1" applyBorder="1" applyAlignment="1" applyProtection="1">
      <alignment vertical="center"/>
      <protection locked="0"/>
    </xf>
    <xf numFmtId="0" fontId="3" fillId="4" borderId="125" xfId="0" applyFont="1" applyFill="1" applyBorder="1" applyAlignment="1" applyProtection="1">
      <alignment vertical="center"/>
      <protection locked="0"/>
    </xf>
    <xf numFmtId="0" fontId="3" fillId="4" borderId="126" xfId="0" applyFont="1" applyFill="1" applyBorder="1" applyAlignment="1" applyProtection="1">
      <alignment vertical="center"/>
      <protection locked="0"/>
    </xf>
    <xf numFmtId="0" fontId="13" fillId="0" borderId="85" xfId="0" applyFont="1" applyBorder="1" applyAlignment="1" applyProtection="1">
      <alignment vertical="center"/>
      <protection locked="0"/>
    </xf>
    <xf numFmtId="0" fontId="13" fillId="0" borderId="125" xfId="0" applyFont="1" applyBorder="1" applyAlignment="1" applyProtection="1">
      <alignment vertical="center"/>
      <protection locked="0"/>
    </xf>
    <xf numFmtId="0" fontId="13" fillId="0" borderId="126" xfId="0" applyFont="1" applyBorder="1" applyAlignment="1" applyProtection="1">
      <alignment vertical="center"/>
      <protection locked="0"/>
    </xf>
    <xf numFmtId="0" fontId="13" fillId="4" borderId="85" xfId="0" applyFont="1" applyFill="1" applyBorder="1" applyAlignment="1" applyProtection="1">
      <alignment vertical="center"/>
      <protection locked="0"/>
    </xf>
    <xf numFmtId="0" fontId="13" fillId="4" borderId="125" xfId="0" applyFont="1" applyFill="1" applyBorder="1" applyAlignment="1" applyProtection="1">
      <alignment vertical="center"/>
      <protection locked="0"/>
    </xf>
    <xf numFmtId="0" fontId="13" fillId="4" borderId="126" xfId="0" applyFont="1" applyFill="1" applyBorder="1" applyAlignment="1" applyProtection="1">
      <alignment vertical="center"/>
      <protection locked="0"/>
    </xf>
    <xf numFmtId="14" fontId="43" fillId="4" borderId="125" xfId="0" applyNumberFormat="1" applyFont="1" applyFill="1" applyBorder="1" applyAlignment="1" applyProtection="1">
      <alignment vertical="center"/>
      <protection locked="0"/>
    </xf>
    <xf numFmtId="0" fontId="43" fillId="4" borderId="126" xfId="0" quotePrefix="1" applyFont="1" applyFill="1" applyBorder="1" applyAlignment="1" applyProtection="1">
      <alignment horizontal="center" vertical="center"/>
      <protection locked="0"/>
    </xf>
    <xf numFmtId="0" fontId="12" fillId="11" borderId="2" xfId="0" applyFont="1" applyFill="1" applyBorder="1" applyAlignment="1">
      <alignment horizontal="center" vertical="center"/>
    </xf>
    <xf numFmtId="0" fontId="12" fillId="11" borderId="4" xfId="0" applyFont="1" applyFill="1" applyBorder="1" applyAlignment="1">
      <alignment horizontal="center" vertical="center"/>
    </xf>
    <xf numFmtId="0" fontId="12" fillId="11" borderId="5" xfId="0" applyFont="1" applyFill="1" applyBorder="1" applyAlignment="1">
      <alignment horizontal="center" vertical="center"/>
    </xf>
    <xf numFmtId="0" fontId="19" fillId="20" borderId="124" xfId="0" applyFont="1" applyFill="1" applyBorder="1" applyAlignment="1">
      <alignment horizontal="left" vertical="center"/>
    </xf>
    <xf numFmtId="0" fontId="19" fillId="20" borderId="125" xfId="0" applyFont="1" applyFill="1" applyBorder="1" applyAlignment="1">
      <alignment horizontal="left" vertical="center"/>
    </xf>
    <xf numFmtId="0" fontId="19" fillId="20" borderId="126" xfId="0" applyFont="1" applyFill="1" applyBorder="1" applyAlignment="1">
      <alignment horizontal="left" vertical="center"/>
    </xf>
    <xf numFmtId="172" fontId="3" fillId="20" borderId="124" xfId="0" applyNumberFormat="1" applyFont="1" applyFill="1" applyBorder="1" applyAlignment="1">
      <alignment horizontal="center" vertical="center"/>
    </xf>
    <xf numFmtId="172" fontId="3" fillId="20" borderId="126" xfId="0" applyNumberFormat="1" applyFont="1" applyFill="1" applyBorder="1" applyAlignment="1">
      <alignment horizontal="center" vertical="center"/>
    </xf>
    <xf numFmtId="6" fontId="19" fillId="20" borderId="124" xfId="0" applyNumberFormat="1" applyFont="1" applyFill="1" applyBorder="1" applyAlignment="1">
      <alignment horizontal="right" vertical="center"/>
    </xf>
    <xf numFmtId="6" fontId="19" fillId="20" borderId="126" xfId="0" applyNumberFormat="1" applyFont="1" applyFill="1" applyBorder="1" applyAlignment="1">
      <alignment horizontal="right" vertical="center"/>
    </xf>
    <xf numFmtId="0" fontId="22" fillId="2" borderId="32" xfId="0" applyFont="1" applyFill="1" applyBorder="1" applyAlignment="1">
      <alignment horizontal="center" vertical="center"/>
    </xf>
    <xf numFmtId="0" fontId="19" fillId="19" borderId="137" xfId="0" applyFont="1" applyFill="1" applyBorder="1" applyAlignment="1">
      <alignment horizontal="left" vertical="center"/>
    </xf>
    <xf numFmtId="0" fontId="19" fillId="19" borderId="135" xfId="0" applyFont="1" applyFill="1" applyBorder="1" applyAlignment="1">
      <alignment horizontal="left" vertical="center"/>
    </xf>
    <xf numFmtId="0" fontId="19" fillId="19" borderId="134" xfId="0" applyFont="1" applyFill="1" applyBorder="1" applyAlignment="1">
      <alignment horizontal="left" vertical="center"/>
    </xf>
    <xf numFmtId="172" fontId="3" fillId="19" borderId="137" xfId="0" applyNumberFormat="1" applyFont="1" applyFill="1" applyBorder="1" applyAlignment="1">
      <alignment horizontal="center" vertical="center"/>
    </xf>
    <xf numFmtId="172" fontId="3" fillId="19" borderId="134" xfId="0" applyNumberFormat="1" applyFont="1" applyFill="1" applyBorder="1" applyAlignment="1">
      <alignment horizontal="center" vertical="center"/>
    </xf>
    <xf numFmtId="6" fontId="19" fillId="19" borderId="137" xfId="0" applyNumberFormat="1" applyFont="1" applyFill="1" applyBorder="1" applyAlignment="1">
      <alignment horizontal="right" vertical="center"/>
    </xf>
    <xf numFmtId="6" fontId="19" fillId="19" borderId="134" xfId="0" applyNumberFormat="1" applyFont="1" applyFill="1" applyBorder="1" applyAlignment="1">
      <alignment horizontal="right" vertical="center"/>
    </xf>
    <xf numFmtId="0" fontId="22" fillId="19" borderId="16" xfId="0" applyFont="1" applyFill="1" applyBorder="1" applyAlignment="1">
      <alignment horizontal="left" vertical="center"/>
    </xf>
    <xf numFmtId="0" fontId="22" fillId="19" borderId="14" xfId="0" applyFont="1" applyFill="1" applyBorder="1" applyAlignment="1">
      <alignment horizontal="left" vertical="center"/>
    </xf>
    <xf numFmtId="0" fontId="22" fillId="19" borderId="13" xfId="0" applyFont="1" applyFill="1" applyBorder="1" applyAlignment="1">
      <alignment horizontal="left" vertical="center"/>
    </xf>
    <xf numFmtId="172" fontId="3" fillId="19" borderId="16" xfId="0" applyNumberFormat="1" applyFont="1" applyFill="1" applyBorder="1" applyAlignment="1">
      <alignment horizontal="center" vertical="center"/>
    </xf>
    <xf numFmtId="172" fontId="3" fillId="19" borderId="13" xfId="0" applyNumberFormat="1" applyFont="1" applyFill="1" applyBorder="1" applyAlignment="1">
      <alignment horizontal="center" vertical="center"/>
    </xf>
    <xf numFmtId="6" fontId="19" fillId="19" borderId="16" xfId="0" applyNumberFormat="1" applyFont="1" applyFill="1" applyBorder="1" applyAlignment="1">
      <alignment horizontal="right" vertical="center"/>
    </xf>
    <xf numFmtId="6" fontId="19" fillId="19" borderId="13" xfId="0" applyNumberFormat="1" applyFont="1" applyFill="1" applyBorder="1" applyAlignment="1">
      <alignment horizontal="right" vertical="center"/>
    </xf>
    <xf numFmtId="0" fontId="1" fillId="0" borderId="16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14" fontId="4" fillId="4" borderId="9" xfId="0" applyNumberFormat="1" applyFont="1" applyFill="1" applyBorder="1" applyAlignment="1">
      <alignment horizontal="center" vertical="center"/>
    </xf>
    <xf numFmtId="14" fontId="4" fillId="4" borderId="10" xfId="0" applyNumberFormat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</cellXfs>
  <cellStyles count="15">
    <cellStyle name="Comma_Calculation_Cabinet" xfId="6" xr:uid="{00000000-0005-0000-0000-000000000000}"/>
    <cellStyle name="Currency_Calculation_Cabinet" xfId="7" xr:uid="{00000000-0005-0000-0000-000001000000}"/>
    <cellStyle name="Euro" xfId="1" xr:uid="{00000000-0005-0000-0000-000002000000}"/>
    <cellStyle name="Euro 2" xfId="8" xr:uid="{00000000-0005-0000-0000-000003000000}"/>
    <cellStyle name="Euro 3" xfId="9" xr:uid="{00000000-0005-0000-0000-000004000000}"/>
    <cellStyle name="Euro 4" xfId="11" xr:uid="{00000000-0005-0000-0000-000005000000}"/>
    <cellStyle name="Normal_Calculation_Cabinet" xfId="10" xr:uid="{00000000-0005-0000-0000-000006000000}"/>
    <cellStyle name="Standard" xfId="0" builtinId="0"/>
    <cellStyle name="Standard 2" xfId="2" xr:uid="{00000000-0005-0000-0000-000008000000}"/>
    <cellStyle name="Standard 3" xfId="5" xr:uid="{00000000-0005-0000-0000-000009000000}"/>
    <cellStyle name="Standard 4" xfId="3" xr:uid="{00000000-0005-0000-0000-00000A000000}"/>
    <cellStyle name="Standard 5" xfId="4" xr:uid="{00000000-0005-0000-0000-00000B000000}"/>
    <cellStyle name="Standard 6" xfId="14" xr:uid="{00000000-0005-0000-0000-00000C000000}"/>
    <cellStyle name="Standard_KALKUL" xfId="13" xr:uid="{00000000-0005-0000-0000-00000D000000}"/>
    <cellStyle name="Währung 2" xfId="12" xr:uid="{00000000-0005-0000-0000-00000E000000}"/>
  </cellStyles>
  <dxfs count="0"/>
  <tableStyles count="1" defaultTableStyle="TableStyleMedium9" defaultPivotStyle="PivotStyleLight16">
    <tableStyle name="Invisible" pivot="0" table="0" count="0" xr9:uid="{755C2FC0-B640-415D-BE02-7025EB3C38A3}"/>
  </tableStyles>
  <colors>
    <mruColors>
      <color rgb="FF6EBEA0"/>
      <color rgb="FF0E2019"/>
      <color rgb="FF91CFB3"/>
      <color rgb="FFA7D9C2"/>
      <color rgb="FFD2EAE0"/>
      <color rgb="FF11251D"/>
      <color rgb="FF214B3B"/>
      <color rgb="FFAADAC4"/>
      <color rgb="FF508CDC"/>
      <color rgb="FFC8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2"/>
          <c:order val="0"/>
          <c:spPr>
            <a:solidFill>
              <a:schemeClr val="tx2">
                <a:lumMod val="20000"/>
                <a:lumOff val="80000"/>
              </a:schemeClr>
            </a:solidFill>
          </c:spPr>
          <c:invertIfNegative val="0"/>
          <c:dPt>
            <c:idx val="0"/>
            <c:invertIfNegative val="0"/>
            <c:bubble3D val="0"/>
            <c:spPr>
              <a:solidFill>
                <a:srgbClr val="FAE6E6"/>
              </a:solidFill>
            </c:spPr>
            <c:extLst>
              <c:ext xmlns:c16="http://schemas.microsoft.com/office/drawing/2014/chart" uri="{C3380CC4-5D6E-409C-BE32-E72D297353CC}">
                <c16:uniqueId val="{00000001-6670-49FF-80D1-C47FA76908FA}"/>
              </c:ext>
            </c:extLst>
          </c:dPt>
          <c:dPt>
            <c:idx val="1"/>
            <c:invertIfNegative val="0"/>
            <c:bubble3D val="0"/>
            <c:spPr>
              <a:solidFill>
                <a:srgbClr val="FAE6E6"/>
              </a:solidFill>
            </c:spPr>
            <c:extLst>
              <c:ext xmlns:c16="http://schemas.microsoft.com/office/drawing/2014/chart" uri="{C3380CC4-5D6E-409C-BE32-E72D297353CC}">
                <c16:uniqueId val="{00000003-6670-49FF-80D1-C47FA76908FA}"/>
              </c:ext>
            </c:extLst>
          </c:dPt>
          <c:dPt>
            <c:idx val="2"/>
            <c:invertIfNegative val="0"/>
            <c:bubble3D val="0"/>
            <c:spPr>
              <a:solidFill>
                <a:srgbClr val="FAFAC8"/>
              </a:solidFill>
            </c:spPr>
            <c:extLst>
              <c:ext xmlns:c16="http://schemas.microsoft.com/office/drawing/2014/chart" uri="{C3380CC4-5D6E-409C-BE32-E72D297353CC}">
                <c16:uniqueId val="{00000005-6670-49FF-80D1-C47FA76908FA}"/>
              </c:ext>
            </c:extLst>
          </c:dPt>
          <c:dPt>
            <c:idx val="3"/>
            <c:invertIfNegative val="0"/>
            <c:bubble3D val="0"/>
            <c:spPr>
              <a:solidFill>
                <a:srgbClr val="EBFAEB"/>
              </a:solidFill>
            </c:spPr>
            <c:extLst>
              <c:ext xmlns:c16="http://schemas.microsoft.com/office/drawing/2014/chart" uri="{C3380CC4-5D6E-409C-BE32-E72D297353CC}">
                <c16:uniqueId val="{00000007-6670-49FF-80D1-C47FA76908FA}"/>
              </c:ext>
            </c:extLst>
          </c:dPt>
          <c:dPt>
            <c:idx val="4"/>
            <c:invertIfNegative val="0"/>
            <c:bubble3D val="0"/>
            <c:spPr>
              <a:solidFill>
                <a:srgbClr val="EBFAEB"/>
              </a:solidFill>
            </c:spPr>
            <c:extLst>
              <c:ext xmlns:c16="http://schemas.microsoft.com/office/drawing/2014/chart" uri="{C3380CC4-5D6E-409C-BE32-E72D297353CC}">
                <c16:uniqueId val="{00000009-6670-49FF-80D1-C47FA76908FA}"/>
              </c:ext>
            </c:extLst>
          </c:dPt>
          <c:dPt>
            <c:idx val="5"/>
            <c:invertIfNegative val="0"/>
            <c:bubble3D val="0"/>
            <c:spPr>
              <a:solidFill>
                <a:srgbClr val="DCE6FA"/>
              </a:solidFill>
            </c:spPr>
            <c:extLst>
              <c:ext xmlns:c16="http://schemas.microsoft.com/office/drawing/2014/chart" uri="{C3380CC4-5D6E-409C-BE32-E72D297353CC}">
                <c16:uniqueId val="{0000000B-6670-49FF-80D1-C47FA76908FA}"/>
              </c:ext>
            </c:extLst>
          </c:dPt>
          <c:dPt>
            <c:idx val="6"/>
            <c:invertIfNegative val="0"/>
            <c:bubble3D val="0"/>
            <c:spPr>
              <a:solidFill>
                <a:srgbClr val="DCE6FA"/>
              </a:solidFill>
            </c:spPr>
            <c:extLst>
              <c:ext xmlns:c16="http://schemas.microsoft.com/office/drawing/2014/chart" uri="{C3380CC4-5D6E-409C-BE32-E72D297353CC}">
                <c16:uniqueId val="{0000000D-6670-49FF-80D1-C47FA76908FA}"/>
              </c:ext>
            </c:extLst>
          </c:dPt>
          <c:dPt>
            <c:idx val="7"/>
            <c:invertIfNegative val="0"/>
            <c:bubble3D val="0"/>
            <c:spPr>
              <a:solidFill>
                <a:srgbClr val="FAE6E6"/>
              </a:solidFill>
            </c:spPr>
            <c:extLst>
              <c:ext xmlns:c16="http://schemas.microsoft.com/office/drawing/2014/chart" uri="{C3380CC4-5D6E-409C-BE32-E72D297353CC}">
                <c16:uniqueId val="{0000000F-6670-49FF-80D1-C47FA76908FA}"/>
              </c:ext>
            </c:extLst>
          </c:dPt>
          <c:dPt>
            <c:idx val="8"/>
            <c:invertIfNegative val="0"/>
            <c:bubble3D val="0"/>
            <c:spPr>
              <a:solidFill>
                <a:srgbClr val="FAFAC8"/>
              </a:solidFill>
            </c:spPr>
            <c:extLst>
              <c:ext xmlns:c16="http://schemas.microsoft.com/office/drawing/2014/chart" uri="{C3380CC4-5D6E-409C-BE32-E72D297353CC}">
                <c16:uniqueId val="{00000011-6670-49FF-80D1-C47FA76908FA}"/>
              </c:ext>
            </c:extLst>
          </c:dPt>
          <c:dPt>
            <c:idx val="9"/>
            <c:invertIfNegative val="0"/>
            <c:bubble3D val="0"/>
            <c:spPr>
              <a:solidFill>
                <a:srgbClr val="DCDCDC"/>
              </a:solidFill>
            </c:spPr>
            <c:extLst>
              <c:ext xmlns:c16="http://schemas.microsoft.com/office/drawing/2014/chart" uri="{C3380CC4-5D6E-409C-BE32-E72D297353CC}">
                <c16:uniqueId val="{00000014-BB2E-4525-8059-09D69D7CC294}"/>
              </c:ext>
            </c:extLst>
          </c:dPt>
          <c:dPt>
            <c:idx val="10"/>
            <c:invertIfNegative val="0"/>
            <c:bubble3D val="0"/>
            <c:spPr>
              <a:solidFill>
                <a:srgbClr val="DCDCDC"/>
              </a:solidFill>
            </c:spPr>
            <c:extLst>
              <c:ext xmlns:c16="http://schemas.microsoft.com/office/drawing/2014/chart" uri="{C3380CC4-5D6E-409C-BE32-E72D297353CC}">
                <c16:uniqueId val="{00000015-BB2E-4525-8059-09D69D7CC294}"/>
              </c:ext>
            </c:extLst>
          </c:dPt>
          <c:dPt>
            <c:idx val="11"/>
            <c:invertIfNegative val="0"/>
            <c:bubble3D val="0"/>
            <c:spPr>
              <a:solidFill>
                <a:srgbClr val="DCE6FA"/>
              </a:solidFill>
            </c:spPr>
            <c:extLst>
              <c:ext xmlns:c16="http://schemas.microsoft.com/office/drawing/2014/chart" uri="{C3380CC4-5D6E-409C-BE32-E72D297353CC}">
                <c16:uniqueId val="{00000013-6670-49FF-80D1-C47FA76908FA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Grafik!$C$22:$C$33</c:f>
              <c:strCache>
                <c:ptCount val="12"/>
                <c:pt idx="0">
                  <c:v>M-Konstruktion</c:v>
                </c:pt>
                <c:pt idx="1">
                  <c:v>Dokumentation</c:v>
                </c:pt>
                <c:pt idx="2">
                  <c:v>E-Konstruktion</c:v>
                </c:pt>
                <c:pt idx="3">
                  <c:v>Software</c:v>
                </c:pt>
                <c:pt idx="4">
                  <c:v>Inbetriebnahme</c:v>
                </c:pt>
                <c:pt idx="5">
                  <c:v>Projektmanagement</c:v>
                </c:pt>
                <c:pt idx="6">
                  <c:v>Montage</c:v>
                </c:pt>
                <c:pt idx="7">
                  <c:v>Teilefertigung mechanisch</c:v>
                </c:pt>
                <c:pt idx="8">
                  <c:v>Elektrik SSB, Installation</c:v>
                </c:pt>
                <c:pt idx="9">
                  <c:v>Kaufteile</c:v>
                </c:pt>
                <c:pt idx="10">
                  <c:v>Verpackung/Versand</c:v>
                </c:pt>
                <c:pt idx="11">
                  <c:v>Inbetriebnahme Kunde</c:v>
                </c:pt>
              </c:strCache>
            </c:strRef>
          </c:cat>
          <c:val>
            <c:numRef>
              <c:f>Grafik!$F$22:$F$33</c:f>
              <c:numCache>
                <c:formatCode>0.00%</c:formatCode>
                <c:ptCount val="12"/>
                <c:pt idx="0">
                  <c:v>9.9278385618582307E-2</c:v>
                </c:pt>
                <c:pt idx="1">
                  <c:v>1.9675170968046309E-2</c:v>
                </c:pt>
                <c:pt idx="2">
                  <c:v>4.453579149898055E-2</c:v>
                </c:pt>
                <c:pt idx="3">
                  <c:v>7.2366558773214532E-2</c:v>
                </c:pt>
                <c:pt idx="4">
                  <c:v>8.9596691814456092E-2</c:v>
                </c:pt>
                <c:pt idx="5">
                  <c:v>8.7791630257754605E-2</c:v>
                </c:pt>
                <c:pt idx="6">
                  <c:v>6.8625158455687785E-2</c:v>
                </c:pt>
                <c:pt idx="7">
                  <c:v>0.10670375247683164</c:v>
                </c:pt>
                <c:pt idx="8">
                  <c:v>5.2478062348467136E-2</c:v>
                </c:pt>
                <c:pt idx="9">
                  <c:v>0.27969428821089687</c:v>
                </c:pt>
                <c:pt idx="10">
                  <c:v>1.6409650515468146E-3</c:v>
                </c:pt>
                <c:pt idx="11">
                  <c:v>7.7613544525535469E-2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6670-49FF-80D1-C47FA76908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99932360"/>
        <c:axId val="299965392"/>
        <c:axId val="0"/>
      </c:bar3DChart>
      <c:catAx>
        <c:axId val="29993236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99965392"/>
        <c:crosses val="autoZero"/>
        <c:auto val="1"/>
        <c:lblAlgn val="ctr"/>
        <c:lblOffset val="100"/>
        <c:noMultiLvlLbl val="0"/>
      </c:catAx>
      <c:valAx>
        <c:axId val="299965392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crossAx val="29993236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8740157499999996" l="0.70000000000000062" r="0.70000000000000062" t="0.78740157499999996" header="0.30000000000000032" footer="0.30000000000000032"/>
    <c:pageSetup/>
  </c:printSettings>
</c:chartSpac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144</xdr:col>
      <xdr:colOff>95262</xdr:colOff>
      <xdr:row>7</xdr:row>
      <xdr:rowOff>70524</xdr:rowOff>
    </xdr:from>
    <xdr:to>
      <xdr:col>157</xdr:col>
      <xdr:colOff>78072</xdr:colOff>
      <xdr:row>19</xdr:row>
      <xdr:rowOff>54013</xdr:rowOff>
    </xdr:to>
    <xdr:grpSp>
      <xdr:nvGrpSpPr>
        <xdr:cNvPr id="34" name="Gruppieren 33">
          <a:extLst>
            <a:ext uri="{FF2B5EF4-FFF2-40B4-BE49-F238E27FC236}">
              <a16:creationId xmlns:a16="http://schemas.microsoft.com/office/drawing/2014/main" id="{3E922617-7B14-4619-B386-620E55BDACFC}"/>
            </a:ext>
          </a:extLst>
        </xdr:cNvPr>
        <xdr:cNvGrpSpPr/>
      </xdr:nvGrpSpPr>
      <xdr:grpSpPr>
        <a:xfrm>
          <a:off x="18897612" y="1613574"/>
          <a:ext cx="1468710" cy="3212464"/>
          <a:chOff x="12640879" y="1146849"/>
          <a:chExt cx="2510651" cy="3212464"/>
        </a:xfrm>
      </xdr:grpSpPr>
      <xdr:grpSp>
        <xdr:nvGrpSpPr>
          <xdr:cNvPr id="14" name="Gruppieren 13">
            <a:extLst>
              <a:ext uri="{FF2B5EF4-FFF2-40B4-BE49-F238E27FC236}">
                <a16:creationId xmlns:a16="http://schemas.microsoft.com/office/drawing/2014/main" id="{49DC4D1E-AA10-4A57-8CC2-C8918089B025}"/>
              </a:ext>
            </a:extLst>
          </xdr:cNvPr>
          <xdr:cNvGrpSpPr/>
        </xdr:nvGrpSpPr>
        <xdr:grpSpPr>
          <a:xfrm>
            <a:off x="12640879" y="1146849"/>
            <a:ext cx="1258965" cy="3212464"/>
            <a:chOff x="10154854" y="1138470"/>
            <a:chExt cx="1258965" cy="3361189"/>
          </a:xfrm>
        </xdr:grpSpPr>
        <xdr:cxnSp macro="">
          <xdr:nvCxnSpPr>
            <xdr:cNvPr id="31" name="Gerader Verbinder 30">
              <a:extLst>
                <a:ext uri="{FF2B5EF4-FFF2-40B4-BE49-F238E27FC236}">
                  <a16:creationId xmlns:a16="http://schemas.microsoft.com/office/drawing/2014/main" id="{4FFAF0BE-E352-430D-8551-B76A873AC7DF}"/>
                </a:ext>
              </a:extLst>
            </xdr:cNvPr>
            <xdr:cNvCxnSpPr/>
          </xdr:nvCxnSpPr>
          <xdr:spPr>
            <a:xfrm flipH="1">
              <a:off x="10781122" y="1561659"/>
              <a:ext cx="0" cy="2938000"/>
            </a:xfrm>
            <a:prstGeom prst="line">
              <a:avLst/>
            </a:prstGeom>
            <a:ln w="25400">
              <a:solidFill>
                <a:schemeClr val="dk1">
                  <a:alpha val="50000"/>
                </a:schemeClr>
              </a:solidFill>
            </a:ln>
          </xdr:spPr>
          <xdr:style>
            <a:lnRef idx="2">
              <a:schemeClr val="dk1"/>
            </a:lnRef>
            <a:fillRef idx="0">
              <a:schemeClr val="dk1"/>
            </a:fillRef>
            <a:effectRef idx="1">
              <a:schemeClr val="dk1"/>
            </a:effectRef>
            <a:fontRef idx="minor">
              <a:schemeClr val="tx1"/>
            </a:fontRef>
          </xdr:style>
        </xdr:cxnSp>
        <xdr:grpSp>
          <xdr:nvGrpSpPr>
            <xdr:cNvPr id="28" name="Gruppieren 27">
              <a:extLst>
                <a:ext uri="{FF2B5EF4-FFF2-40B4-BE49-F238E27FC236}">
                  <a16:creationId xmlns:a16="http://schemas.microsoft.com/office/drawing/2014/main" id="{F29EACB3-1E30-40E0-9B93-577E7D25EC9E}"/>
                </a:ext>
              </a:extLst>
            </xdr:cNvPr>
            <xdr:cNvGrpSpPr/>
          </xdr:nvGrpSpPr>
          <xdr:grpSpPr>
            <a:xfrm>
              <a:off x="10154854" y="1138470"/>
              <a:ext cx="1258965" cy="460491"/>
              <a:chOff x="9290195" y="1052760"/>
              <a:chExt cx="1258965" cy="473305"/>
            </a:xfrm>
          </xdr:grpSpPr>
          <xdr:sp macro="" textlink="">
            <xdr:nvSpPr>
              <xdr:cNvPr id="118" name="Textfeld 117">
                <a:extLst>
                  <a:ext uri="{FF2B5EF4-FFF2-40B4-BE49-F238E27FC236}">
                    <a16:creationId xmlns:a16="http://schemas.microsoft.com/office/drawing/2014/main" id="{D3DE6BEE-496C-4129-B108-317A8BBA40BA}"/>
                  </a:ext>
                </a:extLst>
              </xdr:cNvPr>
              <xdr:cNvSpPr txBox="1"/>
            </xdr:nvSpPr>
            <xdr:spPr>
              <a:xfrm>
                <a:off x="9290195" y="1052760"/>
                <a:ext cx="1258965" cy="274524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noAutofit/>
              </a:bodyPr>
              <a:lstStyle/>
              <a:p>
                <a:r>
                  <a:rPr lang="de-DE" sz="1100"/>
                  <a:t>Lieferung</a:t>
                </a:r>
              </a:p>
            </xdr:txBody>
          </xdr:sp>
          <xdr:sp macro="" textlink="">
            <xdr:nvSpPr>
              <xdr:cNvPr id="164" name="Raute 163">
                <a:extLst>
                  <a:ext uri="{FF2B5EF4-FFF2-40B4-BE49-F238E27FC236}">
                    <a16:creationId xmlns:a16="http://schemas.microsoft.com/office/drawing/2014/main" id="{20BCAB15-5350-433B-8144-F21F798596BE}"/>
                  </a:ext>
                </a:extLst>
              </xdr:cNvPr>
              <xdr:cNvSpPr>
                <a:spLocks noChangeAspect="1"/>
              </xdr:cNvSpPr>
            </xdr:nvSpPr>
            <xdr:spPr>
              <a:xfrm>
                <a:off x="9774389" y="1295399"/>
                <a:ext cx="251472" cy="230666"/>
              </a:xfrm>
              <a:prstGeom prst="diamond">
                <a:avLst/>
              </a:prstGeom>
              <a:solidFill>
                <a:schemeClr val="tx1"/>
              </a:solidFill>
              <a:ln>
                <a:noFill/>
              </a:ln>
              <a:effectLst/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 anchorCtr="0"/>
              <a:lstStyle/>
              <a:p>
                <a:pPr algn="ctr"/>
                <a:r>
                  <a:rPr lang="de-DE" sz="900" b="1">
                    <a:solidFill>
                      <a:schemeClr val="bg1"/>
                    </a:solidFill>
                  </a:rPr>
                  <a:t>6</a:t>
                </a:r>
              </a:p>
            </xdr:txBody>
          </xdr:sp>
        </xdr:grpSp>
      </xdr:grpSp>
      <xdr:sp macro="" textlink="">
        <xdr:nvSpPr>
          <xdr:cNvPr id="138" name="Rechteck 137">
            <a:extLst>
              <a:ext uri="{FF2B5EF4-FFF2-40B4-BE49-F238E27FC236}">
                <a16:creationId xmlns:a16="http://schemas.microsoft.com/office/drawing/2014/main" id="{9C1CC804-5511-4C3F-A9BC-F9A742EB4CD6}"/>
              </a:ext>
            </a:extLst>
          </xdr:cNvPr>
          <xdr:cNvSpPr/>
        </xdr:nvSpPr>
        <xdr:spPr>
          <a:xfrm>
            <a:off x="13238487" y="3899535"/>
            <a:ext cx="1538483" cy="72000"/>
          </a:xfrm>
          <a:prstGeom prst="rect">
            <a:avLst/>
          </a:prstGeom>
          <a:solidFill>
            <a:srgbClr val="0E2019">
              <a:alpha val="70000"/>
            </a:srgbClr>
          </a:solidFill>
          <a:ln>
            <a:noFill/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  <xdr:sp macro="" textlink="">
        <xdr:nvSpPr>
          <xdr:cNvPr id="140" name="Rechteck 139">
            <a:extLst>
              <a:ext uri="{FF2B5EF4-FFF2-40B4-BE49-F238E27FC236}">
                <a16:creationId xmlns:a16="http://schemas.microsoft.com/office/drawing/2014/main" id="{38D0B52F-BE42-449C-A546-10842B3BFC41}"/>
              </a:ext>
            </a:extLst>
          </xdr:cNvPr>
          <xdr:cNvSpPr/>
        </xdr:nvSpPr>
        <xdr:spPr>
          <a:xfrm>
            <a:off x="14791000" y="4124324"/>
            <a:ext cx="360530" cy="72000"/>
          </a:xfrm>
          <a:prstGeom prst="rect">
            <a:avLst/>
          </a:prstGeom>
          <a:solidFill>
            <a:srgbClr val="0E2019">
              <a:alpha val="70000"/>
            </a:srgbClr>
          </a:solidFill>
          <a:ln w="12700">
            <a:noFill/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</xdr:grpSp>
    <xdr:clientData/>
  </xdr:twoCellAnchor>
  <xdr:twoCellAnchor>
    <xdr:from>
      <xdr:col>21</xdr:col>
      <xdr:colOff>91003</xdr:colOff>
      <xdr:row>7</xdr:row>
      <xdr:rowOff>77299</xdr:rowOff>
    </xdr:from>
    <xdr:to>
      <xdr:col>55</xdr:col>
      <xdr:colOff>95111</xdr:colOff>
      <xdr:row>19</xdr:row>
      <xdr:rowOff>44766</xdr:rowOff>
    </xdr:to>
    <xdr:grpSp>
      <xdr:nvGrpSpPr>
        <xdr:cNvPr id="35" name="Gruppieren 34">
          <a:extLst>
            <a:ext uri="{FF2B5EF4-FFF2-40B4-BE49-F238E27FC236}">
              <a16:creationId xmlns:a16="http://schemas.microsoft.com/office/drawing/2014/main" id="{4A55E6E1-5B89-4901-A8F0-92940AD1A348}"/>
            </a:ext>
          </a:extLst>
        </xdr:cNvPr>
        <xdr:cNvGrpSpPr/>
      </xdr:nvGrpSpPr>
      <xdr:grpSpPr>
        <a:xfrm>
          <a:off x="4834453" y="1620349"/>
          <a:ext cx="3890308" cy="3196442"/>
          <a:chOff x="3792512" y="1325074"/>
          <a:chExt cx="6116660" cy="3196442"/>
        </a:xfrm>
      </xdr:grpSpPr>
      <xdr:grpSp>
        <xdr:nvGrpSpPr>
          <xdr:cNvPr id="8" name="Gruppieren 7">
            <a:extLst>
              <a:ext uri="{FF2B5EF4-FFF2-40B4-BE49-F238E27FC236}">
                <a16:creationId xmlns:a16="http://schemas.microsoft.com/office/drawing/2014/main" id="{9983D7D7-AC48-4ABF-A868-115A993DB75F}"/>
              </a:ext>
            </a:extLst>
          </xdr:cNvPr>
          <xdr:cNvGrpSpPr/>
        </xdr:nvGrpSpPr>
        <xdr:grpSpPr>
          <a:xfrm>
            <a:off x="3792512" y="1325074"/>
            <a:ext cx="810749" cy="3196442"/>
            <a:chOff x="2954311" y="1125295"/>
            <a:chExt cx="810749" cy="3344733"/>
          </a:xfrm>
        </xdr:grpSpPr>
        <xdr:cxnSp macro="">
          <xdr:nvCxnSpPr>
            <xdr:cNvPr id="564" name="Gerader Verbinder 563">
              <a:extLst>
                <a:ext uri="{FF2B5EF4-FFF2-40B4-BE49-F238E27FC236}">
                  <a16:creationId xmlns:a16="http://schemas.microsoft.com/office/drawing/2014/main" id="{58A5816D-35BD-431C-AF70-636000E3126F}"/>
                </a:ext>
              </a:extLst>
            </xdr:cNvPr>
            <xdr:cNvCxnSpPr/>
          </xdr:nvCxnSpPr>
          <xdr:spPr>
            <a:xfrm flipH="1">
              <a:off x="3333750" y="1531758"/>
              <a:ext cx="0" cy="2938270"/>
            </a:xfrm>
            <a:prstGeom prst="line">
              <a:avLst/>
            </a:prstGeom>
            <a:ln w="12700">
              <a:solidFill>
                <a:schemeClr val="tx1">
                  <a:alpha val="50000"/>
                </a:schemeClr>
              </a:solidFill>
            </a:ln>
          </xdr:spPr>
          <xdr:style>
            <a:lnRef idx="2">
              <a:schemeClr val="dk1"/>
            </a:lnRef>
            <a:fillRef idx="0">
              <a:schemeClr val="dk1"/>
            </a:fillRef>
            <a:effectRef idx="1">
              <a:schemeClr val="dk1"/>
            </a:effectRef>
            <a:fontRef idx="minor">
              <a:schemeClr val="tx1"/>
            </a:fontRef>
          </xdr:style>
        </xdr:cxnSp>
        <xdr:grpSp>
          <xdr:nvGrpSpPr>
            <xdr:cNvPr id="16" name="Gruppieren 15">
              <a:extLst>
                <a:ext uri="{FF2B5EF4-FFF2-40B4-BE49-F238E27FC236}">
                  <a16:creationId xmlns:a16="http://schemas.microsoft.com/office/drawing/2014/main" id="{9663AE86-200E-4D00-A170-CCCA95521970}"/>
                </a:ext>
              </a:extLst>
            </xdr:cNvPr>
            <xdr:cNvGrpSpPr/>
          </xdr:nvGrpSpPr>
          <xdr:grpSpPr>
            <a:xfrm>
              <a:off x="2954311" y="1125295"/>
              <a:ext cx="810749" cy="475679"/>
              <a:chOff x="2868586" y="1031916"/>
              <a:chExt cx="810749" cy="485831"/>
            </a:xfrm>
          </xdr:grpSpPr>
          <xdr:sp macro="" textlink="">
            <xdr:nvSpPr>
              <xdr:cNvPr id="159" name="Raute 158">
                <a:extLst>
                  <a:ext uri="{FF2B5EF4-FFF2-40B4-BE49-F238E27FC236}">
                    <a16:creationId xmlns:a16="http://schemas.microsoft.com/office/drawing/2014/main" id="{FFDFB5A5-AF7C-47B1-BA65-E8489AA2DB91}"/>
                  </a:ext>
                </a:extLst>
              </xdr:cNvPr>
              <xdr:cNvSpPr>
                <a:spLocks noChangeAspect="1"/>
              </xdr:cNvSpPr>
            </xdr:nvSpPr>
            <xdr:spPr>
              <a:xfrm>
                <a:off x="3127058" y="1285875"/>
                <a:ext cx="232847" cy="231872"/>
              </a:xfrm>
              <a:prstGeom prst="diamond">
                <a:avLst/>
              </a:prstGeom>
              <a:solidFill>
                <a:schemeClr val="tx1"/>
              </a:solidFill>
              <a:ln>
                <a:noFill/>
              </a:ln>
              <a:effectLst/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 anchorCtr="0"/>
              <a:lstStyle/>
              <a:p>
                <a:pPr algn="ctr"/>
                <a:r>
                  <a:rPr lang="de-DE" sz="900" b="1">
                    <a:solidFill>
                      <a:schemeClr val="bg1"/>
                    </a:solidFill>
                  </a:rPr>
                  <a:t>1</a:t>
                </a:r>
              </a:p>
            </xdr:txBody>
          </xdr:sp>
          <xdr:sp macro="" textlink="">
            <xdr:nvSpPr>
              <xdr:cNvPr id="160" name="Textfeld 159">
                <a:extLst>
                  <a:ext uri="{FF2B5EF4-FFF2-40B4-BE49-F238E27FC236}">
                    <a16:creationId xmlns:a16="http://schemas.microsoft.com/office/drawing/2014/main" id="{9941CB2A-96E3-4869-B2A4-7DC26418B470}"/>
                  </a:ext>
                </a:extLst>
              </xdr:cNvPr>
              <xdr:cNvSpPr txBox="1"/>
            </xdr:nvSpPr>
            <xdr:spPr>
              <a:xfrm>
                <a:off x="2868586" y="1031916"/>
                <a:ext cx="810749" cy="274526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noAutofit/>
              </a:bodyPr>
              <a:lstStyle/>
              <a:p>
                <a:r>
                  <a:rPr lang="de-DE" sz="1100"/>
                  <a:t>Start</a:t>
                </a:r>
              </a:p>
            </xdr:txBody>
          </xdr:sp>
        </xdr:grpSp>
      </xdr:grpSp>
      <xdr:sp macro="" textlink="">
        <xdr:nvSpPr>
          <xdr:cNvPr id="124" name="Rechteck 123">
            <a:extLst>
              <a:ext uri="{FF2B5EF4-FFF2-40B4-BE49-F238E27FC236}">
                <a16:creationId xmlns:a16="http://schemas.microsoft.com/office/drawing/2014/main" id="{68C5F4FF-01CD-4755-B6FE-2F623F838FBE}"/>
              </a:ext>
            </a:extLst>
          </xdr:cNvPr>
          <xdr:cNvSpPr/>
        </xdr:nvSpPr>
        <xdr:spPr>
          <a:xfrm>
            <a:off x="4142991" y="2108299"/>
            <a:ext cx="5037589" cy="71438"/>
          </a:xfrm>
          <a:prstGeom prst="rect">
            <a:avLst/>
          </a:prstGeom>
          <a:solidFill>
            <a:srgbClr val="0E2019">
              <a:alpha val="70000"/>
            </a:srgbClr>
          </a:solidFill>
          <a:ln w="12700">
            <a:noFill/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  <xdr:sp macro="" textlink="">
        <xdr:nvSpPr>
          <xdr:cNvPr id="131" name="Rechteck 130">
            <a:extLst>
              <a:ext uri="{FF2B5EF4-FFF2-40B4-BE49-F238E27FC236}">
                <a16:creationId xmlns:a16="http://schemas.microsoft.com/office/drawing/2014/main" id="{6C0C6C7C-5240-4C44-8D0C-718C5372503B}"/>
              </a:ext>
            </a:extLst>
          </xdr:cNvPr>
          <xdr:cNvSpPr/>
        </xdr:nvSpPr>
        <xdr:spPr>
          <a:xfrm>
            <a:off x="7475280" y="2333625"/>
            <a:ext cx="2433892" cy="72000"/>
          </a:xfrm>
          <a:prstGeom prst="rect">
            <a:avLst/>
          </a:prstGeom>
          <a:solidFill>
            <a:srgbClr val="0E2019">
              <a:alpha val="70000"/>
            </a:srgbClr>
          </a:solidFill>
          <a:ln w="12700">
            <a:noFill/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endParaRPr lang="de-DE" sz="1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26</xdr:col>
      <xdr:colOff>10067</xdr:colOff>
      <xdr:row>7</xdr:row>
      <xdr:rowOff>79386</xdr:rowOff>
    </xdr:from>
    <xdr:to>
      <xdr:col>107</xdr:col>
      <xdr:colOff>81516</xdr:colOff>
      <xdr:row>19</xdr:row>
      <xdr:rowOff>55283</xdr:rowOff>
    </xdr:to>
    <xdr:grpSp>
      <xdr:nvGrpSpPr>
        <xdr:cNvPr id="38" name="Gruppieren 37">
          <a:extLst>
            <a:ext uri="{FF2B5EF4-FFF2-40B4-BE49-F238E27FC236}">
              <a16:creationId xmlns:a16="http://schemas.microsoft.com/office/drawing/2014/main" id="{A95F824D-E701-48F0-9844-2829C08213F7}"/>
            </a:ext>
          </a:extLst>
        </xdr:cNvPr>
        <xdr:cNvGrpSpPr/>
      </xdr:nvGrpSpPr>
      <xdr:grpSpPr>
        <a:xfrm>
          <a:off x="5325017" y="1622436"/>
          <a:ext cx="9329749" cy="3204872"/>
          <a:chOff x="1864712" y="1346211"/>
          <a:chExt cx="15530119" cy="3204872"/>
        </a:xfrm>
      </xdr:grpSpPr>
      <xdr:sp macro="" textlink="">
        <xdr:nvSpPr>
          <xdr:cNvPr id="129" name="Rechteck 128">
            <a:extLst>
              <a:ext uri="{FF2B5EF4-FFF2-40B4-BE49-F238E27FC236}">
                <a16:creationId xmlns:a16="http://schemas.microsoft.com/office/drawing/2014/main" id="{51F13D70-D1AC-4A7B-A315-16F3058CDD35}"/>
              </a:ext>
            </a:extLst>
          </xdr:cNvPr>
          <xdr:cNvSpPr/>
        </xdr:nvSpPr>
        <xdr:spPr>
          <a:xfrm>
            <a:off x="6441218" y="2850258"/>
            <a:ext cx="8689111" cy="72000"/>
          </a:xfrm>
          <a:prstGeom prst="rect">
            <a:avLst/>
          </a:prstGeom>
          <a:solidFill>
            <a:srgbClr val="0E2019">
              <a:alpha val="70000"/>
            </a:srgbClr>
          </a:solidFill>
          <a:ln w="12700">
            <a:noFill/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  <xdr:grpSp>
        <xdr:nvGrpSpPr>
          <xdr:cNvPr id="197" name="Gruppieren 196">
            <a:extLst>
              <a:ext uri="{FF2B5EF4-FFF2-40B4-BE49-F238E27FC236}">
                <a16:creationId xmlns:a16="http://schemas.microsoft.com/office/drawing/2014/main" id="{C2FE41CC-97B2-4B6E-8C7B-3DB2F3F2D776}"/>
              </a:ext>
            </a:extLst>
          </xdr:cNvPr>
          <xdr:cNvGrpSpPr/>
        </xdr:nvGrpSpPr>
        <xdr:grpSpPr>
          <a:xfrm>
            <a:off x="1864712" y="2608454"/>
            <a:ext cx="15530119" cy="81105"/>
            <a:chOff x="1209771" y="3035587"/>
            <a:chExt cx="15535994" cy="86895"/>
          </a:xfrm>
        </xdr:grpSpPr>
        <xdr:grpSp>
          <xdr:nvGrpSpPr>
            <xdr:cNvPr id="198" name="Gruppieren 197">
              <a:extLst>
                <a:ext uri="{FF2B5EF4-FFF2-40B4-BE49-F238E27FC236}">
                  <a16:creationId xmlns:a16="http://schemas.microsoft.com/office/drawing/2014/main" id="{6444F80F-1AA4-43D4-B6B0-2047BBA6D3D6}"/>
                </a:ext>
              </a:extLst>
            </xdr:cNvPr>
            <xdr:cNvGrpSpPr/>
          </xdr:nvGrpSpPr>
          <xdr:grpSpPr>
            <a:xfrm>
              <a:off x="1209771" y="3035587"/>
              <a:ext cx="13305616" cy="82773"/>
              <a:chOff x="1209771" y="3009610"/>
              <a:chExt cx="13305616" cy="82773"/>
            </a:xfrm>
          </xdr:grpSpPr>
          <xdr:sp macro="" textlink="">
            <xdr:nvSpPr>
              <xdr:cNvPr id="201" name="Rechteck 200">
                <a:extLst>
                  <a:ext uri="{FF2B5EF4-FFF2-40B4-BE49-F238E27FC236}">
                    <a16:creationId xmlns:a16="http://schemas.microsoft.com/office/drawing/2014/main" id="{3943585E-B0CA-4C76-9802-ECD6CDBBAFD4}"/>
                  </a:ext>
                </a:extLst>
              </xdr:cNvPr>
              <xdr:cNvSpPr/>
            </xdr:nvSpPr>
            <xdr:spPr>
              <a:xfrm>
                <a:off x="1209771" y="3009610"/>
                <a:ext cx="3776697" cy="77139"/>
              </a:xfrm>
              <a:prstGeom prst="rect">
                <a:avLst/>
              </a:prstGeom>
              <a:pattFill prst="dkUpDiag">
                <a:fgClr>
                  <a:srgbClr val="0E2019"/>
                </a:fgClr>
                <a:bgClr>
                  <a:schemeClr val="bg1"/>
                </a:bgClr>
              </a:pattFill>
              <a:ln w="12700">
                <a:noFill/>
              </a:ln>
              <a:effectLst>
                <a:outerShdw blurRad="63500" sx="102000" sy="102000" algn="ctr" rotWithShape="0">
                  <a:prstClr val="black">
                    <a:alpha val="40000"/>
                  </a:prstClr>
                </a:outerShdw>
              </a:effectLst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de-DE" sz="1100"/>
              </a:p>
            </xdr:txBody>
          </xdr:sp>
          <xdr:sp macro="" textlink="">
            <xdr:nvSpPr>
              <xdr:cNvPr id="203" name="Rechteck 202">
                <a:extLst>
                  <a:ext uri="{FF2B5EF4-FFF2-40B4-BE49-F238E27FC236}">
                    <a16:creationId xmlns:a16="http://schemas.microsoft.com/office/drawing/2014/main" id="{13FB3B52-0BC8-4DC1-829F-5303AC2F8994}"/>
                  </a:ext>
                </a:extLst>
              </xdr:cNvPr>
              <xdr:cNvSpPr/>
            </xdr:nvSpPr>
            <xdr:spPr>
              <a:xfrm>
                <a:off x="5043671" y="3015243"/>
                <a:ext cx="9471716" cy="77140"/>
              </a:xfrm>
              <a:prstGeom prst="rect">
                <a:avLst/>
              </a:prstGeom>
              <a:solidFill>
                <a:srgbClr val="0E2019">
                  <a:alpha val="70000"/>
                </a:srgbClr>
              </a:solidFill>
              <a:ln w="12700">
                <a:noFill/>
              </a:ln>
              <a:effectLst>
                <a:outerShdw blurRad="63500" sx="102000" sy="102000" algn="ctr" rotWithShape="0">
                  <a:prstClr val="black">
                    <a:alpha val="40000"/>
                  </a:prstClr>
                </a:outerShdw>
              </a:effectLst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de-DE" sz="1100"/>
              </a:p>
            </xdr:txBody>
          </xdr:sp>
        </xdr:grpSp>
        <xdr:sp macro="" textlink="">
          <xdr:nvSpPr>
            <xdr:cNvPr id="199" name="Rechteck 198">
              <a:extLst>
                <a:ext uri="{FF2B5EF4-FFF2-40B4-BE49-F238E27FC236}">
                  <a16:creationId xmlns:a16="http://schemas.microsoft.com/office/drawing/2014/main" id="{AD0F60D2-53A3-4431-BD5C-896DA77F842C}"/>
                </a:ext>
              </a:extLst>
            </xdr:cNvPr>
            <xdr:cNvSpPr/>
          </xdr:nvSpPr>
          <xdr:spPr>
            <a:xfrm>
              <a:off x="14527705" y="3045342"/>
              <a:ext cx="2218060" cy="77140"/>
            </a:xfrm>
            <a:prstGeom prst="rect">
              <a:avLst/>
            </a:prstGeom>
            <a:pattFill prst="dkUpDiag">
              <a:fgClr>
                <a:srgbClr val="0E2019"/>
              </a:fgClr>
              <a:bgClr>
                <a:schemeClr val="bg1"/>
              </a:bgClr>
            </a:pattFill>
            <a:ln w="12700">
              <a:noFill/>
            </a:ln>
            <a:effectLst>
              <a:outerShdw blurRad="63500" sx="102000" sy="102000" algn="ctr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de-DE" sz="1100"/>
            </a:p>
          </xdr:txBody>
        </xdr:sp>
      </xdr:grpSp>
      <xdr:grpSp>
        <xdr:nvGrpSpPr>
          <xdr:cNvPr id="3" name="Gruppieren 2">
            <a:extLst>
              <a:ext uri="{FF2B5EF4-FFF2-40B4-BE49-F238E27FC236}">
                <a16:creationId xmlns:a16="http://schemas.microsoft.com/office/drawing/2014/main" id="{68E4FDAC-F81F-4815-8627-CDE9C6854E3F}"/>
              </a:ext>
            </a:extLst>
          </xdr:cNvPr>
          <xdr:cNvGrpSpPr/>
        </xdr:nvGrpSpPr>
        <xdr:grpSpPr>
          <a:xfrm>
            <a:off x="4850684" y="1346211"/>
            <a:ext cx="1686139" cy="3204872"/>
            <a:chOff x="4164884" y="1147359"/>
            <a:chExt cx="1686138" cy="3352717"/>
          </a:xfrm>
        </xdr:grpSpPr>
        <xdr:grpSp>
          <xdr:nvGrpSpPr>
            <xdr:cNvPr id="20" name="Gruppieren 19">
              <a:extLst>
                <a:ext uri="{FF2B5EF4-FFF2-40B4-BE49-F238E27FC236}">
                  <a16:creationId xmlns:a16="http://schemas.microsoft.com/office/drawing/2014/main" id="{61FF3B67-5181-4A48-81A7-9CAB9B0AAA8E}"/>
                </a:ext>
              </a:extLst>
            </xdr:cNvPr>
            <xdr:cNvGrpSpPr/>
          </xdr:nvGrpSpPr>
          <xdr:grpSpPr>
            <a:xfrm>
              <a:off x="4164884" y="1147359"/>
              <a:ext cx="1686138" cy="450152"/>
              <a:chOff x="2858710" y="1062760"/>
              <a:chExt cx="1688898" cy="450034"/>
            </a:xfrm>
          </xdr:grpSpPr>
          <xdr:sp macro="" textlink="">
            <xdr:nvSpPr>
              <xdr:cNvPr id="2" name="Textfeld 1">
                <a:extLst>
                  <a:ext uri="{FF2B5EF4-FFF2-40B4-BE49-F238E27FC236}">
                    <a16:creationId xmlns:a16="http://schemas.microsoft.com/office/drawing/2014/main" id="{499491CA-3062-4722-94BA-B15DAE4843D8}"/>
                  </a:ext>
                </a:extLst>
              </xdr:cNvPr>
              <xdr:cNvSpPr txBox="1"/>
            </xdr:nvSpPr>
            <xdr:spPr>
              <a:xfrm>
                <a:off x="2858710" y="1062760"/>
                <a:ext cx="1688898" cy="290426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noAutofit/>
              </a:bodyPr>
              <a:lstStyle/>
              <a:p>
                <a:r>
                  <a:rPr lang="de-DE" sz="1100"/>
                  <a:t>Beschaffung</a:t>
                </a:r>
              </a:p>
            </xdr:txBody>
          </xdr:sp>
          <xdr:sp macro="" textlink="">
            <xdr:nvSpPr>
              <xdr:cNvPr id="161" name="Raute 160">
                <a:extLst>
                  <a:ext uri="{FF2B5EF4-FFF2-40B4-BE49-F238E27FC236}">
                    <a16:creationId xmlns:a16="http://schemas.microsoft.com/office/drawing/2014/main" id="{932B035D-1C25-40FC-BFEA-EA37D1212CDF}"/>
                  </a:ext>
                </a:extLst>
              </xdr:cNvPr>
              <xdr:cNvSpPr>
                <a:spLocks noChangeAspect="1"/>
              </xdr:cNvSpPr>
            </xdr:nvSpPr>
            <xdr:spPr>
              <a:xfrm>
                <a:off x="3562862" y="1285874"/>
                <a:ext cx="246930" cy="226920"/>
              </a:xfrm>
              <a:prstGeom prst="diamond">
                <a:avLst/>
              </a:prstGeom>
              <a:solidFill>
                <a:srgbClr val="3C3C3C"/>
              </a:solidFill>
              <a:ln>
                <a:noFill/>
              </a:ln>
              <a:effectLst/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 anchorCtr="0"/>
              <a:lstStyle/>
              <a:p>
                <a:pPr algn="ctr"/>
                <a:r>
                  <a:rPr lang="de-DE" sz="900" b="1">
                    <a:solidFill>
                      <a:schemeClr val="bg1"/>
                    </a:solidFill>
                  </a:rPr>
                  <a:t>2</a:t>
                </a:r>
              </a:p>
            </xdr:txBody>
          </xdr:sp>
        </xdr:grpSp>
        <xdr:cxnSp macro="">
          <xdr:nvCxnSpPr>
            <xdr:cNvPr id="205" name="Gerader Verbinder 204">
              <a:extLst>
                <a:ext uri="{FF2B5EF4-FFF2-40B4-BE49-F238E27FC236}">
                  <a16:creationId xmlns:a16="http://schemas.microsoft.com/office/drawing/2014/main" id="{57ABC856-5CF0-4FE1-A26B-0AE8E4768396}"/>
                </a:ext>
              </a:extLst>
            </xdr:cNvPr>
            <xdr:cNvCxnSpPr/>
          </xdr:nvCxnSpPr>
          <xdr:spPr>
            <a:xfrm flipH="1">
              <a:off x="4991100" y="1562539"/>
              <a:ext cx="0" cy="2937537"/>
            </a:xfrm>
            <a:prstGeom prst="line">
              <a:avLst/>
            </a:prstGeom>
            <a:ln w="19050">
              <a:solidFill>
                <a:schemeClr val="tx1">
                  <a:alpha val="50000"/>
                </a:schemeClr>
              </a:solidFill>
              <a:prstDash val="dash"/>
            </a:ln>
          </xdr:spPr>
          <xdr:style>
            <a:lnRef idx="2">
              <a:schemeClr val="dk1"/>
            </a:lnRef>
            <a:fillRef idx="0">
              <a:schemeClr val="dk1"/>
            </a:fillRef>
            <a:effectRef idx="1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92</xdr:col>
      <xdr:colOff>93480</xdr:colOff>
      <xdr:row>7</xdr:row>
      <xdr:rowOff>60863</xdr:rowOff>
    </xdr:from>
    <xdr:to>
      <xdr:col>118</xdr:col>
      <xdr:colOff>111559</xdr:colOff>
      <xdr:row>19</xdr:row>
      <xdr:rowOff>41930</xdr:rowOff>
    </xdr:to>
    <xdr:grpSp>
      <xdr:nvGrpSpPr>
        <xdr:cNvPr id="39" name="Gruppieren 38">
          <a:extLst>
            <a:ext uri="{FF2B5EF4-FFF2-40B4-BE49-F238E27FC236}">
              <a16:creationId xmlns:a16="http://schemas.microsoft.com/office/drawing/2014/main" id="{876F2AAF-8869-4A11-9DE0-153B306F3942}"/>
            </a:ext>
          </a:extLst>
        </xdr:cNvPr>
        <xdr:cNvGrpSpPr/>
      </xdr:nvGrpSpPr>
      <xdr:grpSpPr>
        <a:xfrm>
          <a:off x="12952230" y="1603913"/>
          <a:ext cx="2989879" cy="3210042"/>
          <a:chOff x="7950116" y="1314353"/>
          <a:chExt cx="5070949" cy="3221542"/>
        </a:xfrm>
        <a:solidFill>
          <a:srgbClr val="6EBEA0"/>
        </a:solidFill>
      </xdr:grpSpPr>
      <xdr:sp macro="" textlink="">
        <xdr:nvSpPr>
          <xdr:cNvPr id="144" name="Rechteck 143">
            <a:extLst>
              <a:ext uri="{FF2B5EF4-FFF2-40B4-BE49-F238E27FC236}">
                <a16:creationId xmlns:a16="http://schemas.microsoft.com/office/drawing/2014/main" id="{1BD5173D-FB49-4B24-B3ED-4B295AD3A7D1}"/>
              </a:ext>
            </a:extLst>
          </xdr:cNvPr>
          <xdr:cNvSpPr/>
        </xdr:nvSpPr>
        <xdr:spPr>
          <a:xfrm>
            <a:off x="10399742" y="3346863"/>
            <a:ext cx="2621323" cy="72258"/>
          </a:xfrm>
          <a:prstGeom prst="rect">
            <a:avLst/>
          </a:prstGeom>
          <a:solidFill>
            <a:srgbClr val="0E2019">
              <a:alpha val="70000"/>
            </a:srgbClr>
          </a:solidFill>
          <a:ln w="19050">
            <a:noFill/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  <xdr:grpSp>
        <xdr:nvGrpSpPr>
          <xdr:cNvPr id="37" name="Gruppieren 36">
            <a:extLst>
              <a:ext uri="{FF2B5EF4-FFF2-40B4-BE49-F238E27FC236}">
                <a16:creationId xmlns:a16="http://schemas.microsoft.com/office/drawing/2014/main" id="{AB26FCB9-ACFF-42E2-87FC-90EC75F6E078}"/>
              </a:ext>
            </a:extLst>
          </xdr:cNvPr>
          <xdr:cNvGrpSpPr/>
        </xdr:nvGrpSpPr>
        <xdr:grpSpPr>
          <a:xfrm>
            <a:off x="7950116" y="1314353"/>
            <a:ext cx="4308928" cy="3221542"/>
            <a:chOff x="7950116" y="1314353"/>
            <a:chExt cx="4308928" cy="3221542"/>
          </a:xfrm>
          <a:grpFill/>
        </xdr:grpSpPr>
        <xdr:sp macro="" textlink="">
          <xdr:nvSpPr>
            <xdr:cNvPr id="136" name="Rechteck 135">
              <a:extLst>
                <a:ext uri="{FF2B5EF4-FFF2-40B4-BE49-F238E27FC236}">
                  <a16:creationId xmlns:a16="http://schemas.microsoft.com/office/drawing/2014/main" id="{6847EED2-E714-41C8-81FB-38BE28D46B0F}"/>
                </a:ext>
              </a:extLst>
            </xdr:cNvPr>
            <xdr:cNvSpPr/>
          </xdr:nvSpPr>
          <xdr:spPr>
            <a:xfrm>
              <a:off x="8565359" y="3090643"/>
              <a:ext cx="3693685" cy="72086"/>
            </a:xfrm>
            <a:prstGeom prst="rect">
              <a:avLst/>
            </a:prstGeom>
            <a:solidFill>
              <a:srgbClr val="0E2019">
                <a:alpha val="70000"/>
              </a:srgbClr>
            </a:solidFill>
            <a:ln w="12700">
              <a:noFill/>
            </a:ln>
            <a:effectLst>
              <a:outerShdw blurRad="63500" sx="102000" sy="102000" algn="ctr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de-DE" sz="1100"/>
            </a:p>
          </xdr:txBody>
        </xdr:sp>
        <xdr:grpSp>
          <xdr:nvGrpSpPr>
            <xdr:cNvPr id="11" name="Gruppieren 10">
              <a:extLst>
                <a:ext uri="{FF2B5EF4-FFF2-40B4-BE49-F238E27FC236}">
                  <a16:creationId xmlns:a16="http://schemas.microsoft.com/office/drawing/2014/main" id="{9FF3E856-42F4-40B7-B878-7AC3962B7C4D}"/>
                </a:ext>
              </a:extLst>
            </xdr:cNvPr>
            <xdr:cNvGrpSpPr/>
          </xdr:nvGrpSpPr>
          <xdr:grpSpPr>
            <a:xfrm>
              <a:off x="7950116" y="1314353"/>
              <a:ext cx="1285568" cy="3221542"/>
              <a:chOff x="6187991" y="1134095"/>
              <a:chExt cx="1285568" cy="3370509"/>
            </a:xfrm>
            <a:grpFill/>
          </xdr:grpSpPr>
          <xdr:grpSp>
            <xdr:nvGrpSpPr>
              <xdr:cNvPr id="21" name="Gruppieren 20">
                <a:extLst>
                  <a:ext uri="{FF2B5EF4-FFF2-40B4-BE49-F238E27FC236}">
                    <a16:creationId xmlns:a16="http://schemas.microsoft.com/office/drawing/2014/main" id="{F3F20607-5BDD-455E-AE5E-99CFB0C12ECE}"/>
                  </a:ext>
                </a:extLst>
              </xdr:cNvPr>
              <xdr:cNvGrpSpPr/>
            </xdr:nvGrpSpPr>
            <xdr:grpSpPr>
              <a:xfrm>
                <a:off x="6187991" y="1134095"/>
                <a:ext cx="1285568" cy="465611"/>
                <a:chOff x="4057827" y="1041832"/>
                <a:chExt cx="1285568" cy="473442"/>
              </a:xfrm>
              <a:grpFill/>
            </xdr:grpSpPr>
            <xdr:sp macro="" textlink="">
              <xdr:nvSpPr>
                <xdr:cNvPr id="115" name="Textfeld 114">
                  <a:extLst>
                    <a:ext uri="{FF2B5EF4-FFF2-40B4-BE49-F238E27FC236}">
                      <a16:creationId xmlns:a16="http://schemas.microsoft.com/office/drawing/2014/main" id="{59579561-BD91-4801-ACE3-8AFACD7A2D72}"/>
                    </a:ext>
                  </a:extLst>
                </xdr:cNvPr>
                <xdr:cNvSpPr txBox="1"/>
              </xdr:nvSpPr>
              <xdr:spPr>
                <a:xfrm>
                  <a:off x="4057827" y="1041832"/>
                  <a:ext cx="1285568" cy="274526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none" rtlCol="0" anchor="t">
                  <a:noAutofit/>
                </a:bodyPr>
                <a:lstStyle/>
                <a:p>
                  <a:r>
                    <a:rPr lang="de-DE" sz="1100"/>
                    <a:t>Montage</a:t>
                  </a:r>
                </a:p>
              </xdr:txBody>
            </xdr:sp>
            <xdr:sp macro="" textlink="">
              <xdr:nvSpPr>
                <xdr:cNvPr id="162" name="Raute 161">
                  <a:extLst>
                    <a:ext uri="{FF2B5EF4-FFF2-40B4-BE49-F238E27FC236}">
                      <a16:creationId xmlns:a16="http://schemas.microsoft.com/office/drawing/2014/main" id="{352AFDFA-057F-4900-8987-6CB9262074E4}"/>
                    </a:ext>
                  </a:extLst>
                </xdr:cNvPr>
                <xdr:cNvSpPr>
                  <a:spLocks/>
                </xdr:cNvSpPr>
              </xdr:nvSpPr>
              <xdr:spPr>
                <a:xfrm>
                  <a:off x="4572664" y="1285873"/>
                  <a:ext cx="238302" cy="229401"/>
                </a:xfrm>
                <a:prstGeom prst="diamond">
                  <a:avLst/>
                </a:prstGeom>
                <a:solidFill>
                  <a:schemeClr val="tx1"/>
                </a:solidFill>
                <a:ln>
                  <a:noFill/>
                </a:ln>
                <a:effectLst/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 anchorCtr="0"/>
                <a:lstStyle/>
                <a:p>
                  <a:pPr algn="ctr"/>
                  <a:r>
                    <a:rPr lang="de-DE" sz="900" b="1">
                      <a:solidFill>
                        <a:schemeClr val="bg1"/>
                      </a:solidFill>
                    </a:rPr>
                    <a:t>3</a:t>
                  </a:r>
                </a:p>
              </xdr:txBody>
            </xdr:sp>
          </xdr:grpSp>
          <xdr:cxnSp macro="">
            <xdr:nvCxnSpPr>
              <xdr:cNvPr id="206" name="Gerader Verbinder 205">
                <a:extLst>
                  <a:ext uri="{FF2B5EF4-FFF2-40B4-BE49-F238E27FC236}">
                    <a16:creationId xmlns:a16="http://schemas.microsoft.com/office/drawing/2014/main" id="{86CE1E76-5D7C-412B-BAD3-E85821831769}"/>
                  </a:ext>
                </a:extLst>
              </xdr:cNvPr>
              <xdr:cNvCxnSpPr/>
            </xdr:nvCxnSpPr>
            <xdr:spPr>
              <a:xfrm flipH="1">
                <a:off x="6804120" y="1556235"/>
                <a:ext cx="0" cy="2948369"/>
              </a:xfrm>
              <a:prstGeom prst="line">
                <a:avLst/>
              </a:prstGeom>
              <a:grpFill/>
              <a:ln w="19050">
                <a:solidFill>
                  <a:schemeClr val="tx1">
                    <a:alpha val="50000"/>
                  </a:schemeClr>
                </a:solidFill>
                <a:prstDash val="dash"/>
              </a:ln>
            </xdr:spPr>
            <xdr:style>
              <a:lnRef idx="2">
                <a:schemeClr val="dk1"/>
              </a:lnRef>
              <a:fillRef idx="0">
                <a:schemeClr val="dk1"/>
              </a:fillRef>
              <a:effectRef idx="1">
                <a:schemeClr val="dk1"/>
              </a:effectRef>
              <a:fontRef idx="minor">
                <a:schemeClr val="tx1"/>
              </a:fontRef>
            </xdr:style>
          </xdr:cxnSp>
        </xdr:grpSp>
      </xdr:grpSp>
    </xdr:grpSp>
    <xdr:clientData/>
  </xdr:twoCellAnchor>
  <xdr:twoCellAnchor>
    <xdr:from>
      <xdr:col>70</xdr:col>
      <xdr:colOff>12046</xdr:colOff>
      <xdr:row>7</xdr:row>
      <xdr:rowOff>55329</xdr:rowOff>
    </xdr:from>
    <xdr:to>
      <xdr:col>147</xdr:col>
      <xdr:colOff>13722</xdr:colOff>
      <xdr:row>19</xdr:row>
      <xdr:rowOff>54335</xdr:rowOff>
    </xdr:to>
    <xdr:grpSp>
      <xdr:nvGrpSpPr>
        <xdr:cNvPr id="33" name="Gruppieren 32">
          <a:extLst>
            <a:ext uri="{FF2B5EF4-FFF2-40B4-BE49-F238E27FC236}">
              <a16:creationId xmlns:a16="http://schemas.microsoft.com/office/drawing/2014/main" id="{1386E6C5-3A2F-4E0C-87EF-A71B44C5D03A}"/>
            </a:ext>
          </a:extLst>
        </xdr:cNvPr>
        <xdr:cNvGrpSpPr/>
      </xdr:nvGrpSpPr>
      <xdr:grpSpPr>
        <a:xfrm>
          <a:off x="10356196" y="1598379"/>
          <a:ext cx="8802776" cy="3227981"/>
          <a:chOff x="1948862" y="1154514"/>
          <a:chExt cx="14698894" cy="3201346"/>
        </a:xfrm>
      </xdr:grpSpPr>
      <xdr:sp macro="" textlink="">
        <xdr:nvSpPr>
          <xdr:cNvPr id="158" name="Rechteck 157">
            <a:extLst>
              <a:ext uri="{FF2B5EF4-FFF2-40B4-BE49-F238E27FC236}">
                <a16:creationId xmlns:a16="http://schemas.microsoft.com/office/drawing/2014/main" id="{E2ECD50E-5FCB-4E9C-A696-4C25B8A7FBF8}"/>
              </a:ext>
            </a:extLst>
          </xdr:cNvPr>
          <xdr:cNvSpPr/>
        </xdr:nvSpPr>
        <xdr:spPr>
          <a:xfrm>
            <a:off x="10552491" y="3648407"/>
            <a:ext cx="6095265" cy="72000"/>
          </a:xfrm>
          <a:prstGeom prst="rect">
            <a:avLst/>
          </a:prstGeom>
          <a:solidFill>
            <a:srgbClr val="0E2019">
              <a:alpha val="70000"/>
            </a:srgbClr>
          </a:solidFill>
          <a:ln w="12700">
            <a:noFill/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  <xdr:grpSp>
        <xdr:nvGrpSpPr>
          <xdr:cNvPr id="29" name="Gruppieren 28">
            <a:extLst>
              <a:ext uri="{FF2B5EF4-FFF2-40B4-BE49-F238E27FC236}">
                <a16:creationId xmlns:a16="http://schemas.microsoft.com/office/drawing/2014/main" id="{C87F1DBD-A22E-4AB1-A6FC-7AEF1FB2CA06}"/>
              </a:ext>
            </a:extLst>
          </xdr:cNvPr>
          <xdr:cNvGrpSpPr/>
        </xdr:nvGrpSpPr>
        <xdr:grpSpPr>
          <a:xfrm>
            <a:off x="1948862" y="1154514"/>
            <a:ext cx="9585854" cy="3201346"/>
            <a:chOff x="1234487" y="1146192"/>
            <a:chExt cx="9585854" cy="3348559"/>
          </a:xfrm>
        </xdr:grpSpPr>
        <xdr:sp macro="" textlink="">
          <xdr:nvSpPr>
            <xdr:cNvPr id="142" name="Rechteck 141">
              <a:extLst>
                <a:ext uri="{FF2B5EF4-FFF2-40B4-BE49-F238E27FC236}">
                  <a16:creationId xmlns:a16="http://schemas.microsoft.com/office/drawing/2014/main" id="{FD318642-7C5B-466D-9969-72E8FE3871F0}"/>
                </a:ext>
              </a:extLst>
            </xdr:cNvPr>
            <xdr:cNvSpPr/>
          </xdr:nvSpPr>
          <xdr:spPr>
            <a:xfrm>
              <a:off x="1234487" y="3502672"/>
              <a:ext cx="8596141" cy="74689"/>
            </a:xfrm>
            <a:prstGeom prst="rect">
              <a:avLst/>
            </a:prstGeom>
            <a:solidFill>
              <a:srgbClr val="0E2019">
                <a:alpha val="70000"/>
              </a:srgbClr>
            </a:solidFill>
            <a:ln w="12700">
              <a:noFill/>
            </a:ln>
            <a:effectLst>
              <a:outerShdw blurRad="63500" sx="102000" sy="102000" algn="ctr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de-DE" sz="1100"/>
            </a:p>
          </xdr:txBody>
        </xdr:sp>
        <xdr:grpSp>
          <xdr:nvGrpSpPr>
            <xdr:cNvPr id="12" name="Gruppieren 11">
              <a:extLst>
                <a:ext uri="{FF2B5EF4-FFF2-40B4-BE49-F238E27FC236}">
                  <a16:creationId xmlns:a16="http://schemas.microsoft.com/office/drawing/2014/main" id="{6EBBDEA3-C3AB-4625-9ACF-A36C99072B07}"/>
                </a:ext>
              </a:extLst>
            </xdr:cNvPr>
            <xdr:cNvGrpSpPr/>
          </xdr:nvGrpSpPr>
          <xdr:grpSpPr>
            <a:xfrm>
              <a:off x="8850731" y="1146192"/>
              <a:ext cx="1969610" cy="3348559"/>
              <a:chOff x="7060031" y="1146192"/>
              <a:chExt cx="1969610" cy="3348559"/>
            </a:xfrm>
          </xdr:grpSpPr>
          <xdr:grpSp>
            <xdr:nvGrpSpPr>
              <xdr:cNvPr id="26" name="Gruppieren 25">
                <a:extLst>
                  <a:ext uri="{FF2B5EF4-FFF2-40B4-BE49-F238E27FC236}">
                    <a16:creationId xmlns:a16="http://schemas.microsoft.com/office/drawing/2014/main" id="{95B836B5-92DA-45AE-A106-7DF132E013C0}"/>
                  </a:ext>
                </a:extLst>
              </xdr:cNvPr>
              <xdr:cNvGrpSpPr/>
            </xdr:nvGrpSpPr>
            <xdr:grpSpPr>
              <a:xfrm>
                <a:off x="7060031" y="1146192"/>
                <a:ext cx="1969610" cy="459870"/>
                <a:chOff x="7614859" y="1052601"/>
                <a:chExt cx="1969610" cy="471194"/>
              </a:xfrm>
            </xdr:grpSpPr>
            <xdr:sp macro="" textlink="">
              <xdr:nvSpPr>
                <xdr:cNvPr id="116" name="Textfeld 115">
                  <a:extLst>
                    <a:ext uri="{FF2B5EF4-FFF2-40B4-BE49-F238E27FC236}">
                      <a16:creationId xmlns:a16="http://schemas.microsoft.com/office/drawing/2014/main" id="{4436447F-E736-407C-BB64-5530670863CC}"/>
                    </a:ext>
                  </a:extLst>
                </xdr:cNvPr>
                <xdr:cNvSpPr txBox="1"/>
              </xdr:nvSpPr>
              <xdr:spPr>
                <a:xfrm>
                  <a:off x="7614859" y="1052601"/>
                  <a:ext cx="1969610" cy="274526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none" rtlCol="0" anchor="t">
                  <a:noAutofit/>
                </a:bodyPr>
                <a:lstStyle/>
                <a:p>
                  <a:r>
                    <a:rPr lang="de-DE" sz="1100"/>
                    <a:t>Inbebtriebnahme</a:t>
                  </a:r>
                </a:p>
              </xdr:txBody>
            </xdr:sp>
            <xdr:sp macro="" textlink="">
              <xdr:nvSpPr>
                <xdr:cNvPr id="163" name="Raute 162">
                  <a:extLst>
                    <a:ext uri="{FF2B5EF4-FFF2-40B4-BE49-F238E27FC236}">
                      <a16:creationId xmlns:a16="http://schemas.microsoft.com/office/drawing/2014/main" id="{2CE64EB1-791D-4848-A11F-D80527018B2D}"/>
                    </a:ext>
                  </a:extLst>
                </xdr:cNvPr>
                <xdr:cNvSpPr>
                  <a:spLocks noChangeAspect="1"/>
                </xdr:cNvSpPr>
              </xdr:nvSpPr>
              <xdr:spPr>
                <a:xfrm>
                  <a:off x="8492046" y="1295399"/>
                  <a:ext cx="234433" cy="228396"/>
                </a:xfrm>
                <a:prstGeom prst="diamond">
                  <a:avLst/>
                </a:prstGeom>
                <a:solidFill>
                  <a:srgbClr val="0A3C0A"/>
                </a:solidFill>
                <a:ln>
                  <a:noFill/>
                </a:ln>
                <a:effectLst/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 anchorCtr="0"/>
                <a:lstStyle/>
                <a:p>
                  <a:pPr algn="ctr"/>
                  <a:r>
                    <a:rPr lang="de-DE" sz="900" b="1">
                      <a:solidFill>
                        <a:schemeClr val="bg1"/>
                      </a:solidFill>
                    </a:rPr>
                    <a:t>4</a:t>
                  </a:r>
                </a:p>
              </xdr:txBody>
            </xdr:sp>
          </xdr:grpSp>
          <xdr:cxnSp macro="">
            <xdr:nvCxnSpPr>
              <xdr:cNvPr id="207" name="Gerader Verbinder 206">
                <a:extLst>
                  <a:ext uri="{FF2B5EF4-FFF2-40B4-BE49-F238E27FC236}">
                    <a16:creationId xmlns:a16="http://schemas.microsoft.com/office/drawing/2014/main" id="{137CE61B-8E10-4C0A-AD7B-C09AEE4D29DB}"/>
                  </a:ext>
                </a:extLst>
              </xdr:cNvPr>
              <xdr:cNvCxnSpPr/>
            </xdr:nvCxnSpPr>
            <xdr:spPr>
              <a:xfrm flipH="1">
                <a:off x="8048626" y="1581860"/>
                <a:ext cx="0" cy="2912891"/>
              </a:xfrm>
              <a:prstGeom prst="line">
                <a:avLst/>
              </a:prstGeom>
              <a:ln w="19050">
                <a:solidFill>
                  <a:schemeClr val="tx1">
                    <a:alpha val="50000"/>
                  </a:schemeClr>
                </a:solidFill>
                <a:prstDash val="dash"/>
              </a:ln>
            </xdr:spPr>
            <xdr:style>
              <a:lnRef idx="2">
                <a:schemeClr val="dk1"/>
              </a:lnRef>
              <a:fillRef idx="0">
                <a:schemeClr val="dk1"/>
              </a:fillRef>
              <a:effectRef idx="1">
                <a:schemeClr val="dk1"/>
              </a:effectRef>
              <a:fontRef idx="minor">
                <a:schemeClr val="tx1"/>
              </a:fontRef>
            </xdr:style>
          </xdr:cxnSp>
        </xdr:grpSp>
      </xdr:grpSp>
    </xdr:grpSp>
    <xdr:clientData/>
  </xdr:twoCellAnchor>
  <xdr:twoCellAnchor>
    <xdr:from>
      <xdr:col>23</xdr:col>
      <xdr:colOff>57149</xdr:colOff>
      <xdr:row>19</xdr:row>
      <xdr:rowOff>199869</xdr:rowOff>
    </xdr:from>
    <xdr:to>
      <xdr:col>157</xdr:col>
      <xdr:colOff>39997</xdr:colOff>
      <xdr:row>20</xdr:row>
      <xdr:rowOff>194828</xdr:rowOff>
    </xdr:to>
    <xdr:grpSp>
      <xdr:nvGrpSpPr>
        <xdr:cNvPr id="30" name="Gruppieren 29">
          <a:extLst>
            <a:ext uri="{FF2B5EF4-FFF2-40B4-BE49-F238E27FC236}">
              <a16:creationId xmlns:a16="http://schemas.microsoft.com/office/drawing/2014/main" id="{AA20FFDF-8E48-4A7C-967A-F1D138D9464D}"/>
            </a:ext>
          </a:extLst>
        </xdr:cNvPr>
        <xdr:cNvGrpSpPr/>
      </xdr:nvGrpSpPr>
      <xdr:grpSpPr>
        <a:xfrm>
          <a:off x="5029199" y="4971894"/>
          <a:ext cx="15299048" cy="242609"/>
          <a:chOff x="6718301" y="11924241"/>
          <a:chExt cx="17735972" cy="243704"/>
        </a:xfrm>
      </xdr:grpSpPr>
      <xdr:grpSp>
        <xdr:nvGrpSpPr>
          <xdr:cNvPr id="40" name="Gruppieren 39">
            <a:extLst>
              <a:ext uri="{FF2B5EF4-FFF2-40B4-BE49-F238E27FC236}">
                <a16:creationId xmlns:a16="http://schemas.microsoft.com/office/drawing/2014/main" id="{DB70CC71-9E7C-EB62-21DE-539918E81AD9}"/>
              </a:ext>
            </a:extLst>
          </xdr:cNvPr>
          <xdr:cNvGrpSpPr/>
        </xdr:nvGrpSpPr>
        <xdr:grpSpPr>
          <a:xfrm>
            <a:off x="6794501" y="11938917"/>
            <a:ext cx="17659772" cy="229028"/>
            <a:chOff x="6180106" y="10830509"/>
            <a:chExt cx="19904354" cy="230291"/>
          </a:xfrm>
        </xdr:grpSpPr>
        <xdr:sp macro="" textlink="">
          <xdr:nvSpPr>
            <xdr:cNvPr id="42" name="Rechteck 41">
              <a:extLst>
                <a:ext uri="{FF2B5EF4-FFF2-40B4-BE49-F238E27FC236}">
                  <a16:creationId xmlns:a16="http://schemas.microsoft.com/office/drawing/2014/main" id="{0EA4788E-85F9-E1B6-2249-11B1C7F0BAED}"/>
                </a:ext>
              </a:extLst>
            </xdr:cNvPr>
            <xdr:cNvSpPr/>
          </xdr:nvSpPr>
          <xdr:spPr>
            <a:xfrm>
              <a:off x="6180106" y="10863480"/>
              <a:ext cx="3292713" cy="144000"/>
            </a:xfrm>
            <a:prstGeom prst="rect">
              <a:avLst/>
            </a:prstGeom>
            <a:solidFill>
              <a:srgbClr val="DC9696">
                <a:alpha val="80000"/>
              </a:srgb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r>
                <a:rPr lang="de-DE" sz="900" b="1">
                  <a:solidFill>
                    <a:srgbClr val="C00000"/>
                  </a:solidFill>
                </a:rPr>
                <a:t>1800</a:t>
              </a:r>
            </a:p>
          </xdr:txBody>
        </xdr:sp>
        <xdr:sp macro="" textlink="">
          <xdr:nvSpPr>
            <xdr:cNvPr id="43" name="Rechteck 2">
              <a:extLst>
                <a:ext uri="{FF2B5EF4-FFF2-40B4-BE49-F238E27FC236}">
                  <a16:creationId xmlns:a16="http://schemas.microsoft.com/office/drawing/2014/main" id="{0D009B8B-DD8C-AD63-A012-2C69B22CC790}"/>
                </a:ext>
              </a:extLst>
            </xdr:cNvPr>
            <xdr:cNvSpPr/>
          </xdr:nvSpPr>
          <xdr:spPr>
            <a:xfrm>
              <a:off x="9484865" y="10862681"/>
              <a:ext cx="7385089" cy="144000"/>
            </a:xfrm>
            <a:prstGeom prst="rect">
              <a:avLst/>
            </a:prstGeom>
            <a:solidFill>
              <a:srgbClr val="787878">
                <a:alpha val="80000"/>
              </a:srgb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r>
                <a:rPr lang="de-DE" sz="900" b="1">
                  <a:solidFill>
                    <a:schemeClr val="tx1"/>
                  </a:solidFill>
                </a:rPr>
                <a:t> </a:t>
              </a:r>
              <a:r>
                <a:rPr lang="de-DE" sz="900" b="1">
                  <a:solidFill>
                    <a:srgbClr val="FFC000"/>
                  </a:solidFill>
                </a:rPr>
                <a:t>400 </a:t>
              </a:r>
              <a:r>
                <a:rPr lang="de-DE" sz="900" b="1">
                  <a:solidFill>
                    <a:srgbClr val="C00000"/>
                  </a:solidFill>
                </a:rPr>
                <a:t>3051</a:t>
              </a:r>
              <a:r>
                <a:rPr lang="de-DE" sz="900" b="1">
                  <a:solidFill>
                    <a:schemeClr val="tx2"/>
                  </a:solidFill>
                </a:rPr>
                <a:t>  </a:t>
              </a:r>
              <a:r>
                <a:rPr lang="de-DE" sz="900" b="1">
                  <a:solidFill>
                    <a:schemeClr val="bg1"/>
                  </a:solidFill>
                </a:rPr>
                <a:t>60T€</a:t>
              </a:r>
            </a:p>
          </xdr:txBody>
        </xdr:sp>
        <xdr:sp macro="" textlink="">
          <xdr:nvSpPr>
            <xdr:cNvPr id="44" name="Rechteck 3">
              <a:extLst>
                <a:ext uri="{FF2B5EF4-FFF2-40B4-BE49-F238E27FC236}">
                  <a16:creationId xmlns:a16="http://schemas.microsoft.com/office/drawing/2014/main" id="{834A22A5-863B-27C0-1864-6E70A5E9FCD9}"/>
                </a:ext>
              </a:extLst>
            </xdr:cNvPr>
            <xdr:cNvSpPr/>
          </xdr:nvSpPr>
          <xdr:spPr>
            <a:xfrm>
              <a:off x="16922186" y="10864592"/>
              <a:ext cx="2822327" cy="144000"/>
            </a:xfrm>
            <a:prstGeom prst="rect">
              <a:avLst/>
            </a:prstGeom>
            <a:solidFill>
              <a:srgbClr val="508CC8">
                <a:alpha val="80000"/>
              </a:srgb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r>
                <a:rPr lang="de-DE" sz="900" b="1">
                  <a:solidFill>
                    <a:schemeClr val="accent3">
                      <a:lumMod val="40000"/>
                      <a:lumOff val="60000"/>
                    </a:schemeClr>
                  </a:solidFill>
                </a:rPr>
                <a:t>270</a:t>
              </a:r>
              <a:r>
                <a:rPr lang="de-DE" sz="900">
                  <a:solidFill>
                    <a:schemeClr val="accent3">
                      <a:lumMod val="40000"/>
                      <a:lumOff val="60000"/>
                    </a:schemeClr>
                  </a:solidFill>
                </a:rPr>
                <a:t> </a:t>
              </a:r>
              <a:r>
                <a:rPr lang="de-DE" sz="900" b="1" baseline="0">
                  <a:solidFill>
                    <a:srgbClr val="0070C0"/>
                  </a:solidFill>
                </a:rPr>
                <a:t>1104</a:t>
              </a:r>
              <a:r>
                <a:rPr lang="de-DE" sz="900" baseline="0">
                  <a:solidFill>
                    <a:schemeClr val="tx1"/>
                  </a:solidFill>
                </a:rPr>
                <a:t> </a:t>
              </a:r>
              <a:r>
                <a:rPr lang="de-DE" sz="900" b="1" baseline="0">
                  <a:solidFill>
                    <a:srgbClr val="FFC000"/>
                  </a:solidFill>
                </a:rPr>
                <a:t>500</a:t>
              </a:r>
              <a:endParaRPr lang="de-DE" sz="900" b="1">
                <a:solidFill>
                  <a:srgbClr val="FFC000"/>
                </a:solidFill>
              </a:endParaRPr>
            </a:p>
          </xdr:txBody>
        </xdr:sp>
        <xdr:sp macro="" textlink="">
          <xdr:nvSpPr>
            <xdr:cNvPr id="45" name="Rechteck 4">
              <a:extLst>
                <a:ext uri="{FF2B5EF4-FFF2-40B4-BE49-F238E27FC236}">
                  <a16:creationId xmlns:a16="http://schemas.microsoft.com/office/drawing/2014/main" id="{326C694B-CFFB-5BB5-3BEA-9E19493DD2C4}"/>
                </a:ext>
              </a:extLst>
            </xdr:cNvPr>
            <xdr:cNvSpPr/>
          </xdr:nvSpPr>
          <xdr:spPr>
            <a:xfrm>
              <a:off x="19776414" y="10864070"/>
              <a:ext cx="4939072" cy="144000"/>
            </a:xfrm>
            <a:prstGeom prst="rect">
              <a:avLst/>
            </a:prstGeom>
            <a:solidFill>
              <a:srgbClr val="3C783C">
                <a:alpha val="80000"/>
              </a:srgb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r>
                <a:rPr lang="de-DE" sz="900" b="1">
                  <a:solidFill>
                    <a:schemeClr val="accent3">
                      <a:lumMod val="20000"/>
                      <a:lumOff val="80000"/>
                    </a:schemeClr>
                  </a:solidFill>
                </a:rPr>
                <a:t>700</a:t>
              </a:r>
            </a:p>
          </xdr:txBody>
        </xdr:sp>
        <xdr:sp macro="" textlink="">
          <xdr:nvSpPr>
            <xdr:cNvPr id="46" name="Rechteck 6">
              <a:extLst>
                <a:ext uri="{FF2B5EF4-FFF2-40B4-BE49-F238E27FC236}">
                  <a16:creationId xmlns:a16="http://schemas.microsoft.com/office/drawing/2014/main" id="{7EE2190E-1F2F-86D6-E8E2-BD69EA708488}"/>
                </a:ext>
              </a:extLst>
            </xdr:cNvPr>
            <xdr:cNvSpPr/>
          </xdr:nvSpPr>
          <xdr:spPr>
            <a:xfrm>
              <a:off x="24695087" y="10861344"/>
              <a:ext cx="1389373" cy="144000"/>
            </a:xfrm>
            <a:prstGeom prst="rect">
              <a:avLst/>
            </a:prstGeom>
            <a:solidFill>
              <a:srgbClr val="508CC8">
                <a:alpha val="80000"/>
              </a:srgb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r>
                <a:rPr lang="de-DE" sz="900">
                  <a:solidFill>
                    <a:schemeClr val="accent3">
                      <a:lumMod val="20000"/>
                      <a:lumOff val="80000"/>
                    </a:schemeClr>
                  </a:solidFill>
                </a:rPr>
                <a:t>160 </a:t>
              </a:r>
              <a:r>
                <a:rPr lang="de-DE" sz="900" b="1">
                  <a:solidFill>
                    <a:schemeClr val="tx2"/>
                  </a:solidFill>
                </a:rPr>
                <a:t>120 </a:t>
              </a:r>
              <a:r>
                <a:rPr lang="de-DE" sz="900" b="1">
                  <a:solidFill>
                    <a:srgbClr val="FFC000"/>
                  </a:solidFill>
                </a:rPr>
                <a:t>60</a:t>
              </a:r>
              <a:endParaRPr lang="de-DE" sz="900">
                <a:solidFill>
                  <a:srgbClr val="FFC000"/>
                </a:solidFill>
              </a:endParaRPr>
            </a:p>
          </xdr:txBody>
        </xdr:sp>
        <xdr:sp macro="" textlink="">
          <xdr:nvSpPr>
            <xdr:cNvPr id="47" name="Raute 46">
              <a:extLst>
                <a:ext uri="{FF2B5EF4-FFF2-40B4-BE49-F238E27FC236}">
                  <a16:creationId xmlns:a16="http://schemas.microsoft.com/office/drawing/2014/main" id="{2907197F-28E3-764B-2B7C-26C883DDEEE4}"/>
                </a:ext>
              </a:extLst>
            </xdr:cNvPr>
            <xdr:cNvSpPr>
              <a:spLocks/>
            </xdr:cNvSpPr>
          </xdr:nvSpPr>
          <xdr:spPr>
            <a:xfrm>
              <a:off x="9384173" y="10830509"/>
              <a:ext cx="188155" cy="218172"/>
            </a:xfrm>
            <a:prstGeom prst="diamond">
              <a:avLst/>
            </a:prstGeom>
            <a:solidFill>
              <a:srgbClr val="3C3C3C"/>
            </a:solidFill>
            <a:ln>
              <a:noFill/>
            </a:ln>
            <a:effectLst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ctr"/>
              <a:r>
                <a:rPr lang="de-DE" sz="900" b="1">
                  <a:solidFill>
                    <a:schemeClr val="bg1"/>
                  </a:solidFill>
                </a:rPr>
                <a:t>2</a:t>
              </a:r>
            </a:p>
          </xdr:txBody>
        </xdr:sp>
        <xdr:sp macro="" textlink="">
          <xdr:nvSpPr>
            <xdr:cNvPr id="48" name="Raute 47">
              <a:extLst>
                <a:ext uri="{FF2B5EF4-FFF2-40B4-BE49-F238E27FC236}">
                  <a16:creationId xmlns:a16="http://schemas.microsoft.com/office/drawing/2014/main" id="{0B800B32-2450-B895-82ED-C5839C68F10F}"/>
                </a:ext>
              </a:extLst>
            </xdr:cNvPr>
            <xdr:cNvSpPr>
              <a:spLocks noChangeAspect="1"/>
            </xdr:cNvSpPr>
          </xdr:nvSpPr>
          <xdr:spPr>
            <a:xfrm>
              <a:off x="16807534" y="10830733"/>
              <a:ext cx="188155" cy="218172"/>
            </a:xfrm>
            <a:prstGeom prst="diamond">
              <a:avLst/>
            </a:prstGeom>
            <a:solidFill>
              <a:srgbClr val="003C50"/>
            </a:solidFill>
            <a:ln>
              <a:noFill/>
            </a:ln>
            <a:effectLst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ctr"/>
              <a:r>
                <a:rPr lang="de-DE" sz="900" b="1">
                  <a:solidFill>
                    <a:schemeClr val="bg1"/>
                  </a:solidFill>
                </a:rPr>
                <a:t>3</a:t>
              </a:r>
            </a:p>
          </xdr:txBody>
        </xdr:sp>
        <xdr:sp macro="" textlink="">
          <xdr:nvSpPr>
            <xdr:cNvPr id="49" name="Raute 48">
              <a:extLst>
                <a:ext uri="{FF2B5EF4-FFF2-40B4-BE49-F238E27FC236}">
                  <a16:creationId xmlns:a16="http://schemas.microsoft.com/office/drawing/2014/main" id="{D437649B-7023-2598-82E5-5231104F6008}"/>
                </a:ext>
              </a:extLst>
            </xdr:cNvPr>
            <xdr:cNvSpPr>
              <a:spLocks/>
            </xdr:cNvSpPr>
          </xdr:nvSpPr>
          <xdr:spPr>
            <a:xfrm>
              <a:off x="19693004" y="10838042"/>
              <a:ext cx="162303" cy="216000"/>
            </a:xfrm>
            <a:prstGeom prst="diamond">
              <a:avLst/>
            </a:prstGeom>
            <a:solidFill>
              <a:srgbClr val="0A3C0A"/>
            </a:solidFill>
            <a:ln>
              <a:noFill/>
            </a:ln>
            <a:effectLst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ctr"/>
              <a:r>
                <a:rPr lang="de-DE" sz="900" b="1">
                  <a:solidFill>
                    <a:schemeClr val="bg1"/>
                  </a:solidFill>
                </a:rPr>
                <a:t>4</a:t>
              </a:r>
            </a:p>
          </xdr:txBody>
        </xdr:sp>
        <xdr:sp macro="" textlink="">
          <xdr:nvSpPr>
            <xdr:cNvPr id="50" name="Raute 49">
              <a:extLst>
                <a:ext uri="{FF2B5EF4-FFF2-40B4-BE49-F238E27FC236}">
                  <a16:creationId xmlns:a16="http://schemas.microsoft.com/office/drawing/2014/main" id="{06D57246-9512-214A-1358-AE94B667244E}"/>
                </a:ext>
              </a:extLst>
            </xdr:cNvPr>
            <xdr:cNvSpPr>
              <a:spLocks/>
            </xdr:cNvSpPr>
          </xdr:nvSpPr>
          <xdr:spPr>
            <a:xfrm>
              <a:off x="24611589" y="10844800"/>
              <a:ext cx="162303" cy="216000"/>
            </a:xfrm>
            <a:prstGeom prst="diamond">
              <a:avLst/>
            </a:prstGeom>
            <a:solidFill>
              <a:schemeClr val="tx1"/>
            </a:solidFill>
            <a:ln>
              <a:noFill/>
            </a:ln>
            <a:effectLst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ctr"/>
              <a:r>
                <a:rPr lang="de-DE" sz="900" b="1">
                  <a:solidFill>
                    <a:schemeClr val="bg1"/>
                  </a:solidFill>
                </a:rPr>
                <a:t>6</a:t>
              </a:r>
            </a:p>
          </xdr:txBody>
        </xdr:sp>
      </xdr:grpSp>
      <xdr:sp macro="" textlink="">
        <xdr:nvSpPr>
          <xdr:cNvPr id="36" name="Raute 35">
            <a:extLst>
              <a:ext uri="{FF2B5EF4-FFF2-40B4-BE49-F238E27FC236}">
                <a16:creationId xmlns:a16="http://schemas.microsoft.com/office/drawing/2014/main" id="{4BDDC653-027E-5CA4-3A88-E120682F300B}"/>
              </a:ext>
            </a:extLst>
          </xdr:cNvPr>
          <xdr:cNvSpPr>
            <a:spLocks noChangeAspect="1"/>
          </xdr:cNvSpPr>
        </xdr:nvSpPr>
        <xdr:spPr>
          <a:xfrm>
            <a:off x="6718301" y="11924241"/>
            <a:ext cx="166937" cy="216000"/>
          </a:xfrm>
          <a:prstGeom prst="diamond">
            <a:avLst/>
          </a:prstGeom>
          <a:solidFill>
            <a:srgbClr val="500A0A"/>
          </a:solidFill>
          <a:ln>
            <a:noFill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ctr"/>
            <a:r>
              <a:rPr lang="de-DE" sz="900" b="1">
                <a:solidFill>
                  <a:schemeClr val="bg1"/>
                </a:solidFill>
              </a:rPr>
              <a:t>1</a:t>
            </a:r>
          </a:p>
        </xdr:txBody>
      </xdr:sp>
    </xdr:grpSp>
    <xdr:clientData/>
  </xdr:twoCellAnchor>
  <xdr:twoCellAnchor>
    <xdr:from>
      <xdr:col>1</xdr:col>
      <xdr:colOff>1058</xdr:colOff>
      <xdr:row>20</xdr:row>
      <xdr:rowOff>76200</xdr:rowOff>
    </xdr:from>
    <xdr:to>
      <xdr:col>5</xdr:col>
      <xdr:colOff>177158</xdr:colOff>
      <xdr:row>20</xdr:row>
      <xdr:rowOff>220200</xdr:rowOff>
    </xdr:to>
    <xdr:sp macro="" textlink="">
      <xdr:nvSpPr>
        <xdr:cNvPr id="51" name="Rechteck 50">
          <a:extLst>
            <a:ext uri="{FF2B5EF4-FFF2-40B4-BE49-F238E27FC236}">
              <a16:creationId xmlns:a16="http://schemas.microsoft.com/office/drawing/2014/main" id="{F1EA5E2D-DFFC-4603-95A7-FC5A9A3E9409}"/>
            </a:ext>
          </a:extLst>
        </xdr:cNvPr>
        <xdr:cNvSpPr/>
      </xdr:nvSpPr>
      <xdr:spPr>
        <a:xfrm>
          <a:off x="182033" y="5095875"/>
          <a:ext cx="900000" cy="144000"/>
        </a:xfrm>
        <a:prstGeom prst="rect">
          <a:avLst/>
        </a:prstGeom>
        <a:solidFill>
          <a:srgbClr val="DC9696">
            <a:alpha val="8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de-DE" sz="900" b="1">
              <a:solidFill>
                <a:srgbClr val="C00000"/>
              </a:solidFill>
              <a:latin typeface="+mn-lt"/>
              <a:ea typeface="+mn-ea"/>
              <a:cs typeface="+mn-cs"/>
            </a:rPr>
            <a:t>240</a:t>
          </a:r>
        </a:p>
      </xdr:txBody>
    </xdr:sp>
    <xdr:clientData/>
  </xdr:twoCellAnchor>
  <xdr:twoCellAnchor>
    <xdr:from>
      <xdr:col>1</xdr:col>
      <xdr:colOff>10582</xdr:colOff>
      <xdr:row>21</xdr:row>
      <xdr:rowOff>45593</xdr:rowOff>
    </xdr:from>
    <xdr:to>
      <xdr:col>6</xdr:col>
      <xdr:colOff>5707</xdr:colOff>
      <xdr:row>21</xdr:row>
      <xdr:rowOff>189593</xdr:rowOff>
    </xdr:to>
    <xdr:sp macro="" textlink="">
      <xdr:nvSpPr>
        <xdr:cNvPr id="52" name="Rechteck 2">
          <a:extLst>
            <a:ext uri="{FF2B5EF4-FFF2-40B4-BE49-F238E27FC236}">
              <a16:creationId xmlns:a16="http://schemas.microsoft.com/office/drawing/2014/main" id="{CA00082D-97AC-49FD-8C08-55C8FA420FE5}"/>
            </a:ext>
          </a:extLst>
        </xdr:cNvPr>
        <xdr:cNvSpPr/>
      </xdr:nvSpPr>
      <xdr:spPr>
        <a:xfrm>
          <a:off x="191557" y="5312918"/>
          <a:ext cx="900000" cy="144000"/>
        </a:xfrm>
        <a:prstGeom prst="rect">
          <a:avLst/>
        </a:prstGeom>
        <a:solidFill>
          <a:srgbClr val="787878">
            <a:alpha val="8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de-DE" sz="900" b="1">
              <a:solidFill>
                <a:schemeClr val="tx1"/>
              </a:solidFill>
            </a:rPr>
            <a:t> </a:t>
          </a:r>
          <a:r>
            <a:rPr lang="de-DE" sz="900" b="1">
              <a:solidFill>
                <a:srgbClr val="FFC000"/>
              </a:solidFill>
            </a:rPr>
            <a:t>100 </a:t>
          </a:r>
          <a:r>
            <a:rPr lang="de-DE" sz="900" b="1">
              <a:solidFill>
                <a:srgbClr val="C00000"/>
              </a:solidFill>
            </a:rPr>
            <a:t>400</a:t>
          </a:r>
          <a:r>
            <a:rPr lang="de-DE" sz="900" b="1">
              <a:solidFill>
                <a:schemeClr val="tx2"/>
              </a:solidFill>
            </a:rPr>
            <a:t> </a:t>
          </a:r>
          <a:r>
            <a:rPr lang="de-DE" sz="900" b="1">
              <a:solidFill>
                <a:schemeClr val="bg1"/>
              </a:solidFill>
            </a:rPr>
            <a:t>200T€</a:t>
          </a:r>
        </a:p>
      </xdr:txBody>
    </xdr:sp>
    <xdr:clientData/>
  </xdr:twoCellAnchor>
  <xdr:twoCellAnchor>
    <xdr:from>
      <xdr:col>1</xdr:col>
      <xdr:colOff>9525</xdr:colOff>
      <xdr:row>22</xdr:row>
      <xdr:rowOff>46831</xdr:rowOff>
    </xdr:from>
    <xdr:to>
      <xdr:col>6</xdr:col>
      <xdr:colOff>4650</xdr:colOff>
      <xdr:row>22</xdr:row>
      <xdr:rowOff>190831</xdr:rowOff>
    </xdr:to>
    <xdr:sp macro="" textlink="">
      <xdr:nvSpPr>
        <xdr:cNvPr id="53" name="Rechteck 3">
          <a:extLst>
            <a:ext uri="{FF2B5EF4-FFF2-40B4-BE49-F238E27FC236}">
              <a16:creationId xmlns:a16="http://schemas.microsoft.com/office/drawing/2014/main" id="{256EB38A-D4DE-45C5-8160-0B76CCA2DC75}"/>
            </a:ext>
          </a:extLst>
        </xdr:cNvPr>
        <xdr:cNvSpPr/>
      </xdr:nvSpPr>
      <xdr:spPr>
        <a:xfrm>
          <a:off x="190500" y="5561806"/>
          <a:ext cx="900000" cy="144000"/>
        </a:xfrm>
        <a:prstGeom prst="rect">
          <a:avLst/>
        </a:prstGeom>
        <a:solidFill>
          <a:srgbClr val="508CC8">
            <a:alpha val="8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de-DE" sz="900" b="1">
              <a:solidFill>
                <a:schemeClr val="accent3">
                  <a:lumMod val="40000"/>
                  <a:lumOff val="60000"/>
                </a:schemeClr>
              </a:solidFill>
            </a:rPr>
            <a:t>200</a:t>
          </a:r>
          <a:r>
            <a:rPr lang="de-DE" sz="900">
              <a:solidFill>
                <a:schemeClr val="accent3">
                  <a:lumMod val="40000"/>
                  <a:lumOff val="60000"/>
                </a:schemeClr>
              </a:solidFill>
            </a:rPr>
            <a:t> </a:t>
          </a:r>
          <a:r>
            <a:rPr lang="de-DE" sz="900" b="1" baseline="0">
              <a:solidFill>
                <a:srgbClr val="0070C0"/>
              </a:solidFill>
            </a:rPr>
            <a:t>250</a:t>
          </a:r>
          <a:r>
            <a:rPr lang="de-DE" sz="900" baseline="0">
              <a:solidFill>
                <a:schemeClr val="tx1"/>
              </a:solidFill>
            </a:rPr>
            <a:t> </a:t>
          </a:r>
          <a:r>
            <a:rPr lang="de-DE" sz="900" b="1" baseline="0">
              <a:solidFill>
                <a:srgbClr val="FFC000"/>
              </a:solidFill>
            </a:rPr>
            <a:t>100</a:t>
          </a:r>
          <a:endParaRPr lang="de-DE" sz="900" b="1">
            <a:solidFill>
              <a:srgbClr val="FFC000"/>
            </a:solidFill>
          </a:endParaRPr>
        </a:p>
      </xdr:txBody>
    </xdr:sp>
    <xdr:clientData/>
  </xdr:twoCellAnchor>
  <xdr:twoCellAnchor>
    <xdr:from>
      <xdr:col>1</xdr:col>
      <xdr:colOff>10582</xdr:colOff>
      <xdr:row>23</xdr:row>
      <xdr:rowOff>42598</xdr:rowOff>
    </xdr:from>
    <xdr:to>
      <xdr:col>6</xdr:col>
      <xdr:colOff>5707</xdr:colOff>
      <xdr:row>23</xdr:row>
      <xdr:rowOff>186598</xdr:rowOff>
    </xdr:to>
    <xdr:sp macro="" textlink="">
      <xdr:nvSpPr>
        <xdr:cNvPr id="54" name="Rechteck 4">
          <a:extLst>
            <a:ext uri="{FF2B5EF4-FFF2-40B4-BE49-F238E27FC236}">
              <a16:creationId xmlns:a16="http://schemas.microsoft.com/office/drawing/2014/main" id="{A0AA88C7-5940-46C2-A1E5-561966EC4DF8}"/>
            </a:ext>
          </a:extLst>
        </xdr:cNvPr>
        <xdr:cNvSpPr/>
      </xdr:nvSpPr>
      <xdr:spPr>
        <a:xfrm>
          <a:off x="191557" y="5805223"/>
          <a:ext cx="900000" cy="144000"/>
        </a:xfrm>
        <a:prstGeom prst="rect">
          <a:avLst/>
        </a:prstGeom>
        <a:solidFill>
          <a:srgbClr val="3C783C">
            <a:alpha val="8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de-DE" sz="900" b="1">
              <a:solidFill>
                <a:schemeClr val="accent3">
                  <a:lumMod val="20000"/>
                  <a:lumOff val="80000"/>
                </a:schemeClr>
              </a:solidFill>
            </a:rPr>
            <a:t>300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13524</xdr:colOff>
      <xdr:row>3</xdr:row>
      <xdr:rowOff>15735</xdr:rowOff>
    </xdr:from>
    <xdr:to>
      <xdr:col>2</xdr:col>
      <xdr:colOff>847280</xdr:colOff>
      <xdr:row>4</xdr:row>
      <xdr:rowOff>236221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351070BA-6CC8-4ABE-85C1-F0A57CCEEA2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969" t="11444" r="90103" b="82305"/>
        <a:stretch/>
      </xdr:blipFill>
      <xdr:spPr>
        <a:xfrm>
          <a:off x="2741484" y="640575"/>
          <a:ext cx="833756" cy="410986"/>
        </a:xfrm>
        <a:prstGeom prst="rect">
          <a:avLst/>
        </a:prstGeom>
      </xdr:spPr>
    </xdr:pic>
    <xdr:clientData/>
  </xdr:twoCellAnchor>
  <xdr:twoCellAnchor editAs="oneCell">
    <xdr:from>
      <xdr:col>7</xdr:col>
      <xdr:colOff>19239</xdr:colOff>
      <xdr:row>3</xdr:row>
      <xdr:rowOff>23355</xdr:rowOff>
    </xdr:from>
    <xdr:to>
      <xdr:col>7</xdr:col>
      <xdr:colOff>843470</xdr:colOff>
      <xdr:row>4</xdr:row>
      <xdr:rowOff>243841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3BAFABA7-7A2A-42C3-8542-F17EABB6B77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969" t="11444" r="90103" b="82305"/>
        <a:stretch/>
      </xdr:blipFill>
      <xdr:spPr>
        <a:xfrm>
          <a:off x="8599359" y="648195"/>
          <a:ext cx="833756" cy="41098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323850</xdr:colOff>
      <xdr:row>4</xdr:row>
      <xdr:rowOff>19050</xdr:rowOff>
    </xdr:from>
    <xdr:to>
      <xdr:col>9</xdr:col>
      <xdr:colOff>1043306</xdr:colOff>
      <xdr:row>5</xdr:row>
      <xdr:rowOff>183194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1AE22E1F-1AE9-45B0-BCDA-5D730B3A30F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969" t="11444" r="90103" b="82305"/>
        <a:stretch/>
      </xdr:blipFill>
      <xdr:spPr>
        <a:xfrm>
          <a:off x="8896350" y="790575"/>
          <a:ext cx="719456" cy="35464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2117</xdr:colOff>
      <xdr:row>7</xdr:row>
      <xdr:rowOff>190500</xdr:rowOff>
    </xdr:from>
    <xdr:to>
      <xdr:col>17</xdr:col>
      <xdr:colOff>38100</xdr:colOff>
      <xdr:row>33</xdr:row>
      <xdr:rowOff>38100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>
    <tabColor rgb="FF00B050"/>
    <outlinePr summaryBelow="0" summaryRight="0"/>
    <pageSetUpPr fitToPage="1"/>
  </sheetPr>
  <dimension ref="A1:BA58"/>
  <sheetViews>
    <sheetView showGridLines="0" tabSelected="1" zoomScaleNormal="100" workbookViewId="0">
      <pane xSplit="6" ySplit="6" topLeftCell="G7" activePane="bottomRight" state="frozen"/>
      <selection activeCell="A25" sqref="A25"/>
      <selection pane="topRight" activeCell="A25" sqref="A25"/>
      <selection pane="bottomLeft" activeCell="A25" sqref="A25"/>
      <selection pane="bottomRight" activeCell="C37" sqref="C37:E37"/>
    </sheetView>
  </sheetViews>
  <sheetFormatPr baseColWidth="10" defaultColWidth="11.42578125" defaultRowHeight="11.25" outlineLevelCol="1"/>
  <cols>
    <col min="1" max="1" width="0.7109375" style="220" customWidth="1"/>
    <col min="2" max="2" width="4" style="220" customWidth="1"/>
    <col min="3" max="3" width="19.42578125" style="220" customWidth="1"/>
    <col min="4" max="4" width="17.28515625" style="220" customWidth="1"/>
    <col min="5" max="5" width="16.5703125" style="220" customWidth="1"/>
    <col min="6" max="6" width="6.7109375" style="220" customWidth="1"/>
    <col min="7" max="7" width="5.7109375" style="220" customWidth="1" outlineLevel="1"/>
    <col min="8" max="8" width="9.7109375" style="220" customWidth="1" outlineLevel="1"/>
    <col min="9" max="9" width="5.7109375" style="220" customWidth="1" outlineLevel="1"/>
    <col min="10" max="10" width="9.7109375" style="220" customWidth="1" outlineLevel="1"/>
    <col min="11" max="11" width="5.7109375" style="220" customWidth="1" outlineLevel="1"/>
    <col min="12" max="12" width="9.7109375" style="220" customWidth="1" outlineLevel="1"/>
    <col min="13" max="13" width="5.7109375" style="220" customWidth="1" outlineLevel="1"/>
    <col min="14" max="14" width="9.7109375" style="220" customWidth="1" outlineLevel="1"/>
    <col min="15" max="15" width="5.7109375" style="220" customWidth="1" outlineLevel="1"/>
    <col min="16" max="16" width="9.7109375" style="220" customWidth="1" outlineLevel="1"/>
    <col min="17" max="17" width="5.7109375" style="220" customWidth="1" outlineLevel="1"/>
    <col min="18" max="18" width="9.7109375" style="220" customWidth="1" outlineLevel="1"/>
    <col min="19" max="19" width="5.85546875" style="220" customWidth="1" outlineLevel="1"/>
    <col min="20" max="20" width="9.7109375" style="220" customWidth="1" outlineLevel="1"/>
    <col min="21" max="21" width="10.7109375" style="220" customWidth="1" outlineLevel="1"/>
    <col min="22" max="22" width="16.7109375" style="220" customWidth="1" outlineLevel="1"/>
    <col min="23" max="23" width="2.7109375" style="220" customWidth="1"/>
    <col min="24" max="24" width="16.7109375" style="220" customWidth="1"/>
    <col min="25" max="25" width="8.7109375" style="220" customWidth="1"/>
    <col min="26" max="26" width="10.42578125" style="220" customWidth="1"/>
    <col min="27" max="16384" width="11.42578125" style="220"/>
  </cols>
  <sheetData>
    <row r="1" spans="2:53" ht="8.25" customHeight="1" thickBot="1">
      <c r="Y1" s="440"/>
      <c r="Z1" s="440"/>
      <c r="AA1" s="440"/>
      <c r="AB1" s="440"/>
      <c r="AC1" s="440"/>
      <c r="AD1" s="440"/>
      <c r="AE1" s="440"/>
      <c r="AF1" s="440"/>
      <c r="AG1" s="440"/>
      <c r="AH1" s="440"/>
      <c r="AI1" s="440"/>
      <c r="AJ1" s="440"/>
      <c r="AK1" s="440"/>
      <c r="AL1" s="440"/>
      <c r="AM1" s="440"/>
      <c r="AN1" s="440"/>
      <c r="AO1" s="440"/>
      <c r="AP1" s="440"/>
      <c r="AQ1" s="440"/>
      <c r="AR1" s="440"/>
      <c r="AS1" s="440"/>
      <c r="AT1" s="440"/>
      <c r="AU1" s="440"/>
      <c r="AV1" s="440"/>
      <c r="AW1" s="440"/>
      <c r="AX1" s="440"/>
      <c r="AY1" s="440"/>
      <c r="AZ1" s="440"/>
      <c r="BA1" s="440"/>
    </row>
    <row r="2" spans="2:53" ht="19.899999999999999" customHeight="1" thickBot="1">
      <c r="B2" s="686"/>
      <c r="C2" s="800" t="s">
        <v>279</v>
      </c>
      <c r="D2" s="800"/>
      <c r="E2" s="800"/>
      <c r="F2" s="675"/>
      <c r="G2" s="675"/>
      <c r="H2" s="675"/>
      <c r="I2" s="675"/>
      <c r="J2" s="675"/>
      <c r="K2" s="675"/>
      <c r="L2" s="675"/>
      <c r="M2" s="675"/>
      <c r="N2" s="675"/>
      <c r="O2" s="675"/>
      <c r="P2" s="675"/>
      <c r="Q2" s="675"/>
      <c r="R2" s="675"/>
      <c r="S2" s="675"/>
      <c r="T2" s="675"/>
      <c r="U2" s="675"/>
      <c r="V2" s="675"/>
      <c r="W2" s="675"/>
      <c r="X2" s="687"/>
      <c r="Y2" s="440"/>
      <c r="Z2" s="440"/>
      <c r="AA2" s="440"/>
      <c r="AB2" s="440"/>
      <c r="AC2" s="440"/>
      <c r="AD2" s="440"/>
      <c r="AE2" s="440"/>
      <c r="AF2" s="440"/>
      <c r="AG2" s="440"/>
      <c r="AH2" s="440"/>
      <c r="AI2" s="440"/>
      <c r="AJ2" s="440"/>
      <c r="AK2" s="440"/>
      <c r="AL2" s="440"/>
      <c r="AM2" s="440"/>
      <c r="AN2" s="440"/>
      <c r="AO2" s="440"/>
      <c r="AP2" s="440"/>
      <c r="AQ2" s="440"/>
      <c r="AR2" s="440"/>
      <c r="AS2" s="440"/>
      <c r="AT2" s="440"/>
      <c r="AU2" s="440"/>
      <c r="AV2" s="440"/>
      <c r="AW2" s="440"/>
      <c r="AX2" s="440"/>
      <c r="AY2" s="440"/>
      <c r="AZ2" s="440"/>
      <c r="BA2" s="440"/>
    </row>
    <row r="3" spans="2:53" s="222" customFormat="1" ht="19.899999999999999" customHeight="1">
      <c r="B3" s="678"/>
      <c r="C3" s="803" t="s">
        <v>303</v>
      </c>
      <c r="D3" s="803"/>
      <c r="E3" s="801" t="s">
        <v>307</v>
      </c>
      <c r="F3" s="801"/>
      <c r="G3" s="676"/>
      <c r="H3" s="676"/>
      <c r="I3" s="676"/>
      <c r="J3" s="676"/>
      <c r="K3" s="676"/>
      <c r="L3" s="676"/>
      <c r="M3" s="676"/>
      <c r="N3" s="676"/>
      <c r="O3" s="676"/>
      <c r="P3" s="676"/>
      <c r="Q3" s="676"/>
      <c r="R3" s="676"/>
      <c r="S3" s="804"/>
      <c r="T3" s="804"/>
      <c r="U3" s="221"/>
      <c r="V3" s="221"/>
      <c r="W3" s="221"/>
      <c r="X3" s="677"/>
      <c r="Y3" s="456"/>
      <c r="Z3" s="457"/>
      <c r="AA3" s="458"/>
      <c r="AB3" s="458"/>
      <c r="AC3" s="458"/>
      <c r="AD3" s="458"/>
      <c r="AE3" s="458"/>
      <c r="AF3" s="458"/>
      <c r="AG3" s="458"/>
      <c r="AH3" s="458"/>
      <c r="AI3" s="458"/>
      <c r="AJ3" s="458"/>
      <c r="AK3" s="458"/>
      <c r="AL3" s="458"/>
      <c r="AM3" s="458"/>
      <c r="AN3" s="458"/>
      <c r="AO3" s="458"/>
      <c r="AP3" s="458"/>
      <c r="AQ3" s="458"/>
      <c r="AR3" s="458"/>
      <c r="AS3" s="458"/>
      <c r="AT3" s="458"/>
      <c r="AU3" s="458"/>
      <c r="AV3" s="458"/>
      <c r="AW3" s="458"/>
      <c r="AX3" s="458"/>
      <c r="AY3" s="458"/>
      <c r="AZ3" s="458"/>
      <c r="BA3" s="458"/>
    </row>
    <row r="4" spans="2:53" s="222" customFormat="1" ht="20.100000000000001" customHeight="1" thickBot="1">
      <c r="B4" s="679"/>
      <c r="C4" s="802" t="s">
        <v>304</v>
      </c>
      <c r="D4" s="802"/>
      <c r="E4" s="802"/>
      <c r="F4" s="802"/>
      <c r="G4" s="680"/>
      <c r="H4" s="680"/>
      <c r="I4" s="680"/>
      <c r="J4" s="680"/>
      <c r="K4" s="680"/>
      <c r="L4" s="680"/>
      <c r="M4" s="680"/>
      <c r="N4" s="680"/>
      <c r="O4" s="680"/>
      <c r="P4" s="680"/>
      <c r="Q4" s="680"/>
      <c r="R4" s="680"/>
      <c r="S4" s="805"/>
      <c r="T4" s="806"/>
      <c r="U4" s="681"/>
      <c r="V4" s="682"/>
      <c r="W4" s="682"/>
      <c r="X4" s="682"/>
      <c r="Y4" s="459"/>
      <c r="Z4" s="460"/>
      <c r="AA4" s="458"/>
      <c r="AB4" s="458"/>
      <c r="AC4" s="458"/>
      <c r="AD4" s="458"/>
      <c r="AE4" s="458"/>
      <c r="AF4" s="458"/>
      <c r="AG4" s="458"/>
      <c r="AH4" s="458"/>
      <c r="AI4" s="458"/>
      <c r="AJ4" s="458"/>
      <c r="AK4" s="458"/>
      <c r="AL4" s="458"/>
      <c r="AM4" s="458"/>
      <c r="AN4" s="458"/>
      <c r="AO4" s="458"/>
      <c r="AP4" s="458"/>
      <c r="AQ4" s="458"/>
      <c r="AR4" s="458"/>
      <c r="AS4" s="458"/>
      <c r="AT4" s="458"/>
      <c r="AU4" s="458"/>
      <c r="AV4" s="458"/>
      <c r="AW4" s="458"/>
      <c r="AX4" s="458"/>
      <c r="AY4" s="458"/>
      <c r="AZ4" s="458"/>
      <c r="BA4" s="458"/>
    </row>
    <row r="5" spans="2:53" ht="20.100000000000001" customHeight="1" thickBot="1">
      <c r="B5" s="679"/>
      <c r="C5" s="713" t="s">
        <v>305</v>
      </c>
      <c r="D5" s="681">
        <v>45344</v>
      </c>
      <c r="E5" s="799" t="s">
        <v>306</v>
      </c>
      <c r="F5" s="799"/>
      <c r="G5" s="807" t="s">
        <v>185</v>
      </c>
      <c r="H5" s="790"/>
      <c r="I5" s="808" t="s">
        <v>186</v>
      </c>
      <c r="J5" s="809"/>
      <c r="K5" s="810" t="s">
        <v>27</v>
      </c>
      <c r="L5" s="811"/>
      <c r="M5" s="810" t="s">
        <v>28</v>
      </c>
      <c r="N5" s="811"/>
      <c r="O5" s="812" t="s">
        <v>29</v>
      </c>
      <c r="P5" s="809"/>
      <c r="Q5" s="813" t="s">
        <v>14</v>
      </c>
      <c r="R5" s="814"/>
      <c r="S5" s="789" t="s">
        <v>15</v>
      </c>
      <c r="T5" s="790"/>
      <c r="U5" s="563" t="s">
        <v>19</v>
      </c>
      <c r="V5" s="795" t="s">
        <v>20</v>
      </c>
      <c r="X5" s="797" t="s">
        <v>124</v>
      </c>
      <c r="Y5" s="440"/>
      <c r="Z5" s="440"/>
      <c r="AA5" s="440"/>
      <c r="AB5" s="440"/>
      <c r="AC5" s="440"/>
      <c r="AD5" s="440"/>
      <c r="AE5" s="440"/>
      <c r="AF5" s="440"/>
      <c r="AG5" s="440"/>
      <c r="AH5" s="440"/>
      <c r="AI5" s="440"/>
      <c r="AJ5" s="440"/>
      <c r="AK5" s="440"/>
      <c r="AL5" s="440"/>
      <c r="AM5" s="440"/>
      <c r="AN5" s="440"/>
      <c r="AO5" s="440"/>
      <c r="AP5" s="440"/>
      <c r="AQ5" s="440"/>
      <c r="AR5" s="440"/>
      <c r="AS5" s="440"/>
      <c r="AT5" s="440"/>
      <c r="AU5" s="440"/>
      <c r="AV5" s="440"/>
      <c r="AW5" s="440"/>
      <c r="AX5" s="440"/>
      <c r="AY5" s="440"/>
      <c r="AZ5" s="440"/>
      <c r="BA5" s="440"/>
    </row>
    <row r="6" spans="2:53" s="224" customFormat="1" ht="20.100000000000001" customHeight="1" thickBot="1">
      <c r="B6" s="781" t="s">
        <v>3</v>
      </c>
      <c r="C6" s="782"/>
      <c r="D6" s="782"/>
      <c r="E6" s="783"/>
      <c r="F6" s="223" t="s">
        <v>21</v>
      </c>
      <c r="G6" s="672" t="s">
        <v>5</v>
      </c>
      <c r="H6" s="524" t="s">
        <v>32</v>
      </c>
      <c r="I6" s="538" t="s">
        <v>5</v>
      </c>
      <c r="J6" s="674" t="s">
        <v>32</v>
      </c>
      <c r="K6" s="550" t="s">
        <v>5</v>
      </c>
      <c r="L6" s="673" t="s">
        <v>32</v>
      </c>
      <c r="M6" s="550" t="s">
        <v>5</v>
      </c>
      <c r="N6" s="673" t="s">
        <v>32</v>
      </c>
      <c r="O6" s="538" t="s">
        <v>5</v>
      </c>
      <c r="P6" s="674" t="s">
        <v>32</v>
      </c>
      <c r="Q6" s="557" t="s">
        <v>5</v>
      </c>
      <c r="R6" s="671" t="s">
        <v>32</v>
      </c>
      <c r="S6" s="672" t="s">
        <v>5</v>
      </c>
      <c r="T6" s="531" t="s">
        <v>32</v>
      </c>
      <c r="U6" s="564" t="s">
        <v>33</v>
      </c>
      <c r="V6" s="796"/>
      <c r="W6" s="685"/>
      <c r="X6" s="798"/>
      <c r="Y6" s="462"/>
      <c r="Z6" s="461"/>
      <c r="AA6" s="461"/>
      <c r="AB6" s="461"/>
      <c r="AC6" s="461"/>
      <c r="AD6" s="461"/>
      <c r="AE6" s="461"/>
      <c r="AF6" s="461"/>
      <c r="AG6" s="461"/>
      <c r="AH6" s="461"/>
      <c r="AI6" s="461"/>
      <c r="AJ6" s="461"/>
      <c r="AK6" s="461"/>
      <c r="AL6" s="461"/>
      <c r="AM6" s="461"/>
      <c r="AN6" s="461"/>
      <c r="AO6" s="461"/>
      <c r="AP6" s="461"/>
      <c r="AQ6" s="461"/>
      <c r="AR6" s="461"/>
      <c r="AS6" s="461"/>
      <c r="AT6" s="461"/>
      <c r="AU6" s="461"/>
      <c r="AV6" s="461"/>
      <c r="AW6" s="461"/>
      <c r="AX6" s="461"/>
      <c r="AY6" s="461"/>
      <c r="AZ6" s="461"/>
      <c r="BA6" s="461"/>
    </row>
    <row r="7" spans="2:53" s="224" customFormat="1" ht="3.95" customHeight="1" thickBot="1">
      <c r="B7" s="505"/>
      <c r="C7" s="506"/>
      <c r="D7" s="507"/>
      <c r="E7" s="507"/>
      <c r="F7" s="506"/>
      <c r="G7" s="508"/>
      <c r="H7" s="509"/>
      <c r="I7" s="510"/>
      <c r="J7" s="511"/>
      <c r="K7" s="510"/>
      <c r="L7" s="511"/>
      <c r="M7" s="510"/>
      <c r="N7" s="511"/>
      <c r="O7" s="510"/>
      <c r="P7" s="511"/>
      <c r="Q7" s="510"/>
      <c r="R7" s="511"/>
      <c r="S7" s="508"/>
      <c r="T7" s="512"/>
      <c r="U7" s="683"/>
      <c r="V7" s="225"/>
      <c r="W7" s="513"/>
      <c r="X7" s="684"/>
      <c r="Y7" s="462"/>
      <c r="Z7" s="461"/>
      <c r="AA7" s="461"/>
      <c r="AB7" s="461"/>
      <c r="AC7" s="461"/>
      <c r="AD7" s="461"/>
      <c r="AE7" s="461"/>
      <c r="AF7" s="461"/>
      <c r="AG7" s="461"/>
      <c r="AH7" s="461"/>
      <c r="AI7" s="461"/>
      <c r="AJ7" s="461"/>
      <c r="AK7" s="461"/>
      <c r="AL7" s="461"/>
      <c r="AM7" s="461"/>
      <c r="AN7" s="461"/>
      <c r="AO7" s="461"/>
      <c r="AP7" s="461"/>
      <c r="AQ7" s="461"/>
      <c r="AR7" s="461"/>
      <c r="AS7" s="461"/>
      <c r="AT7" s="461"/>
      <c r="AU7" s="461"/>
      <c r="AV7" s="461"/>
      <c r="AW7" s="461"/>
      <c r="AX7" s="461"/>
      <c r="AY7" s="461"/>
      <c r="AZ7" s="461"/>
      <c r="BA7" s="461"/>
    </row>
    <row r="8" spans="2:53" ht="20.100000000000001" customHeight="1" thickTop="1" thickBot="1">
      <c r="B8" s="226">
        <v>1</v>
      </c>
      <c r="C8" s="759" t="s">
        <v>304</v>
      </c>
      <c r="D8" s="760"/>
      <c r="E8" s="761"/>
      <c r="F8" s="227">
        <v>1</v>
      </c>
      <c r="G8" s="525">
        <f>IF(F8=0,"0",'1'!$D$6)</f>
        <v>605</v>
      </c>
      <c r="H8" s="526">
        <f>IF(F8=0,"0",'1'!$F$6)</f>
        <v>66550.000000000015</v>
      </c>
      <c r="I8" s="539">
        <f>IF(F8=0,"0",'1'!$L$6)</f>
        <v>295</v>
      </c>
      <c r="J8" s="540">
        <f>IF(F8=0,"0",'1'!$O$6)</f>
        <v>29854</v>
      </c>
      <c r="K8" s="551">
        <f>IF(F8=0,"0",'1'!$L$7)</f>
        <v>420</v>
      </c>
      <c r="L8" s="552">
        <f>IF(F8=0,"0",'1'!$O$7)</f>
        <v>48510.000000000007</v>
      </c>
      <c r="M8" s="551">
        <f>F8*'1'!$L$8</f>
        <v>520</v>
      </c>
      <c r="N8" s="552">
        <f>F8*'1'!$O$8</f>
        <v>60060.000000000007</v>
      </c>
      <c r="O8" s="545">
        <f>F8*'1'!$L$9</f>
        <v>390</v>
      </c>
      <c r="P8" s="546">
        <f>F8*'1'!$O$9</f>
        <v>35178</v>
      </c>
      <c r="Q8" s="558">
        <f>F8*'1'!$D$7</f>
        <v>510</v>
      </c>
      <c r="R8" s="559">
        <f>F8*'1'!$F$7</f>
        <v>46002</v>
      </c>
      <c r="S8" s="532">
        <f>F8*'1'!$D$8</f>
        <v>765</v>
      </c>
      <c r="T8" s="533">
        <f>F8*'1'!$F$8</f>
        <v>71527.500000000015</v>
      </c>
      <c r="U8" s="565">
        <f>F8*'1'!$F$9</f>
        <v>187489.50000000003</v>
      </c>
      <c r="V8" s="241">
        <f t="shared" ref="V8:V27" si="0">H8+J8+L8+N8+P8+R8+T8+U8</f>
        <v>545171</v>
      </c>
      <c r="W8" s="236"/>
      <c r="X8" s="396">
        <f>IF(F8&gt;0,V8,0)</f>
        <v>545171</v>
      </c>
      <c r="Y8" s="440"/>
      <c r="Z8" s="440"/>
      <c r="AA8" s="440"/>
      <c r="AB8" s="440"/>
      <c r="AC8" s="440"/>
      <c r="AD8" s="440"/>
      <c r="AE8" s="440"/>
      <c r="AF8" s="440"/>
      <c r="AG8" s="440"/>
      <c r="AH8" s="440"/>
      <c r="AI8" s="440"/>
      <c r="AJ8" s="440"/>
      <c r="AK8" s="440"/>
      <c r="AL8" s="440"/>
      <c r="AM8" s="440"/>
      <c r="AN8" s="440"/>
      <c r="AO8" s="440"/>
      <c r="AP8" s="440"/>
      <c r="AQ8" s="440"/>
      <c r="AR8" s="440"/>
      <c r="AS8" s="440"/>
      <c r="AT8" s="440"/>
      <c r="AU8" s="440"/>
      <c r="AV8" s="440"/>
      <c r="AW8" s="440"/>
      <c r="AX8" s="440"/>
      <c r="AY8" s="440"/>
      <c r="AZ8" s="440"/>
      <c r="BA8" s="440"/>
    </row>
    <row r="9" spans="2:53" ht="20.100000000000001" customHeight="1" thickTop="1" thickBot="1">
      <c r="B9" s="226">
        <v>2</v>
      </c>
      <c r="C9" s="759" t="s">
        <v>280</v>
      </c>
      <c r="D9" s="760"/>
      <c r="E9" s="761"/>
      <c r="F9" s="227">
        <v>1</v>
      </c>
      <c r="G9" s="525">
        <f>IF(F9=0,"0",'2'!$D$6)</f>
        <v>0</v>
      </c>
      <c r="H9" s="526">
        <f>IF(F9=0,"0",'2'!$F$6)</f>
        <v>0</v>
      </c>
      <c r="I9" s="539">
        <f>IF(F9=0,"0",'2'!$L$6)</f>
        <v>0</v>
      </c>
      <c r="J9" s="540">
        <f>IF(F9=0,"0",'2'!$O$6)</f>
        <v>0</v>
      </c>
      <c r="K9" s="551">
        <f>IF(F9=0,"0",'2'!$L$7)</f>
        <v>0</v>
      </c>
      <c r="L9" s="552">
        <f>IF(F9=0,"0",'2'!$O$7)</f>
        <v>0</v>
      </c>
      <c r="M9" s="551">
        <f>F9*'2'!$L$8</f>
        <v>0</v>
      </c>
      <c r="N9" s="552">
        <f>F9*'2'!$O$8</f>
        <v>0</v>
      </c>
      <c r="O9" s="545">
        <f>F9*'2'!$L$9</f>
        <v>0</v>
      </c>
      <c r="P9" s="546">
        <f>F9*'2'!$O$9</f>
        <v>0</v>
      </c>
      <c r="Q9" s="558">
        <f>F9*'2'!$D$7</f>
        <v>0</v>
      </c>
      <c r="R9" s="559">
        <f>F9*'2'!$F$7</f>
        <v>0</v>
      </c>
      <c r="S9" s="532">
        <f>F9*'2'!$D$8</f>
        <v>0</v>
      </c>
      <c r="T9" s="533">
        <f>F9*'2'!$F$8</f>
        <v>0</v>
      </c>
      <c r="U9" s="565">
        <f>F9*'2'!$F$9</f>
        <v>0</v>
      </c>
      <c r="V9" s="241">
        <f t="shared" ref="V9" si="1">H9+J9+L9+N9+P9+R9+T9+U9</f>
        <v>0</v>
      </c>
      <c r="W9" s="236"/>
      <c r="X9" s="396">
        <f>IF(F9&gt;0,V9,0)</f>
        <v>0</v>
      </c>
      <c r="Y9" s="440"/>
      <c r="Z9" s="440"/>
      <c r="AA9" s="440"/>
      <c r="AB9" s="440"/>
      <c r="AC9" s="440"/>
      <c r="AD9" s="440"/>
      <c r="AE9" s="440"/>
      <c r="AF9" s="440"/>
      <c r="AG9" s="440"/>
      <c r="AH9" s="440"/>
      <c r="AI9" s="440"/>
      <c r="AJ9" s="440"/>
      <c r="AK9" s="440"/>
      <c r="AL9" s="440"/>
      <c r="AM9" s="440"/>
      <c r="AN9" s="440"/>
      <c r="AO9" s="440"/>
      <c r="AP9" s="440"/>
      <c r="AQ9" s="440"/>
      <c r="AR9" s="440"/>
      <c r="AS9" s="440"/>
      <c r="AT9" s="440"/>
      <c r="AU9" s="440"/>
      <c r="AV9" s="440"/>
      <c r="AW9" s="440"/>
      <c r="AX9" s="440"/>
      <c r="AY9" s="440"/>
      <c r="AZ9" s="440"/>
      <c r="BA9" s="440"/>
    </row>
    <row r="10" spans="2:53" ht="20.100000000000001" customHeight="1" thickTop="1" thickBot="1">
      <c r="B10" s="229">
        <v>3</v>
      </c>
      <c r="C10" s="759" t="s">
        <v>221</v>
      </c>
      <c r="D10" s="760"/>
      <c r="E10" s="761"/>
      <c r="F10" s="230">
        <v>1</v>
      </c>
      <c r="G10" s="527">
        <f>IF(F10=0,"0",'3'!$D$6)</f>
        <v>0</v>
      </c>
      <c r="H10" s="528">
        <f>IF(F10=0,"0",'3'!$F$6)</f>
        <v>0</v>
      </c>
      <c r="I10" s="541">
        <f>IF(F10=0,"0",'3'!$L$6)</f>
        <v>0</v>
      </c>
      <c r="J10" s="542">
        <f>IF(F10=0,"0",'3'!$O$6)</f>
        <v>0</v>
      </c>
      <c r="K10" s="553">
        <f>IF(F10=0,"0",'3'!$L$7)</f>
        <v>0</v>
      </c>
      <c r="L10" s="554">
        <f>IF(F10=0,"0",'3'!$O$7)</f>
        <v>0</v>
      </c>
      <c r="M10" s="553">
        <f>F10*'3'!$L$8</f>
        <v>0</v>
      </c>
      <c r="N10" s="554">
        <f>F10*'3'!$O$8</f>
        <v>0</v>
      </c>
      <c r="O10" s="547">
        <f>F10*'3'!$L$9</f>
        <v>0</v>
      </c>
      <c r="P10" s="548">
        <f>F10*'3'!$O$9</f>
        <v>0</v>
      </c>
      <c r="Q10" s="560">
        <f>F10*'3'!$D$7</f>
        <v>0</v>
      </c>
      <c r="R10" s="559">
        <f>F10*'3'!$F$7</f>
        <v>0</v>
      </c>
      <c r="S10" s="534">
        <f>F10*'3'!$D$8</f>
        <v>0</v>
      </c>
      <c r="T10" s="535">
        <f>F10*'3'!$F$8</f>
        <v>0</v>
      </c>
      <c r="U10" s="566">
        <f>F10*'3'!$F$9</f>
        <v>0</v>
      </c>
      <c r="V10" s="231">
        <f t="shared" si="0"/>
        <v>0</v>
      </c>
      <c r="W10" s="236"/>
      <c r="X10" s="396">
        <f>IF(F10&gt;0,V10,0)</f>
        <v>0</v>
      </c>
      <c r="Y10" s="440"/>
      <c r="Z10" s="440"/>
      <c r="AA10" s="440"/>
      <c r="AB10" s="440"/>
      <c r="AC10" s="440"/>
      <c r="AD10" s="440"/>
      <c r="AE10" s="440"/>
      <c r="AF10" s="440"/>
      <c r="AG10" s="440"/>
      <c r="AH10" s="440"/>
      <c r="AI10" s="440"/>
      <c r="AJ10" s="440"/>
      <c r="AK10" s="440"/>
      <c r="AL10" s="440"/>
      <c r="AM10" s="440"/>
      <c r="AN10" s="440"/>
      <c r="AO10" s="440"/>
      <c r="AP10" s="440"/>
      <c r="AQ10" s="440"/>
      <c r="AR10" s="440"/>
      <c r="AS10" s="440"/>
      <c r="AT10" s="440"/>
      <c r="AU10" s="440"/>
      <c r="AV10" s="440"/>
      <c r="AW10" s="440"/>
      <c r="AX10" s="440"/>
      <c r="AY10" s="440"/>
      <c r="AZ10" s="440"/>
      <c r="BA10" s="440"/>
    </row>
    <row r="11" spans="2:53" ht="20.100000000000001" customHeight="1" thickTop="1" thickBot="1">
      <c r="B11" s="226">
        <v>4</v>
      </c>
      <c r="C11" s="759" t="s">
        <v>222</v>
      </c>
      <c r="D11" s="760"/>
      <c r="E11" s="761"/>
      <c r="F11" s="227">
        <v>1</v>
      </c>
      <c r="G11" s="525">
        <f>IF(F11=0,"0",'4'!$D$6)</f>
        <v>0</v>
      </c>
      <c r="H11" s="526">
        <f>IF(F11=0,"0",'4'!$F$6)</f>
        <v>0</v>
      </c>
      <c r="I11" s="539">
        <f>IF(F11=0,"0",'4'!$L$6)</f>
        <v>0</v>
      </c>
      <c r="J11" s="540">
        <f>IF(F11=0,"0",'4'!$O$6)</f>
        <v>0</v>
      </c>
      <c r="K11" s="551">
        <f>IF(F11=0,"0",'4'!$L$7)</f>
        <v>0</v>
      </c>
      <c r="L11" s="552">
        <f>IF(F11=0,"0",'4'!$O$7)</f>
        <v>0</v>
      </c>
      <c r="M11" s="551">
        <f>F11*'4'!$L$8</f>
        <v>0</v>
      </c>
      <c r="N11" s="552">
        <f>F11*'4'!$O$8</f>
        <v>0</v>
      </c>
      <c r="O11" s="545">
        <f>F11*'4'!$L$9</f>
        <v>0</v>
      </c>
      <c r="P11" s="546">
        <f>F11*'4'!$O$9</f>
        <v>0</v>
      </c>
      <c r="Q11" s="558">
        <f>F11*'4'!$D$7</f>
        <v>0</v>
      </c>
      <c r="R11" s="559">
        <f>F11*'4'!$F$7</f>
        <v>0</v>
      </c>
      <c r="S11" s="532">
        <f>F11*'4'!$D$8</f>
        <v>0</v>
      </c>
      <c r="T11" s="533">
        <f>F11*'4'!$F$8</f>
        <v>0</v>
      </c>
      <c r="U11" s="565">
        <f>F11*'4'!$F$9</f>
        <v>0</v>
      </c>
      <c r="V11" s="228">
        <f t="shared" si="0"/>
        <v>0</v>
      </c>
      <c r="W11" s="236"/>
      <c r="X11" s="396">
        <f>IF(F11&gt;0,V11,0)</f>
        <v>0</v>
      </c>
      <c r="Y11" s="440"/>
      <c r="Z11" s="440"/>
      <c r="AA11" s="440"/>
      <c r="AB11" s="440"/>
      <c r="AC11" s="440"/>
      <c r="AD11" s="440"/>
      <c r="AE11" s="440"/>
      <c r="AF11" s="440"/>
      <c r="AG11" s="440"/>
      <c r="AH11" s="440"/>
      <c r="AI11" s="440"/>
      <c r="AJ11" s="440"/>
      <c r="AK11" s="440"/>
      <c r="AL11" s="440"/>
      <c r="AM11" s="440"/>
      <c r="AN11" s="440"/>
      <c r="AO11" s="440"/>
      <c r="AP11" s="440"/>
      <c r="AQ11" s="440"/>
      <c r="AR11" s="440"/>
      <c r="AS11" s="440"/>
      <c r="AT11" s="440"/>
      <c r="AU11" s="440"/>
      <c r="AV11" s="440"/>
      <c r="AW11" s="440"/>
      <c r="AX11" s="440"/>
      <c r="AY11" s="440"/>
      <c r="AZ11" s="440"/>
      <c r="BA11" s="440"/>
    </row>
    <row r="12" spans="2:53" ht="20.100000000000001" customHeight="1" thickTop="1" thickBot="1">
      <c r="B12" s="226">
        <v>5</v>
      </c>
      <c r="C12" s="759" t="s">
        <v>223</v>
      </c>
      <c r="D12" s="760"/>
      <c r="E12" s="761"/>
      <c r="F12" s="227">
        <v>1</v>
      </c>
      <c r="G12" s="525">
        <f>IF(F12=0,"0",'5'!$D$6)</f>
        <v>0</v>
      </c>
      <c r="H12" s="526">
        <f>IF(F12=0,"0",'5'!$F$6)</f>
        <v>0</v>
      </c>
      <c r="I12" s="539">
        <f>IF(F12=0,"0",'5'!$L$6)</f>
        <v>0</v>
      </c>
      <c r="J12" s="540">
        <f>IF(F12=0,"0",'5'!$O$6)</f>
        <v>0</v>
      </c>
      <c r="K12" s="551">
        <f>IF(F12=0,"0",'5'!$L$7)</f>
        <v>0</v>
      </c>
      <c r="L12" s="552">
        <f>IF(F12=0,"0",'5'!$O$7)</f>
        <v>0</v>
      </c>
      <c r="M12" s="551">
        <f>F12*'5'!$L$8</f>
        <v>0</v>
      </c>
      <c r="N12" s="552">
        <f>F12*'5'!$O$8</f>
        <v>0</v>
      </c>
      <c r="O12" s="545">
        <f>F12*'5'!$L$9</f>
        <v>0</v>
      </c>
      <c r="P12" s="546">
        <f>F12*'5'!$O$9</f>
        <v>0</v>
      </c>
      <c r="Q12" s="558">
        <f>F12*'5'!$D$7</f>
        <v>0</v>
      </c>
      <c r="R12" s="559">
        <f>F12*'5'!$F$7</f>
        <v>0</v>
      </c>
      <c r="S12" s="532">
        <f>F12*'5'!$D$8</f>
        <v>0</v>
      </c>
      <c r="T12" s="533">
        <f>F12*'5'!$F$8</f>
        <v>0</v>
      </c>
      <c r="U12" s="565">
        <f>F12*'5'!$F$9</f>
        <v>0</v>
      </c>
      <c r="V12" s="228">
        <f t="shared" si="0"/>
        <v>0</v>
      </c>
      <c r="W12" s="236"/>
      <c r="X12" s="396">
        <f t="shared" ref="X12:X27" si="2">IF(F12&gt;0,V12,0)</f>
        <v>0</v>
      </c>
      <c r="Y12" s="440"/>
      <c r="Z12" s="440"/>
      <c r="AA12" s="440"/>
      <c r="AB12" s="440"/>
      <c r="AC12" s="440"/>
      <c r="AD12" s="440"/>
      <c r="AE12" s="440"/>
      <c r="AF12" s="440"/>
      <c r="AG12" s="440"/>
      <c r="AH12" s="440"/>
      <c r="AI12" s="440"/>
      <c r="AJ12" s="440"/>
      <c r="AK12" s="440"/>
      <c r="AL12" s="440"/>
      <c r="AM12" s="440"/>
      <c r="AN12" s="440"/>
      <c r="AO12" s="440"/>
      <c r="AP12" s="440"/>
      <c r="AQ12" s="440"/>
      <c r="AR12" s="440"/>
      <c r="AS12" s="440"/>
      <c r="AT12" s="440"/>
      <c r="AU12" s="440"/>
      <c r="AV12" s="440"/>
      <c r="AW12" s="440"/>
      <c r="AX12" s="440"/>
      <c r="AY12" s="440"/>
      <c r="AZ12" s="440"/>
      <c r="BA12" s="440"/>
    </row>
    <row r="13" spans="2:53" ht="20.100000000000001" customHeight="1" thickTop="1" thickBot="1">
      <c r="B13" s="226">
        <v>6</v>
      </c>
      <c r="C13" s="759" t="s">
        <v>224</v>
      </c>
      <c r="D13" s="760"/>
      <c r="E13" s="761"/>
      <c r="F13" s="227">
        <v>1</v>
      </c>
      <c r="G13" s="525">
        <f>IF(F13=0,"0",'6'!$D$6)</f>
        <v>0</v>
      </c>
      <c r="H13" s="526">
        <f>IF(F13=0,"0",'6'!$F$6)</f>
        <v>0</v>
      </c>
      <c r="I13" s="539">
        <f>IF(F13=0,"0",'6'!$L$6)</f>
        <v>0</v>
      </c>
      <c r="J13" s="540">
        <f>IF(F13=0,"0",'6'!$O$6)</f>
        <v>0</v>
      </c>
      <c r="K13" s="551">
        <f>IF(F13=0,"0",'6'!$L$7)</f>
        <v>0</v>
      </c>
      <c r="L13" s="552">
        <f>IF(F13=0,"0",'6'!$O$7)</f>
        <v>0</v>
      </c>
      <c r="M13" s="551">
        <f>F13*'6'!$L$8</f>
        <v>0</v>
      </c>
      <c r="N13" s="552">
        <f>F13*'6'!$O$8</f>
        <v>0</v>
      </c>
      <c r="O13" s="545">
        <f>F13*'6'!$L$9</f>
        <v>0</v>
      </c>
      <c r="P13" s="546">
        <f>F13*'6'!$O$9</f>
        <v>0</v>
      </c>
      <c r="Q13" s="558">
        <f>F13*'6'!$D$7</f>
        <v>0</v>
      </c>
      <c r="R13" s="559">
        <f>F13*'6'!$F$7</f>
        <v>0</v>
      </c>
      <c r="S13" s="532">
        <f>F13*'6'!$D$8</f>
        <v>0</v>
      </c>
      <c r="T13" s="533">
        <f>F13*'6'!$F$8</f>
        <v>0</v>
      </c>
      <c r="U13" s="565">
        <f>F13*'6'!$F$9</f>
        <v>0</v>
      </c>
      <c r="V13" s="228">
        <f t="shared" si="0"/>
        <v>0</v>
      </c>
      <c r="W13" s="236"/>
      <c r="X13" s="396">
        <f t="shared" si="2"/>
        <v>0</v>
      </c>
      <c r="Y13" s="440"/>
      <c r="Z13" s="440"/>
      <c r="AA13" s="440"/>
      <c r="AB13" s="440"/>
      <c r="AC13" s="440"/>
      <c r="AD13" s="440"/>
      <c r="AE13" s="440"/>
      <c r="AF13" s="440"/>
      <c r="AG13" s="440"/>
      <c r="AH13" s="440"/>
      <c r="AI13" s="440"/>
      <c r="AJ13" s="440"/>
      <c r="AK13" s="440"/>
      <c r="AL13" s="440"/>
      <c r="AM13" s="440"/>
      <c r="AN13" s="440"/>
      <c r="AO13" s="440"/>
      <c r="AP13" s="440"/>
      <c r="AQ13" s="440"/>
      <c r="AR13" s="440"/>
      <c r="AS13" s="440"/>
      <c r="AT13" s="440"/>
      <c r="AU13" s="440"/>
      <c r="AV13" s="440"/>
      <c r="AW13" s="440"/>
      <c r="AX13" s="440"/>
      <c r="AY13" s="440"/>
      <c r="AZ13" s="440"/>
      <c r="BA13" s="440"/>
    </row>
    <row r="14" spans="2:53" ht="20.100000000000001" customHeight="1" thickTop="1" thickBot="1">
      <c r="B14" s="226">
        <v>7</v>
      </c>
      <c r="C14" s="759" t="s">
        <v>225</v>
      </c>
      <c r="D14" s="760"/>
      <c r="E14" s="761"/>
      <c r="F14" s="227">
        <v>1</v>
      </c>
      <c r="G14" s="525">
        <f>IF(F14=0,"0",'7'!$D$6)</f>
        <v>0</v>
      </c>
      <c r="H14" s="526">
        <f>IF(F14=0,"0",'7'!$F$6)</f>
        <v>0</v>
      </c>
      <c r="I14" s="539">
        <f>IF(F14=0,"0",'7'!$L$6)</f>
        <v>0</v>
      </c>
      <c r="J14" s="540">
        <f>IF(F14=0,"0",'7'!$O$6)</f>
        <v>0</v>
      </c>
      <c r="K14" s="551">
        <f>IF(F14=0,"0",'7'!$L$7)</f>
        <v>0</v>
      </c>
      <c r="L14" s="552">
        <f>IF(F14=0,"0",'7'!$O$7)</f>
        <v>0</v>
      </c>
      <c r="M14" s="551">
        <f>F14*'7'!$L$8</f>
        <v>0</v>
      </c>
      <c r="N14" s="552">
        <f>F14*'7'!$O$8</f>
        <v>0</v>
      </c>
      <c r="O14" s="545">
        <f>F14*'7'!$L$9</f>
        <v>0</v>
      </c>
      <c r="P14" s="546">
        <f>F14*'7'!$O$9</f>
        <v>0</v>
      </c>
      <c r="Q14" s="558">
        <f>F14*'7'!$D$7</f>
        <v>0</v>
      </c>
      <c r="R14" s="559">
        <f>F14*'7'!$F$7</f>
        <v>0</v>
      </c>
      <c r="S14" s="532">
        <f>F14*'7'!$D$8</f>
        <v>0</v>
      </c>
      <c r="T14" s="533">
        <f>F14*'7'!$F$8</f>
        <v>0</v>
      </c>
      <c r="U14" s="565">
        <f>F14*'7'!$F$9</f>
        <v>0</v>
      </c>
      <c r="V14" s="228">
        <f t="shared" si="0"/>
        <v>0</v>
      </c>
      <c r="W14" s="236"/>
      <c r="X14" s="396">
        <f t="shared" si="2"/>
        <v>0</v>
      </c>
      <c r="Y14" s="440"/>
      <c r="Z14" s="440"/>
      <c r="AA14" s="440"/>
      <c r="AB14" s="440"/>
      <c r="AC14" s="440"/>
      <c r="AD14" s="440"/>
      <c r="AE14" s="440"/>
      <c r="AF14" s="440"/>
      <c r="AG14" s="440"/>
      <c r="AH14" s="440"/>
      <c r="AI14" s="440"/>
      <c r="AJ14" s="440"/>
      <c r="AK14" s="440"/>
      <c r="AL14" s="440"/>
      <c r="AM14" s="440"/>
      <c r="AN14" s="440"/>
      <c r="AO14" s="440"/>
      <c r="AP14" s="440"/>
      <c r="AQ14" s="440"/>
      <c r="AR14" s="440"/>
      <c r="AS14" s="440"/>
      <c r="AT14" s="440"/>
      <c r="AU14" s="440"/>
      <c r="AV14" s="440"/>
      <c r="AW14" s="440"/>
      <c r="AX14" s="440"/>
      <c r="AY14" s="440"/>
      <c r="AZ14" s="440"/>
      <c r="BA14" s="440"/>
    </row>
    <row r="15" spans="2:53" ht="20.100000000000001" customHeight="1" thickTop="1" thickBot="1">
      <c r="B15" s="226">
        <v>8</v>
      </c>
      <c r="C15" s="759" t="s">
        <v>226</v>
      </c>
      <c r="D15" s="760"/>
      <c r="E15" s="761"/>
      <c r="F15" s="227">
        <v>1</v>
      </c>
      <c r="G15" s="525">
        <f>IF(F15=0,"0",'8'!$D$6)</f>
        <v>0</v>
      </c>
      <c r="H15" s="526">
        <f>IF(F15=0,"0",'8'!$F$6)</f>
        <v>0</v>
      </c>
      <c r="I15" s="539">
        <f>IF(F15=0,"0",'8'!$L$6)</f>
        <v>0</v>
      </c>
      <c r="J15" s="540">
        <f>IF(F15=0,"0",'8'!$O$6)</f>
        <v>0</v>
      </c>
      <c r="K15" s="551">
        <f>IF(F15=0,"0",'8'!$L$7)</f>
        <v>0</v>
      </c>
      <c r="L15" s="552">
        <f>IF(F15=0,"0",'8'!$O$7)</f>
        <v>0</v>
      </c>
      <c r="M15" s="551">
        <f>F15*'8'!$L$8</f>
        <v>0</v>
      </c>
      <c r="N15" s="552">
        <f>F15*'8'!$O$8</f>
        <v>0</v>
      </c>
      <c r="O15" s="545">
        <f>F15*'8'!$L$9</f>
        <v>0</v>
      </c>
      <c r="P15" s="546">
        <f>F15*'8'!$O$9</f>
        <v>0</v>
      </c>
      <c r="Q15" s="558">
        <f>F15*'8'!$D$7</f>
        <v>0</v>
      </c>
      <c r="R15" s="559">
        <f>F15*'8'!$F$7</f>
        <v>0</v>
      </c>
      <c r="S15" s="532">
        <f>F15*'8'!$D$8</f>
        <v>0</v>
      </c>
      <c r="T15" s="533">
        <f>F15*'8'!$F$8</f>
        <v>0</v>
      </c>
      <c r="U15" s="565">
        <f>F15*'8'!$F$9</f>
        <v>0</v>
      </c>
      <c r="V15" s="228">
        <f t="shared" si="0"/>
        <v>0</v>
      </c>
      <c r="W15" s="236"/>
      <c r="X15" s="396">
        <f t="shared" si="2"/>
        <v>0</v>
      </c>
      <c r="Y15" s="440"/>
      <c r="Z15" s="440"/>
      <c r="AA15" s="440"/>
      <c r="AB15" s="440"/>
      <c r="AC15" s="440"/>
      <c r="AD15" s="440"/>
      <c r="AE15" s="440"/>
      <c r="AF15" s="440"/>
      <c r="AG15" s="440"/>
      <c r="AH15" s="440"/>
      <c r="AI15" s="440"/>
      <c r="AJ15" s="440"/>
      <c r="AK15" s="440"/>
      <c r="AL15" s="440"/>
      <c r="AM15" s="440"/>
      <c r="AN15" s="440"/>
      <c r="AO15" s="440"/>
      <c r="AP15" s="440"/>
      <c r="AQ15" s="440"/>
      <c r="AR15" s="440"/>
      <c r="AS15" s="440"/>
      <c r="AT15" s="440"/>
      <c r="AU15" s="440"/>
      <c r="AV15" s="440"/>
      <c r="AW15" s="440"/>
      <c r="AX15" s="440"/>
      <c r="AY15" s="440"/>
      <c r="AZ15" s="440"/>
      <c r="BA15" s="440"/>
    </row>
    <row r="16" spans="2:53" ht="20.100000000000001" customHeight="1" thickTop="1" thickBot="1">
      <c r="B16" s="226">
        <v>9</v>
      </c>
      <c r="C16" s="759" t="s">
        <v>227</v>
      </c>
      <c r="D16" s="760"/>
      <c r="E16" s="761"/>
      <c r="F16" s="227">
        <v>1</v>
      </c>
      <c r="G16" s="525">
        <f>IF(F16=0,"0",'9'!$D$6)</f>
        <v>0</v>
      </c>
      <c r="H16" s="526">
        <f>IF(F16=0,"0",'9'!$F$6)</f>
        <v>0</v>
      </c>
      <c r="I16" s="539">
        <f>IF(F16=0,"0",'9'!$L$6)</f>
        <v>0</v>
      </c>
      <c r="J16" s="540">
        <f>IF(F16=0,"0",'9'!$O$6)</f>
        <v>0</v>
      </c>
      <c r="K16" s="551">
        <f>IF(F16=0,"0",'9'!$L$7)</f>
        <v>0</v>
      </c>
      <c r="L16" s="552">
        <f>IF(F16=0,"0",'9'!$O$7)</f>
        <v>0</v>
      </c>
      <c r="M16" s="551">
        <f>F16*'9'!$L$8</f>
        <v>0</v>
      </c>
      <c r="N16" s="552">
        <f>F16*'9'!$O$8</f>
        <v>0</v>
      </c>
      <c r="O16" s="545">
        <f>F16*'9'!$L$9</f>
        <v>0</v>
      </c>
      <c r="P16" s="546">
        <f>F16*'9'!$O$9</f>
        <v>0</v>
      </c>
      <c r="Q16" s="558">
        <f>F16*'9'!$D$7</f>
        <v>0</v>
      </c>
      <c r="R16" s="559">
        <f>F16*'9'!$F$7</f>
        <v>0</v>
      </c>
      <c r="S16" s="532">
        <f>F16*'9'!$D$8</f>
        <v>0</v>
      </c>
      <c r="T16" s="533">
        <f>F16*'9'!$F$8</f>
        <v>0</v>
      </c>
      <c r="U16" s="565">
        <f>F16*'9'!$F$9</f>
        <v>0</v>
      </c>
      <c r="V16" s="228">
        <f t="shared" si="0"/>
        <v>0</v>
      </c>
      <c r="W16" s="236"/>
      <c r="X16" s="396">
        <f t="shared" si="2"/>
        <v>0</v>
      </c>
      <c r="Y16" s="440"/>
      <c r="Z16" s="440"/>
      <c r="AA16" s="440"/>
      <c r="AB16" s="440"/>
      <c r="AC16" s="440"/>
      <c r="AD16" s="440"/>
      <c r="AE16" s="440"/>
      <c r="AF16" s="440"/>
      <c r="AG16" s="440"/>
      <c r="AH16" s="440"/>
      <c r="AI16" s="440"/>
      <c r="AJ16" s="440"/>
      <c r="AK16" s="440"/>
      <c r="AL16" s="440"/>
      <c r="AM16" s="440"/>
      <c r="AN16" s="440"/>
      <c r="AO16" s="440"/>
      <c r="AP16" s="440"/>
      <c r="AQ16" s="440"/>
      <c r="AR16" s="440"/>
      <c r="AS16" s="440"/>
      <c r="AT16" s="440"/>
      <c r="AU16" s="440"/>
      <c r="AV16" s="440"/>
      <c r="AW16" s="440"/>
      <c r="AX16" s="440"/>
      <c r="AY16" s="440"/>
      <c r="AZ16" s="440"/>
      <c r="BA16" s="440"/>
    </row>
    <row r="17" spans="1:53" ht="20.100000000000001" customHeight="1" thickTop="1" thickBot="1">
      <c r="B17" s="226">
        <v>10</v>
      </c>
      <c r="C17" s="759" t="s">
        <v>228</v>
      </c>
      <c r="D17" s="760"/>
      <c r="E17" s="761"/>
      <c r="F17" s="227">
        <v>1</v>
      </c>
      <c r="G17" s="525">
        <f>IF(F17=0,"0",'10'!$D$6)</f>
        <v>0</v>
      </c>
      <c r="H17" s="526">
        <f>IF(F17=0,"0",'10'!$F$6)</f>
        <v>0</v>
      </c>
      <c r="I17" s="539">
        <f>IF(F17=0,"0",'10'!$L$6)</f>
        <v>0</v>
      </c>
      <c r="J17" s="540">
        <f>IF(F17=0,"0",'10'!$O$6)</f>
        <v>0</v>
      </c>
      <c r="K17" s="551">
        <f>IF(F17=0,"0",'10'!$L$7)</f>
        <v>0</v>
      </c>
      <c r="L17" s="552">
        <f>IF(F17=0,"0",'10'!$O$7)</f>
        <v>0</v>
      </c>
      <c r="M17" s="551">
        <f>F17*'10'!$L$8</f>
        <v>0</v>
      </c>
      <c r="N17" s="552">
        <f>F17*'10'!$O$8</f>
        <v>0</v>
      </c>
      <c r="O17" s="545">
        <f>F17*'10'!$L$9</f>
        <v>0</v>
      </c>
      <c r="P17" s="546">
        <f>F17*'10'!$O$9</f>
        <v>0</v>
      </c>
      <c r="Q17" s="558">
        <f>F17*'10'!$D$7</f>
        <v>0</v>
      </c>
      <c r="R17" s="559">
        <f>F17*'10'!$F$7</f>
        <v>0</v>
      </c>
      <c r="S17" s="532">
        <f>F17*'10'!$D$8</f>
        <v>0</v>
      </c>
      <c r="T17" s="533">
        <f>F17*'10'!$F$8</f>
        <v>0</v>
      </c>
      <c r="U17" s="565">
        <f>F17*'10'!$F$9</f>
        <v>0</v>
      </c>
      <c r="V17" s="228">
        <f t="shared" si="0"/>
        <v>0</v>
      </c>
      <c r="W17" s="236"/>
      <c r="X17" s="396">
        <f t="shared" si="2"/>
        <v>0</v>
      </c>
      <c r="Y17" s="440"/>
      <c r="Z17" s="440"/>
      <c r="AA17" s="440"/>
      <c r="AB17" s="440"/>
      <c r="AC17" s="440"/>
      <c r="AD17" s="440"/>
      <c r="AE17" s="440"/>
      <c r="AF17" s="440"/>
      <c r="AG17" s="440"/>
      <c r="AH17" s="440"/>
      <c r="AI17" s="440"/>
      <c r="AJ17" s="440"/>
      <c r="AK17" s="440"/>
      <c r="AL17" s="440"/>
      <c r="AM17" s="440"/>
      <c r="AN17" s="440"/>
      <c r="AO17" s="440"/>
      <c r="AP17" s="440"/>
      <c r="AQ17" s="440"/>
      <c r="AR17" s="440"/>
      <c r="AS17" s="440"/>
      <c r="AT17" s="440"/>
      <c r="AU17" s="440"/>
      <c r="AV17" s="440"/>
      <c r="AW17" s="440"/>
      <c r="AX17" s="440"/>
      <c r="AY17" s="440"/>
      <c r="AZ17" s="440"/>
      <c r="BA17" s="440"/>
    </row>
    <row r="18" spans="1:53" ht="20.100000000000001" customHeight="1" thickTop="1" thickBot="1">
      <c r="B18" s="226">
        <v>11</v>
      </c>
      <c r="C18" s="759" t="s">
        <v>229</v>
      </c>
      <c r="D18" s="760"/>
      <c r="E18" s="761"/>
      <c r="F18" s="227">
        <v>1</v>
      </c>
      <c r="G18" s="525">
        <f>IF(F18=0,"0",'11'!$D$6)</f>
        <v>0</v>
      </c>
      <c r="H18" s="526">
        <f>IF(F18=0,"0",'11'!$F$6)</f>
        <v>0</v>
      </c>
      <c r="I18" s="539">
        <f>IF(F18=0,"0",'11'!$L$6)</f>
        <v>0</v>
      </c>
      <c r="J18" s="540">
        <f>IF(F18=0,"0",'11'!$O$6)</f>
        <v>0</v>
      </c>
      <c r="K18" s="551">
        <f>IF(F18=0,"0",'11'!$L$7)</f>
        <v>0</v>
      </c>
      <c r="L18" s="552">
        <f>IF(F18=0,"0",'11'!$O$7)</f>
        <v>0</v>
      </c>
      <c r="M18" s="551">
        <f>F18*'11'!$L$8</f>
        <v>0</v>
      </c>
      <c r="N18" s="552">
        <f>F18*'11'!$O$8</f>
        <v>0</v>
      </c>
      <c r="O18" s="545">
        <f>F18*'11'!$L$9</f>
        <v>0</v>
      </c>
      <c r="P18" s="546">
        <f>F18*'11'!$O$9</f>
        <v>0</v>
      </c>
      <c r="Q18" s="558">
        <f>F18*'11'!$D$7</f>
        <v>0</v>
      </c>
      <c r="R18" s="559">
        <f>F18*'11'!$F$7</f>
        <v>0</v>
      </c>
      <c r="S18" s="532">
        <f>F18*'11'!$D$8</f>
        <v>0</v>
      </c>
      <c r="T18" s="533">
        <f>F18*'11'!$F$8</f>
        <v>0</v>
      </c>
      <c r="U18" s="565">
        <f>F18*'11'!$F$9</f>
        <v>0</v>
      </c>
      <c r="V18" s="228">
        <f t="shared" si="0"/>
        <v>0</v>
      </c>
      <c r="W18" s="236"/>
      <c r="X18" s="396">
        <f t="shared" si="2"/>
        <v>0</v>
      </c>
      <c r="Y18" s="440"/>
      <c r="Z18" s="440"/>
      <c r="AA18" s="440"/>
      <c r="AB18" s="440"/>
      <c r="AC18" s="440"/>
      <c r="AD18" s="440"/>
      <c r="AE18" s="440"/>
      <c r="AF18" s="440"/>
      <c r="AG18" s="440"/>
      <c r="AH18" s="440"/>
      <c r="AI18" s="440"/>
      <c r="AJ18" s="440"/>
      <c r="AK18" s="440"/>
      <c r="AL18" s="440"/>
      <c r="AM18" s="440"/>
      <c r="AN18" s="440"/>
      <c r="AO18" s="440"/>
      <c r="AP18" s="440"/>
      <c r="AQ18" s="440"/>
      <c r="AR18" s="440"/>
      <c r="AS18" s="440"/>
      <c r="AT18" s="440"/>
      <c r="AU18" s="440"/>
      <c r="AV18" s="440"/>
      <c r="AW18" s="440"/>
      <c r="AX18" s="440"/>
      <c r="AY18" s="440"/>
      <c r="AZ18" s="440"/>
      <c r="BA18" s="440"/>
    </row>
    <row r="19" spans="1:53" ht="20.100000000000001" customHeight="1" thickTop="1" thickBot="1">
      <c r="B19" s="226">
        <v>12</v>
      </c>
      <c r="C19" s="759" t="s">
        <v>230</v>
      </c>
      <c r="D19" s="760"/>
      <c r="E19" s="761"/>
      <c r="F19" s="227">
        <v>1</v>
      </c>
      <c r="G19" s="525">
        <f>IF(F19=0,"0",'12'!$D$6)</f>
        <v>0</v>
      </c>
      <c r="H19" s="526">
        <f>IF(F19=0,"0",'12'!$F$6)</f>
        <v>0</v>
      </c>
      <c r="I19" s="539">
        <f>IF(F19=0,"0",'12'!$L$6)</f>
        <v>0</v>
      </c>
      <c r="J19" s="540">
        <f>IF(F19=0,"0",'12'!$O$6)</f>
        <v>0</v>
      </c>
      <c r="K19" s="551">
        <f>IF(F19=0,"0",'12'!$L$7)</f>
        <v>0</v>
      </c>
      <c r="L19" s="552">
        <f>IF(F19=0,"0",'12'!$O$7)</f>
        <v>0</v>
      </c>
      <c r="M19" s="551">
        <f>F19*'12'!$L$8</f>
        <v>0</v>
      </c>
      <c r="N19" s="552">
        <f>F19*'12'!$O$8</f>
        <v>0</v>
      </c>
      <c r="O19" s="545">
        <f>F19*'12'!$L$9</f>
        <v>0</v>
      </c>
      <c r="P19" s="546">
        <f>F19*'12'!$O$9</f>
        <v>0</v>
      </c>
      <c r="Q19" s="558">
        <f>F19*'12'!$D$7</f>
        <v>0</v>
      </c>
      <c r="R19" s="559">
        <f>F19*'12'!$F$7</f>
        <v>0</v>
      </c>
      <c r="S19" s="532">
        <f>F19*'12'!$D$8</f>
        <v>0</v>
      </c>
      <c r="T19" s="533">
        <f>F19*'12'!$F$8</f>
        <v>0</v>
      </c>
      <c r="U19" s="565">
        <f>F19*'12'!$F$9</f>
        <v>0</v>
      </c>
      <c r="V19" s="228">
        <f t="shared" ref="V19" si="3">H19+J19+L19+N19+P19+R19+T19+U19</f>
        <v>0</v>
      </c>
      <c r="W19" s="236"/>
      <c r="X19" s="396">
        <f t="shared" ref="X19" si="4">IF(F19&gt;0,V19,0)</f>
        <v>0</v>
      </c>
      <c r="Y19" s="440"/>
      <c r="Z19" s="440"/>
      <c r="AA19" s="440"/>
      <c r="AB19" s="440"/>
      <c r="AC19" s="440"/>
      <c r="AD19" s="440"/>
      <c r="AE19" s="440"/>
      <c r="AF19" s="440"/>
      <c r="AG19" s="440"/>
      <c r="AH19" s="440"/>
      <c r="AI19" s="440"/>
      <c r="AJ19" s="440"/>
      <c r="AK19" s="440"/>
      <c r="AL19" s="440"/>
      <c r="AM19" s="440"/>
      <c r="AN19" s="440"/>
      <c r="AO19" s="440"/>
      <c r="AP19" s="440"/>
      <c r="AQ19" s="440"/>
      <c r="AR19" s="440"/>
      <c r="AS19" s="440"/>
      <c r="AT19" s="440"/>
      <c r="AU19" s="440"/>
      <c r="AV19" s="440"/>
      <c r="AW19" s="440"/>
      <c r="AX19" s="440"/>
      <c r="AY19" s="440"/>
      <c r="AZ19" s="440"/>
      <c r="BA19" s="440"/>
    </row>
    <row r="20" spans="1:53" ht="20.100000000000001" customHeight="1" thickTop="1" thickBot="1">
      <c r="B20" s="226">
        <v>13</v>
      </c>
      <c r="C20" s="759" t="s">
        <v>231</v>
      </c>
      <c r="D20" s="760"/>
      <c r="E20" s="761"/>
      <c r="F20" s="227">
        <v>1</v>
      </c>
      <c r="G20" s="525">
        <f>IF(F20=0,"0",'13'!$D$6)</f>
        <v>0</v>
      </c>
      <c r="H20" s="526">
        <f>IF(F20=0,"0",'13'!$F$6)</f>
        <v>0</v>
      </c>
      <c r="I20" s="539">
        <f>IF(F20=0,"0",'13'!$L$6)</f>
        <v>0</v>
      </c>
      <c r="J20" s="540">
        <f>IF(F20=0,"0",'13'!$O$6)</f>
        <v>0</v>
      </c>
      <c r="K20" s="551">
        <f>IF(F20=0,"0",'13'!$L$7)</f>
        <v>0</v>
      </c>
      <c r="L20" s="552">
        <f>IF(F20=0,"0",'13'!$O$7)</f>
        <v>0</v>
      </c>
      <c r="M20" s="551">
        <f>F20*'13'!$L$8</f>
        <v>0</v>
      </c>
      <c r="N20" s="552">
        <f>F20*'13'!$O$8</f>
        <v>0</v>
      </c>
      <c r="O20" s="545">
        <f>F20*'13'!$L$9</f>
        <v>0</v>
      </c>
      <c r="P20" s="546">
        <f>F20*'13'!$O$9</f>
        <v>0</v>
      </c>
      <c r="Q20" s="558">
        <f>F20*'13'!$D$7</f>
        <v>0</v>
      </c>
      <c r="R20" s="559">
        <f>F20*'13'!$F$7</f>
        <v>0</v>
      </c>
      <c r="S20" s="532">
        <f>F20*'13'!$D$8</f>
        <v>0</v>
      </c>
      <c r="T20" s="533">
        <f>F20*'13'!$F$8</f>
        <v>0</v>
      </c>
      <c r="U20" s="565">
        <f>F20*'13'!$F$9</f>
        <v>0</v>
      </c>
      <c r="V20" s="228">
        <f t="shared" si="0"/>
        <v>0</v>
      </c>
      <c r="W20" s="236"/>
      <c r="X20" s="396">
        <f t="shared" si="2"/>
        <v>0</v>
      </c>
      <c r="Y20" s="440"/>
      <c r="Z20" s="440"/>
      <c r="AA20" s="440"/>
      <c r="AB20" s="440"/>
      <c r="AC20" s="440"/>
      <c r="AD20" s="440"/>
      <c r="AE20" s="440"/>
      <c r="AF20" s="440"/>
      <c r="AG20" s="440"/>
      <c r="AH20" s="440"/>
      <c r="AI20" s="440"/>
      <c r="AJ20" s="440"/>
      <c r="AK20" s="440"/>
      <c r="AL20" s="440"/>
      <c r="AM20" s="440"/>
      <c r="AN20" s="440"/>
      <c r="AO20" s="440"/>
      <c r="AP20" s="440"/>
      <c r="AQ20" s="440"/>
      <c r="AR20" s="440"/>
      <c r="AS20" s="440"/>
      <c r="AT20" s="440"/>
      <c r="AU20" s="440"/>
      <c r="AV20" s="440"/>
      <c r="AW20" s="440"/>
      <c r="AX20" s="440"/>
      <c r="AY20" s="440"/>
      <c r="AZ20" s="440"/>
      <c r="BA20" s="440"/>
    </row>
    <row r="21" spans="1:53" ht="20.100000000000001" customHeight="1" thickTop="1" thickBot="1">
      <c r="B21" s="226">
        <v>14</v>
      </c>
      <c r="C21" s="759" t="s">
        <v>232</v>
      </c>
      <c r="D21" s="760"/>
      <c r="E21" s="761"/>
      <c r="F21" s="227">
        <v>1</v>
      </c>
      <c r="G21" s="525">
        <f>IF(F21=0,"0",'14'!$D$6)</f>
        <v>0</v>
      </c>
      <c r="H21" s="526">
        <f>IF(F21=0,"0",'14'!$F$6)</f>
        <v>0</v>
      </c>
      <c r="I21" s="539">
        <f>IF(F21=0,"0",'14'!$L$6)</f>
        <v>0</v>
      </c>
      <c r="J21" s="540">
        <f>IF(F21=0,"0",'14'!$O$6)</f>
        <v>0</v>
      </c>
      <c r="K21" s="551">
        <f>IF(F21=0,"0",'14'!$L$7)</f>
        <v>0</v>
      </c>
      <c r="L21" s="552">
        <f>IF(F21=0,"0",'14'!$O$7)</f>
        <v>0</v>
      </c>
      <c r="M21" s="551">
        <f>F21*'14'!$L$8</f>
        <v>0</v>
      </c>
      <c r="N21" s="552">
        <f>F21*'14'!$O$8</f>
        <v>0</v>
      </c>
      <c r="O21" s="545">
        <f>F21*'14'!$L$9</f>
        <v>0</v>
      </c>
      <c r="P21" s="546">
        <f>F21*'14'!$O$9</f>
        <v>0</v>
      </c>
      <c r="Q21" s="558">
        <f>F21*'14'!$D$7</f>
        <v>0</v>
      </c>
      <c r="R21" s="559">
        <f>F21*'14'!$F$7</f>
        <v>0</v>
      </c>
      <c r="S21" s="532">
        <f>F21*'14'!$D$8</f>
        <v>0</v>
      </c>
      <c r="T21" s="533">
        <f>F21*'14'!$F$8</f>
        <v>0</v>
      </c>
      <c r="U21" s="565">
        <f>F21*'14'!$F$9</f>
        <v>0</v>
      </c>
      <c r="V21" s="228">
        <f t="shared" si="0"/>
        <v>0</v>
      </c>
      <c r="W21" s="236"/>
      <c r="X21" s="396">
        <f t="shared" si="2"/>
        <v>0</v>
      </c>
      <c r="Y21" s="440"/>
      <c r="Z21" s="440"/>
      <c r="AA21" s="440"/>
      <c r="AB21" s="440"/>
      <c r="AC21" s="440"/>
      <c r="AD21" s="440"/>
      <c r="AE21" s="440"/>
      <c r="AF21" s="440"/>
      <c r="AG21" s="440"/>
      <c r="AH21" s="440"/>
      <c r="AI21" s="440"/>
      <c r="AJ21" s="440"/>
      <c r="AK21" s="440"/>
      <c r="AL21" s="440"/>
      <c r="AM21" s="440"/>
      <c r="AN21" s="440"/>
      <c r="AO21" s="440"/>
      <c r="AP21" s="440"/>
      <c r="AQ21" s="440"/>
      <c r="AR21" s="440"/>
      <c r="AS21" s="440"/>
      <c r="AT21" s="440"/>
      <c r="AU21" s="440"/>
      <c r="AV21" s="440"/>
      <c r="AW21" s="440"/>
      <c r="AX21" s="440"/>
      <c r="AY21" s="440"/>
      <c r="AZ21" s="440"/>
      <c r="BA21" s="440"/>
    </row>
    <row r="22" spans="1:53" ht="20.100000000000001" customHeight="1" thickTop="1" thickBot="1">
      <c r="B22" s="226">
        <v>15</v>
      </c>
      <c r="C22" s="759" t="s">
        <v>233</v>
      </c>
      <c r="D22" s="760"/>
      <c r="E22" s="761"/>
      <c r="F22" s="227">
        <v>1</v>
      </c>
      <c r="G22" s="525">
        <f>IF(F22=0,"0",'15'!$D$6)</f>
        <v>0</v>
      </c>
      <c r="H22" s="526">
        <f>IF(F22=0,"0",'15'!$F$6)</f>
        <v>0</v>
      </c>
      <c r="I22" s="539">
        <f>IF(F22=0,"0",'15'!$L$6)</f>
        <v>0</v>
      </c>
      <c r="J22" s="540">
        <f>IF(F22=0,"0",'15'!$O$6)</f>
        <v>0</v>
      </c>
      <c r="K22" s="551">
        <f>IF(F22=0,"0",'15'!$L$7)</f>
        <v>0</v>
      </c>
      <c r="L22" s="552">
        <f>IF(F22=0,"0",'15'!$O$7)</f>
        <v>0</v>
      </c>
      <c r="M22" s="551">
        <f>F22*'15'!$L$8</f>
        <v>0</v>
      </c>
      <c r="N22" s="552">
        <f>F22*'15'!$O$8</f>
        <v>0</v>
      </c>
      <c r="O22" s="545">
        <f>F22*'15'!$L$9</f>
        <v>0</v>
      </c>
      <c r="P22" s="546">
        <f>F22*'15'!$O$9</f>
        <v>0</v>
      </c>
      <c r="Q22" s="558">
        <f>F22*'15'!$D$7</f>
        <v>0</v>
      </c>
      <c r="R22" s="559">
        <f>F22*'15'!$F$7</f>
        <v>0</v>
      </c>
      <c r="S22" s="532">
        <f>F22*'15'!$D$8</f>
        <v>0</v>
      </c>
      <c r="T22" s="533">
        <f>F22*'15'!$F$8</f>
        <v>0</v>
      </c>
      <c r="U22" s="565">
        <f>F22*'15'!$F$9</f>
        <v>0</v>
      </c>
      <c r="V22" s="228">
        <f t="shared" si="0"/>
        <v>0</v>
      </c>
      <c r="W22" s="236"/>
      <c r="X22" s="396">
        <f t="shared" si="2"/>
        <v>0</v>
      </c>
      <c r="Y22" s="440"/>
      <c r="Z22" s="440"/>
      <c r="AA22" s="440"/>
      <c r="AB22" s="440"/>
      <c r="AC22" s="440"/>
      <c r="AD22" s="440"/>
      <c r="AE22" s="440"/>
      <c r="AF22" s="440"/>
      <c r="AG22" s="440"/>
      <c r="AH22" s="440"/>
      <c r="AI22" s="440"/>
      <c r="AJ22" s="440"/>
      <c r="AK22" s="440"/>
      <c r="AL22" s="440"/>
      <c r="AM22" s="440"/>
      <c r="AN22" s="440"/>
      <c r="AO22" s="440"/>
      <c r="AP22" s="440"/>
      <c r="AQ22" s="440"/>
      <c r="AR22" s="440"/>
      <c r="AS22" s="440"/>
      <c r="AT22" s="440"/>
      <c r="AU22" s="440"/>
      <c r="AV22" s="440"/>
      <c r="AW22" s="440"/>
      <c r="AX22" s="440"/>
      <c r="AY22" s="440"/>
      <c r="AZ22" s="440"/>
      <c r="BA22" s="440"/>
    </row>
    <row r="23" spans="1:53" ht="20.100000000000001" customHeight="1" thickTop="1" thickBot="1">
      <c r="B23" s="226">
        <v>16</v>
      </c>
      <c r="C23" s="759" t="s">
        <v>234</v>
      </c>
      <c r="D23" s="760"/>
      <c r="E23" s="761"/>
      <c r="F23" s="227">
        <v>1</v>
      </c>
      <c r="G23" s="525">
        <f>IF(F23=0,"0",'16'!$D$6)</f>
        <v>0</v>
      </c>
      <c r="H23" s="526">
        <f>IF(F23=0,"0",'16'!$F$6)</f>
        <v>0</v>
      </c>
      <c r="I23" s="539">
        <f>IF(F23=0,"0",'16'!$L$6)</f>
        <v>0</v>
      </c>
      <c r="J23" s="540">
        <f>IF(F23=0,"0",'16'!$O$6)</f>
        <v>0</v>
      </c>
      <c r="K23" s="551">
        <f>IF(F23=0,"0",'16'!$L$7)</f>
        <v>0</v>
      </c>
      <c r="L23" s="552">
        <f>IF(F23=0,"0",'16'!$O$7)</f>
        <v>0</v>
      </c>
      <c r="M23" s="551">
        <f>F23*'16'!$L$8</f>
        <v>0</v>
      </c>
      <c r="N23" s="552">
        <f>F23*'16'!$O$8</f>
        <v>0</v>
      </c>
      <c r="O23" s="545">
        <f>F23*'16'!$L$9</f>
        <v>0</v>
      </c>
      <c r="P23" s="546">
        <f>F23*'16'!$O$9</f>
        <v>0</v>
      </c>
      <c r="Q23" s="558">
        <f>F23*'16'!$D$7</f>
        <v>0</v>
      </c>
      <c r="R23" s="559">
        <f>F23*'16'!$F$7</f>
        <v>0</v>
      </c>
      <c r="S23" s="532">
        <f>F23*'16'!$D$8</f>
        <v>0</v>
      </c>
      <c r="T23" s="533">
        <f>F23*'16'!$F$8</f>
        <v>0</v>
      </c>
      <c r="U23" s="565">
        <f>F23*'16'!$F$9</f>
        <v>0</v>
      </c>
      <c r="V23" s="228">
        <f t="shared" si="0"/>
        <v>0</v>
      </c>
      <c r="W23" s="236"/>
      <c r="X23" s="396">
        <f t="shared" si="2"/>
        <v>0</v>
      </c>
      <c r="Y23" s="440"/>
      <c r="Z23" s="440"/>
      <c r="AA23" s="440"/>
      <c r="AB23" s="440"/>
      <c r="AC23" s="440"/>
      <c r="AD23" s="440"/>
      <c r="AE23" s="440"/>
      <c r="AF23" s="440"/>
      <c r="AG23" s="440"/>
      <c r="AH23" s="440"/>
      <c r="AI23" s="440"/>
      <c r="AJ23" s="440"/>
      <c r="AK23" s="440"/>
      <c r="AL23" s="440"/>
      <c r="AM23" s="440"/>
      <c r="AN23" s="440"/>
      <c r="AO23" s="440"/>
      <c r="AP23" s="440"/>
      <c r="AQ23" s="440"/>
      <c r="AR23" s="440"/>
      <c r="AS23" s="440"/>
      <c r="AT23" s="440"/>
      <c r="AU23" s="440"/>
      <c r="AV23" s="440"/>
      <c r="AW23" s="440"/>
      <c r="AX23" s="440"/>
      <c r="AY23" s="440"/>
      <c r="AZ23" s="440"/>
      <c r="BA23" s="440"/>
    </row>
    <row r="24" spans="1:53" ht="20.100000000000001" customHeight="1" thickTop="1" thickBot="1">
      <c r="B24" s="226">
        <v>17</v>
      </c>
      <c r="C24" s="759" t="s">
        <v>235</v>
      </c>
      <c r="D24" s="760"/>
      <c r="E24" s="761"/>
      <c r="F24" s="227">
        <v>1</v>
      </c>
      <c r="G24" s="525">
        <f>IF(F24=0,"0",'17'!$D$6)</f>
        <v>0</v>
      </c>
      <c r="H24" s="526">
        <f>IF(F24=0,"0",'17'!$F$6)</f>
        <v>0</v>
      </c>
      <c r="I24" s="539">
        <f>IF(F24=0,"0",'17'!$L$6)</f>
        <v>0</v>
      </c>
      <c r="J24" s="540">
        <f>IF(F24=0,"0",'17'!$O$6)</f>
        <v>0</v>
      </c>
      <c r="K24" s="551">
        <f>IF(F24=0,"0",'17'!$L$7)</f>
        <v>0</v>
      </c>
      <c r="L24" s="552">
        <f>IF(F24=0,"0",'17'!$O$7)</f>
        <v>0</v>
      </c>
      <c r="M24" s="551">
        <f>F24*'17'!$L$8</f>
        <v>0</v>
      </c>
      <c r="N24" s="552">
        <f>F24*'17'!$O$8</f>
        <v>0</v>
      </c>
      <c r="O24" s="545">
        <f>F24*'17'!$L$9</f>
        <v>0</v>
      </c>
      <c r="P24" s="546">
        <f>F24*'17'!$O$9</f>
        <v>0</v>
      </c>
      <c r="Q24" s="558">
        <f>F24*'17'!$D$7</f>
        <v>0</v>
      </c>
      <c r="R24" s="559">
        <f>F24*'17'!$F$7</f>
        <v>0</v>
      </c>
      <c r="S24" s="532">
        <f>F24*'17'!$D$8</f>
        <v>0</v>
      </c>
      <c r="T24" s="533">
        <f>F24*'17'!$F$8</f>
        <v>0</v>
      </c>
      <c r="U24" s="565">
        <f>F24*'17'!$F$9</f>
        <v>0</v>
      </c>
      <c r="V24" s="228">
        <f t="shared" si="0"/>
        <v>0</v>
      </c>
      <c r="W24" s="236"/>
      <c r="X24" s="396">
        <f t="shared" si="2"/>
        <v>0</v>
      </c>
      <c r="Y24" s="440"/>
      <c r="Z24" s="440"/>
      <c r="AA24" s="440"/>
      <c r="AB24" s="440"/>
      <c r="AC24" s="440"/>
      <c r="AD24" s="440"/>
      <c r="AE24" s="440"/>
      <c r="AF24" s="440"/>
      <c r="AG24" s="440"/>
      <c r="AH24" s="440"/>
      <c r="AI24" s="440"/>
      <c r="AJ24" s="440"/>
      <c r="AK24" s="440"/>
      <c r="AL24" s="440"/>
      <c r="AM24" s="440"/>
      <c r="AN24" s="440"/>
      <c r="AO24" s="440"/>
      <c r="AP24" s="440"/>
      <c r="AQ24" s="440"/>
      <c r="AR24" s="440"/>
      <c r="AS24" s="440"/>
      <c r="AT24" s="440"/>
      <c r="AU24" s="440"/>
      <c r="AV24" s="440"/>
      <c r="AW24" s="440"/>
      <c r="AX24" s="440"/>
      <c r="AY24" s="440"/>
      <c r="AZ24" s="440"/>
      <c r="BA24" s="440"/>
    </row>
    <row r="25" spans="1:53" ht="20.100000000000001" customHeight="1" thickTop="1" thickBot="1">
      <c r="B25" s="226">
        <v>18</v>
      </c>
      <c r="C25" s="759" t="s">
        <v>236</v>
      </c>
      <c r="D25" s="760"/>
      <c r="E25" s="761"/>
      <c r="F25" s="227">
        <v>1</v>
      </c>
      <c r="G25" s="525">
        <f>IF(F25=0,"0",'18'!$D$6)</f>
        <v>0</v>
      </c>
      <c r="H25" s="526">
        <f>IF(F25=0,"0",'18'!$F$6)</f>
        <v>0</v>
      </c>
      <c r="I25" s="539">
        <f>IF(F25=0,"0",'18'!$L$6)</f>
        <v>0</v>
      </c>
      <c r="J25" s="540">
        <f>IF(F25=0,"0",'18'!$O$6)</f>
        <v>0</v>
      </c>
      <c r="K25" s="551">
        <f>IF(F25=0,"0",'18'!$L$7)</f>
        <v>0</v>
      </c>
      <c r="L25" s="552">
        <f>IF(F25=0,"0",'18'!$O$7)</f>
        <v>0</v>
      </c>
      <c r="M25" s="551">
        <f>F25*'18'!$L$8</f>
        <v>0</v>
      </c>
      <c r="N25" s="552">
        <f>F25*'18'!$O$8</f>
        <v>0</v>
      </c>
      <c r="O25" s="545">
        <f>F25*'18'!$L$9</f>
        <v>0</v>
      </c>
      <c r="P25" s="546">
        <f>F25*'18'!$O$9</f>
        <v>0</v>
      </c>
      <c r="Q25" s="558">
        <f>F25*'18'!$D$7</f>
        <v>0</v>
      </c>
      <c r="R25" s="559">
        <f>F25*'18'!$F$7</f>
        <v>0</v>
      </c>
      <c r="S25" s="532">
        <f>F25*'18'!$D$8</f>
        <v>0</v>
      </c>
      <c r="T25" s="533">
        <f>F25*'18'!$F$8</f>
        <v>0</v>
      </c>
      <c r="U25" s="565">
        <f>F25*'18'!$F$9</f>
        <v>0</v>
      </c>
      <c r="V25" s="228">
        <f t="shared" si="0"/>
        <v>0</v>
      </c>
      <c r="W25" s="236"/>
      <c r="X25" s="396">
        <f t="shared" si="2"/>
        <v>0</v>
      </c>
      <c r="Y25" s="440"/>
      <c r="Z25" s="440"/>
      <c r="AA25" s="440"/>
      <c r="AB25" s="440"/>
      <c r="AC25" s="440"/>
      <c r="AD25" s="440"/>
      <c r="AE25" s="440"/>
      <c r="AF25" s="440"/>
      <c r="AG25" s="440"/>
      <c r="AH25" s="440"/>
      <c r="AI25" s="440"/>
      <c r="AJ25" s="440"/>
      <c r="AK25" s="440"/>
      <c r="AL25" s="440"/>
      <c r="AM25" s="440"/>
      <c r="AN25" s="440"/>
      <c r="AO25" s="440"/>
      <c r="AP25" s="440"/>
      <c r="AQ25" s="440"/>
      <c r="AR25" s="440"/>
      <c r="AS25" s="440"/>
      <c r="AT25" s="440"/>
      <c r="AU25" s="440"/>
      <c r="AV25" s="440"/>
      <c r="AW25" s="440"/>
      <c r="AX25" s="440"/>
      <c r="AY25" s="440"/>
      <c r="AZ25" s="440"/>
      <c r="BA25" s="440"/>
    </row>
    <row r="26" spans="1:53" ht="20.100000000000001" customHeight="1" thickTop="1" thickBot="1">
      <c r="A26" s="220">
        <v>19</v>
      </c>
      <c r="B26" s="226">
        <v>19</v>
      </c>
      <c r="C26" s="759" t="s">
        <v>237</v>
      </c>
      <c r="D26" s="760"/>
      <c r="E26" s="761"/>
      <c r="F26" s="227">
        <v>1</v>
      </c>
      <c r="G26" s="525">
        <f>IF(F26=0,"0",'19'!$D$6)</f>
        <v>0</v>
      </c>
      <c r="H26" s="526">
        <f>IF(F26=0,"0",'19'!$F$6)</f>
        <v>0</v>
      </c>
      <c r="I26" s="539">
        <f>IF(F26=0,"0",'19'!$L$6)</f>
        <v>0</v>
      </c>
      <c r="J26" s="540">
        <f>IF(F26=0,"0",'19'!$O$6)</f>
        <v>0</v>
      </c>
      <c r="K26" s="551">
        <f>IF(F26=0,"0",'19'!$L$7)</f>
        <v>0</v>
      </c>
      <c r="L26" s="552">
        <f>IF(F26=0,"0",'19'!$O$7)</f>
        <v>0</v>
      </c>
      <c r="M26" s="551">
        <f>F26*'19'!$L$8</f>
        <v>0</v>
      </c>
      <c r="N26" s="552">
        <f>F26*'19'!$O$8</f>
        <v>0</v>
      </c>
      <c r="O26" s="545">
        <f>F26*'19'!$L$9</f>
        <v>0</v>
      </c>
      <c r="P26" s="546">
        <f>F26*'19'!$O$9</f>
        <v>0</v>
      </c>
      <c r="Q26" s="558">
        <f>F26*'19'!$D$7</f>
        <v>0</v>
      </c>
      <c r="R26" s="559">
        <f>F26*'19'!$F$7</f>
        <v>0</v>
      </c>
      <c r="S26" s="532">
        <f>F26*'19'!$D$8</f>
        <v>0</v>
      </c>
      <c r="T26" s="533">
        <f>F26*'19'!$F$8</f>
        <v>0</v>
      </c>
      <c r="U26" s="565">
        <f>F26*'19'!$F$9</f>
        <v>0</v>
      </c>
      <c r="V26" s="228">
        <f t="shared" si="0"/>
        <v>0</v>
      </c>
      <c r="W26" s="236"/>
      <c r="X26" s="396">
        <f t="shared" si="2"/>
        <v>0</v>
      </c>
      <c r="Y26" s="440"/>
      <c r="Z26" s="440"/>
      <c r="AA26" s="440"/>
      <c r="AB26" s="440"/>
      <c r="AC26" s="440"/>
      <c r="AD26" s="440"/>
      <c r="AE26" s="440"/>
      <c r="AF26" s="440"/>
      <c r="AG26" s="440"/>
      <c r="AH26" s="440"/>
      <c r="AI26" s="440"/>
      <c r="AJ26" s="440"/>
      <c r="AK26" s="440"/>
      <c r="AL26" s="440"/>
      <c r="AM26" s="440"/>
      <c r="AN26" s="440"/>
      <c r="AO26" s="440"/>
      <c r="AP26" s="440"/>
      <c r="AQ26" s="440"/>
      <c r="AR26" s="440"/>
      <c r="AS26" s="440"/>
      <c r="AT26" s="440"/>
      <c r="AU26" s="440"/>
      <c r="AV26" s="440"/>
      <c r="AW26" s="440"/>
      <c r="AX26" s="440"/>
      <c r="AY26" s="440"/>
      <c r="AZ26" s="440"/>
      <c r="BA26" s="440"/>
    </row>
    <row r="27" spans="1:53" ht="20.100000000000001" customHeight="1" thickTop="1" thickBot="1">
      <c r="B27" s="226">
        <v>20</v>
      </c>
      <c r="C27" s="759" t="s">
        <v>238</v>
      </c>
      <c r="D27" s="760"/>
      <c r="E27" s="761"/>
      <c r="F27" s="227">
        <v>1</v>
      </c>
      <c r="G27" s="525">
        <f>IF(F27=0,"0",'20'!$D$6)</f>
        <v>0</v>
      </c>
      <c r="H27" s="526">
        <f>IF(F27=0,"0",'20'!$F$6)</f>
        <v>0</v>
      </c>
      <c r="I27" s="539">
        <f>IF(F27=0,"0",'20'!$L$6)</f>
        <v>0</v>
      </c>
      <c r="J27" s="540">
        <f>IF(F27=0,"0",'20'!$O$6)</f>
        <v>0</v>
      </c>
      <c r="K27" s="551">
        <f>IF(F27=0,"0",'20'!$L$7)</f>
        <v>0</v>
      </c>
      <c r="L27" s="552">
        <f>IF(F27=0,"0",'20'!$O$7)</f>
        <v>0</v>
      </c>
      <c r="M27" s="551">
        <f>F27*'20'!$L$8</f>
        <v>0</v>
      </c>
      <c r="N27" s="552">
        <f>F27*'20'!$O$8</f>
        <v>0</v>
      </c>
      <c r="O27" s="545">
        <f>F27*'20'!$L$9</f>
        <v>0</v>
      </c>
      <c r="P27" s="546">
        <f>F27*'20'!$O$9</f>
        <v>0</v>
      </c>
      <c r="Q27" s="558">
        <f>F27*'20'!$D$7</f>
        <v>0</v>
      </c>
      <c r="R27" s="559">
        <f>F27*'20'!$F$7</f>
        <v>0</v>
      </c>
      <c r="S27" s="532">
        <f>F27*'20'!$D$8</f>
        <v>0</v>
      </c>
      <c r="T27" s="533">
        <f>F27*'20'!$F$8</f>
        <v>0</v>
      </c>
      <c r="U27" s="565">
        <f>F27*'20'!$F$9</f>
        <v>0</v>
      </c>
      <c r="V27" s="228">
        <f t="shared" si="0"/>
        <v>0</v>
      </c>
      <c r="W27" s="236"/>
      <c r="X27" s="396">
        <f t="shared" si="2"/>
        <v>0</v>
      </c>
      <c r="Y27" s="440"/>
      <c r="Z27" s="440"/>
      <c r="AA27" s="440"/>
      <c r="AB27" s="440"/>
      <c r="AC27" s="440"/>
      <c r="AD27" s="440"/>
      <c r="AE27" s="440"/>
      <c r="AF27" s="440"/>
      <c r="AG27" s="440"/>
      <c r="AH27" s="440"/>
      <c r="AI27" s="440"/>
      <c r="AJ27" s="440"/>
      <c r="AK27" s="440"/>
      <c r="AL27" s="440"/>
      <c r="AM27" s="440"/>
      <c r="AN27" s="440"/>
      <c r="AO27" s="440"/>
      <c r="AP27" s="440"/>
      <c r="AQ27" s="440"/>
      <c r="AR27" s="440"/>
      <c r="AS27" s="440"/>
      <c r="AT27" s="440"/>
      <c r="AU27" s="440"/>
      <c r="AV27" s="440"/>
      <c r="AW27" s="440"/>
      <c r="AX27" s="440"/>
      <c r="AY27" s="440"/>
      <c r="AZ27" s="440"/>
      <c r="BA27" s="440"/>
    </row>
    <row r="28" spans="1:53" ht="3.95" customHeight="1" thickTop="1" thickBot="1">
      <c r="B28" s="514"/>
      <c r="C28" s="762"/>
      <c r="D28" s="762"/>
      <c r="E28" s="763"/>
      <c r="F28" s="515"/>
      <c r="G28" s="515"/>
      <c r="H28" s="515"/>
      <c r="I28" s="515"/>
      <c r="J28" s="515"/>
      <c r="K28" s="515"/>
      <c r="L28" s="515"/>
      <c r="M28" s="516"/>
      <c r="N28" s="517"/>
      <c r="O28" s="518"/>
      <c r="P28" s="519"/>
      <c r="Q28" s="518"/>
      <c r="R28" s="519"/>
      <c r="S28" s="518"/>
      <c r="T28" s="520"/>
      <c r="U28" s="520"/>
      <c r="V28" s="521"/>
      <c r="W28" s="513"/>
      <c r="X28" s="522"/>
      <c r="Y28" s="440"/>
      <c r="Z28" s="440"/>
      <c r="AA28" s="440"/>
      <c r="AB28" s="440"/>
      <c r="AC28" s="440"/>
      <c r="AD28" s="440"/>
      <c r="AE28" s="440"/>
      <c r="AF28" s="440"/>
      <c r="AG28" s="440"/>
      <c r="AH28" s="440"/>
      <c r="AI28" s="440"/>
      <c r="AJ28" s="440"/>
      <c r="AK28" s="440"/>
      <c r="AL28" s="440"/>
      <c r="AM28" s="440"/>
      <c r="AN28" s="440"/>
      <c r="AO28" s="440"/>
      <c r="AP28" s="440"/>
      <c r="AQ28" s="440"/>
      <c r="AR28" s="440"/>
      <c r="AS28" s="440"/>
      <c r="AT28" s="440"/>
      <c r="AU28" s="440"/>
      <c r="AV28" s="440"/>
      <c r="AW28" s="440"/>
      <c r="AX28" s="440"/>
      <c r="AY28" s="440"/>
      <c r="AZ28" s="440"/>
      <c r="BA28" s="440"/>
    </row>
    <row r="29" spans="1:53" s="232" customFormat="1" ht="20.100000000000001" customHeight="1" thickBot="1">
      <c r="B29" s="764" t="s">
        <v>13</v>
      </c>
      <c r="C29" s="765"/>
      <c r="D29" s="765"/>
      <c r="E29" s="765"/>
      <c r="F29" s="233"/>
      <c r="G29" s="529">
        <f>SUM(G8:G28)</f>
        <v>605</v>
      </c>
      <c r="H29" s="530">
        <f>G29*Konstruktion</f>
        <v>66550.000000000015</v>
      </c>
      <c r="I29" s="543">
        <f>SUM(I8:I28)</f>
        <v>295</v>
      </c>
      <c r="J29" s="544">
        <f>I29*Hardware</f>
        <v>29854</v>
      </c>
      <c r="K29" s="555">
        <f>SUM(K8:K28)</f>
        <v>420</v>
      </c>
      <c r="L29" s="556">
        <f>K29*Software</f>
        <v>48510.000000000007</v>
      </c>
      <c r="M29" s="555">
        <f t="shared" ref="M29:V29" si="5">SUM(M8:M28)</f>
        <v>520</v>
      </c>
      <c r="N29" s="556">
        <f t="shared" si="5"/>
        <v>60060.000000000007</v>
      </c>
      <c r="O29" s="549">
        <f t="shared" si="5"/>
        <v>390</v>
      </c>
      <c r="P29" s="544">
        <f t="shared" si="5"/>
        <v>35178</v>
      </c>
      <c r="Q29" s="561">
        <f t="shared" si="5"/>
        <v>510</v>
      </c>
      <c r="R29" s="562">
        <f t="shared" si="5"/>
        <v>46002</v>
      </c>
      <c r="S29" s="536">
        <f t="shared" si="5"/>
        <v>765</v>
      </c>
      <c r="T29" s="537">
        <f t="shared" si="5"/>
        <v>71527.500000000015</v>
      </c>
      <c r="U29" s="567">
        <f t="shared" si="5"/>
        <v>187489.50000000003</v>
      </c>
      <c r="V29" s="234">
        <f t="shared" si="5"/>
        <v>545171</v>
      </c>
      <c r="W29" s="236"/>
      <c r="X29" s="423">
        <f>SUM(X8:X27)</f>
        <v>545171</v>
      </c>
      <c r="Y29" s="441"/>
      <c r="Z29" s="441"/>
      <c r="AA29" s="441"/>
      <c r="AB29" s="441"/>
      <c r="AC29" s="441"/>
      <c r="AD29" s="441"/>
      <c r="AE29" s="441"/>
      <c r="AF29" s="441"/>
      <c r="AG29" s="441"/>
      <c r="AH29" s="441"/>
      <c r="AI29" s="441"/>
      <c r="AJ29" s="441"/>
      <c r="AK29" s="441"/>
      <c r="AL29" s="441"/>
      <c r="AM29" s="441"/>
      <c r="AN29" s="441"/>
      <c r="AO29" s="441"/>
      <c r="AP29" s="441"/>
      <c r="AQ29" s="441"/>
      <c r="AR29" s="441"/>
      <c r="AS29" s="441"/>
      <c r="AT29" s="441"/>
      <c r="AU29" s="441"/>
      <c r="AV29" s="441"/>
      <c r="AW29" s="441"/>
      <c r="AX29" s="441"/>
      <c r="AY29" s="441"/>
      <c r="AZ29" s="441"/>
      <c r="BA29" s="441"/>
    </row>
    <row r="30" spans="1:53" ht="3.95" customHeight="1" thickBot="1">
      <c r="H30" s="221"/>
      <c r="I30" s="221"/>
      <c r="J30" s="221"/>
      <c r="K30" s="221"/>
      <c r="L30" s="221"/>
      <c r="M30" s="221"/>
      <c r="N30" s="221"/>
      <c r="O30" s="221"/>
      <c r="P30" s="221"/>
      <c r="Q30" s="235"/>
      <c r="S30" s="236"/>
      <c r="T30" s="236"/>
      <c r="U30" s="236"/>
      <c r="V30" s="236"/>
      <c r="W30" s="236"/>
      <c r="X30" s="422"/>
      <c r="Y30" s="440"/>
      <c r="Z30" s="440"/>
      <c r="AA30" s="440"/>
      <c r="AB30" s="440"/>
      <c r="AC30" s="440"/>
      <c r="AD30" s="440"/>
      <c r="AE30" s="440"/>
      <c r="AF30" s="440"/>
      <c r="AG30" s="440"/>
      <c r="AH30" s="440"/>
      <c r="AI30" s="440"/>
      <c r="AJ30" s="440"/>
      <c r="AK30" s="440"/>
      <c r="AL30" s="440"/>
      <c r="AM30" s="440"/>
      <c r="AN30" s="440"/>
      <c r="AO30" s="440"/>
      <c r="AP30" s="440"/>
      <c r="AQ30" s="440"/>
      <c r="AR30" s="440"/>
      <c r="AS30" s="440"/>
      <c r="AT30" s="440"/>
      <c r="AU30" s="440"/>
      <c r="AV30" s="440"/>
      <c r="AW30" s="440"/>
      <c r="AX30" s="440"/>
      <c r="AY30" s="440"/>
      <c r="AZ30" s="440"/>
      <c r="BA30" s="440"/>
    </row>
    <row r="31" spans="1:53" ht="20.100000000000001" customHeight="1" thickTop="1" thickBot="1">
      <c r="B31" s="238" t="s">
        <v>81</v>
      </c>
      <c r="C31" s="772" t="str">
        <f>PM!$D$3</f>
        <v>Projektmanagement - Umfänge im Haus</v>
      </c>
      <c r="D31" s="773"/>
      <c r="E31" s="774"/>
      <c r="F31" s="398">
        <v>1</v>
      </c>
      <c r="G31" s="572">
        <f>PM!$Q$15*F31</f>
        <v>100</v>
      </c>
      <c r="H31" s="399"/>
      <c r="I31" s="239"/>
      <c r="J31" s="239"/>
      <c r="K31" s="570">
        <f>PM!$Q$14*F31</f>
        <v>100</v>
      </c>
      <c r="L31" s="239"/>
      <c r="M31" s="239"/>
      <c r="N31" s="400" t="s">
        <v>164</v>
      </c>
      <c r="O31" s="590">
        <f>PM!$Q$16*F31</f>
        <v>300</v>
      </c>
      <c r="P31" s="239"/>
      <c r="Q31" s="401"/>
      <c r="R31" s="400"/>
      <c r="S31" s="401"/>
      <c r="T31" s="400"/>
      <c r="U31" s="402"/>
      <c r="V31" s="403">
        <f>G31*Konstruktion+K31*Software+O31*Projektleitung</f>
        <v>58850.000000000015</v>
      </c>
      <c r="W31" s="236"/>
      <c r="X31" s="396">
        <f t="shared" ref="X31:X39" si="6">IF(F31&gt;0,V31,0)</f>
        <v>58850.000000000015</v>
      </c>
      <c r="Y31" s="440"/>
      <c r="Z31" s="440"/>
      <c r="AA31" s="440"/>
      <c r="AB31" s="440"/>
      <c r="AC31" s="440"/>
      <c r="AD31" s="440"/>
      <c r="AE31" s="440"/>
      <c r="AF31" s="440"/>
      <c r="AG31" s="440"/>
      <c r="AH31" s="440"/>
      <c r="AI31" s="440"/>
      <c r="AJ31" s="440"/>
      <c r="AK31" s="440"/>
      <c r="AL31" s="440"/>
      <c r="AM31" s="440"/>
      <c r="AN31" s="440"/>
      <c r="AO31" s="440"/>
      <c r="AP31" s="440"/>
      <c r="AQ31" s="440"/>
      <c r="AR31" s="440"/>
      <c r="AS31" s="440"/>
      <c r="AT31" s="440"/>
      <c r="AU31" s="440"/>
      <c r="AV31" s="440"/>
      <c r="AW31" s="440"/>
      <c r="AX31" s="440"/>
      <c r="AY31" s="440"/>
      <c r="AZ31" s="440"/>
      <c r="BA31" s="440"/>
    </row>
    <row r="32" spans="1:53" ht="20.100000000000001" customHeight="1" thickTop="1" thickBot="1">
      <c r="B32" s="226" t="s">
        <v>80</v>
      </c>
      <c r="C32" s="775" t="str">
        <f>Dok!$D$3</f>
        <v>Erstellung der Dokumentation</v>
      </c>
      <c r="D32" s="776"/>
      <c r="E32" s="777"/>
      <c r="F32" s="227">
        <v>1</v>
      </c>
      <c r="G32" s="525">
        <f>Dok!$U$17</f>
        <v>20</v>
      </c>
      <c r="H32" s="240"/>
      <c r="I32" s="569">
        <f>Dok!$U$18</f>
        <v>20</v>
      </c>
      <c r="J32" s="240"/>
      <c r="K32" s="571">
        <f>Dok!$U$19</f>
        <v>30</v>
      </c>
      <c r="L32" s="295"/>
      <c r="M32" s="296"/>
      <c r="N32" s="288" t="s">
        <v>165</v>
      </c>
      <c r="O32" s="568">
        <f>Dok!$U$16*F32</f>
        <v>40</v>
      </c>
      <c r="P32" s="296"/>
      <c r="Q32" s="294"/>
      <c r="R32" s="288"/>
      <c r="S32" s="294"/>
      <c r="T32" s="288" t="s">
        <v>79</v>
      </c>
      <c r="U32" s="573">
        <f>Dok!T20</f>
        <v>1100</v>
      </c>
      <c r="V32" s="241">
        <f>G32*Konstruktion+I32*Hardware+K32*Software+O32*Dokumentation+U32</f>
        <v>13189</v>
      </c>
      <c r="W32" s="236"/>
      <c r="X32" s="396">
        <f t="shared" si="6"/>
        <v>13189</v>
      </c>
      <c r="Y32" s="440"/>
      <c r="Z32" s="440"/>
      <c r="AA32" s="440"/>
      <c r="AB32" s="440"/>
      <c r="AC32" s="440"/>
      <c r="AD32" s="440"/>
      <c r="AE32" s="440"/>
      <c r="AF32" s="440"/>
      <c r="AG32" s="440"/>
      <c r="AH32" s="440"/>
      <c r="AI32" s="440"/>
      <c r="AJ32" s="440"/>
      <c r="AK32" s="440"/>
      <c r="AL32" s="440"/>
      <c r="AM32" s="440"/>
      <c r="AN32" s="440"/>
      <c r="AO32" s="440"/>
      <c r="AP32" s="440"/>
      <c r="AQ32" s="440"/>
      <c r="AR32" s="440"/>
      <c r="AS32" s="440"/>
      <c r="AT32" s="440"/>
      <c r="AU32" s="440"/>
      <c r="AV32" s="440"/>
      <c r="AW32" s="440"/>
      <c r="AX32" s="440"/>
      <c r="AY32" s="440"/>
      <c r="AZ32" s="440"/>
      <c r="BA32" s="440"/>
    </row>
    <row r="33" spans="2:53" ht="20.100000000000001" customHeight="1" thickTop="1" thickBot="1">
      <c r="B33" s="404" t="s">
        <v>82</v>
      </c>
      <c r="C33" s="778" t="str">
        <f>Ve!$D$3</f>
        <v>Verpackung Versand</v>
      </c>
      <c r="D33" s="779"/>
      <c r="E33" s="780"/>
      <c r="F33" s="405">
        <v>1</v>
      </c>
      <c r="G33" s="406"/>
      <c r="H33" s="407"/>
      <c r="I33" s="407"/>
      <c r="J33" s="407"/>
      <c r="K33" s="407"/>
      <c r="L33" s="407"/>
      <c r="M33" s="408"/>
      <c r="N33" s="408"/>
      <c r="O33" s="408"/>
      <c r="P33" s="407"/>
      <c r="Q33" s="409" t="s">
        <v>77</v>
      </c>
      <c r="R33" s="575">
        <f>Ve!$Q$12*F33</f>
        <v>1100</v>
      </c>
      <c r="S33" s="793" t="s">
        <v>76</v>
      </c>
      <c r="T33" s="793"/>
      <c r="U33" s="574">
        <f>Ve!$Q$13*F33</f>
        <v>0</v>
      </c>
      <c r="V33" s="410">
        <f>R33+U33</f>
        <v>1100</v>
      </c>
      <c r="W33" s="236"/>
      <c r="X33" s="396">
        <f t="shared" si="6"/>
        <v>1100</v>
      </c>
      <c r="Y33" s="440"/>
      <c r="Z33" s="440"/>
      <c r="AA33" s="440"/>
      <c r="AB33" s="440"/>
      <c r="AC33" s="440"/>
      <c r="AD33" s="440"/>
      <c r="AE33" s="440"/>
      <c r="AF33" s="440"/>
      <c r="AG33" s="440"/>
      <c r="AH33" s="440"/>
      <c r="AI33" s="440"/>
      <c r="AJ33" s="440"/>
      <c r="AK33" s="440"/>
      <c r="AL33" s="440"/>
      <c r="AM33" s="440"/>
      <c r="AN33" s="440"/>
      <c r="AO33" s="440"/>
      <c r="AP33" s="440"/>
      <c r="AQ33" s="440"/>
      <c r="AR33" s="440"/>
      <c r="AS33" s="440"/>
      <c r="AT33" s="440"/>
      <c r="AU33" s="440"/>
      <c r="AV33" s="440"/>
      <c r="AW33" s="440"/>
      <c r="AX33" s="440"/>
      <c r="AY33" s="440"/>
      <c r="AZ33" s="440"/>
      <c r="BA33" s="440"/>
    </row>
    <row r="34" spans="2:53" ht="20.100000000000001" customHeight="1" thickBot="1">
      <c r="G34" s="767"/>
      <c r="H34" s="767"/>
      <c r="I34" s="766"/>
      <c r="J34" s="766"/>
      <c r="K34" s="766"/>
      <c r="L34" s="766"/>
      <c r="N34" s="411" t="s">
        <v>208</v>
      </c>
      <c r="P34" s="411"/>
      <c r="R34" s="411" t="s">
        <v>207</v>
      </c>
      <c r="T34" s="411" t="s">
        <v>206</v>
      </c>
      <c r="U34" s="412" t="s">
        <v>210</v>
      </c>
      <c r="Y34" s="440"/>
      <c r="Z34" s="440"/>
      <c r="AA34" s="440"/>
      <c r="AB34" s="440"/>
      <c r="AC34" s="440"/>
      <c r="AD34" s="440"/>
      <c r="AE34" s="440"/>
      <c r="AF34" s="440"/>
      <c r="AG34" s="440"/>
      <c r="AH34" s="440"/>
      <c r="AI34" s="440"/>
      <c r="AJ34" s="440"/>
      <c r="AK34" s="440"/>
      <c r="AL34" s="440"/>
      <c r="AM34" s="440"/>
      <c r="AN34" s="440"/>
      <c r="AO34" s="440"/>
      <c r="AP34" s="440"/>
      <c r="AQ34" s="440"/>
      <c r="AR34" s="440"/>
      <c r="AS34" s="440"/>
      <c r="AT34" s="440"/>
      <c r="AU34" s="440"/>
      <c r="AV34" s="440"/>
      <c r="AW34" s="440"/>
      <c r="AX34" s="440"/>
      <c r="AY34" s="440"/>
      <c r="AZ34" s="440"/>
      <c r="BA34" s="440"/>
    </row>
    <row r="35" spans="2:53" ht="20.100000000000001" customHeight="1" thickTop="1" thickBot="1">
      <c r="B35" s="413" t="s">
        <v>200</v>
      </c>
      <c r="C35" s="769" t="s">
        <v>281</v>
      </c>
      <c r="D35" s="770"/>
      <c r="E35" s="771"/>
      <c r="F35" s="398">
        <v>1</v>
      </c>
      <c r="G35" s="414"/>
      <c r="H35" s="415"/>
      <c r="I35" s="415"/>
      <c r="J35" s="415"/>
      <c r="K35" s="399"/>
      <c r="L35" s="399"/>
      <c r="M35" s="400"/>
      <c r="N35" s="576">
        <f>IBN!J$21</f>
        <v>30525</v>
      </c>
      <c r="O35" s="401"/>
      <c r="P35" s="401"/>
      <c r="Q35" s="400"/>
      <c r="R35" s="576">
        <f>IBN!J$36</f>
        <v>12988.800000000001</v>
      </c>
      <c r="S35" s="791"/>
      <c r="T35" s="791"/>
      <c r="U35" s="579">
        <f>IBN!J$38</f>
        <v>8513.4500000000007</v>
      </c>
      <c r="V35" s="403">
        <f>IBN!J$5</f>
        <v>52027.25</v>
      </c>
      <c r="W35" s="236"/>
      <c r="X35" s="396">
        <f t="shared" si="6"/>
        <v>52027.25</v>
      </c>
      <c r="Y35" s="440"/>
      <c r="Z35" s="440"/>
      <c r="AA35" s="440"/>
      <c r="AB35" s="440"/>
      <c r="AC35" s="440"/>
      <c r="AD35" s="440"/>
      <c r="AE35" s="440"/>
      <c r="AF35" s="440"/>
      <c r="AG35" s="440"/>
      <c r="AH35" s="440"/>
      <c r="AI35" s="440"/>
      <c r="AJ35" s="440"/>
      <c r="AK35" s="440"/>
      <c r="AL35" s="440"/>
      <c r="AM35" s="440"/>
      <c r="AN35" s="440"/>
      <c r="AO35" s="440"/>
      <c r="AP35" s="440"/>
      <c r="AQ35" s="440"/>
      <c r="AR35" s="440"/>
      <c r="AS35" s="440"/>
      <c r="AT35" s="440"/>
      <c r="AU35" s="440"/>
      <c r="AV35" s="440"/>
      <c r="AW35" s="440"/>
      <c r="AX35" s="440"/>
      <c r="AY35" s="440"/>
      <c r="AZ35" s="440"/>
      <c r="BA35" s="440"/>
    </row>
    <row r="36" spans="2:53" ht="20.100000000000001" customHeight="1" thickTop="1" thickBot="1">
      <c r="B36" s="365" t="s">
        <v>201</v>
      </c>
      <c r="C36" s="760" t="s">
        <v>282</v>
      </c>
      <c r="D36" s="787"/>
      <c r="E36" s="788"/>
      <c r="F36" s="227">
        <v>1</v>
      </c>
      <c r="G36" s="391"/>
      <c r="H36" s="392"/>
      <c r="I36" s="392"/>
      <c r="J36" s="392"/>
      <c r="K36" s="393"/>
      <c r="L36" s="393"/>
      <c r="M36" s="288"/>
      <c r="N36" s="577">
        <f>IBN!P$21</f>
        <v>0</v>
      </c>
      <c r="O36" s="294"/>
      <c r="P36" s="294"/>
      <c r="Q36" s="288"/>
      <c r="R36" s="577">
        <f>IBN!P$36</f>
        <v>0</v>
      </c>
      <c r="S36" s="792"/>
      <c r="T36" s="792"/>
      <c r="U36" s="580">
        <f>IBN!P$38</f>
        <v>0</v>
      </c>
      <c r="V36" s="241">
        <f>IBN!P$5</f>
        <v>0</v>
      </c>
      <c r="W36" s="236"/>
      <c r="X36" s="396">
        <f t="shared" si="6"/>
        <v>0</v>
      </c>
      <c r="Y36" s="440"/>
      <c r="Z36" s="440"/>
      <c r="AA36" s="440"/>
      <c r="AB36" s="440"/>
      <c r="AC36" s="440"/>
      <c r="AD36" s="440"/>
      <c r="AE36" s="440"/>
      <c r="AF36" s="440"/>
      <c r="AG36" s="440"/>
      <c r="AH36" s="440"/>
      <c r="AI36" s="440"/>
      <c r="AJ36" s="440"/>
      <c r="AK36" s="440"/>
      <c r="AL36" s="440"/>
      <c r="AM36" s="440"/>
      <c r="AN36" s="440"/>
      <c r="AO36" s="440"/>
      <c r="AP36" s="440"/>
      <c r="AQ36" s="440"/>
      <c r="AR36" s="440"/>
      <c r="AS36" s="440"/>
      <c r="AT36" s="440"/>
      <c r="AU36" s="440"/>
      <c r="AV36" s="440"/>
      <c r="AW36" s="440"/>
      <c r="AX36" s="440"/>
      <c r="AY36" s="440"/>
      <c r="AZ36" s="440"/>
      <c r="BA36" s="440"/>
    </row>
    <row r="37" spans="2:53" ht="20.100000000000001" customHeight="1" thickTop="1" thickBot="1">
      <c r="B37" s="365" t="s">
        <v>202</v>
      </c>
      <c r="C37" s="760" t="s">
        <v>216</v>
      </c>
      <c r="D37" s="787"/>
      <c r="E37" s="788"/>
      <c r="F37" s="227">
        <v>1</v>
      </c>
      <c r="G37" s="391"/>
      <c r="H37" s="392"/>
      <c r="I37" s="392"/>
      <c r="J37" s="392"/>
      <c r="K37" s="393"/>
      <c r="L37" s="393"/>
      <c r="M37" s="288"/>
      <c r="N37" s="577">
        <f>IBN!V$21</f>
        <v>0</v>
      </c>
      <c r="O37" s="294"/>
      <c r="P37" s="294"/>
      <c r="Q37" s="288"/>
      <c r="R37" s="577">
        <f>IBN!V$36</f>
        <v>0</v>
      </c>
      <c r="S37" s="792"/>
      <c r="T37" s="792"/>
      <c r="U37" s="580">
        <f>IBN!V$38</f>
        <v>0</v>
      </c>
      <c r="V37" s="241">
        <f>IBN!V$5</f>
        <v>0</v>
      </c>
      <c r="W37" s="236"/>
      <c r="X37" s="396">
        <f t="shared" si="6"/>
        <v>0</v>
      </c>
      <c r="Y37" s="440"/>
      <c r="Z37" s="440"/>
      <c r="AA37" s="440"/>
      <c r="AB37" s="440"/>
      <c r="AC37" s="440"/>
      <c r="AD37" s="440"/>
      <c r="AE37" s="440"/>
      <c r="AF37" s="440"/>
      <c r="AG37" s="440"/>
      <c r="AH37" s="440"/>
      <c r="AI37" s="440"/>
      <c r="AJ37" s="440"/>
      <c r="AK37" s="440"/>
      <c r="AL37" s="440"/>
      <c r="AM37" s="440"/>
      <c r="AN37" s="440"/>
      <c r="AO37" s="440"/>
      <c r="AP37" s="440"/>
      <c r="AQ37" s="440"/>
      <c r="AR37" s="440"/>
      <c r="AS37" s="440"/>
      <c r="AT37" s="440"/>
      <c r="AU37" s="440"/>
      <c r="AV37" s="440"/>
      <c r="AW37" s="440"/>
      <c r="AX37" s="440"/>
      <c r="AY37" s="440"/>
      <c r="AZ37" s="440"/>
      <c r="BA37" s="440"/>
    </row>
    <row r="38" spans="2:53" ht="20.100000000000001" customHeight="1" thickTop="1" thickBot="1">
      <c r="B38" s="365" t="s">
        <v>203</v>
      </c>
      <c r="C38" s="760" t="s">
        <v>217</v>
      </c>
      <c r="D38" s="787"/>
      <c r="E38" s="788"/>
      <c r="F38" s="227">
        <v>1</v>
      </c>
      <c r="G38" s="391"/>
      <c r="H38" s="392"/>
      <c r="I38" s="392"/>
      <c r="J38" s="392"/>
      <c r="K38" s="393"/>
      <c r="L38" s="393"/>
      <c r="M38" s="288"/>
      <c r="N38" s="577">
        <f>IBN!AB$21</f>
        <v>0</v>
      </c>
      <c r="O38" s="294"/>
      <c r="P38" s="294"/>
      <c r="Q38" s="288"/>
      <c r="R38" s="577">
        <f>IBN!AB$36</f>
        <v>0</v>
      </c>
      <c r="S38" s="792"/>
      <c r="T38" s="792"/>
      <c r="U38" s="580">
        <f>IBN!AB$38</f>
        <v>0</v>
      </c>
      <c r="V38" s="241">
        <f>IBN!AB$5</f>
        <v>0</v>
      </c>
      <c r="W38" s="236"/>
      <c r="X38" s="396">
        <f t="shared" si="6"/>
        <v>0</v>
      </c>
      <c r="Y38" s="440"/>
      <c r="Z38" s="440"/>
      <c r="AA38" s="440"/>
      <c r="AB38" s="440"/>
      <c r="AC38" s="440"/>
      <c r="AD38" s="440"/>
      <c r="AE38" s="440"/>
      <c r="AF38" s="440"/>
      <c r="AG38" s="440"/>
      <c r="AH38" s="440"/>
      <c r="AI38" s="440"/>
      <c r="AJ38" s="440"/>
      <c r="AK38" s="440"/>
      <c r="AL38" s="440"/>
      <c r="AM38" s="440"/>
      <c r="AN38" s="440"/>
      <c r="AO38" s="440"/>
      <c r="AP38" s="440"/>
      <c r="AQ38" s="440"/>
      <c r="AR38" s="440"/>
      <c r="AS38" s="440"/>
      <c r="AT38" s="440"/>
      <c r="AU38" s="440"/>
      <c r="AV38" s="440"/>
      <c r="AW38" s="440"/>
      <c r="AX38" s="440"/>
      <c r="AY38" s="440"/>
      <c r="AZ38" s="440"/>
      <c r="BA38" s="440"/>
    </row>
    <row r="39" spans="2:53" ht="20.100000000000001" customHeight="1" thickTop="1" thickBot="1">
      <c r="B39" s="416" t="s">
        <v>204</v>
      </c>
      <c r="C39" s="784" t="s">
        <v>218</v>
      </c>
      <c r="D39" s="785"/>
      <c r="E39" s="786"/>
      <c r="F39" s="405">
        <v>1</v>
      </c>
      <c r="G39" s="417"/>
      <c r="H39" s="418"/>
      <c r="I39" s="418"/>
      <c r="J39" s="418"/>
      <c r="K39" s="419"/>
      <c r="L39" s="419"/>
      <c r="M39" s="409"/>
      <c r="N39" s="578">
        <f>IBN!AH$21</f>
        <v>0</v>
      </c>
      <c r="O39" s="420"/>
      <c r="P39" s="420"/>
      <c r="Q39" s="409"/>
      <c r="R39" s="578">
        <f>IBN!AH$36</f>
        <v>0</v>
      </c>
      <c r="S39" s="768"/>
      <c r="T39" s="768"/>
      <c r="U39" s="581">
        <f>IBN!AH$38</f>
        <v>0</v>
      </c>
      <c r="V39" s="410">
        <f>IBN!AH$5</f>
        <v>0</v>
      </c>
      <c r="W39" s="236"/>
      <c r="X39" s="396">
        <f t="shared" si="6"/>
        <v>0</v>
      </c>
      <c r="Y39" s="440"/>
      <c r="Z39" s="440"/>
      <c r="AA39" s="440"/>
      <c r="AB39" s="440"/>
      <c r="AC39" s="440"/>
      <c r="AD39" s="440"/>
      <c r="AE39" s="440"/>
      <c r="AF39" s="440"/>
      <c r="AG39" s="440"/>
      <c r="AH39" s="440"/>
      <c r="AI39" s="440"/>
      <c r="AJ39" s="440"/>
      <c r="AK39" s="440"/>
      <c r="AL39" s="440"/>
      <c r="AM39" s="440"/>
      <c r="AN39" s="440"/>
      <c r="AO39" s="440"/>
      <c r="AP39" s="440"/>
      <c r="AQ39" s="440"/>
      <c r="AR39" s="440"/>
      <c r="AS39" s="440"/>
      <c r="AT39" s="440"/>
      <c r="AU39" s="440"/>
      <c r="AV39" s="440"/>
      <c r="AW39" s="440"/>
      <c r="AX39" s="440"/>
      <c r="AY39" s="440"/>
      <c r="AZ39" s="440"/>
      <c r="BA39" s="440"/>
    </row>
    <row r="40" spans="2:53" ht="3.95" customHeight="1" thickBot="1">
      <c r="B40" s="243"/>
      <c r="C40" s="244"/>
      <c r="D40" s="244"/>
      <c r="E40" s="244"/>
      <c r="F40" s="243"/>
      <c r="H40" s="221"/>
      <c r="J40" s="221"/>
      <c r="K40" s="221"/>
      <c r="L40" s="221"/>
      <c r="M40" s="221"/>
      <c r="N40" s="245"/>
      <c r="O40" s="221"/>
      <c r="P40" s="221"/>
      <c r="Q40" s="245"/>
      <c r="R40" s="245"/>
      <c r="S40" s="245"/>
      <c r="T40" s="245"/>
      <c r="U40" s="242"/>
      <c r="V40" s="421"/>
      <c r="W40" s="236"/>
      <c r="X40" s="237"/>
      <c r="Y40" s="440"/>
      <c r="Z40" s="440"/>
      <c r="AA40" s="440"/>
      <c r="AB40" s="440"/>
      <c r="AC40" s="440"/>
      <c r="AD40" s="440"/>
      <c r="AE40" s="440"/>
      <c r="AF40" s="440"/>
      <c r="AG40" s="440"/>
      <c r="AH40" s="440"/>
      <c r="AI40" s="440"/>
      <c r="AJ40" s="440"/>
      <c r="AK40" s="440"/>
      <c r="AL40" s="440"/>
      <c r="AM40" s="440"/>
      <c r="AN40" s="440"/>
      <c r="AO40" s="440"/>
      <c r="AP40" s="440"/>
      <c r="AQ40" s="440"/>
      <c r="AR40" s="440"/>
      <c r="AS40" s="440"/>
      <c r="AT40" s="440"/>
      <c r="AU40" s="440"/>
      <c r="AV40" s="440"/>
      <c r="AW40" s="440"/>
      <c r="AX40" s="440"/>
      <c r="AY40" s="440"/>
      <c r="AZ40" s="440"/>
      <c r="BA40" s="440"/>
    </row>
    <row r="41" spans="2:53" ht="24.95" customHeight="1" thickBot="1">
      <c r="B41" s="19"/>
      <c r="H41" s="221"/>
      <c r="I41" s="221"/>
      <c r="J41" s="221"/>
      <c r="K41" s="221"/>
      <c r="L41" s="221"/>
      <c r="M41" s="221"/>
      <c r="N41" s="221"/>
      <c r="O41" s="221"/>
      <c r="P41" s="221"/>
      <c r="Q41" s="235"/>
      <c r="S41" s="236"/>
      <c r="T41" s="395"/>
      <c r="U41" s="394" t="s">
        <v>211</v>
      </c>
      <c r="V41" s="397">
        <f>SUM(V29:V39)</f>
        <v>670337.25</v>
      </c>
      <c r="W41" s="236"/>
      <c r="X41" s="247">
        <f>SUM(X29:X39)</f>
        <v>670337.25</v>
      </c>
      <c r="Y41" s="440"/>
      <c r="Z41" s="440"/>
      <c r="AA41" s="440"/>
      <c r="AB41" s="440"/>
      <c r="AC41" s="440"/>
      <c r="AD41" s="440"/>
      <c r="AE41" s="440"/>
      <c r="AF41" s="440"/>
      <c r="AG41" s="440"/>
      <c r="AH41" s="440"/>
      <c r="AI41" s="440"/>
      <c r="AJ41" s="440"/>
      <c r="AK41" s="440"/>
      <c r="AL41" s="440"/>
      <c r="AM41" s="440"/>
      <c r="AN41" s="440"/>
      <c r="AO41" s="440"/>
      <c r="AP41" s="440"/>
      <c r="AQ41" s="440"/>
      <c r="AR41" s="440"/>
      <c r="AS41" s="440"/>
      <c r="AT41" s="440"/>
      <c r="AU41" s="440"/>
      <c r="AV41" s="440"/>
      <c r="AW41" s="440"/>
      <c r="AX41" s="440"/>
      <c r="AY41" s="440"/>
      <c r="AZ41" s="440"/>
      <c r="BA41" s="440"/>
    </row>
    <row r="42" spans="2:53" ht="26.45" customHeight="1">
      <c r="B42" s="794"/>
      <c r="C42" s="794"/>
      <c r="D42" s="794"/>
      <c r="E42" s="794"/>
      <c r="F42" s="794"/>
      <c r="H42" s="221"/>
      <c r="I42" s="221"/>
      <c r="J42" s="221"/>
      <c r="K42" s="221"/>
      <c r="L42" s="221"/>
      <c r="M42" s="221"/>
      <c r="N42" s="221"/>
      <c r="O42" s="221"/>
      <c r="P42" s="221"/>
      <c r="Q42" s="235"/>
      <c r="S42" s="236"/>
      <c r="T42" s="236"/>
      <c r="U42" s="236"/>
      <c r="V42" s="236"/>
      <c r="W42" s="236"/>
      <c r="X42" s="237"/>
      <c r="Y42" s="440"/>
      <c r="Z42" s="440"/>
      <c r="AA42" s="440"/>
      <c r="AB42" s="440"/>
      <c r="AC42" s="440"/>
      <c r="AD42" s="440"/>
      <c r="AE42" s="440"/>
      <c r="AF42" s="440"/>
      <c r="AG42" s="440"/>
      <c r="AH42" s="440"/>
      <c r="AI42" s="440"/>
      <c r="AJ42" s="440"/>
      <c r="AK42" s="440"/>
      <c r="AL42" s="440"/>
      <c r="AM42" s="440"/>
      <c r="AN42" s="440"/>
      <c r="AO42" s="440"/>
      <c r="AP42" s="440"/>
      <c r="AQ42" s="440"/>
      <c r="AR42" s="440"/>
      <c r="AS42" s="440"/>
      <c r="AT42" s="440"/>
      <c r="AU42" s="440"/>
      <c r="AV42" s="440"/>
      <c r="AW42" s="440"/>
      <c r="AX42" s="440"/>
      <c r="AY42" s="440"/>
      <c r="AZ42" s="440"/>
      <c r="BA42" s="440"/>
    </row>
    <row r="43" spans="2:53" ht="23.45" customHeight="1">
      <c r="B43" s="699"/>
      <c r="F43" s="246"/>
      <c r="G43" s="246"/>
      <c r="H43" s="224"/>
      <c r="I43" s="224"/>
      <c r="J43" s="224"/>
      <c r="K43" s="224"/>
      <c r="L43" s="224"/>
      <c r="M43" s="224"/>
      <c r="N43" s="224"/>
      <c r="O43" s="224"/>
      <c r="P43" s="224"/>
      <c r="Q43" s="235"/>
      <c r="S43" s="236"/>
      <c r="T43" s="236"/>
      <c r="U43" s="236"/>
      <c r="V43" s="236"/>
      <c r="W43" s="236"/>
      <c r="X43" s="237"/>
      <c r="Y43" s="440"/>
      <c r="Z43" s="440"/>
      <c r="AA43" s="440"/>
      <c r="AB43" s="440"/>
      <c r="AC43" s="440"/>
      <c r="AD43" s="440"/>
      <c r="AE43" s="440"/>
      <c r="AF43" s="440"/>
      <c r="AG43" s="440"/>
      <c r="AH43" s="440"/>
      <c r="AI43" s="440"/>
      <c r="AJ43" s="440"/>
      <c r="AK43" s="440"/>
      <c r="AL43" s="440"/>
      <c r="AM43" s="440"/>
      <c r="AN43" s="440"/>
      <c r="AO43" s="440"/>
      <c r="AP43" s="440"/>
      <c r="AQ43" s="440"/>
      <c r="AR43" s="440"/>
      <c r="AS43" s="440"/>
      <c r="AT43" s="440"/>
      <c r="AU43" s="440"/>
      <c r="AV43" s="440"/>
      <c r="AW43" s="440"/>
      <c r="AX43" s="440"/>
      <c r="AY43" s="440"/>
      <c r="AZ43" s="440"/>
      <c r="BA43" s="440"/>
    </row>
    <row r="44" spans="2:53" ht="13.5" customHeight="1">
      <c r="B44" s="699"/>
      <c r="H44" s="221"/>
      <c r="I44" s="221"/>
      <c r="J44" s="221"/>
      <c r="K44" s="221"/>
      <c r="L44" s="221"/>
      <c r="M44" s="221"/>
      <c r="N44" s="221"/>
      <c r="O44" s="221"/>
      <c r="P44" s="221"/>
      <c r="Q44" s="235"/>
      <c r="S44" s="236"/>
      <c r="T44" s="236"/>
      <c r="U44" s="236"/>
      <c r="V44" s="236"/>
      <c r="W44" s="236"/>
      <c r="X44" s="237"/>
      <c r="Y44" s="440"/>
      <c r="Z44" s="440"/>
      <c r="AA44" s="440"/>
      <c r="AB44" s="440"/>
      <c r="AC44" s="440"/>
      <c r="AD44" s="440"/>
      <c r="AE44" s="440"/>
      <c r="AF44" s="440"/>
      <c r="AG44" s="440"/>
      <c r="AH44" s="440"/>
      <c r="AI44" s="440"/>
      <c r="AJ44" s="440"/>
      <c r="AK44" s="440"/>
      <c r="AL44" s="440"/>
      <c r="AM44" s="440"/>
      <c r="AN44" s="440"/>
      <c r="AO44" s="440"/>
      <c r="AP44" s="440"/>
      <c r="AQ44" s="440"/>
      <c r="AR44" s="440"/>
      <c r="AS44" s="440"/>
      <c r="AT44" s="440"/>
      <c r="AU44" s="440"/>
      <c r="AV44" s="440"/>
      <c r="AW44" s="440"/>
      <c r="AX44" s="440"/>
      <c r="AY44" s="440"/>
      <c r="AZ44" s="440"/>
      <c r="BA44" s="440"/>
    </row>
    <row r="45" spans="2:53" ht="13.5" customHeight="1">
      <c r="B45" s="700"/>
      <c r="H45" s="221"/>
      <c r="I45" s="221"/>
      <c r="J45" s="221"/>
      <c r="K45" s="221"/>
      <c r="L45" s="221"/>
      <c r="M45" s="221"/>
      <c r="N45" s="221"/>
      <c r="O45" s="221"/>
      <c r="P45" s="221"/>
      <c r="Q45" s="235"/>
      <c r="S45" s="236"/>
      <c r="T45" s="236"/>
      <c r="U45" s="236"/>
      <c r="V45" s="236"/>
      <c r="W45" s="236"/>
      <c r="X45" s="237"/>
      <c r="Y45" s="440"/>
      <c r="Z45" s="440"/>
      <c r="AA45" s="440"/>
      <c r="AB45" s="440"/>
      <c r="AC45" s="440"/>
      <c r="AD45" s="440"/>
      <c r="AE45" s="440"/>
      <c r="AF45" s="440"/>
      <c r="AG45" s="440"/>
      <c r="AH45" s="440"/>
      <c r="AI45" s="440"/>
      <c r="AJ45" s="440"/>
      <c r="AK45" s="440"/>
      <c r="AL45" s="440"/>
      <c r="AM45" s="440"/>
      <c r="AN45" s="440"/>
      <c r="AO45" s="440"/>
      <c r="AP45" s="440"/>
      <c r="AQ45" s="440"/>
      <c r="AR45" s="440"/>
      <c r="AS45" s="440"/>
      <c r="AT45" s="440"/>
      <c r="AU45" s="440"/>
      <c r="AV45" s="440"/>
      <c r="AW45" s="440"/>
      <c r="AX45" s="440"/>
      <c r="AY45" s="440"/>
      <c r="AZ45" s="440"/>
      <c r="BA45" s="440"/>
    </row>
    <row r="46" spans="2:53" ht="13.5" customHeight="1">
      <c r="C46" s="248"/>
      <c r="D46" s="248"/>
      <c r="E46" s="249"/>
      <c r="H46" s="221"/>
      <c r="I46" s="221"/>
      <c r="J46" s="221"/>
      <c r="K46" s="221"/>
      <c r="L46" s="221"/>
      <c r="M46" s="221"/>
      <c r="N46" s="221"/>
      <c r="O46" s="221"/>
      <c r="P46" s="221"/>
      <c r="Q46" s="235"/>
      <c r="S46" s="236"/>
      <c r="T46" s="236"/>
      <c r="U46" s="236"/>
      <c r="V46" s="236"/>
      <c r="W46" s="236"/>
      <c r="X46" s="237"/>
      <c r="Y46" s="440"/>
      <c r="Z46" s="440"/>
      <c r="AA46" s="440"/>
      <c r="AB46" s="440"/>
      <c r="AC46" s="440"/>
      <c r="AD46" s="440"/>
      <c r="AE46" s="440"/>
      <c r="AF46" s="440"/>
      <c r="AG46" s="440"/>
      <c r="AH46" s="440"/>
      <c r="AI46" s="440"/>
      <c r="AJ46" s="440"/>
      <c r="AK46" s="440"/>
      <c r="AL46" s="440"/>
      <c r="AM46" s="440"/>
      <c r="AN46" s="440"/>
      <c r="AO46" s="440"/>
      <c r="AP46" s="440"/>
      <c r="AQ46" s="440"/>
      <c r="AR46" s="440"/>
      <c r="AS46" s="440"/>
      <c r="AT46" s="440"/>
      <c r="AU46" s="440"/>
      <c r="AV46" s="440"/>
      <c r="AW46" s="440"/>
      <c r="AX46" s="440"/>
      <c r="AY46" s="440"/>
      <c r="AZ46" s="440"/>
      <c r="BA46" s="440"/>
    </row>
    <row r="47" spans="2:53" ht="4.5" customHeight="1">
      <c r="C47" s="248"/>
      <c r="D47" s="248"/>
      <c r="E47" s="249"/>
      <c r="H47" s="221"/>
      <c r="I47" s="221"/>
      <c r="J47" s="221"/>
      <c r="K47" s="221"/>
      <c r="L47" s="221"/>
      <c r="M47" s="221"/>
      <c r="N47" s="221"/>
      <c r="O47" s="221"/>
      <c r="P47" s="221"/>
      <c r="Q47" s="235"/>
      <c r="S47" s="250"/>
      <c r="T47" s="250"/>
      <c r="U47" s="250"/>
      <c r="V47" s="251"/>
      <c r="W47" s="251"/>
      <c r="Y47" s="440"/>
      <c r="Z47" s="440"/>
      <c r="AA47" s="440"/>
      <c r="AB47" s="440"/>
      <c r="AC47" s="440"/>
      <c r="AD47" s="440"/>
      <c r="AE47" s="440"/>
      <c r="AF47" s="440"/>
      <c r="AG47" s="440"/>
      <c r="AH47" s="440"/>
      <c r="AI47" s="440"/>
      <c r="AJ47" s="440"/>
      <c r="AK47" s="440"/>
      <c r="AL47" s="440"/>
      <c r="AM47" s="440"/>
      <c r="AN47" s="440"/>
      <c r="AO47" s="440"/>
      <c r="AP47" s="440"/>
      <c r="AQ47" s="440"/>
      <c r="AR47" s="440"/>
      <c r="AS47" s="440"/>
      <c r="AT47" s="440"/>
      <c r="AU47" s="440"/>
      <c r="AV47" s="440"/>
      <c r="AW47" s="440"/>
      <c r="AX47" s="440"/>
      <c r="AY47" s="440"/>
      <c r="AZ47" s="440"/>
      <c r="BA47" s="440"/>
    </row>
    <row r="48" spans="2:53" ht="14.25" customHeight="1">
      <c r="C48" s="248"/>
      <c r="D48" s="248"/>
      <c r="E48" s="249"/>
      <c r="H48" s="221"/>
      <c r="I48" s="221"/>
      <c r="J48" s="221"/>
      <c r="K48" s="221"/>
      <c r="L48" s="221"/>
      <c r="M48" s="221"/>
      <c r="N48" s="221"/>
      <c r="O48" s="221"/>
      <c r="P48" s="221"/>
      <c r="Q48" s="235"/>
      <c r="S48" s="236"/>
      <c r="T48" s="236"/>
      <c r="U48" s="236"/>
      <c r="V48" s="236"/>
      <c r="W48" s="236"/>
      <c r="X48" s="237"/>
      <c r="Y48" s="471"/>
      <c r="Z48" s="440"/>
      <c r="AA48" s="440"/>
      <c r="AB48" s="440"/>
      <c r="AC48" s="440"/>
      <c r="AD48" s="440"/>
      <c r="AE48" s="440"/>
      <c r="AF48" s="440"/>
      <c r="AG48" s="440"/>
      <c r="AH48" s="440"/>
      <c r="AI48" s="440"/>
      <c r="AJ48" s="440"/>
      <c r="AK48" s="440"/>
      <c r="AL48" s="440"/>
      <c r="AM48" s="440"/>
      <c r="AN48" s="440"/>
      <c r="AO48" s="440"/>
      <c r="AP48" s="440"/>
      <c r="AQ48" s="440"/>
      <c r="AR48" s="440"/>
      <c r="AS48" s="440"/>
      <c r="AT48" s="440"/>
      <c r="AU48" s="440"/>
      <c r="AV48" s="440"/>
      <c r="AW48" s="440"/>
      <c r="AX48" s="440"/>
      <c r="AY48" s="440"/>
      <c r="AZ48" s="440"/>
      <c r="BA48" s="440"/>
    </row>
    <row r="49" spans="3:53" ht="12" customHeight="1">
      <c r="C49" s="248"/>
      <c r="D49" s="248"/>
      <c r="E49" s="249"/>
      <c r="H49" s="221"/>
      <c r="I49" s="221"/>
      <c r="J49" s="221"/>
      <c r="K49" s="221"/>
      <c r="L49" s="221"/>
      <c r="M49" s="221"/>
      <c r="N49" s="221"/>
      <c r="O49" s="221"/>
      <c r="P49" s="221"/>
      <c r="Q49" s="235"/>
      <c r="S49" s="252"/>
      <c r="T49" s="252"/>
      <c r="U49" s="252"/>
      <c r="V49" s="252"/>
      <c r="W49" s="252"/>
      <c r="X49" s="252"/>
      <c r="Y49" s="472"/>
      <c r="Z49" s="440"/>
      <c r="AA49" s="440"/>
      <c r="AB49" s="440"/>
      <c r="AC49" s="440"/>
      <c r="AD49" s="440"/>
      <c r="AE49" s="440"/>
      <c r="AF49" s="440"/>
      <c r="AG49" s="440"/>
      <c r="AH49" s="440"/>
      <c r="AI49" s="440"/>
      <c r="AJ49" s="440"/>
      <c r="AK49" s="440"/>
      <c r="AL49" s="440"/>
      <c r="AM49" s="440"/>
      <c r="AN49" s="440"/>
      <c r="AO49" s="440"/>
      <c r="AP49" s="440"/>
      <c r="AQ49" s="440"/>
      <c r="AR49" s="440"/>
      <c r="AS49" s="440"/>
      <c r="AT49" s="440"/>
      <c r="AU49" s="440"/>
      <c r="AV49" s="440"/>
      <c r="AW49" s="440"/>
      <c r="AX49" s="440"/>
      <c r="AY49" s="440"/>
      <c r="AZ49" s="440"/>
      <c r="BA49" s="440"/>
    </row>
    <row r="50" spans="3:53" ht="15.75" customHeight="1">
      <c r="C50" s="248"/>
      <c r="D50" s="248"/>
      <c r="E50" s="249"/>
      <c r="H50" s="221"/>
      <c r="I50" s="221"/>
      <c r="J50" s="221"/>
      <c r="K50" s="221"/>
      <c r="L50" s="221"/>
      <c r="M50" s="221"/>
      <c r="N50" s="221"/>
      <c r="O50" s="221"/>
      <c r="P50" s="221"/>
      <c r="Q50" s="235"/>
      <c r="S50" s="236"/>
      <c r="T50" s="236"/>
      <c r="U50" s="236"/>
      <c r="V50" s="236"/>
      <c r="W50" s="236"/>
      <c r="X50" s="253"/>
      <c r="Y50" s="473"/>
      <c r="Z50" s="440"/>
      <c r="AA50" s="440"/>
      <c r="AB50" s="440"/>
      <c r="AC50" s="440"/>
      <c r="AD50" s="440"/>
      <c r="AE50" s="440"/>
      <c r="AF50" s="440"/>
      <c r="AG50" s="440"/>
      <c r="AH50" s="440"/>
      <c r="AI50" s="440"/>
      <c r="AJ50" s="440"/>
      <c r="AK50" s="440"/>
      <c r="AL50" s="440"/>
      <c r="AM50" s="440"/>
      <c r="AN50" s="440"/>
      <c r="AO50" s="440"/>
      <c r="AP50" s="440"/>
      <c r="AQ50" s="440"/>
      <c r="AR50" s="440"/>
      <c r="AS50" s="440"/>
      <c r="AT50" s="440"/>
      <c r="AU50" s="440"/>
      <c r="AV50" s="440"/>
      <c r="AW50" s="440"/>
      <c r="AX50" s="440"/>
      <c r="AY50" s="440"/>
      <c r="AZ50" s="440"/>
      <c r="BA50" s="440"/>
    </row>
    <row r="51" spans="3:53" ht="4.5" customHeight="1">
      <c r="H51" s="254"/>
      <c r="I51" s="254"/>
      <c r="J51" s="254"/>
      <c r="K51" s="254"/>
      <c r="L51" s="254"/>
      <c r="M51" s="254"/>
      <c r="N51" s="254"/>
      <c r="O51" s="254"/>
      <c r="P51" s="254"/>
      <c r="Q51" s="235"/>
      <c r="S51" s="252"/>
      <c r="T51" s="252"/>
      <c r="U51" s="252"/>
      <c r="V51" s="252"/>
      <c r="W51" s="252"/>
      <c r="X51" s="252"/>
      <c r="Y51" s="252"/>
    </row>
    <row r="52" spans="3:53" ht="13.5" customHeight="1">
      <c r="C52" s="248"/>
      <c r="D52" s="248"/>
      <c r="E52" s="249"/>
      <c r="H52" s="221"/>
      <c r="I52" s="221"/>
      <c r="J52" s="221"/>
      <c r="K52" s="221"/>
      <c r="L52" s="221"/>
      <c r="M52" s="221"/>
      <c r="N52" s="221"/>
      <c r="O52" s="221"/>
      <c r="P52" s="221"/>
      <c r="Q52" s="235"/>
      <c r="S52" s="252"/>
      <c r="T52" s="252"/>
      <c r="U52" s="252"/>
      <c r="V52" s="252"/>
      <c r="W52" s="252"/>
      <c r="X52" s="252"/>
      <c r="Y52" s="252"/>
    </row>
    <row r="53" spans="3:53" ht="10.5" customHeight="1">
      <c r="C53" s="248"/>
      <c r="D53" s="248"/>
      <c r="E53" s="249"/>
      <c r="H53" s="221"/>
      <c r="I53" s="221"/>
      <c r="J53" s="221"/>
      <c r="K53" s="221"/>
      <c r="L53" s="221"/>
      <c r="M53" s="221"/>
      <c r="N53" s="221"/>
      <c r="O53" s="221"/>
      <c r="P53" s="221"/>
      <c r="Q53" s="235"/>
      <c r="S53" s="255"/>
      <c r="T53" s="255"/>
      <c r="U53" s="255"/>
      <c r="V53" s="255"/>
      <c r="W53" s="255"/>
      <c r="X53" s="252"/>
      <c r="Y53" s="252"/>
    </row>
    <row r="54" spans="3:53" ht="15" customHeight="1">
      <c r="C54" s="248"/>
      <c r="D54" s="248"/>
      <c r="E54" s="249"/>
      <c r="H54" s="221"/>
      <c r="I54" s="221"/>
      <c r="J54" s="221"/>
      <c r="K54" s="221"/>
      <c r="L54" s="221"/>
      <c r="M54" s="221"/>
      <c r="N54" s="221"/>
      <c r="O54" s="221"/>
      <c r="P54" s="221"/>
      <c r="Q54" s="235"/>
      <c r="S54" s="255"/>
      <c r="T54" s="255"/>
      <c r="U54" s="255"/>
      <c r="V54" s="255"/>
      <c r="W54" s="255"/>
      <c r="X54" s="252"/>
      <c r="Y54" s="252"/>
    </row>
    <row r="55" spans="3:53" ht="10.5" customHeight="1">
      <c r="C55" s="248"/>
      <c r="D55" s="248"/>
      <c r="E55" s="249"/>
      <c r="H55" s="221"/>
      <c r="I55" s="221"/>
      <c r="J55" s="221"/>
      <c r="K55" s="221"/>
      <c r="L55" s="221"/>
      <c r="M55" s="221"/>
      <c r="N55" s="221"/>
      <c r="O55" s="221"/>
      <c r="P55" s="221"/>
      <c r="Q55" s="235"/>
      <c r="S55" s="255"/>
      <c r="T55" s="255"/>
      <c r="U55" s="255"/>
      <c r="V55" s="255"/>
      <c r="W55" s="255"/>
      <c r="X55" s="252"/>
      <c r="Y55" s="252"/>
    </row>
    <row r="56" spans="3:53" ht="10.5" customHeight="1">
      <c r="C56" s="248"/>
      <c r="D56" s="248"/>
      <c r="E56" s="249"/>
      <c r="H56" s="254"/>
      <c r="I56" s="254"/>
      <c r="J56" s="254"/>
      <c r="K56" s="254"/>
      <c r="L56" s="254"/>
      <c r="M56" s="254"/>
      <c r="N56" s="254"/>
      <c r="O56" s="254"/>
      <c r="P56" s="254"/>
      <c r="Q56" s="235"/>
      <c r="R56" s="235"/>
      <c r="S56" s="255"/>
      <c r="T56" s="255"/>
      <c r="U56" s="255"/>
      <c r="V56" s="255"/>
      <c r="W56" s="255"/>
    </row>
    <row r="57" spans="3:53" ht="10.5" customHeight="1">
      <c r="C57" s="248"/>
      <c r="D57" s="248"/>
      <c r="E57" s="249"/>
      <c r="H57" s="255"/>
      <c r="I57" s="255"/>
      <c r="J57" s="255"/>
      <c r="K57" s="255"/>
      <c r="L57" s="255"/>
      <c r="M57" s="255"/>
      <c r="N57" s="255"/>
      <c r="O57" s="255"/>
      <c r="P57" s="255"/>
      <c r="Q57" s="255"/>
      <c r="R57" s="255"/>
      <c r="S57" s="255"/>
      <c r="T57" s="255"/>
      <c r="U57" s="255"/>
      <c r="V57" s="255"/>
      <c r="W57" s="255"/>
    </row>
    <row r="58" spans="3:53" ht="12">
      <c r="C58" s="248"/>
      <c r="D58" s="248"/>
      <c r="E58" s="249"/>
    </row>
  </sheetData>
  <sheetProtection algorithmName="SHA-512" hashValue="y1RiHeVUBLkgUeVm90CtT9cdsoWHwfVYOwl1hyrv1yQD+Fmj3JruEeSCZhe8+zKfvMo7L0FiKI6EUfLoeKYqDA==" saltValue="XkuWQQnaH7QNk/ubr6YpUg==" spinCount="100000" sheet="1" formatCells="0" formatColumns="0" formatRows="0"/>
  <mergeCells count="56">
    <mergeCell ref="B42:F42"/>
    <mergeCell ref="V5:V6"/>
    <mergeCell ref="X5:X6"/>
    <mergeCell ref="E5:F5"/>
    <mergeCell ref="C2:E2"/>
    <mergeCell ref="E3:F3"/>
    <mergeCell ref="C4:F4"/>
    <mergeCell ref="C3:D3"/>
    <mergeCell ref="S3:T3"/>
    <mergeCell ref="S4:T4"/>
    <mergeCell ref="G5:H5"/>
    <mergeCell ref="I5:J5"/>
    <mergeCell ref="K5:L5"/>
    <mergeCell ref="M5:N5"/>
    <mergeCell ref="O5:P5"/>
    <mergeCell ref="Q5:R5"/>
    <mergeCell ref="S5:T5"/>
    <mergeCell ref="S35:T35"/>
    <mergeCell ref="S36:T36"/>
    <mergeCell ref="S37:T37"/>
    <mergeCell ref="S38:T38"/>
    <mergeCell ref="S33:T33"/>
    <mergeCell ref="C8:E8"/>
    <mergeCell ref="C10:E10"/>
    <mergeCell ref="C11:E11"/>
    <mergeCell ref="B6:E6"/>
    <mergeCell ref="C39:E39"/>
    <mergeCell ref="C38:E38"/>
    <mergeCell ref="C37:E37"/>
    <mergeCell ref="C36:E36"/>
    <mergeCell ref="C12:E12"/>
    <mergeCell ref="C13:E13"/>
    <mergeCell ref="C14:E14"/>
    <mergeCell ref="C16:E16"/>
    <mergeCell ref="C17:E17"/>
    <mergeCell ref="C15:E15"/>
    <mergeCell ref="C9:E9"/>
    <mergeCell ref="C18:E18"/>
    <mergeCell ref="B29:E29"/>
    <mergeCell ref="I34:L34"/>
    <mergeCell ref="G34:H34"/>
    <mergeCell ref="S39:T39"/>
    <mergeCell ref="C35:E35"/>
    <mergeCell ref="C31:E31"/>
    <mergeCell ref="C32:E32"/>
    <mergeCell ref="C33:E33"/>
    <mergeCell ref="C22:E22"/>
    <mergeCell ref="C19:E19"/>
    <mergeCell ref="C24:E24"/>
    <mergeCell ref="C28:E28"/>
    <mergeCell ref="C21:E21"/>
    <mergeCell ref="C27:E27"/>
    <mergeCell ref="C20:E20"/>
    <mergeCell ref="C23:E23"/>
    <mergeCell ref="C25:E25"/>
    <mergeCell ref="C26:E26"/>
  </mergeCells>
  <pageMargins left="0.55118110236220474" right="0.43307086614173229" top="0.86614173228346458" bottom="0.74803149606299213" header="0.39370078740157483" footer="0.31496062992125984"/>
  <pageSetup paperSize="8" scale="90" orientation="landscape" r:id="rId1"/>
  <headerFooter>
    <oddFooter xml:space="preserve">&amp;R&amp;P </oddFooter>
  </headerFooter>
  <ignoredErrors>
    <ignoredError sqref="J29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5B651-149F-4960-907A-4C8F85C9770D}">
  <sheetPr codeName="Tabelle19">
    <tabColor rgb="FF00B050"/>
    <outlinePr summaryBelow="0"/>
    <pageSetUpPr fitToPage="1"/>
  </sheetPr>
  <dimension ref="A1:MJ26"/>
  <sheetViews>
    <sheetView showGridLines="0" zoomScaleNormal="100" workbookViewId="0">
      <pane xSplit="20" ySplit="7" topLeftCell="U8" activePane="bottomRight" state="frozen"/>
      <selection pane="topRight" activeCell="Q1" sqref="Q1"/>
      <selection pane="bottomLeft" activeCell="A7" sqref="A7"/>
      <selection pane="bottomRight" activeCell="CX31" sqref="CX31"/>
    </sheetView>
  </sheetViews>
  <sheetFormatPr baseColWidth="10" defaultColWidth="2.85546875" defaultRowHeight="15" customHeight="1" outlineLevelCol="1"/>
  <cols>
    <col min="1" max="8" width="2.7109375" style="444" customWidth="1"/>
    <col min="9" max="9" width="4.7109375" style="444" customWidth="1"/>
    <col min="10" max="12" width="2.7109375" style="444" customWidth="1"/>
    <col min="13" max="13" width="5.85546875" style="444" customWidth="1"/>
    <col min="14" max="14" width="3.7109375" style="444" customWidth="1" outlineLevel="1"/>
    <col min="15" max="15" width="4.7109375" style="444" customWidth="1" outlineLevel="1"/>
    <col min="16" max="16" width="3.7109375" style="444" customWidth="1" outlineLevel="1"/>
    <col min="17" max="17" width="4.7109375" style="444" customWidth="1" outlineLevel="1"/>
    <col min="18" max="18" width="3.7109375" style="444" customWidth="1" outlineLevel="1"/>
    <col min="19" max="19" width="4.7109375" style="444" customWidth="1" outlineLevel="1"/>
    <col min="20" max="20" width="3.7109375" style="444" customWidth="1"/>
    <col min="21" max="280" width="1.7109375" style="444" customWidth="1"/>
    <col min="281" max="16384" width="2.85546875" style="444"/>
  </cols>
  <sheetData>
    <row r="1" spans="1:348" ht="5.0999999999999996" customHeight="1" thickBot="1"/>
    <row r="2" spans="1:348" s="445" customFormat="1" ht="20.100000000000001" customHeight="1" thickBot="1">
      <c r="B2" s="818" t="str">
        <f>Angebotsnummer</f>
        <v>A07591000</v>
      </c>
      <c r="C2" s="819"/>
      <c r="D2" s="819"/>
      <c r="E2" s="819"/>
      <c r="F2" s="819"/>
      <c r="G2" s="820" t="s">
        <v>284</v>
      </c>
      <c r="H2" s="820"/>
      <c r="I2" s="820"/>
      <c r="J2" s="820"/>
      <c r="K2" s="820"/>
      <c r="L2" s="820"/>
      <c r="M2" s="820"/>
      <c r="N2" s="675"/>
      <c r="O2" s="675"/>
      <c r="P2" s="675"/>
      <c r="Q2" s="675"/>
      <c r="R2" s="675"/>
      <c r="S2" s="675"/>
      <c r="T2" s="675"/>
      <c r="U2" s="711" t="str">
        <f>Anlage</f>
        <v>Montage Magnetanker</v>
      </c>
      <c r="V2" s="711"/>
      <c r="W2" s="675"/>
      <c r="X2" s="675"/>
      <c r="Y2" s="675"/>
      <c r="Z2" s="675"/>
      <c r="AA2" s="675"/>
      <c r="AB2" s="675"/>
      <c r="AC2" s="675"/>
      <c r="AD2" s="675"/>
      <c r="AE2" s="675"/>
      <c r="AF2" s="675"/>
      <c r="AG2" s="675"/>
      <c r="AH2" s="675"/>
      <c r="AI2" s="675"/>
      <c r="AJ2" s="675"/>
      <c r="AK2" s="675"/>
      <c r="AL2" s="675"/>
      <c r="AM2" s="675"/>
      <c r="AN2" s="675"/>
      <c r="AO2" s="675"/>
      <c r="AP2" s="675"/>
      <c r="AQ2" s="675"/>
      <c r="AR2" s="675"/>
      <c r="AS2" s="675"/>
      <c r="AT2" s="675"/>
      <c r="AU2" s="675"/>
      <c r="AV2" s="675"/>
      <c r="AW2" s="675"/>
      <c r="AX2" s="675"/>
      <c r="AY2" s="675"/>
      <c r="AZ2" s="675"/>
      <c r="BA2" s="675"/>
      <c r="BB2" s="675"/>
      <c r="BC2" s="675"/>
      <c r="BD2" s="675"/>
      <c r="BE2" s="675"/>
      <c r="BF2" s="675"/>
      <c r="BG2" s="675"/>
      <c r="BH2" s="675"/>
      <c r="BI2" s="675"/>
      <c r="BJ2" s="675"/>
      <c r="BK2" s="675"/>
      <c r="BL2" s="675"/>
      <c r="BM2" s="675"/>
      <c r="BN2" s="675"/>
      <c r="BO2" s="675"/>
      <c r="BP2" s="675"/>
      <c r="BQ2" s="675"/>
      <c r="BR2" s="675"/>
      <c r="BS2" s="675"/>
      <c r="BT2" s="675"/>
      <c r="BU2" s="675"/>
      <c r="BV2" s="675"/>
      <c r="BW2" s="675"/>
      <c r="BX2" s="675"/>
      <c r="BY2" s="675"/>
      <c r="BZ2" s="675"/>
      <c r="CA2" s="675"/>
      <c r="CB2" s="675"/>
      <c r="CC2" s="675"/>
      <c r="CD2" s="675"/>
      <c r="CE2" s="675"/>
      <c r="CF2" s="675"/>
      <c r="CG2" s="675"/>
      <c r="CH2" s="675"/>
      <c r="CI2" s="675"/>
      <c r="CJ2" s="675"/>
      <c r="CK2" s="675"/>
      <c r="CL2" s="675"/>
      <c r="CM2" s="675"/>
      <c r="CN2" s="675"/>
      <c r="CO2" s="675"/>
      <c r="CP2" s="675"/>
      <c r="CQ2" s="675"/>
      <c r="CR2" s="675"/>
      <c r="CS2" s="675"/>
      <c r="CT2" s="675"/>
      <c r="CU2" s="675"/>
      <c r="CV2" s="675"/>
      <c r="CW2" s="675"/>
      <c r="CX2" s="675"/>
      <c r="CY2" s="675"/>
      <c r="CZ2" s="675"/>
      <c r="DA2" s="675"/>
      <c r="DB2" s="675"/>
      <c r="DC2" s="675"/>
      <c r="DD2" s="675"/>
      <c r="DE2" s="675"/>
      <c r="DF2" s="675"/>
      <c r="DG2" s="675"/>
      <c r="DH2" s="675"/>
      <c r="DI2" s="675"/>
      <c r="DJ2" s="675"/>
      <c r="DK2" s="675"/>
      <c r="DL2" s="675"/>
      <c r="DM2" s="675"/>
      <c r="DN2" s="675"/>
      <c r="DO2" s="675"/>
      <c r="DP2" s="675"/>
      <c r="DQ2" s="675"/>
      <c r="DR2" s="675"/>
      <c r="DS2" s="675"/>
      <c r="DT2" s="675"/>
      <c r="DU2" s="675"/>
      <c r="DV2" s="675"/>
      <c r="DW2" s="675"/>
      <c r="DX2" s="675"/>
      <c r="DY2" s="675"/>
      <c r="DZ2" s="675"/>
      <c r="EA2" s="675"/>
      <c r="EB2" s="675"/>
      <c r="EC2" s="675"/>
      <c r="ED2" s="675"/>
      <c r="EE2" s="675"/>
      <c r="EF2" s="675"/>
      <c r="EG2" s="675"/>
      <c r="EH2" s="675"/>
      <c r="EI2" s="675"/>
      <c r="EJ2" s="675"/>
      <c r="EK2" s="675"/>
      <c r="EL2" s="675"/>
      <c r="EM2" s="675"/>
      <c r="EN2" s="675"/>
      <c r="EO2" s="675"/>
      <c r="EP2" s="675"/>
      <c r="EQ2" s="675"/>
      <c r="ER2" s="675"/>
      <c r="ES2" s="675"/>
      <c r="ET2" s="675"/>
      <c r="EU2" s="675"/>
      <c r="EV2" s="675"/>
      <c r="EW2" s="675"/>
      <c r="EX2" s="675"/>
      <c r="EY2" s="675"/>
      <c r="EZ2" s="675"/>
      <c r="FA2" s="675"/>
      <c r="FB2" s="675"/>
      <c r="FC2" s="675"/>
      <c r="FD2" s="675"/>
      <c r="FE2" s="675"/>
      <c r="FF2" s="675"/>
      <c r="FG2" s="675"/>
      <c r="FH2" s="675"/>
      <c r="FI2" s="675"/>
      <c r="FJ2" s="675"/>
      <c r="FK2" s="675"/>
      <c r="FL2" s="675"/>
      <c r="FM2" s="675"/>
      <c r="FN2" s="675"/>
      <c r="FO2" s="675"/>
      <c r="FP2" s="675"/>
      <c r="FQ2" s="675"/>
      <c r="FR2" s="675"/>
      <c r="FS2" s="675"/>
      <c r="FT2" s="675"/>
      <c r="FU2" s="675"/>
      <c r="FV2" s="675"/>
      <c r="FW2" s="675"/>
      <c r="FX2" s="675"/>
      <c r="FY2" s="675"/>
      <c r="FZ2" s="675"/>
      <c r="GA2" s="675"/>
      <c r="GB2" s="675"/>
      <c r="GC2" s="675"/>
      <c r="GD2" s="675"/>
      <c r="GE2" s="675"/>
      <c r="GF2" s="675"/>
      <c r="GG2" s="675"/>
      <c r="GH2" s="675"/>
      <c r="GI2" s="675"/>
      <c r="GJ2" s="675"/>
      <c r="GK2" s="675"/>
      <c r="GL2" s="675"/>
      <c r="GM2" s="675"/>
      <c r="GN2" s="675"/>
      <c r="GO2" s="675"/>
      <c r="GP2" s="675"/>
      <c r="GQ2" s="675"/>
      <c r="GR2" s="675"/>
      <c r="GS2" s="675"/>
      <c r="GT2" s="675"/>
      <c r="GU2" s="675"/>
      <c r="GV2" s="675"/>
      <c r="GW2" s="675"/>
      <c r="GX2" s="675"/>
      <c r="GY2" s="675"/>
      <c r="GZ2" s="675"/>
      <c r="HA2" s="675"/>
      <c r="HB2" s="675"/>
      <c r="HC2" s="675"/>
      <c r="HD2" s="675"/>
      <c r="HE2" s="675"/>
      <c r="HF2" s="675"/>
      <c r="HG2" s="675"/>
      <c r="HH2" s="675"/>
      <c r="HI2" s="675"/>
      <c r="HJ2" s="675"/>
      <c r="HK2" s="675"/>
      <c r="HL2" s="675"/>
      <c r="HM2" s="675"/>
      <c r="HN2" s="675"/>
      <c r="HO2" s="675"/>
      <c r="HP2" s="675"/>
      <c r="HQ2" s="675"/>
      <c r="HR2" s="675"/>
      <c r="HS2" s="675"/>
      <c r="HT2" s="675"/>
      <c r="HU2" s="675"/>
      <c r="HV2" s="675"/>
      <c r="HW2" s="675"/>
      <c r="HX2" s="675"/>
      <c r="HY2" s="675"/>
      <c r="HZ2" s="675"/>
      <c r="IA2" s="675"/>
      <c r="IB2" s="675"/>
      <c r="IC2" s="675"/>
      <c r="ID2" s="675"/>
      <c r="IE2" s="675"/>
      <c r="IF2" s="675"/>
      <c r="IG2" s="675"/>
      <c r="IH2" s="675"/>
      <c r="II2" s="675"/>
      <c r="IJ2" s="675"/>
      <c r="IK2" s="675"/>
      <c r="IL2" s="675"/>
      <c r="IM2" s="675"/>
      <c r="IN2" s="675"/>
      <c r="IO2" s="675"/>
      <c r="IP2" s="675"/>
      <c r="IQ2" s="675"/>
      <c r="IR2" s="675"/>
      <c r="IS2" s="675"/>
      <c r="IT2" s="675"/>
      <c r="IU2" s="675"/>
      <c r="IV2" s="675"/>
      <c r="IW2" s="675"/>
      <c r="IX2" s="675"/>
      <c r="IY2" s="675"/>
      <c r="IZ2" s="675"/>
      <c r="JA2" s="675"/>
      <c r="JB2" s="687"/>
    </row>
    <row r="3" spans="1:348" s="445" customFormat="1" ht="20.100000000000001" customHeight="1">
      <c r="B3" s="830" t="str">
        <f>Kunde</f>
        <v>Bosch Rodez</v>
      </c>
      <c r="C3" s="830"/>
      <c r="D3" s="830"/>
      <c r="E3" s="830"/>
      <c r="F3" s="830"/>
      <c r="G3" s="830"/>
      <c r="H3" s="830"/>
      <c r="I3" s="830"/>
      <c r="J3" s="830"/>
      <c r="K3" s="830"/>
      <c r="L3" s="830"/>
      <c r="M3" s="830"/>
      <c r="N3" s="444"/>
      <c r="O3" s="444"/>
      <c r="P3" s="444"/>
      <c r="Q3" s="444"/>
      <c r="R3" s="444"/>
      <c r="S3" s="444"/>
      <c r="T3" s="444"/>
      <c r="U3" s="719"/>
      <c r="V3" s="718"/>
      <c r="W3" s="718"/>
      <c r="X3" s="718"/>
      <c r="Y3" s="718"/>
      <c r="Z3" s="718"/>
      <c r="AA3" s="718"/>
      <c r="AB3" s="718"/>
      <c r="AC3" s="718"/>
      <c r="AD3" s="718"/>
      <c r="AE3" s="718"/>
      <c r="AF3" s="718"/>
      <c r="AG3" s="718"/>
      <c r="AH3" s="718"/>
      <c r="AI3" s="718"/>
      <c r="AJ3" s="718"/>
      <c r="AK3" s="718"/>
      <c r="AL3" s="718"/>
      <c r="AM3" s="718"/>
      <c r="AN3" s="718"/>
      <c r="AO3" s="718"/>
      <c r="AP3" s="718"/>
      <c r="AQ3" s="718"/>
      <c r="AR3" s="718"/>
      <c r="AS3" s="718"/>
      <c r="AT3" s="718"/>
      <c r="AU3" s="718"/>
      <c r="AV3" s="718"/>
      <c r="AW3" s="718"/>
      <c r="AX3" s="718"/>
      <c r="AY3" s="718"/>
      <c r="AZ3" s="718"/>
      <c r="BA3" s="718"/>
      <c r="BB3" s="718"/>
      <c r="BC3" s="718"/>
      <c r="BD3" s="718"/>
      <c r="BE3" s="718"/>
      <c r="BF3" s="718"/>
      <c r="BG3" s="718"/>
      <c r="BH3" s="718"/>
      <c r="BI3" s="718"/>
      <c r="BJ3" s="718"/>
      <c r="BK3" s="718"/>
      <c r="BL3" s="718"/>
      <c r="BM3" s="718"/>
      <c r="BN3" s="718"/>
      <c r="BO3" s="718"/>
      <c r="BP3" s="718"/>
      <c r="BQ3" s="718"/>
      <c r="BR3" s="718"/>
      <c r="BS3" s="718"/>
      <c r="BT3" s="718"/>
      <c r="BU3" s="718"/>
      <c r="BV3" s="718"/>
      <c r="BW3" s="718"/>
      <c r="BX3" s="718"/>
      <c r="BY3" s="718"/>
      <c r="BZ3" s="718"/>
      <c r="CA3" s="718"/>
      <c r="CB3" s="718"/>
      <c r="CC3" s="718"/>
      <c r="CD3" s="718"/>
      <c r="CE3" s="718"/>
      <c r="CF3" s="718"/>
      <c r="CG3" s="718"/>
      <c r="CH3" s="718"/>
      <c r="CI3" s="718"/>
      <c r="CJ3" s="718"/>
      <c r="CK3" s="718"/>
      <c r="CL3" s="718"/>
      <c r="CM3" s="718"/>
      <c r="CN3" s="718"/>
      <c r="CO3" s="718"/>
      <c r="CP3" s="718"/>
      <c r="CQ3" s="718"/>
      <c r="CR3" s="718"/>
      <c r="CS3" s="718"/>
      <c r="CT3" s="718"/>
      <c r="CU3" s="718"/>
      <c r="CV3" s="718"/>
      <c r="CW3" s="718"/>
      <c r="CX3" s="718"/>
      <c r="CY3" s="718"/>
      <c r="CZ3" s="718"/>
      <c r="DA3" s="718"/>
      <c r="DB3" s="718"/>
      <c r="DC3" s="718"/>
      <c r="DD3" s="718"/>
    </row>
    <row r="4" spans="1:348" ht="20.100000000000001" customHeight="1">
      <c r="B4" s="831" t="s">
        <v>10</v>
      </c>
      <c r="C4" s="831"/>
      <c r="D4" s="831"/>
      <c r="E4" s="822">
        <f>Datum</f>
        <v>45344</v>
      </c>
      <c r="F4" s="822"/>
      <c r="G4" s="822"/>
      <c r="H4" s="822"/>
      <c r="I4" s="821" t="str">
        <f>Bearbeiter</f>
        <v>Waas. Harald</v>
      </c>
      <c r="J4" s="821"/>
      <c r="K4" s="821"/>
      <c r="L4" s="821"/>
      <c r="M4" s="821"/>
      <c r="JD4" s="748"/>
      <c r="JE4" s="748"/>
      <c r="JF4" s="748"/>
      <c r="JG4" s="748"/>
      <c r="JH4" s="748"/>
      <c r="JI4" s="748"/>
      <c r="JJ4" s="748"/>
      <c r="JK4" s="748"/>
      <c r="JL4" s="748"/>
      <c r="JM4" s="748"/>
      <c r="JN4" s="748"/>
      <c r="JO4" s="748"/>
      <c r="JP4" s="748"/>
      <c r="JQ4" s="748"/>
      <c r="JR4" s="748"/>
      <c r="JS4" s="748"/>
      <c r="JT4" s="748"/>
      <c r="JU4" s="748"/>
      <c r="JV4" s="748"/>
      <c r="JW4" s="748"/>
      <c r="JX4" s="748"/>
      <c r="JY4" s="748"/>
      <c r="JZ4" s="748"/>
      <c r="KA4" s="748"/>
      <c r="KB4" s="748"/>
      <c r="KC4" s="748"/>
      <c r="KD4" s="748"/>
      <c r="KE4" s="748"/>
      <c r="KF4" s="748"/>
      <c r="KG4" s="748"/>
      <c r="KH4" s="748"/>
      <c r="KI4" s="748"/>
      <c r="KJ4" s="748"/>
      <c r="KK4" s="748"/>
      <c r="KL4" s="748"/>
      <c r="KM4" s="748"/>
      <c r="KN4" s="748"/>
    </row>
    <row r="5" spans="1:348" ht="20.100000000000001" customHeight="1">
      <c r="B5" s="723"/>
      <c r="C5" s="723"/>
      <c r="D5" s="723"/>
      <c r="E5" s="725"/>
      <c r="F5" s="725"/>
      <c r="G5" s="725"/>
      <c r="H5" s="725"/>
      <c r="I5" s="724"/>
      <c r="J5" s="724"/>
      <c r="K5" s="724"/>
      <c r="L5" s="724"/>
      <c r="M5" s="724"/>
      <c r="U5" s="841">
        <v>2023</v>
      </c>
      <c r="V5" s="842"/>
      <c r="W5" s="842"/>
      <c r="X5" s="842"/>
      <c r="Y5" s="842"/>
      <c r="Z5" s="842"/>
      <c r="AA5" s="842"/>
      <c r="AB5" s="842"/>
      <c r="AC5" s="842"/>
      <c r="AD5" s="842"/>
      <c r="AE5" s="842"/>
      <c r="AF5" s="842"/>
      <c r="AG5" s="842"/>
      <c r="AH5" s="842"/>
      <c r="AI5" s="842"/>
      <c r="AJ5" s="842"/>
      <c r="AK5" s="842"/>
      <c r="AL5" s="842"/>
      <c r="AM5" s="842"/>
      <c r="AN5" s="842"/>
      <c r="AO5" s="842"/>
      <c r="AP5" s="842"/>
      <c r="AQ5" s="842"/>
      <c r="AR5" s="842"/>
      <c r="AS5" s="842"/>
      <c r="AT5" s="842"/>
      <c r="AU5" s="842"/>
      <c r="AV5" s="842"/>
      <c r="AW5" s="842"/>
      <c r="AX5" s="842"/>
      <c r="AY5" s="842"/>
      <c r="AZ5" s="842"/>
      <c r="BA5" s="842"/>
      <c r="BB5" s="842"/>
      <c r="BC5" s="842"/>
      <c r="BD5" s="842"/>
      <c r="BE5" s="842"/>
      <c r="BF5" s="842"/>
      <c r="BG5" s="842"/>
      <c r="BH5" s="842"/>
      <c r="BI5" s="842"/>
      <c r="BJ5" s="842"/>
      <c r="BK5" s="842"/>
      <c r="BL5" s="842"/>
      <c r="BM5" s="842"/>
      <c r="BN5" s="842"/>
      <c r="BO5" s="842"/>
      <c r="BP5" s="842"/>
      <c r="BQ5" s="842"/>
      <c r="BR5" s="842"/>
      <c r="BS5" s="842"/>
      <c r="BT5" s="842"/>
      <c r="BU5" s="842"/>
      <c r="BV5" s="842"/>
      <c r="BW5" s="842"/>
      <c r="BX5" s="842"/>
      <c r="BY5" s="842"/>
      <c r="BZ5" s="842"/>
      <c r="CA5" s="842"/>
      <c r="CB5" s="842"/>
      <c r="CC5" s="842"/>
      <c r="CD5" s="842"/>
      <c r="CE5" s="842"/>
      <c r="CF5" s="842"/>
      <c r="CG5" s="842"/>
      <c r="CH5" s="842"/>
      <c r="CI5" s="842"/>
      <c r="CJ5" s="842"/>
      <c r="CK5" s="842"/>
      <c r="CL5" s="842"/>
      <c r="CM5" s="842"/>
      <c r="CN5" s="843"/>
      <c r="CO5" s="823">
        <v>2024</v>
      </c>
      <c r="CP5" s="824"/>
      <c r="CQ5" s="824"/>
      <c r="CR5" s="824"/>
      <c r="CS5" s="824"/>
      <c r="CT5" s="824"/>
      <c r="CU5" s="824"/>
      <c r="CV5" s="824"/>
      <c r="CW5" s="824"/>
      <c r="CX5" s="824"/>
      <c r="CY5" s="824"/>
      <c r="CZ5" s="824"/>
      <c r="DA5" s="824"/>
      <c r="DB5" s="824"/>
      <c r="DC5" s="824"/>
      <c r="DD5" s="824"/>
      <c r="DE5" s="824"/>
      <c r="DF5" s="824"/>
      <c r="DG5" s="824"/>
      <c r="DH5" s="824"/>
      <c r="DI5" s="824"/>
      <c r="DJ5" s="824"/>
      <c r="DK5" s="824"/>
      <c r="DL5" s="824"/>
      <c r="DM5" s="824"/>
      <c r="DN5" s="824"/>
      <c r="DO5" s="824"/>
      <c r="DP5" s="824"/>
      <c r="DQ5" s="824"/>
      <c r="DR5" s="824"/>
      <c r="DS5" s="824"/>
      <c r="DT5" s="824"/>
      <c r="DU5" s="824"/>
      <c r="DV5" s="824"/>
      <c r="DW5" s="824"/>
      <c r="DX5" s="824"/>
      <c r="DY5" s="824"/>
      <c r="DZ5" s="824"/>
      <c r="EA5" s="824"/>
      <c r="EB5" s="824"/>
      <c r="EC5" s="824"/>
      <c r="ED5" s="824"/>
      <c r="EE5" s="824"/>
      <c r="EF5" s="824"/>
      <c r="EG5" s="824"/>
      <c r="EH5" s="824"/>
      <c r="EI5" s="824"/>
      <c r="EJ5" s="824"/>
      <c r="EK5" s="824"/>
      <c r="EL5" s="824"/>
      <c r="EM5" s="824"/>
      <c r="EN5" s="824"/>
      <c r="EO5" s="824"/>
      <c r="EP5" s="824"/>
      <c r="EQ5" s="824"/>
      <c r="ER5" s="824"/>
      <c r="ES5" s="824"/>
      <c r="ET5" s="824"/>
      <c r="EU5" s="824"/>
      <c r="EV5" s="824"/>
      <c r="EW5" s="824"/>
      <c r="EX5" s="824"/>
      <c r="EY5" s="824"/>
      <c r="EZ5" s="824"/>
      <c r="FA5" s="824"/>
      <c r="FB5" s="824"/>
      <c r="FC5" s="824"/>
      <c r="FD5" s="824"/>
      <c r="FE5" s="824"/>
      <c r="FF5" s="824"/>
      <c r="FG5" s="824"/>
      <c r="FH5" s="824"/>
      <c r="FI5" s="824"/>
      <c r="FJ5" s="824"/>
      <c r="FK5" s="824"/>
      <c r="FL5" s="824"/>
      <c r="FM5" s="824"/>
      <c r="FN5" s="824"/>
      <c r="FO5" s="824"/>
      <c r="FP5" s="824"/>
      <c r="FQ5" s="824"/>
      <c r="FR5" s="824"/>
      <c r="FS5" s="824"/>
      <c r="FT5" s="824"/>
      <c r="FU5" s="824"/>
      <c r="FV5" s="824"/>
      <c r="FW5" s="824"/>
      <c r="FX5" s="824"/>
      <c r="FY5" s="824"/>
      <c r="FZ5" s="824"/>
      <c r="GA5" s="824"/>
      <c r="GB5" s="824"/>
      <c r="GC5" s="824"/>
      <c r="GD5" s="824"/>
      <c r="GE5" s="824"/>
      <c r="GF5" s="824"/>
      <c r="GG5" s="824"/>
      <c r="GH5" s="824"/>
      <c r="GI5" s="824"/>
      <c r="GJ5" s="824"/>
      <c r="GK5" s="824"/>
      <c r="GL5" s="824"/>
      <c r="GM5" s="824"/>
      <c r="GN5" s="825"/>
      <c r="GO5" s="815">
        <v>2025</v>
      </c>
      <c r="GP5" s="816"/>
      <c r="GQ5" s="816"/>
      <c r="GR5" s="816"/>
      <c r="GS5" s="816"/>
      <c r="GT5" s="816"/>
      <c r="GU5" s="816"/>
      <c r="GV5" s="816"/>
      <c r="GW5" s="816"/>
      <c r="GX5" s="816"/>
      <c r="GY5" s="816"/>
      <c r="GZ5" s="816"/>
      <c r="HA5" s="816"/>
      <c r="HB5" s="816"/>
      <c r="HC5" s="816"/>
      <c r="HD5" s="816"/>
      <c r="HE5" s="816"/>
      <c r="HF5" s="816"/>
      <c r="HG5" s="816"/>
      <c r="HH5" s="816"/>
      <c r="HI5" s="816"/>
      <c r="HJ5" s="816"/>
      <c r="HK5" s="816"/>
      <c r="HL5" s="816"/>
      <c r="HM5" s="816"/>
      <c r="HN5" s="816"/>
      <c r="HO5" s="816"/>
      <c r="HP5" s="816"/>
      <c r="HQ5" s="816"/>
      <c r="HR5" s="816"/>
      <c r="HS5" s="816"/>
      <c r="HT5" s="816"/>
      <c r="HU5" s="816"/>
      <c r="HV5" s="816"/>
      <c r="HW5" s="816"/>
      <c r="HX5" s="816"/>
      <c r="HY5" s="816"/>
      <c r="HZ5" s="816"/>
      <c r="IA5" s="816"/>
      <c r="IB5" s="816"/>
      <c r="IC5" s="816"/>
      <c r="ID5" s="816"/>
      <c r="IE5" s="816"/>
      <c r="IF5" s="816"/>
      <c r="IG5" s="816"/>
      <c r="IH5" s="816"/>
      <c r="II5" s="816"/>
      <c r="IJ5" s="816"/>
      <c r="IK5" s="816"/>
      <c r="IL5" s="816"/>
      <c r="IM5" s="816"/>
      <c r="IN5" s="816"/>
      <c r="IO5" s="816"/>
      <c r="IP5" s="816"/>
      <c r="IQ5" s="816"/>
      <c r="IR5" s="816"/>
      <c r="IS5" s="816"/>
      <c r="IT5" s="816"/>
      <c r="IU5" s="816"/>
      <c r="IV5" s="816"/>
      <c r="IW5" s="816"/>
      <c r="IX5" s="816"/>
      <c r="IY5" s="816"/>
      <c r="IZ5" s="816"/>
      <c r="JA5" s="816"/>
      <c r="JB5" s="817"/>
      <c r="JC5" s="747"/>
      <c r="JD5" s="749"/>
      <c r="JE5" s="749"/>
      <c r="JF5" s="749"/>
      <c r="JG5" s="749"/>
      <c r="JH5" s="749"/>
      <c r="JI5" s="749"/>
      <c r="JJ5" s="749"/>
      <c r="JK5" s="749"/>
      <c r="JL5" s="749"/>
      <c r="JM5" s="749"/>
      <c r="JN5" s="749"/>
      <c r="JO5" s="749"/>
      <c r="JP5" s="749"/>
      <c r="JQ5" s="749"/>
      <c r="JR5" s="749"/>
      <c r="JS5" s="749"/>
      <c r="JT5" s="749"/>
      <c r="JU5" s="749"/>
      <c r="JV5" s="749"/>
      <c r="JW5" s="749"/>
      <c r="JX5" s="749"/>
      <c r="JY5" s="749"/>
      <c r="JZ5" s="749"/>
      <c r="KA5" s="749"/>
      <c r="KB5" s="749"/>
      <c r="KC5" s="749"/>
      <c r="KD5" s="749"/>
      <c r="KE5" s="749"/>
      <c r="KF5" s="749"/>
      <c r="KG5" s="749"/>
      <c r="KH5" s="749"/>
      <c r="KI5" s="749"/>
      <c r="KJ5" s="749"/>
      <c r="KK5" s="749"/>
      <c r="KL5" s="749"/>
      <c r="KM5" s="749"/>
      <c r="KN5" s="748"/>
      <c r="KP5" s="747"/>
      <c r="KQ5" s="747"/>
      <c r="KR5" s="747"/>
      <c r="KS5" s="747"/>
      <c r="KT5" s="747"/>
      <c r="KU5" s="747"/>
      <c r="KV5" s="747"/>
      <c r="KW5" s="747"/>
      <c r="KX5" s="747"/>
      <c r="KY5" s="747"/>
      <c r="KZ5" s="747"/>
      <c r="LA5" s="747"/>
      <c r="LB5" s="747"/>
      <c r="LC5" s="747"/>
      <c r="LD5" s="747"/>
      <c r="LE5" s="747"/>
      <c r="LF5" s="747"/>
      <c r="LG5" s="747"/>
      <c r="LH5" s="747"/>
      <c r="LI5" s="747"/>
      <c r="LJ5" s="747"/>
      <c r="LK5" s="747"/>
      <c r="LL5" s="747"/>
      <c r="LM5" s="747"/>
      <c r="LN5" s="747"/>
      <c r="LO5" s="747"/>
      <c r="LP5" s="747"/>
      <c r="LQ5" s="747"/>
      <c r="LR5" s="747"/>
      <c r="LS5" s="747"/>
      <c r="LT5" s="747"/>
      <c r="LU5" s="747"/>
      <c r="LV5" s="747"/>
      <c r="LW5" s="747"/>
      <c r="LX5" s="747"/>
      <c r="LY5" s="747"/>
      <c r="LZ5" s="747"/>
      <c r="MA5" s="747"/>
      <c r="MB5" s="747"/>
      <c r="MC5" s="747"/>
      <c r="MD5" s="747"/>
      <c r="ME5" s="747"/>
      <c r="MF5" s="747"/>
      <c r="MG5" s="747"/>
      <c r="MH5" s="747"/>
      <c r="MI5" s="747"/>
      <c r="MJ5" s="747"/>
    </row>
    <row r="6" spans="1:348" ht="20.100000000000001" customHeight="1">
      <c r="B6" s="723"/>
      <c r="C6" s="723"/>
      <c r="D6" s="723"/>
      <c r="E6" s="725"/>
      <c r="F6" s="725"/>
      <c r="G6" s="725"/>
      <c r="H6" s="725"/>
      <c r="I6" s="724"/>
      <c r="J6" s="724"/>
      <c r="K6" s="724"/>
      <c r="L6" s="724"/>
      <c r="M6" s="724"/>
      <c r="U6"/>
      <c r="V6"/>
      <c r="W6" s="726" t="s">
        <v>286</v>
      </c>
      <c r="X6"/>
      <c r="Y6"/>
      <c r="Z6"/>
      <c r="AA6"/>
      <c r="AB6"/>
      <c r="AC6"/>
      <c r="AD6"/>
      <c r="AE6"/>
      <c r="AF6" s="726" t="s">
        <v>287</v>
      </c>
      <c r="AG6"/>
      <c r="AH6"/>
      <c r="AI6"/>
      <c r="AJ6"/>
      <c r="AK6"/>
      <c r="AL6"/>
      <c r="AM6"/>
      <c r="AN6"/>
      <c r="AO6" s="726" t="s">
        <v>288</v>
      </c>
      <c r="AP6"/>
      <c r="AQ6"/>
      <c r="AR6"/>
      <c r="AS6"/>
      <c r="AT6"/>
      <c r="AU6"/>
      <c r="AV6" s="727"/>
      <c r="AW6" s="728" t="s">
        <v>289</v>
      </c>
      <c r="AX6"/>
      <c r="AY6"/>
      <c r="AZ6"/>
      <c r="BA6"/>
      <c r="BB6"/>
      <c r="BC6"/>
      <c r="BD6"/>
      <c r="BE6" s="727"/>
      <c r="BF6" t="s">
        <v>290</v>
      </c>
      <c r="BG6"/>
      <c r="BH6" s="729"/>
      <c r="BI6"/>
      <c r="BJ6"/>
      <c r="BK6"/>
      <c r="BL6"/>
      <c r="BM6"/>
      <c r="BN6" s="727"/>
      <c r="BO6" t="s">
        <v>291</v>
      </c>
      <c r="BP6"/>
      <c r="BQ6"/>
      <c r="BR6"/>
      <c r="BS6"/>
      <c r="BT6"/>
      <c r="BU6"/>
      <c r="BV6" s="727"/>
      <c r="BW6" t="s">
        <v>292</v>
      </c>
      <c r="BX6"/>
      <c r="BY6"/>
      <c r="BZ6"/>
      <c r="CA6"/>
      <c r="CB6"/>
      <c r="CC6"/>
      <c r="CD6"/>
      <c r="CE6"/>
      <c r="CF6"/>
      <c r="CG6" s="728" t="s">
        <v>293</v>
      </c>
      <c r="CH6"/>
      <c r="CI6"/>
      <c r="CJ6"/>
      <c r="CK6"/>
      <c r="CL6"/>
      <c r="CM6"/>
      <c r="CN6"/>
      <c r="CO6" s="730" t="s">
        <v>294</v>
      </c>
      <c r="CP6" s="751"/>
      <c r="CQ6" s="751"/>
      <c r="CR6" s="751"/>
      <c r="CS6" s="751"/>
      <c r="CT6" s="751"/>
      <c r="CU6" s="751"/>
      <c r="CV6" s="726" t="s">
        <v>295</v>
      </c>
      <c r="CW6" s="751"/>
      <c r="CX6" s="751"/>
      <c r="CY6" s="751"/>
      <c r="CZ6" s="751"/>
      <c r="DA6" s="751"/>
      <c r="DB6" s="751"/>
      <c r="DC6" s="751"/>
      <c r="DD6" s="751"/>
      <c r="DE6" s="751"/>
      <c r="DF6" s="726" t="s">
        <v>296</v>
      </c>
      <c r="DG6" s="751"/>
      <c r="DH6" s="751"/>
      <c r="DI6" s="751"/>
      <c r="DJ6" s="751"/>
      <c r="DK6" s="751"/>
      <c r="DL6" s="751"/>
      <c r="DM6" s="751"/>
      <c r="DN6" s="751"/>
      <c r="DO6" s="728" t="s">
        <v>297</v>
      </c>
      <c r="DP6" s="731"/>
      <c r="DQ6" s="731"/>
      <c r="DR6" s="731"/>
      <c r="DS6" s="731"/>
      <c r="DT6" s="731"/>
      <c r="DU6" s="731"/>
      <c r="DV6" s="727"/>
      <c r="DW6" s="751"/>
      <c r="DX6" s="751" t="s">
        <v>286</v>
      </c>
      <c r="DY6" s="751"/>
      <c r="DZ6" s="751"/>
      <c r="EA6" s="751"/>
      <c r="EB6" s="751"/>
      <c r="EC6" s="751"/>
      <c r="ED6" s="751"/>
      <c r="EE6" s="751"/>
      <c r="EF6" s="751"/>
      <c r="EG6" s="728"/>
      <c r="EH6" s="751" t="s">
        <v>287</v>
      </c>
      <c r="EI6" s="751"/>
      <c r="EJ6" s="751"/>
      <c r="EK6" s="751"/>
      <c r="EL6" s="751"/>
      <c r="EM6" s="751"/>
      <c r="EN6" s="751"/>
      <c r="EO6" s="726"/>
      <c r="EP6" s="751"/>
      <c r="EQ6" s="751" t="s">
        <v>288</v>
      </c>
      <c r="ER6" s="751"/>
      <c r="ES6" s="751"/>
      <c r="ET6" s="751"/>
      <c r="EU6" s="751"/>
      <c r="EV6" s="751"/>
      <c r="EW6" s="726"/>
      <c r="EX6" s="751" t="s">
        <v>289</v>
      </c>
      <c r="EY6" s="751"/>
      <c r="EZ6" s="751"/>
      <c r="FA6" s="751"/>
      <c r="FB6" s="751"/>
      <c r="FC6" s="751"/>
      <c r="FD6" s="751"/>
      <c r="FE6" s="751"/>
      <c r="FF6" s="751"/>
      <c r="FG6" s="728" t="s">
        <v>290</v>
      </c>
      <c r="FH6" s="751"/>
      <c r="FI6" s="751"/>
      <c r="FJ6" s="751"/>
      <c r="FK6" s="751"/>
      <c r="FL6" s="751"/>
      <c r="FM6" s="751"/>
      <c r="FN6" s="751"/>
      <c r="FO6" s="751"/>
      <c r="FP6" s="728" t="s">
        <v>291</v>
      </c>
      <c r="FQ6" s="751"/>
      <c r="FR6" s="751"/>
      <c r="FS6" s="751"/>
      <c r="FT6" s="751"/>
      <c r="FU6" s="751"/>
      <c r="FV6" s="751"/>
      <c r="FW6" s="751"/>
      <c r="FX6" s="751"/>
      <c r="FY6" s="728" t="s">
        <v>292</v>
      </c>
      <c r="FZ6" s="751"/>
      <c r="GA6" s="751"/>
      <c r="GB6" s="751"/>
      <c r="GC6" s="751"/>
      <c r="GD6" s="751"/>
      <c r="GE6" s="751"/>
      <c r="GF6" s="751"/>
      <c r="GG6" s="728" t="s">
        <v>293</v>
      </c>
      <c r="GH6" s="751"/>
      <c r="GI6" s="751"/>
      <c r="GJ6" s="751"/>
      <c r="GK6" s="731"/>
      <c r="GL6" s="731"/>
      <c r="GM6" s="731"/>
      <c r="GN6" s="752"/>
      <c r="GO6" s="731" t="s">
        <v>294</v>
      </c>
      <c r="GP6" s="731"/>
      <c r="GQ6" s="731"/>
      <c r="GR6" s="731"/>
      <c r="GS6" s="731"/>
      <c r="GT6" s="731"/>
      <c r="GU6" s="731"/>
      <c r="GV6" s="731"/>
      <c r="GX6" s="751"/>
      <c r="GY6" s="728" t="s">
        <v>295</v>
      </c>
      <c r="GZ6" s="731"/>
      <c r="HA6" s="731"/>
      <c r="HB6" s="731"/>
      <c r="HC6" s="731"/>
      <c r="HD6" s="731"/>
      <c r="HE6" s="731"/>
      <c r="HF6" s="751"/>
      <c r="HG6" s="728" t="s">
        <v>296</v>
      </c>
      <c r="HI6" s="731"/>
      <c r="HJ6" s="731"/>
      <c r="HK6" s="731"/>
      <c r="HL6" s="731"/>
      <c r="HM6" s="731"/>
      <c r="HN6" s="731"/>
      <c r="HO6" s="728"/>
      <c r="HP6" s="751" t="s">
        <v>297</v>
      </c>
      <c r="HQ6" s="728"/>
      <c r="HR6" s="731"/>
      <c r="HS6" s="731"/>
      <c r="HT6" s="731"/>
      <c r="HU6" s="731"/>
      <c r="HV6" s="751"/>
      <c r="HY6" s="728" t="s">
        <v>286</v>
      </c>
      <c r="HZ6" s="731"/>
      <c r="IA6" s="731"/>
      <c r="IB6" s="731"/>
      <c r="IC6" s="731"/>
      <c r="ID6" s="731"/>
      <c r="IE6" s="731"/>
      <c r="IF6" s="751"/>
      <c r="IG6" s="728" t="s">
        <v>287</v>
      </c>
      <c r="IH6" s="731"/>
      <c r="II6" s="731"/>
      <c r="IJ6" s="731"/>
      <c r="IK6" s="731"/>
      <c r="IL6" s="731"/>
      <c r="IM6" s="731"/>
      <c r="IN6" s="731"/>
      <c r="IO6" s="758" t="s">
        <v>288</v>
      </c>
      <c r="IP6" s="728"/>
      <c r="IQ6" s="731"/>
      <c r="IR6" s="731"/>
      <c r="IS6" s="731"/>
      <c r="IT6" s="731"/>
      <c r="IU6" s="731"/>
      <c r="IV6" s="731"/>
      <c r="IW6" s="727"/>
      <c r="IX6" s="728" t="s">
        <v>289</v>
      </c>
      <c r="IY6" s="731"/>
      <c r="IZ6" s="731"/>
      <c r="JA6" s="731"/>
      <c r="JB6" s="752"/>
      <c r="JC6" s="747"/>
      <c r="JD6" s="750"/>
      <c r="JE6" s="750"/>
      <c r="JF6" s="750"/>
      <c r="JG6" s="750"/>
      <c r="JH6" s="750"/>
      <c r="JI6" s="750"/>
      <c r="JJ6" s="750"/>
      <c r="JK6" s="750"/>
      <c r="JL6" s="750"/>
      <c r="JM6" s="750"/>
      <c r="JN6" s="750"/>
      <c r="JO6" s="750"/>
      <c r="JP6" s="750"/>
      <c r="JQ6" s="750"/>
      <c r="JR6" s="750"/>
      <c r="JS6" s="750"/>
      <c r="JT6" s="750"/>
      <c r="JU6" s="750"/>
      <c r="JV6" s="750"/>
      <c r="JW6" s="750"/>
      <c r="JX6" s="750"/>
      <c r="JY6" s="750"/>
      <c r="JZ6" s="750"/>
      <c r="KA6" s="750"/>
      <c r="KB6" s="750"/>
      <c r="KC6" s="750"/>
      <c r="KD6" s="750"/>
      <c r="KE6" s="750"/>
      <c r="KF6" s="750"/>
      <c r="KG6" s="750"/>
      <c r="KH6" s="750"/>
      <c r="KI6" s="750"/>
      <c r="KJ6" s="750"/>
      <c r="KK6" s="750"/>
      <c r="KL6" s="750"/>
      <c r="KM6" s="750"/>
      <c r="KN6" s="750"/>
      <c r="KO6" s="747"/>
      <c r="KP6" s="747"/>
      <c r="KQ6" s="747"/>
      <c r="KR6" s="747"/>
      <c r="KS6" s="747"/>
      <c r="KT6" s="747"/>
      <c r="KU6" s="747"/>
      <c r="KV6" s="747"/>
      <c r="KW6" s="747"/>
      <c r="KX6" s="747"/>
      <c r="KY6" s="747"/>
      <c r="KZ6" s="747"/>
      <c r="LA6" s="747"/>
      <c r="LB6" s="747"/>
      <c r="LC6" s="747"/>
      <c r="LD6" s="747"/>
      <c r="LE6" s="747"/>
      <c r="LF6" s="747"/>
      <c r="LG6" s="747"/>
      <c r="LH6" s="747"/>
      <c r="LI6" s="747"/>
      <c r="LJ6" s="747"/>
      <c r="LK6" s="747"/>
      <c r="LL6" s="747"/>
      <c r="LM6" s="747"/>
      <c r="LN6" s="747"/>
      <c r="LO6" s="747"/>
      <c r="LP6" s="747"/>
      <c r="LQ6" s="747"/>
      <c r="LR6" s="747"/>
      <c r="LS6" s="747"/>
      <c r="LT6" s="747"/>
      <c r="LU6" s="747"/>
      <c r="LV6" s="747"/>
      <c r="LW6" s="747"/>
      <c r="LX6" s="747"/>
      <c r="LY6" s="747"/>
      <c r="LZ6" s="747"/>
      <c r="MA6" s="747"/>
      <c r="MB6" s="747"/>
      <c r="MC6" s="747"/>
      <c r="MD6" s="747"/>
      <c r="ME6" s="747"/>
      <c r="MF6" s="747"/>
      <c r="MG6" s="747"/>
      <c r="MH6" s="747"/>
      <c r="MI6" s="747"/>
      <c r="MJ6" s="747"/>
    </row>
    <row r="7" spans="1:348" ht="20.100000000000001" customHeight="1">
      <c r="B7" s="723"/>
      <c r="C7" s="723"/>
      <c r="D7" s="723"/>
      <c r="E7" s="725"/>
      <c r="F7" s="725"/>
      <c r="G7" s="725"/>
      <c r="H7" s="725"/>
      <c r="I7" s="724"/>
      <c r="J7" s="724"/>
      <c r="K7" s="724"/>
      <c r="L7" s="724"/>
      <c r="M7" s="724"/>
      <c r="N7" s="847" t="s">
        <v>129</v>
      </c>
      <c r="O7" s="847"/>
      <c r="P7" s="847"/>
      <c r="Q7" s="847"/>
      <c r="R7" s="847"/>
      <c r="S7" s="847"/>
      <c r="T7" s="446" t="s">
        <v>270</v>
      </c>
      <c r="U7" s="732">
        <v>17</v>
      </c>
      <c r="V7" s="733"/>
      <c r="W7" s="734">
        <v>18</v>
      </c>
      <c r="X7" s="733"/>
      <c r="Y7" s="734">
        <v>19</v>
      </c>
      <c r="Z7" s="735"/>
      <c r="AA7" s="732">
        <v>20</v>
      </c>
      <c r="AB7" s="733"/>
      <c r="AC7" s="734">
        <v>21</v>
      </c>
      <c r="AD7" s="735"/>
      <c r="AE7" s="732">
        <v>22</v>
      </c>
      <c r="AF7" s="733"/>
      <c r="AG7" s="734">
        <v>23</v>
      </c>
      <c r="AH7" s="733"/>
      <c r="AI7" s="734">
        <v>24</v>
      </c>
      <c r="AJ7" s="735"/>
      <c r="AK7" s="732">
        <v>25</v>
      </c>
      <c r="AL7" s="733"/>
      <c r="AM7" s="732">
        <v>26</v>
      </c>
      <c r="AN7" s="733"/>
      <c r="AO7" s="734">
        <v>27</v>
      </c>
      <c r="AP7" s="735"/>
      <c r="AQ7" s="732">
        <v>28</v>
      </c>
      <c r="AR7" s="733"/>
      <c r="AS7" s="732">
        <v>29</v>
      </c>
      <c r="AT7" s="733"/>
      <c r="AU7" s="732">
        <v>30</v>
      </c>
      <c r="AV7" s="733"/>
      <c r="AW7" s="732">
        <v>31</v>
      </c>
      <c r="AX7" s="733"/>
      <c r="AY7" s="732">
        <v>32</v>
      </c>
      <c r="AZ7" s="733"/>
      <c r="BA7" s="732">
        <v>33</v>
      </c>
      <c r="BB7" s="733"/>
      <c r="BC7" s="732">
        <v>34</v>
      </c>
      <c r="BD7" s="733"/>
      <c r="BE7" s="732">
        <v>35</v>
      </c>
      <c r="BF7" s="733"/>
      <c r="BG7" s="734">
        <v>36</v>
      </c>
      <c r="BH7" s="736"/>
      <c r="BI7" s="732">
        <v>37</v>
      </c>
      <c r="BJ7" s="733"/>
      <c r="BK7" s="732">
        <v>38</v>
      </c>
      <c r="BL7" s="733"/>
      <c r="BM7" s="732">
        <v>39</v>
      </c>
      <c r="BN7" s="733"/>
      <c r="BO7" s="732">
        <v>40</v>
      </c>
      <c r="BP7" s="733"/>
      <c r="BQ7" s="732">
        <v>41</v>
      </c>
      <c r="BR7" s="733"/>
      <c r="BS7" s="732">
        <v>42</v>
      </c>
      <c r="BT7" s="733"/>
      <c r="BU7" s="732">
        <v>43</v>
      </c>
      <c r="BV7" s="733"/>
      <c r="BW7" s="732">
        <v>44</v>
      </c>
      <c r="BX7" s="733"/>
      <c r="BY7" s="732">
        <v>45</v>
      </c>
      <c r="BZ7" s="733"/>
      <c r="CA7" s="732">
        <v>46</v>
      </c>
      <c r="CB7" s="733"/>
      <c r="CC7" s="732">
        <v>47</v>
      </c>
      <c r="CD7" s="733"/>
      <c r="CE7" s="732">
        <v>48</v>
      </c>
      <c r="CF7" s="733"/>
      <c r="CG7" s="732">
        <v>49</v>
      </c>
      <c r="CH7" s="733"/>
      <c r="CI7" s="732">
        <v>50</v>
      </c>
      <c r="CJ7" s="733"/>
      <c r="CK7" s="732">
        <v>51</v>
      </c>
      <c r="CL7" s="733"/>
      <c r="CM7" s="732">
        <v>52</v>
      </c>
      <c r="CN7" s="733"/>
      <c r="CO7" s="737">
        <v>1</v>
      </c>
      <c r="CP7" s="733"/>
      <c r="CQ7" s="732">
        <v>2</v>
      </c>
      <c r="CR7" s="732"/>
      <c r="CS7" s="732">
        <v>3</v>
      </c>
      <c r="CT7" s="732"/>
      <c r="CU7" s="732">
        <v>4</v>
      </c>
      <c r="CV7" s="732"/>
      <c r="CW7" s="732">
        <v>5</v>
      </c>
      <c r="CX7" s="732"/>
      <c r="CY7" s="732">
        <v>6</v>
      </c>
      <c r="CZ7" s="732"/>
      <c r="DA7" s="732">
        <v>7</v>
      </c>
      <c r="DB7" s="732"/>
      <c r="DC7" s="732">
        <v>8</v>
      </c>
      <c r="DD7" s="732"/>
      <c r="DE7" s="732">
        <v>9</v>
      </c>
      <c r="DF7" s="732"/>
      <c r="DG7" s="732">
        <v>10</v>
      </c>
      <c r="DH7" s="732"/>
      <c r="DI7" s="732">
        <v>11</v>
      </c>
      <c r="DJ7" s="732"/>
      <c r="DK7" s="732">
        <v>12</v>
      </c>
      <c r="DL7" s="732"/>
      <c r="DM7" s="732">
        <v>13</v>
      </c>
      <c r="DN7" s="732"/>
      <c r="DO7" s="732">
        <v>14</v>
      </c>
      <c r="DP7" s="732"/>
      <c r="DQ7" s="732">
        <v>15</v>
      </c>
      <c r="DR7" s="732"/>
      <c r="DS7" s="732">
        <v>16</v>
      </c>
      <c r="DT7" s="732"/>
      <c r="DU7" s="732">
        <v>17</v>
      </c>
      <c r="DV7" s="732"/>
      <c r="DW7" s="732">
        <v>18</v>
      </c>
      <c r="DX7" s="732"/>
      <c r="DY7" s="732">
        <v>19</v>
      </c>
      <c r="DZ7" s="732"/>
      <c r="EA7" s="732">
        <v>20</v>
      </c>
      <c r="EB7" s="732"/>
      <c r="EC7" s="732">
        <v>21</v>
      </c>
      <c r="ED7" s="732"/>
      <c r="EE7" s="732">
        <v>22</v>
      </c>
      <c r="EF7" s="732"/>
      <c r="EG7" s="732">
        <v>23</v>
      </c>
      <c r="EH7" s="732"/>
      <c r="EI7" s="732">
        <v>24</v>
      </c>
      <c r="EJ7" s="732"/>
      <c r="EK7" s="732">
        <v>25</v>
      </c>
      <c r="EL7" s="732"/>
      <c r="EM7" s="732">
        <v>26</v>
      </c>
      <c r="EN7" s="732"/>
      <c r="EO7" s="732">
        <v>27</v>
      </c>
      <c r="EP7" s="732"/>
      <c r="EQ7" s="732">
        <v>28</v>
      </c>
      <c r="ER7" s="732"/>
      <c r="ES7" s="732">
        <v>29</v>
      </c>
      <c r="ET7" s="732"/>
      <c r="EU7" s="732">
        <v>30</v>
      </c>
      <c r="EV7" s="732"/>
      <c r="EW7" s="732">
        <v>31</v>
      </c>
      <c r="EX7" s="732"/>
      <c r="EY7" s="732">
        <v>32</v>
      </c>
      <c r="EZ7" s="732"/>
      <c r="FA7" s="732">
        <v>33</v>
      </c>
      <c r="FB7" s="732"/>
      <c r="FC7" s="732">
        <v>34</v>
      </c>
      <c r="FD7" s="732"/>
      <c r="FE7" s="732">
        <v>35</v>
      </c>
      <c r="FF7" s="732"/>
      <c r="FG7" s="732">
        <v>36</v>
      </c>
      <c r="FH7" s="732"/>
      <c r="FI7" s="732">
        <v>37</v>
      </c>
      <c r="FJ7" s="732"/>
      <c r="FK7" s="732">
        <v>38</v>
      </c>
      <c r="FL7" s="732"/>
      <c r="FM7" s="732">
        <v>39</v>
      </c>
      <c r="FN7" s="732"/>
      <c r="FO7" s="732">
        <v>40</v>
      </c>
      <c r="FP7" s="732"/>
      <c r="FQ7" s="732">
        <v>41</v>
      </c>
      <c r="FR7" s="732"/>
      <c r="FS7" s="732">
        <v>42</v>
      </c>
      <c r="FT7" s="732"/>
      <c r="FU7" s="732">
        <v>43</v>
      </c>
      <c r="FV7" s="732"/>
      <c r="FW7" s="732">
        <v>44</v>
      </c>
      <c r="FX7" s="732"/>
      <c r="FY7" s="732">
        <v>45</v>
      </c>
      <c r="FZ7" s="732"/>
      <c r="GA7" s="732">
        <v>46</v>
      </c>
      <c r="GB7" s="732"/>
      <c r="GC7" s="732">
        <v>47</v>
      </c>
      <c r="GD7" s="732"/>
      <c r="GE7" s="732">
        <v>48</v>
      </c>
      <c r="GF7" s="732"/>
      <c r="GG7" s="732">
        <v>49</v>
      </c>
      <c r="GH7" s="732"/>
      <c r="GI7" s="732">
        <v>50</v>
      </c>
      <c r="GJ7" s="732"/>
      <c r="GK7" s="732">
        <v>51</v>
      </c>
      <c r="GL7" s="732"/>
      <c r="GM7" s="732">
        <v>52</v>
      </c>
      <c r="GN7" s="753"/>
      <c r="GO7" s="746">
        <v>1</v>
      </c>
      <c r="GP7" s="746"/>
      <c r="GQ7" s="746">
        <v>2</v>
      </c>
      <c r="GR7" s="746"/>
      <c r="GS7" s="746">
        <v>3</v>
      </c>
      <c r="GT7" s="746"/>
      <c r="GU7" s="746">
        <v>4</v>
      </c>
      <c r="GV7" s="746"/>
      <c r="GW7" s="746">
        <v>5</v>
      </c>
      <c r="GX7" s="746"/>
      <c r="GY7" s="746">
        <v>6</v>
      </c>
      <c r="GZ7" s="746"/>
      <c r="HA7" s="746">
        <v>7</v>
      </c>
      <c r="HB7" s="746"/>
      <c r="HC7" s="746">
        <v>8</v>
      </c>
      <c r="HD7" s="746"/>
      <c r="HE7" s="746">
        <v>9</v>
      </c>
      <c r="HF7" s="757"/>
      <c r="HG7" s="732">
        <v>10</v>
      </c>
      <c r="HH7" s="732"/>
      <c r="HI7" s="732">
        <v>11</v>
      </c>
      <c r="HJ7" s="732"/>
      <c r="HK7" s="732">
        <v>12</v>
      </c>
      <c r="HL7" s="732"/>
      <c r="HM7" s="732">
        <v>13</v>
      </c>
      <c r="HN7" s="732"/>
      <c r="HO7" s="732">
        <v>14</v>
      </c>
      <c r="HP7" s="732"/>
      <c r="HQ7" s="732">
        <v>15</v>
      </c>
      <c r="HR7" s="732"/>
      <c r="HS7" s="732">
        <v>16</v>
      </c>
      <c r="HT7" s="732"/>
      <c r="HU7" s="732">
        <v>17</v>
      </c>
      <c r="HV7" s="732"/>
      <c r="HW7" s="732">
        <v>18</v>
      </c>
      <c r="HX7" s="732"/>
      <c r="HY7" s="732">
        <v>19</v>
      </c>
      <c r="HZ7" s="732"/>
      <c r="IA7" s="732">
        <v>20</v>
      </c>
      <c r="IB7" s="732"/>
      <c r="IC7" s="732">
        <v>21</v>
      </c>
      <c r="ID7" s="732"/>
      <c r="IE7" s="732">
        <v>22</v>
      </c>
      <c r="IF7" s="732"/>
      <c r="IG7" s="732">
        <v>23</v>
      </c>
      <c r="IH7" s="732"/>
      <c r="II7" s="732">
        <v>24</v>
      </c>
      <c r="IJ7" s="732"/>
      <c r="IK7" s="732">
        <v>25</v>
      </c>
      <c r="IL7" s="732"/>
      <c r="IM7" s="732">
        <v>26</v>
      </c>
      <c r="IN7" s="732"/>
      <c r="IO7" s="732">
        <v>27</v>
      </c>
      <c r="IP7" s="732"/>
      <c r="IQ7" s="732">
        <v>28</v>
      </c>
      <c r="IR7" s="732"/>
      <c r="IS7" s="732">
        <v>29</v>
      </c>
      <c r="IT7" s="732"/>
      <c r="IU7" s="732">
        <v>30</v>
      </c>
      <c r="IV7" s="732"/>
      <c r="IW7" s="732">
        <v>31</v>
      </c>
      <c r="IX7" s="732"/>
      <c r="IY7" s="732">
        <v>32</v>
      </c>
      <c r="IZ7" s="732"/>
      <c r="JA7" s="732">
        <v>33</v>
      </c>
      <c r="JB7" s="753"/>
      <c r="JC7" s="747"/>
      <c r="JD7" s="747"/>
      <c r="JE7" s="747"/>
      <c r="JF7" s="747"/>
      <c r="JG7" s="747"/>
      <c r="JH7" s="747"/>
      <c r="JI7" s="747"/>
      <c r="JJ7" s="747"/>
      <c r="JK7" s="747"/>
      <c r="JL7" s="747"/>
      <c r="JM7" s="747"/>
      <c r="JN7" s="747"/>
      <c r="JO7" s="747"/>
      <c r="JP7" s="747"/>
      <c r="JQ7" s="747"/>
      <c r="JR7" s="747"/>
      <c r="JS7" s="747"/>
      <c r="JT7" s="747"/>
      <c r="JU7" s="747"/>
      <c r="JV7" s="747"/>
      <c r="JW7" s="747"/>
      <c r="JX7" s="747"/>
      <c r="JY7" s="747"/>
      <c r="JZ7" s="747"/>
      <c r="KA7" s="747"/>
      <c r="KB7" s="747"/>
      <c r="KC7" s="747"/>
      <c r="KD7" s="747"/>
      <c r="KE7" s="747"/>
      <c r="KF7" s="747"/>
      <c r="KG7" s="747"/>
      <c r="KH7" s="747"/>
      <c r="KI7" s="747"/>
      <c r="KJ7" s="747"/>
      <c r="KK7" s="747"/>
      <c r="KL7" s="747"/>
      <c r="KM7" s="747"/>
      <c r="KN7" s="747"/>
      <c r="KO7" s="747"/>
      <c r="KP7" s="747"/>
      <c r="KQ7" s="747"/>
      <c r="KR7" s="747"/>
      <c r="KS7" s="747"/>
      <c r="KT7" s="747"/>
      <c r="KU7" s="747"/>
      <c r="KV7" s="747"/>
      <c r="KW7" s="747"/>
      <c r="KX7" s="747"/>
      <c r="KY7" s="747"/>
      <c r="KZ7" s="747"/>
      <c r="LA7" s="747"/>
      <c r="LB7" s="747"/>
      <c r="LC7" s="747"/>
      <c r="LD7" s="747"/>
      <c r="LE7" s="747"/>
      <c r="LF7" s="747"/>
      <c r="LG7" s="747"/>
      <c r="LH7" s="747"/>
      <c r="LI7" s="747"/>
      <c r="LJ7" s="747"/>
      <c r="LK7" s="747"/>
      <c r="LL7" s="747"/>
      <c r="LM7" s="747"/>
      <c r="LN7" s="747"/>
      <c r="LO7" s="747"/>
      <c r="LP7" s="747"/>
      <c r="LQ7" s="747"/>
      <c r="LR7" s="747"/>
      <c r="LS7" s="747"/>
      <c r="LT7" s="747"/>
      <c r="LU7" s="747"/>
      <c r="LV7" s="747"/>
      <c r="LW7" s="747"/>
      <c r="LX7" s="747"/>
      <c r="LY7" s="747"/>
      <c r="LZ7" s="747"/>
      <c r="MA7" s="747"/>
      <c r="MB7" s="747"/>
      <c r="MC7" s="747"/>
      <c r="MD7" s="747"/>
      <c r="ME7" s="747"/>
      <c r="MF7" s="747"/>
      <c r="MG7" s="747"/>
      <c r="MH7" s="747"/>
      <c r="MI7" s="747"/>
      <c r="MJ7" s="747"/>
    </row>
    <row r="8" spans="1:348" s="447" customFormat="1" ht="39.950000000000003" customHeight="1">
      <c r="B8" s="448"/>
      <c r="C8" s="448"/>
      <c r="D8" s="448"/>
      <c r="E8" s="448"/>
      <c r="F8" s="448"/>
      <c r="G8" s="448"/>
      <c r="H8" s="448"/>
      <c r="I8" s="448"/>
      <c r="J8" s="448"/>
      <c r="K8" s="448"/>
      <c r="L8" s="448"/>
      <c r="M8" s="448"/>
      <c r="N8" s="669"/>
      <c r="O8" s="669"/>
      <c r="P8" s="669"/>
      <c r="Q8" s="669"/>
      <c r="R8" s="669"/>
      <c r="S8" s="669"/>
      <c r="T8" s="449"/>
      <c r="V8" s="450"/>
      <c r="W8" s="450"/>
      <c r="X8" s="450"/>
      <c r="Y8" s="450"/>
      <c r="Z8" s="450"/>
      <c r="AA8" s="450"/>
      <c r="AB8" s="450"/>
      <c r="AC8" s="450"/>
      <c r="AD8" s="450"/>
      <c r="AE8" s="450"/>
      <c r="AF8" s="450"/>
      <c r="AG8" s="450"/>
      <c r="AH8" s="450"/>
      <c r="AI8" s="450"/>
      <c r="AJ8" s="450"/>
      <c r="AK8" s="450"/>
      <c r="AL8" s="450"/>
      <c r="AM8" s="450"/>
      <c r="AN8" s="450"/>
      <c r="AO8" s="450"/>
      <c r="AP8" s="450"/>
      <c r="AQ8" s="450"/>
      <c r="AR8" s="450"/>
      <c r="AS8" s="450"/>
      <c r="AT8" s="450"/>
      <c r="AU8" s="450"/>
      <c r="AV8" s="450"/>
      <c r="AW8" s="450"/>
      <c r="AX8" s="450"/>
      <c r="AY8" s="450"/>
      <c r="AZ8" s="450"/>
      <c r="BA8" s="450"/>
      <c r="BB8" s="450"/>
      <c r="BC8" s="450"/>
      <c r="BD8" s="450"/>
      <c r="BE8" s="450"/>
      <c r="BF8" s="450"/>
      <c r="BG8" s="450"/>
      <c r="BH8" s="450"/>
      <c r="BI8" s="450"/>
      <c r="BJ8" s="450"/>
      <c r="BK8" s="450"/>
      <c r="BL8" s="450"/>
      <c r="BM8" s="450"/>
      <c r="BN8" s="450"/>
      <c r="BO8" s="670"/>
      <c r="BP8" s="450"/>
      <c r="BQ8" s="450"/>
      <c r="BR8" s="450"/>
      <c r="BS8" s="450"/>
      <c r="BT8" s="450"/>
      <c r="BU8" s="450"/>
      <c r="BV8" s="450"/>
      <c r="BW8" s="450"/>
      <c r="BX8" s="450"/>
      <c r="BY8" s="450"/>
      <c r="BZ8" s="450"/>
      <c r="CA8" s="450"/>
      <c r="CB8" s="450"/>
      <c r="CC8" s="450"/>
      <c r="CD8" s="450"/>
      <c r="CE8" s="450"/>
      <c r="CF8" s="450"/>
      <c r="CG8" s="450"/>
      <c r="CH8" s="450"/>
      <c r="CI8" s="444"/>
      <c r="CJ8" s="444"/>
      <c r="CK8" s="444"/>
      <c r="CL8" s="444"/>
      <c r="CM8" s="444"/>
      <c r="CN8" s="444"/>
      <c r="CO8" s="748"/>
      <c r="CP8" s="748"/>
      <c r="CQ8" s="748"/>
      <c r="CR8" s="748"/>
      <c r="CS8" s="748"/>
      <c r="CT8" s="748"/>
      <c r="CU8" s="748"/>
      <c r="CV8" s="748"/>
      <c r="CW8" s="748"/>
      <c r="CX8" s="754"/>
      <c r="CY8" s="754"/>
      <c r="CZ8" s="754"/>
      <c r="DA8" s="754"/>
      <c r="DB8" s="754"/>
      <c r="DC8" s="754"/>
      <c r="DD8" s="754"/>
      <c r="DE8" s="754"/>
      <c r="DF8" s="754"/>
      <c r="DG8" s="754"/>
      <c r="DH8" s="754"/>
      <c r="DI8" s="754"/>
      <c r="DJ8" s="754"/>
      <c r="DK8" s="754"/>
      <c r="DL8" s="754"/>
      <c r="DM8" s="754"/>
      <c r="DN8" s="754"/>
      <c r="DO8" s="754"/>
      <c r="DP8" s="754"/>
      <c r="DQ8" s="754"/>
      <c r="DR8" s="754"/>
      <c r="DS8" s="754"/>
      <c r="DT8" s="754"/>
      <c r="DU8" s="754"/>
      <c r="DV8" s="754"/>
      <c r="DW8" s="754"/>
      <c r="DX8" s="754"/>
      <c r="DY8" s="754"/>
      <c r="DZ8" s="754"/>
      <c r="EA8" s="754"/>
      <c r="EB8" s="754"/>
      <c r="EC8" s="754"/>
      <c r="ED8" s="754"/>
      <c r="EE8" s="754"/>
      <c r="EF8" s="754"/>
      <c r="EG8" s="754"/>
      <c r="EH8" s="754"/>
      <c r="EI8" s="754"/>
      <c r="EJ8" s="754"/>
      <c r="EK8" s="754"/>
      <c r="EL8" s="754"/>
      <c r="EM8" s="754"/>
      <c r="EN8" s="754"/>
      <c r="EO8" s="754"/>
      <c r="EP8" s="754"/>
      <c r="EQ8" s="754"/>
      <c r="ER8" s="754"/>
      <c r="ES8" s="754"/>
      <c r="ET8" s="754"/>
      <c r="EU8" s="754"/>
      <c r="EV8" s="754"/>
      <c r="EW8" s="754"/>
      <c r="EX8" s="754"/>
      <c r="EY8" s="754"/>
      <c r="EZ8" s="754"/>
      <c r="FA8" s="754"/>
      <c r="FB8" s="754"/>
      <c r="FC8" s="754"/>
      <c r="FD8" s="754"/>
      <c r="FE8" s="754"/>
      <c r="FF8" s="754"/>
      <c r="FG8" s="754"/>
      <c r="FH8" s="754"/>
      <c r="FI8" s="754"/>
      <c r="FJ8" s="754"/>
      <c r="FK8" s="754"/>
      <c r="FL8" s="754"/>
      <c r="FM8" s="754"/>
      <c r="FN8" s="754"/>
      <c r="FO8" s="754"/>
      <c r="FP8" s="754"/>
      <c r="FQ8" s="754"/>
      <c r="FR8" s="754"/>
      <c r="FS8" s="754"/>
      <c r="FT8" s="754"/>
      <c r="FU8" s="754"/>
      <c r="FV8" s="754"/>
      <c r="FW8" s="754"/>
      <c r="FX8" s="754"/>
      <c r="FY8" s="754"/>
      <c r="FZ8" s="754"/>
      <c r="GA8" s="754"/>
      <c r="GB8" s="754"/>
      <c r="GC8" s="754"/>
      <c r="GD8" s="754"/>
      <c r="GE8" s="754"/>
      <c r="GF8" s="754"/>
      <c r="GG8" s="754"/>
      <c r="GH8" s="754"/>
      <c r="GI8" s="754"/>
      <c r="GJ8" s="754"/>
      <c r="GK8" s="754"/>
      <c r="GL8" s="754"/>
      <c r="GM8" s="754"/>
      <c r="GN8" s="755"/>
      <c r="JA8" s="754"/>
      <c r="JB8" s="755"/>
    </row>
    <row r="9" spans="1:348" s="447" customFormat="1" ht="20.100000000000001" customHeight="1">
      <c r="B9" s="826" t="s">
        <v>97</v>
      </c>
      <c r="C9" s="826"/>
      <c r="D9" s="826"/>
      <c r="E9" s="826"/>
      <c r="F9" s="826"/>
      <c r="G9" s="826"/>
      <c r="H9" s="826"/>
      <c r="I9" s="826"/>
      <c r="J9" s="826"/>
      <c r="K9" s="826"/>
      <c r="L9" s="826"/>
      <c r="M9" s="826"/>
      <c r="N9" s="832">
        <f>Übersicht!$O$31</f>
        <v>300</v>
      </c>
      <c r="O9" s="833"/>
      <c r="P9" s="833"/>
      <c r="Q9" s="833"/>
      <c r="R9" s="833"/>
      <c r="S9" s="834"/>
      <c r="T9" s="712"/>
      <c r="U9" s="738"/>
      <c r="V9" s="739"/>
      <c r="W9" s="738"/>
      <c r="X9" s="739"/>
      <c r="Y9" s="738"/>
      <c r="Z9" s="739"/>
      <c r="AA9" s="738"/>
      <c r="AB9" s="739"/>
      <c r="AC9" s="738"/>
      <c r="AD9" s="739"/>
      <c r="AE9" s="738"/>
      <c r="AF9" s="739"/>
      <c r="AG9" s="738"/>
      <c r="AH9" s="739"/>
      <c r="AI9" s="738"/>
      <c r="AJ9" s="739"/>
      <c r="AK9" s="738"/>
      <c r="AL9" s="739"/>
      <c r="AM9" s="738"/>
      <c r="AN9" s="739"/>
      <c r="AO9" s="738"/>
      <c r="AP9" s="739"/>
      <c r="AQ9" s="738"/>
      <c r="AR9" s="739"/>
      <c r="AS9" s="738"/>
      <c r="AT9" s="739"/>
      <c r="AU9" s="738"/>
      <c r="AV9" s="739"/>
      <c r="AW9" s="738"/>
      <c r="AX9" s="739"/>
      <c r="AY9" s="738"/>
      <c r="AZ9" s="739"/>
      <c r="BA9" s="738"/>
      <c r="BB9" s="739"/>
      <c r="BC9" s="738"/>
      <c r="BD9" s="739"/>
      <c r="BE9" s="738"/>
      <c r="BF9" s="739"/>
      <c r="BG9" s="738"/>
      <c r="BH9" s="739"/>
      <c r="BI9" s="738"/>
      <c r="BJ9" s="739"/>
      <c r="BK9" s="738"/>
      <c r="BL9" s="739"/>
      <c r="BM9" s="738"/>
      <c r="BN9" s="739"/>
      <c r="BO9" s="738"/>
      <c r="BP9" s="739"/>
      <c r="BQ9" s="738"/>
      <c r="BR9" s="739"/>
      <c r="BS9" s="738"/>
      <c r="BT9" s="739"/>
      <c r="BU9" s="738"/>
      <c r="BV9" s="739"/>
      <c r="BW9" s="738"/>
      <c r="BX9" s="739"/>
      <c r="BY9" s="738"/>
      <c r="BZ9" s="739"/>
      <c r="CA9" s="738"/>
      <c r="CB9" s="739"/>
      <c r="CC9" s="738"/>
      <c r="CD9" s="739"/>
      <c r="CE9" s="738"/>
      <c r="CF9" s="739"/>
      <c r="CG9" s="738"/>
      <c r="CH9" s="739"/>
      <c r="CI9" s="738"/>
      <c r="CJ9" s="739"/>
      <c r="CK9" s="738"/>
      <c r="CL9" s="739"/>
      <c r="CM9" s="738"/>
      <c r="CN9" s="739"/>
      <c r="CO9" s="738"/>
      <c r="CP9" s="739"/>
      <c r="CQ9" s="738"/>
      <c r="CR9" s="739"/>
      <c r="CS9" s="738"/>
      <c r="CT9" s="739"/>
      <c r="CU9" s="738"/>
      <c r="CV9" s="739"/>
      <c r="CW9" s="738"/>
      <c r="CX9" s="739"/>
      <c r="CY9" s="738"/>
      <c r="CZ9" s="739"/>
      <c r="DA9" s="738"/>
      <c r="DB9" s="739"/>
      <c r="DC9" s="738"/>
      <c r="DD9" s="739"/>
      <c r="DE9" s="738"/>
      <c r="DF9" s="739"/>
      <c r="DG9" s="738"/>
      <c r="DH9" s="739"/>
      <c r="DI9" s="738"/>
      <c r="DJ9" s="739"/>
      <c r="DK9" s="738"/>
      <c r="DL9" s="739"/>
      <c r="DM9" s="738"/>
      <c r="DN9" s="739"/>
      <c r="DO9" s="738"/>
      <c r="DP9" s="739"/>
      <c r="DQ9" s="738"/>
      <c r="DR9" s="739"/>
      <c r="DS9" s="738"/>
      <c r="DT9" s="739"/>
      <c r="DU9" s="738"/>
      <c r="DV9" s="739"/>
      <c r="DW9" s="738"/>
      <c r="DX9" s="739"/>
      <c r="DY9" s="738"/>
      <c r="DZ9" s="739"/>
      <c r="EA9" s="738"/>
      <c r="EB9" s="739"/>
      <c r="EC9" s="738"/>
      <c r="ED9" s="739"/>
      <c r="EE9" s="738"/>
      <c r="EF9" s="739"/>
      <c r="EG9" s="738"/>
      <c r="EH9" s="739"/>
      <c r="EI9" s="738"/>
      <c r="EJ9" s="739"/>
      <c r="EK9" s="738"/>
      <c r="EL9" s="739"/>
      <c r="EM9" s="738"/>
      <c r="EN9" s="739"/>
      <c r="EO9" s="738"/>
      <c r="EP9" s="739"/>
      <c r="EQ9" s="738"/>
      <c r="ER9" s="739"/>
      <c r="ES9" s="738"/>
      <c r="ET9" s="739"/>
      <c r="EU9" s="738"/>
      <c r="EV9" s="739"/>
      <c r="EW9" s="738"/>
      <c r="EX9" s="739"/>
      <c r="EY9" s="738"/>
      <c r="EZ9" s="739"/>
      <c r="FA9" s="738"/>
      <c r="FB9" s="739"/>
      <c r="FC9" s="738"/>
      <c r="FD9" s="739"/>
      <c r="FE9" s="738"/>
      <c r="FF9" s="739"/>
      <c r="FG9" s="738"/>
      <c r="FH9" s="739"/>
      <c r="FI9" s="738"/>
      <c r="FJ9" s="739"/>
      <c r="FK9" s="738"/>
      <c r="FL9" s="739"/>
      <c r="FM9" s="738"/>
      <c r="FN9" s="739"/>
      <c r="FO9" s="738"/>
      <c r="FP9" s="739"/>
      <c r="FQ9" s="738"/>
      <c r="FR9" s="739"/>
      <c r="FS9" s="738"/>
      <c r="FT9" s="739"/>
      <c r="FU9" s="738"/>
      <c r="FV9" s="739"/>
      <c r="FW9" s="738"/>
      <c r="FX9" s="739"/>
      <c r="FY9" s="738"/>
      <c r="FZ9" s="739"/>
      <c r="GA9" s="738"/>
      <c r="GB9" s="739"/>
      <c r="GC9" s="738"/>
      <c r="GD9" s="739"/>
      <c r="GE9" s="738"/>
      <c r="GF9" s="739"/>
      <c r="GG9" s="738"/>
      <c r="GH9" s="739"/>
      <c r="GI9" s="738"/>
      <c r="GJ9" s="739"/>
      <c r="GK9" s="738"/>
      <c r="GL9" s="739"/>
      <c r="GM9" s="738"/>
      <c r="GN9" s="756"/>
      <c r="GO9" s="745"/>
      <c r="GP9" s="739"/>
      <c r="GQ9" s="738"/>
      <c r="GR9" s="739"/>
      <c r="GS9" s="738"/>
      <c r="GT9" s="739"/>
      <c r="GU9" s="738"/>
      <c r="GV9" s="739"/>
      <c r="GW9" s="738"/>
      <c r="GX9" s="739"/>
      <c r="GY9" s="738"/>
      <c r="GZ9" s="739"/>
      <c r="HA9" s="738"/>
      <c r="HB9" s="739"/>
      <c r="HC9" s="738"/>
      <c r="HD9" s="739"/>
      <c r="HE9" s="738"/>
      <c r="HF9" s="739"/>
      <c r="HG9" s="738"/>
      <c r="HH9" s="739"/>
      <c r="HI9" s="738"/>
      <c r="HJ9" s="739"/>
      <c r="HK9" s="738"/>
      <c r="HL9" s="739"/>
      <c r="HM9" s="738"/>
      <c r="HN9" s="739"/>
      <c r="HO9" s="738"/>
      <c r="HP9" s="739"/>
      <c r="HQ9" s="738"/>
      <c r="HR9" s="739"/>
      <c r="HS9" s="738"/>
      <c r="HT9" s="739"/>
      <c r="HU9" s="738"/>
      <c r="HV9" s="739"/>
      <c r="HW9" s="738"/>
      <c r="HX9" s="739"/>
      <c r="HY9" s="738"/>
      <c r="HZ9" s="739"/>
      <c r="IA9" s="738"/>
      <c r="IB9" s="739"/>
      <c r="IC9" s="738"/>
      <c r="ID9" s="739"/>
      <c r="IE9" s="738"/>
      <c r="IF9" s="739"/>
      <c r="IG9" s="738"/>
      <c r="IH9" s="739"/>
      <c r="II9" s="738"/>
      <c r="IJ9" s="739"/>
      <c r="IK9" s="738"/>
      <c r="IL9" s="739"/>
      <c r="IM9" s="738"/>
      <c r="IN9" s="739"/>
      <c r="IO9" s="738"/>
      <c r="IP9" s="739"/>
      <c r="IQ9" s="738"/>
      <c r="IR9" s="739"/>
      <c r="IS9" s="738"/>
      <c r="IT9" s="739"/>
      <c r="IU9" s="738"/>
      <c r="IV9" s="739"/>
      <c r="IW9" s="738"/>
      <c r="IX9" s="739"/>
      <c r="IY9" s="738"/>
      <c r="IZ9" s="739"/>
      <c r="JA9" s="738"/>
      <c r="JB9" s="756"/>
    </row>
    <row r="10" spans="1:348" s="447" customFormat="1" ht="20.100000000000001" customHeight="1" collapsed="1">
      <c r="B10" s="827" t="s">
        <v>272</v>
      </c>
      <c r="C10" s="828"/>
      <c r="D10" s="828"/>
      <c r="E10" s="828"/>
      <c r="F10" s="828"/>
      <c r="G10" s="828"/>
      <c r="H10" s="828"/>
      <c r="I10" s="828"/>
      <c r="J10" s="828"/>
      <c r="K10" s="828"/>
      <c r="L10" s="828"/>
      <c r="M10" s="829"/>
      <c r="N10" s="835">
        <f>Grafik!H6</f>
        <v>725</v>
      </c>
      <c r="O10" s="836"/>
      <c r="P10" s="836"/>
      <c r="Q10" s="836"/>
      <c r="R10" s="836"/>
      <c r="S10" s="837"/>
      <c r="T10" s="497"/>
      <c r="U10" s="738"/>
      <c r="V10" s="739"/>
      <c r="W10" s="738"/>
      <c r="X10" s="739"/>
      <c r="Y10" s="738"/>
      <c r="Z10" s="739"/>
      <c r="AA10" s="738"/>
      <c r="AB10" s="739"/>
      <c r="AC10" s="738"/>
      <c r="AD10" s="739"/>
      <c r="AE10" s="738"/>
      <c r="AF10" s="739"/>
      <c r="AG10" s="738"/>
      <c r="AH10" s="739"/>
      <c r="AI10" s="738"/>
      <c r="AJ10" s="739"/>
      <c r="AK10" s="738"/>
      <c r="AL10" s="739"/>
      <c r="AM10" s="738"/>
      <c r="AN10" s="739"/>
      <c r="AO10" s="738"/>
      <c r="AP10" s="739"/>
      <c r="AQ10" s="738"/>
      <c r="AR10" s="739"/>
      <c r="AS10" s="738"/>
      <c r="AT10" s="739"/>
      <c r="AU10" s="738"/>
      <c r="AV10" s="739"/>
      <c r="AW10" s="738"/>
      <c r="AX10" s="739"/>
      <c r="AY10" s="738"/>
      <c r="AZ10" s="739"/>
      <c r="BA10" s="738"/>
      <c r="BB10" s="739"/>
      <c r="BC10" s="738"/>
      <c r="BD10" s="739"/>
      <c r="BE10" s="738"/>
      <c r="BF10" s="739"/>
      <c r="BG10" s="738"/>
      <c r="BH10" s="739"/>
      <c r="BI10" s="738"/>
      <c r="BJ10" s="739"/>
      <c r="BK10" s="738"/>
      <c r="BL10" s="739"/>
      <c r="BM10" s="738"/>
      <c r="BN10" s="739"/>
      <c r="BO10" s="738"/>
      <c r="BP10" s="739"/>
      <c r="BQ10" s="738"/>
      <c r="BR10" s="739"/>
      <c r="BS10" s="738"/>
      <c r="BT10" s="739"/>
      <c r="BU10" s="738"/>
      <c r="BV10" s="739"/>
      <c r="BW10" s="738"/>
      <c r="BX10" s="739"/>
      <c r="BY10" s="738"/>
      <c r="BZ10" s="739"/>
      <c r="CA10" s="738"/>
      <c r="CB10" s="739"/>
      <c r="CC10" s="738"/>
      <c r="CD10" s="739"/>
      <c r="CE10" s="738"/>
      <c r="CF10" s="739"/>
      <c r="CG10" s="738"/>
      <c r="CH10" s="739"/>
      <c r="CI10" s="738"/>
      <c r="CJ10" s="739"/>
      <c r="CK10" s="738"/>
      <c r="CL10" s="739"/>
      <c r="CM10" s="738"/>
      <c r="CN10" s="739"/>
      <c r="CO10" s="738"/>
      <c r="CP10" s="739"/>
      <c r="CQ10" s="738"/>
      <c r="CR10" s="739"/>
      <c r="CS10" s="738"/>
      <c r="CT10" s="739"/>
      <c r="CU10" s="738"/>
      <c r="CV10" s="739"/>
      <c r="CW10" s="738"/>
      <c r="CX10" s="739"/>
      <c r="CY10" s="738"/>
      <c r="CZ10" s="739"/>
      <c r="DA10" s="738"/>
      <c r="DB10" s="739"/>
      <c r="DC10" s="738"/>
      <c r="DD10" s="739"/>
      <c r="DE10" s="738"/>
      <c r="DF10" s="739"/>
      <c r="DG10" s="738"/>
      <c r="DH10" s="739"/>
      <c r="DI10" s="738"/>
      <c r="DJ10" s="739"/>
      <c r="DK10" s="738"/>
      <c r="DL10" s="739"/>
      <c r="DM10" s="738"/>
      <c r="DN10" s="739"/>
      <c r="DO10" s="738"/>
      <c r="DP10" s="739"/>
      <c r="DQ10" s="738"/>
      <c r="DR10" s="739"/>
      <c r="DS10" s="738"/>
      <c r="DT10" s="739"/>
      <c r="DU10" s="738"/>
      <c r="DV10" s="739"/>
      <c r="DW10" s="738"/>
      <c r="DX10" s="739"/>
      <c r="DY10" s="738"/>
      <c r="DZ10" s="739"/>
      <c r="EA10" s="738"/>
      <c r="EB10" s="739"/>
      <c r="EC10" s="738"/>
      <c r="ED10" s="739"/>
      <c r="EE10" s="738"/>
      <c r="EF10" s="739"/>
      <c r="EG10" s="738"/>
      <c r="EH10" s="739"/>
      <c r="EI10" s="738"/>
      <c r="EJ10" s="739"/>
      <c r="EK10" s="738"/>
      <c r="EL10" s="739"/>
      <c r="EM10" s="738"/>
      <c r="EN10" s="739"/>
      <c r="EO10" s="738"/>
      <c r="EP10" s="739"/>
      <c r="EQ10" s="738"/>
      <c r="ER10" s="739"/>
      <c r="ES10" s="738"/>
      <c r="ET10" s="739"/>
      <c r="EU10" s="738"/>
      <c r="EV10" s="739"/>
      <c r="EW10" s="738"/>
      <c r="EX10" s="739"/>
      <c r="EY10" s="738"/>
      <c r="EZ10" s="739"/>
      <c r="FA10" s="738"/>
      <c r="FB10" s="739"/>
      <c r="FC10" s="738"/>
      <c r="FD10" s="739"/>
      <c r="FE10" s="738"/>
      <c r="FF10" s="739"/>
      <c r="FG10" s="738"/>
      <c r="FH10" s="739"/>
      <c r="FI10" s="738"/>
      <c r="FJ10" s="739"/>
      <c r="FK10" s="738"/>
      <c r="FL10" s="739"/>
      <c r="FM10" s="738"/>
      <c r="FN10" s="739"/>
      <c r="FO10" s="738"/>
      <c r="FP10" s="739"/>
      <c r="FQ10" s="738"/>
      <c r="FR10" s="739"/>
      <c r="FS10" s="738"/>
      <c r="FT10" s="739"/>
      <c r="FU10" s="738"/>
      <c r="FV10" s="739"/>
      <c r="FW10" s="738"/>
      <c r="FX10" s="739"/>
      <c r="FY10" s="738"/>
      <c r="FZ10" s="739"/>
      <c r="GA10" s="738"/>
      <c r="GB10" s="739"/>
      <c r="GC10" s="738"/>
      <c r="GD10" s="739"/>
      <c r="GE10" s="738"/>
      <c r="GF10" s="739"/>
      <c r="GG10" s="738"/>
      <c r="GH10" s="739"/>
      <c r="GI10" s="738"/>
      <c r="GJ10" s="739"/>
      <c r="GK10" s="738"/>
      <c r="GL10" s="739"/>
      <c r="GM10" s="738"/>
      <c r="GN10" s="756"/>
      <c r="GO10" s="745"/>
      <c r="GP10" s="739"/>
      <c r="GQ10" s="738"/>
      <c r="GR10" s="739"/>
      <c r="GS10" s="738"/>
      <c r="GT10" s="739"/>
      <c r="GU10" s="738"/>
      <c r="GV10" s="739"/>
      <c r="GW10" s="738"/>
      <c r="GX10" s="739"/>
      <c r="GY10" s="738"/>
      <c r="GZ10" s="739"/>
      <c r="HA10" s="738"/>
      <c r="HB10" s="739"/>
      <c r="HC10" s="738"/>
      <c r="HD10" s="739"/>
      <c r="HE10" s="738"/>
      <c r="HF10" s="739"/>
      <c r="HG10" s="738"/>
      <c r="HH10" s="739"/>
      <c r="HI10" s="738"/>
      <c r="HJ10" s="739"/>
      <c r="HK10" s="738"/>
      <c r="HL10" s="739"/>
      <c r="HM10" s="738"/>
      <c r="HN10" s="739"/>
      <c r="HO10" s="738"/>
      <c r="HP10" s="739"/>
      <c r="HQ10" s="738"/>
      <c r="HR10" s="739"/>
      <c r="HS10" s="738"/>
      <c r="HT10" s="739"/>
      <c r="HU10" s="738"/>
      <c r="HV10" s="739"/>
      <c r="HW10" s="738"/>
      <c r="HX10" s="739"/>
      <c r="HY10" s="738"/>
      <c r="HZ10" s="739"/>
      <c r="IA10" s="738"/>
      <c r="IB10" s="739"/>
      <c r="IC10" s="738"/>
      <c r="ID10" s="739"/>
      <c r="IE10" s="738"/>
      <c r="IF10" s="739"/>
      <c r="IG10" s="738"/>
      <c r="IH10" s="739"/>
      <c r="II10" s="738"/>
      <c r="IJ10" s="739"/>
      <c r="IK10" s="738"/>
      <c r="IL10" s="739"/>
      <c r="IM10" s="738"/>
      <c r="IN10" s="739"/>
      <c r="IO10" s="738"/>
      <c r="IP10" s="739"/>
      <c r="IQ10" s="738"/>
      <c r="IR10" s="739"/>
      <c r="IS10" s="738"/>
      <c r="IT10" s="739"/>
      <c r="IU10" s="738"/>
      <c r="IV10" s="739"/>
      <c r="IW10" s="738"/>
      <c r="IX10" s="739"/>
      <c r="IY10" s="738"/>
      <c r="IZ10" s="739"/>
      <c r="JA10" s="738"/>
      <c r="JB10" s="756"/>
    </row>
    <row r="11" spans="1:348" s="447" customFormat="1" ht="20.100000000000001" customHeight="1" collapsed="1">
      <c r="B11" s="827" t="s">
        <v>271</v>
      </c>
      <c r="C11" s="828"/>
      <c r="D11" s="828"/>
      <c r="E11" s="828"/>
      <c r="F11" s="828"/>
      <c r="G11" s="828"/>
      <c r="H11" s="828"/>
      <c r="I11" s="828"/>
      <c r="J11" s="828"/>
      <c r="K11" s="828"/>
      <c r="L11" s="828"/>
      <c r="M11" s="829"/>
      <c r="N11" s="835">
        <f>Grafik!J6</f>
        <v>315</v>
      </c>
      <c r="O11" s="836"/>
      <c r="P11" s="836"/>
      <c r="Q11" s="836"/>
      <c r="R11" s="836"/>
      <c r="S11" s="837"/>
      <c r="T11" s="497"/>
      <c r="U11" s="738"/>
      <c r="V11" s="739"/>
      <c r="W11" s="738"/>
      <c r="X11" s="739"/>
      <c r="Y11" s="738"/>
      <c r="Z11" s="739"/>
      <c r="AA11" s="738"/>
      <c r="AB11" s="739"/>
      <c r="AC11" s="738"/>
      <c r="AD11" s="739"/>
      <c r="AE11" s="738"/>
      <c r="AF11" s="739"/>
      <c r="AG11" s="738"/>
      <c r="AH11" s="739"/>
      <c r="AI11" s="738"/>
      <c r="AJ11" s="739"/>
      <c r="AK11" s="738"/>
      <c r="AL11" s="739"/>
      <c r="AM11" s="738"/>
      <c r="AN11" s="739"/>
      <c r="AO11" s="738"/>
      <c r="AP11" s="739"/>
      <c r="AQ11" s="738"/>
      <c r="AR11" s="739"/>
      <c r="AS11" s="738"/>
      <c r="AT11" s="739"/>
      <c r="AU11" s="738"/>
      <c r="AV11" s="739"/>
      <c r="AW11" s="738"/>
      <c r="AX11" s="739"/>
      <c r="AY11" s="738"/>
      <c r="AZ11" s="739"/>
      <c r="BA11" s="738"/>
      <c r="BB11" s="739"/>
      <c r="BC11" s="738"/>
      <c r="BD11" s="739"/>
      <c r="BE11" s="738"/>
      <c r="BF11" s="739"/>
      <c r="BG11" s="738"/>
      <c r="BH11" s="739"/>
      <c r="BI11" s="738"/>
      <c r="BJ11" s="739"/>
      <c r="BK11" s="738"/>
      <c r="BL11" s="739"/>
      <c r="BM11" s="738"/>
      <c r="BN11" s="739"/>
      <c r="BO11" s="738"/>
      <c r="BP11" s="739"/>
      <c r="BQ11" s="738"/>
      <c r="BR11" s="739"/>
      <c r="BS11" s="738"/>
      <c r="BT11" s="739"/>
      <c r="BU11" s="738"/>
      <c r="BV11" s="739"/>
      <c r="BW11" s="738"/>
      <c r="BX11" s="739"/>
      <c r="BY11" s="738"/>
      <c r="BZ11" s="739"/>
      <c r="CA11" s="738"/>
      <c r="CB11" s="739"/>
      <c r="CC11" s="738"/>
      <c r="CD11" s="739"/>
      <c r="CE11" s="738"/>
      <c r="CF11" s="739"/>
      <c r="CG11" s="738"/>
      <c r="CH11" s="739"/>
      <c r="CI11" s="738"/>
      <c r="CJ11" s="739"/>
      <c r="CK11" s="738"/>
      <c r="CL11" s="739"/>
      <c r="CM11" s="738"/>
      <c r="CN11" s="739"/>
      <c r="CO11" s="738"/>
      <c r="CP11" s="739"/>
      <c r="CQ11" s="738"/>
      <c r="CR11" s="739"/>
      <c r="CS11" s="738"/>
      <c r="CT11" s="739"/>
      <c r="CU11" s="738"/>
      <c r="CV11" s="739"/>
      <c r="CW11" s="738"/>
      <c r="CX11" s="739"/>
      <c r="CY11" s="738"/>
      <c r="CZ11" s="739"/>
      <c r="DA11" s="738"/>
      <c r="DB11" s="739"/>
      <c r="DC11" s="738"/>
      <c r="DD11" s="739"/>
      <c r="DE11" s="738"/>
      <c r="DF11" s="739"/>
      <c r="DG11" s="738"/>
      <c r="DH11" s="739"/>
      <c r="DI11" s="738"/>
      <c r="DJ11" s="739"/>
      <c r="DK11" s="738"/>
      <c r="DL11" s="739"/>
      <c r="DM11" s="738"/>
      <c r="DN11" s="739"/>
      <c r="DO11" s="738"/>
      <c r="DP11" s="739"/>
      <c r="DQ11" s="738"/>
      <c r="DR11" s="739"/>
      <c r="DS11" s="738"/>
      <c r="DT11" s="739"/>
      <c r="DU11" s="738"/>
      <c r="DV11" s="739"/>
      <c r="DW11" s="738"/>
      <c r="DX11" s="739"/>
      <c r="DY11" s="738"/>
      <c r="DZ11" s="739"/>
      <c r="EA11" s="738"/>
      <c r="EB11" s="739"/>
      <c r="EC11" s="738"/>
      <c r="ED11" s="739"/>
      <c r="EE11" s="738"/>
      <c r="EF11" s="739"/>
      <c r="EG11" s="738"/>
      <c r="EH11" s="739"/>
      <c r="EI11" s="738"/>
      <c r="EJ11" s="739"/>
      <c r="EK11" s="738"/>
      <c r="EL11" s="739"/>
      <c r="EM11" s="738"/>
      <c r="EN11" s="739"/>
      <c r="EO11" s="738"/>
      <c r="EP11" s="739"/>
      <c r="EQ11" s="738"/>
      <c r="ER11" s="739"/>
      <c r="ES11" s="738"/>
      <c r="ET11" s="739"/>
      <c r="EU11" s="738"/>
      <c r="EV11" s="739"/>
      <c r="EW11" s="738"/>
      <c r="EX11" s="739"/>
      <c r="EY11" s="738"/>
      <c r="EZ11" s="739"/>
      <c r="FA11" s="738"/>
      <c r="FB11" s="739"/>
      <c r="FC11" s="738"/>
      <c r="FD11" s="739"/>
      <c r="FE11" s="738"/>
      <c r="FF11" s="739"/>
      <c r="FG11" s="738"/>
      <c r="FH11" s="739"/>
      <c r="FI11" s="738"/>
      <c r="FJ11" s="739"/>
      <c r="FK11" s="738"/>
      <c r="FL11" s="739"/>
      <c r="FM11" s="738"/>
      <c r="FN11" s="739"/>
      <c r="FO11" s="738"/>
      <c r="FP11" s="739"/>
      <c r="FQ11" s="738"/>
      <c r="FR11" s="739"/>
      <c r="FS11" s="738"/>
      <c r="FT11" s="739"/>
      <c r="FU11" s="738"/>
      <c r="FV11" s="739"/>
      <c r="FW11" s="738"/>
      <c r="FX11" s="739"/>
      <c r="FY11" s="738"/>
      <c r="FZ11" s="739"/>
      <c r="GA11" s="738"/>
      <c r="GB11" s="739"/>
      <c r="GC11" s="738"/>
      <c r="GD11" s="739"/>
      <c r="GE11" s="738"/>
      <c r="GF11" s="739"/>
      <c r="GG11" s="738"/>
      <c r="GH11" s="739"/>
      <c r="GI11" s="738"/>
      <c r="GJ11" s="739"/>
      <c r="GK11" s="738"/>
      <c r="GL11" s="739"/>
      <c r="GM11" s="738"/>
      <c r="GN11" s="756"/>
      <c r="GO11" s="745"/>
      <c r="GP11" s="739"/>
      <c r="GQ11" s="738"/>
      <c r="GR11" s="739"/>
      <c r="GS11" s="738"/>
      <c r="GT11" s="739"/>
      <c r="GU11" s="738"/>
      <c r="GV11" s="739"/>
      <c r="GW11" s="738"/>
      <c r="GX11" s="739"/>
      <c r="GY11" s="738"/>
      <c r="GZ11" s="739"/>
      <c r="HA11" s="738"/>
      <c r="HB11" s="739"/>
      <c r="HC11" s="738"/>
      <c r="HD11" s="739"/>
      <c r="HE11" s="738"/>
      <c r="HF11" s="739"/>
      <c r="HG11" s="738"/>
      <c r="HH11" s="739"/>
      <c r="HI11" s="738"/>
      <c r="HJ11" s="739"/>
      <c r="HK11" s="738"/>
      <c r="HL11" s="739"/>
      <c r="HM11" s="738"/>
      <c r="HN11" s="739"/>
      <c r="HO11" s="738"/>
      <c r="HP11" s="739"/>
      <c r="HQ11" s="738"/>
      <c r="HR11" s="739"/>
      <c r="HS11" s="738"/>
      <c r="HT11" s="739"/>
      <c r="HU11" s="738"/>
      <c r="HV11" s="739"/>
      <c r="HW11" s="738"/>
      <c r="HX11" s="739"/>
      <c r="HY11" s="738"/>
      <c r="HZ11" s="739"/>
      <c r="IA11" s="738"/>
      <c r="IB11" s="739"/>
      <c r="IC11" s="738"/>
      <c r="ID11" s="739"/>
      <c r="IE11" s="738"/>
      <c r="IF11" s="739"/>
      <c r="IG11" s="738"/>
      <c r="IH11" s="739"/>
      <c r="II11" s="738"/>
      <c r="IJ11" s="739"/>
      <c r="IK11" s="738"/>
      <c r="IL11" s="739"/>
      <c r="IM11" s="738"/>
      <c r="IN11" s="739"/>
      <c r="IO11" s="738"/>
      <c r="IP11" s="739"/>
      <c r="IQ11" s="738"/>
      <c r="IR11" s="739"/>
      <c r="IS11" s="738"/>
      <c r="IT11" s="739"/>
      <c r="IU11" s="738"/>
      <c r="IV11" s="739"/>
      <c r="IW11" s="738"/>
      <c r="IX11" s="739"/>
      <c r="IY11" s="738"/>
      <c r="IZ11" s="739"/>
      <c r="JA11" s="738"/>
      <c r="JB11" s="756"/>
    </row>
    <row r="12" spans="1:348" s="447" customFormat="1" ht="20.100000000000001" customHeight="1" collapsed="1">
      <c r="B12" s="827" t="s">
        <v>212</v>
      </c>
      <c r="C12" s="828"/>
      <c r="D12" s="828"/>
      <c r="E12" s="828"/>
      <c r="F12" s="828"/>
      <c r="G12" s="828"/>
      <c r="H12" s="828"/>
      <c r="I12" s="828"/>
      <c r="J12" s="828"/>
      <c r="K12" s="828"/>
      <c r="L12" s="828"/>
      <c r="M12" s="829"/>
      <c r="N12" s="844">
        <f>Grafik!$O$6</f>
        <v>154950</v>
      </c>
      <c r="O12" s="845"/>
      <c r="P12" s="845"/>
      <c r="Q12" s="845"/>
      <c r="R12" s="845"/>
      <c r="S12" s="846"/>
      <c r="T12" s="497"/>
      <c r="U12" s="738"/>
      <c r="V12" s="739"/>
      <c r="W12" s="738"/>
      <c r="X12" s="739"/>
      <c r="Y12" s="738"/>
      <c r="Z12" s="739"/>
      <c r="AA12" s="738"/>
      <c r="AB12" s="739"/>
      <c r="AC12" s="738"/>
      <c r="AD12" s="739"/>
      <c r="AE12" s="738"/>
      <c r="AF12" s="739"/>
      <c r="AG12" s="738"/>
      <c r="AH12" s="739"/>
      <c r="AI12" s="738"/>
      <c r="AJ12" s="739"/>
      <c r="AK12" s="738"/>
      <c r="AL12" s="739"/>
      <c r="AM12" s="738"/>
      <c r="AN12" s="739"/>
      <c r="AO12" s="738"/>
      <c r="AP12" s="739"/>
      <c r="AQ12" s="738"/>
      <c r="AR12" s="739"/>
      <c r="AS12" s="738"/>
      <c r="AT12" s="739"/>
      <c r="AU12" s="738"/>
      <c r="AV12" s="739"/>
      <c r="AW12" s="738"/>
      <c r="AX12" s="739"/>
      <c r="AY12" s="738"/>
      <c r="AZ12" s="739"/>
      <c r="BA12" s="738"/>
      <c r="BB12" s="739"/>
      <c r="BC12" s="738"/>
      <c r="BD12" s="739"/>
      <c r="BE12" s="738"/>
      <c r="BF12" s="739"/>
      <c r="BG12" s="738"/>
      <c r="BH12" s="739"/>
      <c r="BI12" s="738"/>
      <c r="BJ12" s="739"/>
      <c r="BK12" s="738"/>
      <c r="BL12" s="739"/>
      <c r="BM12" s="738"/>
      <c r="BN12" s="739"/>
      <c r="BO12" s="738"/>
      <c r="BP12" s="739"/>
      <c r="BQ12" s="738"/>
      <c r="BR12" s="739"/>
      <c r="BS12" s="738"/>
      <c r="BT12" s="739"/>
      <c r="BU12" s="738"/>
      <c r="BV12" s="739"/>
      <c r="BW12" s="738"/>
      <c r="BX12" s="739"/>
      <c r="BY12" s="738"/>
      <c r="BZ12" s="739"/>
      <c r="CA12" s="738"/>
      <c r="CB12" s="739"/>
      <c r="CC12" s="738"/>
      <c r="CD12" s="739"/>
      <c r="CE12" s="738"/>
      <c r="CF12" s="739"/>
      <c r="CG12" s="738"/>
      <c r="CH12" s="739"/>
      <c r="CI12" s="738"/>
      <c r="CJ12" s="739"/>
      <c r="CK12" s="738"/>
      <c r="CL12" s="739"/>
      <c r="CM12" s="738"/>
      <c r="CN12" s="739"/>
      <c r="CO12" s="738"/>
      <c r="CP12" s="739"/>
      <c r="CQ12" s="738"/>
      <c r="CR12" s="739"/>
      <c r="CS12" s="738"/>
      <c r="CT12" s="739"/>
      <c r="CU12" s="738"/>
      <c r="CV12" s="739"/>
      <c r="CW12" s="738"/>
      <c r="CX12" s="739"/>
      <c r="CY12" s="738"/>
      <c r="CZ12" s="739"/>
      <c r="DA12" s="738"/>
      <c r="DB12" s="739"/>
      <c r="DC12" s="738"/>
      <c r="DD12" s="739"/>
      <c r="DE12" s="738"/>
      <c r="DF12" s="739"/>
      <c r="DG12" s="738"/>
      <c r="DH12" s="739"/>
      <c r="DI12" s="738"/>
      <c r="DJ12" s="739"/>
      <c r="DK12" s="738"/>
      <c r="DL12" s="739"/>
      <c r="DM12" s="738"/>
      <c r="DN12" s="739"/>
      <c r="DO12" s="738"/>
      <c r="DP12" s="739"/>
      <c r="DQ12" s="738"/>
      <c r="DR12" s="739"/>
      <c r="DS12" s="738"/>
      <c r="DT12" s="739"/>
      <c r="DU12" s="738"/>
      <c r="DV12" s="739"/>
      <c r="DW12" s="738"/>
      <c r="DX12" s="739"/>
      <c r="DY12" s="738"/>
      <c r="DZ12" s="739"/>
      <c r="EA12" s="738"/>
      <c r="EB12" s="739"/>
      <c r="EC12" s="738"/>
      <c r="ED12" s="739"/>
      <c r="EE12" s="738"/>
      <c r="EF12" s="739"/>
      <c r="EG12" s="738"/>
      <c r="EH12" s="739"/>
      <c r="EI12" s="738"/>
      <c r="EJ12" s="739"/>
      <c r="EK12" s="738"/>
      <c r="EL12" s="739"/>
      <c r="EM12" s="738"/>
      <c r="EN12" s="739"/>
      <c r="EO12" s="738"/>
      <c r="EP12" s="739"/>
      <c r="EQ12" s="738"/>
      <c r="ER12" s="739"/>
      <c r="ES12" s="738"/>
      <c r="ET12" s="739"/>
      <c r="EU12" s="738"/>
      <c r="EV12" s="739"/>
      <c r="EW12" s="738"/>
      <c r="EX12" s="739"/>
      <c r="EY12" s="738"/>
      <c r="EZ12" s="739"/>
      <c r="FA12" s="738"/>
      <c r="FB12" s="739"/>
      <c r="FC12" s="738"/>
      <c r="FD12" s="739"/>
      <c r="FE12" s="738"/>
      <c r="FF12" s="739"/>
      <c r="FG12" s="738"/>
      <c r="FH12" s="739"/>
      <c r="FI12" s="738"/>
      <c r="FJ12" s="739"/>
      <c r="FK12" s="738"/>
      <c r="FL12" s="739"/>
      <c r="FM12" s="738"/>
      <c r="FN12" s="739"/>
      <c r="FO12" s="738"/>
      <c r="FP12" s="739"/>
      <c r="FQ12" s="738"/>
      <c r="FR12" s="739"/>
      <c r="FS12" s="738"/>
      <c r="FT12" s="739"/>
      <c r="FU12" s="738"/>
      <c r="FV12" s="739"/>
      <c r="FW12" s="738"/>
      <c r="FX12" s="739"/>
      <c r="FY12" s="738"/>
      <c r="FZ12" s="739"/>
      <c r="GA12" s="738"/>
      <c r="GB12" s="739"/>
      <c r="GC12" s="738"/>
      <c r="GD12" s="739"/>
      <c r="GE12" s="738"/>
      <c r="GF12" s="739"/>
      <c r="GG12" s="738"/>
      <c r="GH12" s="739"/>
      <c r="GI12" s="738"/>
      <c r="GJ12" s="739"/>
      <c r="GK12" s="738"/>
      <c r="GL12" s="739"/>
      <c r="GM12" s="738"/>
      <c r="GN12" s="756"/>
      <c r="GO12" s="745"/>
      <c r="GP12" s="739"/>
      <c r="GQ12" s="738"/>
      <c r="GR12" s="739"/>
      <c r="GS12" s="738"/>
      <c r="GT12" s="739"/>
      <c r="GU12" s="738"/>
      <c r="GV12" s="739"/>
      <c r="GW12" s="738"/>
      <c r="GX12" s="739"/>
      <c r="GY12" s="738"/>
      <c r="GZ12" s="739"/>
      <c r="HA12" s="738"/>
      <c r="HB12" s="739"/>
      <c r="HC12" s="738"/>
      <c r="HD12" s="739"/>
      <c r="HE12" s="738"/>
      <c r="HF12" s="739"/>
      <c r="HG12" s="738"/>
      <c r="HH12" s="739"/>
      <c r="HI12" s="738"/>
      <c r="HJ12" s="739"/>
      <c r="HK12" s="738"/>
      <c r="HL12" s="739"/>
      <c r="HM12" s="738"/>
      <c r="HN12" s="739"/>
      <c r="HO12" s="738"/>
      <c r="HP12" s="739"/>
      <c r="HQ12" s="738"/>
      <c r="HR12" s="739"/>
      <c r="HS12" s="738"/>
      <c r="HT12" s="739"/>
      <c r="HU12" s="738"/>
      <c r="HV12" s="739"/>
      <c r="HW12" s="738"/>
      <c r="HX12" s="739"/>
      <c r="HY12" s="738"/>
      <c r="HZ12" s="739"/>
      <c r="IA12" s="738"/>
      <c r="IB12" s="739"/>
      <c r="IC12" s="738"/>
      <c r="ID12" s="739"/>
      <c r="IE12" s="738"/>
      <c r="IF12" s="739"/>
      <c r="IG12" s="738"/>
      <c r="IH12" s="739"/>
      <c r="II12" s="738"/>
      <c r="IJ12" s="739"/>
      <c r="IK12" s="738"/>
      <c r="IL12" s="739"/>
      <c r="IM12" s="738"/>
      <c r="IN12" s="739"/>
      <c r="IO12" s="738"/>
      <c r="IP12" s="739"/>
      <c r="IQ12" s="738"/>
      <c r="IR12" s="739"/>
      <c r="IS12" s="738"/>
      <c r="IT12" s="739"/>
      <c r="IU12" s="738"/>
      <c r="IV12" s="739"/>
      <c r="IW12" s="738"/>
      <c r="IX12" s="739"/>
      <c r="IY12" s="738"/>
      <c r="IZ12" s="739"/>
      <c r="JA12" s="738"/>
      <c r="JB12" s="756"/>
    </row>
    <row r="13" spans="1:348" ht="20.100000000000001" customHeight="1" collapsed="1">
      <c r="A13" s="447"/>
      <c r="B13" s="827" t="s">
        <v>104</v>
      </c>
      <c r="C13" s="828"/>
      <c r="D13" s="828"/>
      <c r="E13" s="828"/>
      <c r="F13" s="828"/>
      <c r="G13" s="828"/>
      <c r="H13" s="828"/>
      <c r="I13" s="828"/>
      <c r="J13" s="828"/>
      <c r="K13" s="828"/>
      <c r="L13" s="828"/>
      <c r="M13" s="829"/>
      <c r="N13" s="835">
        <f>Grafik!$M$7</f>
        <v>765</v>
      </c>
      <c r="O13" s="836"/>
      <c r="P13" s="836"/>
      <c r="Q13" s="836"/>
      <c r="R13" s="836"/>
      <c r="S13" s="837"/>
      <c r="T13" s="497"/>
      <c r="U13" s="738"/>
      <c r="V13" s="739"/>
      <c r="W13" s="738"/>
      <c r="X13" s="739"/>
      <c r="Y13" s="738"/>
      <c r="Z13" s="739"/>
      <c r="AA13" s="738"/>
      <c r="AB13" s="739"/>
      <c r="AC13" s="738"/>
      <c r="AD13" s="739"/>
      <c r="AE13" s="738"/>
      <c r="AF13" s="739"/>
      <c r="AG13" s="738"/>
      <c r="AH13" s="739"/>
      <c r="AI13" s="738"/>
      <c r="AJ13" s="739"/>
      <c r="AK13" s="738"/>
      <c r="AL13" s="739"/>
      <c r="AM13" s="738"/>
      <c r="AN13" s="739"/>
      <c r="AO13" s="738"/>
      <c r="AP13" s="739"/>
      <c r="AQ13" s="738"/>
      <c r="AR13" s="739"/>
      <c r="AS13" s="738"/>
      <c r="AT13" s="739"/>
      <c r="AU13" s="738"/>
      <c r="AV13" s="739"/>
      <c r="AW13" s="738"/>
      <c r="AX13" s="739"/>
      <c r="AY13" s="738"/>
      <c r="AZ13" s="739"/>
      <c r="BA13" s="738"/>
      <c r="BB13" s="739"/>
      <c r="BC13" s="738"/>
      <c r="BD13" s="739"/>
      <c r="BE13" s="738"/>
      <c r="BF13" s="739"/>
      <c r="BG13" s="738"/>
      <c r="BH13" s="739"/>
      <c r="BI13" s="738"/>
      <c r="BJ13" s="739"/>
      <c r="BK13" s="738"/>
      <c r="BL13" s="739"/>
      <c r="BM13" s="738"/>
      <c r="BN13" s="739"/>
      <c r="BO13" s="738"/>
      <c r="BP13" s="739"/>
      <c r="BQ13" s="738"/>
      <c r="BR13" s="739"/>
      <c r="BS13" s="738"/>
      <c r="BT13" s="739"/>
      <c r="BU13" s="738"/>
      <c r="BV13" s="739"/>
      <c r="BW13" s="738"/>
      <c r="BX13" s="739"/>
      <c r="BY13" s="738"/>
      <c r="BZ13" s="739"/>
      <c r="CA13" s="738"/>
      <c r="CB13" s="739"/>
      <c r="CC13" s="738"/>
      <c r="CD13" s="739"/>
      <c r="CE13" s="738"/>
      <c r="CF13" s="739"/>
      <c r="CG13" s="738"/>
      <c r="CH13" s="739"/>
      <c r="CI13" s="738"/>
      <c r="CJ13" s="739"/>
      <c r="CK13" s="738"/>
      <c r="CL13" s="739"/>
      <c r="CM13" s="738"/>
      <c r="CN13" s="739"/>
      <c r="CO13" s="738"/>
      <c r="CP13" s="739"/>
      <c r="CQ13" s="738"/>
      <c r="CR13" s="739"/>
      <c r="CS13" s="738"/>
      <c r="CT13" s="739"/>
      <c r="CU13" s="738"/>
      <c r="CV13" s="739"/>
      <c r="CW13" s="738"/>
      <c r="CX13" s="739"/>
      <c r="CY13" s="738"/>
      <c r="CZ13" s="739"/>
      <c r="DA13" s="738"/>
      <c r="DB13" s="739"/>
      <c r="DC13" s="738"/>
      <c r="DD13" s="739"/>
      <c r="DE13" s="738"/>
      <c r="DF13" s="739"/>
      <c r="DG13" s="738"/>
      <c r="DH13" s="739"/>
      <c r="DI13" s="738"/>
      <c r="DJ13" s="739"/>
      <c r="DK13" s="738"/>
      <c r="DL13" s="739"/>
      <c r="DM13" s="738"/>
      <c r="DN13" s="739"/>
      <c r="DO13" s="738"/>
      <c r="DP13" s="739"/>
      <c r="DQ13" s="738"/>
      <c r="DR13" s="739"/>
      <c r="DS13" s="738"/>
      <c r="DT13" s="739"/>
      <c r="DU13" s="738"/>
      <c r="DV13" s="739"/>
      <c r="DW13" s="738"/>
      <c r="DX13" s="739"/>
      <c r="DY13" s="738"/>
      <c r="DZ13" s="739"/>
      <c r="EA13" s="738"/>
      <c r="EB13" s="739"/>
      <c r="EC13" s="738"/>
      <c r="ED13" s="739"/>
      <c r="EE13" s="738"/>
      <c r="EF13" s="739"/>
      <c r="EG13" s="738"/>
      <c r="EH13" s="739"/>
      <c r="EI13" s="738"/>
      <c r="EJ13" s="739"/>
      <c r="EK13" s="738"/>
      <c r="EL13" s="739"/>
      <c r="EM13" s="738"/>
      <c r="EN13" s="739"/>
      <c r="EO13" s="738"/>
      <c r="EP13" s="739"/>
      <c r="EQ13" s="738"/>
      <c r="ER13" s="739"/>
      <c r="ES13" s="738"/>
      <c r="ET13" s="739"/>
      <c r="EU13" s="738"/>
      <c r="EV13" s="739"/>
      <c r="EW13" s="738"/>
      <c r="EX13" s="739"/>
      <c r="EY13" s="738"/>
      <c r="EZ13" s="739"/>
      <c r="FA13" s="738"/>
      <c r="FB13" s="739"/>
      <c r="FC13" s="738"/>
      <c r="FD13" s="739"/>
      <c r="FE13" s="738"/>
      <c r="FF13" s="739"/>
      <c r="FG13" s="738"/>
      <c r="FH13" s="739"/>
      <c r="FI13" s="738"/>
      <c r="FJ13" s="739"/>
      <c r="FK13" s="738"/>
      <c r="FL13" s="739"/>
      <c r="FM13" s="738"/>
      <c r="FN13" s="739"/>
      <c r="FO13" s="738"/>
      <c r="FP13" s="739"/>
      <c r="FQ13" s="738"/>
      <c r="FR13" s="739"/>
      <c r="FS13" s="738"/>
      <c r="FT13" s="739"/>
      <c r="FU13" s="738"/>
      <c r="FV13" s="739"/>
      <c r="FW13" s="738"/>
      <c r="FX13" s="739"/>
      <c r="FY13" s="738"/>
      <c r="FZ13" s="739"/>
      <c r="GA13" s="738"/>
      <c r="GB13" s="739"/>
      <c r="GC13" s="738"/>
      <c r="GD13" s="739"/>
      <c r="GE13" s="738"/>
      <c r="GF13" s="739"/>
      <c r="GG13" s="738"/>
      <c r="GH13" s="739"/>
      <c r="GI13" s="738"/>
      <c r="GJ13" s="739"/>
      <c r="GK13" s="738"/>
      <c r="GL13" s="739"/>
      <c r="GM13" s="738"/>
      <c r="GN13" s="756"/>
      <c r="GO13" s="745"/>
      <c r="GP13" s="739"/>
      <c r="GQ13" s="738"/>
      <c r="GR13" s="739"/>
      <c r="GS13" s="738"/>
      <c r="GT13" s="739"/>
      <c r="GU13" s="738"/>
      <c r="GV13" s="739"/>
      <c r="GW13" s="738"/>
      <c r="GX13" s="739"/>
      <c r="GY13" s="738"/>
      <c r="GZ13" s="739"/>
      <c r="HA13" s="738"/>
      <c r="HB13" s="739"/>
      <c r="HC13" s="738"/>
      <c r="HD13" s="739"/>
      <c r="HE13" s="738"/>
      <c r="HF13" s="739"/>
      <c r="HG13" s="738"/>
      <c r="HH13" s="739"/>
      <c r="HI13" s="738"/>
      <c r="HJ13" s="739"/>
      <c r="HK13" s="738"/>
      <c r="HL13" s="739"/>
      <c r="HM13" s="738"/>
      <c r="HN13" s="739"/>
      <c r="HO13" s="738"/>
      <c r="HP13" s="739"/>
      <c r="HQ13" s="738"/>
      <c r="HR13" s="739"/>
      <c r="HS13" s="738"/>
      <c r="HT13" s="739"/>
      <c r="HU13" s="738"/>
      <c r="HV13" s="739"/>
      <c r="HW13" s="738"/>
      <c r="HX13" s="739"/>
      <c r="HY13" s="738"/>
      <c r="HZ13" s="739"/>
      <c r="IA13" s="738"/>
      <c r="IB13" s="739"/>
      <c r="IC13" s="738"/>
      <c r="ID13" s="739"/>
      <c r="IE13" s="738"/>
      <c r="IF13" s="739"/>
      <c r="IG13" s="738"/>
      <c r="IH13" s="739"/>
      <c r="II13" s="738"/>
      <c r="IJ13" s="739"/>
      <c r="IK13" s="738"/>
      <c r="IL13" s="739"/>
      <c r="IM13" s="738"/>
      <c r="IN13" s="739"/>
      <c r="IO13" s="738"/>
      <c r="IP13" s="739"/>
      <c r="IQ13" s="738"/>
      <c r="IR13" s="739"/>
      <c r="IS13" s="738"/>
      <c r="IT13" s="739"/>
      <c r="IU13" s="738"/>
      <c r="IV13" s="739"/>
      <c r="IW13" s="738"/>
      <c r="IX13" s="739"/>
      <c r="IY13" s="738"/>
      <c r="IZ13" s="739"/>
      <c r="JA13" s="738"/>
      <c r="JB13" s="756"/>
    </row>
    <row r="14" spans="1:348" ht="20.100000000000001" customHeight="1" collapsed="1">
      <c r="A14" s="447"/>
      <c r="B14" s="827" t="s">
        <v>213</v>
      </c>
      <c r="C14" s="828"/>
      <c r="D14" s="828"/>
      <c r="E14" s="828"/>
      <c r="F14" s="828"/>
      <c r="G14" s="828"/>
      <c r="H14" s="828"/>
      <c r="I14" s="828"/>
      <c r="J14" s="828"/>
      <c r="K14" s="828"/>
      <c r="L14" s="828"/>
      <c r="M14" s="829"/>
      <c r="N14" s="835">
        <f>Grafik!$M$6</f>
        <v>510</v>
      </c>
      <c r="O14" s="836"/>
      <c r="P14" s="836"/>
      <c r="Q14" s="836"/>
      <c r="R14" s="836"/>
      <c r="S14" s="837"/>
      <c r="T14" s="497"/>
      <c r="U14" s="738"/>
      <c r="V14" s="739"/>
      <c r="W14" s="738"/>
      <c r="X14" s="739"/>
      <c r="Y14" s="738"/>
      <c r="Z14" s="739"/>
      <c r="AA14" s="738"/>
      <c r="AB14" s="739"/>
      <c r="AC14" s="738"/>
      <c r="AD14" s="739"/>
      <c r="AE14" s="738"/>
      <c r="AF14" s="739"/>
      <c r="AG14" s="738"/>
      <c r="AH14" s="739"/>
      <c r="AI14" s="738"/>
      <c r="AJ14" s="739"/>
      <c r="AK14" s="738"/>
      <c r="AL14" s="739"/>
      <c r="AM14" s="738"/>
      <c r="AN14" s="739"/>
      <c r="AO14" s="738"/>
      <c r="AP14" s="739"/>
      <c r="AQ14" s="738"/>
      <c r="AR14" s="739"/>
      <c r="AS14" s="738"/>
      <c r="AT14" s="739"/>
      <c r="AU14" s="738"/>
      <c r="AV14" s="739"/>
      <c r="AW14" s="738"/>
      <c r="AX14" s="739"/>
      <c r="AY14" s="738"/>
      <c r="AZ14" s="739"/>
      <c r="BA14" s="738"/>
      <c r="BB14" s="739"/>
      <c r="BC14" s="738"/>
      <c r="BD14" s="739"/>
      <c r="BE14" s="738"/>
      <c r="BF14" s="739"/>
      <c r="BG14" s="738"/>
      <c r="BH14" s="739"/>
      <c r="BI14" s="738"/>
      <c r="BJ14" s="739"/>
      <c r="BK14" s="738"/>
      <c r="BL14" s="739"/>
      <c r="BM14" s="738"/>
      <c r="BN14" s="739"/>
      <c r="BO14" s="738"/>
      <c r="BP14" s="739"/>
      <c r="BQ14" s="738"/>
      <c r="BR14" s="739"/>
      <c r="BS14" s="738"/>
      <c r="BT14" s="739"/>
      <c r="BU14" s="738"/>
      <c r="BV14" s="739"/>
      <c r="BW14" s="738"/>
      <c r="BX14" s="739"/>
      <c r="BY14" s="738"/>
      <c r="BZ14" s="739"/>
      <c r="CA14" s="738"/>
      <c r="CB14" s="739"/>
      <c r="CC14" s="738"/>
      <c r="CD14" s="739"/>
      <c r="CE14" s="738"/>
      <c r="CF14" s="739"/>
      <c r="CG14" s="738"/>
      <c r="CH14" s="739"/>
      <c r="CI14" s="738"/>
      <c r="CJ14" s="739"/>
      <c r="CK14" s="738"/>
      <c r="CL14" s="739"/>
      <c r="CM14" s="738"/>
      <c r="CN14" s="739"/>
      <c r="CO14" s="738"/>
      <c r="CP14" s="739"/>
      <c r="CQ14" s="738"/>
      <c r="CR14" s="739"/>
      <c r="CS14" s="738"/>
      <c r="CT14" s="739"/>
      <c r="CU14" s="738"/>
      <c r="CV14" s="739"/>
      <c r="CW14" s="738"/>
      <c r="CX14" s="739"/>
      <c r="CY14" s="738"/>
      <c r="CZ14" s="739"/>
      <c r="DA14" s="738"/>
      <c r="DB14" s="739"/>
      <c r="DC14" s="738"/>
      <c r="DD14" s="739"/>
      <c r="DE14" s="738"/>
      <c r="DF14" s="739"/>
      <c r="DG14" s="738"/>
      <c r="DH14" s="739"/>
      <c r="DI14" s="738"/>
      <c r="DJ14" s="739"/>
      <c r="DK14" s="738"/>
      <c r="DL14" s="739"/>
      <c r="DM14" s="738"/>
      <c r="DN14" s="739"/>
      <c r="DO14" s="738"/>
      <c r="DP14" s="739"/>
      <c r="DQ14" s="738"/>
      <c r="DR14" s="739"/>
      <c r="DS14" s="738"/>
      <c r="DT14" s="739"/>
      <c r="DU14" s="738"/>
      <c r="DV14" s="739"/>
      <c r="DW14" s="738"/>
      <c r="DX14" s="739"/>
      <c r="DY14" s="738"/>
      <c r="DZ14" s="739"/>
      <c r="EA14" s="738"/>
      <c r="EB14" s="739"/>
      <c r="EC14" s="738"/>
      <c r="ED14" s="739"/>
      <c r="EE14" s="738"/>
      <c r="EF14" s="739"/>
      <c r="EG14" s="738"/>
      <c r="EH14" s="739"/>
      <c r="EI14" s="738"/>
      <c r="EJ14" s="739"/>
      <c r="EK14" s="738"/>
      <c r="EL14" s="739"/>
      <c r="EM14" s="738"/>
      <c r="EN14" s="739"/>
      <c r="EO14" s="738"/>
      <c r="EP14" s="739"/>
      <c r="EQ14" s="738"/>
      <c r="ER14" s="739"/>
      <c r="ES14" s="738"/>
      <c r="ET14" s="739"/>
      <c r="EU14" s="738"/>
      <c r="EV14" s="739"/>
      <c r="EW14" s="738"/>
      <c r="EX14" s="739"/>
      <c r="EY14" s="738"/>
      <c r="EZ14" s="739"/>
      <c r="FA14" s="738"/>
      <c r="FB14" s="739"/>
      <c r="FC14" s="738"/>
      <c r="FD14" s="739"/>
      <c r="FE14" s="738"/>
      <c r="FF14" s="739"/>
      <c r="FG14" s="738"/>
      <c r="FH14" s="739"/>
      <c r="FI14" s="738"/>
      <c r="FJ14" s="739"/>
      <c r="FK14" s="738"/>
      <c r="FL14" s="739"/>
      <c r="FM14" s="738"/>
      <c r="FN14" s="739"/>
      <c r="FO14" s="738"/>
      <c r="FP14" s="739"/>
      <c r="FQ14" s="738"/>
      <c r="FR14" s="739"/>
      <c r="FS14" s="738"/>
      <c r="FT14" s="739"/>
      <c r="FU14" s="738"/>
      <c r="FV14" s="739"/>
      <c r="FW14" s="738"/>
      <c r="FX14" s="739"/>
      <c r="FY14" s="738"/>
      <c r="FZ14" s="739"/>
      <c r="GA14" s="738"/>
      <c r="GB14" s="739"/>
      <c r="GC14" s="738"/>
      <c r="GD14" s="739"/>
      <c r="GE14" s="738"/>
      <c r="GF14" s="739"/>
      <c r="GG14" s="738"/>
      <c r="GH14" s="739"/>
      <c r="GI14" s="738"/>
      <c r="GJ14" s="739"/>
      <c r="GK14" s="738"/>
      <c r="GL14" s="739"/>
      <c r="GM14" s="738"/>
      <c r="GN14" s="756"/>
      <c r="GO14" s="745"/>
      <c r="GP14" s="739"/>
      <c r="GQ14" s="738"/>
      <c r="GR14" s="739"/>
      <c r="GS14" s="738"/>
      <c r="GT14" s="739"/>
      <c r="GU14" s="738"/>
      <c r="GV14" s="739"/>
      <c r="GW14" s="738"/>
      <c r="GX14" s="739"/>
      <c r="GY14" s="738"/>
      <c r="GZ14" s="739"/>
      <c r="HA14" s="738"/>
      <c r="HB14" s="739"/>
      <c r="HC14" s="738"/>
      <c r="HD14" s="739"/>
      <c r="HE14" s="738"/>
      <c r="HF14" s="739"/>
      <c r="HG14" s="738"/>
      <c r="HH14" s="739"/>
      <c r="HI14" s="738"/>
      <c r="HJ14" s="739"/>
      <c r="HK14" s="738"/>
      <c r="HL14" s="739"/>
      <c r="HM14" s="738"/>
      <c r="HN14" s="739"/>
      <c r="HO14" s="738"/>
      <c r="HP14" s="739"/>
      <c r="HQ14" s="738"/>
      <c r="HR14" s="739"/>
      <c r="HS14" s="738"/>
      <c r="HT14" s="739"/>
      <c r="HU14" s="738"/>
      <c r="HV14" s="739"/>
      <c r="HW14" s="738"/>
      <c r="HX14" s="739"/>
      <c r="HY14" s="738"/>
      <c r="HZ14" s="739"/>
      <c r="IA14" s="738"/>
      <c r="IB14" s="739"/>
      <c r="IC14" s="738"/>
      <c r="ID14" s="739"/>
      <c r="IE14" s="738"/>
      <c r="IF14" s="739"/>
      <c r="IG14" s="738"/>
      <c r="IH14" s="739"/>
      <c r="II14" s="738"/>
      <c r="IJ14" s="739"/>
      <c r="IK14" s="738"/>
      <c r="IL14" s="739"/>
      <c r="IM14" s="738"/>
      <c r="IN14" s="739"/>
      <c r="IO14" s="738"/>
      <c r="IP14" s="739"/>
      <c r="IQ14" s="738"/>
      <c r="IR14" s="739"/>
      <c r="IS14" s="738"/>
      <c r="IT14" s="739"/>
      <c r="IU14" s="738"/>
      <c r="IV14" s="739"/>
      <c r="IW14" s="738"/>
      <c r="IX14" s="739"/>
      <c r="IY14" s="738"/>
      <c r="IZ14" s="739"/>
      <c r="JA14" s="738"/>
      <c r="JB14" s="756"/>
    </row>
    <row r="15" spans="1:348" ht="20.100000000000001" customHeight="1" collapsed="1">
      <c r="A15" s="447"/>
      <c r="B15" s="827" t="s">
        <v>214</v>
      </c>
      <c r="C15" s="828"/>
      <c r="D15" s="828"/>
      <c r="E15" s="828"/>
      <c r="F15" s="828"/>
      <c r="G15" s="828"/>
      <c r="H15" s="828"/>
      <c r="I15" s="828"/>
      <c r="J15" s="828"/>
      <c r="K15" s="828"/>
      <c r="L15" s="828"/>
      <c r="M15" s="829"/>
      <c r="N15" s="835">
        <f>Grafik!$N$6</f>
        <v>390</v>
      </c>
      <c r="O15" s="836"/>
      <c r="P15" s="836"/>
      <c r="Q15" s="836"/>
      <c r="R15" s="836"/>
      <c r="S15" s="837"/>
      <c r="T15" s="497"/>
      <c r="U15" s="738"/>
      <c r="V15" s="739"/>
      <c r="W15" s="738"/>
      <c r="X15" s="739"/>
      <c r="Y15" s="738"/>
      <c r="Z15" s="739"/>
      <c r="AA15" s="738"/>
      <c r="AB15" s="739"/>
      <c r="AC15" s="738"/>
      <c r="AD15" s="739"/>
      <c r="AE15" s="738"/>
      <c r="AF15" s="739"/>
      <c r="AG15" s="738"/>
      <c r="AH15" s="739"/>
      <c r="AI15" s="738"/>
      <c r="AJ15" s="739"/>
      <c r="AK15" s="738"/>
      <c r="AL15" s="739"/>
      <c r="AM15" s="738"/>
      <c r="AN15" s="739"/>
      <c r="AO15" s="738"/>
      <c r="AP15" s="739"/>
      <c r="AQ15" s="738"/>
      <c r="AR15" s="739"/>
      <c r="AS15" s="738"/>
      <c r="AT15" s="739"/>
      <c r="AU15" s="738"/>
      <c r="AV15" s="739"/>
      <c r="AW15" s="738"/>
      <c r="AX15" s="739"/>
      <c r="AY15" s="738"/>
      <c r="AZ15" s="739"/>
      <c r="BA15" s="738"/>
      <c r="BB15" s="739"/>
      <c r="BC15" s="738"/>
      <c r="BD15" s="739"/>
      <c r="BE15" s="738"/>
      <c r="BF15" s="739"/>
      <c r="BG15" s="738"/>
      <c r="BH15" s="739"/>
      <c r="BI15" s="738"/>
      <c r="BJ15" s="739"/>
      <c r="BK15" s="738"/>
      <c r="BL15" s="739"/>
      <c r="BM15" s="738"/>
      <c r="BN15" s="739"/>
      <c r="BO15" s="738"/>
      <c r="BP15" s="739"/>
      <c r="BQ15" s="738"/>
      <c r="BR15" s="739"/>
      <c r="BS15" s="738"/>
      <c r="BT15" s="739"/>
      <c r="BU15" s="738"/>
      <c r="BV15" s="739"/>
      <c r="BW15" s="738"/>
      <c r="BX15" s="739"/>
      <c r="BY15" s="738"/>
      <c r="BZ15" s="739"/>
      <c r="CA15" s="738"/>
      <c r="CB15" s="739"/>
      <c r="CC15" s="738"/>
      <c r="CD15" s="739"/>
      <c r="CE15" s="738"/>
      <c r="CF15" s="739"/>
      <c r="CG15" s="738"/>
      <c r="CH15" s="739"/>
      <c r="CI15" s="738"/>
      <c r="CJ15" s="739"/>
      <c r="CK15" s="738"/>
      <c r="CL15" s="739"/>
      <c r="CM15" s="738"/>
      <c r="CN15" s="739"/>
      <c r="CO15" s="738"/>
      <c r="CP15" s="739"/>
      <c r="CQ15" s="738"/>
      <c r="CR15" s="739"/>
      <c r="CS15" s="738"/>
      <c r="CT15" s="739"/>
      <c r="CU15" s="738"/>
      <c r="CV15" s="739"/>
      <c r="CW15" s="738"/>
      <c r="CX15" s="739"/>
      <c r="CY15" s="738"/>
      <c r="CZ15" s="739"/>
      <c r="DA15" s="738"/>
      <c r="DB15" s="739"/>
      <c r="DC15" s="738"/>
      <c r="DD15" s="739"/>
      <c r="DE15" s="738"/>
      <c r="DF15" s="739"/>
      <c r="DG15" s="738"/>
      <c r="DH15" s="739"/>
      <c r="DI15" s="738"/>
      <c r="DJ15" s="739"/>
      <c r="DK15" s="738"/>
      <c r="DL15" s="739"/>
      <c r="DM15" s="738"/>
      <c r="DN15" s="739"/>
      <c r="DO15" s="738"/>
      <c r="DP15" s="739"/>
      <c r="DQ15" s="738"/>
      <c r="DR15" s="739"/>
      <c r="DS15" s="738"/>
      <c r="DT15" s="739"/>
      <c r="DU15" s="738"/>
      <c r="DV15" s="739"/>
      <c r="DW15" s="738"/>
      <c r="DX15" s="739"/>
      <c r="DY15" s="738"/>
      <c r="DZ15" s="739"/>
      <c r="EA15" s="738"/>
      <c r="EB15" s="739"/>
      <c r="EC15" s="738"/>
      <c r="ED15" s="739"/>
      <c r="EE15" s="738"/>
      <c r="EF15" s="739"/>
      <c r="EG15" s="738"/>
      <c r="EH15" s="739"/>
      <c r="EI15" s="738"/>
      <c r="EJ15" s="739"/>
      <c r="EK15" s="738"/>
      <c r="EL15" s="739"/>
      <c r="EM15" s="738"/>
      <c r="EN15" s="739"/>
      <c r="EO15" s="738"/>
      <c r="EP15" s="739"/>
      <c r="EQ15" s="738"/>
      <c r="ER15" s="739"/>
      <c r="ES15" s="738"/>
      <c r="ET15" s="739"/>
      <c r="EU15" s="738"/>
      <c r="EV15" s="739"/>
      <c r="EW15" s="738"/>
      <c r="EX15" s="739"/>
      <c r="EY15" s="738"/>
      <c r="EZ15" s="739"/>
      <c r="FA15" s="738"/>
      <c r="FB15" s="739"/>
      <c r="FC15" s="738"/>
      <c r="FD15" s="739"/>
      <c r="FE15" s="738"/>
      <c r="FF15" s="739"/>
      <c r="FG15" s="738"/>
      <c r="FH15" s="739"/>
      <c r="FI15" s="738"/>
      <c r="FJ15" s="739"/>
      <c r="FK15" s="738"/>
      <c r="FL15" s="739"/>
      <c r="FM15" s="738"/>
      <c r="FN15" s="739"/>
      <c r="FO15" s="738"/>
      <c r="FP15" s="739"/>
      <c r="FQ15" s="738"/>
      <c r="FR15" s="739"/>
      <c r="FS15" s="738"/>
      <c r="FT15" s="739"/>
      <c r="FU15" s="738"/>
      <c r="FV15" s="739"/>
      <c r="FW15" s="738"/>
      <c r="FX15" s="739"/>
      <c r="FY15" s="738"/>
      <c r="FZ15" s="739"/>
      <c r="GA15" s="738"/>
      <c r="GB15" s="739"/>
      <c r="GC15" s="738"/>
      <c r="GD15" s="739"/>
      <c r="GE15" s="738"/>
      <c r="GF15" s="739"/>
      <c r="GG15" s="738"/>
      <c r="GH15" s="739"/>
      <c r="GI15" s="738"/>
      <c r="GJ15" s="739"/>
      <c r="GK15" s="738"/>
      <c r="GL15" s="739"/>
      <c r="GM15" s="738"/>
      <c r="GN15" s="756"/>
      <c r="GO15" s="745"/>
      <c r="GP15" s="739"/>
      <c r="GQ15" s="738"/>
      <c r="GR15" s="739"/>
      <c r="GS15" s="738"/>
      <c r="GT15" s="739"/>
      <c r="GU15" s="738"/>
      <c r="GV15" s="739"/>
      <c r="GW15" s="738"/>
      <c r="GX15" s="739"/>
      <c r="GY15" s="738"/>
      <c r="GZ15" s="739"/>
      <c r="HA15" s="738"/>
      <c r="HB15" s="739"/>
      <c r="HC15" s="738"/>
      <c r="HD15" s="739"/>
      <c r="HE15" s="738"/>
      <c r="HF15" s="739"/>
      <c r="HG15" s="738"/>
      <c r="HH15" s="739"/>
      <c r="HI15" s="738"/>
      <c r="HJ15" s="739"/>
      <c r="HK15" s="738"/>
      <c r="HL15" s="739"/>
      <c r="HM15" s="738"/>
      <c r="HN15" s="739"/>
      <c r="HO15" s="738"/>
      <c r="HP15" s="739"/>
      <c r="HQ15" s="738"/>
      <c r="HR15" s="739"/>
      <c r="HS15" s="738"/>
      <c r="HT15" s="739"/>
      <c r="HU15" s="738"/>
      <c r="HV15" s="739"/>
      <c r="HW15" s="738"/>
      <c r="HX15" s="739"/>
      <c r="HY15" s="738"/>
      <c r="HZ15" s="739"/>
      <c r="IA15" s="738"/>
      <c r="IB15" s="739"/>
      <c r="IC15" s="738"/>
      <c r="ID15" s="739"/>
      <c r="IE15" s="738"/>
      <c r="IF15" s="739"/>
      <c r="IG15" s="738"/>
      <c r="IH15" s="739"/>
      <c r="II15" s="738"/>
      <c r="IJ15" s="739"/>
      <c r="IK15" s="738"/>
      <c r="IL15" s="739"/>
      <c r="IM15" s="738"/>
      <c r="IN15" s="739"/>
      <c r="IO15" s="738"/>
      <c r="IP15" s="739"/>
      <c r="IQ15" s="738"/>
      <c r="IR15" s="739"/>
      <c r="IS15" s="738"/>
      <c r="IT15" s="739"/>
      <c r="IU15" s="738"/>
      <c r="IV15" s="739"/>
      <c r="IW15" s="738"/>
      <c r="IX15" s="739"/>
      <c r="IY15" s="738"/>
      <c r="IZ15" s="739"/>
      <c r="JA15" s="738"/>
      <c r="JB15" s="756"/>
    </row>
    <row r="16" spans="1:348" ht="20.100000000000001" customHeight="1" collapsed="1">
      <c r="A16" s="447"/>
      <c r="B16" s="827" t="s">
        <v>27</v>
      </c>
      <c r="C16" s="828"/>
      <c r="D16" s="828"/>
      <c r="E16" s="828"/>
      <c r="F16" s="828"/>
      <c r="G16" s="828"/>
      <c r="H16" s="828"/>
      <c r="I16" s="828"/>
      <c r="J16" s="828"/>
      <c r="K16" s="828"/>
      <c r="L16" s="828"/>
      <c r="M16" s="829"/>
      <c r="N16" s="835">
        <f>Grafik!$K$6</f>
        <v>550</v>
      </c>
      <c r="O16" s="836"/>
      <c r="P16" s="836"/>
      <c r="Q16" s="836"/>
      <c r="R16" s="836"/>
      <c r="S16" s="837"/>
      <c r="T16" s="497"/>
      <c r="U16" s="738"/>
      <c r="V16" s="739"/>
      <c r="W16" s="738"/>
      <c r="X16" s="739"/>
      <c r="Y16" s="738"/>
      <c r="Z16" s="739"/>
      <c r="AA16" s="738"/>
      <c r="AB16" s="739"/>
      <c r="AC16" s="738"/>
      <c r="AD16" s="739"/>
      <c r="AE16" s="738"/>
      <c r="AF16" s="739"/>
      <c r="AG16" s="738"/>
      <c r="AH16" s="739"/>
      <c r="AI16" s="738"/>
      <c r="AJ16" s="739"/>
      <c r="AK16" s="738"/>
      <c r="AL16" s="739"/>
      <c r="AM16" s="738"/>
      <c r="AN16" s="739"/>
      <c r="AO16" s="738"/>
      <c r="AP16" s="739"/>
      <c r="AQ16" s="738"/>
      <c r="AR16" s="739"/>
      <c r="AS16" s="738"/>
      <c r="AT16" s="739"/>
      <c r="AU16" s="738"/>
      <c r="AV16" s="739"/>
      <c r="AW16" s="738"/>
      <c r="AX16" s="739"/>
      <c r="AY16" s="738"/>
      <c r="AZ16" s="739"/>
      <c r="BA16" s="738"/>
      <c r="BB16" s="739"/>
      <c r="BC16" s="738"/>
      <c r="BD16" s="739"/>
      <c r="BE16" s="738"/>
      <c r="BF16" s="739"/>
      <c r="BG16" s="738"/>
      <c r="BH16" s="739"/>
      <c r="BI16" s="738"/>
      <c r="BJ16" s="739"/>
      <c r="BK16" s="738"/>
      <c r="BL16" s="739"/>
      <c r="BM16" s="738"/>
      <c r="BN16" s="739"/>
      <c r="BO16" s="738"/>
      <c r="BP16" s="739"/>
      <c r="BQ16" s="738"/>
      <c r="BR16" s="739"/>
      <c r="BS16" s="738"/>
      <c r="BT16" s="739"/>
      <c r="BU16" s="738"/>
      <c r="BV16" s="739"/>
      <c r="BW16" s="738"/>
      <c r="BX16" s="739"/>
      <c r="BY16" s="738"/>
      <c r="BZ16" s="739"/>
      <c r="CA16" s="738"/>
      <c r="CB16" s="739"/>
      <c r="CC16" s="738"/>
      <c r="CD16" s="739"/>
      <c r="CE16" s="738"/>
      <c r="CF16" s="739"/>
      <c r="CG16" s="738"/>
      <c r="CH16" s="739"/>
      <c r="CI16" s="738"/>
      <c r="CJ16" s="739"/>
      <c r="CK16" s="738"/>
      <c r="CL16" s="739"/>
      <c r="CM16" s="738"/>
      <c r="CN16" s="739"/>
      <c r="CO16" s="738"/>
      <c r="CP16" s="739"/>
      <c r="CQ16" s="738"/>
      <c r="CR16" s="739"/>
      <c r="CS16" s="738"/>
      <c r="CT16" s="739"/>
      <c r="CU16" s="738"/>
      <c r="CV16" s="739"/>
      <c r="CW16" s="738"/>
      <c r="CX16" s="739"/>
      <c r="CY16" s="738"/>
      <c r="CZ16" s="739"/>
      <c r="DA16" s="738"/>
      <c r="DB16" s="739"/>
      <c r="DC16" s="738"/>
      <c r="DD16" s="739"/>
      <c r="DE16" s="738"/>
      <c r="DF16" s="739"/>
      <c r="DG16" s="738"/>
      <c r="DH16" s="739"/>
      <c r="DI16" s="738"/>
      <c r="DJ16" s="739"/>
      <c r="DK16" s="738"/>
      <c r="DL16" s="739"/>
      <c r="DM16" s="738"/>
      <c r="DN16" s="739"/>
      <c r="DO16" s="738"/>
      <c r="DP16" s="739"/>
      <c r="DQ16" s="738"/>
      <c r="DR16" s="739"/>
      <c r="DS16" s="738"/>
      <c r="DT16" s="739"/>
      <c r="DU16" s="738"/>
      <c r="DV16" s="739"/>
      <c r="DW16" s="738"/>
      <c r="DX16" s="739"/>
      <c r="DY16" s="738"/>
      <c r="DZ16" s="739"/>
      <c r="EA16" s="738"/>
      <c r="EB16" s="739"/>
      <c r="EC16" s="738"/>
      <c r="ED16" s="739"/>
      <c r="EE16" s="738"/>
      <c r="EF16" s="739"/>
      <c r="EG16" s="738"/>
      <c r="EH16" s="739"/>
      <c r="EI16" s="738"/>
      <c r="EJ16" s="739"/>
      <c r="EK16" s="738"/>
      <c r="EL16" s="739"/>
      <c r="EM16" s="738"/>
      <c r="EN16" s="739"/>
      <c r="EO16" s="738"/>
      <c r="EP16" s="739"/>
      <c r="EQ16" s="738"/>
      <c r="ER16" s="739"/>
      <c r="ES16" s="738"/>
      <c r="ET16" s="739"/>
      <c r="EU16" s="738"/>
      <c r="EV16" s="739"/>
      <c r="EW16" s="738"/>
      <c r="EX16" s="739"/>
      <c r="EY16" s="738"/>
      <c r="EZ16" s="739"/>
      <c r="FA16" s="738"/>
      <c r="FB16" s="739"/>
      <c r="FC16" s="738"/>
      <c r="FD16" s="739"/>
      <c r="FE16" s="738"/>
      <c r="FF16" s="739"/>
      <c r="FG16" s="738"/>
      <c r="FH16" s="739"/>
      <c r="FI16" s="738"/>
      <c r="FJ16" s="739"/>
      <c r="FK16" s="738"/>
      <c r="FL16" s="739"/>
      <c r="FM16" s="738"/>
      <c r="FN16" s="739"/>
      <c r="FO16" s="738"/>
      <c r="FP16" s="739"/>
      <c r="FQ16" s="738"/>
      <c r="FR16" s="739"/>
      <c r="FS16" s="738"/>
      <c r="FT16" s="739"/>
      <c r="FU16" s="738"/>
      <c r="FV16" s="739"/>
      <c r="FW16" s="738"/>
      <c r="FX16" s="739"/>
      <c r="FY16" s="738"/>
      <c r="FZ16" s="739"/>
      <c r="GA16" s="738"/>
      <c r="GB16" s="739"/>
      <c r="GC16" s="738"/>
      <c r="GD16" s="739"/>
      <c r="GE16" s="738"/>
      <c r="GF16" s="739"/>
      <c r="GG16" s="738"/>
      <c r="GH16" s="739"/>
      <c r="GI16" s="738"/>
      <c r="GJ16" s="739"/>
      <c r="GK16" s="738"/>
      <c r="GL16" s="739"/>
      <c r="GM16" s="738"/>
      <c r="GN16" s="756"/>
      <c r="GO16" s="745"/>
      <c r="GP16" s="739"/>
      <c r="GQ16" s="738"/>
      <c r="GR16" s="739"/>
      <c r="GS16" s="738"/>
      <c r="GT16" s="739"/>
      <c r="GU16" s="738"/>
      <c r="GV16" s="739"/>
      <c r="GW16" s="738"/>
      <c r="GX16" s="739"/>
      <c r="GY16" s="738"/>
      <c r="GZ16" s="739"/>
      <c r="HA16" s="738"/>
      <c r="HB16" s="739"/>
      <c r="HC16" s="738"/>
      <c r="HD16" s="739"/>
      <c r="HE16" s="738"/>
      <c r="HF16" s="739"/>
      <c r="HG16" s="738"/>
      <c r="HH16" s="739"/>
      <c r="HI16" s="738"/>
      <c r="HJ16" s="739"/>
      <c r="HK16" s="738"/>
      <c r="HL16" s="739"/>
      <c r="HM16" s="738"/>
      <c r="HN16" s="739"/>
      <c r="HO16" s="738"/>
      <c r="HP16" s="739"/>
      <c r="HQ16" s="738"/>
      <c r="HR16" s="739"/>
      <c r="HS16" s="738"/>
      <c r="HT16" s="739"/>
      <c r="HU16" s="738"/>
      <c r="HV16" s="739"/>
      <c r="HW16" s="738"/>
      <c r="HX16" s="739"/>
      <c r="HY16" s="738"/>
      <c r="HZ16" s="739"/>
      <c r="IA16" s="738"/>
      <c r="IB16" s="739"/>
      <c r="IC16" s="738"/>
      <c r="ID16" s="739"/>
      <c r="IE16" s="738"/>
      <c r="IF16" s="739"/>
      <c r="IG16" s="738"/>
      <c r="IH16" s="739"/>
      <c r="II16" s="738"/>
      <c r="IJ16" s="739"/>
      <c r="IK16" s="738"/>
      <c r="IL16" s="739"/>
      <c r="IM16" s="738"/>
      <c r="IN16" s="739"/>
      <c r="IO16" s="738"/>
      <c r="IP16" s="739"/>
      <c r="IQ16" s="738"/>
      <c r="IR16" s="739"/>
      <c r="IS16" s="738"/>
      <c r="IT16" s="739"/>
      <c r="IU16" s="738"/>
      <c r="IV16" s="739"/>
      <c r="IW16" s="738"/>
      <c r="IX16" s="739"/>
      <c r="IY16" s="738"/>
      <c r="IZ16" s="739"/>
      <c r="JA16" s="738"/>
      <c r="JB16" s="756"/>
    </row>
    <row r="17" spans="1:262" ht="20.100000000000001" customHeight="1" collapsed="1">
      <c r="A17" s="447"/>
      <c r="B17" s="827" t="s">
        <v>253</v>
      </c>
      <c r="C17" s="828"/>
      <c r="D17" s="828"/>
      <c r="E17" s="828"/>
      <c r="F17" s="828"/>
      <c r="G17" s="828"/>
      <c r="H17" s="828"/>
      <c r="I17" s="828"/>
      <c r="J17" s="828"/>
      <c r="K17" s="828"/>
      <c r="L17" s="828"/>
      <c r="M17" s="829"/>
      <c r="N17" s="835">
        <f>Grafik!K7</f>
        <v>520</v>
      </c>
      <c r="O17" s="836"/>
      <c r="P17" s="836"/>
      <c r="Q17" s="836"/>
      <c r="R17" s="836"/>
      <c r="S17" s="837"/>
      <c r="T17" s="497"/>
      <c r="U17" s="738"/>
      <c r="V17" s="739"/>
      <c r="W17" s="738"/>
      <c r="X17" s="739"/>
      <c r="Y17" s="738"/>
      <c r="Z17" s="739"/>
      <c r="AA17" s="738"/>
      <c r="AB17" s="739"/>
      <c r="AC17" s="738"/>
      <c r="AD17" s="739"/>
      <c r="AE17" s="738"/>
      <c r="AF17" s="739"/>
      <c r="AG17" s="738"/>
      <c r="AH17" s="739"/>
      <c r="AI17" s="738"/>
      <c r="AJ17" s="739"/>
      <c r="AK17" s="738"/>
      <c r="AL17" s="739"/>
      <c r="AM17" s="738"/>
      <c r="AN17" s="739"/>
      <c r="AO17" s="738"/>
      <c r="AP17" s="739"/>
      <c r="AQ17" s="738"/>
      <c r="AR17" s="739"/>
      <c r="AS17" s="738"/>
      <c r="AT17" s="739"/>
      <c r="AU17" s="738"/>
      <c r="AV17" s="739"/>
      <c r="AW17" s="738"/>
      <c r="AX17" s="739"/>
      <c r="AY17" s="738"/>
      <c r="AZ17" s="739"/>
      <c r="BA17" s="738"/>
      <c r="BB17" s="739"/>
      <c r="BC17" s="738"/>
      <c r="BD17" s="739"/>
      <c r="BE17" s="738"/>
      <c r="BF17" s="739"/>
      <c r="BG17" s="738"/>
      <c r="BH17" s="739"/>
      <c r="BI17" s="738"/>
      <c r="BJ17" s="739"/>
      <c r="BK17" s="738"/>
      <c r="BL17" s="739"/>
      <c r="BM17" s="738"/>
      <c r="BN17" s="739"/>
      <c r="BO17" s="738"/>
      <c r="BP17" s="739"/>
      <c r="BQ17" s="738"/>
      <c r="BR17" s="739"/>
      <c r="BS17" s="738"/>
      <c r="BT17" s="739"/>
      <c r="BU17" s="738"/>
      <c r="BV17" s="739"/>
      <c r="BW17" s="738"/>
      <c r="BX17" s="739"/>
      <c r="BY17" s="738"/>
      <c r="BZ17" s="739"/>
      <c r="CA17" s="738"/>
      <c r="CB17" s="739"/>
      <c r="CC17" s="738"/>
      <c r="CD17" s="739"/>
      <c r="CE17" s="738"/>
      <c r="CF17" s="739"/>
      <c r="CG17" s="738"/>
      <c r="CH17" s="739"/>
      <c r="CI17" s="738"/>
      <c r="CJ17" s="739"/>
      <c r="CK17" s="738"/>
      <c r="CL17" s="739"/>
      <c r="CM17" s="738"/>
      <c r="CN17" s="739"/>
      <c r="CO17" s="738"/>
      <c r="CP17" s="739"/>
      <c r="CQ17" s="738"/>
      <c r="CR17" s="739"/>
      <c r="CS17" s="738"/>
      <c r="CT17" s="739"/>
      <c r="CU17" s="738"/>
      <c r="CV17" s="739"/>
      <c r="CW17" s="738"/>
      <c r="CX17" s="739"/>
      <c r="CY17" s="738"/>
      <c r="CZ17" s="739"/>
      <c r="DA17" s="738"/>
      <c r="DB17" s="739"/>
      <c r="DC17" s="738"/>
      <c r="DD17" s="739"/>
      <c r="DE17" s="738"/>
      <c r="DF17" s="739"/>
      <c r="DG17" s="738"/>
      <c r="DH17" s="739"/>
      <c r="DI17" s="738"/>
      <c r="DJ17" s="739"/>
      <c r="DK17" s="738"/>
      <c r="DL17" s="739"/>
      <c r="DM17" s="738"/>
      <c r="DN17" s="739"/>
      <c r="DO17" s="738"/>
      <c r="DP17" s="739"/>
      <c r="DQ17" s="738"/>
      <c r="DR17" s="739"/>
      <c r="DS17" s="738"/>
      <c r="DT17" s="739"/>
      <c r="DU17" s="738"/>
      <c r="DV17" s="739"/>
      <c r="DW17" s="738"/>
      <c r="DX17" s="739"/>
      <c r="DY17" s="738"/>
      <c r="DZ17" s="739"/>
      <c r="EA17" s="738"/>
      <c r="EB17" s="739"/>
      <c r="EC17" s="738"/>
      <c r="ED17" s="739"/>
      <c r="EE17" s="738"/>
      <c r="EF17" s="739"/>
      <c r="EG17" s="738"/>
      <c r="EH17" s="739"/>
      <c r="EI17" s="738"/>
      <c r="EJ17" s="739"/>
      <c r="EK17" s="738"/>
      <c r="EL17" s="739"/>
      <c r="EM17" s="738"/>
      <c r="EN17" s="739"/>
      <c r="EO17" s="738"/>
      <c r="EP17" s="739"/>
      <c r="EQ17" s="738"/>
      <c r="ER17" s="739"/>
      <c r="ES17" s="738"/>
      <c r="ET17" s="739"/>
      <c r="EU17" s="738"/>
      <c r="EV17" s="739"/>
      <c r="EW17" s="738"/>
      <c r="EX17" s="739"/>
      <c r="EY17" s="738"/>
      <c r="EZ17" s="739"/>
      <c r="FA17" s="738"/>
      <c r="FB17" s="739"/>
      <c r="FC17" s="738"/>
      <c r="FD17" s="739"/>
      <c r="FE17" s="738"/>
      <c r="FF17" s="739"/>
      <c r="FG17" s="738"/>
      <c r="FH17" s="739"/>
      <c r="FI17" s="738"/>
      <c r="FJ17" s="739"/>
      <c r="FK17" s="738"/>
      <c r="FL17" s="739"/>
      <c r="FM17" s="738"/>
      <c r="FN17" s="739"/>
      <c r="FO17" s="738"/>
      <c r="FP17" s="739"/>
      <c r="FQ17" s="738"/>
      <c r="FR17" s="739"/>
      <c r="FS17" s="738"/>
      <c r="FT17" s="739"/>
      <c r="FU17" s="738"/>
      <c r="FV17" s="739"/>
      <c r="FW17" s="738"/>
      <c r="FX17" s="739"/>
      <c r="FY17" s="738"/>
      <c r="FZ17" s="739"/>
      <c r="GA17" s="738"/>
      <c r="GB17" s="739"/>
      <c r="GC17" s="738"/>
      <c r="GD17" s="739"/>
      <c r="GE17" s="738"/>
      <c r="GF17" s="739"/>
      <c r="GG17" s="738"/>
      <c r="GH17" s="739"/>
      <c r="GI17" s="738"/>
      <c r="GJ17" s="739"/>
      <c r="GK17" s="738"/>
      <c r="GL17" s="739"/>
      <c r="GM17" s="738"/>
      <c r="GN17" s="756"/>
      <c r="GO17" s="745"/>
      <c r="GP17" s="739"/>
      <c r="GQ17" s="738"/>
      <c r="GR17" s="739"/>
      <c r="GS17" s="738"/>
      <c r="GT17" s="739"/>
      <c r="GU17" s="738"/>
      <c r="GV17" s="739"/>
      <c r="GW17" s="738"/>
      <c r="GX17" s="739"/>
      <c r="GY17" s="738"/>
      <c r="GZ17" s="739"/>
      <c r="HA17" s="738"/>
      <c r="HB17" s="739"/>
      <c r="HC17" s="738"/>
      <c r="HD17" s="739"/>
      <c r="HE17" s="738"/>
      <c r="HF17" s="739"/>
      <c r="HG17" s="738"/>
      <c r="HH17" s="739"/>
      <c r="HI17" s="738"/>
      <c r="HJ17" s="739"/>
      <c r="HK17" s="738"/>
      <c r="HL17" s="739"/>
      <c r="HM17" s="738"/>
      <c r="HN17" s="739"/>
      <c r="HO17" s="738"/>
      <c r="HP17" s="739"/>
      <c r="HQ17" s="738"/>
      <c r="HR17" s="739"/>
      <c r="HS17" s="738"/>
      <c r="HT17" s="739"/>
      <c r="HU17" s="738"/>
      <c r="HV17" s="739"/>
      <c r="HW17" s="738"/>
      <c r="HX17" s="739"/>
      <c r="HY17" s="738"/>
      <c r="HZ17" s="739"/>
      <c r="IA17" s="738"/>
      <c r="IB17" s="739"/>
      <c r="IC17" s="738"/>
      <c r="ID17" s="739"/>
      <c r="IE17" s="738"/>
      <c r="IF17" s="739"/>
      <c r="IG17" s="738"/>
      <c r="IH17" s="739"/>
      <c r="II17" s="738"/>
      <c r="IJ17" s="739"/>
      <c r="IK17" s="738"/>
      <c r="IL17" s="739"/>
      <c r="IM17" s="738"/>
      <c r="IN17" s="739"/>
      <c r="IO17" s="738"/>
      <c r="IP17" s="739"/>
      <c r="IQ17" s="738"/>
      <c r="IR17" s="739"/>
      <c r="IS17" s="738"/>
      <c r="IT17" s="739"/>
      <c r="IU17" s="738"/>
      <c r="IV17" s="739"/>
      <c r="IW17" s="738"/>
      <c r="IX17" s="739"/>
      <c r="IY17" s="738"/>
      <c r="IZ17" s="739"/>
      <c r="JA17" s="738"/>
      <c r="JB17" s="756"/>
    </row>
    <row r="18" spans="1:262" s="447" customFormat="1" ht="20.100000000000001" customHeight="1">
      <c r="B18" s="826" t="s">
        <v>273</v>
      </c>
      <c r="C18" s="826"/>
      <c r="D18" s="826"/>
      <c r="E18" s="826"/>
      <c r="F18" s="826"/>
      <c r="G18" s="826"/>
      <c r="H18" s="826"/>
      <c r="I18" s="826"/>
      <c r="J18" s="826"/>
      <c r="K18" s="826"/>
      <c r="L18" s="826"/>
      <c r="M18" s="826"/>
      <c r="N18" s="838">
        <f>Übersicht!V$33</f>
        <v>1100</v>
      </c>
      <c r="O18" s="839"/>
      <c r="P18" s="839"/>
      <c r="Q18" s="839"/>
      <c r="R18" s="839"/>
      <c r="S18" s="840"/>
      <c r="T18" s="497"/>
      <c r="U18" s="738"/>
      <c r="V18" s="739"/>
      <c r="W18" s="738"/>
      <c r="X18" s="739"/>
      <c r="Y18" s="738"/>
      <c r="Z18" s="739"/>
      <c r="AA18" s="738"/>
      <c r="AB18" s="739"/>
      <c r="AC18" s="738"/>
      <c r="AD18" s="739"/>
      <c r="AE18" s="738"/>
      <c r="AF18" s="739"/>
      <c r="AG18" s="738"/>
      <c r="AH18" s="739"/>
      <c r="AI18" s="738"/>
      <c r="AJ18" s="739"/>
      <c r="AK18" s="738"/>
      <c r="AL18" s="739"/>
      <c r="AM18" s="738"/>
      <c r="AN18" s="739"/>
      <c r="AO18" s="738"/>
      <c r="AP18" s="739"/>
      <c r="AQ18" s="738"/>
      <c r="AR18" s="739"/>
      <c r="AS18" s="738"/>
      <c r="AT18" s="739"/>
      <c r="AU18" s="738"/>
      <c r="AV18" s="739"/>
      <c r="AW18" s="738"/>
      <c r="AX18" s="739"/>
      <c r="AY18" s="738"/>
      <c r="AZ18" s="739"/>
      <c r="BA18" s="738"/>
      <c r="BB18" s="739"/>
      <c r="BC18" s="738"/>
      <c r="BD18" s="739"/>
      <c r="BE18" s="738"/>
      <c r="BF18" s="739"/>
      <c r="BG18" s="738"/>
      <c r="BH18" s="739"/>
      <c r="BI18" s="738"/>
      <c r="BJ18" s="739"/>
      <c r="BK18" s="738"/>
      <c r="BL18" s="739"/>
      <c r="BM18" s="738"/>
      <c r="BN18" s="739"/>
      <c r="BO18" s="738"/>
      <c r="BP18" s="739"/>
      <c r="BQ18" s="738"/>
      <c r="BR18" s="739"/>
      <c r="BS18" s="738"/>
      <c r="BT18" s="739"/>
      <c r="BU18" s="738"/>
      <c r="BV18" s="739"/>
      <c r="BW18" s="738"/>
      <c r="BX18" s="739"/>
      <c r="BY18" s="738"/>
      <c r="BZ18" s="739"/>
      <c r="CA18" s="738"/>
      <c r="CB18" s="739"/>
      <c r="CC18" s="738"/>
      <c r="CD18" s="739"/>
      <c r="CE18" s="738"/>
      <c r="CF18" s="739"/>
      <c r="CG18" s="738"/>
      <c r="CH18" s="739"/>
      <c r="CI18" s="738"/>
      <c r="CJ18" s="739"/>
      <c r="CK18" s="738"/>
      <c r="CL18" s="739"/>
      <c r="CM18" s="738"/>
      <c r="CN18" s="739"/>
      <c r="CO18" s="738"/>
      <c r="CP18" s="739"/>
      <c r="CQ18" s="738"/>
      <c r="CR18" s="739"/>
      <c r="CS18" s="738"/>
      <c r="CT18" s="739"/>
      <c r="CU18" s="738"/>
      <c r="CV18" s="739"/>
      <c r="CW18" s="738"/>
      <c r="CX18" s="739"/>
      <c r="CY18" s="738"/>
      <c r="CZ18" s="739"/>
      <c r="DA18" s="738"/>
      <c r="DB18" s="739"/>
      <c r="DC18" s="738"/>
      <c r="DD18" s="739"/>
      <c r="DE18" s="738"/>
      <c r="DF18" s="739"/>
      <c r="DG18" s="738"/>
      <c r="DH18" s="739"/>
      <c r="DI18" s="738"/>
      <c r="DJ18" s="739"/>
      <c r="DK18" s="738"/>
      <c r="DL18" s="739"/>
      <c r="DM18" s="738"/>
      <c r="DN18" s="739"/>
      <c r="DO18" s="738"/>
      <c r="DP18" s="739"/>
      <c r="DQ18" s="738"/>
      <c r="DR18" s="739"/>
      <c r="DS18" s="738"/>
      <c r="DT18" s="739"/>
      <c r="DU18" s="738"/>
      <c r="DV18" s="739"/>
      <c r="DW18" s="738"/>
      <c r="DX18" s="739"/>
      <c r="DY18" s="738"/>
      <c r="DZ18" s="739"/>
      <c r="EA18" s="738"/>
      <c r="EB18" s="739"/>
      <c r="EC18" s="738"/>
      <c r="ED18" s="739"/>
      <c r="EE18" s="738"/>
      <c r="EF18" s="739"/>
      <c r="EG18" s="738"/>
      <c r="EH18" s="739"/>
      <c r="EI18" s="738"/>
      <c r="EJ18" s="739"/>
      <c r="EK18" s="738"/>
      <c r="EL18" s="739"/>
      <c r="EM18" s="738"/>
      <c r="EN18" s="739"/>
      <c r="EO18" s="738"/>
      <c r="EP18" s="739"/>
      <c r="EQ18" s="738"/>
      <c r="ER18" s="739"/>
      <c r="ES18" s="738"/>
      <c r="ET18" s="739"/>
      <c r="EU18" s="738"/>
      <c r="EV18" s="739"/>
      <c r="EW18" s="738"/>
      <c r="EX18" s="739"/>
      <c r="EY18" s="738"/>
      <c r="EZ18" s="739"/>
      <c r="FA18" s="738"/>
      <c r="FB18" s="739"/>
      <c r="FC18" s="738"/>
      <c r="FD18" s="739"/>
      <c r="FE18" s="738"/>
      <c r="FF18" s="739"/>
      <c r="FG18" s="738"/>
      <c r="FH18" s="739"/>
      <c r="FI18" s="738"/>
      <c r="FJ18" s="739"/>
      <c r="FK18" s="738"/>
      <c r="FL18" s="739"/>
      <c r="FM18" s="738"/>
      <c r="FN18" s="739"/>
      <c r="FO18" s="738"/>
      <c r="FP18" s="739"/>
      <c r="FQ18" s="738"/>
      <c r="FR18" s="739"/>
      <c r="FS18" s="738"/>
      <c r="FT18" s="739"/>
      <c r="FU18" s="738"/>
      <c r="FV18" s="739"/>
      <c r="FW18" s="738"/>
      <c r="FX18" s="739"/>
      <c r="FY18" s="738"/>
      <c r="FZ18" s="739"/>
      <c r="GA18" s="738"/>
      <c r="GB18" s="739"/>
      <c r="GC18" s="738"/>
      <c r="GD18" s="739"/>
      <c r="GE18" s="738"/>
      <c r="GF18" s="739"/>
      <c r="GG18" s="738"/>
      <c r="GH18" s="739"/>
      <c r="GI18" s="738"/>
      <c r="GJ18" s="739"/>
      <c r="GK18" s="738"/>
      <c r="GL18" s="739"/>
      <c r="GM18" s="738"/>
      <c r="GN18" s="756"/>
      <c r="GO18" s="745"/>
      <c r="GP18" s="739"/>
      <c r="GQ18" s="738"/>
      <c r="GR18" s="739"/>
      <c r="GS18" s="738"/>
      <c r="GT18" s="739"/>
      <c r="GU18" s="738"/>
      <c r="GV18" s="739"/>
      <c r="GW18" s="738"/>
      <c r="GX18" s="739"/>
      <c r="GY18" s="738"/>
      <c r="GZ18" s="739"/>
      <c r="HA18" s="738"/>
      <c r="HB18" s="739"/>
      <c r="HC18" s="738"/>
      <c r="HD18" s="739"/>
      <c r="HE18" s="738"/>
      <c r="HF18" s="739"/>
      <c r="HG18" s="738"/>
      <c r="HH18" s="739"/>
      <c r="HI18" s="738"/>
      <c r="HJ18" s="739"/>
      <c r="HK18" s="738"/>
      <c r="HL18" s="739"/>
      <c r="HM18" s="738"/>
      <c r="HN18" s="739"/>
      <c r="HO18" s="738"/>
      <c r="HP18" s="739"/>
      <c r="HQ18" s="738"/>
      <c r="HR18" s="739"/>
      <c r="HS18" s="738"/>
      <c r="HT18" s="739"/>
      <c r="HU18" s="738"/>
      <c r="HV18" s="739"/>
      <c r="HW18" s="738"/>
      <c r="HX18" s="739"/>
      <c r="HY18" s="738"/>
      <c r="HZ18" s="739"/>
      <c r="IA18" s="738"/>
      <c r="IB18" s="739"/>
      <c r="IC18" s="738"/>
      <c r="ID18" s="739"/>
      <c r="IE18" s="738"/>
      <c r="IF18" s="739"/>
      <c r="IG18" s="738"/>
      <c r="IH18" s="739"/>
      <c r="II18" s="738"/>
      <c r="IJ18" s="739"/>
      <c r="IK18" s="738"/>
      <c r="IL18" s="739"/>
      <c r="IM18" s="738"/>
      <c r="IN18" s="739"/>
      <c r="IO18" s="738"/>
      <c r="IP18" s="739"/>
      <c r="IQ18" s="738"/>
      <c r="IR18" s="739"/>
      <c r="IS18" s="738"/>
      <c r="IT18" s="739"/>
      <c r="IU18" s="738"/>
      <c r="IV18" s="739"/>
      <c r="IW18" s="738"/>
      <c r="IX18" s="739"/>
      <c r="IY18" s="738"/>
      <c r="IZ18" s="739"/>
      <c r="JA18" s="738"/>
      <c r="JB18" s="756"/>
    </row>
    <row r="19" spans="1:262" s="447" customFormat="1" ht="20.100000000000001" customHeight="1">
      <c r="B19" s="826" t="s">
        <v>274</v>
      </c>
      <c r="C19" s="826"/>
      <c r="D19" s="826"/>
      <c r="E19" s="826"/>
      <c r="F19" s="826"/>
      <c r="G19" s="826"/>
      <c r="H19" s="826"/>
      <c r="I19" s="826"/>
      <c r="J19" s="826"/>
      <c r="K19" s="826"/>
      <c r="L19" s="826"/>
      <c r="M19" s="826"/>
      <c r="N19" s="744" t="s">
        <v>301</v>
      </c>
      <c r="O19" s="743">
        <f>IBN!AJ14</f>
        <v>150</v>
      </c>
      <c r="P19" s="744" t="s">
        <v>250</v>
      </c>
      <c r="Q19" s="743">
        <f>IBN!AJ8</f>
        <v>100</v>
      </c>
      <c r="R19" s="744" t="s">
        <v>246</v>
      </c>
      <c r="S19" s="743">
        <f>IBN!AJ11</f>
        <v>0</v>
      </c>
      <c r="T19" s="497"/>
      <c r="U19" s="738"/>
      <c r="V19" s="739"/>
      <c r="W19" s="738"/>
      <c r="X19" s="739"/>
      <c r="Y19" s="738"/>
      <c r="Z19" s="739"/>
      <c r="AA19" s="738"/>
      <c r="AB19" s="739"/>
      <c r="AC19" s="738"/>
      <c r="AD19" s="739"/>
      <c r="AE19" s="738"/>
      <c r="AF19" s="739"/>
      <c r="AG19" s="738"/>
      <c r="AH19" s="739"/>
      <c r="AI19" s="738"/>
      <c r="AJ19" s="739"/>
      <c r="AK19" s="738"/>
      <c r="AL19" s="739"/>
      <c r="AM19" s="738"/>
      <c r="AN19" s="739"/>
      <c r="AO19" s="738"/>
      <c r="AP19" s="739"/>
      <c r="AQ19" s="738"/>
      <c r="AR19" s="739"/>
      <c r="AS19" s="738"/>
      <c r="AT19" s="739"/>
      <c r="AU19" s="738"/>
      <c r="AV19" s="739"/>
      <c r="AW19" s="738"/>
      <c r="AX19" s="739"/>
      <c r="AY19" s="738"/>
      <c r="AZ19" s="739"/>
      <c r="BA19" s="738"/>
      <c r="BB19" s="739"/>
      <c r="BC19" s="738"/>
      <c r="BD19" s="739"/>
      <c r="BE19" s="738"/>
      <c r="BF19" s="739"/>
      <c r="BG19" s="738"/>
      <c r="BH19" s="739"/>
      <c r="BI19" s="738"/>
      <c r="BJ19" s="739"/>
      <c r="BK19" s="738"/>
      <c r="BL19" s="739"/>
      <c r="BM19" s="738"/>
      <c r="BN19" s="739"/>
      <c r="BO19" s="738"/>
      <c r="BP19" s="739"/>
      <c r="BQ19" s="738"/>
      <c r="BR19" s="739"/>
      <c r="BS19" s="738"/>
      <c r="BT19" s="739"/>
      <c r="BU19" s="738"/>
      <c r="BV19" s="739"/>
      <c r="BW19" s="738"/>
      <c r="BX19" s="739"/>
      <c r="BY19" s="738"/>
      <c r="BZ19" s="739"/>
      <c r="CA19" s="738"/>
      <c r="CB19" s="739"/>
      <c r="CC19" s="738"/>
      <c r="CD19" s="739"/>
      <c r="CE19" s="738"/>
      <c r="CF19" s="739"/>
      <c r="CG19" s="738"/>
      <c r="CH19" s="739"/>
      <c r="CI19" s="738"/>
      <c r="CJ19" s="739"/>
      <c r="CK19" s="738"/>
      <c r="CL19" s="739"/>
      <c r="CM19" s="738"/>
      <c r="CN19" s="739"/>
      <c r="CO19" s="738"/>
      <c r="CP19" s="739"/>
      <c r="CQ19" s="738"/>
      <c r="CR19" s="739"/>
      <c r="CS19" s="738"/>
      <c r="CT19" s="739"/>
      <c r="CU19" s="738"/>
      <c r="CV19" s="739"/>
      <c r="CW19" s="738"/>
      <c r="CX19" s="739"/>
      <c r="CY19" s="738"/>
      <c r="CZ19" s="739"/>
      <c r="DA19" s="738"/>
      <c r="DB19" s="739"/>
      <c r="DC19" s="738"/>
      <c r="DD19" s="739"/>
      <c r="DE19" s="738"/>
      <c r="DF19" s="739"/>
      <c r="DG19" s="738"/>
      <c r="DH19" s="739"/>
      <c r="DI19" s="738"/>
      <c r="DJ19" s="739"/>
      <c r="DK19" s="738"/>
      <c r="DL19" s="739"/>
      <c r="DM19" s="738"/>
      <c r="DN19" s="739"/>
      <c r="DO19" s="738"/>
      <c r="DP19" s="739"/>
      <c r="DQ19" s="738"/>
      <c r="DR19" s="739"/>
      <c r="DS19" s="738"/>
      <c r="DT19" s="739"/>
      <c r="DU19" s="738"/>
      <c r="DV19" s="739"/>
      <c r="DW19" s="738"/>
      <c r="DX19" s="739"/>
      <c r="DY19" s="738"/>
      <c r="DZ19" s="739"/>
      <c r="EA19" s="738"/>
      <c r="EB19" s="739"/>
      <c r="EC19" s="738"/>
      <c r="ED19" s="739"/>
      <c r="EE19" s="738"/>
      <c r="EF19" s="739"/>
      <c r="EG19" s="738"/>
      <c r="EH19" s="739"/>
      <c r="EI19" s="738"/>
      <c r="EJ19" s="739"/>
      <c r="EK19" s="738"/>
      <c r="EL19" s="739"/>
      <c r="EM19" s="738"/>
      <c r="EN19" s="739"/>
      <c r="EO19" s="738"/>
      <c r="EP19" s="739"/>
      <c r="EQ19" s="738"/>
      <c r="ER19" s="739"/>
      <c r="ES19" s="738"/>
      <c r="ET19" s="739"/>
      <c r="EU19" s="738"/>
      <c r="EV19" s="739"/>
      <c r="EW19" s="738"/>
      <c r="EX19" s="739"/>
      <c r="EY19" s="738"/>
      <c r="EZ19" s="739"/>
      <c r="FA19" s="738"/>
      <c r="FB19" s="739"/>
      <c r="FC19" s="738"/>
      <c r="FD19" s="739"/>
      <c r="FE19" s="738"/>
      <c r="FF19" s="739"/>
      <c r="FG19" s="738"/>
      <c r="FH19" s="739"/>
      <c r="FI19" s="738"/>
      <c r="FJ19" s="739"/>
      <c r="FK19" s="738"/>
      <c r="FL19" s="739"/>
      <c r="FM19" s="738"/>
      <c r="FN19" s="739"/>
      <c r="FO19" s="738"/>
      <c r="FP19" s="739"/>
      <c r="FQ19" s="738"/>
      <c r="FR19" s="739"/>
      <c r="FS19" s="738"/>
      <c r="FT19" s="739"/>
      <c r="FU19" s="738"/>
      <c r="FV19" s="739"/>
      <c r="FW19" s="738"/>
      <c r="FX19" s="739"/>
      <c r="FY19" s="738"/>
      <c r="FZ19" s="739"/>
      <c r="GA19" s="738"/>
      <c r="GB19" s="739"/>
      <c r="GC19" s="738"/>
      <c r="GD19" s="739"/>
      <c r="GE19" s="738"/>
      <c r="GF19" s="739"/>
      <c r="GG19" s="738"/>
      <c r="GH19" s="739"/>
      <c r="GI19" s="738"/>
      <c r="GJ19" s="739"/>
      <c r="GK19" s="738"/>
      <c r="GL19" s="739"/>
      <c r="GM19" s="738"/>
      <c r="GN19" s="756"/>
      <c r="GO19" s="745"/>
      <c r="GP19" s="739"/>
      <c r="GQ19" s="738"/>
      <c r="GR19" s="739"/>
      <c r="GS19" s="738"/>
      <c r="GT19" s="739"/>
      <c r="GU19" s="738"/>
      <c r="GV19" s="739"/>
      <c r="GW19" s="738"/>
      <c r="GX19" s="739"/>
      <c r="GY19" s="738"/>
      <c r="GZ19" s="739"/>
      <c r="HA19" s="738"/>
      <c r="HB19" s="739"/>
      <c r="HC19" s="738"/>
      <c r="HD19" s="739"/>
      <c r="HE19" s="738"/>
      <c r="HF19" s="739"/>
      <c r="HG19" s="738"/>
      <c r="HH19" s="739"/>
      <c r="HI19" s="738"/>
      <c r="HJ19" s="739"/>
      <c r="HK19" s="738"/>
      <c r="HL19" s="739"/>
      <c r="HM19" s="738"/>
      <c r="HN19" s="739"/>
      <c r="HO19" s="738"/>
      <c r="HP19" s="739"/>
      <c r="HQ19" s="738"/>
      <c r="HR19" s="739"/>
      <c r="HS19" s="738"/>
      <c r="HT19" s="739"/>
      <c r="HU19" s="738"/>
      <c r="HV19" s="739"/>
      <c r="HW19" s="738"/>
      <c r="HX19" s="739"/>
      <c r="HY19" s="738"/>
      <c r="HZ19" s="739"/>
      <c r="IA19" s="738"/>
      <c r="IB19" s="739"/>
      <c r="IC19" s="738"/>
      <c r="ID19" s="739"/>
      <c r="IE19" s="738"/>
      <c r="IF19" s="739"/>
      <c r="IG19" s="738"/>
      <c r="IH19" s="739"/>
      <c r="II19" s="738"/>
      <c r="IJ19" s="739"/>
      <c r="IK19" s="738"/>
      <c r="IL19" s="739"/>
      <c r="IM19" s="738"/>
      <c r="IN19" s="739"/>
      <c r="IO19" s="738"/>
      <c r="IP19" s="739"/>
      <c r="IQ19" s="738"/>
      <c r="IR19" s="739"/>
      <c r="IS19" s="738"/>
      <c r="IT19" s="739"/>
      <c r="IU19" s="738"/>
      <c r="IV19" s="739"/>
      <c r="IW19" s="738"/>
      <c r="IX19" s="739"/>
      <c r="IY19" s="738"/>
      <c r="IZ19" s="739"/>
      <c r="JA19" s="738"/>
      <c r="JB19" s="756"/>
    </row>
    <row r="20" spans="1:262" ht="20.100000000000001" customHeight="1" collapsed="1">
      <c r="B20" s="451"/>
      <c r="C20" s="452"/>
      <c r="D20" s="453"/>
      <c r="E20" s="452"/>
      <c r="F20" s="452"/>
      <c r="G20" s="452"/>
      <c r="H20" s="453"/>
      <c r="I20" s="453"/>
      <c r="J20" s="453"/>
      <c r="K20" s="452"/>
      <c r="L20" s="454"/>
      <c r="M20" s="455"/>
      <c r="N20" s="454"/>
      <c r="O20" s="454"/>
      <c r="P20" s="454"/>
      <c r="Q20" s="454"/>
      <c r="R20" s="454"/>
      <c r="S20" s="454"/>
      <c r="T20" s="454"/>
      <c r="U20" s="440"/>
      <c r="V20" s="440"/>
      <c r="W20" s="440"/>
      <c r="X20" s="440"/>
      <c r="Y20" s="440"/>
      <c r="Z20" s="440"/>
      <c r="AA20" s="440"/>
      <c r="AB20" s="440"/>
      <c r="AC20" s="440"/>
      <c r="AD20" s="440"/>
      <c r="AE20" s="440"/>
      <c r="AF20" s="440"/>
      <c r="AG20" s="440"/>
      <c r="AH20" s="440"/>
      <c r="AI20" s="440"/>
      <c r="AJ20" s="440"/>
      <c r="AK20" s="440"/>
      <c r="AL20" s="440"/>
      <c r="AM20" s="440"/>
      <c r="AN20" s="440"/>
      <c r="AO20" s="440"/>
      <c r="AP20" s="440"/>
      <c r="AQ20" s="440"/>
      <c r="AR20" s="440"/>
      <c r="AS20" s="440"/>
      <c r="AT20" s="440"/>
      <c r="AU20" s="440"/>
      <c r="AV20" s="440"/>
      <c r="AW20" s="440"/>
      <c r="AX20" s="440"/>
      <c r="AY20" s="440"/>
      <c r="AZ20" s="440"/>
      <c r="BA20" s="440"/>
      <c r="BB20" s="440"/>
      <c r="BC20" s="440"/>
      <c r="BD20" s="440"/>
      <c r="BE20" s="440"/>
      <c r="BF20" s="440"/>
      <c r="BG20" s="440"/>
      <c r="BH20" s="440"/>
      <c r="BI20" s="440"/>
      <c r="BJ20" s="440"/>
      <c r="BK20" s="440"/>
      <c r="BL20" s="440"/>
      <c r="BM20" s="440"/>
      <c r="BN20" s="440"/>
      <c r="BO20" s="440"/>
      <c r="BP20" s="440"/>
      <c r="BQ20" s="440"/>
      <c r="BR20" s="440"/>
      <c r="BS20" s="440"/>
      <c r="BT20" s="440"/>
      <c r="BU20" s="440"/>
      <c r="BV20" s="440"/>
      <c r="BW20" s="440"/>
      <c r="BX20" s="440"/>
      <c r="BY20" s="440"/>
      <c r="BZ20" s="440"/>
      <c r="CA20" s="440"/>
      <c r="CB20" s="440"/>
      <c r="CC20" s="440"/>
      <c r="CD20" s="440"/>
      <c r="CE20" s="440"/>
      <c r="CF20" s="440"/>
      <c r="CG20" s="440"/>
      <c r="CH20" s="440"/>
      <c r="CI20" s="440"/>
      <c r="CJ20" s="440"/>
      <c r="CK20" s="440"/>
      <c r="CL20" s="440"/>
      <c r="CM20" s="440"/>
      <c r="CN20" s="440"/>
      <c r="CO20" s="440"/>
      <c r="CP20" s="440"/>
      <c r="CQ20" s="440"/>
      <c r="CR20" s="440"/>
      <c r="CS20" s="440"/>
      <c r="CT20" s="440"/>
      <c r="CU20" s="440"/>
      <c r="CV20" s="440"/>
      <c r="CW20" s="440"/>
      <c r="CX20" s="440"/>
      <c r="CY20" s="440"/>
      <c r="CZ20" s="440"/>
      <c r="DA20" s="440"/>
      <c r="DB20" s="440"/>
      <c r="DC20" s="440"/>
      <c r="DD20" s="440"/>
      <c r="DE20" s="440"/>
      <c r="DF20" s="440"/>
      <c r="DG20" s="440"/>
      <c r="DH20" s="440"/>
      <c r="DI20" s="440"/>
      <c r="DJ20" s="440"/>
      <c r="DK20" s="440"/>
      <c r="DL20" s="440"/>
      <c r="DM20" s="440"/>
      <c r="DN20" s="440"/>
      <c r="DO20" s="440"/>
      <c r="DP20" s="440"/>
      <c r="DQ20" s="440"/>
      <c r="DR20" s="440"/>
      <c r="DS20" s="440"/>
      <c r="DT20" s="440"/>
      <c r="DU20" s="440"/>
      <c r="DV20" s="440"/>
      <c r="DW20" s="440"/>
      <c r="DX20" s="440"/>
      <c r="DY20" s="440"/>
      <c r="DZ20" s="440"/>
      <c r="EA20" s="440"/>
      <c r="EB20" s="440"/>
      <c r="EC20" s="440"/>
      <c r="ED20" s="440"/>
      <c r="EE20" s="440"/>
      <c r="EF20" s="440"/>
      <c r="EG20" s="440"/>
      <c r="EH20" s="440"/>
      <c r="EI20" s="440"/>
      <c r="EJ20" s="440"/>
      <c r="EK20" s="440"/>
      <c r="EL20" s="440"/>
      <c r="EM20" s="440"/>
      <c r="EN20" s="440"/>
      <c r="EO20" s="440"/>
      <c r="EP20" s="440"/>
      <c r="EQ20" s="440"/>
      <c r="ER20" s="440"/>
      <c r="ES20" s="440"/>
      <c r="ET20" s="440"/>
      <c r="EU20" s="440"/>
      <c r="EV20" s="440"/>
      <c r="EW20" s="440"/>
      <c r="EX20" s="440"/>
      <c r="EY20" s="440"/>
      <c r="EZ20" s="440"/>
      <c r="FA20" s="440"/>
      <c r="FB20" s="440"/>
      <c r="FC20" s="440"/>
      <c r="FD20" s="440"/>
    </row>
    <row r="21" spans="1:262" ht="20.100000000000001" customHeight="1">
      <c r="H21" s="742" t="s">
        <v>247</v>
      </c>
      <c r="I21" s="25"/>
      <c r="J21" s="740"/>
    </row>
    <row r="22" spans="1:262" ht="20.100000000000001" customHeight="1">
      <c r="H22" s="25" t="s">
        <v>298</v>
      </c>
      <c r="I22" s="25"/>
      <c r="J22" s="25"/>
      <c r="K22" s="741"/>
      <c r="L22" s="741"/>
      <c r="M22" s="741"/>
      <c r="N22" s="25"/>
      <c r="O22" s="25"/>
      <c r="P22" s="25"/>
      <c r="Q22" s="25"/>
      <c r="R22" s="25"/>
      <c r="S22" s="25"/>
      <c r="T22" s="25"/>
    </row>
    <row r="23" spans="1:262" ht="20.100000000000001" customHeight="1">
      <c r="H23" s="25" t="s">
        <v>299</v>
      </c>
      <c r="I23" s="740"/>
      <c r="J23" s="740"/>
      <c r="AH23" s="25"/>
      <c r="AI23" s="25"/>
      <c r="AJ23" s="25"/>
      <c r="AK23" s="25"/>
      <c r="AL23" s="25"/>
      <c r="AM23" s="25"/>
      <c r="AN23" s="25"/>
      <c r="AO23" s="740"/>
    </row>
    <row r="24" spans="1:262" ht="20.100000000000001" customHeight="1">
      <c r="H24" s="25" t="s">
        <v>300</v>
      </c>
      <c r="I24" s="740"/>
      <c r="AN24" s="25"/>
      <c r="AO24" s="25"/>
      <c r="AP24" s="741"/>
      <c r="AQ24" s="25"/>
      <c r="AR24" s="25"/>
      <c r="AS24" s="740"/>
      <c r="AT24" s="740"/>
      <c r="AU24" s="740"/>
    </row>
    <row r="25" spans="1:262" ht="20.100000000000001" customHeight="1">
      <c r="AN25" s="740"/>
      <c r="AO25" s="740"/>
    </row>
    <row r="26" spans="1:262" ht="20.100000000000001" customHeight="1">
      <c r="AN26" s="740"/>
    </row>
  </sheetData>
  <sheetProtection formatCells="0" formatColumns="0" formatRows="0" insertRows="0" deleteRows="0"/>
  <mergeCells count="31">
    <mergeCell ref="N17:S17"/>
    <mergeCell ref="N18:S18"/>
    <mergeCell ref="N10:S10"/>
    <mergeCell ref="U5:CN5"/>
    <mergeCell ref="N11:S11"/>
    <mergeCell ref="N12:S12"/>
    <mergeCell ref="N13:S13"/>
    <mergeCell ref="N14:S14"/>
    <mergeCell ref="N15:S15"/>
    <mergeCell ref="N7:S7"/>
    <mergeCell ref="B9:M9"/>
    <mergeCell ref="B3:M3"/>
    <mergeCell ref="B4:D4"/>
    <mergeCell ref="N9:S9"/>
    <mergeCell ref="N16:S16"/>
    <mergeCell ref="B19:M19"/>
    <mergeCell ref="B10:M10"/>
    <mergeCell ref="B11:M11"/>
    <mergeCell ref="B12:M12"/>
    <mergeCell ref="B17:M17"/>
    <mergeCell ref="B13:M13"/>
    <mergeCell ref="B18:M18"/>
    <mergeCell ref="B15:M15"/>
    <mergeCell ref="B16:M16"/>
    <mergeCell ref="B14:M14"/>
    <mergeCell ref="GO5:JB5"/>
    <mergeCell ref="B2:F2"/>
    <mergeCell ref="G2:M2"/>
    <mergeCell ref="I4:M4"/>
    <mergeCell ref="E4:H4"/>
    <mergeCell ref="CO5:GN5"/>
  </mergeCells>
  <conditionalFormatting sqref="T18">
    <cfRule type="dataBar" priority="274">
      <dataBar>
        <cfvo type="num" val="0"/>
        <cfvo type="num" val="100"/>
        <color rgb="FF63C384"/>
      </dataBar>
      <extLst>
        <ext xmlns:x14="http://schemas.microsoft.com/office/spreadsheetml/2009/9/main" uri="{B025F937-C7B1-47D3-B67F-A62EFF666E3E}">
          <x14:id>{54ADCBF5-73B9-47A9-973C-E75E44834D43}</x14:id>
        </ext>
      </extLst>
    </cfRule>
  </conditionalFormatting>
  <conditionalFormatting sqref="T18">
    <cfRule type="iconSet" priority="273">
      <iconSet showValue="0">
        <cfvo type="percent" val="0"/>
        <cfvo type="num" val="1"/>
        <cfvo type="num" val="2"/>
      </iconSet>
    </cfRule>
  </conditionalFormatting>
  <conditionalFormatting sqref="T19">
    <cfRule type="dataBar" priority="257">
      <dataBar>
        <cfvo type="num" val="0"/>
        <cfvo type="num" val="100"/>
        <color rgb="FF63C384"/>
      </dataBar>
      <extLst>
        <ext xmlns:x14="http://schemas.microsoft.com/office/spreadsheetml/2009/9/main" uri="{B025F937-C7B1-47D3-B67F-A62EFF666E3E}">
          <x14:id>{B452553B-3502-4CE4-9DDB-CB252B6F6FB3}</x14:id>
        </ext>
      </extLst>
    </cfRule>
  </conditionalFormatting>
  <conditionalFormatting sqref="T19">
    <cfRule type="iconSet" priority="256">
      <iconSet showValue="0">
        <cfvo type="percent" val="0"/>
        <cfvo type="num" val="1"/>
        <cfvo type="num" val="2"/>
      </iconSet>
    </cfRule>
  </conditionalFormatting>
  <conditionalFormatting sqref="T10">
    <cfRule type="dataBar" priority="223">
      <dataBar>
        <cfvo type="num" val="0"/>
        <cfvo type="num" val="100"/>
        <color rgb="FF63C384"/>
      </dataBar>
      <extLst>
        <ext xmlns:x14="http://schemas.microsoft.com/office/spreadsheetml/2009/9/main" uri="{B025F937-C7B1-47D3-B67F-A62EFF666E3E}">
          <x14:id>{1076E6AE-09F4-48BB-94BA-BFEED6CC4172}</x14:id>
        </ext>
      </extLst>
    </cfRule>
  </conditionalFormatting>
  <conditionalFormatting sqref="T11">
    <cfRule type="iconSet" priority="188">
      <iconSet showValue="0">
        <cfvo type="percent" val="0"/>
        <cfvo type="num" val="1"/>
        <cfvo type="num" val="2"/>
      </iconSet>
    </cfRule>
  </conditionalFormatting>
  <conditionalFormatting sqref="T11">
    <cfRule type="dataBar" priority="189">
      <dataBar>
        <cfvo type="num" val="0"/>
        <cfvo type="num" val="100"/>
        <color rgb="FF63C384"/>
      </dataBar>
      <extLst>
        <ext xmlns:x14="http://schemas.microsoft.com/office/spreadsheetml/2009/9/main" uri="{B025F937-C7B1-47D3-B67F-A62EFF666E3E}">
          <x14:id>{16B3C0AA-F030-4CEF-8A0D-FCE7EDCD9535}</x14:id>
        </ext>
      </extLst>
    </cfRule>
  </conditionalFormatting>
  <conditionalFormatting sqref="T10">
    <cfRule type="iconSet" priority="222">
      <iconSet showValue="0">
        <cfvo type="percent" val="0"/>
        <cfvo type="num" val="1"/>
        <cfvo type="num" val="2"/>
      </iconSet>
    </cfRule>
  </conditionalFormatting>
  <conditionalFormatting sqref="T12">
    <cfRule type="dataBar" priority="155">
      <dataBar>
        <cfvo type="num" val="0"/>
        <cfvo type="num" val="100"/>
        <color rgb="FF63C384"/>
      </dataBar>
      <extLst>
        <ext xmlns:x14="http://schemas.microsoft.com/office/spreadsheetml/2009/9/main" uri="{B025F937-C7B1-47D3-B67F-A62EFF666E3E}">
          <x14:id>{3A813450-C387-4BCD-8EE7-F18E1A92E977}</x14:id>
        </ext>
      </extLst>
    </cfRule>
  </conditionalFormatting>
  <conditionalFormatting sqref="T12">
    <cfRule type="iconSet" priority="154">
      <iconSet showValue="0">
        <cfvo type="percent" val="0"/>
        <cfvo type="num" val="1"/>
        <cfvo type="num" val="2"/>
      </iconSet>
    </cfRule>
  </conditionalFormatting>
  <conditionalFormatting sqref="T13">
    <cfRule type="dataBar" priority="121">
      <dataBar>
        <cfvo type="num" val="0"/>
        <cfvo type="num" val="100"/>
        <color rgb="FF63C384"/>
      </dataBar>
      <extLst>
        <ext xmlns:x14="http://schemas.microsoft.com/office/spreadsheetml/2009/9/main" uri="{B025F937-C7B1-47D3-B67F-A62EFF666E3E}">
          <x14:id>{5EFFF489-B31C-4A6C-A69F-AEA9BB1BAAC3}</x14:id>
        </ext>
      </extLst>
    </cfRule>
  </conditionalFormatting>
  <conditionalFormatting sqref="T13">
    <cfRule type="iconSet" priority="120">
      <iconSet showValue="0">
        <cfvo type="percent" val="0"/>
        <cfvo type="num" val="1"/>
        <cfvo type="num" val="2"/>
      </iconSet>
    </cfRule>
  </conditionalFormatting>
  <conditionalFormatting sqref="T14">
    <cfRule type="dataBar" priority="87">
      <dataBar>
        <cfvo type="num" val="0"/>
        <cfvo type="num" val="100"/>
        <color rgb="FF63C384"/>
      </dataBar>
      <extLst>
        <ext xmlns:x14="http://schemas.microsoft.com/office/spreadsheetml/2009/9/main" uri="{B025F937-C7B1-47D3-B67F-A62EFF666E3E}">
          <x14:id>{EC064AE7-5319-43F1-8453-3B083E84B488}</x14:id>
        </ext>
      </extLst>
    </cfRule>
  </conditionalFormatting>
  <conditionalFormatting sqref="T15">
    <cfRule type="iconSet" priority="69">
      <iconSet showValue="0">
        <cfvo type="percent" val="0"/>
        <cfvo type="num" val="1"/>
        <cfvo type="num" val="2"/>
      </iconSet>
    </cfRule>
  </conditionalFormatting>
  <conditionalFormatting sqref="T15">
    <cfRule type="dataBar" priority="70">
      <dataBar>
        <cfvo type="num" val="0"/>
        <cfvo type="num" val="100"/>
        <color rgb="FF63C384"/>
      </dataBar>
      <extLst>
        <ext xmlns:x14="http://schemas.microsoft.com/office/spreadsheetml/2009/9/main" uri="{B025F937-C7B1-47D3-B67F-A62EFF666E3E}">
          <x14:id>{14D2BCFE-04A7-452D-80B2-A8A6FF6557B5}</x14:id>
        </ext>
      </extLst>
    </cfRule>
  </conditionalFormatting>
  <conditionalFormatting sqref="T14">
    <cfRule type="iconSet" priority="86">
      <iconSet showValue="0">
        <cfvo type="percent" val="0"/>
        <cfvo type="num" val="1"/>
        <cfvo type="num" val="2"/>
      </iconSet>
    </cfRule>
  </conditionalFormatting>
  <conditionalFormatting sqref="T16">
    <cfRule type="dataBar" priority="53">
      <dataBar>
        <cfvo type="num" val="0"/>
        <cfvo type="num" val="100"/>
        <color rgb="FF63C384"/>
      </dataBar>
      <extLst>
        <ext xmlns:x14="http://schemas.microsoft.com/office/spreadsheetml/2009/9/main" uri="{B025F937-C7B1-47D3-B67F-A62EFF666E3E}">
          <x14:id>{94FCD54D-0049-4190-A775-779BDFF395FD}</x14:id>
        </ext>
      </extLst>
    </cfRule>
  </conditionalFormatting>
  <conditionalFormatting sqref="T16">
    <cfRule type="iconSet" priority="52">
      <iconSet showValue="0">
        <cfvo type="percent" val="0"/>
        <cfvo type="num" val="1"/>
        <cfvo type="num" val="2"/>
      </iconSet>
    </cfRule>
  </conditionalFormatting>
  <conditionalFormatting sqref="T17">
    <cfRule type="dataBar" priority="36">
      <dataBar>
        <cfvo type="num" val="0"/>
        <cfvo type="num" val="100"/>
        <color rgb="FF63C384"/>
      </dataBar>
      <extLst>
        <ext xmlns:x14="http://schemas.microsoft.com/office/spreadsheetml/2009/9/main" uri="{B025F937-C7B1-47D3-B67F-A62EFF666E3E}">
          <x14:id>{4E6FA3DE-7D68-4699-BC00-6ECCB26927A7}</x14:id>
        </ext>
      </extLst>
    </cfRule>
  </conditionalFormatting>
  <conditionalFormatting sqref="T17">
    <cfRule type="iconSet" priority="35">
      <iconSet showValue="0">
        <cfvo type="percent" val="0"/>
        <cfvo type="num" val="1"/>
        <cfvo type="num" val="2"/>
      </iconSet>
    </cfRule>
  </conditionalFormatting>
  <pageMargins left="0.55118110236220474" right="0.43307086614173229" top="0.86614173228346458" bottom="0.74803149606299213" header="0.39370078740157483" footer="0.31496062992125984"/>
  <pageSetup paperSize="2058" orientation="landscape" r:id="rId1"/>
  <headerFooter>
    <oddFooter xml:space="preserve">&amp;R&amp;P </oddFooter>
  </headerFooter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4ADCBF5-73B9-47A9-973C-E75E44834D43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T18</xm:sqref>
        </x14:conditionalFormatting>
        <x14:conditionalFormatting xmlns:xm="http://schemas.microsoft.com/office/excel/2006/main">
          <x14:cfRule type="dataBar" id="{B452553B-3502-4CE4-9DDB-CB252B6F6FB3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T19</xm:sqref>
        </x14:conditionalFormatting>
        <x14:conditionalFormatting xmlns:xm="http://schemas.microsoft.com/office/excel/2006/main">
          <x14:cfRule type="dataBar" id="{1076E6AE-09F4-48BB-94BA-BFEED6CC4172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T10</xm:sqref>
        </x14:conditionalFormatting>
        <x14:conditionalFormatting xmlns:xm="http://schemas.microsoft.com/office/excel/2006/main">
          <x14:cfRule type="dataBar" id="{16B3C0AA-F030-4CEF-8A0D-FCE7EDCD9535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T11</xm:sqref>
        </x14:conditionalFormatting>
        <x14:conditionalFormatting xmlns:xm="http://schemas.microsoft.com/office/excel/2006/main">
          <x14:cfRule type="dataBar" id="{3A813450-C387-4BCD-8EE7-F18E1A92E977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T12</xm:sqref>
        </x14:conditionalFormatting>
        <x14:conditionalFormatting xmlns:xm="http://schemas.microsoft.com/office/excel/2006/main">
          <x14:cfRule type="dataBar" id="{5EFFF489-B31C-4A6C-A69F-AEA9BB1BAAC3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T13</xm:sqref>
        </x14:conditionalFormatting>
        <x14:conditionalFormatting xmlns:xm="http://schemas.microsoft.com/office/excel/2006/main">
          <x14:cfRule type="dataBar" id="{EC064AE7-5319-43F1-8453-3B083E84B488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T14</xm:sqref>
        </x14:conditionalFormatting>
        <x14:conditionalFormatting xmlns:xm="http://schemas.microsoft.com/office/excel/2006/main">
          <x14:cfRule type="dataBar" id="{14D2BCFE-04A7-452D-80B2-A8A6FF6557B5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T15</xm:sqref>
        </x14:conditionalFormatting>
        <x14:conditionalFormatting xmlns:xm="http://schemas.microsoft.com/office/excel/2006/main">
          <x14:cfRule type="dataBar" id="{94FCD54D-0049-4190-A775-779BDFF395FD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T16</xm:sqref>
        </x14:conditionalFormatting>
        <x14:conditionalFormatting xmlns:xm="http://schemas.microsoft.com/office/excel/2006/main">
          <x14:cfRule type="dataBar" id="{4E6FA3DE-7D68-4699-BC00-6ECCB26927A7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T17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F8AAC-9FD5-45C3-A695-BACD3D4A6A8E}">
  <sheetPr codeName="Tabelle2">
    <tabColor indexed="12"/>
    <pageSetUpPr fitToPage="1"/>
  </sheetPr>
  <dimension ref="A1:S56"/>
  <sheetViews>
    <sheetView zoomScaleNormal="100" workbookViewId="0">
      <selection activeCell="G53" sqref="G53"/>
    </sheetView>
  </sheetViews>
  <sheetFormatPr baseColWidth="10" defaultColWidth="11.42578125" defaultRowHeight="12.75"/>
  <cols>
    <col min="1" max="1" width="9.140625" style="86" customWidth="1"/>
    <col min="2" max="2" width="38.28515625" style="86" customWidth="1"/>
    <col min="3" max="3" width="12.7109375" style="86" customWidth="1"/>
    <col min="4" max="4" width="15.7109375" style="87" customWidth="1"/>
    <col min="5" max="5" width="20.7109375" style="87" customWidth="1"/>
    <col min="6" max="6" width="5.7109375" style="87" customWidth="1"/>
    <col min="7" max="7" width="30.7109375" style="86" customWidth="1"/>
    <col min="8" max="8" width="12.7109375" style="86" customWidth="1"/>
    <col min="9" max="9" width="17.28515625" style="86" customWidth="1"/>
    <col min="10" max="10" width="24.140625" style="86" customWidth="1"/>
    <col min="11" max="11" width="6.140625" style="86" customWidth="1"/>
    <col min="12" max="12" width="12.42578125" style="86" customWidth="1"/>
    <col min="13" max="13" width="10" style="86" customWidth="1"/>
    <col min="14" max="14" width="11.42578125" style="86"/>
    <col min="15" max="15" width="13" style="86" customWidth="1"/>
    <col min="16" max="16384" width="11.42578125" style="86"/>
  </cols>
  <sheetData>
    <row r="1" spans="1:19" ht="9.75" customHeight="1" thickBot="1">
      <c r="A1" s="85"/>
    </row>
    <row r="2" spans="1:19" s="93" customFormat="1" ht="20.100000000000001" customHeight="1" thickBot="1">
      <c r="A2" s="85"/>
      <c r="B2" s="88" t="str">
        <f>Kunde</f>
        <v>Bosch Rodez</v>
      </c>
      <c r="C2" s="848" t="s">
        <v>120</v>
      </c>
      <c r="D2" s="849"/>
      <c r="E2" s="849"/>
      <c r="F2" s="849"/>
      <c r="G2" s="849"/>
      <c r="H2" s="849"/>
      <c r="I2" s="850"/>
      <c r="J2" s="23" t="s">
        <v>277</v>
      </c>
      <c r="K2" s="89"/>
      <c r="L2" s="90"/>
      <c r="M2" s="89"/>
      <c r="N2" s="89"/>
      <c r="O2" s="89"/>
      <c r="P2" s="89"/>
      <c r="Q2" s="89"/>
      <c r="R2" s="91"/>
      <c r="S2" s="92"/>
    </row>
    <row r="3" spans="1:19" s="93" customFormat="1" ht="20.100000000000001" customHeight="1" thickBot="1">
      <c r="A3" s="85"/>
      <c r="B3" s="94" t="str">
        <f>Übersicht!C4</f>
        <v>Montage Magnetanker</v>
      </c>
      <c r="C3" s="851" t="str">
        <f>Anlage</f>
        <v>Montage Magnetanker</v>
      </c>
      <c r="D3" s="852"/>
      <c r="E3" s="852"/>
      <c r="F3" s="852"/>
      <c r="G3" s="852"/>
      <c r="H3" s="852"/>
      <c r="I3" s="853"/>
      <c r="J3" s="95" t="str">
        <f>Angebotsnummer</f>
        <v>A07591000</v>
      </c>
      <c r="K3" s="89"/>
      <c r="L3" s="90"/>
      <c r="M3" s="89"/>
      <c r="N3" s="89"/>
      <c r="O3" s="89"/>
      <c r="P3" s="89"/>
      <c r="Q3" s="89"/>
      <c r="R3" s="96"/>
      <c r="S3" s="97"/>
    </row>
    <row r="4" spans="1:19" ht="15" customHeight="1">
      <c r="A4" s="85"/>
      <c r="B4" s="98"/>
      <c r="C4" s="99"/>
      <c r="D4" s="99"/>
      <c r="E4" s="99"/>
      <c r="F4" s="99"/>
      <c r="G4" s="100"/>
      <c r="H4" s="100"/>
      <c r="I4" s="100"/>
      <c r="K4" s="89"/>
      <c r="L4" s="89"/>
      <c r="M4" s="89"/>
      <c r="N4" s="89"/>
      <c r="O4" s="89"/>
      <c r="P4" s="89"/>
      <c r="Q4" s="89"/>
      <c r="R4" s="89"/>
      <c r="S4" s="89"/>
    </row>
    <row r="5" spans="1:19" ht="20.100000000000001" customHeight="1">
      <c r="A5" s="85"/>
      <c r="B5" s="101"/>
      <c r="C5" s="99"/>
      <c r="D5" s="99"/>
      <c r="E5" s="99"/>
      <c r="F5" s="99"/>
      <c r="G5" s="102"/>
      <c r="H5" s="100"/>
      <c r="I5" s="100"/>
      <c r="K5" s="89"/>
      <c r="L5" s="89"/>
      <c r="M5" s="89"/>
      <c r="N5" s="89"/>
      <c r="O5" s="89"/>
      <c r="P5" s="89"/>
      <c r="Q5" s="89"/>
      <c r="R5" s="89"/>
      <c r="S5" s="89"/>
    </row>
    <row r="6" spans="1:19" s="85" customFormat="1" ht="3" customHeight="1">
      <c r="B6" s="103"/>
      <c r="C6" s="104"/>
      <c r="D6" s="105"/>
      <c r="E6" s="106"/>
      <c r="F6" s="106"/>
      <c r="G6" s="107"/>
      <c r="H6" s="86"/>
      <c r="I6" s="90"/>
      <c r="J6" s="90"/>
      <c r="K6" s="90"/>
      <c r="L6" s="90"/>
      <c r="M6" s="90"/>
      <c r="N6" s="90"/>
      <c r="O6" s="90"/>
      <c r="P6" s="90"/>
      <c r="Q6" s="90"/>
      <c r="R6" s="90"/>
      <c r="S6" s="90"/>
    </row>
    <row r="7" spans="1:19" s="85" customFormat="1" ht="15" customHeight="1">
      <c r="B7" s="262" t="s">
        <v>185</v>
      </c>
      <c r="C7" s="119">
        <v>10</v>
      </c>
      <c r="D7" s="708">
        <f>VK!F8</f>
        <v>725</v>
      </c>
      <c r="E7" s="108"/>
      <c r="F7" s="108"/>
      <c r="G7" s="284" t="s">
        <v>1</v>
      </c>
      <c r="H7" s="119" t="s">
        <v>105</v>
      </c>
      <c r="I7" s="120">
        <f>VK!G21</f>
        <v>154950</v>
      </c>
      <c r="J7" s="90"/>
      <c r="K7" s="90"/>
      <c r="L7" s="90"/>
      <c r="M7" s="90"/>
      <c r="N7" s="90"/>
      <c r="O7" s="90"/>
      <c r="P7" s="90"/>
      <c r="Q7" s="90"/>
      <c r="R7" s="90"/>
      <c r="S7" s="90"/>
    </row>
    <row r="8" spans="1:19" s="85" customFormat="1" ht="3" customHeight="1">
      <c r="B8" s="262"/>
      <c r="D8" s="708"/>
      <c r="E8" s="108"/>
      <c r="F8" s="108"/>
      <c r="G8" s="283"/>
      <c r="H8" s="119"/>
      <c r="I8" s="121"/>
      <c r="J8" s="90"/>
      <c r="K8" s="90"/>
      <c r="L8" s="90"/>
      <c r="M8" s="90"/>
      <c r="N8" s="90"/>
      <c r="O8" s="90"/>
      <c r="P8" s="90"/>
      <c r="Q8" s="90"/>
      <c r="R8" s="90"/>
      <c r="S8" s="90"/>
    </row>
    <row r="9" spans="1:19" s="85" customFormat="1" ht="15" customHeight="1">
      <c r="B9" s="262" t="s">
        <v>61</v>
      </c>
      <c r="C9" s="119">
        <v>20</v>
      </c>
      <c r="D9" s="708">
        <f>VK!F9</f>
        <v>40</v>
      </c>
      <c r="E9" s="108"/>
      <c r="F9" s="108"/>
      <c r="G9" s="285" t="s">
        <v>118</v>
      </c>
      <c r="H9" s="119" t="s">
        <v>107</v>
      </c>
      <c r="I9" s="120">
        <f>IBN!AK19/(1+Gewinn)/(1+Sicherheit)</f>
        <v>1300</v>
      </c>
      <c r="J9" s="90"/>
      <c r="K9" s="90"/>
      <c r="L9" s="90"/>
      <c r="M9" s="90"/>
      <c r="N9" s="90"/>
      <c r="O9" s="90"/>
      <c r="P9" s="90"/>
      <c r="Q9" s="90"/>
      <c r="R9" s="90"/>
      <c r="S9" s="90"/>
    </row>
    <row r="10" spans="1:19" s="85" customFormat="1" ht="3" customHeight="1">
      <c r="B10" s="262"/>
      <c r="C10" s="119"/>
      <c r="D10" s="708"/>
      <c r="E10" s="108"/>
      <c r="F10" s="108"/>
      <c r="G10" s="283"/>
      <c r="H10" s="119"/>
      <c r="I10" s="121"/>
      <c r="J10" s="90"/>
      <c r="K10" s="90"/>
      <c r="L10" s="90"/>
      <c r="M10" s="90"/>
      <c r="N10" s="90"/>
      <c r="O10" s="90"/>
      <c r="P10" s="90"/>
      <c r="Q10" s="90"/>
      <c r="R10" s="90"/>
      <c r="S10" s="90"/>
    </row>
    <row r="11" spans="1:19" s="85" customFormat="1" ht="15" customHeight="1">
      <c r="B11" s="262" t="s">
        <v>104</v>
      </c>
      <c r="C11" s="119">
        <v>50</v>
      </c>
      <c r="D11" s="708">
        <f>VK!F18</f>
        <v>765</v>
      </c>
      <c r="E11" s="108"/>
      <c r="F11" s="109"/>
      <c r="G11" s="285" t="s">
        <v>119</v>
      </c>
      <c r="H11" s="119" t="s">
        <v>108</v>
      </c>
      <c r="I11" s="120">
        <f>IBN!AK20/(1+Gewinn)/(1+Sicherheit)</f>
        <v>2500</v>
      </c>
      <c r="K11" s="90"/>
      <c r="L11" s="90"/>
      <c r="M11" s="90"/>
      <c r="N11" s="90"/>
      <c r="O11" s="90"/>
      <c r="P11" s="90"/>
      <c r="Q11" s="90"/>
      <c r="R11" s="90"/>
      <c r="S11" s="90"/>
    </row>
    <row r="12" spans="1:19" s="85" customFormat="1" ht="3" customHeight="1">
      <c r="B12" s="262"/>
      <c r="C12" s="119"/>
      <c r="D12" s="708"/>
      <c r="E12" s="108"/>
      <c r="F12" s="108"/>
      <c r="G12" s="283"/>
      <c r="H12" s="119"/>
      <c r="I12" s="121"/>
      <c r="J12" s="90"/>
      <c r="K12" s="90"/>
      <c r="L12" s="90"/>
      <c r="M12" s="90"/>
      <c r="N12" s="90"/>
      <c r="O12" s="90"/>
      <c r="P12" s="90"/>
      <c r="Q12" s="90"/>
      <c r="R12" s="90"/>
      <c r="S12" s="90"/>
    </row>
    <row r="13" spans="1:19" s="85" customFormat="1" ht="15" customHeight="1">
      <c r="B13" s="262" t="s">
        <v>14</v>
      </c>
      <c r="C13" s="119">
        <v>110</v>
      </c>
      <c r="D13" s="708">
        <f>VK!F17</f>
        <v>510</v>
      </c>
      <c r="E13" s="108"/>
      <c r="F13" s="108"/>
      <c r="G13" s="285" t="s">
        <v>46</v>
      </c>
      <c r="H13" s="119" t="s">
        <v>109</v>
      </c>
      <c r="I13" s="120">
        <f>IBN!AK29/(1+Gewinn)/(1+Sicherheit)</f>
        <v>0</v>
      </c>
      <c r="K13" s="90"/>
      <c r="L13" s="90"/>
      <c r="M13" s="90"/>
      <c r="N13" s="90"/>
      <c r="O13" s="90"/>
      <c r="P13" s="90"/>
      <c r="Q13" s="90"/>
      <c r="R13" s="90"/>
      <c r="S13" s="90"/>
    </row>
    <row r="14" spans="1:19" s="85" customFormat="1" ht="3" customHeight="1">
      <c r="B14" s="262"/>
      <c r="C14" s="119"/>
      <c r="D14" s="708"/>
      <c r="E14" s="108"/>
      <c r="F14" s="108"/>
      <c r="G14" s="283"/>
      <c r="H14" s="119"/>
      <c r="I14" s="121"/>
      <c r="J14" s="90"/>
      <c r="K14" s="90"/>
      <c r="L14" s="90"/>
      <c r="M14" s="90"/>
      <c r="N14" s="90"/>
      <c r="O14" s="90"/>
      <c r="P14" s="90"/>
      <c r="Q14" s="90"/>
      <c r="R14" s="90"/>
      <c r="S14" s="90"/>
    </row>
    <row r="15" spans="1:19" s="85" customFormat="1" ht="15" customHeight="1">
      <c r="B15" s="118" t="s">
        <v>125</v>
      </c>
      <c r="C15" s="119">
        <v>150</v>
      </c>
      <c r="D15" s="708">
        <f>IBN!AJ8</f>
        <v>100</v>
      </c>
      <c r="E15" s="108"/>
      <c r="F15" s="108"/>
      <c r="G15" s="285" t="s">
        <v>48</v>
      </c>
      <c r="H15" s="119" t="s">
        <v>110</v>
      </c>
      <c r="I15" s="120">
        <f>IBN!AK32/(1+Gewinn)/(1+Sicherheit)</f>
        <v>300</v>
      </c>
      <c r="J15" s="90"/>
      <c r="K15" s="90"/>
      <c r="L15" s="90"/>
      <c r="M15" s="90"/>
      <c r="N15" s="90"/>
      <c r="O15" s="90"/>
      <c r="P15" s="90"/>
      <c r="Q15" s="90"/>
      <c r="R15" s="90"/>
      <c r="S15" s="90"/>
    </row>
    <row r="16" spans="1:19" s="85" customFormat="1" ht="3" customHeight="1">
      <c r="B16" s="262"/>
      <c r="C16" s="119"/>
      <c r="D16" s="708"/>
      <c r="E16" s="108"/>
      <c r="F16" s="108"/>
      <c r="G16" s="283"/>
      <c r="H16" s="119"/>
      <c r="I16" s="121"/>
      <c r="J16" s="90"/>
      <c r="K16" s="90"/>
      <c r="L16" s="90"/>
      <c r="M16" s="90"/>
      <c r="N16" s="90"/>
      <c r="O16" s="90"/>
      <c r="P16" s="90"/>
      <c r="Q16" s="90"/>
      <c r="R16" s="90"/>
      <c r="S16" s="90"/>
    </row>
    <row r="17" spans="2:19" s="85" customFormat="1" ht="15" customHeight="1">
      <c r="B17" s="262" t="s">
        <v>186</v>
      </c>
      <c r="C17" s="119">
        <v>170</v>
      </c>
      <c r="D17" s="708">
        <f>VK!F11</f>
        <v>315</v>
      </c>
      <c r="E17" s="108"/>
      <c r="F17" s="108"/>
      <c r="G17" s="285" t="s">
        <v>49</v>
      </c>
      <c r="H17" s="119" t="s">
        <v>111</v>
      </c>
      <c r="I17" s="120">
        <f>IBN!AK33/(1+Gewinn)/(1+Sicherheit)</f>
        <v>1500</v>
      </c>
      <c r="J17" s="90"/>
      <c r="K17" s="90"/>
      <c r="L17" s="90"/>
      <c r="M17" s="90"/>
      <c r="N17" s="90"/>
      <c r="O17" s="90"/>
      <c r="P17" s="90"/>
      <c r="Q17" s="90"/>
      <c r="R17" s="90"/>
      <c r="S17" s="90"/>
    </row>
    <row r="18" spans="2:19" s="85" customFormat="1" ht="3" customHeight="1">
      <c r="B18" s="262"/>
      <c r="C18" s="119"/>
      <c r="D18" s="708"/>
      <c r="E18" s="108"/>
      <c r="F18" s="108"/>
      <c r="G18" s="283"/>
      <c r="H18" s="119"/>
      <c r="I18" s="121"/>
      <c r="J18" s="90"/>
      <c r="K18" s="90"/>
      <c r="L18" s="90"/>
      <c r="M18" s="90"/>
      <c r="N18" s="90"/>
      <c r="O18" s="90"/>
      <c r="P18" s="90"/>
      <c r="Q18" s="90"/>
      <c r="R18" s="90"/>
      <c r="S18" s="90"/>
    </row>
    <row r="19" spans="2:19" s="85" customFormat="1" ht="15" customHeight="1">
      <c r="B19" s="262" t="s">
        <v>27</v>
      </c>
      <c r="C19" s="119">
        <v>180</v>
      </c>
      <c r="D19" s="708">
        <f>VK!F12</f>
        <v>550</v>
      </c>
      <c r="E19" s="108"/>
      <c r="F19" s="108"/>
      <c r="G19" s="285" t="s">
        <v>50</v>
      </c>
      <c r="H19" s="119" t="s">
        <v>112</v>
      </c>
      <c r="I19" s="120">
        <f>IBN!AK34/(1+Gewinn)/(1+Sicherheit)</f>
        <v>0</v>
      </c>
      <c r="J19" s="90"/>
      <c r="K19" s="90"/>
      <c r="L19" s="90"/>
      <c r="M19" s="90"/>
      <c r="N19" s="90"/>
      <c r="O19" s="90"/>
      <c r="P19" s="90"/>
      <c r="Q19" s="90"/>
      <c r="R19" s="90"/>
      <c r="S19" s="90"/>
    </row>
    <row r="20" spans="2:19" s="85" customFormat="1" ht="3" customHeight="1">
      <c r="B20" s="262"/>
      <c r="C20" s="119"/>
      <c r="D20" s="708"/>
      <c r="E20" s="108"/>
      <c r="F20" s="108"/>
      <c r="G20" s="283"/>
      <c r="H20" s="119"/>
      <c r="I20" s="121"/>
      <c r="J20" s="90"/>
      <c r="K20" s="90"/>
      <c r="L20" s="90"/>
      <c r="M20" s="90"/>
      <c r="N20" s="90"/>
      <c r="O20" s="90"/>
      <c r="P20" s="90"/>
      <c r="Q20" s="90"/>
      <c r="R20" s="90"/>
      <c r="S20" s="90"/>
    </row>
    <row r="21" spans="2:19" s="85" customFormat="1" ht="15" customHeight="1">
      <c r="B21" s="262" t="s">
        <v>146</v>
      </c>
      <c r="C21" s="119">
        <v>190</v>
      </c>
      <c r="D21" s="708">
        <f>VK!F13</f>
        <v>520</v>
      </c>
      <c r="E21" s="108"/>
      <c r="F21" s="109"/>
      <c r="G21" s="285" t="s">
        <v>52</v>
      </c>
      <c r="H21" s="119" t="s">
        <v>113</v>
      </c>
      <c r="I21" s="120">
        <f>IBN!AK31/(1+Gewinn)/(1+Sicherheit)</f>
        <v>3000</v>
      </c>
      <c r="J21" s="90"/>
      <c r="K21" s="90"/>
      <c r="L21" s="90"/>
      <c r="M21" s="90"/>
      <c r="N21" s="90"/>
      <c r="O21" s="90"/>
      <c r="P21" s="90"/>
      <c r="Q21" s="90"/>
      <c r="R21" s="90"/>
      <c r="S21" s="90"/>
    </row>
    <row r="22" spans="2:19" s="85" customFormat="1" ht="3" customHeight="1">
      <c r="B22" s="262"/>
      <c r="C22" s="119"/>
      <c r="D22" s="708"/>
      <c r="E22" s="108"/>
      <c r="F22" s="108"/>
      <c r="G22" s="283"/>
      <c r="H22" s="119"/>
      <c r="I22" s="121"/>
      <c r="J22" s="90"/>
      <c r="K22" s="90"/>
      <c r="L22" s="90"/>
      <c r="M22" s="90"/>
      <c r="N22" s="90"/>
      <c r="O22" s="90"/>
      <c r="P22" s="90"/>
      <c r="Q22" s="90"/>
      <c r="R22" s="90"/>
      <c r="S22" s="90"/>
    </row>
    <row r="23" spans="2:19" s="85" customFormat="1" ht="15" customHeight="1">
      <c r="B23" s="118" t="s">
        <v>147</v>
      </c>
      <c r="C23" s="119">
        <v>200</v>
      </c>
      <c r="D23" s="708">
        <f>IBN!AJ14</f>
        <v>150</v>
      </c>
      <c r="E23" s="108"/>
      <c r="F23" s="108"/>
      <c r="G23" s="285" t="s">
        <v>51</v>
      </c>
      <c r="H23" s="119" t="s">
        <v>114</v>
      </c>
      <c r="I23" s="120">
        <f>IBN!AK35/(1+Gewinn)/(1+Sicherheit)</f>
        <v>0</v>
      </c>
      <c r="J23" s="90"/>
      <c r="K23" s="90"/>
      <c r="L23" s="90"/>
      <c r="M23" s="90"/>
      <c r="N23" s="90"/>
      <c r="O23" s="90"/>
      <c r="P23" s="90"/>
      <c r="Q23" s="90"/>
      <c r="R23" s="90"/>
      <c r="S23" s="90"/>
    </row>
    <row r="24" spans="2:19" s="85" customFormat="1" ht="3" customHeight="1">
      <c r="D24" s="709"/>
      <c r="E24" s="108"/>
      <c r="F24" s="108"/>
      <c r="G24" s="283"/>
      <c r="H24" s="119"/>
      <c r="I24" s="121"/>
      <c r="J24" s="90"/>
      <c r="K24" s="90"/>
      <c r="L24" s="90"/>
      <c r="M24" s="90"/>
      <c r="N24" s="90"/>
      <c r="O24" s="90"/>
      <c r="P24" s="90"/>
      <c r="Q24" s="90"/>
      <c r="R24" s="90"/>
      <c r="S24" s="90"/>
    </row>
    <row r="25" spans="2:19" s="85" customFormat="1" ht="15" customHeight="1">
      <c r="B25" s="262" t="s">
        <v>148</v>
      </c>
      <c r="C25" s="119">
        <v>230</v>
      </c>
      <c r="D25" s="708">
        <f>VK!F19</f>
        <v>390</v>
      </c>
      <c r="E25" s="108"/>
      <c r="F25" s="108"/>
      <c r="G25" s="118" t="s">
        <v>184</v>
      </c>
      <c r="H25" s="119" t="s">
        <v>121</v>
      </c>
      <c r="I25" s="120">
        <f>VK!G30</f>
        <v>7739.5</v>
      </c>
      <c r="J25" s="90"/>
      <c r="K25" s="90"/>
      <c r="L25" s="90"/>
      <c r="M25" s="90"/>
      <c r="N25" s="90"/>
      <c r="O25" s="90"/>
      <c r="P25" s="90"/>
      <c r="Q25" s="90"/>
      <c r="R25" s="90"/>
      <c r="S25" s="90"/>
    </row>
    <row r="26" spans="2:19" s="85" customFormat="1" ht="3" customHeight="1">
      <c r="B26" s="262"/>
      <c r="C26" s="119"/>
      <c r="D26" s="708"/>
      <c r="E26" s="108"/>
      <c r="F26" s="108"/>
      <c r="J26" s="90"/>
      <c r="K26" s="90"/>
      <c r="L26" s="90"/>
      <c r="M26" s="90"/>
      <c r="N26" s="90"/>
      <c r="O26" s="90"/>
      <c r="P26" s="90"/>
      <c r="Q26" s="90"/>
      <c r="R26" s="90"/>
      <c r="S26" s="90"/>
    </row>
    <row r="27" spans="2:19" s="85" customFormat="1" ht="15" customHeight="1">
      <c r="B27" s="118" t="s">
        <v>149</v>
      </c>
      <c r="C27" s="119">
        <v>260</v>
      </c>
      <c r="D27" s="708">
        <f>IBN!AJ11</f>
        <v>0</v>
      </c>
      <c r="E27" s="108"/>
      <c r="F27" s="109"/>
      <c r="G27" s="262" t="s">
        <v>116</v>
      </c>
      <c r="H27" s="119" t="s">
        <v>106</v>
      </c>
      <c r="I27" s="120">
        <f>VK!H22</f>
        <v>999.99999999999989</v>
      </c>
      <c r="J27" s="90"/>
      <c r="K27" s="90"/>
      <c r="L27" s="90"/>
      <c r="M27" s="90"/>
      <c r="N27" s="90"/>
      <c r="O27" s="90"/>
      <c r="P27" s="90"/>
      <c r="Q27" s="90"/>
      <c r="R27" s="90"/>
      <c r="S27" s="90"/>
    </row>
    <row r="28" spans="2:19" s="85" customFormat="1" ht="3" customHeight="1">
      <c r="B28" s="262"/>
      <c r="C28" s="119"/>
      <c r="D28" s="708"/>
      <c r="E28" s="108"/>
      <c r="F28" s="108"/>
      <c r="G28" s="283"/>
      <c r="H28" s="119"/>
      <c r="I28" s="121"/>
      <c r="J28" s="90"/>
      <c r="K28" s="90"/>
      <c r="L28" s="90"/>
      <c r="M28" s="90"/>
      <c r="N28" s="90"/>
      <c r="O28" s="90"/>
      <c r="P28" s="90"/>
      <c r="Q28" s="90"/>
      <c r="R28" s="90"/>
      <c r="S28" s="90"/>
    </row>
    <row r="29" spans="2:19" s="85" customFormat="1" ht="15" customHeight="1">
      <c r="B29" s="118" t="s">
        <v>183</v>
      </c>
      <c r="C29" s="119">
        <v>270</v>
      </c>
      <c r="D29" s="710">
        <f>Grafik!L6</f>
        <v>300</v>
      </c>
      <c r="E29" s="108"/>
      <c r="F29" s="108"/>
      <c r="G29" s="262" t="s">
        <v>117</v>
      </c>
      <c r="H29" s="119" t="s">
        <v>115</v>
      </c>
      <c r="I29" s="120">
        <f>VK!D9</f>
        <v>999.99999999999989</v>
      </c>
      <c r="J29" s="90"/>
      <c r="K29" s="90"/>
      <c r="L29" s="90"/>
      <c r="M29" s="90"/>
      <c r="N29" s="90"/>
      <c r="O29" s="90"/>
      <c r="P29" s="90"/>
      <c r="Q29" s="90"/>
      <c r="R29" s="90"/>
      <c r="S29" s="90"/>
    </row>
    <row r="30" spans="2:19" s="85" customFormat="1" ht="3" customHeight="1">
      <c r="B30" s="262"/>
      <c r="C30" s="119"/>
      <c r="D30" s="708"/>
      <c r="E30" s="108"/>
      <c r="F30" s="108"/>
      <c r="G30" s="283"/>
      <c r="H30" s="119"/>
      <c r="I30" s="121"/>
      <c r="J30" s="90"/>
      <c r="K30" s="90"/>
      <c r="L30" s="90"/>
      <c r="M30" s="90"/>
      <c r="N30" s="90"/>
      <c r="O30" s="90"/>
      <c r="P30" s="90"/>
      <c r="Q30" s="90"/>
      <c r="R30" s="90"/>
      <c r="S30" s="90"/>
    </row>
    <row r="31" spans="2:19" s="85" customFormat="1" ht="15" customHeight="1">
      <c r="B31" s="118" t="s">
        <v>123</v>
      </c>
      <c r="C31" s="119">
        <v>340</v>
      </c>
      <c r="D31" s="710">
        <f>IBN!AJ24</f>
        <v>24</v>
      </c>
      <c r="E31" s="108"/>
      <c r="F31" s="108"/>
      <c r="G31" s="118"/>
      <c r="H31" s="119"/>
      <c r="I31" s="120"/>
      <c r="J31" s="90"/>
      <c r="K31" s="90"/>
      <c r="L31" s="90"/>
      <c r="M31" s="90"/>
      <c r="N31" s="90"/>
      <c r="O31" s="90"/>
      <c r="P31" s="90"/>
      <c r="Q31" s="90"/>
      <c r="R31" s="90"/>
      <c r="S31" s="90"/>
    </row>
    <row r="32" spans="2:19" s="85" customFormat="1" ht="3" customHeight="1">
      <c r="B32" s="262"/>
      <c r="C32" s="119"/>
      <c r="D32" s="708"/>
      <c r="E32" s="108"/>
      <c r="F32" s="108"/>
      <c r="G32" s="283"/>
      <c r="J32" s="90"/>
      <c r="K32" s="90"/>
      <c r="L32" s="90"/>
      <c r="M32" s="90"/>
      <c r="N32" s="90"/>
      <c r="O32" s="90"/>
      <c r="P32" s="90"/>
      <c r="Q32" s="90"/>
      <c r="R32" s="90"/>
      <c r="S32" s="90"/>
    </row>
    <row r="33" spans="2:19" s="85" customFormat="1" ht="15" customHeight="1">
      <c r="B33" s="118" t="s">
        <v>187</v>
      </c>
      <c r="C33" s="119">
        <v>350</v>
      </c>
      <c r="D33" s="710">
        <f>IBN!AJ26</f>
        <v>48</v>
      </c>
      <c r="E33" s="108"/>
      <c r="F33" s="108"/>
      <c r="G33" s="283" t="s">
        <v>143</v>
      </c>
      <c r="I33" s="120">
        <f>VK!H31</f>
        <v>609397.5</v>
      </c>
      <c r="J33" s="86"/>
      <c r="K33" s="90"/>
      <c r="L33" s="90"/>
      <c r="M33" s="90"/>
      <c r="N33" s="90"/>
      <c r="O33" s="90"/>
      <c r="P33" s="90"/>
      <c r="Q33" s="90"/>
      <c r="R33" s="90"/>
      <c r="S33" s="90"/>
    </row>
    <row r="34" spans="2:19" s="85" customFormat="1" ht="3" customHeight="1">
      <c r="B34" s="262"/>
      <c r="C34" s="119"/>
      <c r="D34" s="708"/>
      <c r="E34" s="108"/>
      <c r="F34" s="108"/>
      <c r="G34" s="283"/>
      <c r="J34" s="90"/>
      <c r="K34" s="90"/>
      <c r="L34" s="90"/>
      <c r="M34" s="90"/>
      <c r="N34" s="90"/>
      <c r="O34" s="90"/>
      <c r="P34" s="90"/>
      <c r="Q34" s="90"/>
      <c r="R34" s="90"/>
      <c r="S34" s="90"/>
    </row>
    <row r="35" spans="2:19" s="85" customFormat="1" ht="15" customHeight="1">
      <c r="B35" s="118" t="s">
        <v>142</v>
      </c>
      <c r="C35" s="119">
        <v>360</v>
      </c>
      <c r="D35" s="710">
        <f>IBN!AJ25</f>
        <v>0</v>
      </c>
      <c r="E35" s="108"/>
      <c r="F35" s="108"/>
      <c r="G35" s="283" t="s">
        <v>4</v>
      </c>
      <c r="I35" s="286">
        <f>Gewinn</f>
        <v>0.1</v>
      </c>
      <c r="J35" s="86"/>
      <c r="K35" s="90"/>
      <c r="L35" s="90"/>
      <c r="M35" s="90"/>
      <c r="N35" s="90"/>
      <c r="O35" s="90"/>
      <c r="P35" s="90"/>
      <c r="Q35" s="90"/>
      <c r="R35" s="90"/>
      <c r="S35" s="90"/>
    </row>
    <row r="36" spans="2:19" s="85" customFormat="1" ht="3" customHeight="1">
      <c r="D36" s="709"/>
      <c r="E36" s="108"/>
      <c r="F36" s="108"/>
      <c r="G36" s="283"/>
      <c r="J36" s="90"/>
      <c r="K36" s="90"/>
      <c r="L36" s="90"/>
      <c r="M36" s="90"/>
      <c r="N36" s="90"/>
      <c r="O36" s="90"/>
      <c r="P36" s="90"/>
      <c r="Q36" s="90"/>
      <c r="R36" s="90"/>
      <c r="S36" s="90"/>
    </row>
    <row r="37" spans="2:19" s="85" customFormat="1" ht="15" customHeight="1">
      <c r="B37" s="118" t="s">
        <v>161</v>
      </c>
      <c r="C37" s="119">
        <v>380</v>
      </c>
      <c r="D37" s="710">
        <f>IBN!AJ27</f>
        <v>0</v>
      </c>
      <c r="E37" s="108"/>
      <c r="F37" s="110"/>
      <c r="G37" s="285" t="s">
        <v>9</v>
      </c>
      <c r="I37" s="287">
        <f>Sicherheit</f>
        <v>0</v>
      </c>
      <c r="J37" s="86"/>
      <c r="K37" s="90"/>
      <c r="L37" s="90"/>
      <c r="M37" s="90"/>
      <c r="N37" s="90"/>
      <c r="O37" s="90"/>
      <c r="P37" s="90"/>
      <c r="Q37" s="90"/>
      <c r="R37" s="90"/>
      <c r="S37" s="90"/>
    </row>
    <row r="38" spans="2:19" s="85" customFormat="1" ht="3" customHeight="1">
      <c r="B38" s="118"/>
      <c r="C38" s="119"/>
      <c r="D38" s="710"/>
      <c r="E38" s="108"/>
      <c r="F38" s="108"/>
      <c r="G38" s="283"/>
      <c r="I38" s="256"/>
      <c r="J38" s="90"/>
      <c r="K38" s="90"/>
      <c r="L38" s="90"/>
      <c r="M38" s="90"/>
      <c r="N38" s="90"/>
      <c r="O38" s="90"/>
      <c r="P38" s="90"/>
      <c r="Q38" s="90"/>
      <c r="R38" s="90"/>
      <c r="S38" s="90"/>
    </row>
    <row r="39" spans="2:19" s="90" customFormat="1" ht="15" customHeight="1">
      <c r="B39" s="118" t="s">
        <v>182</v>
      </c>
      <c r="C39" s="119">
        <v>390</v>
      </c>
      <c r="D39" s="710">
        <f>IBN!AJ17</f>
        <v>0</v>
      </c>
      <c r="E39" s="111"/>
      <c r="F39" s="112"/>
      <c r="G39" s="283" t="s">
        <v>124</v>
      </c>
      <c r="I39" s="120">
        <f>VK!H36</f>
        <v>670337.25</v>
      </c>
      <c r="J39" s="86"/>
    </row>
    <row r="40" spans="2:19" s="90" customFormat="1" ht="3" customHeight="1">
      <c r="B40" s="118"/>
      <c r="C40" s="119"/>
      <c r="D40" s="341"/>
      <c r="E40" s="111"/>
      <c r="F40" s="112"/>
      <c r="G40" s="285"/>
      <c r="I40" s="287"/>
      <c r="J40" s="86"/>
    </row>
    <row r="41" spans="2:19" s="90" customFormat="1" ht="15" customHeight="1">
      <c r="B41" s="118"/>
      <c r="C41" s="119"/>
      <c r="D41" s="342"/>
      <c r="E41" s="108"/>
      <c r="F41" s="112"/>
      <c r="G41" s="283"/>
      <c r="H41" s="85"/>
      <c r="I41" s="120"/>
      <c r="J41" s="86"/>
    </row>
    <row r="42" spans="2:19" s="114" customFormat="1" ht="3" customHeight="1">
      <c r="B42" s="118"/>
      <c r="C42" s="119"/>
      <c r="D42" s="341"/>
      <c r="E42" s="111"/>
      <c r="F42" s="113"/>
      <c r="J42" s="86"/>
      <c r="K42" s="90"/>
      <c r="L42" s="90"/>
    </row>
    <row r="43" spans="2:19" s="85" customFormat="1" ht="15" customHeight="1">
      <c r="E43" s="111"/>
      <c r="F43" s="108"/>
      <c r="G43" s="114"/>
      <c r="H43" s="854" t="s">
        <v>8</v>
      </c>
      <c r="I43" s="345" t="str">
        <f>Bearbeiter</f>
        <v>Waas. Harald</v>
      </c>
      <c r="J43" s="86"/>
      <c r="K43" s="90"/>
      <c r="L43" s="90"/>
      <c r="M43" s="90"/>
      <c r="N43" s="90"/>
      <c r="O43" s="90"/>
      <c r="P43" s="90"/>
      <c r="Q43" s="90"/>
      <c r="R43" s="90"/>
      <c r="S43" s="90"/>
    </row>
    <row r="44" spans="2:19" s="85" customFormat="1" ht="3" customHeight="1">
      <c r="E44" s="111"/>
      <c r="F44" s="108"/>
      <c r="G44" s="114"/>
      <c r="H44" s="854"/>
      <c r="I44" s="114"/>
      <c r="J44" s="86"/>
      <c r="K44" s="90"/>
      <c r="L44" s="90"/>
      <c r="M44" s="90"/>
      <c r="N44" s="90"/>
      <c r="O44" s="90"/>
      <c r="P44" s="90"/>
      <c r="Q44" s="90"/>
      <c r="R44" s="90"/>
      <c r="S44" s="90"/>
    </row>
    <row r="45" spans="2:19" s="85" customFormat="1" ht="15" customHeight="1">
      <c r="E45" s="111"/>
      <c r="F45" s="108"/>
      <c r="H45" s="854"/>
      <c r="I45" s="346">
        <f>Datum</f>
        <v>45344</v>
      </c>
      <c r="J45" s="86"/>
      <c r="K45" s="90"/>
      <c r="L45" s="90"/>
      <c r="M45" s="90"/>
      <c r="N45" s="90"/>
      <c r="O45" s="90"/>
      <c r="P45" s="90"/>
      <c r="Q45" s="90"/>
      <c r="R45" s="90"/>
      <c r="S45" s="90"/>
    </row>
    <row r="46" spans="2:19" s="85" customFormat="1" ht="15" customHeight="1">
      <c r="B46" s="89"/>
      <c r="C46" s="89"/>
      <c r="D46" s="111"/>
      <c r="E46" s="111"/>
      <c r="F46" s="108"/>
      <c r="G46" s="89"/>
      <c r="H46" s="89"/>
      <c r="I46" s="89"/>
      <c r="J46" s="86"/>
      <c r="K46" s="90"/>
      <c r="L46" s="90"/>
      <c r="M46" s="90"/>
      <c r="N46" s="90"/>
      <c r="O46" s="90"/>
      <c r="P46" s="90"/>
      <c r="Q46" s="90"/>
      <c r="R46" s="90"/>
      <c r="S46" s="90"/>
    </row>
    <row r="47" spans="2:19" s="85" customFormat="1" ht="15" customHeight="1">
      <c r="B47" s="89"/>
      <c r="C47" s="89"/>
      <c r="D47" s="111"/>
      <c r="E47" s="117"/>
      <c r="F47" s="111"/>
      <c r="G47" s="89"/>
      <c r="H47" s="89"/>
      <c r="I47" s="89"/>
      <c r="J47" s="86"/>
      <c r="K47" s="90"/>
      <c r="L47" s="90"/>
      <c r="M47" s="90"/>
      <c r="N47" s="90"/>
      <c r="O47" s="90"/>
      <c r="P47" s="90"/>
      <c r="Q47" s="90"/>
      <c r="R47" s="90"/>
      <c r="S47" s="90"/>
    </row>
    <row r="48" spans="2:19" s="85" customFormat="1" ht="15" customHeight="1">
      <c r="B48" s="115"/>
      <c r="C48" s="116"/>
      <c r="D48" s="111"/>
      <c r="E48" s="117"/>
      <c r="F48" s="111"/>
      <c r="G48" s="89"/>
      <c r="H48" s="89"/>
      <c r="I48" s="89"/>
      <c r="J48" s="86"/>
      <c r="K48" s="90"/>
      <c r="L48" s="90"/>
      <c r="M48" s="90"/>
      <c r="N48" s="90"/>
      <c r="O48" s="90"/>
      <c r="P48" s="90"/>
      <c r="Q48" s="90"/>
      <c r="R48" s="90"/>
      <c r="S48" s="90"/>
    </row>
    <row r="49" spans="2:9" ht="12.75" customHeight="1">
      <c r="B49" s="89"/>
      <c r="C49" s="89"/>
      <c r="D49" s="111"/>
      <c r="E49" s="111"/>
      <c r="F49" s="111"/>
    </row>
    <row r="50" spans="2:9" ht="12.75" customHeight="1">
      <c r="B50" s="89"/>
      <c r="C50" s="89"/>
      <c r="D50" s="111"/>
      <c r="E50" s="117"/>
      <c r="F50" s="117"/>
      <c r="G50" s="89"/>
      <c r="H50" s="89"/>
      <c r="I50" s="89"/>
    </row>
    <row r="51" spans="2:9" ht="12.75" customHeight="1">
      <c r="B51" s="115"/>
      <c r="C51" s="116"/>
      <c r="D51" s="111"/>
      <c r="E51" s="117"/>
      <c r="F51" s="117"/>
    </row>
    <row r="52" spans="2:9" ht="12" customHeight="1">
      <c r="B52" s="89"/>
      <c r="C52" s="89"/>
      <c r="D52" s="117"/>
      <c r="E52" s="117"/>
      <c r="F52" s="117"/>
    </row>
    <row r="53" spans="2:9" ht="12.75" customHeight="1">
      <c r="B53" s="89"/>
      <c r="C53" s="89"/>
      <c r="D53" s="117"/>
      <c r="E53" s="117"/>
      <c r="F53" s="117"/>
    </row>
    <row r="54" spans="2:9">
      <c r="B54" s="89"/>
      <c r="C54" s="89"/>
      <c r="D54" s="117"/>
      <c r="E54" s="117"/>
      <c r="F54" s="117"/>
    </row>
    <row r="55" spans="2:9">
      <c r="B55" s="89"/>
      <c r="C55" s="89"/>
      <c r="D55" s="117"/>
    </row>
    <row r="56" spans="2:9">
      <c r="B56" s="89"/>
      <c r="C56" s="89"/>
      <c r="D56" s="117"/>
    </row>
  </sheetData>
  <sheetProtection algorithmName="SHA-512" hashValue="zszyiBPb/aV32BWz5EcoNONYfHSs58JPfTLq6BtEzDEvht0A/P82pc26NE2lFW0txmVT9qnC4hOwb7nSWyeTWQ==" saltValue="6QPJEVvm1NW2vQI02LGMHw==" spinCount="100000" sheet="1" formatCells="0" formatColumns="0" formatRows="0" insertRows="0" deleteRows="0"/>
  <mergeCells count="3">
    <mergeCell ref="C2:I2"/>
    <mergeCell ref="C3:I3"/>
    <mergeCell ref="H43:H45"/>
  </mergeCells>
  <pageMargins left="0.70866141732283472" right="0.39370078740157483" top="0.27559055118110237" bottom="0.19685039370078741" header="0.70866141732283472" footer="0.51181102362204722"/>
  <pageSetup paperSize="9" scale="78" orientation="landscape" r:id="rId1"/>
  <headerFooter>
    <oddFooter>&amp;R&amp;P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9F3A3-DFB3-4376-868E-31A7845B2909}">
  <sheetPr codeName="Tabelle3">
    <tabColor indexed="12"/>
    <pageSetUpPr fitToPage="1"/>
  </sheetPr>
  <dimension ref="B1:AG42"/>
  <sheetViews>
    <sheetView zoomScaleNormal="100" workbookViewId="0">
      <selection activeCell="B34" sqref="B34"/>
    </sheetView>
  </sheetViews>
  <sheetFormatPr baseColWidth="10" defaultColWidth="11.42578125" defaultRowHeight="12.75"/>
  <cols>
    <col min="1" max="1" width="9.140625" style="156" customWidth="1"/>
    <col min="2" max="2" width="33.5703125" style="156" customWidth="1"/>
    <col min="3" max="3" width="16.28515625" style="156" customWidth="1"/>
    <col min="4" max="4" width="17.140625" style="156" customWidth="1"/>
    <col min="5" max="5" width="13.5703125" style="157" customWidth="1"/>
    <col min="6" max="6" width="11.42578125" style="157" customWidth="1"/>
    <col min="7" max="7" width="17.85546875" style="156" customWidth="1"/>
    <col min="8" max="8" width="17.5703125" style="156" customWidth="1"/>
    <col min="9" max="9" width="2.42578125" style="156" customWidth="1"/>
    <col min="10" max="10" width="21.140625" style="156" customWidth="1"/>
    <col min="11" max="11" width="10" style="156" customWidth="1"/>
    <col min="12" max="12" width="13.7109375" style="156" customWidth="1"/>
    <col min="13" max="13" width="11.42578125" style="156"/>
    <col min="14" max="14" width="13" style="156" customWidth="1"/>
    <col min="15" max="16384" width="11.42578125" style="156"/>
  </cols>
  <sheetData>
    <row r="1" spans="2:33" ht="9.75" customHeight="1" thickBot="1"/>
    <row r="2" spans="2:33" s="161" customFormat="1" ht="20.100000000000001" customHeight="1" thickBot="1">
      <c r="B2" s="158" t="str">
        <f>Kunde</f>
        <v>Bosch Rodez</v>
      </c>
      <c r="C2" s="870" t="s">
        <v>126</v>
      </c>
      <c r="D2" s="871"/>
      <c r="E2" s="871"/>
      <c r="F2" s="871"/>
      <c r="G2" s="871"/>
      <c r="H2" s="872"/>
      <c r="I2" s="855" t="s">
        <v>277</v>
      </c>
      <c r="J2" s="856"/>
      <c r="K2" s="159"/>
      <c r="L2" s="160"/>
      <c r="M2" s="160"/>
      <c r="N2" s="160"/>
      <c r="O2" s="160"/>
      <c r="P2" s="160"/>
      <c r="Q2" s="160"/>
      <c r="R2" s="160"/>
      <c r="S2" s="156"/>
      <c r="T2" s="156"/>
      <c r="U2" s="156"/>
      <c r="V2" s="156"/>
      <c r="W2" s="156"/>
      <c r="X2" s="156"/>
      <c r="Y2" s="156"/>
      <c r="Z2" s="156"/>
      <c r="AA2" s="156"/>
      <c r="AB2" s="156"/>
      <c r="AC2" s="156"/>
      <c r="AD2" s="156"/>
      <c r="AE2" s="156"/>
      <c r="AF2" s="156"/>
      <c r="AG2" s="156"/>
    </row>
    <row r="3" spans="2:33" s="161" customFormat="1" ht="20.100000000000001" customHeight="1" thickBot="1">
      <c r="B3" s="162" t="str">
        <f>Übersicht!E3</f>
        <v>Bauguil William</v>
      </c>
      <c r="C3" s="867" t="str">
        <f>Anlage</f>
        <v>Montage Magnetanker</v>
      </c>
      <c r="D3" s="868"/>
      <c r="E3" s="868"/>
      <c r="F3" s="868"/>
      <c r="G3" s="868"/>
      <c r="H3" s="869"/>
      <c r="I3" s="857" t="str">
        <f>Angebotsnummer</f>
        <v>A07591000</v>
      </c>
      <c r="J3" s="858"/>
      <c r="K3" s="159"/>
      <c r="L3" s="160"/>
      <c r="M3" s="160"/>
      <c r="N3" s="160"/>
      <c r="O3" s="160"/>
      <c r="P3" s="160"/>
      <c r="Q3" s="160"/>
      <c r="R3" s="160"/>
      <c r="S3" s="156"/>
      <c r="T3" s="156"/>
      <c r="U3" s="156"/>
      <c r="V3" s="156"/>
      <c r="W3" s="156"/>
      <c r="X3" s="156"/>
      <c r="Y3" s="156"/>
      <c r="Z3" s="156"/>
      <c r="AA3" s="156"/>
      <c r="AB3" s="156"/>
      <c r="AC3" s="156"/>
      <c r="AD3" s="156"/>
      <c r="AE3" s="156"/>
      <c r="AF3" s="156"/>
      <c r="AG3" s="156"/>
    </row>
    <row r="4" spans="2:33" ht="12" customHeight="1" thickBot="1">
      <c r="B4" s="163"/>
      <c r="C4" s="163"/>
      <c r="D4" s="164"/>
      <c r="E4" s="164"/>
      <c r="F4" s="164"/>
      <c r="G4" s="165"/>
      <c r="H4" s="165"/>
      <c r="J4" s="160"/>
      <c r="K4" s="160"/>
      <c r="L4" s="160"/>
      <c r="M4" s="160"/>
      <c r="N4" s="160"/>
      <c r="O4" s="160"/>
      <c r="P4" s="160"/>
      <c r="Q4" s="159"/>
      <c r="R4" s="159"/>
      <c r="S4" s="175"/>
      <c r="T4" s="175"/>
      <c r="U4" s="175"/>
      <c r="V4" s="175"/>
      <c r="W4" s="175"/>
      <c r="X4" s="175"/>
      <c r="Y4" s="175"/>
      <c r="Z4" s="175"/>
      <c r="AA4" s="175"/>
      <c r="AB4" s="175"/>
      <c r="AC4" s="175"/>
      <c r="AD4" s="175"/>
      <c r="AE4" s="175"/>
      <c r="AF4" s="175"/>
      <c r="AG4" s="175"/>
    </row>
    <row r="5" spans="2:33" ht="15" customHeight="1">
      <c r="B5" s="859" t="s">
        <v>127</v>
      </c>
      <c r="C5" s="860"/>
      <c r="D5" s="861"/>
      <c r="E5" s="865" t="s">
        <v>128</v>
      </c>
      <c r="F5" s="268" t="s">
        <v>129</v>
      </c>
      <c r="G5" s="269"/>
      <c r="H5" s="270"/>
      <c r="J5" s="160"/>
      <c r="K5" s="160"/>
      <c r="L5" s="272"/>
      <c r="M5" s="160"/>
      <c r="N5" s="160"/>
      <c r="O5" s="160"/>
      <c r="P5" s="160"/>
      <c r="Q5" s="160"/>
      <c r="R5" s="160"/>
    </row>
    <row r="6" spans="2:33" ht="15" customHeight="1" thickBot="1">
      <c r="B6" s="862"/>
      <c r="C6" s="863"/>
      <c r="D6" s="864"/>
      <c r="E6" s="866"/>
      <c r="F6" s="166" t="s">
        <v>130</v>
      </c>
      <c r="G6" s="167"/>
      <c r="H6" s="168" t="s">
        <v>6</v>
      </c>
      <c r="J6" s="160"/>
      <c r="K6" s="160"/>
      <c r="L6" s="160"/>
      <c r="M6" s="160"/>
      <c r="N6" s="160"/>
      <c r="O6" s="160"/>
      <c r="P6" s="160"/>
      <c r="Q6" s="160"/>
      <c r="R6" s="160"/>
    </row>
    <row r="7" spans="2:33" s="175" customFormat="1" ht="15" customHeight="1">
      <c r="B7" s="169" t="s">
        <v>131</v>
      </c>
      <c r="C7" s="306"/>
      <c r="D7" s="170"/>
      <c r="E7" s="171"/>
      <c r="F7" s="172"/>
      <c r="G7" s="173"/>
      <c r="H7" s="174"/>
      <c r="I7" s="156"/>
      <c r="J7" s="160"/>
      <c r="K7" s="159"/>
      <c r="L7" s="159"/>
      <c r="M7" s="159"/>
      <c r="N7" s="159"/>
      <c r="O7" s="159"/>
      <c r="P7" s="159"/>
      <c r="Q7" s="159"/>
      <c r="R7" s="159"/>
    </row>
    <row r="8" spans="2:33" s="175" customFormat="1" ht="15" customHeight="1">
      <c r="B8" s="258" t="s">
        <v>16</v>
      </c>
      <c r="C8" s="262"/>
      <c r="D8" s="274"/>
      <c r="E8" s="177">
        <f>Grafik!D11</f>
        <v>100</v>
      </c>
      <c r="F8" s="178">
        <f>Grafik!H6</f>
        <v>725</v>
      </c>
      <c r="G8" s="179">
        <f>E8*F8</f>
        <v>72500</v>
      </c>
      <c r="H8" s="180">
        <f>G8</f>
        <v>72500</v>
      </c>
      <c r="I8" s="156"/>
      <c r="J8" s="274">
        <v>10</v>
      </c>
      <c r="K8" s="159"/>
      <c r="L8" s="275"/>
      <c r="M8" s="159"/>
      <c r="N8" s="159"/>
      <c r="O8" s="159"/>
      <c r="P8" s="159"/>
      <c r="Q8" s="159"/>
      <c r="R8" s="159"/>
    </row>
    <row r="9" spans="2:33" s="175" customFormat="1" ht="15" customHeight="1" thickBot="1">
      <c r="B9" s="258" t="s">
        <v>61</v>
      </c>
      <c r="C9" s="312" t="s">
        <v>173</v>
      </c>
      <c r="D9" s="299">
        <f>Grafik!I7</f>
        <v>999.99999999999989</v>
      </c>
      <c r="E9" s="177">
        <f>Grafik!D12</f>
        <v>100</v>
      </c>
      <c r="F9" s="181">
        <f>Grafik!I6</f>
        <v>40</v>
      </c>
      <c r="G9" s="179">
        <f>E9*F9</f>
        <v>4000</v>
      </c>
      <c r="H9" s="180">
        <f>G9+D9</f>
        <v>5000</v>
      </c>
      <c r="I9" s="156"/>
      <c r="J9" s="282" t="s">
        <v>171</v>
      </c>
      <c r="K9" s="160"/>
      <c r="L9" s="277"/>
      <c r="M9" s="273"/>
      <c r="N9" s="160"/>
      <c r="O9" s="160"/>
      <c r="P9" s="159"/>
      <c r="Q9" s="159"/>
      <c r="R9" s="159"/>
    </row>
    <row r="10" spans="2:33" s="175" customFormat="1" ht="15" customHeight="1">
      <c r="B10" s="169" t="s">
        <v>132</v>
      </c>
      <c r="C10" s="306"/>
      <c r="D10" s="170"/>
      <c r="E10" s="182"/>
      <c r="F10" s="183"/>
      <c r="G10" s="173"/>
      <c r="H10" s="184"/>
      <c r="I10" s="156"/>
      <c r="J10" s="276"/>
      <c r="K10" s="160"/>
      <c r="L10" s="276"/>
      <c r="M10" s="160"/>
      <c r="N10" s="160"/>
      <c r="O10" s="160"/>
      <c r="P10" s="159"/>
      <c r="Q10" s="159"/>
      <c r="R10" s="159"/>
    </row>
    <row r="11" spans="2:33" s="175" customFormat="1" ht="15" customHeight="1">
      <c r="B11" s="258" t="s">
        <v>186</v>
      </c>
      <c r="C11" s="307"/>
      <c r="D11" s="274"/>
      <c r="E11" s="177">
        <f>Grafik!D13</f>
        <v>92</v>
      </c>
      <c r="F11" s="178">
        <f>Grafik!J6</f>
        <v>315</v>
      </c>
      <c r="G11" s="179">
        <f>E11*F11</f>
        <v>28980</v>
      </c>
      <c r="H11" s="180">
        <f>G11+G12+G13</f>
        <v>141330</v>
      </c>
      <c r="I11" s="156"/>
      <c r="J11" s="274">
        <v>170</v>
      </c>
      <c r="K11" s="160"/>
      <c r="L11" s="276"/>
      <c r="M11" s="160"/>
      <c r="N11" s="160"/>
      <c r="O11" s="160"/>
      <c r="P11" s="159"/>
      <c r="Q11" s="159"/>
      <c r="R11" s="159"/>
    </row>
    <row r="12" spans="2:33" s="175" customFormat="1" ht="15" customHeight="1">
      <c r="B12" s="258" t="s">
        <v>27</v>
      </c>
      <c r="C12" s="262"/>
      <c r="D12" s="274"/>
      <c r="E12" s="177">
        <f>Grafik!D14</f>
        <v>105</v>
      </c>
      <c r="F12" s="178">
        <f>Grafik!K6</f>
        <v>550</v>
      </c>
      <c r="G12" s="179">
        <f>E12*F12</f>
        <v>57750</v>
      </c>
      <c r="H12" s="180"/>
      <c r="I12" s="156"/>
      <c r="J12" s="274">
        <v>180</v>
      </c>
      <c r="K12" s="160"/>
      <c r="L12" s="276"/>
      <c r="M12" s="160"/>
      <c r="N12" s="160"/>
      <c r="O12" s="160"/>
      <c r="P12" s="159"/>
      <c r="Q12" s="159"/>
      <c r="R12" s="159"/>
    </row>
    <row r="13" spans="2:33" s="175" customFormat="1" ht="15" customHeight="1" thickBot="1">
      <c r="B13" s="176" t="s">
        <v>103</v>
      </c>
      <c r="C13" s="307"/>
      <c r="D13" s="274"/>
      <c r="E13" s="177">
        <f>Grafik!D15</f>
        <v>105</v>
      </c>
      <c r="F13" s="178">
        <f>Grafik!K7</f>
        <v>520</v>
      </c>
      <c r="G13" s="179">
        <f>E13*F13</f>
        <v>54600</v>
      </c>
      <c r="H13" s="180"/>
      <c r="I13" s="156"/>
      <c r="J13" s="274">
        <v>190</v>
      </c>
      <c r="K13" s="160"/>
      <c r="L13" s="276"/>
      <c r="M13" s="160"/>
      <c r="N13" s="160"/>
      <c r="O13" s="160"/>
      <c r="P13" s="159"/>
      <c r="Q13" s="159"/>
      <c r="R13" s="159"/>
    </row>
    <row r="14" spans="2:33" s="175" customFormat="1" ht="15" customHeight="1">
      <c r="B14" s="169" t="s">
        <v>97</v>
      </c>
      <c r="C14" s="306"/>
      <c r="D14" s="170"/>
      <c r="E14" s="182"/>
      <c r="F14" s="183"/>
      <c r="G14" s="173"/>
      <c r="H14" s="184"/>
      <c r="I14" s="156"/>
      <c r="J14" s="276"/>
      <c r="K14" s="160"/>
      <c r="L14" s="276"/>
      <c r="M14" s="160"/>
      <c r="N14" s="160"/>
      <c r="O14" s="160"/>
      <c r="P14" s="159"/>
      <c r="Q14" s="159"/>
      <c r="R14" s="159"/>
    </row>
    <row r="15" spans="2:33" s="175" customFormat="1" ht="15" customHeight="1" thickBot="1">
      <c r="B15" s="258" t="s">
        <v>180</v>
      </c>
      <c r="C15" s="262"/>
      <c r="D15" s="274"/>
      <c r="E15" s="177">
        <f>Grafik!D17</f>
        <v>110</v>
      </c>
      <c r="F15" s="178">
        <f>Grafik!L6</f>
        <v>300</v>
      </c>
      <c r="G15" s="179"/>
      <c r="H15" s="180">
        <f>E15*F15</f>
        <v>33000</v>
      </c>
      <c r="I15" s="156"/>
      <c r="J15" s="274">
        <v>270</v>
      </c>
      <c r="K15" s="160"/>
      <c r="L15" s="276"/>
      <c r="M15" s="160"/>
      <c r="N15" s="160"/>
      <c r="O15" s="160"/>
      <c r="P15" s="159"/>
      <c r="Q15" s="159"/>
      <c r="R15" s="159"/>
    </row>
    <row r="16" spans="2:33" s="175" customFormat="1" ht="15" customHeight="1">
      <c r="B16" s="169" t="s">
        <v>15</v>
      </c>
      <c r="C16" s="306"/>
      <c r="D16" s="170"/>
      <c r="E16" s="182"/>
      <c r="F16" s="183"/>
      <c r="G16" s="185"/>
      <c r="H16" s="186"/>
      <c r="I16" s="156"/>
      <c r="J16" s="276"/>
      <c r="K16" s="160"/>
      <c r="L16" s="276"/>
      <c r="M16" s="160"/>
      <c r="N16" s="160"/>
      <c r="O16" s="160"/>
      <c r="P16" s="159"/>
      <c r="Q16" s="159"/>
      <c r="R16" s="159"/>
    </row>
    <row r="17" spans="2:18" s="175" customFormat="1" ht="15" customHeight="1">
      <c r="B17" s="176" t="s">
        <v>14</v>
      </c>
      <c r="C17" s="307"/>
      <c r="D17" s="274"/>
      <c r="E17" s="177">
        <f>Grafik!D18</f>
        <v>82</v>
      </c>
      <c r="F17" s="178">
        <f>Grafik!M6</f>
        <v>510</v>
      </c>
      <c r="G17" s="179">
        <f>E17*F17</f>
        <v>41820</v>
      </c>
      <c r="H17" s="180">
        <f>G17+G18+G19</f>
        <v>138825</v>
      </c>
      <c r="I17" s="156"/>
      <c r="J17" s="274">
        <v>110</v>
      </c>
      <c r="K17" s="160"/>
      <c r="L17" s="276"/>
      <c r="M17" s="160"/>
      <c r="N17" s="160"/>
      <c r="O17" s="160"/>
      <c r="P17" s="159"/>
      <c r="Q17" s="159"/>
      <c r="R17" s="159"/>
    </row>
    <row r="18" spans="2:18" s="175" customFormat="1" ht="15" customHeight="1">
      <c r="B18" s="176" t="s">
        <v>104</v>
      </c>
      <c r="C18" s="307"/>
      <c r="D18" s="274"/>
      <c r="E18" s="177">
        <f>Grafik!D19</f>
        <v>85</v>
      </c>
      <c r="F18" s="181">
        <f>Grafik!M7</f>
        <v>765</v>
      </c>
      <c r="G18" s="179">
        <f>E18*F18</f>
        <v>65025</v>
      </c>
      <c r="H18" s="180"/>
      <c r="I18" s="156"/>
      <c r="J18" s="274">
        <v>50</v>
      </c>
      <c r="K18" s="160"/>
      <c r="L18" s="276"/>
      <c r="M18" s="160"/>
      <c r="N18" s="160"/>
      <c r="O18" s="160"/>
      <c r="P18" s="159"/>
      <c r="Q18" s="159"/>
      <c r="R18" s="159"/>
    </row>
    <row r="19" spans="2:18" s="175" customFormat="1" ht="15" customHeight="1" thickBot="1">
      <c r="B19" s="187" t="s">
        <v>31</v>
      </c>
      <c r="C19" s="308"/>
      <c r="D19" s="279"/>
      <c r="E19" s="188">
        <f>Grafik!D20</f>
        <v>82</v>
      </c>
      <c r="F19" s="189">
        <f>Grafik!N6</f>
        <v>390</v>
      </c>
      <c r="G19" s="190">
        <f>E19*F19</f>
        <v>31980</v>
      </c>
      <c r="H19" s="191"/>
      <c r="I19" s="156"/>
      <c r="J19" s="274">
        <v>230</v>
      </c>
      <c r="K19" s="160"/>
      <c r="L19" s="276"/>
      <c r="M19" s="160"/>
      <c r="N19" s="160"/>
      <c r="O19" s="160"/>
      <c r="P19" s="159"/>
      <c r="Q19" s="159"/>
      <c r="R19" s="159"/>
    </row>
    <row r="20" spans="2:18" s="159" customFormat="1" ht="15" customHeight="1">
      <c r="B20" s="192" t="s">
        <v>12</v>
      </c>
      <c r="C20" s="309"/>
      <c r="D20" s="193"/>
      <c r="E20" s="264"/>
      <c r="F20" s="303" t="s">
        <v>133</v>
      </c>
      <c r="G20" s="271" t="s">
        <v>172</v>
      </c>
      <c r="H20" s="265" t="s">
        <v>134</v>
      </c>
      <c r="I20" s="156"/>
      <c r="J20" s="276"/>
      <c r="K20" s="160"/>
      <c r="L20" s="276"/>
      <c r="M20" s="160"/>
      <c r="N20" s="160"/>
      <c r="O20" s="160"/>
    </row>
    <row r="21" spans="2:18" s="196" customFormat="1" ht="15" customHeight="1">
      <c r="B21" s="281" t="s">
        <v>1</v>
      </c>
      <c r="C21" s="310"/>
      <c r="D21" s="301"/>
      <c r="E21" s="300"/>
      <c r="F21" s="304">
        <f>MGKZ</f>
        <v>0.1</v>
      </c>
      <c r="G21" s="302">
        <f>Grafik!O6</f>
        <v>154950</v>
      </c>
      <c r="H21" s="180">
        <f>G21*(1+$F$21)</f>
        <v>170445</v>
      </c>
      <c r="I21" s="156"/>
      <c r="J21" s="273" t="s">
        <v>105</v>
      </c>
      <c r="K21" s="160"/>
      <c r="L21" s="277"/>
      <c r="M21" s="273"/>
      <c r="N21" s="160"/>
      <c r="O21" s="160"/>
    </row>
    <row r="22" spans="2:18" s="175" customFormat="1" ht="15" customHeight="1" thickBot="1">
      <c r="B22" s="258" t="s">
        <v>76</v>
      </c>
      <c r="C22" s="262"/>
      <c r="D22" s="282"/>
      <c r="E22" s="300"/>
      <c r="F22" s="304">
        <v>0</v>
      </c>
      <c r="G22" s="305">
        <f>Grafik!P6+Grafik!P7</f>
        <v>999.99999999999989</v>
      </c>
      <c r="H22" s="180">
        <f>G22*(1+$F$22)</f>
        <v>999.99999999999989</v>
      </c>
      <c r="I22" s="156"/>
      <c r="J22" s="273" t="s">
        <v>106</v>
      </c>
      <c r="K22" s="160"/>
      <c r="L22" s="277"/>
      <c r="M22" s="273"/>
      <c r="N22" s="160"/>
      <c r="O22" s="160"/>
      <c r="P22" s="159"/>
      <c r="Q22" s="159"/>
      <c r="R22" s="159"/>
    </row>
    <row r="23" spans="2:18" s="175" customFormat="1" ht="15" customHeight="1">
      <c r="B23" s="169" t="s">
        <v>74</v>
      </c>
      <c r="C23" s="306"/>
      <c r="D23" s="170"/>
      <c r="E23" s="197"/>
      <c r="F23" s="198" t="s">
        <v>135</v>
      </c>
      <c r="G23" s="199" t="s">
        <v>136</v>
      </c>
      <c r="H23" s="200"/>
      <c r="I23" s="156"/>
      <c r="J23" s="276"/>
      <c r="K23" s="160"/>
      <c r="L23" s="276"/>
      <c r="M23" s="160"/>
      <c r="N23" s="160"/>
      <c r="O23" s="160"/>
      <c r="P23" s="159"/>
      <c r="Q23" s="159"/>
      <c r="R23" s="159"/>
    </row>
    <row r="24" spans="2:18" s="175" customFormat="1" ht="15" customHeight="1">
      <c r="B24" s="258" t="s">
        <v>27</v>
      </c>
      <c r="C24" s="262"/>
      <c r="D24" s="274"/>
      <c r="E24" s="177">
        <f>Grafik!D14</f>
        <v>105</v>
      </c>
      <c r="F24" s="201">
        <f>IBN!AJ14</f>
        <v>150</v>
      </c>
      <c r="G24" s="179">
        <f>E24*F24</f>
        <v>15750</v>
      </c>
      <c r="H24" s="180">
        <f>SUM(G24:G30)</f>
        <v>47297.5</v>
      </c>
      <c r="I24" s="156"/>
      <c r="J24" s="274">
        <v>200</v>
      </c>
      <c r="K24" s="160"/>
      <c r="L24" s="276"/>
      <c r="M24" s="160"/>
      <c r="N24" s="160"/>
      <c r="O24" s="160"/>
      <c r="P24" s="159"/>
      <c r="Q24" s="159"/>
      <c r="R24" s="159"/>
    </row>
    <row r="25" spans="2:18" s="175" customFormat="1" ht="15" customHeight="1">
      <c r="B25" s="176" t="s">
        <v>14</v>
      </c>
      <c r="C25" s="307"/>
      <c r="D25" s="274"/>
      <c r="E25" s="177">
        <f>Grafik!D18</f>
        <v>82</v>
      </c>
      <c r="F25" s="201">
        <f>IBN!AJ8</f>
        <v>100</v>
      </c>
      <c r="G25" s="179">
        <f>E25*F25</f>
        <v>8200</v>
      </c>
      <c r="H25" s="202"/>
      <c r="I25" s="156"/>
      <c r="J25" s="274">
        <v>150</v>
      </c>
      <c r="K25" s="160"/>
      <c r="L25" s="276"/>
      <c r="M25" s="160"/>
      <c r="N25" s="160"/>
      <c r="O25" s="160"/>
      <c r="P25" s="159"/>
      <c r="Q25" s="159"/>
      <c r="R25" s="159"/>
    </row>
    <row r="26" spans="2:18" s="175" customFormat="1" ht="15" customHeight="1">
      <c r="B26" s="176" t="s">
        <v>31</v>
      </c>
      <c r="C26" s="307"/>
      <c r="D26" s="274"/>
      <c r="E26" s="177">
        <f>Grafik!D20</f>
        <v>82</v>
      </c>
      <c r="F26" s="201">
        <f>IBN!AJ11</f>
        <v>0</v>
      </c>
      <c r="G26" s="179">
        <f>E26*F26</f>
        <v>0</v>
      </c>
      <c r="H26" s="180"/>
      <c r="I26" s="156"/>
      <c r="J26" s="274">
        <v>260</v>
      </c>
      <c r="K26" s="160"/>
      <c r="L26" s="276"/>
      <c r="M26" s="160"/>
      <c r="N26" s="160"/>
      <c r="O26" s="160"/>
      <c r="P26" s="159"/>
      <c r="Q26" s="159"/>
      <c r="R26" s="159"/>
    </row>
    <row r="27" spans="2:18" s="175" customFormat="1" ht="15" customHeight="1">
      <c r="B27" s="258" t="s">
        <v>181</v>
      </c>
      <c r="C27" s="262"/>
      <c r="D27" s="274"/>
      <c r="E27" s="177">
        <f>Grafik!D17</f>
        <v>110</v>
      </c>
      <c r="F27" s="201">
        <f>IBN!AJ17</f>
        <v>0</v>
      </c>
      <c r="G27" s="179">
        <f>E27*F27</f>
        <v>0</v>
      </c>
      <c r="H27" s="180"/>
      <c r="I27" s="156"/>
      <c r="J27" s="274">
        <v>390</v>
      </c>
      <c r="K27" s="160"/>
      <c r="L27" s="276"/>
      <c r="M27" s="160"/>
      <c r="N27" s="160"/>
      <c r="O27" s="160"/>
      <c r="P27" s="159"/>
      <c r="Q27" s="159"/>
      <c r="R27" s="159"/>
    </row>
    <row r="28" spans="2:18" s="175" customFormat="1" ht="15" customHeight="1">
      <c r="B28" s="258" t="s">
        <v>141</v>
      </c>
      <c r="C28" s="262"/>
      <c r="D28" s="282"/>
      <c r="E28" s="194"/>
      <c r="F28" s="195"/>
      <c r="G28" s="179">
        <f>SUM(IBN!AK24:AK27)/(1+Gewinn)/(1+Sicherheit)</f>
        <v>7008</v>
      </c>
      <c r="H28" s="202"/>
      <c r="I28" s="156"/>
      <c r="J28" s="282" t="s">
        <v>220</v>
      </c>
      <c r="K28" s="160"/>
      <c r="L28" s="277"/>
      <c r="M28" s="160"/>
      <c r="N28" s="160"/>
      <c r="O28" s="160"/>
      <c r="P28" s="159"/>
      <c r="Q28" s="159"/>
      <c r="R28" s="159"/>
    </row>
    <row r="29" spans="2:18" s="175" customFormat="1" ht="15" customHeight="1">
      <c r="B29" s="258" t="s">
        <v>150</v>
      </c>
      <c r="C29" s="262"/>
      <c r="D29" s="282"/>
      <c r="E29" s="194"/>
      <c r="F29" s="195"/>
      <c r="G29" s="110">
        <f>SUM(IBN!AK19:AK20,IBN!AK29,IBN!AK31:AK35)/(1+Gewinn)/(1+Sicherheit)</f>
        <v>8600</v>
      </c>
      <c r="H29" s="202"/>
      <c r="I29" s="156"/>
      <c r="J29" s="273" t="s">
        <v>170</v>
      </c>
      <c r="K29" s="160"/>
      <c r="L29" s="277"/>
      <c r="M29" s="160"/>
      <c r="N29" s="160"/>
      <c r="O29" s="160"/>
      <c r="P29" s="159"/>
      <c r="Q29" s="159"/>
      <c r="R29" s="159"/>
    </row>
    <row r="30" spans="2:18" s="175" customFormat="1" ht="15" customHeight="1" thickBot="1">
      <c r="B30" s="257" t="s">
        <v>145</v>
      </c>
      <c r="C30" s="311"/>
      <c r="D30" s="280"/>
      <c r="E30" s="203"/>
      <c r="F30" s="204"/>
      <c r="G30" s="179">
        <f>IBN!AK38/(1+Gewinn)/(1+Sicherheit)</f>
        <v>7739.5</v>
      </c>
      <c r="H30" s="205"/>
      <c r="I30" s="156"/>
      <c r="J30" s="273" t="s">
        <v>121</v>
      </c>
      <c r="K30" s="160"/>
      <c r="L30" s="277"/>
      <c r="M30" s="160"/>
      <c r="N30" s="160"/>
      <c r="O30" s="160"/>
      <c r="P30" s="159"/>
      <c r="Q30" s="159"/>
      <c r="R30" s="159"/>
    </row>
    <row r="31" spans="2:18" s="175" customFormat="1" ht="15" customHeight="1">
      <c r="B31" s="206"/>
      <c r="C31" s="206"/>
      <c r="D31" s="207"/>
      <c r="E31" s="208"/>
      <c r="F31" s="209" t="s">
        <v>137</v>
      </c>
      <c r="G31" s="210"/>
      <c r="H31" s="211">
        <f>SUM(H7:H30)</f>
        <v>609397.5</v>
      </c>
      <c r="I31" s="156"/>
      <c r="J31" s="159"/>
      <c r="K31" s="159"/>
      <c r="L31" s="159"/>
      <c r="M31" s="159"/>
      <c r="N31" s="159"/>
      <c r="O31" s="159"/>
      <c r="P31" s="159"/>
      <c r="Q31" s="159"/>
      <c r="R31" s="159"/>
    </row>
    <row r="32" spans="2:18" s="175" customFormat="1" ht="15" customHeight="1">
      <c r="B32" s="206"/>
      <c r="C32" s="206"/>
      <c r="D32" s="160"/>
      <c r="E32" s="208"/>
      <c r="F32" s="212" t="s">
        <v>4</v>
      </c>
      <c r="G32" s="463">
        <f>Gewinn</f>
        <v>0.1</v>
      </c>
      <c r="H32" s="213">
        <f>H31*G32</f>
        <v>60939.75</v>
      </c>
      <c r="I32" s="156"/>
      <c r="J32" s="159"/>
      <c r="K32" s="159"/>
      <c r="L32" s="159"/>
      <c r="M32" s="159"/>
      <c r="N32" s="159"/>
      <c r="O32" s="159"/>
      <c r="P32" s="159"/>
      <c r="Q32" s="159"/>
      <c r="R32" s="159"/>
    </row>
    <row r="33" spans="2:18" s="175" customFormat="1" ht="15" customHeight="1" thickBot="1">
      <c r="B33" s="160"/>
      <c r="C33" s="160"/>
      <c r="D33" s="160"/>
      <c r="E33" s="208"/>
      <c r="F33" s="212" t="s">
        <v>138</v>
      </c>
      <c r="G33" s="214"/>
      <c r="H33" s="213">
        <f>H31+H32</f>
        <v>670337.25</v>
      </c>
      <c r="I33" s="156"/>
      <c r="J33" s="282" t="s">
        <v>219</v>
      </c>
      <c r="K33" s="159"/>
      <c r="L33" s="159"/>
      <c r="M33" s="159"/>
      <c r="N33" s="159"/>
      <c r="O33" s="159"/>
      <c r="P33" s="159"/>
      <c r="Q33" s="159"/>
      <c r="R33" s="159"/>
    </row>
    <row r="34" spans="2:18" s="175" customFormat="1" ht="15" customHeight="1" thickBot="1">
      <c r="B34" s="160"/>
      <c r="C34" s="160"/>
      <c r="D34" s="158" t="s">
        <v>8</v>
      </c>
      <c r="E34" s="208"/>
      <c r="F34" s="212" t="s">
        <v>9</v>
      </c>
      <c r="G34" s="463">
        <f>Sicherheit</f>
        <v>0</v>
      </c>
      <c r="H34" s="213">
        <f>H33*G34</f>
        <v>0</v>
      </c>
      <c r="I34" s="156"/>
      <c r="J34" s="464">
        <f>Verhandlungsspielraum</f>
        <v>0</v>
      </c>
      <c r="K34" s="159"/>
      <c r="L34" s="159"/>
      <c r="M34" s="159"/>
      <c r="N34" s="159"/>
      <c r="O34" s="159"/>
      <c r="P34" s="159"/>
      <c r="Q34" s="159"/>
      <c r="R34" s="159"/>
    </row>
    <row r="35" spans="2:18" s="175" customFormat="1" ht="15" customHeight="1" thickBot="1">
      <c r="B35" s="160"/>
      <c r="C35" s="160"/>
      <c r="D35" s="343" t="str">
        <f>Bearbeiter</f>
        <v>Waas. Harald</v>
      </c>
      <c r="E35" s="208"/>
      <c r="F35" s="215" t="s">
        <v>139</v>
      </c>
      <c r="G35" s="216"/>
      <c r="H35" s="217">
        <f>H33+H34</f>
        <v>670337.25</v>
      </c>
      <c r="I35" s="156"/>
      <c r="J35" s="159"/>
      <c r="K35" s="159"/>
      <c r="L35" s="159"/>
      <c r="M35" s="159"/>
      <c r="N35" s="159"/>
      <c r="O35" s="159"/>
      <c r="P35" s="159"/>
      <c r="Q35" s="159"/>
      <c r="R35" s="159"/>
    </row>
    <row r="36" spans="2:18" s="175" customFormat="1" ht="15" customHeight="1" thickBot="1">
      <c r="B36" s="160"/>
      <c r="C36" s="160"/>
      <c r="D36" s="344">
        <f>Datum</f>
        <v>45344</v>
      </c>
      <c r="E36" s="208"/>
      <c r="F36" s="266" t="s">
        <v>140</v>
      </c>
      <c r="G36" s="267"/>
      <c r="H36" s="218">
        <f>Übersicht!X41</f>
        <v>670337.25</v>
      </c>
      <c r="I36" s="156"/>
      <c r="J36" s="159"/>
      <c r="K36" s="159"/>
      <c r="L36" s="159"/>
      <c r="M36" s="159"/>
      <c r="N36" s="159"/>
      <c r="O36" s="159"/>
      <c r="P36" s="159"/>
      <c r="Q36" s="159"/>
      <c r="R36" s="159"/>
    </row>
    <row r="37" spans="2:18" ht="12.75" customHeight="1">
      <c r="B37" s="206"/>
      <c r="C37" s="206"/>
      <c r="D37" s="207"/>
      <c r="E37" s="208"/>
      <c r="F37" s="208"/>
      <c r="G37" s="160"/>
      <c r="H37" s="160"/>
    </row>
    <row r="38" spans="2:18" ht="12.75" customHeight="1">
      <c r="B38" s="160"/>
      <c r="C38" s="160"/>
      <c r="D38" s="160"/>
      <c r="E38" s="219"/>
      <c r="F38" s="219"/>
      <c r="G38" s="160"/>
      <c r="H38" s="160"/>
    </row>
    <row r="39" spans="2:18" ht="12.75" customHeight="1">
      <c r="B39" s="160"/>
      <c r="C39" s="160"/>
      <c r="D39" s="160"/>
      <c r="E39" s="219"/>
      <c r="F39" s="219"/>
      <c r="G39" s="160"/>
      <c r="H39" s="160"/>
    </row>
    <row r="40" spans="2:18" ht="12" customHeight="1">
      <c r="B40" s="160"/>
      <c r="C40" s="160"/>
      <c r="D40" s="160"/>
      <c r="E40" s="219"/>
      <c r="F40" s="219"/>
      <c r="G40" s="160"/>
      <c r="H40" s="160"/>
    </row>
    <row r="41" spans="2:18" ht="12.75" customHeight="1">
      <c r="B41" s="160"/>
      <c r="C41" s="160"/>
      <c r="D41" s="160"/>
      <c r="E41" s="219"/>
      <c r="F41" s="219"/>
      <c r="G41" s="160"/>
      <c r="H41" s="160"/>
    </row>
    <row r="42" spans="2:18">
      <c r="B42" s="160"/>
      <c r="C42" s="160"/>
      <c r="D42" s="160"/>
      <c r="E42" s="219"/>
      <c r="F42" s="219"/>
    </row>
  </sheetData>
  <sheetProtection algorithmName="SHA-512" hashValue="h+JLINv7H/fAJs5ByP0/VCCJikkpUOqB5Tnw0w26Wtk6UZLoWR9pA6emcfJHeYbnnf7BsY0c2/IWlslLIwT5zA==" saltValue="MhU/26jEJvrkXxe8K8Ltsg==" spinCount="100000" sheet="1" formatCells="0" formatColumns="0" formatRows="0"/>
  <mergeCells count="6">
    <mergeCell ref="I2:J2"/>
    <mergeCell ref="I3:J3"/>
    <mergeCell ref="B5:D6"/>
    <mergeCell ref="E5:E6"/>
    <mergeCell ref="C3:H3"/>
    <mergeCell ref="C2:H2"/>
  </mergeCells>
  <pageMargins left="0.70866141732283472" right="0.39370078740157483" top="0.27559055118110237" bottom="0.19685039370078741" header="0.70866141732283472" footer="0.51181102362204722"/>
  <pageSetup paperSize="9" scale="93" orientation="landscape" r:id="rId1"/>
  <headerFooter>
    <oddFooter>&amp;R&amp;P</oddFooter>
  </headerFooter>
  <ignoredErrors>
    <ignoredError sqref="H33" formula="1"/>
  </ignoredError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Tabelle4">
    <tabColor theme="0"/>
    <pageSetUpPr fitToPage="1"/>
  </sheetPr>
  <dimension ref="B1:Y48"/>
  <sheetViews>
    <sheetView zoomScaleNormal="100" workbookViewId="0">
      <selection activeCell="D25" sqref="D25:E25"/>
    </sheetView>
  </sheetViews>
  <sheetFormatPr baseColWidth="10" defaultColWidth="11.42578125" defaultRowHeight="11.25"/>
  <cols>
    <col min="1" max="1" width="0.7109375" style="122" customWidth="1"/>
    <col min="2" max="2" width="4" style="122" customWidth="1"/>
    <col min="3" max="3" width="25.28515625" style="122" customWidth="1"/>
    <col min="4" max="6" width="10.7109375" style="122" customWidth="1"/>
    <col min="7" max="7" width="4" style="122" customWidth="1"/>
    <col min="8" max="14" width="10.7109375" style="122" customWidth="1"/>
    <col min="15" max="15" width="12.7109375" style="122" customWidth="1"/>
    <col min="16" max="16" width="10.7109375" style="122" customWidth="1"/>
    <col min="17" max="17" width="12.7109375" style="122" customWidth="1"/>
    <col min="18" max="18" width="10.7109375" style="122" customWidth="1"/>
    <col min="19" max="19" width="8.7109375" style="122" customWidth="1"/>
    <col min="20" max="20" width="4.7109375" style="122" customWidth="1"/>
    <col min="21" max="21" width="8.5703125" style="122" customWidth="1"/>
    <col min="22" max="22" width="6.7109375" style="122" hidden="1" customWidth="1"/>
    <col min="23" max="16384" width="11.42578125" style="122"/>
  </cols>
  <sheetData>
    <row r="1" spans="2:19" ht="20.100000000000001" customHeight="1" thickBot="1"/>
    <row r="2" spans="2:19" s="127" customFormat="1" ht="20.100000000000001" customHeight="1" thickBot="1">
      <c r="B2" s="122"/>
      <c r="C2" s="123" t="str">
        <f>Kunde</f>
        <v>Bosch Rodez</v>
      </c>
      <c r="D2" s="879" t="s">
        <v>30</v>
      </c>
      <c r="E2" s="880"/>
      <c r="F2" s="880"/>
      <c r="G2" s="880"/>
      <c r="H2" s="880"/>
      <c r="I2" s="880"/>
      <c r="J2" s="880"/>
      <c r="K2" s="880"/>
      <c r="L2" s="880"/>
      <c r="M2" s="881"/>
      <c r="N2" s="875" t="s">
        <v>8</v>
      </c>
      <c r="O2" s="876"/>
      <c r="P2" s="123" t="s">
        <v>10</v>
      </c>
      <c r="Q2" s="124" t="s">
        <v>7</v>
      </c>
      <c r="R2" s="125"/>
      <c r="S2" s="126"/>
    </row>
    <row r="3" spans="2:19" s="127" customFormat="1" ht="20.100000000000001" customHeight="1" thickBot="1">
      <c r="B3" s="122"/>
      <c r="C3" s="128" t="str">
        <f>Übersicht!C4</f>
        <v>Montage Magnetanker</v>
      </c>
      <c r="D3" s="882" t="str">
        <f>Anlage</f>
        <v>Montage Magnetanker</v>
      </c>
      <c r="E3" s="883"/>
      <c r="F3" s="883"/>
      <c r="G3" s="883"/>
      <c r="H3" s="883"/>
      <c r="I3" s="883"/>
      <c r="J3" s="883"/>
      <c r="K3" s="883"/>
      <c r="L3" s="883"/>
      <c r="M3" s="884"/>
      <c r="N3" s="877" t="str">
        <f>Bearbeiter</f>
        <v>Waas. Harald</v>
      </c>
      <c r="O3" s="878"/>
      <c r="P3" s="129">
        <f>Datum</f>
        <v>45344</v>
      </c>
      <c r="Q3" s="130" t="str">
        <f>Angebotsnummer</f>
        <v>A07591000</v>
      </c>
      <c r="R3" s="131"/>
      <c r="S3" s="132"/>
    </row>
    <row r="4" spans="2:19" ht="20.100000000000001" customHeight="1" thickBot="1">
      <c r="C4" s="133" t="s">
        <v>35</v>
      </c>
      <c r="H4" s="314" t="s">
        <v>174</v>
      </c>
      <c r="I4" s="133"/>
      <c r="J4" s="314" t="s">
        <v>176</v>
      </c>
      <c r="K4" s="314" t="s">
        <v>174</v>
      </c>
      <c r="O4" s="314" t="s">
        <v>175</v>
      </c>
    </row>
    <row r="5" spans="2:19" ht="20.100000000000001" customHeight="1" thickBot="1">
      <c r="C5" s="134" t="s">
        <v>0</v>
      </c>
      <c r="D5" s="629">
        <v>0.1</v>
      </c>
      <c r="E5" s="135"/>
      <c r="F5" s="135"/>
      <c r="G5" s="135"/>
      <c r="H5" s="615" t="s">
        <v>188</v>
      </c>
      <c r="I5" s="616" t="s">
        <v>83</v>
      </c>
      <c r="J5" s="615" t="s">
        <v>189</v>
      </c>
      <c r="K5" s="616" t="s">
        <v>73</v>
      </c>
      <c r="L5" s="615" t="s">
        <v>169</v>
      </c>
      <c r="M5" s="616" t="s">
        <v>99</v>
      </c>
      <c r="N5" s="616" t="s">
        <v>31</v>
      </c>
      <c r="O5" s="617" t="s">
        <v>1</v>
      </c>
      <c r="P5" s="617" t="s">
        <v>102</v>
      </c>
      <c r="Q5" s="617" t="s">
        <v>26</v>
      </c>
    </row>
    <row r="6" spans="2:19" ht="20.100000000000001" customHeight="1" thickBot="1">
      <c r="C6" s="136" t="s">
        <v>4</v>
      </c>
      <c r="D6" s="630">
        <v>0.1</v>
      </c>
      <c r="E6" s="465" t="s">
        <v>9</v>
      </c>
      <c r="F6" s="135"/>
      <c r="G6" s="135"/>
      <c r="H6" s="612">
        <f>Übersicht!$G$29+Übersicht!$G$31+Übersicht!$G$32</f>
        <v>725</v>
      </c>
      <c r="I6" s="612">
        <f>Übersicht!$O$32</f>
        <v>40</v>
      </c>
      <c r="J6" s="613">
        <f>Übersicht!$I$29+Übersicht!I32</f>
        <v>315</v>
      </c>
      <c r="K6" s="619">
        <f>Übersicht!$K$29+Übersicht!$K$31+Übersicht!$K$32</f>
        <v>550</v>
      </c>
      <c r="L6" s="614">
        <f>Übersicht!$O$31</f>
        <v>300</v>
      </c>
      <c r="M6" s="614">
        <f>Übersicht!$Q$29</f>
        <v>510</v>
      </c>
      <c r="N6" s="613">
        <f>Übersicht!$O$29</f>
        <v>390</v>
      </c>
      <c r="O6" s="611">
        <f>Übersicht!$U$29/(1+Sicherheit)/(1+Gewinn)/(1+MGKZ)</f>
        <v>154950</v>
      </c>
      <c r="P6" s="611">
        <f>Übersicht!$R$33/(1+Sicherheit)/(1+Gewinn)</f>
        <v>999.99999999999989</v>
      </c>
      <c r="Q6" s="618">
        <f>VK!H24</f>
        <v>47297.5</v>
      </c>
    </row>
    <row r="7" spans="2:19" ht="20.100000000000001" customHeight="1" thickBot="1">
      <c r="C7" s="466" t="s">
        <v>219</v>
      </c>
      <c r="D7" s="631">
        <v>0</v>
      </c>
      <c r="E7" s="470">
        <f>D7*D7+D7</f>
        <v>0</v>
      </c>
      <c r="F7" s="135"/>
      <c r="G7" s="135"/>
      <c r="H7" s="313"/>
      <c r="I7" s="611">
        <f>Dok!T20/(1+Sicherheit)/(1+Gewinn)</f>
        <v>999.99999999999989</v>
      </c>
      <c r="J7" s="135"/>
      <c r="K7" s="619">
        <f>Übersicht!$M$29</f>
        <v>520</v>
      </c>
      <c r="L7" s="135"/>
      <c r="M7" s="612">
        <f>Übersicht!$S$29</f>
        <v>765</v>
      </c>
      <c r="N7" s="135"/>
      <c r="O7" s="135"/>
      <c r="P7" s="611">
        <f>Übersicht!$U$33/(1+Sicherheit)/(1+Gewinn)</f>
        <v>0</v>
      </c>
      <c r="Q7" s="135"/>
    </row>
    <row r="8" spans="2:19" ht="20.100000000000001" customHeight="1" thickBot="1">
      <c r="C8" s="133"/>
      <c r="D8" s="137"/>
      <c r="E8" s="138"/>
      <c r="F8" s="137"/>
      <c r="H8" s="125"/>
      <c r="I8" s="125"/>
      <c r="J8" s="139"/>
      <c r="L8" s="17"/>
      <c r="N8" s="140"/>
      <c r="O8" s="140"/>
      <c r="P8" s="140"/>
      <c r="Q8" s="140"/>
      <c r="R8" s="141"/>
    </row>
    <row r="9" spans="2:19" ht="20.100000000000001" customHeight="1" thickBot="1">
      <c r="C9" s="443" t="s">
        <v>276</v>
      </c>
      <c r="D9" s="885">
        <f>SUM(D22:D33)</f>
        <v>670337.25000000012</v>
      </c>
      <c r="E9" s="886"/>
      <c r="F9" s="144">
        <f>SUM(F22:F33)</f>
        <v>1</v>
      </c>
      <c r="H9" s="125"/>
      <c r="I9" s="125"/>
      <c r="J9" s="139"/>
      <c r="L9" s="17"/>
      <c r="N9" s="140"/>
      <c r="O9" s="140"/>
      <c r="P9" s="140"/>
      <c r="Q9" s="140"/>
      <c r="R9" s="141"/>
    </row>
    <row r="10" spans="2:19" ht="20.100000000000001" customHeight="1" thickBot="1">
      <c r="C10" s="133" t="s">
        <v>72</v>
      </c>
      <c r="D10" s="137" t="s">
        <v>66</v>
      </c>
      <c r="E10" s="138" t="s">
        <v>67</v>
      </c>
      <c r="F10" s="137" t="s">
        <v>68</v>
      </c>
      <c r="H10" s="125"/>
      <c r="I10" s="125"/>
      <c r="J10" s="139"/>
      <c r="L10" s="17"/>
      <c r="N10" s="140"/>
      <c r="O10" s="140"/>
      <c r="P10" s="140"/>
      <c r="Q10" s="140"/>
      <c r="R10" s="141"/>
    </row>
    <row r="11" spans="2:19" ht="18" customHeight="1" thickBot="1">
      <c r="C11" s="626" t="s">
        <v>185</v>
      </c>
      <c r="D11" s="622">
        <v>100</v>
      </c>
      <c r="E11" s="467">
        <f t="shared" ref="E11:E20" si="0">D11*(1+Gewinn)</f>
        <v>110.00000000000001</v>
      </c>
      <c r="F11" s="467">
        <f t="shared" ref="F11:F20" si="1">E11*(1+Sicherheit)</f>
        <v>110.00000000000001</v>
      </c>
      <c r="H11" s="125"/>
      <c r="I11" s="125"/>
      <c r="J11" s="139"/>
      <c r="N11" s="140"/>
      <c r="O11" s="140"/>
      <c r="P11" s="140"/>
      <c r="Q11" s="140"/>
      <c r="R11" s="141"/>
    </row>
    <row r="12" spans="2:19" ht="18" customHeight="1" thickBot="1">
      <c r="C12" s="627" t="s">
        <v>61</v>
      </c>
      <c r="D12" s="622">
        <v>100</v>
      </c>
      <c r="E12" s="467">
        <f t="shared" ref="E12" si="2">D12*(1+Gewinn)</f>
        <v>110.00000000000001</v>
      </c>
      <c r="F12" s="467">
        <f t="shared" ref="F12" si="3">E12*(1+Sicherheit)</f>
        <v>110.00000000000001</v>
      </c>
      <c r="H12" s="125"/>
      <c r="I12" s="125"/>
      <c r="J12" s="139"/>
      <c r="N12" s="140"/>
      <c r="O12" s="140"/>
      <c r="P12" s="140"/>
      <c r="Q12" s="140"/>
      <c r="R12" s="141"/>
    </row>
    <row r="13" spans="2:19" ht="18" customHeight="1" thickBot="1">
      <c r="C13" s="626" t="s">
        <v>186</v>
      </c>
      <c r="D13" s="623">
        <v>92</v>
      </c>
      <c r="E13" s="468">
        <f t="shared" si="0"/>
        <v>101.2</v>
      </c>
      <c r="F13" s="468">
        <f t="shared" si="1"/>
        <v>101.2</v>
      </c>
      <c r="H13" s="125"/>
      <c r="I13" s="125"/>
      <c r="J13" s="139"/>
      <c r="N13" s="140"/>
      <c r="O13" s="140"/>
      <c r="P13" s="140"/>
      <c r="Q13" s="140"/>
      <c r="R13" s="141"/>
    </row>
    <row r="14" spans="2:19" ht="18" customHeight="1" thickBot="1">
      <c r="C14" s="627" t="s">
        <v>27</v>
      </c>
      <c r="D14" s="620">
        <v>105</v>
      </c>
      <c r="E14" s="467">
        <f t="shared" si="0"/>
        <v>115.50000000000001</v>
      </c>
      <c r="F14" s="467">
        <f t="shared" si="1"/>
        <v>115.50000000000001</v>
      </c>
      <c r="H14" s="125"/>
      <c r="I14" s="125"/>
      <c r="J14" s="139"/>
      <c r="N14" s="140"/>
      <c r="O14" s="140"/>
      <c r="P14" s="140"/>
      <c r="Q14" s="140"/>
      <c r="R14" s="141"/>
    </row>
    <row r="15" spans="2:19" ht="18" customHeight="1" thickBot="1">
      <c r="C15" s="627" t="s">
        <v>28</v>
      </c>
      <c r="D15" s="621">
        <v>105</v>
      </c>
      <c r="E15" s="467">
        <f t="shared" si="0"/>
        <v>115.50000000000001</v>
      </c>
      <c r="F15" s="467">
        <f t="shared" si="1"/>
        <v>115.50000000000001</v>
      </c>
      <c r="H15" s="125"/>
      <c r="I15" s="125"/>
      <c r="J15" s="139"/>
      <c r="N15" s="140"/>
      <c r="O15" s="140"/>
      <c r="P15" s="140"/>
      <c r="Q15" s="140"/>
      <c r="R15" s="141"/>
    </row>
    <row r="16" spans="2:19" ht="18" customHeight="1" thickBot="1">
      <c r="C16" s="627" t="s">
        <v>101</v>
      </c>
      <c r="D16" s="622">
        <v>100</v>
      </c>
      <c r="E16" s="467">
        <f t="shared" si="0"/>
        <v>110.00000000000001</v>
      </c>
      <c r="F16" s="467">
        <f t="shared" si="1"/>
        <v>110.00000000000001</v>
      </c>
      <c r="H16" s="125"/>
      <c r="I16" s="125"/>
      <c r="J16" s="139"/>
      <c r="N16" s="140"/>
      <c r="O16" s="140"/>
      <c r="P16" s="140"/>
      <c r="Q16" s="140"/>
      <c r="R16" s="141"/>
    </row>
    <row r="17" spans="3:18" ht="18" customHeight="1" thickBot="1">
      <c r="C17" s="627" t="s">
        <v>34</v>
      </c>
      <c r="D17" s="628">
        <v>110</v>
      </c>
      <c r="E17" s="467">
        <f t="shared" ref="E17" si="4">D17*(1+Gewinn)</f>
        <v>121.00000000000001</v>
      </c>
      <c r="F17" s="467">
        <f t="shared" ref="F17" si="5">E17*(1+Sicherheit)</f>
        <v>121.00000000000001</v>
      </c>
      <c r="H17" s="125"/>
      <c r="I17" s="125"/>
      <c r="J17" s="139"/>
      <c r="N17" s="140"/>
      <c r="O17" s="140"/>
      <c r="P17" s="140"/>
      <c r="Q17" s="140"/>
      <c r="R17" s="141"/>
    </row>
    <row r="18" spans="3:18" ht="18" customHeight="1" thickBot="1">
      <c r="C18" s="627" t="s">
        <v>14</v>
      </c>
      <c r="D18" s="628">
        <v>82</v>
      </c>
      <c r="E18" s="467">
        <f t="shared" si="0"/>
        <v>90.2</v>
      </c>
      <c r="F18" s="467">
        <f t="shared" si="1"/>
        <v>90.2</v>
      </c>
      <c r="H18" s="125"/>
      <c r="I18" s="125"/>
      <c r="J18" s="139"/>
      <c r="N18" s="140"/>
      <c r="O18" s="140"/>
      <c r="P18" s="140"/>
      <c r="Q18" s="140"/>
      <c r="R18" s="141"/>
    </row>
    <row r="19" spans="3:18" ht="18" customHeight="1" thickBot="1">
      <c r="C19" s="627" t="s">
        <v>100</v>
      </c>
      <c r="D19" s="622">
        <v>85</v>
      </c>
      <c r="E19" s="467">
        <f t="shared" si="0"/>
        <v>93.500000000000014</v>
      </c>
      <c r="F19" s="467">
        <f t="shared" si="1"/>
        <v>93.500000000000014</v>
      </c>
      <c r="H19" s="125"/>
      <c r="I19" s="125"/>
      <c r="J19" s="139"/>
      <c r="N19" s="140"/>
      <c r="O19" s="140"/>
      <c r="P19" s="140"/>
      <c r="Q19" s="140"/>
      <c r="R19" s="142"/>
    </row>
    <row r="20" spans="3:18" ht="18" customHeight="1" thickBot="1">
      <c r="C20" s="627" t="s">
        <v>71</v>
      </c>
      <c r="D20" s="623">
        <v>82</v>
      </c>
      <c r="E20" s="468">
        <f t="shared" si="0"/>
        <v>90.2</v>
      </c>
      <c r="F20" s="468">
        <f t="shared" si="1"/>
        <v>90.2</v>
      </c>
      <c r="H20" s="125"/>
      <c r="I20" s="125"/>
      <c r="J20" s="139"/>
      <c r="N20" s="140"/>
      <c r="O20" s="140"/>
      <c r="P20" s="140"/>
      <c r="Q20" s="140"/>
      <c r="R20" s="142"/>
    </row>
    <row r="21" spans="3:18" ht="18" customHeight="1" thickBot="1">
      <c r="C21" s="314" t="s">
        <v>85</v>
      </c>
      <c r="F21" s="143"/>
      <c r="H21" s="125"/>
      <c r="I21" s="125"/>
      <c r="J21" s="139"/>
      <c r="N21" s="140"/>
      <c r="O21" s="140"/>
      <c r="P21" s="140"/>
      <c r="Q21" s="140"/>
      <c r="R21" s="142"/>
    </row>
    <row r="22" spans="3:18" ht="18" customHeight="1" thickBot="1">
      <c r="C22" s="624" t="s">
        <v>185</v>
      </c>
      <c r="D22" s="873">
        <f>Übersicht!H29</f>
        <v>66550.000000000015</v>
      </c>
      <c r="E22" s="874"/>
      <c r="F22" s="469">
        <f t="shared" ref="F22:F26" si="6">IF(Gesamtpreis&lt;&gt;0,D22/Gesamtpreis,0)</f>
        <v>9.9278385618582307E-2</v>
      </c>
      <c r="H22" s="125"/>
      <c r="I22" s="125"/>
      <c r="J22" s="139"/>
      <c r="N22" s="140"/>
      <c r="O22" s="140"/>
      <c r="P22" s="140"/>
      <c r="Q22" s="140"/>
      <c r="R22" s="142"/>
    </row>
    <row r="23" spans="3:18" ht="18" customHeight="1" thickBot="1">
      <c r="C23" s="625" t="s">
        <v>61</v>
      </c>
      <c r="D23" s="873">
        <f>Übersicht!V32</f>
        <v>13189</v>
      </c>
      <c r="E23" s="874"/>
      <c r="F23" s="469">
        <f t="shared" ref="F23" si="7">IF(Gesamtpreis&lt;&gt;0,D23/Gesamtpreis,0)</f>
        <v>1.9675170968046309E-2</v>
      </c>
      <c r="H23" s="125"/>
      <c r="I23" s="125"/>
      <c r="J23" s="139"/>
      <c r="N23" s="140"/>
      <c r="O23" s="140"/>
      <c r="P23" s="140"/>
      <c r="Q23" s="140"/>
      <c r="R23" s="142"/>
    </row>
    <row r="24" spans="3:18" ht="18" customHeight="1" thickBot="1">
      <c r="C24" s="624" t="s">
        <v>186</v>
      </c>
      <c r="D24" s="873">
        <f>Übersicht!J29</f>
        <v>29854</v>
      </c>
      <c r="E24" s="874"/>
      <c r="F24" s="469">
        <f t="shared" si="6"/>
        <v>4.453579149898055E-2</v>
      </c>
      <c r="H24" s="125"/>
      <c r="I24" s="125"/>
      <c r="J24" s="139"/>
      <c r="N24" s="140"/>
      <c r="O24" s="140"/>
      <c r="P24" s="140"/>
      <c r="Q24" s="140"/>
      <c r="R24" s="142"/>
    </row>
    <row r="25" spans="3:18" ht="18" customHeight="1" thickBot="1">
      <c r="C25" s="625" t="s">
        <v>27</v>
      </c>
      <c r="D25" s="873">
        <f>Übersicht!L29</f>
        <v>48510.000000000007</v>
      </c>
      <c r="E25" s="874"/>
      <c r="F25" s="469">
        <f t="shared" si="6"/>
        <v>7.2366558773214532E-2</v>
      </c>
      <c r="H25" s="125"/>
      <c r="I25" s="125"/>
      <c r="J25" s="139"/>
      <c r="N25" s="140"/>
      <c r="O25" s="140"/>
      <c r="P25" s="140"/>
      <c r="Q25" s="140"/>
      <c r="R25" s="142"/>
    </row>
    <row r="26" spans="3:18" ht="18" customHeight="1" thickBot="1">
      <c r="C26" s="625" t="s">
        <v>28</v>
      </c>
      <c r="D26" s="873">
        <f>Übersicht!N29</f>
        <v>60060.000000000007</v>
      </c>
      <c r="E26" s="874"/>
      <c r="F26" s="469">
        <f t="shared" si="6"/>
        <v>8.9596691814456092E-2</v>
      </c>
      <c r="H26" s="125"/>
      <c r="I26" s="125"/>
      <c r="J26" s="139"/>
      <c r="N26" s="140"/>
      <c r="O26" s="140"/>
      <c r="P26" s="140"/>
      <c r="Q26" s="140"/>
      <c r="R26" s="142"/>
    </row>
    <row r="27" spans="3:18" ht="18" customHeight="1" thickBot="1">
      <c r="C27" s="625" t="s">
        <v>97</v>
      </c>
      <c r="D27" s="873">
        <f>Übersicht!V31</f>
        <v>58850.000000000015</v>
      </c>
      <c r="E27" s="874"/>
      <c r="F27" s="469">
        <f t="shared" ref="F27" si="8">IF(Gesamtpreis&lt;&gt;0,D27/Gesamtpreis,0)</f>
        <v>8.7791630257754605E-2</v>
      </c>
      <c r="H27" s="125"/>
      <c r="I27" s="125"/>
      <c r="J27" s="139"/>
      <c r="N27" s="140"/>
      <c r="O27" s="140"/>
      <c r="P27" s="140"/>
      <c r="Q27" s="140"/>
      <c r="R27" s="142"/>
    </row>
    <row r="28" spans="3:18" ht="18" customHeight="1" thickBot="1">
      <c r="C28" s="625" t="s">
        <v>14</v>
      </c>
      <c r="D28" s="873">
        <f>Übersicht!R29</f>
        <v>46002</v>
      </c>
      <c r="E28" s="874"/>
      <c r="F28" s="469">
        <f t="shared" ref="F28:F33" si="9">IF(Gesamtpreis&lt;&gt;0,D28/Gesamtpreis,0)</f>
        <v>6.8625158455687785E-2</v>
      </c>
      <c r="H28" s="125"/>
      <c r="I28" s="125"/>
      <c r="J28" s="139"/>
      <c r="N28" s="140"/>
      <c r="O28" s="140"/>
      <c r="P28" s="140"/>
      <c r="Q28" s="140"/>
      <c r="R28" s="142"/>
    </row>
    <row r="29" spans="3:18" ht="18" customHeight="1" thickBot="1">
      <c r="C29" s="625" t="s">
        <v>100</v>
      </c>
      <c r="D29" s="873">
        <f>Übersicht!T29</f>
        <v>71527.500000000015</v>
      </c>
      <c r="E29" s="874"/>
      <c r="F29" s="469">
        <f t="shared" si="9"/>
        <v>0.10670375247683164</v>
      </c>
      <c r="H29" s="125"/>
      <c r="I29" s="125"/>
      <c r="J29" s="139"/>
      <c r="N29" s="140"/>
      <c r="O29" s="140"/>
      <c r="P29" s="140"/>
      <c r="Q29" s="140"/>
      <c r="R29" s="142"/>
    </row>
    <row r="30" spans="3:18" ht="18" customHeight="1" thickBot="1">
      <c r="C30" s="625" t="s">
        <v>71</v>
      </c>
      <c r="D30" s="873">
        <f>Übersicht!P29</f>
        <v>35178</v>
      </c>
      <c r="E30" s="874"/>
      <c r="F30" s="469">
        <f t="shared" si="9"/>
        <v>5.2478062348467136E-2</v>
      </c>
      <c r="H30" s="125"/>
      <c r="I30" s="125"/>
      <c r="J30" s="139"/>
      <c r="N30" s="140"/>
      <c r="O30" s="140"/>
      <c r="P30" s="140"/>
      <c r="Q30" s="140"/>
      <c r="R30" s="142"/>
    </row>
    <row r="31" spans="3:18" ht="18" customHeight="1" thickBot="1">
      <c r="C31" s="625" t="s">
        <v>1</v>
      </c>
      <c r="D31" s="873">
        <f>Übersicht!U29</f>
        <v>187489.50000000003</v>
      </c>
      <c r="E31" s="874"/>
      <c r="F31" s="469">
        <f t="shared" si="9"/>
        <v>0.27969428821089687</v>
      </c>
      <c r="G31" s="143"/>
      <c r="H31" s="145"/>
      <c r="I31" s="145"/>
      <c r="J31" s="139"/>
      <c r="N31" s="140"/>
      <c r="O31" s="140"/>
      <c r="P31" s="140"/>
      <c r="Q31" s="140"/>
      <c r="R31" s="142"/>
    </row>
    <row r="32" spans="3:18" ht="18" customHeight="1" thickBot="1">
      <c r="C32" s="625" t="s">
        <v>84</v>
      </c>
      <c r="D32" s="873">
        <f>Übersicht!V33</f>
        <v>1100</v>
      </c>
      <c r="E32" s="874"/>
      <c r="F32" s="469">
        <f t="shared" ref="F32" si="10">IF(Gesamtpreis&lt;&gt;0,D32/Gesamtpreis,0)</f>
        <v>1.6409650515468146E-3</v>
      </c>
      <c r="H32" s="125"/>
      <c r="I32" s="125"/>
      <c r="J32" s="139"/>
      <c r="N32" s="140"/>
      <c r="O32" s="140"/>
      <c r="P32" s="140"/>
      <c r="Q32" s="140"/>
      <c r="R32" s="142"/>
    </row>
    <row r="33" spans="3:25" ht="18" customHeight="1" thickBot="1">
      <c r="C33" s="625" t="s">
        <v>74</v>
      </c>
      <c r="D33" s="873">
        <f>SUM(Übersicht!V35:V39)</f>
        <v>52027.25</v>
      </c>
      <c r="E33" s="874"/>
      <c r="F33" s="469">
        <f t="shared" si="9"/>
        <v>7.7613544525535469E-2</v>
      </c>
      <c r="H33" s="125"/>
      <c r="I33" s="125"/>
      <c r="J33" s="139"/>
      <c r="N33" s="140"/>
      <c r="O33" s="140"/>
      <c r="P33" s="140"/>
      <c r="Q33" s="140"/>
      <c r="R33" s="142"/>
    </row>
    <row r="34" spans="3:25" ht="20.100000000000001" customHeight="1">
      <c r="F34" s="143"/>
      <c r="H34" s="125"/>
      <c r="I34" s="125"/>
      <c r="J34" s="139"/>
      <c r="N34" s="140"/>
      <c r="O34" s="140"/>
      <c r="P34" s="140"/>
      <c r="Q34" s="140"/>
      <c r="R34" s="142"/>
    </row>
    <row r="35" spans="3:25" ht="20.100000000000001" customHeight="1">
      <c r="C35" s="146"/>
      <c r="D35" s="146"/>
      <c r="E35" s="147"/>
      <c r="F35" s="143"/>
      <c r="H35" s="125"/>
      <c r="I35" s="125"/>
      <c r="J35" s="139"/>
      <c r="N35" s="140"/>
      <c r="O35" s="140"/>
      <c r="P35" s="140"/>
      <c r="Q35" s="140"/>
      <c r="R35" s="142"/>
    </row>
    <row r="36" spans="3:25" ht="20.100000000000001" customHeight="1">
      <c r="C36" s="19" t="s">
        <v>302</v>
      </c>
      <c r="D36" s="146"/>
      <c r="E36" s="147"/>
      <c r="F36" s="143"/>
      <c r="H36" s="125"/>
      <c r="I36" s="125"/>
      <c r="J36" s="139"/>
      <c r="N36" s="140"/>
      <c r="O36" s="140"/>
      <c r="P36" s="140"/>
      <c r="Q36" s="140"/>
      <c r="R36" s="142"/>
      <c r="S36" s="142"/>
    </row>
    <row r="37" spans="3:25" ht="20.100000000000001" customHeight="1">
      <c r="C37" s="146"/>
      <c r="D37" s="146"/>
      <c r="E37" s="147"/>
      <c r="F37" s="143"/>
      <c r="H37" s="125"/>
      <c r="I37" s="125"/>
      <c r="J37" s="139"/>
      <c r="N37" s="148"/>
      <c r="O37" s="148"/>
      <c r="P37" s="148"/>
      <c r="Q37" s="148"/>
      <c r="R37" s="148"/>
      <c r="S37" s="148"/>
      <c r="T37" s="140"/>
    </row>
    <row r="38" spans="3:25" ht="20.100000000000001" customHeight="1">
      <c r="C38" s="146"/>
      <c r="D38" s="146"/>
      <c r="E38" s="147"/>
      <c r="F38" s="143"/>
      <c r="H38" s="125"/>
      <c r="I38" s="125"/>
      <c r="J38" s="139"/>
      <c r="N38" s="140"/>
      <c r="O38" s="140"/>
      <c r="P38" s="140"/>
      <c r="Q38" s="140"/>
      <c r="R38" s="149"/>
      <c r="S38" s="149"/>
      <c r="T38" s="150"/>
    </row>
    <row r="39" spans="3:25" ht="20.100000000000001" customHeight="1">
      <c r="C39" s="146"/>
      <c r="D39" s="146"/>
      <c r="E39" s="147"/>
      <c r="F39" s="143"/>
      <c r="H39" s="151"/>
      <c r="I39" s="151"/>
      <c r="J39" s="139"/>
      <c r="N39" s="148"/>
      <c r="O39" s="148"/>
      <c r="P39" s="148"/>
      <c r="Q39" s="148"/>
      <c r="R39" s="148"/>
      <c r="S39" s="148"/>
      <c r="T39" s="140"/>
      <c r="U39" s="148"/>
      <c r="V39" s="152"/>
      <c r="W39" s="140"/>
      <c r="X39" s="140"/>
      <c r="Y39" s="140"/>
    </row>
    <row r="40" spans="3:25" ht="20.100000000000001" customHeight="1">
      <c r="C40" s="146"/>
      <c r="D40" s="146"/>
      <c r="E40" s="147"/>
      <c r="F40" s="143"/>
      <c r="H40" s="125"/>
      <c r="I40" s="125"/>
      <c r="J40" s="139"/>
      <c r="N40" s="148"/>
      <c r="O40" s="148"/>
      <c r="P40" s="148"/>
      <c r="Q40" s="148"/>
      <c r="R40" s="148"/>
      <c r="S40" s="148"/>
      <c r="T40" s="140"/>
      <c r="V40" s="153"/>
    </row>
    <row r="41" spans="3:25" ht="20.100000000000001" customHeight="1">
      <c r="F41" s="154"/>
      <c r="H41" s="125"/>
      <c r="I41" s="125"/>
      <c r="J41" s="139"/>
      <c r="N41" s="155"/>
      <c r="O41" s="155"/>
      <c r="P41" s="155"/>
      <c r="Q41" s="155"/>
      <c r="R41" s="148"/>
      <c r="S41" s="148"/>
      <c r="T41" s="140"/>
      <c r="U41" s="148"/>
      <c r="V41" s="152"/>
      <c r="W41" s="140"/>
      <c r="X41" s="140"/>
      <c r="Y41" s="140"/>
    </row>
    <row r="42" spans="3:25" ht="20.100000000000001" customHeight="1">
      <c r="C42" s="146"/>
      <c r="D42" s="146"/>
      <c r="E42" s="147"/>
      <c r="F42" s="143"/>
      <c r="H42" s="125"/>
      <c r="I42" s="125"/>
      <c r="J42" s="139"/>
      <c r="N42" s="155"/>
      <c r="O42" s="155"/>
      <c r="P42" s="155"/>
      <c r="Q42" s="155"/>
      <c r="R42" s="148"/>
      <c r="S42" s="148"/>
      <c r="T42" s="148"/>
      <c r="U42" s="148"/>
      <c r="V42" s="152"/>
      <c r="W42" s="140"/>
      <c r="X42" s="140"/>
      <c r="Y42" s="140"/>
    </row>
    <row r="43" spans="3:25" ht="20.100000000000001" customHeight="1">
      <c r="C43" s="146"/>
      <c r="D43" s="146"/>
      <c r="E43" s="147"/>
      <c r="F43" s="143"/>
      <c r="H43" s="125"/>
      <c r="I43" s="125"/>
      <c r="J43" s="139"/>
      <c r="N43" s="155"/>
      <c r="O43" s="155"/>
      <c r="P43" s="155"/>
      <c r="Q43" s="155"/>
      <c r="R43" s="148"/>
      <c r="S43" s="148"/>
      <c r="T43" s="148"/>
      <c r="U43" s="148"/>
      <c r="V43" s="152"/>
      <c r="W43" s="140"/>
      <c r="X43" s="140"/>
      <c r="Y43" s="140"/>
    </row>
    <row r="44" spans="3:25" ht="20.100000000000001" customHeight="1">
      <c r="C44" s="146"/>
      <c r="D44" s="146"/>
      <c r="E44" s="147"/>
      <c r="F44" s="143"/>
      <c r="H44" s="151"/>
      <c r="I44" s="151"/>
      <c r="J44" s="139"/>
      <c r="K44" s="139"/>
      <c r="L44" s="139"/>
      <c r="M44" s="139"/>
      <c r="N44" s="155"/>
      <c r="O44" s="155"/>
      <c r="P44" s="155"/>
      <c r="Q44" s="155"/>
    </row>
    <row r="45" spans="3:25" ht="20.100000000000001" customHeight="1">
      <c r="C45" s="146"/>
      <c r="D45" s="146"/>
      <c r="E45" s="147"/>
      <c r="F45" s="143"/>
      <c r="H45" s="155"/>
      <c r="I45" s="155"/>
      <c r="J45" s="155"/>
      <c r="K45" s="155"/>
      <c r="L45" s="155"/>
      <c r="M45" s="155"/>
      <c r="N45" s="155"/>
      <c r="O45" s="155"/>
      <c r="P45" s="155"/>
      <c r="Q45" s="155"/>
    </row>
    <row r="46" spans="3:25" ht="20.100000000000001" customHeight="1">
      <c r="C46" s="146"/>
      <c r="D46" s="146"/>
      <c r="E46" s="147"/>
      <c r="F46" s="143"/>
    </row>
    <row r="47" spans="3:25" ht="20.100000000000001" customHeight="1">
      <c r="C47" s="146"/>
      <c r="D47" s="146"/>
      <c r="E47" s="147"/>
      <c r="F47" s="143"/>
    </row>
    <row r="48" spans="3:25" ht="12">
      <c r="C48" s="146"/>
      <c r="D48" s="146"/>
      <c r="E48" s="147"/>
      <c r="F48" s="143"/>
    </row>
  </sheetData>
  <sheetProtection algorithmName="SHA-512" hashValue="HSUax9l/8n72ayC2vnkQ9C+cYi6HBgFpJ4ND1Ki4hlNOQA0cBDSuijacBAEJ/DYEXM7i3QKgSzyuZdCFKs8S3g==" saltValue="sfhoVMy3FJlLagUuvYi8Eg==" spinCount="100000" sheet="1" objects="1" scenarios="1"/>
  <mergeCells count="17">
    <mergeCell ref="N2:O2"/>
    <mergeCell ref="N3:O3"/>
    <mergeCell ref="D2:M2"/>
    <mergeCell ref="D3:M3"/>
    <mergeCell ref="D23:E23"/>
    <mergeCell ref="D22:E22"/>
    <mergeCell ref="D9:E9"/>
    <mergeCell ref="D32:E32"/>
    <mergeCell ref="D33:E33"/>
    <mergeCell ref="D24:E24"/>
    <mergeCell ref="D25:E25"/>
    <mergeCell ref="D26:E26"/>
    <mergeCell ref="D28:E28"/>
    <mergeCell ref="D29:E29"/>
    <mergeCell ref="D30:E30"/>
    <mergeCell ref="D31:E31"/>
    <mergeCell ref="D27:E27"/>
  </mergeCells>
  <pageMargins left="0.55118110236220474" right="0.43307086614173229" top="0.86614173228346458" bottom="0.74803149606299213" header="0.39370078740157483" footer="0.31496062992125984"/>
  <pageSetup paperSize="9" scale="79" orientation="landscape" r:id="rId1"/>
  <headerFooter>
    <oddFooter xml:space="preserve">&amp;R&amp;P 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Tabelle5">
    <tabColor rgb="FFDCE6FA"/>
    <pageSetUpPr fitToPage="1"/>
  </sheetPr>
  <dimension ref="A1:V49"/>
  <sheetViews>
    <sheetView showGridLines="0" zoomScaleNormal="100" workbookViewId="0">
      <pane xSplit="2" ySplit="6" topLeftCell="C7" activePane="bottomRight" state="frozen"/>
      <selection activeCell="C12" sqref="C12:F12"/>
      <selection pane="topRight" activeCell="C12" sqref="C12:F12"/>
      <selection pane="bottomLeft" activeCell="C12" sqref="C12:F12"/>
      <selection pane="bottomRight" activeCell="J9" sqref="J9"/>
    </sheetView>
  </sheetViews>
  <sheetFormatPr baseColWidth="10" defaultColWidth="11.42578125" defaultRowHeight="11.25"/>
  <cols>
    <col min="1" max="1" width="0.7109375" style="12" customWidth="1"/>
    <col min="2" max="2" width="4.7109375" style="12" customWidth="1"/>
    <col min="3" max="3" width="30.7109375" style="12" customWidth="1"/>
    <col min="4" max="4" width="7.7109375" style="12" customWidth="1"/>
    <col min="5" max="5" width="10.7109375" style="12" customWidth="1"/>
    <col min="6" max="6" width="15.7109375" style="12" customWidth="1"/>
    <col min="7" max="7" width="10.7109375" style="12" customWidth="1"/>
    <col min="8" max="8" width="4.7109375" style="12" customWidth="1"/>
    <col min="9" max="9" width="11.42578125" style="12" customWidth="1"/>
    <col min="10" max="12" width="8.7109375" style="12" customWidth="1"/>
    <col min="13" max="13" width="10.5703125" style="12" customWidth="1"/>
    <col min="14" max="14" width="7.5703125" style="12" customWidth="1"/>
    <col min="15" max="15" width="17.5703125" style="12" customWidth="1"/>
    <col min="16" max="16" width="16.42578125" style="12" customWidth="1"/>
    <col min="17" max="17" width="5" style="12" customWidth="1"/>
    <col min="18" max="18" width="8.5703125" style="12" customWidth="1"/>
    <col min="19" max="19" width="6.7109375" style="12" hidden="1" customWidth="1"/>
    <col min="20" max="16384" width="11.42578125" style="12"/>
  </cols>
  <sheetData>
    <row r="1" spans="1:17" ht="8.25" customHeight="1" thickBot="1"/>
    <row r="2" spans="1:17" s="13" customFormat="1" ht="20.100000000000001" customHeight="1" thickBot="1">
      <c r="B2" s="923" t="s">
        <v>169</v>
      </c>
      <c r="C2" s="22" t="str">
        <f>Kunde</f>
        <v>Bosch Rodez</v>
      </c>
      <c r="D2" s="899" t="str">
        <f>Anlage</f>
        <v>Montage Magnetanker</v>
      </c>
      <c r="E2" s="900"/>
      <c r="F2" s="900"/>
      <c r="G2" s="900"/>
      <c r="H2" s="900"/>
      <c r="I2" s="900"/>
      <c r="J2" s="900"/>
      <c r="K2" s="900"/>
      <c r="L2" s="901"/>
      <c r="M2" s="855" t="s">
        <v>10</v>
      </c>
      <c r="N2" s="898"/>
      <c r="O2" s="69" t="s">
        <v>8</v>
      </c>
      <c r="P2" s="23" t="s">
        <v>7</v>
      </c>
    </row>
    <row r="3" spans="1:17" s="13" customFormat="1" ht="20.100000000000001" customHeight="1" thickBot="1">
      <c r="B3" s="924"/>
      <c r="C3" s="34" t="s">
        <v>239</v>
      </c>
      <c r="D3" s="902" t="s">
        <v>95</v>
      </c>
      <c r="E3" s="903"/>
      <c r="F3" s="903"/>
      <c r="G3" s="903"/>
      <c r="H3" s="903"/>
      <c r="I3" s="903"/>
      <c r="J3" s="903"/>
      <c r="K3" s="903"/>
      <c r="L3" s="904"/>
      <c r="M3" s="896">
        <f>Datum</f>
        <v>45344</v>
      </c>
      <c r="N3" s="897"/>
      <c r="O3" s="41" t="str">
        <f>Bearbeiter</f>
        <v>Waas. Harald</v>
      </c>
      <c r="P3" s="31" t="str">
        <f>Angebotsnummer</f>
        <v>A07591000</v>
      </c>
    </row>
    <row r="4" spans="1:17" ht="15" customHeight="1">
      <c r="L4" s="1"/>
      <c r="M4" s="1"/>
    </row>
    <row r="5" spans="1:17" ht="15" customHeight="1" thickBot="1">
      <c r="A5" s="19"/>
      <c r="B5" s="30"/>
      <c r="C5" s="36"/>
      <c r="D5" s="36"/>
      <c r="E5" s="36"/>
      <c r="F5" s="25"/>
      <c r="G5" s="25"/>
      <c r="H5" s="25"/>
      <c r="I5" s="28"/>
      <c r="J5" s="28"/>
      <c r="K5" s="29"/>
      <c r="L5" s="29"/>
      <c r="M5" s="29"/>
      <c r="N5" s="25"/>
    </row>
    <row r="6" spans="1:17" ht="20.100000000000001" customHeight="1" thickBot="1">
      <c r="B6" s="39" t="s">
        <v>11</v>
      </c>
      <c r="C6" s="906" t="s">
        <v>17</v>
      </c>
      <c r="D6" s="907"/>
      <c r="E6" s="907"/>
      <c r="F6" s="908"/>
      <c r="G6" s="906" t="s">
        <v>2</v>
      </c>
      <c r="H6" s="907"/>
      <c r="I6" s="908"/>
      <c r="J6" s="582" t="s">
        <v>25</v>
      </c>
      <c r="K6" s="585" t="s">
        <v>247</v>
      </c>
      <c r="L6" s="587" t="s">
        <v>75</v>
      </c>
      <c r="M6" s="47" t="s">
        <v>6</v>
      </c>
      <c r="O6" s="915" t="s">
        <v>23</v>
      </c>
      <c r="P6" s="916"/>
      <c r="Q6" s="63">
        <f>Übersicht!F31</f>
        <v>1</v>
      </c>
    </row>
    <row r="7" spans="1:17" ht="3" customHeight="1">
      <c r="B7" s="51"/>
      <c r="C7" s="52"/>
      <c r="D7" s="53"/>
      <c r="E7" s="53"/>
      <c r="F7" s="54"/>
      <c r="G7" s="52"/>
      <c r="H7" s="53"/>
      <c r="I7" s="54"/>
      <c r="J7" s="291"/>
      <c r="K7" s="291"/>
      <c r="L7" s="291"/>
      <c r="M7" s="55"/>
    </row>
    <row r="8" spans="1:17" ht="15" customHeight="1" thickBot="1">
      <c r="B8" s="32">
        <v>1</v>
      </c>
      <c r="C8" s="909"/>
      <c r="D8" s="910"/>
      <c r="E8" s="910"/>
      <c r="F8" s="911"/>
      <c r="G8" s="912"/>
      <c r="H8" s="913"/>
      <c r="I8" s="914"/>
      <c r="J8" s="583">
        <v>100</v>
      </c>
      <c r="K8" s="586">
        <v>100</v>
      </c>
      <c r="L8" s="588">
        <v>300</v>
      </c>
      <c r="M8" s="50">
        <f t="shared" ref="M8:M32" si="0">J8*Software+L8*Projektleitung+K8*Konstruktion</f>
        <v>58850.000000000007</v>
      </c>
      <c r="O8" s="905"/>
      <c r="P8" s="905"/>
    </row>
    <row r="9" spans="1:17" ht="15" customHeight="1" thickBot="1">
      <c r="B9" s="32">
        <f t="shared" ref="B9:B32" si="1">B8+1</f>
        <v>2</v>
      </c>
      <c r="C9" s="70" t="s">
        <v>53</v>
      </c>
      <c r="D9" s="71"/>
      <c r="E9" s="71"/>
      <c r="F9" s="72"/>
      <c r="G9" s="917"/>
      <c r="H9" s="918"/>
      <c r="I9" s="919"/>
      <c r="J9" s="584"/>
      <c r="K9" s="586"/>
      <c r="L9" s="589"/>
      <c r="M9" s="50">
        <f t="shared" si="0"/>
        <v>0</v>
      </c>
      <c r="O9" s="887" t="s">
        <v>22</v>
      </c>
      <c r="P9" s="888"/>
      <c r="Q9" s="889"/>
    </row>
    <row r="10" spans="1:17" ht="15" customHeight="1">
      <c r="B10" s="32">
        <f t="shared" si="1"/>
        <v>3</v>
      </c>
      <c r="C10" s="909" t="s">
        <v>54</v>
      </c>
      <c r="D10" s="910"/>
      <c r="E10" s="910"/>
      <c r="F10" s="911"/>
      <c r="G10" s="917"/>
      <c r="H10" s="918"/>
      <c r="I10" s="919"/>
      <c r="J10" s="583"/>
      <c r="K10" s="586"/>
      <c r="L10" s="589"/>
      <c r="M10" s="50">
        <f t="shared" si="0"/>
        <v>0</v>
      </c>
      <c r="O10" s="890">
        <f>SUM(M8:M32)</f>
        <v>58850.000000000007</v>
      </c>
      <c r="P10" s="891"/>
      <c r="Q10" s="892"/>
    </row>
    <row r="11" spans="1:17" ht="15" customHeight="1" thickBot="1">
      <c r="B11" s="32">
        <f t="shared" si="1"/>
        <v>4</v>
      </c>
      <c r="C11" s="909" t="s">
        <v>55</v>
      </c>
      <c r="D11" s="910"/>
      <c r="E11" s="910"/>
      <c r="F11" s="911"/>
      <c r="G11" s="917"/>
      <c r="H11" s="918"/>
      <c r="I11" s="919"/>
      <c r="J11" s="583"/>
      <c r="K11" s="586"/>
      <c r="L11" s="589"/>
      <c r="M11" s="50">
        <f t="shared" si="0"/>
        <v>0</v>
      </c>
      <c r="O11" s="893"/>
      <c r="P11" s="894"/>
      <c r="Q11" s="895"/>
    </row>
    <row r="12" spans="1:17" ht="15" customHeight="1" thickBot="1">
      <c r="B12" s="32">
        <f t="shared" si="1"/>
        <v>5</v>
      </c>
      <c r="C12" s="909" t="s">
        <v>56</v>
      </c>
      <c r="D12" s="910"/>
      <c r="E12" s="910"/>
      <c r="F12" s="911"/>
      <c r="G12" s="917"/>
      <c r="H12" s="918"/>
      <c r="I12" s="919"/>
      <c r="J12" s="584"/>
      <c r="K12" s="586"/>
      <c r="L12" s="589"/>
      <c r="M12" s="50">
        <f t="shared" si="0"/>
        <v>0</v>
      </c>
    </row>
    <row r="13" spans="1:17" ht="15" customHeight="1" thickBot="1">
      <c r="B13" s="32">
        <f t="shared" si="1"/>
        <v>6</v>
      </c>
      <c r="C13" s="909" t="s">
        <v>57</v>
      </c>
      <c r="D13" s="910"/>
      <c r="E13" s="910"/>
      <c r="F13" s="911"/>
      <c r="G13" s="917"/>
      <c r="H13" s="918"/>
      <c r="I13" s="919"/>
      <c r="J13" s="583"/>
      <c r="K13" s="586"/>
      <c r="L13" s="589"/>
      <c r="M13" s="50">
        <f t="shared" si="0"/>
        <v>0</v>
      </c>
      <c r="O13" s="293" t="s">
        <v>97</v>
      </c>
      <c r="P13" s="75"/>
      <c r="Q13" s="292" t="s">
        <v>38</v>
      </c>
    </row>
    <row r="14" spans="1:17" ht="15" customHeight="1" thickBot="1">
      <c r="B14" s="32">
        <f t="shared" si="1"/>
        <v>7</v>
      </c>
      <c r="C14" s="909" t="s">
        <v>58</v>
      </c>
      <c r="D14" s="910"/>
      <c r="E14" s="910"/>
      <c r="F14" s="911"/>
      <c r="G14" s="917"/>
      <c r="H14" s="918"/>
      <c r="I14" s="919"/>
      <c r="J14" s="583"/>
      <c r="K14" s="586"/>
      <c r="L14" s="589"/>
      <c r="M14" s="50">
        <f t="shared" si="0"/>
        <v>0</v>
      </c>
      <c r="O14" s="593" t="s">
        <v>163</v>
      </c>
      <c r="P14" s="594"/>
      <c r="Q14" s="595">
        <f>SUM(J8:J32)</f>
        <v>100</v>
      </c>
    </row>
    <row r="15" spans="1:17" ht="15" customHeight="1" thickBot="1">
      <c r="B15" s="32">
        <f t="shared" si="1"/>
        <v>8</v>
      </c>
      <c r="C15" s="909" t="s">
        <v>59</v>
      </c>
      <c r="D15" s="910"/>
      <c r="E15" s="910"/>
      <c r="F15" s="911"/>
      <c r="G15" s="917"/>
      <c r="H15" s="918"/>
      <c r="I15" s="919"/>
      <c r="J15" s="583"/>
      <c r="K15" s="586"/>
      <c r="L15" s="589"/>
      <c r="M15" s="50">
        <f t="shared" si="0"/>
        <v>0</v>
      </c>
      <c r="O15" s="596" t="s">
        <v>122</v>
      </c>
      <c r="P15" s="597"/>
      <c r="Q15" s="598">
        <f>SUM(K8:K32)</f>
        <v>100</v>
      </c>
    </row>
    <row r="16" spans="1:17" ht="15" customHeight="1" thickBot="1">
      <c r="B16" s="32">
        <f t="shared" si="1"/>
        <v>9</v>
      </c>
      <c r="C16" s="909" t="s">
        <v>64</v>
      </c>
      <c r="D16" s="910"/>
      <c r="E16" s="910"/>
      <c r="F16" s="911"/>
      <c r="G16" s="917"/>
      <c r="H16" s="918"/>
      <c r="I16" s="919"/>
      <c r="J16" s="583"/>
      <c r="K16" s="586"/>
      <c r="L16" s="589"/>
      <c r="M16" s="50">
        <f t="shared" si="0"/>
        <v>0</v>
      </c>
      <c r="O16" s="599" t="s">
        <v>96</v>
      </c>
      <c r="P16" s="600"/>
      <c r="Q16" s="601">
        <f>SUM(L8:L32)</f>
        <v>300</v>
      </c>
    </row>
    <row r="17" spans="2:15" ht="15" customHeight="1">
      <c r="B17" s="32">
        <f t="shared" si="1"/>
        <v>10</v>
      </c>
      <c r="C17" s="909" t="s">
        <v>60</v>
      </c>
      <c r="D17" s="910"/>
      <c r="E17" s="910"/>
      <c r="F17" s="911"/>
      <c r="G17" s="917"/>
      <c r="H17" s="918"/>
      <c r="I17" s="919"/>
      <c r="J17" s="583"/>
      <c r="K17" s="586"/>
      <c r="L17" s="589"/>
      <c r="M17" s="50">
        <f t="shared" si="0"/>
        <v>0</v>
      </c>
    </row>
    <row r="18" spans="2:15" ht="15" customHeight="1">
      <c r="B18" s="32">
        <f t="shared" si="1"/>
        <v>11</v>
      </c>
      <c r="C18" s="920" t="s">
        <v>62</v>
      </c>
      <c r="D18" s="921"/>
      <c r="E18" s="921"/>
      <c r="F18" s="922"/>
      <c r="G18" s="917"/>
      <c r="H18" s="918"/>
      <c r="I18" s="919"/>
      <c r="J18" s="583"/>
      <c r="K18" s="586"/>
      <c r="L18" s="589"/>
      <c r="M18" s="50">
        <f t="shared" si="0"/>
        <v>0</v>
      </c>
    </row>
    <row r="19" spans="2:15" ht="15" customHeight="1">
      <c r="B19" s="32">
        <f t="shared" si="1"/>
        <v>12</v>
      </c>
      <c r="C19" s="920" t="s">
        <v>63</v>
      </c>
      <c r="D19" s="921"/>
      <c r="E19" s="921"/>
      <c r="F19" s="922"/>
      <c r="G19" s="917"/>
      <c r="H19" s="918"/>
      <c r="I19" s="919"/>
      <c r="J19" s="583"/>
      <c r="K19" s="586"/>
      <c r="L19" s="589"/>
      <c r="M19" s="50">
        <f t="shared" si="0"/>
        <v>0</v>
      </c>
      <c r="O19" s="64" t="s">
        <v>162</v>
      </c>
    </row>
    <row r="20" spans="2:15" ht="15" customHeight="1">
      <c r="B20" s="32">
        <f t="shared" si="1"/>
        <v>13</v>
      </c>
      <c r="C20" s="909"/>
      <c r="D20" s="910"/>
      <c r="E20" s="910"/>
      <c r="F20" s="911"/>
      <c r="G20" s="917"/>
      <c r="H20" s="918"/>
      <c r="I20" s="919"/>
      <c r="J20" s="583"/>
      <c r="K20" s="586"/>
      <c r="L20" s="589"/>
      <c r="M20" s="50">
        <f t="shared" si="0"/>
        <v>0</v>
      </c>
    </row>
    <row r="21" spans="2:15" ht="15" customHeight="1">
      <c r="B21" s="32">
        <f t="shared" si="1"/>
        <v>14</v>
      </c>
      <c r="C21" s="909"/>
      <c r="D21" s="910"/>
      <c r="E21" s="910"/>
      <c r="F21" s="911"/>
      <c r="G21" s="917"/>
      <c r="H21" s="918"/>
      <c r="I21" s="919"/>
      <c r="J21" s="583"/>
      <c r="K21" s="586"/>
      <c r="L21" s="589"/>
      <c r="M21" s="50">
        <f t="shared" si="0"/>
        <v>0</v>
      </c>
    </row>
    <row r="22" spans="2:15" ht="15" customHeight="1">
      <c r="B22" s="32">
        <f t="shared" si="1"/>
        <v>15</v>
      </c>
      <c r="C22" s="909"/>
      <c r="D22" s="910"/>
      <c r="E22" s="910"/>
      <c r="F22" s="911"/>
      <c r="G22" s="917"/>
      <c r="H22" s="918"/>
      <c r="I22" s="919"/>
      <c r="J22" s="583"/>
      <c r="K22" s="586"/>
      <c r="L22" s="589"/>
      <c r="M22" s="50">
        <f t="shared" si="0"/>
        <v>0</v>
      </c>
    </row>
    <row r="23" spans="2:15" ht="15" customHeight="1">
      <c r="B23" s="32">
        <f t="shared" si="1"/>
        <v>16</v>
      </c>
      <c r="C23" s="909"/>
      <c r="D23" s="910"/>
      <c r="E23" s="910"/>
      <c r="F23" s="911"/>
      <c r="G23" s="917"/>
      <c r="H23" s="918"/>
      <c r="I23" s="919"/>
      <c r="J23" s="583"/>
      <c r="K23" s="586"/>
      <c r="L23" s="589"/>
      <c r="M23" s="50">
        <f t="shared" si="0"/>
        <v>0</v>
      </c>
    </row>
    <row r="24" spans="2:15" ht="15" customHeight="1">
      <c r="B24" s="32">
        <f t="shared" si="1"/>
        <v>17</v>
      </c>
      <c r="C24" s="909"/>
      <c r="D24" s="910"/>
      <c r="E24" s="910"/>
      <c r="F24" s="911"/>
      <c r="G24" s="917"/>
      <c r="H24" s="918"/>
      <c r="I24" s="919"/>
      <c r="J24" s="583"/>
      <c r="K24" s="586"/>
      <c r="L24" s="589"/>
      <c r="M24" s="50">
        <f t="shared" si="0"/>
        <v>0</v>
      </c>
    </row>
    <row r="25" spans="2:15" ht="15" customHeight="1">
      <c r="B25" s="32">
        <f t="shared" si="1"/>
        <v>18</v>
      </c>
      <c r="C25" s="909"/>
      <c r="D25" s="910"/>
      <c r="E25" s="910"/>
      <c r="F25" s="911"/>
      <c r="G25" s="917"/>
      <c r="H25" s="918"/>
      <c r="I25" s="919"/>
      <c r="J25" s="583"/>
      <c r="K25" s="586"/>
      <c r="L25" s="589"/>
      <c r="M25" s="50">
        <f t="shared" si="0"/>
        <v>0</v>
      </c>
    </row>
    <row r="26" spans="2:15" ht="15" customHeight="1">
      <c r="B26" s="32">
        <f t="shared" si="1"/>
        <v>19</v>
      </c>
      <c r="C26" s="909"/>
      <c r="D26" s="910"/>
      <c r="E26" s="910"/>
      <c r="F26" s="911"/>
      <c r="G26" s="917"/>
      <c r="H26" s="918"/>
      <c r="I26" s="919"/>
      <c r="J26" s="583"/>
      <c r="K26" s="586"/>
      <c r="L26" s="589"/>
      <c r="M26" s="50">
        <f t="shared" si="0"/>
        <v>0</v>
      </c>
    </row>
    <row r="27" spans="2:15" ht="15" customHeight="1">
      <c r="B27" s="32">
        <f t="shared" si="1"/>
        <v>20</v>
      </c>
      <c r="C27" s="909"/>
      <c r="D27" s="910"/>
      <c r="E27" s="910"/>
      <c r="F27" s="911"/>
      <c r="G27" s="917"/>
      <c r="H27" s="918"/>
      <c r="I27" s="919"/>
      <c r="J27" s="583"/>
      <c r="K27" s="586"/>
      <c r="L27" s="589"/>
      <c r="M27" s="50">
        <f t="shared" si="0"/>
        <v>0</v>
      </c>
    </row>
    <row r="28" spans="2:15" ht="15" customHeight="1">
      <c r="B28" s="32">
        <f t="shared" si="1"/>
        <v>21</v>
      </c>
      <c r="C28" s="909"/>
      <c r="D28" s="910"/>
      <c r="E28" s="910"/>
      <c r="F28" s="911"/>
      <c r="G28" s="917"/>
      <c r="H28" s="918"/>
      <c r="I28" s="919"/>
      <c r="J28" s="583"/>
      <c r="K28" s="586"/>
      <c r="L28" s="589"/>
      <c r="M28" s="50">
        <f t="shared" si="0"/>
        <v>0</v>
      </c>
    </row>
    <row r="29" spans="2:15" ht="15" customHeight="1">
      <c r="B29" s="32">
        <f t="shared" si="1"/>
        <v>22</v>
      </c>
      <c r="C29" s="909"/>
      <c r="D29" s="910"/>
      <c r="E29" s="910"/>
      <c r="F29" s="911"/>
      <c r="G29" s="917"/>
      <c r="H29" s="918"/>
      <c r="I29" s="919"/>
      <c r="J29" s="583"/>
      <c r="K29" s="586"/>
      <c r="L29" s="589"/>
      <c r="M29" s="50">
        <f t="shared" si="0"/>
        <v>0</v>
      </c>
    </row>
    <row r="30" spans="2:15" ht="15" customHeight="1">
      <c r="B30" s="32">
        <f t="shared" si="1"/>
        <v>23</v>
      </c>
      <c r="C30" s="909"/>
      <c r="D30" s="910"/>
      <c r="E30" s="910"/>
      <c r="F30" s="911"/>
      <c r="G30" s="917"/>
      <c r="H30" s="918"/>
      <c r="I30" s="919"/>
      <c r="J30" s="583"/>
      <c r="K30" s="586"/>
      <c r="L30" s="589"/>
      <c r="M30" s="50">
        <f t="shared" si="0"/>
        <v>0</v>
      </c>
    </row>
    <row r="31" spans="2:15" ht="15" customHeight="1">
      <c r="B31" s="32">
        <f t="shared" si="1"/>
        <v>24</v>
      </c>
      <c r="C31" s="909"/>
      <c r="D31" s="910"/>
      <c r="E31" s="910"/>
      <c r="F31" s="911"/>
      <c r="G31" s="917"/>
      <c r="H31" s="918"/>
      <c r="I31" s="919"/>
      <c r="J31" s="583"/>
      <c r="K31" s="586"/>
      <c r="L31" s="589"/>
      <c r="M31" s="50">
        <f t="shared" si="0"/>
        <v>0</v>
      </c>
    </row>
    <row r="32" spans="2:15" ht="15" customHeight="1">
      <c r="B32" s="32">
        <f t="shared" si="1"/>
        <v>25</v>
      </c>
      <c r="C32" s="934"/>
      <c r="D32" s="935"/>
      <c r="E32" s="935"/>
      <c r="F32" s="936"/>
      <c r="G32" s="931"/>
      <c r="H32" s="932"/>
      <c r="I32" s="933"/>
      <c r="J32" s="583"/>
      <c r="K32" s="586"/>
      <c r="L32" s="589"/>
      <c r="M32" s="50">
        <f t="shared" si="0"/>
        <v>0</v>
      </c>
    </row>
    <row r="33" spans="2:22" ht="3" customHeight="1" thickBot="1">
      <c r="B33" s="33"/>
      <c r="C33" s="925"/>
      <c r="D33" s="926"/>
      <c r="E33" s="926"/>
      <c r="F33" s="927"/>
      <c r="G33" s="928"/>
      <c r="H33" s="929"/>
      <c r="I33" s="930"/>
      <c r="J33" s="289"/>
      <c r="K33" s="260"/>
      <c r="L33" s="261"/>
      <c r="M33" s="261"/>
    </row>
    <row r="34" spans="2:22" ht="13.5" customHeight="1">
      <c r="F34" s="3"/>
      <c r="G34" s="3"/>
      <c r="H34" s="3"/>
      <c r="I34" s="3"/>
      <c r="J34" s="3"/>
      <c r="K34" s="10"/>
    </row>
    <row r="35" spans="2:22" ht="13.5" customHeight="1">
      <c r="F35" s="3"/>
      <c r="K35" s="10"/>
    </row>
    <row r="36" spans="2:22" ht="13.5" customHeight="1">
      <c r="F36" s="3"/>
      <c r="K36" s="10"/>
      <c r="N36" s="10"/>
    </row>
    <row r="37" spans="2:22" ht="13.5" customHeight="1">
      <c r="C37" s="11"/>
      <c r="D37" s="11"/>
      <c r="E37" s="5"/>
      <c r="F37" s="3"/>
      <c r="K37" s="10"/>
      <c r="N37" s="10"/>
      <c r="O37" s="16"/>
    </row>
    <row r="38" spans="2:22" ht="4.5" customHeight="1">
      <c r="C38" s="11"/>
      <c r="D38" s="11"/>
      <c r="E38" s="5"/>
      <c r="F38" s="3"/>
      <c r="K38" s="6"/>
      <c r="N38" s="6"/>
      <c r="O38" s="16"/>
    </row>
    <row r="39" spans="2:22" ht="14.25" customHeight="1">
      <c r="C39" s="11"/>
      <c r="D39" s="11"/>
      <c r="E39" s="5"/>
      <c r="F39" s="3"/>
      <c r="K39" s="10"/>
      <c r="N39" s="10"/>
    </row>
    <row r="40" spans="2:22" ht="12" customHeight="1">
      <c r="C40" s="11"/>
      <c r="D40" s="11"/>
      <c r="E40" s="5"/>
      <c r="F40" s="3"/>
      <c r="K40" s="8"/>
      <c r="N40" s="8"/>
      <c r="O40" s="16"/>
      <c r="P40" s="16"/>
    </row>
    <row r="41" spans="2:22" ht="15.75" customHeight="1">
      <c r="C41" s="11"/>
      <c r="D41" s="11"/>
      <c r="E41" s="5"/>
      <c r="F41" s="3"/>
      <c r="K41" s="10"/>
      <c r="N41" s="10"/>
      <c r="O41" s="8"/>
      <c r="P41" s="8"/>
      <c r="Q41" s="10"/>
    </row>
    <row r="42" spans="2:22" ht="4.5" customHeight="1">
      <c r="F42" s="2"/>
      <c r="K42" s="8"/>
      <c r="N42" s="8"/>
      <c r="O42" s="17"/>
      <c r="P42" s="17"/>
      <c r="Q42" s="18"/>
      <c r="R42" s="8"/>
      <c r="S42" s="9"/>
      <c r="T42" s="10"/>
      <c r="U42" s="10"/>
      <c r="V42" s="10"/>
    </row>
    <row r="43" spans="2:22" ht="13.5" customHeight="1">
      <c r="C43" s="11"/>
      <c r="D43" s="11"/>
      <c r="E43" s="5"/>
      <c r="F43" s="3"/>
      <c r="K43" s="8"/>
      <c r="N43" s="8"/>
      <c r="O43" s="8"/>
      <c r="P43" s="8"/>
      <c r="Q43" s="10"/>
      <c r="S43" s="19"/>
    </row>
    <row r="44" spans="2:22" ht="10.5" customHeight="1">
      <c r="C44" s="11"/>
      <c r="D44" s="11"/>
      <c r="E44" s="5"/>
      <c r="F44" s="3"/>
      <c r="K44" s="20"/>
      <c r="N44" s="20"/>
      <c r="O44" s="8"/>
      <c r="P44" s="8"/>
      <c r="Q44" s="10"/>
      <c r="R44" s="8"/>
      <c r="S44" s="9"/>
      <c r="T44" s="10"/>
      <c r="U44" s="10"/>
      <c r="V44" s="10"/>
    </row>
    <row r="45" spans="2:22" ht="15" customHeight="1">
      <c r="C45" s="11"/>
      <c r="D45" s="11"/>
      <c r="E45" s="5"/>
      <c r="F45" s="3"/>
      <c r="K45" s="20"/>
      <c r="N45" s="20"/>
      <c r="O45" s="8"/>
      <c r="P45" s="8"/>
      <c r="Q45" s="10"/>
      <c r="R45" s="8"/>
      <c r="S45" s="9"/>
      <c r="T45" s="10"/>
      <c r="U45" s="10"/>
      <c r="V45" s="10"/>
    </row>
    <row r="46" spans="2:22" ht="10.5" customHeight="1">
      <c r="C46" s="11"/>
      <c r="D46" s="11"/>
      <c r="E46" s="5"/>
      <c r="F46" s="3"/>
      <c r="K46" s="20"/>
      <c r="N46" s="20"/>
      <c r="O46" s="8"/>
      <c r="P46" s="8"/>
      <c r="Q46" s="8"/>
      <c r="R46" s="8"/>
      <c r="S46" s="9"/>
      <c r="T46" s="10"/>
      <c r="U46" s="10"/>
      <c r="V46" s="10"/>
    </row>
    <row r="47" spans="2:22" ht="10.5" customHeight="1">
      <c r="C47" s="11"/>
      <c r="D47" s="11"/>
      <c r="E47" s="5"/>
      <c r="F47" s="3"/>
      <c r="K47" s="20"/>
      <c r="L47" s="21"/>
      <c r="M47" s="21"/>
      <c r="N47" s="20"/>
      <c r="O47" s="8"/>
      <c r="P47" s="8"/>
      <c r="Q47" s="8"/>
    </row>
    <row r="48" spans="2:22" ht="10.5" customHeight="1">
      <c r="C48" s="11"/>
      <c r="D48" s="11"/>
      <c r="E48" s="5"/>
      <c r="F48" s="3"/>
      <c r="K48" s="20"/>
      <c r="L48" s="20"/>
      <c r="M48" s="20"/>
      <c r="N48" s="20"/>
    </row>
    <row r="49" spans="3:6" ht="12">
      <c r="C49" s="11"/>
      <c r="D49" s="11"/>
      <c r="E49" s="5"/>
      <c r="F49" s="3"/>
    </row>
  </sheetData>
  <sheetProtection algorithmName="SHA-512" hashValue="1ECsdRl5LltRN2HZE1WuiW/k3b/cEIpw3t5JT8wR//6X11TfWSzk06mAmETbR+qGun6qoKUWshKJ1pxW9CLvnQ==" saltValue="zBgR7tXofU7xhzUPVFyfUw==" spinCount="100000" sheet="1" formatCells="0" formatColumns="0" formatRows="0"/>
  <mergeCells count="62">
    <mergeCell ref="B2:B3"/>
    <mergeCell ref="C33:F33"/>
    <mergeCell ref="G33:I33"/>
    <mergeCell ref="G32:I32"/>
    <mergeCell ref="C32:F32"/>
    <mergeCell ref="C29:F29"/>
    <mergeCell ref="G29:I29"/>
    <mergeCell ref="C30:F30"/>
    <mergeCell ref="G30:I30"/>
    <mergeCell ref="C31:F31"/>
    <mergeCell ref="G31:I31"/>
    <mergeCell ref="C26:F26"/>
    <mergeCell ref="G26:I26"/>
    <mergeCell ref="C27:F27"/>
    <mergeCell ref="G27:I27"/>
    <mergeCell ref="C28:F28"/>
    <mergeCell ref="G28:I28"/>
    <mergeCell ref="C23:F23"/>
    <mergeCell ref="G23:I23"/>
    <mergeCell ref="C24:F24"/>
    <mergeCell ref="G24:I24"/>
    <mergeCell ref="C25:F25"/>
    <mergeCell ref="G25:I25"/>
    <mergeCell ref="C20:F20"/>
    <mergeCell ref="G20:I20"/>
    <mergeCell ref="G21:I21"/>
    <mergeCell ref="C21:F21"/>
    <mergeCell ref="G22:I22"/>
    <mergeCell ref="C22:F22"/>
    <mergeCell ref="C17:F17"/>
    <mergeCell ref="G17:I17"/>
    <mergeCell ref="C18:F18"/>
    <mergeCell ref="G18:I18"/>
    <mergeCell ref="C19:F19"/>
    <mergeCell ref="G19:I19"/>
    <mergeCell ref="C14:F14"/>
    <mergeCell ref="G14:I14"/>
    <mergeCell ref="C15:F15"/>
    <mergeCell ref="G15:I15"/>
    <mergeCell ref="C16:F16"/>
    <mergeCell ref="G16:I16"/>
    <mergeCell ref="G11:I11"/>
    <mergeCell ref="C12:F12"/>
    <mergeCell ref="G12:I12"/>
    <mergeCell ref="C13:F13"/>
    <mergeCell ref="G13:I13"/>
    <mergeCell ref="O9:Q9"/>
    <mergeCell ref="O10:Q11"/>
    <mergeCell ref="M3:N3"/>
    <mergeCell ref="M2:N2"/>
    <mergeCell ref="D2:L2"/>
    <mergeCell ref="D3:L3"/>
    <mergeCell ref="O8:P8"/>
    <mergeCell ref="C6:F6"/>
    <mergeCell ref="G6:I6"/>
    <mergeCell ref="C8:F8"/>
    <mergeCell ref="G8:I8"/>
    <mergeCell ref="O6:P6"/>
    <mergeCell ref="G9:I9"/>
    <mergeCell ref="C10:F10"/>
    <mergeCell ref="G10:I10"/>
    <mergeCell ref="C11:F11"/>
  </mergeCells>
  <pageMargins left="0.46" right="0.43307086614173229" top="0.48" bottom="0.38" header="0.27" footer="0.31496062992125984"/>
  <pageSetup paperSize="9" scale="78" orientation="landscape" r:id="rId1"/>
  <headerFooter>
    <oddFooter xml:space="preserve">&amp;R&amp;P 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Tabelle6">
    <tabColor rgb="FFFAE6E6"/>
    <pageSetUpPr fitToPage="1"/>
  </sheetPr>
  <dimension ref="A1:AB49"/>
  <sheetViews>
    <sheetView showGridLines="0" zoomScaleNormal="100" workbookViewId="0">
      <pane xSplit="2" ySplit="6" topLeftCell="C7" activePane="bottomRight" state="frozen"/>
      <selection activeCell="C12" sqref="C12:F12"/>
      <selection pane="topRight" activeCell="C12" sqref="C12:F12"/>
      <selection pane="bottomLeft" activeCell="C12" sqref="C12:F12"/>
      <selection pane="bottomRight" activeCell="G27" sqref="G27:I27"/>
    </sheetView>
  </sheetViews>
  <sheetFormatPr baseColWidth="10" defaultColWidth="11.42578125" defaultRowHeight="11.25"/>
  <cols>
    <col min="1" max="1" width="0.7109375" style="12" customWidth="1"/>
    <col min="2" max="2" width="4.7109375" style="12" customWidth="1"/>
    <col min="3" max="3" width="30.7109375" style="12" customWidth="1"/>
    <col min="4" max="4" width="7.7109375" style="12" customWidth="1"/>
    <col min="5" max="5" width="10.7109375" style="12" customWidth="1"/>
    <col min="6" max="6" width="11.28515625" style="12" customWidth="1"/>
    <col min="7" max="7" width="10.7109375" style="12" customWidth="1"/>
    <col min="8" max="8" width="4.7109375" style="12" customWidth="1"/>
    <col min="9" max="9" width="4.85546875" style="12" customWidth="1"/>
    <col min="10" max="14" width="6.7109375" style="12" customWidth="1"/>
    <col min="15" max="17" width="15.7109375" style="12" customWidth="1"/>
    <col min="18" max="18" width="6.7109375" style="12" customWidth="1"/>
    <col min="19" max="19" width="18" style="12" customWidth="1"/>
    <col min="20" max="20" width="7.85546875" style="12" customWidth="1"/>
    <col min="21" max="21" width="10.85546875" style="12" customWidth="1"/>
    <col min="22" max="22" width="8.7109375" style="12" customWidth="1"/>
    <col min="23" max="23" width="4.7109375" style="12" customWidth="1"/>
    <col min="24" max="24" width="8.5703125" style="12" customWidth="1"/>
    <col min="25" max="25" width="6.7109375" style="12" hidden="1" customWidth="1"/>
    <col min="26" max="16384" width="11.42578125" style="12"/>
  </cols>
  <sheetData>
    <row r="1" spans="1:22" ht="8.25" customHeight="1" thickBot="1"/>
    <row r="2" spans="1:22" s="13" customFormat="1" ht="20.100000000000001" customHeight="1" thickBot="1">
      <c r="B2" s="923" t="s">
        <v>83</v>
      </c>
      <c r="C2" s="22" t="str">
        <f>Kunde</f>
        <v>Bosch Rodez</v>
      </c>
      <c r="D2" s="899" t="str">
        <f>Anlage</f>
        <v>Montage Magnetanker</v>
      </c>
      <c r="E2" s="900"/>
      <c r="F2" s="900"/>
      <c r="G2" s="900"/>
      <c r="H2" s="900"/>
      <c r="I2" s="900"/>
      <c r="J2" s="900"/>
      <c r="K2" s="900"/>
      <c r="L2" s="900"/>
      <c r="M2" s="900"/>
      <c r="N2" s="900"/>
      <c r="O2" s="900"/>
      <c r="P2" s="901"/>
      <c r="Q2" s="855" t="s">
        <v>10</v>
      </c>
      <c r="R2" s="800"/>
      <c r="S2" s="69" t="s">
        <v>8</v>
      </c>
      <c r="T2" s="855" t="s">
        <v>7</v>
      </c>
      <c r="U2" s="898"/>
      <c r="V2" s="14"/>
    </row>
    <row r="3" spans="1:22" s="13" customFormat="1" ht="20.100000000000001" customHeight="1" thickBot="1">
      <c r="B3" s="924"/>
      <c r="C3" s="34" t="s">
        <v>239</v>
      </c>
      <c r="D3" s="902" t="s">
        <v>166</v>
      </c>
      <c r="E3" s="903"/>
      <c r="F3" s="903"/>
      <c r="G3" s="903"/>
      <c r="H3" s="903"/>
      <c r="I3" s="903"/>
      <c r="J3" s="903"/>
      <c r="K3" s="903"/>
      <c r="L3" s="903"/>
      <c r="M3" s="903"/>
      <c r="N3" s="903"/>
      <c r="O3" s="903"/>
      <c r="P3" s="904"/>
      <c r="Q3" s="896">
        <f>Datum</f>
        <v>45344</v>
      </c>
      <c r="R3" s="949"/>
      <c r="S3" s="41" t="str">
        <f>Bearbeiter</f>
        <v>Waas. Harald</v>
      </c>
      <c r="T3" s="950" t="str">
        <f>Angebotsnummer</f>
        <v>A07591000</v>
      </c>
      <c r="U3" s="951"/>
      <c r="V3" s="15"/>
    </row>
    <row r="4" spans="1:22" ht="15" customHeight="1">
      <c r="S4" s="1"/>
    </row>
    <row r="5" spans="1:22" ht="15" customHeight="1" thickBot="1">
      <c r="A5" s="19"/>
      <c r="B5" s="30"/>
      <c r="C5" s="36"/>
      <c r="D5" s="36"/>
      <c r="E5" s="36"/>
      <c r="F5" s="25"/>
      <c r="G5" s="25"/>
      <c r="H5" s="25"/>
      <c r="I5" s="28"/>
      <c r="J5" s="27"/>
      <c r="K5" s="27"/>
      <c r="L5" s="27"/>
      <c r="M5" s="27"/>
      <c r="N5" s="27"/>
      <c r="O5" s="27"/>
      <c r="P5" s="26"/>
      <c r="Q5" s="29"/>
      <c r="R5" s="29"/>
      <c r="S5" s="29"/>
      <c r="T5" s="25"/>
    </row>
    <row r="6" spans="1:22" ht="20.100000000000001" customHeight="1" thickBot="1">
      <c r="B6" s="39" t="s">
        <v>11</v>
      </c>
      <c r="C6" s="906" t="s">
        <v>17</v>
      </c>
      <c r="D6" s="907"/>
      <c r="E6" s="907"/>
      <c r="F6" s="908"/>
      <c r="G6" s="906" t="s">
        <v>2</v>
      </c>
      <c r="H6" s="907"/>
      <c r="I6" s="908"/>
      <c r="J6" s="591" t="s">
        <v>83</v>
      </c>
      <c r="K6" s="585" t="s">
        <v>190</v>
      </c>
      <c r="L6" s="45" t="s">
        <v>191</v>
      </c>
      <c r="M6" s="44" t="s">
        <v>25</v>
      </c>
      <c r="N6" s="46" t="s">
        <v>21</v>
      </c>
      <c r="O6" s="46" t="s">
        <v>24</v>
      </c>
      <c r="P6" s="58" t="s">
        <v>19</v>
      </c>
      <c r="Q6" s="47" t="s">
        <v>6</v>
      </c>
      <c r="S6" s="915" t="s">
        <v>23</v>
      </c>
      <c r="T6" s="916"/>
      <c r="U6" s="63">
        <f>Übersicht!F32</f>
        <v>1</v>
      </c>
    </row>
    <row r="7" spans="1:22" ht="3" customHeight="1" thickBot="1">
      <c r="B7" s="51"/>
      <c r="C7" s="57"/>
      <c r="D7" s="56"/>
      <c r="E7" s="56"/>
      <c r="F7" s="290"/>
      <c r="G7" s="57"/>
      <c r="H7" s="56"/>
      <c r="I7" s="290"/>
      <c r="J7" s="297"/>
      <c r="K7" s="298"/>
      <c r="L7" s="60"/>
      <c r="M7" s="60"/>
      <c r="N7" s="56"/>
      <c r="O7" s="57"/>
      <c r="P7" s="60"/>
      <c r="Q7" s="55"/>
    </row>
    <row r="8" spans="1:22" ht="15" customHeight="1" thickBot="1">
      <c r="B8" s="32">
        <v>1</v>
      </c>
      <c r="C8" s="909"/>
      <c r="D8" s="910"/>
      <c r="E8" s="910"/>
      <c r="F8" s="911"/>
      <c r="G8" s="912"/>
      <c r="H8" s="913"/>
      <c r="I8" s="914"/>
      <c r="J8" s="592"/>
      <c r="K8" s="586"/>
      <c r="L8" s="59"/>
      <c r="M8" s="43"/>
      <c r="N8" s="48"/>
      <c r="O8" s="37"/>
      <c r="P8" s="61">
        <f t="shared" ref="P8:P32" si="0">N8*O8*(1+Gewinn)*(1+Sicherheit)</f>
        <v>0</v>
      </c>
      <c r="Q8" s="50">
        <f t="shared" ref="Q8:Q32" si="1">J8*Dokumentation+K8*Konstruktion+L8*Hardware+M8*Software+P8</f>
        <v>0</v>
      </c>
      <c r="S8" s="887" t="s">
        <v>22</v>
      </c>
      <c r="T8" s="888"/>
      <c r="U8" s="889"/>
    </row>
    <row r="9" spans="1:22" ht="15" customHeight="1">
      <c r="B9" s="32">
        <f t="shared" ref="B9:B32" si="2">B8+1</f>
        <v>2</v>
      </c>
      <c r="C9" s="909" t="s">
        <v>98</v>
      </c>
      <c r="D9" s="910"/>
      <c r="E9" s="910"/>
      <c r="F9" s="911"/>
      <c r="G9" s="917" t="s">
        <v>61</v>
      </c>
      <c r="H9" s="918"/>
      <c r="I9" s="919"/>
      <c r="J9" s="592">
        <v>40</v>
      </c>
      <c r="K9" s="586">
        <v>20</v>
      </c>
      <c r="L9" s="59">
        <v>20</v>
      </c>
      <c r="M9" s="43">
        <v>30</v>
      </c>
      <c r="N9" s="48"/>
      <c r="O9" s="37"/>
      <c r="P9" s="61">
        <f t="shared" si="0"/>
        <v>0</v>
      </c>
      <c r="Q9" s="50">
        <f t="shared" si="1"/>
        <v>12089.000000000002</v>
      </c>
      <c r="S9" s="939">
        <f>T11+T12</f>
        <v>13189.000000000002</v>
      </c>
      <c r="T9" s="940"/>
      <c r="U9" s="941"/>
    </row>
    <row r="10" spans="1:22" ht="15" customHeight="1" thickBot="1">
      <c r="B10" s="32">
        <f t="shared" si="2"/>
        <v>3</v>
      </c>
      <c r="C10" s="909" t="s">
        <v>86</v>
      </c>
      <c r="D10" s="910"/>
      <c r="E10" s="910"/>
      <c r="F10" s="911"/>
      <c r="G10" s="917" t="s">
        <v>61</v>
      </c>
      <c r="H10" s="918"/>
      <c r="I10" s="919"/>
      <c r="J10" s="592"/>
      <c r="K10" s="586"/>
      <c r="L10" s="59"/>
      <c r="M10" s="43"/>
      <c r="N10" s="48"/>
      <c r="O10" s="37"/>
      <c r="P10" s="61">
        <f t="shared" si="0"/>
        <v>0</v>
      </c>
      <c r="Q10" s="50">
        <f t="shared" si="1"/>
        <v>0</v>
      </c>
      <c r="S10" s="942"/>
      <c r="T10" s="943"/>
      <c r="U10" s="944"/>
    </row>
    <row r="11" spans="1:22" ht="15" customHeight="1">
      <c r="B11" s="32">
        <f t="shared" si="2"/>
        <v>4</v>
      </c>
      <c r="C11" s="909" t="s">
        <v>87</v>
      </c>
      <c r="D11" s="910"/>
      <c r="E11" s="910"/>
      <c r="F11" s="911"/>
      <c r="G11" s="917" t="s">
        <v>61</v>
      </c>
      <c r="H11" s="918"/>
      <c r="I11" s="919"/>
      <c r="J11" s="592"/>
      <c r="K11" s="586"/>
      <c r="L11" s="59"/>
      <c r="M11" s="43"/>
      <c r="N11" s="48"/>
      <c r="O11" s="37"/>
      <c r="P11" s="61">
        <f t="shared" si="0"/>
        <v>0</v>
      </c>
      <c r="Q11" s="50">
        <f t="shared" si="1"/>
        <v>0</v>
      </c>
      <c r="S11" s="84" t="s">
        <v>78</v>
      </c>
      <c r="T11" s="945">
        <f>SUM(J8:J32)*Dokumentation+SUM(K8:K32)*Konstruktion+SUM(P8:P32)</f>
        <v>7700.0000000000018</v>
      </c>
      <c r="U11" s="946"/>
    </row>
    <row r="12" spans="1:22" ht="15" customHeight="1" thickBot="1">
      <c r="B12" s="32">
        <f t="shared" si="2"/>
        <v>5</v>
      </c>
      <c r="C12" s="909"/>
      <c r="D12" s="910"/>
      <c r="E12" s="910"/>
      <c r="F12" s="911"/>
      <c r="G12" s="917"/>
      <c r="H12" s="918"/>
      <c r="I12" s="919"/>
      <c r="J12" s="592"/>
      <c r="K12" s="586"/>
      <c r="L12" s="59"/>
      <c r="M12" s="43"/>
      <c r="N12" s="48"/>
      <c r="O12" s="37"/>
      <c r="P12" s="61">
        <f t="shared" si="0"/>
        <v>0</v>
      </c>
      <c r="Q12" s="50">
        <f t="shared" si="1"/>
        <v>0</v>
      </c>
      <c r="S12" s="73" t="s">
        <v>31</v>
      </c>
      <c r="T12" s="947">
        <f>SUM(L8:L32)*Hardware+SUM(M8:M32)*Software</f>
        <v>5489</v>
      </c>
      <c r="U12" s="948"/>
    </row>
    <row r="13" spans="1:22" ht="15" customHeight="1">
      <c r="B13" s="32">
        <f t="shared" si="2"/>
        <v>6</v>
      </c>
      <c r="C13" s="909" t="s">
        <v>92</v>
      </c>
      <c r="D13" s="910"/>
      <c r="E13" s="910"/>
      <c r="F13" s="911"/>
      <c r="G13" s="917" t="s">
        <v>89</v>
      </c>
      <c r="H13" s="918"/>
      <c r="I13" s="919"/>
      <c r="J13" s="592"/>
      <c r="K13" s="586"/>
      <c r="L13" s="59"/>
      <c r="M13" s="43"/>
      <c r="N13" s="48"/>
      <c r="O13" s="37"/>
      <c r="P13" s="61">
        <f t="shared" si="0"/>
        <v>0</v>
      </c>
      <c r="Q13" s="50">
        <f t="shared" si="1"/>
        <v>0</v>
      </c>
    </row>
    <row r="14" spans="1:22" ht="15" customHeight="1" thickBot="1">
      <c r="B14" s="32">
        <f t="shared" si="2"/>
        <v>7</v>
      </c>
      <c r="C14" s="909" t="s">
        <v>93</v>
      </c>
      <c r="D14" s="910"/>
      <c r="E14" s="910"/>
      <c r="F14" s="911"/>
      <c r="G14" s="917" t="s">
        <v>89</v>
      </c>
      <c r="H14" s="918"/>
      <c r="I14" s="919"/>
      <c r="J14" s="592"/>
      <c r="K14" s="586"/>
      <c r="L14" s="59"/>
      <c r="M14" s="43"/>
      <c r="N14" s="48"/>
      <c r="O14" s="37"/>
      <c r="P14" s="61">
        <f t="shared" si="0"/>
        <v>0</v>
      </c>
      <c r="Q14" s="50">
        <f t="shared" si="1"/>
        <v>0</v>
      </c>
    </row>
    <row r="15" spans="1:22" ht="15" customHeight="1" thickBot="1">
      <c r="B15" s="32">
        <f t="shared" si="2"/>
        <v>8</v>
      </c>
      <c r="C15" s="909" t="s">
        <v>88</v>
      </c>
      <c r="D15" s="910"/>
      <c r="E15" s="910"/>
      <c r="F15" s="911"/>
      <c r="G15" s="917" t="s">
        <v>177</v>
      </c>
      <c r="H15" s="918"/>
      <c r="I15" s="919"/>
      <c r="J15" s="592"/>
      <c r="K15" s="586"/>
      <c r="L15" s="59"/>
      <c r="M15" s="43"/>
      <c r="N15" s="48"/>
      <c r="O15" s="37"/>
      <c r="P15" s="61">
        <f t="shared" si="0"/>
        <v>0</v>
      </c>
      <c r="Q15" s="50">
        <f t="shared" si="1"/>
        <v>0</v>
      </c>
      <c r="S15" s="474"/>
      <c r="T15" s="475"/>
      <c r="U15" s="476" t="s">
        <v>38</v>
      </c>
    </row>
    <row r="16" spans="1:22" ht="15" customHeight="1">
      <c r="B16" s="32">
        <f t="shared" si="2"/>
        <v>9</v>
      </c>
      <c r="C16" s="909"/>
      <c r="D16" s="910"/>
      <c r="E16" s="910"/>
      <c r="F16" s="911"/>
      <c r="G16" s="917"/>
      <c r="H16" s="918"/>
      <c r="I16" s="919"/>
      <c r="J16" s="592"/>
      <c r="K16" s="586"/>
      <c r="L16" s="59"/>
      <c r="M16" s="43"/>
      <c r="N16" s="48"/>
      <c r="O16" s="37"/>
      <c r="P16" s="61">
        <f t="shared" si="0"/>
        <v>0</v>
      </c>
      <c r="Q16" s="50">
        <f t="shared" si="1"/>
        <v>0</v>
      </c>
      <c r="S16" s="477" t="s">
        <v>61</v>
      </c>
      <c r="T16" s="478"/>
      <c r="U16" s="479">
        <f>SUM(J8:J32)</f>
        <v>40</v>
      </c>
    </row>
    <row r="17" spans="2:21" ht="15" customHeight="1">
      <c r="B17" s="32">
        <f t="shared" si="2"/>
        <v>10</v>
      </c>
      <c r="C17" s="909" t="s">
        <v>90</v>
      </c>
      <c r="D17" s="910"/>
      <c r="E17" s="910"/>
      <c r="F17" s="911"/>
      <c r="G17" s="917" t="s">
        <v>186</v>
      </c>
      <c r="H17" s="918"/>
      <c r="I17" s="919"/>
      <c r="J17" s="592"/>
      <c r="K17" s="586"/>
      <c r="L17" s="59"/>
      <c r="M17" s="43"/>
      <c r="N17" s="48"/>
      <c r="O17" s="37"/>
      <c r="P17" s="61">
        <f t="shared" si="0"/>
        <v>0</v>
      </c>
      <c r="Q17" s="50">
        <f t="shared" si="1"/>
        <v>0</v>
      </c>
      <c r="S17" s="480" t="s">
        <v>185</v>
      </c>
      <c r="T17" s="481"/>
      <c r="U17" s="482">
        <f>SUM(K8:K32)</f>
        <v>20</v>
      </c>
    </row>
    <row r="18" spans="2:21" ht="15" customHeight="1">
      <c r="B18" s="32">
        <f t="shared" si="2"/>
        <v>11</v>
      </c>
      <c r="C18" s="909" t="s">
        <v>91</v>
      </c>
      <c r="D18" s="910"/>
      <c r="E18" s="910"/>
      <c r="F18" s="911"/>
      <c r="G18" s="917" t="s">
        <v>186</v>
      </c>
      <c r="H18" s="918"/>
      <c r="I18" s="919"/>
      <c r="J18" s="592"/>
      <c r="K18" s="586"/>
      <c r="L18" s="59"/>
      <c r="M18" s="43"/>
      <c r="N18" s="48"/>
      <c r="O18" s="37"/>
      <c r="P18" s="61">
        <f t="shared" si="0"/>
        <v>0</v>
      </c>
      <c r="Q18" s="50">
        <f t="shared" si="1"/>
        <v>0</v>
      </c>
      <c r="S18" s="483" t="s">
        <v>186</v>
      </c>
      <c r="T18" s="484"/>
      <c r="U18" s="485">
        <f>SUM(L8:L32)</f>
        <v>20</v>
      </c>
    </row>
    <row r="19" spans="2:21" ht="15" customHeight="1" thickBot="1">
      <c r="B19" s="32">
        <f t="shared" si="2"/>
        <v>12</v>
      </c>
      <c r="C19" s="909"/>
      <c r="D19" s="910"/>
      <c r="E19" s="910"/>
      <c r="F19" s="911"/>
      <c r="G19" s="917"/>
      <c r="H19" s="918"/>
      <c r="I19" s="919"/>
      <c r="J19" s="592"/>
      <c r="K19" s="586"/>
      <c r="L19" s="59"/>
      <c r="M19" s="43"/>
      <c r="N19" s="48"/>
      <c r="O19" s="37"/>
      <c r="P19" s="61">
        <f t="shared" si="0"/>
        <v>0</v>
      </c>
      <c r="Q19" s="50">
        <f t="shared" si="1"/>
        <v>0</v>
      </c>
      <c r="S19" s="486" t="s">
        <v>27</v>
      </c>
      <c r="T19" s="487"/>
      <c r="U19" s="488">
        <f>SUM(M8:M32)</f>
        <v>30</v>
      </c>
    </row>
    <row r="20" spans="2:21" ht="15" customHeight="1" thickBot="1">
      <c r="B20" s="32">
        <f t="shared" si="2"/>
        <v>13</v>
      </c>
      <c r="C20" s="909" t="s">
        <v>178</v>
      </c>
      <c r="D20" s="910"/>
      <c r="E20" s="910"/>
      <c r="F20" s="911"/>
      <c r="G20" s="917" t="s">
        <v>185</v>
      </c>
      <c r="H20" s="918"/>
      <c r="I20" s="919"/>
      <c r="J20" s="592"/>
      <c r="K20" s="586"/>
      <c r="L20" s="59"/>
      <c r="M20" s="43"/>
      <c r="N20" s="48"/>
      <c r="O20" s="37"/>
      <c r="P20" s="61">
        <f t="shared" si="0"/>
        <v>0</v>
      </c>
      <c r="Q20" s="50">
        <f t="shared" si="1"/>
        <v>0</v>
      </c>
      <c r="S20" s="489" t="s">
        <v>285</v>
      </c>
      <c r="T20" s="937">
        <f>SUM(P8:P32)</f>
        <v>1100</v>
      </c>
      <c r="U20" s="938"/>
    </row>
    <row r="21" spans="2:21" ht="15" customHeight="1">
      <c r="B21" s="32">
        <f t="shared" si="2"/>
        <v>14</v>
      </c>
      <c r="C21" s="909" t="s">
        <v>179</v>
      </c>
      <c r="D21" s="910"/>
      <c r="E21" s="910"/>
      <c r="F21" s="911"/>
      <c r="G21" s="917" t="s">
        <v>185</v>
      </c>
      <c r="H21" s="918"/>
      <c r="I21" s="919"/>
      <c r="J21" s="592"/>
      <c r="K21" s="586"/>
      <c r="L21" s="59"/>
      <c r="M21" s="43"/>
      <c r="N21" s="48"/>
      <c r="O21" s="37"/>
      <c r="P21" s="61">
        <f t="shared" si="0"/>
        <v>0</v>
      </c>
      <c r="Q21" s="50">
        <f t="shared" si="1"/>
        <v>0</v>
      </c>
    </row>
    <row r="22" spans="2:21" ht="15" customHeight="1">
      <c r="B22" s="32">
        <f t="shared" si="2"/>
        <v>15</v>
      </c>
      <c r="C22" s="909"/>
      <c r="D22" s="910"/>
      <c r="E22" s="910"/>
      <c r="F22" s="911"/>
      <c r="G22" s="917"/>
      <c r="H22" s="918"/>
      <c r="I22" s="919"/>
      <c r="J22" s="592"/>
      <c r="K22" s="586"/>
      <c r="L22" s="59"/>
      <c r="M22" s="43"/>
      <c r="N22" s="48"/>
      <c r="O22" s="37"/>
      <c r="P22" s="61">
        <f t="shared" si="0"/>
        <v>0</v>
      </c>
      <c r="Q22" s="50">
        <f t="shared" si="1"/>
        <v>0</v>
      </c>
      <c r="S22" s="64" t="s">
        <v>168</v>
      </c>
    </row>
    <row r="23" spans="2:21" ht="15" customHeight="1">
      <c r="B23" s="32">
        <f t="shared" si="2"/>
        <v>16</v>
      </c>
      <c r="C23" s="909"/>
      <c r="D23" s="910"/>
      <c r="E23" s="910"/>
      <c r="F23" s="911"/>
      <c r="G23" s="917"/>
      <c r="H23" s="918"/>
      <c r="I23" s="919"/>
      <c r="J23" s="592"/>
      <c r="K23" s="586"/>
      <c r="L23" s="59"/>
      <c r="M23" s="43"/>
      <c r="N23" s="48"/>
      <c r="O23" s="37"/>
      <c r="P23" s="61">
        <f t="shared" si="0"/>
        <v>0</v>
      </c>
      <c r="Q23" s="50">
        <f t="shared" si="1"/>
        <v>0</v>
      </c>
    </row>
    <row r="24" spans="2:21" ht="15" customHeight="1">
      <c r="B24" s="32">
        <f t="shared" si="2"/>
        <v>17</v>
      </c>
      <c r="C24" s="909" t="s">
        <v>215</v>
      </c>
      <c r="D24" s="910"/>
      <c r="E24" s="910"/>
      <c r="F24" s="911"/>
      <c r="G24" s="917"/>
      <c r="H24" s="918"/>
      <c r="I24" s="919"/>
      <c r="J24" s="592"/>
      <c r="K24" s="586"/>
      <c r="L24" s="59"/>
      <c r="M24" s="43"/>
      <c r="N24" s="48">
        <v>1</v>
      </c>
      <c r="O24" s="37">
        <v>1000</v>
      </c>
      <c r="P24" s="61">
        <f t="shared" si="0"/>
        <v>1100</v>
      </c>
      <c r="Q24" s="50">
        <f t="shared" si="1"/>
        <v>1100</v>
      </c>
    </row>
    <row r="25" spans="2:21" ht="15" customHeight="1">
      <c r="B25" s="32">
        <f t="shared" si="2"/>
        <v>18</v>
      </c>
      <c r="C25" s="909"/>
      <c r="D25" s="910"/>
      <c r="E25" s="910"/>
      <c r="F25" s="911"/>
      <c r="G25" s="917"/>
      <c r="H25" s="918"/>
      <c r="I25" s="919"/>
      <c r="J25" s="592"/>
      <c r="K25" s="586"/>
      <c r="L25" s="59"/>
      <c r="M25" s="43"/>
      <c r="N25" s="48"/>
      <c r="O25" s="37"/>
      <c r="P25" s="61">
        <f t="shared" si="0"/>
        <v>0</v>
      </c>
      <c r="Q25" s="50">
        <f t="shared" si="1"/>
        <v>0</v>
      </c>
    </row>
    <row r="26" spans="2:21" ht="15" customHeight="1">
      <c r="B26" s="32">
        <f t="shared" si="2"/>
        <v>19</v>
      </c>
      <c r="C26" s="909"/>
      <c r="D26" s="910"/>
      <c r="E26" s="910"/>
      <c r="F26" s="911"/>
      <c r="G26" s="917"/>
      <c r="H26" s="918"/>
      <c r="I26" s="919"/>
      <c r="J26" s="592"/>
      <c r="K26" s="586"/>
      <c r="L26" s="59"/>
      <c r="M26" s="43"/>
      <c r="N26" s="48"/>
      <c r="O26" s="37"/>
      <c r="P26" s="61">
        <f t="shared" si="0"/>
        <v>0</v>
      </c>
      <c r="Q26" s="50">
        <f t="shared" si="1"/>
        <v>0</v>
      </c>
    </row>
    <row r="27" spans="2:21" ht="15" customHeight="1">
      <c r="B27" s="32">
        <f t="shared" si="2"/>
        <v>20</v>
      </c>
      <c r="C27" s="909" t="s">
        <v>94</v>
      </c>
      <c r="D27" s="910"/>
      <c r="E27" s="910"/>
      <c r="F27" s="911"/>
      <c r="G27" s="917"/>
      <c r="H27" s="918"/>
      <c r="I27" s="919"/>
      <c r="J27" s="592"/>
      <c r="K27" s="586"/>
      <c r="L27" s="59"/>
      <c r="M27" s="43"/>
      <c r="N27" s="48"/>
      <c r="O27" s="37"/>
      <c r="P27" s="61">
        <f t="shared" si="0"/>
        <v>0</v>
      </c>
      <c r="Q27" s="50">
        <f t="shared" si="1"/>
        <v>0</v>
      </c>
    </row>
    <row r="28" spans="2:21" ht="15" customHeight="1">
      <c r="B28" s="32">
        <f t="shared" si="2"/>
        <v>21</v>
      </c>
      <c r="C28" s="909" t="s">
        <v>192</v>
      </c>
      <c r="D28" s="910"/>
      <c r="E28" s="910"/>
      <c r="F28" s="911"/>
      <c r="G28" s="917"/>
      <c r="H28" s="918"/>
      <c r="I28" s="919"/>
      <c r="J28" s="592"/>
      <c r="K28" s="586"/>
      <c r="L28" s="59"/>
      <c r="M28" s="43"/>
      <c r="N28" s="48"/>
      <c r="O28" s="37"/>
      <c r="P28" s="61">
        <f t="shared" si="0"/>
        <v>0</v>
      </c>
      <c r="Q28" s="50">
        <f t="shared" si="1"/>
        <v>0</v>
      </c>
    </row>
    <row r="29" spans="2:21" ht="15" customHeight="1">
      <c r="B29" s="32">
        <f t="shared" si="2"/>
        <v>22</v>
      </c>
      <c r="C29" s="909"/>
      <c r="D29" s="910"/>
      <c r="E29" s="910"/>
      <c r="F29" s="911"/>
      <c r="G29" s="917"/>
      <c r="H29" s="918"/>
      <c r="I29" s="919"/>
      <c r="J29" s="592"/>
      <c r="K29" s="586"/>
      <c r="L29" s="59"/>
      <c r="M29" s="43"/>
      <c r="N29" s="48"/>
      <c r="O29" s="37"/>
      <c r="P29" s="61">
        <f t="shared" si="0"/>
        <v>0</v>
      </c>
      <c r="Q29" s="50">
        <f t="shared" si="1"/>
        <v>0</v>
      </c>
    </row>
    <row r="30" spans="2:21" ht="15" customHeight="1">
      <c r="B30" s="32">
        <f t="shared" si="2"/>
        <v>23</v>
      </c>
      <c r="C30" s="909"/>
      <c r="D30" s="910"/>
      <c r="E30" s="910"/>
      <c r="F30" s="911"/>
      <c r="G30" s="917"/>
      <c r="H30" s="918"/>
      <c r="I30" s="919"/>
      <c r="J30" s="592"/>
      <c r="K30" s="586"/>
      <c r="L30" s="59"/>
      <c r="M30" s="43"/>
      <c r="N30" s="48"/>
      <c r="O30" s="37"/>
      <c r="P30" s="61">
        <f t="shared" si="0"/>
        <v>0</v>
      </c>
      <c r="Q30" s="50">
        <f t="shared" si="1"/>
        <v>0</v>
      </c>
    </row>
    <row r="31" spans="2:21" ht="15" customHeight="1">
      <c r="B31" s="32">
        <f t="shared" si="2"/>
        <v>24</v>
      </c>
      <c r="C31" s="909"/>
      <c r="D31" s="910"/>
      <c r="E31" s="910"/>
      <c r="F31" s="911"/>
      <c r="G31" s="917"/>
      <c r="H31" s="918"/>
      <c r="I31" s="919"/>
      <c r="J31" s="592"/>
      <c r="K31" s="586"/>
      <c r="L31" s="59"/>
      <c r="M31" s="43"/>
      <c r="N31" s="48"/>
      <c r="O31" s="37"/>
      <c r="P31" s="61">
        <f t="shared" si="0"/>
        <v>0</v>
      </c>
      <c r="Q31" s="50">
        <f t="shared" si="1"/>
        <v>0</v>
      </c>
    </row>
    <row r="32" spans="2:21" ht="15" customHeight="1">
      <c r="B32" s="32">
        <f t="shared" si="2"/>
        <v>25</v>
      </c>
      <c r="C32" s="909"/>
      <c r="D32" s="910"/>
      <c r="E32" s="910"/>
      <c r="F32" s="911"/>
      <c r="G32" s="917"/>
      <c r="H32" s="918"/>
      <c r="I32" s="919"/>
      <c r="J32" s="592"/>
      <c r="K32" s="586"/>
      <c r="L32" s="59"/>
      <c r="M32" s="43"/>
      <c r="N32" s="48"/>
      <c r="O32" s="37"/>
      <c r="P32" s="61">
        <f t="shared" si="0"/>
        <v>0</v>
      </c>
      <c r="Q32" s="50">
        <f t="shared" si="1"/>
        <v>0</v>
      </c>
    </row>
    <row r="33" spans="2:28" ht="3" customHeight="1" thickBot="1">
      <c r="B33" s="33"/>
      <c r="C33" s="925"/>
      <c r="D33" s="926"/>
      <c r="E33" s="926"/>
      <c r="F33" s="927"/>
      <c r="G33" s="928"/>
      <c r="H33" s="929"/>
      <c r="I33" s="930"/>
      <c r="J33" s="42"/>
      <c r="K33" s="42"/>
      <c r="L33" s="42"/>
      <c r="M33" s="42"/>
      <c r="N33" s="49"/>
      <c r="O33" s="38"/>
      <c r="P33" s="62"/>
      <c r="Q33" s="35"/>
    </row>
    <row r="34" spans="2:28" ht="13.5" customHeight="1">
      <c r="F34" s="3"/>
      <c r="G34" s="3"/>
      <c r="H34" s="3"/>
      <c r="I34" s="3"/>
      <c r="J34" s="10"/>
      <c r="K34" s="10"/>
      <c r="L34" s="10"/>
      <c r="M34" s="10"/>
      <c r="N34" s="10"/>
      <c r="O34" s="10"/>
      <c r="P34" s="10"/>
      <c r="Q34" s="10"/>
      <c r="R34" s="10"/>
      <c r="T34" s="10"/>
      <c r="U34" s="16"/>
    </row>
    <row r="35" spans="2:28" ht="13.5" customHeight="1">
      <c r="F35" s="3"/>
      <c r="J35" s="10"/>
      <c r="K35" s="10"/>
      <c r="L35" s="10"/>
      <c r="M35" s="10"/>
      <c r="N35" s="10"/>
      <c r="O35" s="10"/>
      <c r="P35" s="10"/>
      <c r="Q35" s="10"/>
      <c r="R35" s="10"/>
      <c r="T35" s="10"/>
      <c r="U35" s="16"/>
    </row>
    <row r="36" spans="2:28" ht="13.5" customHeight="1">
      <c r="F36" s="3"/>
      <c r="J36" s="10"/>
      <c r="K36" s="10"/>
      <c r="L36" s="10"/>
      <c r="M36" s="10"/>
      <c r="N36" s="10"/>
      <c r="O36" s="10"/>
      <c r="P36" s="10"/>
      <c r="Q36" s="10"/>
      <c r="R36" s="10"/>
      <c r="T36" s="10"/>
      <c r="U36" s="16"/>
    </row>
    <row r="37" spans="2:28" ht="13.5" customHeight="1">
      <c r="C37" s="11"/>
      <c r="D37" s="11"/>
      <c r="E37" s="5"/>
      <c r="F37" s="3"/>
      <c r="J37" s="10"/>
      <c r="K37" s="10"/>
      <c r="L37" s="10"/>
      <c r="M37" s="10"/>
      <c r="N37" s="10"/>
      <c r="O37" s="10"/>
      <c r="P37" s="10"/>
      <c r="Q37" s="10"/>
      <c r="R37" s="10"/>
      <c r="T37" s="10"/>
      <c r="U37" s="16"/>
    </row>
    <row r="38" spans="2:28" ht="4.5" customHeight="1">
      <c r="C38" s="11"/>
      <c r="D38" s="11"/>
      <c r="E38" s="5"/>
      <c r="F38" s="3"/>
      <c r="J38" s="7"/>
      <c r="K38" s="7"/>
      <c r="L38" s="7"/>
      <c r="M38" s="7"/>
      <c r="N38" s="7"/>
      <c r="O38" s="7"/>
      <c r="P38" s="6"/>
      <c r="Q38" s="6"/>
      <c r="R38" s="6"/>
      <c r="T38" s="6"/>
    </row>
    <row r="39" spans="2:28" ht="14.25" customHeight="1">
      <c r="C39" s="11"/>
      <c r="D39" s="11"/>
      <c r="E39" s="5"/>
      <c r="F39" s="3"/>
      <c r="J39" s="10"/>
      <c r="K39" s="10"/>
      <c r="L39" s="10"/>
      <c r="M39" s="10"/>
      <c r="N39" s="10"/>
      <c r="O39" s="10"/>
      <c r="P39" s="10"/>
      <c r="Q39" s="10"/>
      <c r="R39" s="10"/>
      <c r="T39" s="10"/>
      <c r="U39" s="16"/>
      <c r="V39" s="16"/>
    </row>
    <row r="40" spans="2:28" ht="12" customHeight="1">
      <c r="C40" s="11"/>
      <c r="D40" s="11"/>
      <c r="E40" s="5"/>
      <c r="F40" s="3"/>
      <c r="J40" s="8"/>
      <c r="K40" s="8"/>
      <c r="L40" s="8"/>
      <c r="M40" s="8"/>
      <c r="N40" s="8"/>
      <c r="O40" s="8"/>
      <c r="P40" s="8"/>
      <c r="Q40" s="8"/>
      <c r="R40" s="8"/>
      <c r="T40" s="8"/>
      <c r="U40" s="8"/>
      <c r="V40" s="8"/>
      <c r="W40" s="10"/>
    </row>
    <row r="41" spans="2:28" ht="15.75" customHeight="1">
      <c r="C41" s="11"/>
      <c r="D41" s="11"/>
      <c r="E41" s="5"/>
      <c r="F41" s="3"/>
      <c r="J41" s="10"/>
      <c r="K41" s="10"/>
      <c r="L41" s="10"/>
      <c r="M41" s="10"/>
      <c r="N41" s="10"/>
      <c r="O41" s="10"/>
      <c r="P41" s="10"/>
      <c r="Q41" s="10"/>
      <c r="R41" s="10"/>
      <c r="T41" s="10"/>
      <c r="U41" s="17"/>
      <c r="V41" s="17"/>
      <c r="W41" s="18"/>
    </row>
    <row r="42" spans="2:28" ht="4.5" customHeight="1">
      <c r="F42" s="2"/>
      <c r="J42" s="8"/>
      <c r="K42" s="8"/>
      <c r="L42" s="8"/>
      <c r="M42" s="8"/>
      <c r="N42" s="8"/>
      <c r="O42" s="8"/>
      <c r="P42" s="8"/>
      <c r="Q42" s="8"/>
      <c r="R42" s="8"/>
      <c r="T42" s="8"/>
      <c r="U42" s="8"/>
      <c r="V42" s="8"/>
      <c r="W42" s="10"/>
      <c r="X42" s="8"/>
      <c r="Y42" s="9"/>
      <c r="Z42" s="10"/>
      <c r="AA42" s="10"/>
      <c r="AB42" s="10"/>
    </row>
    <row r="43" spans="2:28" ht="13.5" customHeight="1">
      <c r="C43" s="11"/>
      <c r="D43" s="11"/>
      <c r="E43" s="5"/>
      <c r="F43" s="3"/>
      <c r="J43" s="8"/>
      <c r="K43" s="8"/>
      <c r="L43" s="8"/>
      <c r="M43" s="8"/>
      <c r="N43" s="8"/>
      <c r="O43" s="8"/>
      <c r="P43" s="8"/>
      <c r="Q43" s="8"/>
      <c r="R43" s="8"/>
      <c r="T43" s="8"/>
      <c r="U43" s="8"/>
      <c r="V43" s="8"/>
      <c r="W43" s="10"/>
      <c r="Y43" s="19"/>
    </row>
    <row r="44" spans="2:28" ht="10.5" customHeight="1">
      <c r="C44" s="11"/>
      <c r="D44" s="11"/>
      <c r="E44" s="5"/>
      <c r="F44" s="3"/>
      <c r="J44" s="20"/>
      <c r="K44" s="20"/>
      <c r="L44" s="20"/>
      <c r="M44" s="20"/>
      <c r="N44" s="20"/>
      <c r="O44" s="20"/>
      <c r="P44" s="20"/>
      <c r="Q44" s="20"/>
      <c r="R44" s="20"/>
      <c r="T44" s="20"/>
      <c r="U44" s="8"/>
      <c r="V44" s="8"/>
      <c r="W44" s="10"/>
      <c r="X44" s="8"/>
      <c r="Y44" s="9"/>
      <c r="Z44" s="10"/>
      <c r="AA44" s="10"/>
      <c r="AB44" s="10"/>
    </row>
    <row r="45" spans="2:28" ht="15" customHeight="1">
      <c r="C45" s="11"/>
      <c r="D45" s="11"/>
      <c r="E45" s="5"/>
      <c r="F45" s="3"/>
      <c r="J45" s="20"/>
      <c r="K45" s="20"/>
      <c r="L45" s="20"/>
      <c r="M45" s="20"/>
      <c r="N45" s="20"/>
      <c r="O45" s="20"/>
      <c r="P45" s="20"/>
      <c r="Q45" s="20"/>
      <c r="R45" s="20"/>
      <c r="T45" s="20"/>
      <c r="U45" s="8"/>
      <c r="V45" s="8"/>
      <c r="W45" s="8"/>
      <c r="X45" s="8"/>
      <c r="Y45" s="9"/>
      <c r="Z45" s="10"/>
      <c r="AA45" s="10"/>
      <c r="AB45" s="10"/>
    </row>
    <row r="46" spans="2:28" ht="10.5" customHeight="1">
      <c r="C46" s="11"/>
      <c r="D46" s="11"/>
      <c r="E46" s="5"/>
      <c r="F46" s="3"/>
      <c r="J46" s="20"/>
      <c r="K46" s="20"/>
      <c r="L46" s="20"/>
      <c r="M46" s="20"/>
      <c r="N46" s="20"/>
      <c r="O46" s="20"/>
      <c r="P46" s="20"/>
      <c r="Q46" s="20"/>
      <c r="R46" s="20"/>
      <c r="T46" s="20"/>
      <c r="U46" s="8"/>
      <c r="V46" s="8"/>
      <c r="W46" s="8"/>
      <c r="X46" s="8"/>
      <c r="Y46" s="9"/>
      <c r="Z46" s="10"/>
      <c r="AA46" s="10"/>
      <c r="AB46" s="10"/>
    </row>
    <row r="47" spans="2:28" ht="10.5" customHeight="1">
      <c r="C47" s="11"/>
      <c r="D47" s="11"/>
      <c r="E47" s="5"/>
      <c r="F47" s="3"/>
      <c r="J47" s="20"/>
      <c r="K47" s="20"/>
      <c r="L47" s="20"/>
      <c r="M47" s="20"/>
      <c r="N47" s="20"/>
      <c r="O47" s="20"/>
      <c r="P47" s="20"/>
      <c r="Q47" s="20"/>
      <c r="R47" s="20"/>
      <c r="S47" s="21"/>
      <c r="T47" s="20"/>
    </row>
    <row r="48" spans="2:28" ht="10.5" customHeight="1">
      <c r="C48" s="11"/>
      <c r="D48" s="11"/>
      <c r="E48" s="5"/>
      <c r="F48" s="3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</row>
    <row r="49" spans="3:6" ht="12">
      <c r="C49" s="11"/>
      <c r="D49" s="11"/>
      <c r="E49" s="5"/>
      <c r="F49" s="3"/>
    </row>
  </sheetData>
  <sheetProtection algorithmName="SHA-512" hashValue="AGbDwI5FXrZF7PSpr6L3JW4hQ4hgP3335BJMuSYcuuZJABGSw8XDSDhb0t9exumbSnXQSvEcybPmeWwIkfLdxQ==" saltValue="PgGSstbUohkxwVg4V22TDw==" spinCount="100000" sheet="1" formatCells="0" formatColumns="0" formatRows="0"/>
  <mergeCells count="67">
    <mergeCell ref="B2:B3"/>
    <mergeCell ref="T12:U12"/>
    <mergeCell ref="D2:P2"/>
    <mergeCell ref="Q2:R2"/>
    <mergeCell ref="T2:U2"/>
    <mergeCell ref="D3:P3"/>
    <mergeCell ref="Q3:R3"/>
    <mergeCell ref="T3:U3"/>
    <mergeCell ref="C6:F6"/>
    <mergeCell ref="G6:I6"/>
    <mergeCell ref="C8:F8"/>
    <mergeCell ref="G8:I8"/>
    <mergeCell ref="C9:F9"/>
    <mergeCell ref="G9:I9"/>
    <mergeCell ref="C10:F10"/>
    <mergeCell ref="G10:I10"/>
    <mergeCell ref="C11:F11"/>
    <mergeCell ref="G11:I11"/>
    <mergeCell ref="C12:F12"/>
    <mergeCell ref="G12:I12"/>
    <mergeCell ref="C13:F13"/>
    <mergeCell ref="G13:I13"/>
    <mergeCell ref="C14:F14"/>
    <mergeCell ref="G14:I14"/>
    <mergeCell ref="C15:F15"/>
    <mergeCell ref="G15:I15"/>
    <mergeCell ref="C16:F16"/>
    <mergeCell ref="G16:I16"/>
    <mergeCell ref="C17:F17"/>
    <mergeCell ref="G17:I17"/>
    <mergeCell ref="C18:F18"/>
    <mergeCell ref="G18:I18"/>
    <mergeCell ref="C19:F19"/>
    <mergeCell ref="G19:I19"/>
    <mergeCell ref="C20:F20"/>
    <mergeCell ref="G20:I20"/>
    <mergeCell ref="C21:F21"/>
    <mergeCell ref="G21:I21"/>
    <mergeCell ref="C22:F22"/>
    <mergeCell ref="G22:I22"/>
    <mergeCell ref="C23:F23"/>
    <mergeCell ref="G23:I23"/>
    <mergeCell ref="C24:F24"/>
    <mergeCell ref="G24:I24"/>
    <mergeCell ref="C25:F25"/>
    <mergeCell ref="G25:I25"/>
    <mergeCell ref="C26:F26"/>
    <mergeCell ref="G26:I26"/>
    <mergeCell ref="C27:F27"/>
    <mergeCell ref="G27:I27"/>
    <mergeCell ref="G32:I32"/>
    <mergeCell ref="C28:F28"/>
    <mergeCell ref="G28:I28"/>
    <mergeCell ref="C29:F29"/>
    <mergeCell ref="G29:I29"/>
    <mergeCell ref="C30:F30"/>
    <mergeCell ref="G30:I30"/>
    <mergeCell ref="C33:F33"/>
    <mergeCell ref="G33:I33"/>
    <mergeCell ref="C31:F31"/>
    <mergeCell ref="G31:I31"/>
    <mergeCell ref="C32:F32"/>
    <mergeCell ref="T20:U20"/>
    <mergeCell ref="S6:T6"/>
    <mergeCell ref="S8:U8"/>
    <mergeCell ref="S9:U10"/>
    <mergeCell ref="T11:U11"/>
  </mergeCells>
  <pageMargins left="0.46" right="0.43307086614173229" top="0.48" bottom="0.38" header="0.27" footer="0.31496062992125984"/>
  <pageSetup paperSize="9" scale="65" orientation="landscape" r:id="rId1"/>
  <headerFooter>
    <oddFooter xml:space="preserve">&amp;R&amp;P 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Tabelle7">
    <tabColor theme="0" tint="-0.249977111117893"/>
    <pageSetUpPr fitToPage="1"/>
  </sheetPr>
  <dimension ref="A1:Y49"/>
  <sheetViews>
    <sheetView showGridLines="0" zoomScaleNormal="100" workbookViewId="0">
      <pane xSplit="2" ySplit="6" topLeftCell="C7" activePane="bottomRight" state="frozen"/>
      <selection activeCell="U5" sqref="U5:W8"/>
      <selection pane="topRight" activeCell="U5" sqref="U5:W8"/>
      <selection pane="bottomLeft" activeCell="U5" sqref="U5:W8"/>
      <selection pane="bottomRight" activeCell="I20" sqref="I20"/>
    </sheetView>
  </sheetViews>
  <sheetFormatPr baseColWidth="10" defaultColWidth="11.42578125" defaultRowHeight="11.25"/>
  <cols>
    <col min="1" max="1" width="0.7109375" style="12" customWidth="1"/>
    <col min="2" max="2" width="4.7109375" style="12" customWidth="1"/>
    <col min="3" max="3" width="30.7109375" style="12" customWidth="1"/>
    <col min="4" max="4" width="22.7109375" style="12" customWidth="1"/>
    <col min="5" max="5" width="10.7109375" style="12" customWidth="1"/>
    <col min="6" max="6" width="4.7109375" style="12" customWidth="1"/>
    <col min="7" max="7" width="5.140625" style="12" customWidth="1"/>
    <col min="8" max="8" width="6.7109375" style="12" customWidth="1"/>
    <col min="9" max="10" width="15.7109375" style="12" customWidth="1"/>
    <col min="11" max="11" width="6.7109375" style="12" customWidth="1"/>
    <col min="12" max="14" width="15.7109375" style="12" customWidth="1"/>
    <col min="15" max="15" width="2.7109375" style="12" customWidth="1"/>
    <col min="16" max="16" width="17.28515625" style="12" customWidth="1"/>
    <col min="17" max="17" width="10.7109375" style="12" customWidth="1"/>
    <col min="18" max="19" width="8.7109375" style="12" customWidth="1"/>
    <col min="20" max="20" width="4.7109375" style="12" customWidth="1"/>
    <col min="21" max="21" width="8.5703125" style="12" customWidth="1"/>
    <col min="22" max="22" width="6.7109375" style="12" hidden="1" customWidth="1"/>
    <col min="23" max="16384" width="11.42578125" style="12"/>
  </cols>
  <sheetData>
    <row r="1" spans="1:19" ht="8.25" customHeight="1" thickBot="1"/>
    <row r="2" spans="1:19" s="13" customFormat="1" ht="20.100000000000001" customHeight="1" thickBot="1">
      <c r="B2" s="966" t="s">
        <v>58</v>
      </c>
      <c r="C2" s="22" t="str">
        <f>Kunde</f>
        <v>Bosch Rodez</v>
      </c>
      <c r="D2" s="899" t="str">
        <f>Anlage</f>
        <v>Montage Magnetanker</v>
      </c>
      <c r="E2" s="900"/>
      <c r="F2" s="900"/>
      <c r="G2" s="900"/>
      <c r="H2" s="900"/>
      <c r="I2" s="900"/>
      <c r="J2" s="900"/>
      <c r="K2" s="900"/>
      <c r="L2" s="900"/>
      <c r="M2" s="901"/>
      <c r="N2" s="855" t="s">
        <v>10</v>
      </c>
      <c r="O2" s="898"/>
      <c r="P2" s="69" t="s">
        <v>8</v>
      </c>
      <c r="Q2" s="855" t="s">
        <v>7</v>
      </c>
      <c r="R2" s="898"/>
      <c r="S2" s="14"/>
    </row>
    <row r="3" spans="1:19" s="13" customFormat="1" ht="20.100000000000001" customHeight="1" thickBot="1">
      <c r="B3" s="967"/>
      <c r="C3" s="34" t="s">
        <v>239</v>
      </c>
      <c r="D3" s="902" t="s">
        <v>69</v>
      </c>
      <c r="E3" s="903"/>
      <c r="F3" s="903"/>
      <c r="G3" s="903"/>
      <c r="H3" s="903"/>
      <c r="I3" s="903"/>
      <c r="J3" s="903"/>
      <c r="K3" s="903"/>
      <c r="L3" s="903"/>
      <c r="M3" s="904"/>
      <c r="N3" s="896">
        <f>Datum</f>
        <v>45344</v>
      </c>
      <c r="O3" s="897"/>
      <c r="P3" s="41" t="str">
        <f>Bearbeiter</f>
        <v>Waas. Harald</v>
      </c>
      <c r="Q3" s="950" t="str">
        <f>Angebotsnummer</f>
        <v>A07591000</v>
      </c>
      <c r="R3" s="951"/>
      <c r="S3" s="15"/>
    </row>
    <row r="4" spans="1:19" ht="15" customHeight="1">
      <c r="O4" s="1"/>
      <c r="P4" s="1"/>
    </row>
    <row r="5" spans="1:19" ht="15" customHeight="1" thickBot="1">
      <c r="A5" s="19"/>
      <c r="B5" s="30"/>
      <c r="C5" s="36"/>
      <c r="D5" s="36"/>
      <c r="E5" s="25"/>
      <c r="F5" s="25"/>
      <c r="G5" s="28"/>
      <c r="H5" s="27"/>
      <c r="I5" s="27"/>
      <c r="J5" s="27"/>
      <c r="K5" s="27"/>
      <c r="L5" s="27"/>
      <c r="M5" s="26"/>
      <c r="N5" s="29"/>
      <c r="O5" s="29"/>
      <c r="P5" s="29"/>
      <c r="Q5" s="25"/>
    </row>
    <row r="6" spans="1:19" ht="20.100000000000001" customHeight="1" thickBot="1">
      <c r="B6" s="39" t="s">
        <v>11</v>
      </c>
      <c r="C6" s="906" t="s">
        <v>17</v>
      </c>
      <c r="D6" s="907"/>
      <c r="E6" s="906" t="s">
        <v>2</v>
      </c>
      <c r="F6" s="907"/>
      <c r="G6" s="908"/>
      <c r="H6" s="46" t="s">
        <v>21</v>
      </c>
      <c r="I6" s="46" t="s">
        <v>24</v>
      </c>
      <c r="J6" s="58" t="s">
        <v>70</v>
      </c>
      <c r="K6" s="79" t="s">
        <v>21</v>
      </c>
      <c r="L6" s="79" t="s">
        <v>24</v>
      </c>
      <c r="M6" s="80" t="s">
        <v>58</v>
      </c>
      <c r="N6" s="47" t="s">
        <v>6</v>
      </c>
      <c r="P6" s="915" t="s">
        <v>23</v>
      </c>
      <c r="Q6" s="916"/>
      <c r="R6" s="63">
        <f>Übersicht!F33</f>
        <v>1</v>
      </c>
    </row>
    <row r="7" spans="1:19" ht="3" customHeight="1">
      <c r="B7" s="51"/>
      <c r="C7" s="52"/>
      <c r="D7" s="53"/>
      <c r="E7" s="52"/>
      <c r="F7" s="53"/>
      <c r="G7" s="54"/>
      <c r="H7" s="56"/>
      <c r="I7" s="57"/>
      <c r="J7" s="60"/>
      <c r="K7" s="56"/>
      <c r="L7" s="57"/>
      <c r="M7" s="57"/>
      <c r="N7" s="55"/>
    </row>
    <row r="8" spans="1:19" ht="15" customHeight="1" thickBot="1">
      <c r="B8" s="32">
        <v>1</v>
      </c>
      <c r="C8" s="278" t="s">
        <v>151</v>
      </c>
      <c r="D8" s="278"/>
      <c r="E8" s="912"/>
      <c r="F8" s="913"/>
      <c r="G8" s="914"/>
      <c r="H8" s="48"/>
      <c r="I8" s="78">
        <v>862</v>
      </c>
      <c r="J8" s="61">
        <f t="shared" ref="J8:J32" si="0">H8*I8*(1+Gewinn)*(1+Sicherheit)</f>
        <v>0</v>
      </c>
      <c r="K8" s="48"/>
      <c r="L8" s="37"/>
      <c r="M8" s="81">
        <f t="shared" ref="M8:M32" si="1">K8*L8*(1+Gewinn)*(1+Sicherheit)</f>
        <v>0</v>
      </c>
      <c r="N8" s="50">
        <f>J8+M8</f>
        <v>0</v>
      </c>
      <c r="P8" s="905"/>
      <c r="Q8" s="905"/>
    </row>
    <row r="9" spans="1:19" ht="15" customHeight="1" thickBot="1">
      <c r="B9" s="32">
        <f t="shared" ref="B9:B32" si="2">B8+1</f>
        <v>2</v>
      </c>
      <c r="C9" s="278" t="s">
        <v>152</v>
      </c>
      <c r="D9" s="278"/>
      <c r="E9" s="912"/>
      <c r="F9" s="913"/>
      <c r="G9" s="914"/>
      <c r="H9" s="48"/>
      <c r="I9" s="78">
        <v>1260</v>
      </c>
      <c r="J9" s="61">
        <f t="shared" si="0"/>
        <v>0</v>
      </c>
      <c r="K9" s="48"/>
      <c r="L9" s="37"/>
      <c r="M9" s="81">
        <f t="shared" si="1"/>
        <v>0</v>
      </c>
      <c r="N9" s="50">
        <f t="shared" ref="N9:N32" si="3">J9+M9</f>
        <v>0</v>
      </c>
      <c r="P9" s="887" t="s">
        <v>22</v>
      </c>
      <c r="Q9" s="888"/>
      <c r="R9" s="889"/>
    </row>
    <row r="10" spans="1:19" ht="15" customHeight="1">
      <c r="B10" s="32">
        <f t="shared" si="2"/>
        <v>3</v>
      </c>
      <c r="C10" s="278" t="s">
        <v>153</v>
      </c>
      <c r="D10" s="278"/>
      <c r="E10" s="912"/>
      <c r="F10" s="913"/>
      <c r="G10" s="914"/>
      <c r="H10" s="48"/>
      <c r="I10" s="78">
        <v>1434</v>
      </c>
      <c r="J10" s="61">
        <f t="shared" si="0"/>
        <v>0</v>
      </c>
      <c r="K10" s="48"/>
      <c r="L10" s="37"/>
      <c r="M10" s="81">
        <f t="shared" si="1"/>
        <v>0</v>
      </c>
      <c r="N10" s="50">
        <f t="shared" si="3"/>
        <v>0</v>
      </c>
      <c r="P10" s="890">
        <f>SUM(Q12:Q13)</f>
        <v>1100</v>
      </c>
      <c r="Q10" s="891"/>
      <c r="R10" s="892"/>
    </row>
    <row r="11" spans="1:19" ht="15" customHeight="1" thickBot="1">
      <c r="B11" s="32">
        <f t="shared" si="2"/>
        <v>4</v>
      </c>
      <c r="C11" s="278" t="s">
        <v>154</v>
      </c>
      <c r="D11" s="278"/>
      <c r="E11" s="917"/>
      <c r="F11" s="918"/>
      <c r="G11" s="919"/>
      <c r="H11" s="48"/>
      <c r="I11" s="78">
        <v>500</v>
      </c>
      <c r="J11" s="61">
        <f t="shared" si="0"/>
        <v>0</v>
      </c>
      <c r="K11" s="48"/>
      <c r="L11" s="37"/>
      <c r="M11" s="81">
        <f t="shared" si="1"/>
        <v>0</v>
      </c>
      <c r="N11" s="50">
        <f t="shared" si="3"/>
        <v>0</v>
      </c>
      <c r="P11" s="893"/>
      <c r="Q11" s="894"/>
      <c r="R11" s="895"/>
    </row>
    <row r="12" spans="1:19" ht="15" customHeight="1">
      <c r="B12" s="32">
        <f t="shared" si="2"/>
        <v>5</v>
      </c>
      <c r="C12" s="278" t="s">
        <v>155</v>
      </c>
      <c r="D12" s="278"/>
      <c r="E12" s="964">
        <v>5645</v>
      </c>
      <c r="F12" s="959"/>
      <c r="G12" s="965"/>
      <c r="H12" s="48"/>
      <c r="I12" s="78">
        <v>10006</v>
      </c>
      <c r="J12" s="61">
        <f t="shared" si="0"/>
        <v>0</v>
      </c>
      <c r="K12" s="48"/>
      <c r="L12" s="37"/>
      <c r="M12" s="81">
        <f t="shared" si="1"/>
        <v>0</v>
      </c>
      <c r="N12" s="50">
        <f t="shared" si="3"/>
        <v>0</v>
      </c>
      <c r="P12" s="74" t="s">
        <v>70</v>
      </c>
      <c r="Q12" s="968">
        <f>SUM(J8:J32)</f>
        <v>1100</v>
      </c>
      <c r="R12" s="969"/>
    </row>
    <row r="13" spans="1:19" ht="15" customHeight="1" thickBot="1">
      <c r="B13" s="32">
        <f t="shared" si="2"/>
        <v>6</v>
      </c>
      <c r="C13" s="278" t="s">
        <v>156</v>
      </c>
      <c r="D13" s="278"/>
      <c r="E13" s="964">
        <v>5814</v>
      </c>
      <c r="F13" s="959"/>
      <c r="G13" s="965"/>
      <c r="H13" s="48"/>
      <c r="I13" s="78">
        <v>1049</v>
      </c>
      <c r="J13" s="61">
        <f t="shared" si="0"/>
        <v>0</v>
      </c>
      <c r="K13" s="48"/>
      <c r="L13" s="37"/>
      <c r="M13" s="81">
        <f t="shared" si="1"/>
        <v>0</v>
      </c>
      <c r="N13" s="50">
        <f t="shared" si="3"/>
        <v>0</v>
      </c>
      <c r="P13" s="83" t="s">
        <v>58</v>
      </c>
      <c r="Q13" s="970">
        <f>SUM(M8:M32)</f>
        <v>0</v>
      </c>
      <c r="R13" s="971"/>
    </row>
    <row r="14" spans="1:19" ht="15" customHeight="1">
      <c r="B14" s="32">
        <f t="shared" si="2"/>
        <v>7</v>
      </c>
      <c r="C14" s="278" t="s">
        <v>157</v>
      </c>
      <c r="D14" s="278"/>
      <c r="E14" s="964">
        <v>5903</v>
      </c>
      <c r="F14" s="959"/>
      <c r="G14" s="965"/>
      <c r="H14" s="48"/>
      <c r="I14" s="78">
        <v>1470</v>
      </c>
      <c r="J14" s="61">
        <f t="shared" si="0"/>
        <v>0</v>
      </c>
      <c r="K14" s="48"/>
      <c r="L14" s="37"/>
      <c r="M14" s="81">
        <f t="shared" si="1"/>
        <v>0</v>
      </c>
      <c r="N14" s="50">
        <f t="shared" si="3"/>
        <v>0</v>
      </c>
    </row>
    <row r="15" spans="1:19" ht="15" customHeight="1">
      <c r="B15" s="32">
        <f t="shared" si="2"/>
        <v>8</v>
      </c>
      <c r="C15" s="920"/>
      <c r="D15" s="921"/>
      <c r="E15" s="917"/>
      <c r="F15" s="918"/>
      <c r="G15" s="919"/>
      <c r="H15" s="48"/>
      <c r="I15" s="37"/>
      <c r="J15" s="61">
        <f t="shared" si="0"/>
        <v>0</v>
      </c>
      <c r="K15" s="48"/>
      <c r="L15" s="37"/>
      <c r="M15" s="81">
        <f t="shared" si="1"/>
        <v>0</v>
      </c>
      <c r="N15" s="50">
        <f t="shared" si="3"/>
        <v>0</v>
      </c>
    </row>
    <row r="16" spans="1:19" ht="15" customHeight="1">
      <c r="B16" s="32">
        <f t="shared" si="2"/>
        <v>9</v>
      </c>
      <c r="C16" s="278" t="s">
        <v>158</v>
      </c>
      <c r="D16" s="263"/>
      <c r="E16" s="958" t="s">
        <v>160</v>
      </c>
      <c r="F16" s="959"/>
      <c r="G16" s="960"/>
      <c r="H16" s="48"/>
      <c r="I16" s="37"/>
      <c r="J16" s="61">
        <f t="shared" si="0"/>
        <v>0</v>
      </c>
      <c r="K16" s="48"/>
      <c r="L16" s="78">
        <v>500</v>
      </c>
      <c r="M16" s="81">
        <f t="shared" si="1"/>
        <v>0</v>
      </c>
      <c r="N16" s="50">
        <f t="shared" si="3"/>
        <v>0</v>
      </c>
    </row>
    <row r="17" spans="2:14" ht="15" customHeight="1">
      <c r="B17" s="32">
        <f t="shared" si="2"/>
        <v>10</v>
      </c>
      <c r="C17" s="278" t="s">
        <v>159</v>
      </c>
      <c r="D17" s="263"/>
      <c r="E17" s="958" t="s">
        <v>160</v>
      </c>
      <c r="F17" s="959"/>
      <c r="G17" s="960"/>
      <c r="H17" s="48"/>
      <c r="I17" s="37"/>
      <c r="J17" s="61">
        <f t="shared" si="0"/>
        <v>0</v>
      </c>
      <c r="K17" s="48"/>
      <c r="L17" s="78">
        <v>600</v>
      </c>
      <c r="M17" s="81">
        <f t="shared" si="1"/>
        <v>0</v>
      </c>
      <c r="N17" s="50">
        <f t="shared" si="3"/>
        <v>0</v>
      </c>
    </row>
    <row r="18" spans="2:14" ht="15" customHeight="1">
      <c r="B18" s="32">
        <f t="shared" si="2"/>
        <v>11</v>
      </c>
      <c r="C18" s="920"/>
      <c r="D18" s="921"/>
      <c r="E18" s="961"/>
      <c r="F18" s="962"/>
      <c r="G18" s="963"/>
      <c r="H18" s="48"/>
      <c r="I18" s="37"/>
      <c r="J18" s="61">
        <f t="shared" si="0"/>
        <v>0</v>
      </c>
      <c r="K18" s="48"/>
      <c r="L18" s="78"/>
      <c r="M18" s="81">
        <f t="shared" si="1"/>
        <v>0</v>
      </c>
      <c r="N18" s="50">
        <f t="shared" si="3"/>
        <v>0</v>
      </c>
    </row>
    <row r="19" spans="2:14" ht="15" customHeight="1">
      <c r="B19" s="32">
        <f t="shared" si="2"/>
        <v>12</v>
      </c>
      <c r="C19" s="920" t="s">
        <v>278</v>
      </c>
      <c r="D19" s="921"/>
      <c r="E19" s="956"/>
      <c r="F19" s="918"/>
      <c r="G19" s="957"/>
      <c r="H19" s="48">
        <v>1</v>
      </c>
      <c r="I19" s="37">
        <v>1000</v>
      </c>
      <c r="J19" s="61">
        <f t="shared" si="0"/>
        <v>1100</v>
      </c>
      <c r="K19" s="48"/>
      <c r="L19" s="78"/>
      <c r="M19" s="81">
        <f t="shared" si="1"/>
        <v>0</v>
      </c>
      <c r="N19" s="50">
        <f t="shared" si="3"/>
        <v>1100</v>
      </c>
    </row>
    <row r="20" spans="2:14" ht="15" customHeight="1">
      <c r="B20" s="32">
        <f t="shared" si="2"/>
        <v>13</v>
      </c>
      <c r="C20" s="909"/>
      <c r="D20" s="910"/>
      <c r="E20" s="917"/>
      <c r="F20" s="918"/>
      <c r="G20" s="919"/>
      <c r="H20" s="48"/>
      <c r="I20" s="37"/>
      <c r="J20" s="61">
        <f t="shared" si="0"/>
        <v>0</v>
      </c>
      <c r="K20" s="48"/>
      <c r="L20" s="37"/>
      <c r="M20" s="81">
        <f t="shared" si="1"/>
        <v>0</v>
      </c>
      <c r="N20" s="50">
        <f t="shared" si="3"/>
        <v>0</v>
      </c>
    </row>
    <row r="21" spans="2:14" ht="15" customHeight="1">
      <c r="B21" s="32">
        <f t="shared" si="2"/>
        <v>14</v>
      </c>
      <c r="C21" s="909"/>
      <c r="D21" s="910"/>
      <c r="E21" s="917"/>
      <c r="F21" s="918"/>
      <c r="G21" s="919"/>
      <c r="H21" s="48"/>
      <c r="I21" s="37"/>
      <c r="J21" s="61">
        <f t="shared" si="0"/>
        <v>0</v>
      </c>
      <c r="K21" s="48"/>
      <c r="L21" s="37"/>
      <c r="M21" s="81">
        <f t="shared" si="1"/>
        <v>0</v>
      </c>
      <c r="N21" s="50">
        <f t="shared" si="3"/>
        <v>0</v>
      </c>
    </row>
    <row r="22" spans="2:14" ht="15" customHeight="1">
      <c r="B22" s="32">
        <f t="shared" si="2"/>
        <v>15</v>
      </c>
      <c r="C22" s="909"/>
      <c r="D22" s="910"/>
      <c r="E22" s="917"/>
      <c r="F22" s="918"/>
      <c r="G22" s="919"/>
      <c r="H22" s="48"/>
      <c r="I22" s="37"/>
      <c r="J22" s="61">
        <f t="shared" si="0"/>
        <v>0</v>
      </c>
      <c r="K22" s="48"/>
      <c r="L22" s="37"/>
      <c r="M22" s="81">
        <f t="shared" si="1"/>
        <v>0</v>
      </c>
      <c r="N22" s="50">
        <f t="shared" si="3"/>
        <v>0</v>
      </c>
    </row>
    <row r="23" spans="2:14" ht="15" customHeight="1">
      <c r="B23" s="32">
        <f t="shared" si="2"/>
        <v>16</v>
      </c>
      <c r="C23" s="909"/>
      <c r="D23" s="910"/>
      <c r="E23" s="917"/>
      <c r="F23" s="918"/>
      <c r="G23" s="919"/>
      <c r="H23" s="48"/>
      <c r="I23" s="37"/>
      <c r="J23" s="61">
        <f t="shared" si="0"/>
        <v>0</v>
      </c>
      <c r="K23" s="48"/>
      <c r="L23" s="37"/>
      <c r="M23" s="81">
        <f t="shared" si="1"/>
        <v>0</v>
      </c>
      <c r="N23" s="50">
        <f t="shared" si="3"/>
        <v>0</v>
      </c>
    </row>
    <row r="24" spans="2:14" ht="15" customHeight="1">
      <c r="B24" s="32">
        <f t="shared" si="2"/>
        <v>17</v>
      </c>
      <c r="C24" s="909"/>
      <c r="D24" s="910"/>
      <c r="E24" s="917"/>
      <c r="F24" s="918"/>
      <c r="G24" s="919"/>
      <c r="H24" s="48"/>
      <c r="I24" s="37"/>
      <c r="J24" s="61">
        <f t="shared" si="0"/>
        <v>0</v>
      </c>
      <c r="K24" s="48"/>
      <c r="L24" s="37"/>
      <c r="M24" s="81">
        <f t="shared" si="1"/>
        <v>0</v>
      </c>
      <c r="N24" s="50">
        <f t="shared" si="3"/>
        <v>0</v>
      </c>
    </row>
    <row r="25" spans="2:14" ht="15" customHeight="1">
      <c r="B25" s="32">
        <f t="shared" si="2"/>
        <v>18</v>
      </c>
      <c r="C25" s="909"/>
      <c r="D25" s="910"/>
      <c r="E25" s="917"/>
      <c r="F25" s="918"/>
      <c r="G25" s="919"/>
      <c r="H25" s="48"/>
      <c r="I25" s="37"/>
      <c r="J25" s="61">
        <f t="shared" si="0"/>
        <v>0</v>
      </c>
      <c r="K25" s="48"/>
      <c r="L25" s="37"/>
      <c r="M25" s="81">
        <f t="shared" si="1"/>
        <v>0</v>
      </c>
      <c r="N25" s="50">
        <f t="shared" si="3"/>
        <v>0</v>
      </c>
    </row>
    <row r="26" spans="2:14" ht="15" customHeight="1">
      <c r="B26" s="32">
        <f t="shared" si="2"/>
        <v>19</v>
      </c>
      <c r="C26" s="954"/>
      <c r="D26" s="955"/>
      <c r="E26" s="917"/>
      <c r="F26" s="918"/>
      <c r="G26" s="919"/>
      <c r="H26" s="48"/>
      <c r="I26" s="37"/>
      <c r="J26" s="61">
        <f t="shared" si="0"/>
        <v>0</v>
      </c>
      <c r="K26" s="48"/>
      <c r="L26" s="37"/>
      <c r="M26" s="81">
        <f t="shared" si="1"/>
        <v>0</v>
      </c>
      <c r="N26" s="50">
        <f t="shared" si="3"/>
        <v>0</v>
      </c>
    </row>
    <row r="27" spans="2:14" ht="15" customHeight="1">
      <c r="B27" s="32">
        <f t="shared" si="2"/>
        <v>20</v>
      </c>
      <c r="C27" s="909"/>
      <c r="D27" s="910"/>
      <c r="E27" s="917"/>
      <c r="F27" s="918"/>
      <c r="G27" s="919"/>
      <c r="H27" s="48"/>
      <c r="I27" s="37"/>
      <c r="J27" s="61">
        <f t="shared" si="0"/>
        <v>0</v>
      </c>
      <c r="K27" s="48"/>
      <c r="L27" s="37"/>
      <c r="M27" s="81">
        <f t="shared" si="1"/>
        <v>0</v>
      </c>
      <c r="N27" s="50">
        <f t="shared" si="3"/>
        <v>0</v>
      </c>
    </row>
    <row r="28" spans="2:14" ht="15" customHeight="1">
      <c r="B28" s="32">
        <f t="shared" si="2"/>
        <v>21</v>
      </c>
      <c r="C28" s="909"/>
      <c r="D28" s="910"/>
      <c r="E28" s="917"/>
      <c r="F28" s="918"/>
      <c r="G28" s="919"/>
      <c r="H28" s="48"/>
      <c r="I28" s="37"/>
      <c r="J28" s="61">
        <f t="shared" si="0"/>
        <v>0</v>
      </c>
      <c r="K28" s="48"/>
      <c r="L28" s="37"/>
      <c r="M28" s="81">
        <f t="shared" si="1"/>
        <v>0</v>
      </c>
      <c r="N28" s="50">
        <f t="shared" si="3"/>
        <v>0</v>
      </c>
    </row>
    <row r="29" spans="2:14" ht="15" customHeight="1">
      <c r="B29" s="32">
        <f t="shared" si="2"/>
        <v>22</v>
      </c>
      <c r="C29" s="909"/>
      <c r="D29" s="910"/>
      <c r="E29" s="917"/>
      <c r="F29" s="918"/>
      <c r="G29" s="919"/>
      <c r="H29" s="48"/>
      <c r="I29" s="37"/>
      <c r="J29" s="61">
        <f t="shared" si="0"/>
        <v>0</v>
      </c>
      <c r="K29" s="48"/>
      <c r="L29" s="37"/>
      <c r="M29" s="81">
        <f t="shared" si="1"/>
        <v>0</v>
      </c>
      <c r="N29" s="50">
        <f t="shared" si="3"/>
        <v>0</v>
      </c>
    </row>
    <row r="30" spans="2:14" ht="15" customHeight="1">
      <c r="B30" s="32">
        <f t="shared" si="2"/>
        <v>23</v>
      </c>
      <c r="C30" s="909"/>
      <c r="D30" s="910"/>
      <c r="E30" s="917"/>
      <c r="F30" s="918"/>
      <c r="G30" s="919"/>
      <c r="H30" s="48"/>
      <c r="I30" s="37"/>
      <c r="J30" s="61">
        <f t="shared" si="0"/>
        <v>0</v>
      </c>
      <c r="K30" s="48"/>
      <c r="L30" s="37"/>
      <c r="M30" s="81">
        <f t="shared" si="1"/>
        <v>0</v>
      </c>
      <c r="N30" s="50">
        <f t="shared" si="3"/>
        <v>0</v>
      </c>
    </row>
    <row r="31" spans="2:14" ht="15" customHeight="1">
      <c r="B31" s="32">
        <f t="shared" si="2"/>
        <v>24</v>
      </c>
      <c r="C31" s="909"/>
      <c r="D31" s="910"/>
      <c r="E31" s="917"/>
      <c r="F31" s="918"/>
      <c r="G31" s="919"/>
      <c r="H31" s="48"/>
      <c r="I31" s="37"/>
      <c r="J31" s="61">
        <f t="shared" si="0"/>
        <v>0</v>
      </c>
      <c r="K31" s="48"/>
      <c r="L31" s="37"/>
      <c r="M31" s="81">
        <f t="shared" si="1"/>
        <v>0</v>
      </c>
      <c r="N31" s="50">
        <f t="shared" si="3"/>
        <v>0</v>
      </c>
    </row>
    <row r="32" spans="2:14" ht="15" customHeight="1">
      <c r="B32" s="32">
        <f t="shared" si="2"/>
        <v>25</v>
      </c>
      <c r="C32" s="952"/>
      <c r="D32" s="953"/>
      <c r="E32" s="917"/>
      <c r="F32" s="918"/>
      <c r="G32" s="919"/>
      <c r="H32" s="48"/>
      <c r="I32" s="37"/>
      <c r="J32" s="61">
        <f t="shared" si="0"/>
        <v>0</v>
      </c>
      <c r="K32" s="48"/>
      <c r="L32" s="37"/>
      <c r="M32" s="81">
        <f t="shared" si="1"/>
        <v>0</v>
      </c>
      <c r="N32" s="50">
        <f t="shared" si="3"/>
        <v>0</v>
      </c>
    </row>
    <row r="33" spans="2:25" ht="3" customHeight="1" thickBot="1">
      <c r="B33" s="33"/>
      <c r="C33" s="925"/>
      <c r="D33" s="926"/>
      <c r="E33" s="928"/>
      <c r="F33" s="929"/>
      <c r="G33" s="930"/>
      <c r="H33" s="49"/>
      <c r="I33" s="38"/>
      <c r="J33" s="62"/>
      <c r="K33" s="49"/>
      <c r="L33" s="38"/>
      <c r="M33" s="82"/>
      <c r="N33" s="35"/>
    </row>
    <row r="34" spans="2:25" ht="13.5" customHeight="1">
      <c r="E34" s="3"/>
      <c r="F34" s="3"/>
      <c r="G34" s="3"/>
      <c r="H34" s="10"/>
      <c r="I34" s="10"/>
      <c r="J34" s="10"/>
      <c r="K34" s="10"/>
      <c r="L34" s="10"/>
      <c r="M34" s="10"/>
      <c r="N34" s="10"/>
      <c r="Q34" s="10"/>
      <c r="R34" s="16"/>
    </row>
    <row r="35" spans="2:25" ht="13.5" customHeight="1">
      <c r="H35" s="10"/>
      <c r="I35" s="10"/>
      <c r="J35" s="10"/>
      <c r="K35" s="10"/>
      <c r="L35" s="10"/>
      <c r="M35" s="10"/>
      <c r="N35" s="10"/>
      <c r="Q35" s="10"/>
      <c r="R35" s="16"/>
    </row>
    <row r="36" spans="2:25" ht="13.5" customHeight="1">
      <c r="H36" s="10"/>
      <c r="I36" s="10"/>
      <c r="J36" s="10"/>
      <c r="K36" s="10"/>
      <c r="L36" s="10"/>
      <c r="M36" s="10"/>
      <c r="N36" s="10"/>
      <c r="Q36" s="10"/>
      <c r="R36" s="16"/>
    </row>
    <row r="37" spans="2:25" ht="13.5" customHeight="1">
      <c r="C37" s="11"/>
      <c r="D37" s="11"/>
      <c r="H37" s="10"/>
      <c r="I37" s="10"/>
      <c r="J37" s="10"/>
      <c r="K37" s="10"/>
      <c r="L37" s="10"/>
      <c r="M37" s="10"/>
      <c r="N37" s="10"/>
      <c r="Q37" s="10"/>
      <c r="R37" s="16"/>
    </row>
    <row r="38" spans="2:25" ht="4.5" customHeight="1">
      <c r="C38" s="11"/>
      <c r="D38" s="11"/>
      <c r="H38" s="7"/>
      <c r="I38" s="7"/>
      <c r="J38" s="7"/>
      <c r="K38" s="7"/>
      <c r="L38" s="7"/>
      <c r="M38" s="6"/>
      <c r="N38" s="6"/>
      <c r="Q38" s="6"/>
    </row>
    <row r="39" spans="2:25" ht="14.25" customHeight="1">
      <c r="C39" s="11"/>
      <c r="D39" s="11"/>
      <c r="H39" s="10"/>
      <c r="I39" s="10"/>
      <c r="J39" s="10"/>
      <c r="K39" s="10"/>
      <c r="L39" s="10"/>
      <c r="M39" s="10"/>
      <c r="N39" s="10"/>
      <c r="Q39" s="10"/>
      <c r="R39" s="16"/>
      <c r="S39" s="16"/>
    </row>
    <row r="40" spans="2:25" ht="12" customHeight="1">
      <c r="C40" s="11"/>
      <c r="D40" s="11"/>
      <c r="H40" s="8"/>
      <c r="I40" s="8"/>
      <c r="J40" s="8"/>
      <c r="K40" s="8"/>
      <c r="L40" s="8"/>
      <c r="M40" s="8"/>
      <c r="N40" s="8"/>
      <c r="Q40" s="8"/>
      <c r="R40" s="8"/>
      <c r="S40" s="8"/>
      <c r="T40" s="10"/>
    </row>
    <row r="41" spans="2:25" ht="15.75" customHeight="1">
      <c r="C41" s="11"/>
      <c r="D41" s="11"/>
      <c r="H41" s="10"/>
      <c r="I41" s="10"/>
      <c r="J41" s="10"/>
      <c r="K41" s="10"/>
      <c r="L41" s="10"/>
      <c r="M41" s="10"/>
      <c r="N41" s="10"/>
      <c r="Q41" s="10"/>
      <c r="R41" s="17"/>
      <c r="S41" s="17"/>
      <c r="T41" s="18"/>
    </row>
    <row r="42" spans="2:25" ht="4.5" customHeight="1">
      <c r="H42" s="8"/>
      <c r="I42" s="8"/>
      <c r="J42" s="8"/>
      <c r="K42" s="8"/>
      <c r="L42" s="8"/>
      <c r="M42" s="8"/>
      <c r="N42" s="8"/>
      <c r="Q42" s="8"/>
      <c r="R42" s="8"/>
      <c r="S42" s="8"/>
      <c r="T42" s="10"/>
      <c r="U42" s="8"/>
      <c r="V42" s="9"/>
      <c r="W42" s="10"/>
      <c r="X42" s="10"/>
      <c r="Y42" s="10"/>
    </row>
    <row r="43" spans="2:25" ht="13.5" customHeight="1">
      <c r="C43" s="11"/>
      <c r="D43" s="11"/>
      <c r="H43" s="8"/>
      <c r="I43" s="8"/>
      <c r="J43" s="8"/>
      <c r="K43" s="8"/>
      <c r="L43" s="8"/>
      <c r="M43" s="8"/>
      <c r="N43" s="8"/>
      <c r="Q43" s="8"/>
      <c r="R43" s="8"/>
      <c r="S43" s="8"/>
      <c r="T43" s="10"/>
      <c r="V43" s="19"/>
    </row>
    <row r="44" spans="2:25" ht="10.5" customHeight="1">
      <c r="C44" s="11"/>
      <c r="D44" s="11"/>
      <c r="H44" s="20"/>
      <c r="I44" s="20"/>
      <c r="J44" s="20"/>
      <c r="K44" s="20"/>
      <c r="L44" s="20"/>
      <c r="M44" s="20"/>
      <c r="N44" s="20"/>
      <c r="Q44" s="20"/>
      <c r="R44" s="8"/>
      <c r="S44" s="8"/>
      <c r="T44" s="10"/>
      <c r="U44" s="8"/>
      <c r="V44" s="9"/>
      <c r="W44" s="10"/>
      <c r="X44" s="10"/>
      <c r="Y44" s="10"/>
    </row>
    <row r="45" spans="2:25" ht="15" customHeight="1">
      <c r="C45" s="11"/>
      <c r="D45" s="11"/>
      <c r="H45" s="20"/>
      <c r="I45" s="20"/>
      <c r="J45" s="20"/>
      <c r="K45" s="20"/>
      <c r="L45" s="20"/>
      <c r="M45" s="20"/>
      <c r="N45" s="20"/>
      <c r="Q45" s="20"/>
      <c r="R45" s="8"/>
      <c r="S45" s="8"/>
      <c r="T45" s="8"/>
      <c r="U45" s="8"/>
      <c r="V45" s="9"/>
      <c r="W45" s="10"/>
      <c r="X45" s="10"/>
      <c r="Y45" s="10"/>
    </row>
    <row r="46" spans="2:25" ht="10.5" customHeight="1">
      <c r="C46" s="11"/>
      <c r="D46" s="11"/>
      <c r="H46" s="20"/>
      <c r="I46" s="20"/>
      <c r="J46" s="20"/>
      <c r="K46" s="20"/>
      <c r="L46" s="20"/>
      <c r="M46" s="20"/>
      <c r="N46" s="20"/>
      <c r="Q46" s="20"/>
      <c r="R46" s="8"/>
      <c r="S46" s="8"/>
      <c r="T46" s="8"/>
      <c r="U46" s="8"/>
      <c r="V46" s="9"/>
      <c r="W46" s="10"/>
      <c r="X46" s="10"/>
      <c r="Y46" s="10"/>
    </row>
    <row r="47" spans="2:25" ht="10.5" customHeight="1">
      <c r="C47" s="11"/>
      <c r="D47" s="11"/>
      <c r="H47" s="20"/>
      <c r="I47" s="20"/>
      <c r="J47" s="20"/>
      <c r="K47" s="20"/>
      <c r="L47" s="20"/>
      <c r="M47" s="20"/>
      <c r="N47" s="20"/>
      <c r="O47" s="21"/>
      <c r="P47" s="21"/>
      <c r="Q47" s="20"/>
    </row>
    <row r="48" spans="2:25" ht="10.5" customHeight="1">
      <c r="C48" s="11"/>
      <c r="D48" s="11"/>
      <c r="H48" s="20"/>
      <c r="I48" s="20"/>
      <c r="J48" s="20"/>
      <c r="K48" s="20"/>
      <c r="L48" s="20"/>
      <c r="M48" s="20"/>
      <c r="N48" s="20"/>
      <c r="O48" s="20"/>
      <c r="P48" s="20"/>
      <c r="Q48" s="20"/>
    </row>
    <row r="49" spans="3:4" ht="12">
      <c r="C49" s="11"/>
      <c r="D49" s="11"/>
    </row>
  </sheetData>
  <sheetProtection algorithmName="SHA-512" hashValue="nXrQjWWTNLU6CwE7uMcvpR83LPYpIHaR9hqICqJtiFOUAvsG6Nqi1rjV/FEa2FjwyHAcGBQEKNEGVLsZeKQp3A==" saltValue="tvQ4jPHll6CxPKcXYk3keg==" spinCount="100000" sheet="1" formatCells="0" formatColumns="0" formatRows="0"/>
  <mergeCells count="58">
    <mergeCell ref="B2:B3"/>
    <mergeCell ref="Q12:R12"/>
    <mergeCell ref="Q13:R13"/>
    <mergeCell ref="D2:M2"/>
    <mergeCell ref="N2:O2"/>
    <mergeCell ref="Q2:R2"/>
    <mergeCell ref="D3:M3"/>
    <mergeCell ref="N3:O3"/>
    <mergeCell ref="Q3:R3"/>
    <mergeCell ref="C6:D6"/>
    <mergeCell ref="E6:G6"/>
    <mergeCell ref="E8:G8"/>
    <mergeCell ref="E9:G9"/>
    <mergeCell ref="E10:G10"/>
    <mergeCell ref="P6:Q6"/>
    <mergeCell ref="E14:G14"/>
    <mergeCell ref="E11:G11"/>
    <mergeCell ref="E12:G12"/>
    <mergeCell ref="E13:G13"/>
    <mergeCell ref="E17:G17"/>
    <mergeCell ref="C15:D15"/>
    <mergeCell ref="E15:G15"/>
    <mergeCell ref="E16:G16"/>
    <mergeCell ref="C18:D18"/>
    <mergeCell ref="E18:G18"/>
    <mergeCell ref="C19:D19"/>
    <mergeCell ref="E19:G19"/>
    <mergeCell ref="C20:D20"/>
    <mergeCell ref="E20:G20"/>
    <mergeCell ref="C21:D21"/>
    <mergeCell ref="E21:G21"/>
    <mergeCell ref="E22:G22"/>
    <mergeCell ref="E27:G27"/>
    <mergeCell ref="C27:D27"/>
    <mergeCell ref="C28:D28"/>
    <mergeCell ref="E28:G28"/>
    <mergeCell ref="C23:D23"/>
    <mergeCell ref="E23:G23"/>
    <mergeCell ref="C24:D24"/>
    <mergeCell ref="E24:G24"/>
    <mergeCell ref="C25:D25"/>
    <mergeCell ref="E25:G25"/>
    <mergeCell ref="C32:D32"/>
    <mergeCell ref="E32:G32"/>
    <mergeCell ref="C33:D33"/>
    <mergeCell ref="E33:G33"/>
    <mergeCell ref="P8:Q8"/>
    <mergeCell ref="P9:R9"/>
    <mergeCell ref="P10:R11"/>
    <mergeCell ref="C29:D29"/>
    <mergeCell ref="E29:G29"/>
    <mergeCell ref="C30:D30"/>
    <mergeCell ref="E30:G30"/>
    <mergeCell ref="C31:D31"/>
    <mergeCell ref="E31:G31"/>
    <mergeCell ref="C26:D26"/>
    <mergeCell ref="E26:G26"/>
    <mergeCell ref="C22:D22"/>
  </mergeCells>
  <pageMargins left="0.46" right="0.43307086614173229" top="0.48" bottom="0.38" header="0.27" footer="0.31496062992125984"/>
  <pageSetup paperSize="9" scale="63" orientation="landscape" r:id="rId1"/>
  <headerFooter>
    <oddFooter xml:space="preserve">&amp;R&amp;P 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Tabelle8">
    <tabColor theme="4"/>
    <pageSetUpPr fitToPage="1"/>
  </sheetPr>
  <dimension ref="B1:AZ50"/>
  <sheetViews>
    <sheetView showGridLines="0" zoomScaleNormal="100" workbookViewId="0">
      <pane ySplit="4" topLeftCell="A5" activePane="bottomLeft" state="frozen"/>
      <selection pane="bottomLeft" activeCell="C40" sqref="C40"/>
    </sheetView>
  </sheetViews>
  <sheetFormatPr baseColWidth="10" defaultColWidth="11.42578125" defaultRowHeight="12.75"/>
  <cols>
    <col min="1" max="1" width="0.7109375" style="319" customWidth="1"/>
    <col min="2" max="2" width="4.7109375" style="320" customWidth="1"/>
    <col min="3" max="3" width="14.7109375" style="320" customWidth="1"/>
    <col min="4" max="4" width="9.7109375" style="320" customWidth="1"/>
    <col min="5" max="5" width="10.7109375" style="321" customWidth="1"/>
    <col min="6" max="6" width="5.7109375" style="65" customWidth="1"/>
    <col min="7" max="8" width="4.7109375" style="65" customWidth="1"/>
    <col min="9" max="9" width="8.7109375" style="65" customWidth="1"/>
    <col min="10" max="10" width="15.7109375" style="321" customWidth="1"/>
    <col min="11" max="11" width="0.85546875" style="321" customWidth="1"/>
    <col min="12" max="12" width="5.7109375" style="65" customWidth="1"/>
    <col min="13" max="14" width="4.7109375" style="65" customWidth="1"/>
    <col min="15" max="15" width="8.7109375" style="65" customWidth="1"/>
    <col min="16" max="16" width="15.7109375" style="321" customWidth="1"/>
    <col min="17" max="17" width="0.85546875" style="321" customWidth="1"/>
    <col min="18" max="18" width="5.7109375" style="319" customWidth="1"/>
    <col min="19" max="20" width="4.7109375" style="319" customWidth="1"/>
    <col min="21" max="21" width="8.7109375" style="319" customWidth="1"/>
    <col min="22" max="22" width="15.7109375" style="319" customWidth="1"/>
    <col min="23" max="23" width="0.85546875" style="321" customWidth="1"/>
    <col min="24" max="24" width="5.7109375" style="319" customWidth="1"/>
    <col min="25" max="26" width="4.7109375" style="319" customWidth="1"/>
    <col min="27" max="27" width="8.7109375" style="319" customWidth="1"/>
    <col min="28" max="28" width="15.7109375" style="319" customWidth="1"/>
    <col min="29" max="29" width="0.85546875" style="321" customWidth="1"/>
    <col min="30" max="30" width="5.7109375" style="319" customWidth="1"/>
    <col min="31" max="32" width="4.7109375" style="319" customWidth="1"/>
    <col min="33" max="33" width="8.7109375" style="319" customWidth="1"/>
    <col min="34" max="34" width="15.7109375" style="319" customWidth="1"/>
    <col min="35" max="35" width="1.7109375" style="319" customWidth="1"/>
    <col min="36" max="36" width="5.7109375" style="319" hidden="1" customWidth="1"/>
    <col min="37" max="37" width="13.7109375" style="319" hidden="1" customWidth="1"/>
    <col min="38" max="16384" width="11.42578125" style="319"/>
  </cols>
  <sheetData>
    <row r="1" spans="2:52" ht="20.100000000000001" customHeight="1" thickBot="1">
      <c r="B1" s="996" t="s">
        <v>240</v>
      </c>
      <c r="C1" s="855" t="str">
        <f>Kunde</f>
        <v>Bosch Rodez</v>
      </c>
      <c r="D1" s="800"/>
      <c r="E1" s="898"/>
      <c r="F1" s="899" t="str">
        <f>Anlage</f>
        <v>Montage Magnetanker</v>
      </c>
      <c r="G1" s="900"/>
      <c r="H1" s="900"/>
      <c r="I1" s="900"/>
      <c r="J1" s="900"/>
      <c r="K1" s="900"/>
      <c r="L1" s="900"/>
      <c r="M1" s="900"/>
      <c r="N1" s="900"/>
      <c r="O1" s="900"/>
      <c r="P1" s="900"/>
      <c r="Q1" s="900"/>
      <c r="R1" s="900"/>
      <c r="S1" s="900"/>
      <c r="T1" s="900"/>
      <c r="U1" s="900"/>
      <c r="V1" s="900"/>
      <c r="W1" s="900"/>
      <c r="X1" s="900"/>
      <c r="Y1" s="900"/>
      <c r="Z1" s="900"/>
      <c r="AA1" s="901"/>
      <c r="AB1" s="855" t="s">
        <v>10</v>
      </c>
      <c r="AC1" s="898"/>
      <c r="AD1" s="855" t="s">
        <v>8</v>
      </c>
      <c r="AE1" s="800"/>
      <c r="AF1" s="800"/>
      <c r="AG1" s="855" t="s">
        <v>7</v>
      </c>
      <c r="AH1" s="898"/>
      <c r="AI1" s="64"/>
      <c r="AJ1" s="64"/>
      <c r="AK1" s="64"/>
      <c r="AL1" s="64"/>
      <c r="AM1" s="64"/>
      <c r="AN1" s="64"/>
      <c r="AO1" s="64"/>
      <c r="AP1" s="64"/>
      <c r="AQ1" s="64"/>
      <c r="AR1" s="64"/>
      <c r="AS1" s="64"/>
      <c r="AT1" s="64"/>
      <c r="AU1" s="64"/>
      <c r="AV1" s="64"/>
      <c r="AW1" s="64"/>
      <c r="AX1" s="64"/>
      <c r="AY1" s="64"/>
      <c r="AZ1" s="64"/>
    </row>
    <row r="2" spans="2:52" ht="20.100000000000001" customHeight="1" thickBot="1">
      <c r="B2" s="997"/>
      <c r="C2" s="989" t="s">
        <v>239</v>
      </c>
      <c r="D2" s="990"/>
      <c r="E2" s="991"/>
      <c r="F2" s="974" t="s">
        <v>167</v>
      </c>
      <c r="G2" s="975"/>
      <c r="H2" s="975"/>
      <c r="I2" s="975"/>
      <c r="J2" s="975"/>
      <c r="K2" s="975"/>
      <c r="L2" s="975"/>
      <c r="M2" s="975"/>
      <c r="N2" s="975"/>
      <c r="O2" s="975"/>
      <c r="P2" s="975"/>
      <c r="Q2" s="975"/>
      <c r="R2" s="975"/>
      <c r="S2" s="975"/>
      <c r="T2" s="975"/>
      <c r="U2" s="975"/>
      <c r="V2" s="975"/>
      <c r="W2" s="975"/>
      <c r="X2" s="975"/>
      <c r="Y2" s="975"/>
      <c r="Z2" s="975"/>
      <c r="AA2" s="976"/>
      <c r="AB2" s="896">
        <f>Datum</f>
        <v>45344</v>
      </c>
      <c r="AC2" s="897"/>
      <c r="AD2" s="972" t="str">
        <f>Bearbeiter</f>
        <v>Waas. Harald</v>
      </c>
      <c r="AE2" s="973"/>
      <c r="AF2" s="973"/>
      <c r="AG2" s="950" t="str">
        <f>Angebotsnummer</f>
        <v>A07591000</v>
      </c>
      <c r="AH2" s="951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  <c r="AU2" s="64"/>
      <c r="AV2" s="64"/>
      <c r="AW2" s="64"/>
      <c r="AX2" s="64"/>
      <c r="AY2" s="64"/>
      <c r="AZ2" s="64"/>
    </row>
    <row r="3" spans="2:52" ht="3.95" customHeight="1">
      <c r="B3" s="610"/>
      <c r="C3" s="376"/>
      <c r="D3" s="376"/>
      <c r="E3" s="376"/>
      <c r="F3" s="377"/>
      <c r="G3" s="377"/>
      <c r="H3" s="377"/>
      <c r="I3" s="377"/>
      <c r="J3" s="377"/>
      <c r="K3" s="377"/>
      <c r="L3" s="377"/>
      <c r="M3" s="377"/>
      <c r="N3" s="377"/>
      <c r="O3" s="377"/>
      <c r="P3" s="377"/>
      <c r="Q3" s="377"/>
      <c r="R3" s="377"/>
      <c r="S3" s="377"/>
      <c r="T3" s="377"/>
      <c r="U3" s="377"/>
      <c r="V3" s="377"/>
      <c r="W3" s="377"/>
      <c r="X3" s="377"/>
      <c r="Y3" s="377"/>
      <c r="Z3" s="377"/>
      <c r="AA3" s="377"/>
      <c r="AB3" s="378"/>
      <c r="AC3" s="377"/>
      <c r="AD3" s="379"/>
      <c r="AE3" s="379"/>
      <c r="AF3" s="379"/>
      <c r="AG3" s="380"/>
      <c r="AH3" s="380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4"/>
      <c r="AT3" s="64"/>
      <c r="AU3" s="64"/>
      <c r="AV3" s="64"/>
      <c r="AW3" s="64"/>
      <c r="AX3" s="64"/>
      <c r="AY3" s="64"/>
      <c r="AZ3" s="64"/>
    </row>
    <row r="4" spans="2:52" ht="15" customHeight="1" thickBot="1">
      <c r="F4" s="998" t="str">
        <f>Übersicht!$C35</f>
        <v xml:space="preserve">Aufbau/Inbetriebnahme </v>
      </c>
      <c r="G4" s="998"/>
      <c r="H4" s="998"/>
      <c r="I4" s="998"/>
      <c r="J4" s="998"/>
      <c r="K4" s="388"/>
      <c r="L4" s="998" t="str">
        <f>Übersicht!$C36</f>
        <v>IBN2</v>
      </c>
      <c r="M4" s="998"/>
      <c r="N4" s="998"/>
      <c r="O4" s="998"/>
      <c r="P4" s="998"/>
      <c r="Q4" s="388"/>
      <c r="R4" s="998" t="str">
        <f>Übersicht!$C37</f>
        <v>IBN3</v>
      </c>
      <c r="S4" s="998"/>
      <c r="T4" s="998"/>
      <c r="U4" s="998"/>
      <c r="V4" s="998"/>
      <c r="W4" s="388"/>
      <c r="X4" s="998" t="str">
        <f>Übersicht!$C38</f>
        <v>IBN4</v>
      </c>
      <c r="Y4" s="998"/>
      <c r="Z4" s="998"/>
      <c r="AA4" s="998"/>
      <c r="AB4" s="998"/>
      <c r="AC4" s="388"/>
      <c r="AD4" s="998" t="str">
        <f>Übersicht!$C39</f>
        <v>IBN5</v>
      </c>
      <c r="AE4" s="998"/>
      <c r="AF4" s="998"/>
      <c r="AG4" s="998"/>
      <c r="AH4" s="998"/>
      <c r="AI4" s="64"/>
      <c r="AJ4" s="1001" t="s">
        <v>13</v>
      </c>
      <c r="AK4" s="1001"/>
      <c r="AL4" s="64"/>
      <c r="AM4" s="64"/>
      <c r="AN4" s="64"/>
      <c r="AO4" s="64"/>
      <c r="AP4" s="64"/>
      <c r="AQ4" s="64"/>
      <c r="AR4" s="64"/>
      <c r="AS4" s="64"/>
      <c r="AT4" s="64"/>
      <c r="AU4" s="64"/>
      <c r="AV4" s="64"/>
      <c r="AW4" s="64"/>
      <c r="AX4" s="64"/>
      <c r="AY4" s="64"/>
      <c r="AZ4" s="64"/>
    </row>
    <row r="5" spans="2:52" s="322" customFormat="1" ht="15" customHeight="1" thickBot="1">
      <c r="B5" s="366"/>
      <c r="C5" s="366"/>
      <c r="D5" s="981"/>
      <c r="E5" s="982"/>
      <c r="F5" s="999" t="s">
        <v>209</v>
      </c>
      <c r="G5" s="1000"/>
      <c r="H5" s="1000"/>
      <c r="I5" s="381">
        <f>Übersicht!$F35</f>
        <v>1</v>
      </c>
      <c r="J5" s="602">
        <f>J21+J36+J38</f>
        <v>52027.25</v>
      </c>
      <c r="K5" s="383"/>
      <c r="L5" s="999" t="s">
        <v>209</v>
      </c>
      <c r="M5" s="1000"/>
      <c r="N5" s="1000"/>
      <c r="O5" s="381">
        <f>Übersicht!$F36</f>
        <v>1</v>
      </c>
      <c r="P5" s="602">
        <f>P21+P36+P38</f>
        <v>0</v>
      </c>
      <c r="Q5" s="383"/>
      <c r="R5" s="999" t="s">
        <v>209</v>
      </c>
      <c r="S5" s="1000"/>
      <c r="T5" s="1000"/>
      <c r="U5" s="381">
        <f>Übersicht!$F37</f>
        <v>1</v>
      </c>
      <c r="V5" s="602">
        <f>V21+V36+V38</f>
        <v>0</v>
      </c>
      <c r="W5" s="383"/>
      <c r="X5" s="999" t="s">
        <v>209</v>
      </c>
      <c r="Y5" s="1000"/>
      <c r="Z5" s="1000"/>
      <c r="AA5" s="381">
        <f>Übersicht!$F38</f>
        <v>1</v>
      </c>
      <c r="AB5" s="602">
        <f>AB21+AB36+AB38</f>
        <v>0</v>
      </c>
      <c r="AC5" s="383"/>
      <c r="AD5" s="999" t="s">
        <v>209</v>
      </c>
      <c r="AE5" s="1000"/>
      <c r="AF5" s="1000"/>
      <c r="AG5" s="381">
        <f>Übersicht!$F39</f>
        <v>1</v>
      </c>
      <c r="AH5" s="602">
        <f>AH21+AH36+AH38</f>
        <v>0</v>
      </c>
      <c r="AI5" s="490"/>
      <c r="AJ5" s="490"/>
      <c r="AK5" s="491">
        <f>SUM(J5,P5,V5,AB5,AH5)</f>
        <v>52027.25</v>
      </c>
      <c r="AL5" s="490"/>
      <c r="AM5" s="490"/>
      <c r="AN5" s="490"/>
      <c r="AO5" s="490"/>
      <c r="AP5" s="490"/>
      <c r="AQ5" s="490"/>
      <c r="AR5" s="490"/>
      <c r="AS5" s="490"/>
      <c r="AT5" s="490"/>
      <c r="AU5" s="490"/>
      <c r="AV5" s="490"/>
      <c r="AW5" s="490"/>
      <c r="AX5" s="490"/>
      <c r="AY5" s="490"/>
      <c r="AZ5" s="490"/>
    </row>
    <row r="6" spans="2:52" s="322" customFormat="1" ht="3.95" customHeight="1" thickBot="1">
      <c r="B6" s="366"/>
      <c r="C6" s="366"/>
      <c r="D6" s="65"/>
      <c r="E6" s="65"/>
      <c r="F6" s="367"/>
      <c r="G6" s="367"/>
      <c r="H6" s="367"/>
      <c r="I6" s="367"/>
      <c r="J6" s="390"/>
      <c r="K6" s="388"/>
      <c r="L6" s="367"/>
      <c r="M6" s="367"/>
      <c r="N6" s="367"/>
      <c r="O6" s="367"/>
      <c r="P6" s="372"/>
      <c r="Q6" s="388"/>
      <c r="R6" s="367"/>
      <c r="S6" s="367"/>
      <c r="T6" s="367"/>
      <c r="U6" s="367"/>
      <c r="V6" s="372"/>
      <c r="W6" s="388"/>
      <c r="X6" s="367"/>
      <c r="Y6" s="367"/>
      <c r="Z6" s="367"/>
      <c r="AA6" s="367"/>
      <c r="AB6" s="372"/>
      <c r="AC6" s="388"/>
      <c r="AD6" s="367"/>
      <c r="AE6" s="367"/>
      <c r="AF6" s="367"/>
      <c r="AG6" s="367"/>
      <c r="AH6" s="603"/>
      <c r="AI6" s="490"/>
      <c r="AJ6" s="490"/>
      <c r="AK6" s="490"/>
      <c r="AL6" s="490"/>
      <c r="AM6" s="490"/>
      <c r="AN6" s="490"/>
      <c r="AO6" s="490"/>
      <c r="AP6" s="490"/>
      <c r="AQ6" s="490"/>
      <c r="AR6" s="490"/>
      <c r="AS6" s="490"/>
      <c r="AT6" s="490"/>
      <c r="AU6" s="490"/>
      <c r="AV6" s="490"/>
      <c r="AW6" s="490"/>
      <c r="AX6" s="490"/>
      <c r="AY6" s="490"/>
      <c r="AZ6" s="490"/>
    </row>
    <row r="7" spans="2:52" ht="15" customHeight="1">
      <c r="B7" s="373" t="s">
        <v>208</v>
      </c>
      <c r="C7" s="368"/>
      <c r="D7" s="369" t="s">
        <v>195</v>
      </c>
      <c r="E7" s="369" t="s">
        <v>194</v>
      </c>
      <c r="F7" s="370" t="s">
        <v>36</v>
      </c>
      <c r="G7" s="369" t="s">
        <v>37</v>
      </c>
      <c r="H7" s="369" t="s">
        <v>193</v>
      </c>
      <c r="I7" s="369" t="s">
        <v>6</v>
      </c>
      <c r="J7" s="371" t="s">
        <v>6</v>
      </c>
      <c r="K7" s="383"/>
      <c r="L7" s="370" t="s">
        <v>36</v>
      </c>
      <c r="M7" s="369" t="s">
        <v>37</v>
      </c>
      <c r="N7" s="369" t="s">
        <v>193</v>
      </c>
      <c r="O7" s="369" t="s">
        <v>6</v>
      </c>
      <c r="P7" s="371" t="s">
        <v>6</v>
      </c>
      <c r="Q7" s="383"/>
      <c r="R7" s="370" t="s">
        <v>36</v>
      </c>
      <c r="S7" s="369" t="s">
        <v>37</v>
      </c>
      <c r="T7" s="369" t="s">
        <v>193</v>
      </c>
      <c r="U7" s="369" t="s">
        <v>6</v>
      </c>
      <c r="V7" s="371" t="s">
        <v>6</v>
      </c>
      <c r="W7" s="383"/>
      <c r="X7" s="370" t="s">
        <v>36</v>
      </c>
      <c r="Y7" s="369" t="s">
        <v>37</v>
      </c>
      <c r="Z7" s="369" t="s">
        <v>193</v>
      </c>
      <c r="AA7" s="369" t="s">
        <v>6</v>
      </c>
      <c r="AB7" s="371" t="s">
        <v>6</v>
      </c>
      <c r="AC7" s="383"/>
      <c r="AD7" s="370" t="s">
        <v>36</v>
      </c>
      <c r="AE7" s="369" t="s">
        <v>37</v>
      </c>
      <c r="AF7" s="369" t="s">
        <v>193</v>
      </c>
      <c r="AG7" s="369" t="s">
        <v>6</v>
      </c>
      <c r="AH7" s="371" t="s">
        <v>6</v>
      </c>
      <c r="AI7" s="64"/>
      <c r="AJ7" s="64"/>
      <c r="AK7" s="64"/>
      <c r="AL7" s="64"/>
      <c r="AM7" s="64"/>
      <c r="AN7" s="64"/>
      <c r="AO7" s="64"/>
      <c r="AP7" s="64"/>
      <c r="AQ7" s="64"/>
      <c r="AR7" s="64"/>
      <c r="AS7" s="64"/>
      <c r="AT7" s="64"/>
      <c r="AU7" s="64"/>
      <c r="AV7" s="64"/>
      <c r="AW7" s="64"/>
      <c r="AX7" s="64"/>
      <c r="AY7" s="64"/>
      <c r="AZ7" s="64"/>
    </row>
    <row r="8" spans="2:52" ht="15" customHeight="1">
      <c r="B8" s="327" t="s">
        <v>39</v>
      </c>
      <c r="D8" s="606">
        <f>Grafik!D18</f>
        <v>82</v>
      </c>
      <c r="E8" s="347">
        <f>D8*(1+Sicherheit)*(1+Gewinn)</f>
        <v>90.2</v>
      </c>
      <c r="F8" s="424">
        <v>1</v>
      </c>
      <c r="G8" s="425">
        <v>10</v>
      </c>
      <c r="H8" s="425">
        <v>10</v>
      </c>
      <c r="I8" s="65">
        <f t="shared" ref="I8:I17" si="0">$I$5*F8*G8*H8</f>
        <v>100</v>
      </c>
      <c r="J8" s="76">
        <f>I8*$E$8</f>
        <v>9020</v>
      </c>
      <c r="K8" s="383"/>
      <c r="L8" s="424">
        <v>0</v>
      </c>
      <c r="M8" s="425">
        <v>0</v>
      </c>
      <c r="N8" s="425">
        <v>0</v>
      </c>
      <c r="O8" s="65">
        <f t="shared" ref="O8:O17" si="1">$O$5*L8*M8*N8</f>
        <v>0</v>
      </c>
      <c r="P8" s="76">
        <f>O8*$E$8</f>
        <v>0</v>
      </c>
      <c r="Q8" s="383"/>
      <c r="R8" s="424">
        <v>0</v>
      </c>
      <c r="S8" s="425">
        <v>0</v>
      </c>
      <c r="T8" s="425">
        <v>0</v>
      </c>
      <c r="U8" s="65">
        <f t="shared" ref="U8:U17" si="2">$U$5*R8*S8*T8</f>
        <v>0</v>
      </c>
      <c r="V8" s="76">
        <f>U8*$E$8</f>
        <v>0</v>
      </c>
      <c r="W8" s="383"/>
      <c r="X8" s="424">
        <v>0</v>
      </c>
      <c r="Y8" s="425">
        <v>0</v>
      </c>
      <c r="Z8" s="425">
        <v>0</v>
      </c>
      <c r="AA8" s="65">
        <f t="shared" ref="AA8:AA17" si="3">$AA$5*X8*Y8*Z8</f>
        <v>0</v>
      </c>
      <c r="AB8" s="76">
        <f>AA8*$E$8</f>
        <v>0</v>
      </c>
      <c r="AC8" s="383"/>
      <c r="AD8" s="424">
        <v>0</v>
      </c>
      <c r="AE8" s="425">
        <v>0</v>
      </c>
      <c r="AF8" s="425">
        <v>0</v>
      </c>
      <c r="AG8" s="65">
        <f t="shared" ref="AG8:AG17" si="4">$AG$5*AD8*AE8*AF8</f>
        <v>0</v>
      </c>
      <c r="AH8" s="76">
        <f>AG8*$E$8</f>
        <v>0</v>
      </c>
      <c r="AI8" s="64"/>
      <c r="AJ8" s="64">
        <f>SUM(I8:I10,O8:O10,U8:U10,AA8:AA10,AG8:AG10)</f>
        <v>100</v>
      </c>
      <c r="AK8" s="492">
        <f>SUM(J8:J10,P8:P10,V8:V10,AB8:AB10,AH8:AH10)</f>
        <v>9020</v>
      </c>
      <c r="AL8" s="64"/>
      <c r="AM8" s="64"/>
      <c r="AN8" s="64"/>
      <c r="AO8" s="64"/>
      <c r="AP8" s="64"/>
      <c r="AQ8" s="64"/>
      <c r="AR8" s="64"/>
      <c r="AS8" s="64"/>
      <c r="AT8" s="64"/>
      <c r="AU8" s="64"/>
      <c r="AV8" s="64"/>
      <c r="AW8" s="64"/>
      <c r="AX8" s="64"/>
      <c r="AY8" s="64"/>
      <c r="AZ8" s="64"/>
    </row>
    <row r="9" spans="2:52" ht="15" customHeight="1">
      <c r="B9" s="327"/>
      <c r="D9" s="66"/>
      <c r="E9" s="66"/>
      <c r="F9" s="424">
        <v>0</v>
      </c>
      <c r="G9" s="425">
        <v>0</v>
      </c>
      <c r="H9" s="425">
        <v>0</v>
      </c>
      <c r="I9" s="65">
        <f t="shared" si="0"/>
        <v>0</v>
      </c>
      <c r="J9" s="76">
        <f>I9*$E$8</f>
        <v>0</v>
      </c>
      <c r="K9" s="383"/>
      <c r="L9" s="424">
        <v>0</v>
      </c>
      <c r="M9" s="425">
        <v>0</v>
      </c>
      <c r="N9" s="425">
        <v>0</v>
      </c>
      <c r="O9" s="65">
        <f t="shared" si="1"/>
        <v>0</v>
      </c>
      <c r="P9" s="76">
        <f>O9*$E$8</f>
        <v>0</v>
      </c>
      <c r="Q9" s="383"/>
      <c r="R9" s="424">
        <v>0</v>
      </c>
      <c r="S9" s="425">
        <v>0</v>
      </c>
      <c r="T9" s="425">
        <v>0</v>
      </c>
      <c r="U9" s="65">
        <f t="shared" si="2"/>
        <v>0</v>
      </c>
      <c r="V9" s="76">
        <f>U9*$E$8</f>
        <v>0</v>
      </c>
      <c r="W9" s="383"/>
      <c r="X9" s="424">
        <v>0</v>
      </c>
      <c r="Y9" s="425">
        <v>0</v>
      </c>
      <c r="Z9" s="425">
        <v>0</v>
      </c>
      <c r="AA9" s="65">
        <f t="shared" si="3"/>
        <v>0</v>
      </c>
      <c r="AB9" s="76">
        <f>AA9*$E$8</f>
        <v>0</v>
      </c>
      <c r="AC9" s="383"/>
      <c r="AD9" s="424">
        <v>0</v>
      </c>
      <c r="AE9" s="425">
        <v>0</v>
      </c>
      <c r="AF9" s="425">
        <v>0</v>
      </c>
      <c r="AG9" s="65">
        <f t="shared" si="4"/>
        <v>0</v>
      </c>
      <c r="AH9" s="76">
        <f>AG9*$E$8</f>
        <v>0</v>
      </c>
      <c r="AI9" s="64"/>
      <c r="AJ9" s="64"/>
      <c r="AK9" s="64"/>
      <c r="AL9" s="64"/>
      <c r="AM9" s="64"/>
      <c r="AN9" s="64"/>
      <c r="AO9" s="64"/>
      <c r="AP9" s="64"/>
      <c r="AQ9" s="64"/>
      <c r="AR9" s="64"/>
      <c r="AS9" s="64"/>
      <c r="AT9" s="64"/>
      <c r="AU9" s="64"/>
      <c r="AV9" s="64"/>
      <c r="AW9" s="64"/>
      <c r="AX9" s="64"/>
      <c r="AY9" s="64"/>
      <c r="AZ9" s="64"/>
    </row>
    <row r="10" spans="2:52" ht="15" customHeight="1">
      <c r="B10" s="328"/>
      <c r="C10" s="329"/>
      <c r="D10" s="66"/>
      <c r="E10" s="67"/>
      <c r="F10" s="426">
        <v>0</v>
      </c>
      <c r="G10" s="427">
        <v>0</v>
      </c>
      <c r="H10" s="427">
        <v>0</v>
      </c>
      <c r="I10" s="358">
        <f t="shared" si="0"/>
        <v>0</v>
      </c>
      <c r="J10" s="364">
        <f>I10*$E$8</f>
        <v>0</v>
      </c>
      <c r="K10" s="384"/>
      <c r="L10" s="426">
        <v>0</v>
      </c>
      <c r="M10" s="427">
        <v>0</v>
      </c>
      <c r="N10" s="427">
        <v>0</v>
      </c>
      <c r="O10" s="358">
        <f t="shared" si="1"/>
        <v>0</v>
      </c>
      <c r="P10" s="364">
        <f>O10*$E$8</f>
        <v>0</v>
      </c>
      <c r="Q10" s="384"/>
      <c r="R10" s="426">
        <v>0</v>
      </c>
      <c r="S10" s="427">
        <v>0</v>
      </c>
      <c r="T10" s="427">
        <v>0</v>
      </c>
      <c r="U10" s="358">
        <f t="shared" si="2"/>
        <v>0</v>
      </c>
      <c r="V10" s="364">
        <f>U10*$E$8</f>
        <v>0</v>
      </c>
      <c r="W10" s="384"/>
      <c r="X10" s="426">
        <v>0</v>
      </c>
      <c r="Y10" s="427">
        <v>0</v>
      </c>
      <c r="Z10" s="427">
        <v>0</v>
      </c>
      <c r="AA10" s="358">
        <f t="shared" si="3"/>
        <v>0</v>
      </c>
      <c r="AB10" s="364">
        <f>AA10*$E$8</f>
        <v>0</v>
      </c>
      <c r="AC10" s="384"/>
      <c r="AD10" s="426">
        <v>0</v>
      </c>
      <c r="AE10" s="427">
        <v>0</v>
      </c>
      <c r="AF10" s="427">
        <v>0</v>
      </c>
      <c r="AG10" s="358">
        <f t="shared" si="4"/>
        <v>0</v>
      </c>
      <c r="AH10" s="364">
        <f>AG10*$E$8</f>
        <v>0</v>
      </c>
      <c r="AI10" s="64"/>
      <c r="AJ10" s="64"/>
      <c r="AK10" s="64"/>
      <c r="AL10" s="64"/>
      <c r="AM10" s="64"/>
      <c r="AN10" s="64"/>
      <c r="AO10" s="64"/>
      <c r="AP10" s="64"/>
      <c r="AQ10" s="64"/>
      <c r="AR10" s="64"/>
      <c r="AS10" s="64"/>
      <c r="AT10" s="64"/>
      <c r="AU10" s="64"/>
      <c r="AV10" s="64"/>
      <c r="AW10" s="64"/>
      <c r="AX10" s="64"/>
      <c r="AY10" s="64"/>
      <c r="AZ10" s="64"/>
    </row>
    <row r="11" spans="2:52" ht="15" customHeight="1">
      <c r="B11" s="327" t="s">
        <v>40</v>
      </c>
      <c r="D11" s="607">
        <f>Grafik!D20</f>
        <v>82</v>
      </c>
      <c r="E11" s="347">
        <f>D11*(1+Sicherheit)*(1+Gewinn)</f>
        <v>90.2</v>
      </c>
      <c r="F11" s="428">
        <v>0</v>
      </c>
      <c r="G11" s="429">
        <v>0</v>
      </c>
      <c r="H11" s="429">
        <v>0</v>
      </c>
      <c r="I11" s="65">
        <f t="shared" si="0"/>
        <v>0</v>
      </c>
      <c r="J11" s="76">
        <f>I11*$E$11</f>
        <v>0</v>
      </c>
      <c r="K11" s="383"/>
      <c r="L11" s="428">
        <v>0</v>
      </c>
      <c r="M11" s="429">
        <v>0</v>
      </c>
      <c r="N11" s="429">
        <v>0</v>
      </c>
      <c r="O11" s="65">
        <f t="shared" si="1"/>
        <v>0</v>
      </c>
      <c r="P11" s="76">
        <f>O11*$E$11</f>
        <v>0</v>
      </c>
      <c r="Q11" s="383"/>
      <c r="R11" s="428">
        <v>0</v>
      </c>
      <c r="S11" s="429">
        <v>0</v>
      </c>
      <c r="T11" s="429">
        <v>0</v>
      </c>
      <c r="U11" s="65">
        <f t="shared" si="2"/>
        <v>0</v>
      </c>
      <c r="V11" s="76">
        <f>U11*$E$11</f>
        <v>0</v>
      </c>
      <c r="W11" s="383"/>
      <c r="X11" s="428">
        <v>0</v>
      </c>
      <c r="Y11" s="429">
        <v>0</v>
      </c>
      <c r="Z11" s="429">
        <v>0</v>
      </c>
      <c r="AA11" s="65">
        <f t="shared" si="3"/>
        <v>0</v>
      </c>
      <c r="AB11" s="76">
        <f>AA11*$E$11</f>
        <v>0</v>
      </c>
      <c r="AC11" s="383"/>
      <c r="AD11" s="428">
        <v>0</v>
      </c>
      <c r="AE11" s="429">
        <v>0</v>
      </c>
      <c r="AF11" s="429">
        <v>0</v>
      </c>
      <c r="AG11" s="65">
        <f t="shared" si="4"/>
        <v>0</v>
      </c>
      <c r="AH11" s="76">
        <f>AG11*$E$11</f>
        <v>0</v>
      </c>
      <c r="AI11" s="64"/>
      <c r="AJ11" s="64">
        <f>SUM(I11:I13,O11:O13,U11:U13,AA11:AA13,AG11:AG13)</f>
        <v>0</v>
      </c>
      <c r="AK11" s="492">
        <f>SUM(J11:J13,P11:P13,V11:V13,AB11:AB13,AH11:AH13)</f>
        <v>0</v>
      </c>
      <c r="AL11" s="64"/>
      <c r="AM11" s="64"/>
      <c r="AN11" s="64"/>
      <c r="AO11" s="64"/>
      <c r="AP11" s="64"/>
      <c r="AQ11" s="64"/>
      <c r="AR11" s="64"/>
      <c r="AS11" s="64"/>
      <c r="AT11" s="64"/>
      <c r="AU11" s="64"/>
      <c r="AV11" s="64"/>
      <c r="AW11" s="64"/>
      <c r="AX11" s="64"/>
      <c r="AY11" s="64"/>
      <c r="AZ11" s="64"/>
    </row>
    <row r="12" spans="2:52" ht="15" customHeight="1">
      <c r="B12" s="327"/>
      <c r="D12" s="66"/>
      <c r="E12" s="66"/>
      <c r="F12" s="424">
        <v>0</v>
      </c>
      <c r="G12" s="425">
        <v>0</v>
      </c>
      <c r="H12" s="425">
        <v>0</v>
      </c>
      <c r="I12" s="65">
        <f t="shared" si="0"/>
        <v>0</v>
      </c>
      <c r="J12" s="76">
        <f>I12*$E$11</f>
        <v>0</v>
      </c>
      <c r="K12" s="383"/>
      <c r="L12" s="424">
        <v>0</v>
      </c>
      <c r="M12" s="425">
        <v>0</v>
      </c>
      <c r="N12" s="425">
        <v>0</v>
      </c>
      <c r="O12" s="65">
        <f t="shared" si="1"/>
        <v>0</v>
      </c>
      <c r="P12" s="76">
        <f>O12*$E$11</f>
        <v>0</v>
      </c>
      <c r="Q12" s="383"/>
      <c r="R12" s="424">
        <v>0</v>
      </c>
      <c r="S12" s="425">
        <v>0</v>
      </c>
      <c r="T12" s="425">
        <v>0</v>
      </c>
      <c r="U12" s="65">
        <f t="shared" si="2"/>
        <v>0</v>
      </c>
      <c r="V12" s="76">
        <f>U12*$E$11</f>
        <v>0</v>
      </c>
      <c r="W12" s="383"/>
      <c r="X12" s="424">
        <v>0</v>
      </c>
      <c r="Y12" s="425">
        <v>0</v>
      </c>
      <c r="Z12" s="425">
        <v>0</v>
      </c>
      <c r="AA12" s="65">
        <f t="shared" si="3"/>
        <v>0</v>
      </c>
      <c r="AB12" s="76">
        <f>AA12*$E$11</f>
        <v>0</v>
      </c>
      <c r="AC12" s="383"/>
      <c r="AD12" s="424">
        <v>0</v>
      </c>
      <c r="AE12" s="425">
        <v>0</v>
      </c>
      <c r="AF12" s="425">
        <v>0</v>
      </c>
      <c r="AG12" s="65">
        <f t="shared" si="4"/>
        <v>0</v>
      </c>
      <c r="AH12" s="76">
        <f>AG12*$E$11</f>
        <v>0</v>
      </c>
      <c r="AI12" s="64"/>
      <c r="AJ12" s="64"/>
      <c r="AK12" s="64"/>
      <c r="AL12" s="64"/>
      <c r="AM12" s="64"/>
      <c r="AN12" s="64"/>
      <c r="AO12" s="64"/>
      <c r="AP12" s="64"/>
      <c r="AQ12" s="64"/>
      <c r="AR12" s="64"/>
      <c r="AS12" s="64"/>
      <c r="AT12" s="64"/>
      <c r="AU12" s="64"/>
      <c r="AV12" s="64"/>
      <c r="AW12" s="64"/>
      <c r="AX12" s="64"/>
      <c r="AY12" s="64"/>
      <c r="AZ12" s="64"/>
    </row>
    <row r="13" spans="2:52" ht="15" customHeight="1">
      <c r="B13" s="328"/>
      <c r="C13" s="329"/>
      <c r="D13" s="66"/>
      <c r="E13" s="67"/>
      <c r="F13" s="426">
        <v>0</v>
      </c>
      <c r="G13" s="427">
        <v>0</v>
      </c>
      <c r="H13" s="427">
        <v>0</v>
      </c>
      <c r="I13" s="358">
        <f t="shared" si="0"/>
        <v>0</v>
      </c>
      <c r="J13" s="359">
        <f>I13*$E$11</f>
        <v>0</v>
      </c>
      <c r="K13" s="383"/>
      <c r="L13" s="426">
        <v>0</v>
      </c>
      <c r="M13" s="427">
        <v>0</v>
      </c>
      <c r="N13" s="427">
        <v>0</v>
      </c>
      <c r="O13" s="358">
        <f t="shared" si="1"/>
        <v>0</v>
      </c>
      <c r="P13" s="359">
        <f>O13*$E$11</f>
        <v>0</v>
      </c>
      <c r="Q13" s="383"/>
      <c r="R13" s="426">
        <v>0</v>
      </c>
      <c r="S13" s="427">
        <v>0</v>
      </c>
      <c r="T13" s="427">
        <v>0</v>
      </c>
      <c r="U13" s="358">
        <f t="shared" si="2"/>
        <v>0</v>
      </c>
      <c r="V13" s="359">
        <f>U13*$E$11</f>
        <v>0</v>
      </c>
      <c r="W13" s="383"/>
      <c r="X13" s="426">
        <v>0</v>
      </c>
      <c r="Y13" s="427">
        <v>0</v>
      </c>
      <c r="Z13" s="427">
        <v>0</v>
      </c>
      <c r="AA13" s="358">
        <f t="shared" si="3"/>
        <v>0</v>
      </c>
      <c r="AB13" s="359">
        <f>AA13*$E$11</f>
        <v>0</v>
      </c>
      <c r="AC13" s="383"/>
      <c r="AD13" s="426">
        <v>0</v>
      </c>
      <c r="AE13" s="427">
        <v>0</v>
      </c>
      <c r="AF13" s="427">
        <v>0</v>
      </c>
      <c r="AG13" s="358">
        <f t="shared" si="4"/>
        <v>0</v>
      </c>
      <c r="AH13" s="359">
        <f>AG13*$E$11</f>
        <v>0</v>
      </c>
      <c r="AI13" s="64"/>
      <c r="AJ13" s="64"/>
      <c r="AK13" s="64"/>
      <c r="AL13" s="64"/>
      <c r="AM13" s="64"/>
      <c r="AN13" s="64"/>
      <c r="AO13" s="64"/>
      <c r="AP13" s="64"/>
      <c r="AQ13" s="64"/>
      <c r="AR13" s="64"/>
      <c r="AS13" s="64"/>
      <c r="AT13" s="64"/>
      <c r="AU13" s="64"/>
      <c r="AV13" s="64"/>
      <c r="AW13" s="64"/>
      <c r="AX13" s="64"/>
      <c r="AY13" s="64"/>
      <c r="AZ13" s="64"/>
    </row>
    <row r="14" spans="2:52" ht="15" customHeight="1">
      <c r="B14" s="327" t="s">
        <v>41</v>
      </c>
      <c r="D14" s="608">
        <f>Grafik!D14</f>
        <v>105</v>
      </c>
      <c r="E14" s="351">
        <f>D14*(1+Sicherheit)*(1+Gewinn)</f>
        <v>115.50000000000001</v>
      </c>
      <c r="F14" s="428">
        <v>1</v>
      </c>
      <c r="G14" s="429">
        <v>10</v>
      </c>
      <c r="H14" s="429">
        <v>10</v>
      </c>
      <c r="I14" s="65">
        <f t="shared" si="0"/>
        <v>100</v>
      </c>
      <c r="J14" s="76">
        <f>I14*$E$14</f>
        <v>11550.000000000002</v>
      </c>
      <c r="K14" s="383"/>
      <c r="L14" s="428">
        <v>0</v>
      </c>
      <c r="M14" s="429">
        <v>0</v>
      </c>
      <c r="N14" s="429">
        <v>0</v>
      </c>
      <c r="O14" s="65">
        <f t="shared" si="1"/>
        <v>0</v>
      </c>
      <c r="P14" s="76">
        <f>O14*$E$14</f>
        <v>0</v>
      </c>
      <c r="Q14" s="383"/>
      <c r="R14" s="428">
        <v>0</v>
      </c>
      <c r="S14" s="429">
        <v>0</v>
      </c>
      <c r="T14" s="429">
        <v>0</v>
      </c>
      <c r="U14" s="65">
        <f t="shared" si="2"/>
        <v>0</v>
      </c>
      <c r="V14" s="76">
        <f>U14*$E$14</f>
        <v>0</v>
      </c>
      <c r="W14" s="383"/>
      <c r="X14" s="428">
        <v>0</v>
      </c>
      <c r="Y14" s="429">
        <v>0</v>
      </c>
      <c r="Z14" s="429">
        <v>0</v>
      </c>
      <c r="AA14" s="65">
        <f t="shared" si="3"/>
        <v>0</v>
      </c>
      <c r="AB14" s="76">
        <f>AA14*$E$14</f>
        <v>0</v>
      </c>
      <c r="AC14" s="383"/>
      <c r="AD14" s="428">
        <v>0</v>
      </c>
      <c r="AE14" s="429">
        <v>0</v>
      </c>
      <c r="AF14" s="429">
        <v>0</v>
      </c>
      <c r="AG14" s="65">
        <f t="shared" si="4"/>
        <v>0</v>
      </c>
      <c r="AH14" s="76">
        <f>AG14*$E$14</f>
        <v>0</v>
      </c>
      <c r="AI14" s="64"/>
      <c r="AJ14" s="64">
        <f>SUM(I14:I16,O14:O16,U14:U16,AA14:AA16,AG14:AG16)</f>
        <v>150</v>
      </c>
      <c r="AK14" s="492">
        <f>SUM(J14:J16,P14:P16,V14:V16,AB14:AB16,AH14:AH16)</f>
        <v>17325.000000000004</v>
      </c>
      <c r="AL14" s="64"/>
      <c r="AM14" s="64"/>
      <c r="AN14" s="64"/>
      <c r="AO14" s="64"/>
      <c r="AP14" s="64"/>
      <c r="AQ14" s="64"/>
      <c r="AR14" s="64"/>
      <c r="AS14" s="64"/>
      <c r="AT14" s="64"/>
      <c r="AU14" s="64"/>
      <c r="AV14" s="64"/>
      <c r="AW14" s="64"/>
      <c r="AX14" s="64"/>
      <c r="AY14" s="64"/>
      <c r="AZ14" s="64"/>
    </row>
    <row r="15" spans="2:52" ht="15" customHeight="1">
      <c r="B15" s="327"/>
      <c r="D15" s="66"/>
      <c r="E15" s="66"/>
      <c r="F15" s="424">
        <v>1</v>
      </c>
      <c r="G15" s="425">
        <v>5</v>
      </c>
      <c r="H15" s="425">
        <v>10</v>
      </c>
      <c r="I15" s="65">
        <f t="shared" si="0"/>
        <v>50</v>
      </c>
      <c r="J15" s="76">
        <f>I15*$E$14</f>
        <v>5775.0000000000009</v>
      </c>
      <c r="K15" s="383"/>
      <c r="L15" s="424">
        <v>0</v>
      </c>
      <c r="M15" s="425">
        <v>0</v>
      </c>
      <c r="N15" s="425">
        <v>0</v>
      </c>
      <c r="O15" s="65">
        <f t="shared" si="1"/>
        <v>0</v>
      </c>
      <c r="P15" s="76">
        <f>O15*$E$14</f>
        <v>0</v>
      </c>
      <c r="Q15" s="383"/>
      <c r="R15" s="424">
        <v>0</v>
      </c>
      <c r="S15" s="425">
        <v>0</v>
      </c>
      <c r="T15" s="425">
        <v>0</v>
      </c>
      <c r="U15" s="65">
        <f t="shared" si="2"/>
        <v>0</v>
      </c>
      <c r="V15" s="76">
        <f>U15*$E$14</f>
        <v>0</v>
      </c>
      <c r="W15" s="383"/>
      <c r="X15" s="424">
        <v>0</v>
      </c>
      <c r="Y15" s="425">
        <v>0</v>
      </c>
      <c r="Z15" s="425">
        <v>0</v>
      </c>
      <c r="AA15" s="65">
        <f t="shared" si="3"/>
        <v>0</v>
      </c>
      <c r="AB15" s="76">
        <f>AA15*$E$14</f>
        <v>0</v>
      </c>
      <c r="AC15" s="383"/>
      <c r="AD15" s="424">
        <v>0</v>
      </c>
      <c r="AE15" s="425">
        <v>0</v>
      </c>
      <c r="AF15" s="425">
        <v>0</v>
      </c>
      <c r="AG15" s="65">
        <f t="shared" si="4"/>
        <v>0</v>
      </c>
      <c r="AH15" s="76">
        <f>AG15*$E$14</f>
        <v>0</v>
      </c>
      <c r="AI15" s="64"/>
      <c r="AJ15" s="64"/>
      <c r="AK15" s="64"/>
      <c r="AL15" s="64"/>
      <c r="AM15" s="64"/>
      <c r="AN15" s="64"/>
      <c r="AO15" s="64"/>
      <c r="AP15" s="64"/>
      <c r="AQ15" s="64"/>
      <c r="AR15" s="64"/>
      <c r="AS15" s="64"/>
      <c r="AT15" s="64"/>
      <c r="AU15" s="64"/>
      <c r="AV15" s="64"/>
      <c r="AW15" s="64"/>
      <c r="AX15" s="64"/>
      <c r="AY15" s="64"/>
      <c r="AZ15" s="64"/>
    </row>
    <row r="16" spans="2:52" ht="15" customHeight="1">
      <c r="B16" s="328"/>
      <c r="C16" s="329"/>
      <c r="D16" s="66"/>
      <c r="E16" s="67"/>
      <c r="F16" s="426">
        <v>0</v>
      </c>
      <c r="G16" s="427">
        <v>0</v>
      </c>
      <c r="H16" s="427">
        <v>0</v>
      </c>
      <c r="I16" s="358">
        <f t="shared" si="0"/>
        <v>0</v>
      </c>
      <c r="J16" s="359">
        <f>I16*$E$14</f>
        <v>0</v>
      </c>
      <c r="K16" s="383"/>
      <c r="L16" s="426">
        <v>0</v>
      </c>
      <c r="M16" s="427">
        <v>0</v>
      </c>
      <c r="N16" s="427">
        <v>0</v>
      </c>
      <c r="O16" s="358">
        <f t="shared" si="1"/>
        <v>0</v>
      </c>
      <c r="P16" s="359">
        <f>O16*$E$14</f>
        <v>0</v>
      </c>
      <c r="Q16" s="383"/>
      <c r="R16" s="426">
        <v>0</v>
      </c>
      <c r="S16" s="427">
        <v>0</v>
      </c>
      <c r="T16" s="427">
        <v>0</v>
      </c>
      <c r="U16" s="358">
        <f t="shared" si="2"/>
        <v>0</v>
      </c>
      <c r="V16" s="359">
        <f>U16*$E$14</f>
        <v>0</v>
      </c>
      <c r="W16" s="383"/>
      <c r="X16" s="426">
        <v>0</v>
      </c>
      <c r="Y16" s="427">
        <v>0</v>
      </c>
      <c r="Z16" s="427">
        <v>0</v>
      </c>
      <c r="AA16" s="358">
        <f t="shared" si="3"/>
        <v>0</v>
      </c>
      <c r="AB16" s="359">
        <f>AA16*$E$14</f>
        <v>0</v>
      </c>
      <c r="AC16" s="383"/>
      <c r="AD16" s="426">
        <v>0</v>
      </c>
      <c r="AE16" s="427">
        <v>0</v>
      </c>
      <c r="AF16" s="427">
        <v>0</v>
      </c>
      <c r="AG16" s="358">
        <f t="shared" si="4"/>
        <v>0</v>
      </c>
      <c r="AH16" s="359">
        <f>AG16*$E$14</f>
        <v>0</v>
      </c>
      <c r="AI16" s="64"/>
      <c r="AJ16" s="64"/>
      <c r="AK16" s="64"/>
      <c r="AL16" s="64"/>
      <c r="AM16" s="64"/>
      <c r="AN16" s="64"/>
      <c r="AO16" s="64"/>
      <c r="AP16" s="64"/>
      <c r="AQ16" s="64"/>
      <c r="AR16" s="64"/>
      <c r="AS16" s="64"/>
      <c r="AT16" s="64"/>
      <c r="AU16" s="64"/>
      <c r="AV16" s="64"/>
      <c r="AW16" s="64"/>
      <c r="AX16" s="64"/>
      <c r="AY16" s="64"/>
      <c r="AZ16" s="64"/>
    </row>
    <row r="17" spans="2:52" ht="15" customHeight="1">
      <c r="B17" s="327" t="s">
        <v>65</v>
      </c>
      <c r="D17" s="609">
        <f>Grafik!D17</f>
        <v>110</v>
      </c>
      <c r="E17" s="351">
        <f>D17*(1+Sicherheit)*(1+Gewinn)</f>
        <v>121.00000000000001</v>
      </c>
      <c r="F17" s="428">
        <v>0</v>
      </c>
      <c r="G17" s="429">
        <v>0</v>
      </c>
      <c r="H17" s="429">
        <v>0</v>
      </c>
      <c r="I17" s="65">
        <f t="shared" si="0"/>
        <v>0</v>
      </c>
      <c r="J17" s="76">
        <f t="shared" ref="J17" si="5">I17*$E17</f>
        <v>0</v>
      </c>
      <c r="K17" s="383"/>
      <c r="L17" s="428">
        <v>0</v>
      </c>
      <c r="M17" s="429">
        <v>0</v>
      </c>
      <c r="N17" s="429">
        <v>0</v>
      </c>
      <c r="O17" s="65">
        <f t="shared" si="1"/>
        <v>0</v>
      </c>
      <c r="P17" s="76">
        <f t="shared" ref="P17" si="6">O17*$E17</f>
        <v>0</v>
      </c>
      <c r="Q17" s="383"/>
      <c r="R17" s="428">
        <v>0</v>
      </c>
      <c r="S17" s="429">
        <v>0</v>
      </c>
      <c r="T17" s="429">
        <v>0</v>
      </c>
      <c r="U17" s="65">
        <f t="shared" si="2"/>
        <v>0</v>
      </c>
      <c r="V17" s="76">
        <f t="shared" ref="V17" si="7">U17*$E17</f>
        <v>0</v>
      </c>
      <c r="W17" s="383"/>
      <c r="X17" s="428">
        <v>0</v>
      </c>
      <c r="Y17" s="429">
        <v>0</v>
      </c>
      <c r="Z17" s="429">
        <v>0</v>
      </c>
      <c r="AA17" s="65">
        <f t="shared" si="3"/>
        <v>0</v>
      </c>
      <c r="AB17" s="76">
        <f t="shared" ref="AB17" si="8">AA17*$E17</f>
        <v>0</v>
      </c>
      <c r="AC17" s="383"/>
      <c r="AD17" s="428">
        <v>0</v>
      </c>
      <c r="AE17" s="429">
        <v>0</v>
      </c>
      <c r="AF17" s="429">
        <v>0</v>
      </c>
      <c r="AG17" s="65">
        <f t="shared" si="4"/>
        <v>0</v>
      </c>
      <c r="AH17" s="76">
        <f t="shared" ref="AH17" si="9">AG17*$E17</f>
        <v>0</v>
      </c>
      <c r="AI17" s="64"/>
      <c r="AJ17" s="64">
        <f>SUM(I17,O17,U17,AA17,AG17)</f>
        <v>0</v>
      </c>
      <c r="AK17" s="492">
        <f>SUM(J17,P17,V17,AB17,AH17)</f>
        <v>0</v>
      </c>
      <c r="AL17" s="64"/>
      <c r="AM17" s="64"/>
      <c r="AN17" s="64"/>
      <c r="AO17" s="64"/>
      <c r="AP17" s="64"/>
      <c r="AQ17" s="64"/>
      <c r="AR17" s="64"/>
      <c r="AS17" s="64"/>
      <c r="AT17" s="64"/>
      <c r="AU17" s="64"/>
      <c r="AV17" s="64"/>
      <c r="AW17" s="64"/>
      <c r="AX17" s="64"/>
      <c r="AY17" s="64"/>
      <c r="AZ17" s="64"/>
    </row>
    <row r="18" spans="2:52" ht="15" customHeight="1">
      <c r="B18" s="323"/>
      <c r="C18" s="324"/>
      <c r="D18" s="331"/>
      <c r="E18" s="331"/>
      <c r="F18" s="353" t="s">
        <v>36</v>
      </c>
      <c r="G18" s="330" t="s">
        <v>37</v>
      </c>
      <c r="H18" s="330"/>
      <c r="I18" s="325"/>
      <c r="J18" s="316" t="s">
        <v>6</v>
      </c>
      <c r="K18" s="385"/>
      <c r="L18" s="353" t="s">
        <v>36</v>
      </c>
      <c r="M18" s="330" t="s">
        <v>37</v>
      </c>
      <c r="N18" s="330"/>
      <c r="O18" s="325"/>
      <c r="P18" s="316" t="s">
        <v>6</v>
      </c>
      <c r="Q18" s="385"/>
      <c r="R18" s="353" t="s">
        <v>36</v>
      </c>
      <c r="S18" s="330" t="s">
        <v>37</v>
      </c>
      <c r="T18" s="330"/>
      <c r="U18" s="325"/>
      <c r="V18" s="316" t="s">
        <v>6</v>
      </c>
      <c r="W18" s="385"/>
      <c r="X18" s="353" t="s">
        <v>36</v>
      </c>
      <c r="Y18" s="330" t="s">
        <v>37</v>
      </c>
      <c r="Z18" s="330"/>
      <c r="AA18" s="325"/>
      <c r="AB18" s="316" t="s">
        <v>6</v>
      </c>
      <c r="AC18" s="385"/>
      <c r="AD18" s="353" t="s">
        <v>36</v>
      </c>
      <c r="AE18" s="330" t="s">
        <v>37</v>
      </c>
      <c r="AF18" s="330"/>
      <c r="AG18" s="325"/>
      <c r="AH18" s="316" t="s">
        <v>6</v>
      </c>
      <c r="AI18" s="64"/>
      <c r="AJ18" s="64"/>
      <c r="AK18" s="64"/>
      <c r="AL18" s="64"/>
      <c r="AM18" s="64"/>
      <c r="AN18" s="64"/>
      <c r="AO18" s="64"/>
      <c r="AP18" s="64"/>
      <c r="AQ18" s="64"/>
      <c r="AR18" s="64"/>
      <c r="AS18" s="64"/>
      <c r="AT18" s="64"/>
      <c r="AU18" s="64"/>
      <c r="AV18" s="64"/>
      <c r="AW18" s="64"/>
      <c r="AX18" s="64"/>
      <c r="AY18" s="64"/>
      <c r="AZ18" s="64"/>
    </row>
    <row r="19" spans="2:52" ht="15" customHeight="1">
      <c r="B19" s="327" t="s">
        <v>42</v>
      </c>
      <c r="D19" s="348">
        <v>52</v>
      </c>
      <c r="E19" s="347">
        <f>D19*(1+Sicherheit)*(1+Gewinn)</f>
        <v>57.2</v>
      </c>
      <c r="F19" s="424">
        <v>1</v>
      </c>
      <c r="G19" s="425">
        <v>25</v>
      </c>
      <c r="H19" s="332"/>
      <c r="J19" s="76">
        <f>$I$5*$E19*F19*G19</f>
        <v>1430</v>
      </c>
      <c r="K19" s="383"/>
      <c r="L19" s="352">
        <v>0</v>
      </c>
      <c r="M19" s="350">
        <v>0</v>
      </c>
      <c r="N19" s="332"/>
      <c r="P19" s="76">
        <f>$O$5*$E19*L19*M19</f>
        <v>0</v>
      </c>
      <c r="Q19" s="383"/>
      <c r="R19" s="352">
        <v>0</v>
      </c>
      <c r="S19" s="350">
        <v>0</v>
      </c>
      <c r="T19" s="332"/>
      <c r="U19" s="65"/>
      <c r="V19" s="76">
        <f>$U$5*$E19*R19*S19</f>
        <v>0</v>
      </c>
      <c r="W19" s="383"/>
      <c r="X19" s="352">
        <v>0</v>
      </c>
      <c r="Y19" s="350">
        <v>0</v>
      </c>
      <c r="Z19" s="332"/>
      <c r="AA19" s="65"/>
      <c r="AB19" s="76">
        <f>$AA$5*$E19*X19*Y19</f>
        <v>0</v>
      </c>
      <c r="AC19" s="383"/>
      <c r="AD19" s="352">
        <v>0</v>
      </c>
      <c r="AE19" s="350">
        <v>0</v>
      </c>
      <c r="AF19" s="332"/>
      <c r="AG19" s="65"/>
      <c r="AH19" s="76">
        <f>$AG$5*$E19*AD19*AE19</f>
        <v>0</v>
      </c>
      <c r="AI19" s="64"/>
      <c r="AJ19" s="64"/>
      <c r="AK19" s="492">
        <f>SUM(J19,P19,V19,AB19,AH19)</f>
        <v>1430</v>
      </c>
      <c r="AL19" s="64"/>
      <c r="AM19" s="64"/>
      <c r="AN19" s="64"/>
      <c r="AO19" s="64"/>
      <c r="AP19" s="64"/>
      <c r="AQ19" s="64"/>
      <c r="AR19" s="64"/>
      <c r="AS19" s="64"/>
      <c r="AT19" s="64"/>
      <c r="AU19" s="64"/>
      <c r="AV19" s="64"/>
      <c r="AW19" s="64"/>
      <c r="AX19" s="64"/>
      <c r="AY19" s="64"/>
      <c r="AZ19" s="64"/>
    </row>
    <row r="20" spans="2:52" ht="15" customHeight="1" thickBot="1">
      <c r="B20" s="333" t="s">
        <v>43</v>
      </c>
      <c r="C20" s="334"/>
      <c r="D20" s="363">
        <v>100</v>
      </c>
      <c r="E20" s="360">
        <f>D20*(1+Sicherheit)*(1+Gewinn)</f>
        <v>110.00000000000001</v>
      </c>
      <c r="F20" s="361">
        <v>1</v>
      </c>
      <c r="G20" s="362">
        <v>25</v>
      </c>
      <c r="H20" s="335"/>
      <c r="I20" s="335"/>
      <c r="J20" s="77">
        <f>$I$5*$E20*F20*G20</f>
        <v>2750.0000000000005</v>
      </c>
      <c r="K20" s="383"/>
      <c r="L20" s="361">
        <v>0</v>
      </c>
      <c r="M20" s="362">
        <v>0</v>
      </c>
      <c r="N20" s="335"/>
      <c r="O20" s="335"/>
      <c r="P20" s="77">
        <f>$O$5*$E20*L20*M20</f>
        <v>0</v>
      </c>
      <c r="Q20" s="383"/>
      <c r="R20" s="361">
        <v>0</v>
      </c>
      <c r="S20" s="362">
        <v>0</v>
      </c>
      <c r="T20" s="335"/>
      <c r="U20" s="335"/>
      <c r="V20" s="77">
        <f>$U$5*$E20*R20*S20</f>
        <v>0</v>
      </c>
      <c r="W20" s="383"/>
      <c r="X20" s="361">
        <v>0</v>
      </c>
      <c r="Y20" s="362">
        <v>0</v>
      </c>
      <c r="Z20" s="335"/>
      <c r="AA20" s="335"/>
      <c r="AB20" s="77">
        <f>$AA$5*$E20*X20*Y20</f>
        <v>0</v>
      </c>
      <c r="AC20" s="383"/>
      <c r="AD20" s="361">
        <v>0</v>
      </c>
      <c r="AE20" s="362">
        <v>0</v>
      </c>
      <c r="AF20" s="335"/>
      <c r="AG20" s="335"/>
      <c r="AH20" s="77">
        <f>$AG$5*$E20*AD20*AE20</f>
        <v>0</v>
      </c>
      <c r="AI20" s="64"/>
      <c r="AJ20" s="64"/>
      <c r="AK20" s="492">
        <f>SUM(J20,P20,V20,AB20,AH20)</f>
        <v>2750.0000000000005</v>
      </c>
      <c r="AL20" s="64"/>
      <c r="AM20" s="64"/>
      <c r="AN20" s="64"/>
      <c r="AO20" s="64"/>
      <c r="AP20" s="64"/>
      <c r="AQ20" s="64"/>
      <c r="AR20" s="64"/>
      <c r="AS20" s="64"/>
      <c r="AT20" s="64"/>
      <c r="AU20" s="64"/>
      <c r="AV20" s="64"/>
      <c r="AW20" s="64"/>
      <c r="AX20" s="64"/>
      <c r="AY20" s="64"/>
      <c r="AZ20" s="64"/>
    </row>
    <row r="21" spans="2:52" ht="15" customHeight="1" thickBot="1">
      <c r="B21" s="336" t="s">
        <v>196</v>
      </c>
      <c r="C21" s="336"/>
      <c r="D21" s="336"/>
      <c r="E21" s="259"/>
      <c r="F21" s="336"/>
      <c r="G21" s="336"/>
      <c r="H21" s="375"/>
      <c r="I21" s="349"/>
      <c r="J21" s="604">
        <f>SUM(J8:J20)</f>
        <v>30525</v>
      </c>
      <c r="K21" s="386"/>
      <c r="L21" s="336"/>
      <c r="M21" s="336"/>
      <c r="N21" s="336"/>
      <c r="O21" s="349"/>
      <c r="P21" s="604">
        <f>SUM(P8:P20)</f>
        <v>0</v>
      </c>
      <c r="Q21" s="386"/>
      <c r="R21" s="336"/>
      <c r="S21" s="336"/>
      <c r="T21" s="336"/>
      <c r="U21" s="349"/>
      <c r="V21" s="604">
        <f>SUM(V8:V20)</f>
        <v>0</v>
      </c>
      <c r="W21" s="386"/>
      <c r="X21" s="354"/>
      <c r="Y21" s="336"/>
      <c r="Z21" s="336"/>
      <c r="AA21" s="349"/>
      <c r="AB21" s="604">
        <f>SUM(AB8:AB20)</f>
        <v>0</v>
      </c>
      <c r="AC21" s="386"/>
      <c r="AD21" s="354"/>
      <c r="AE21" s="336"/>
      <c r="AF21" s="336"/>
      <c r="AG21" s="349"/>
      <c r="AH21" s="604">
        <f>SUM(AH8:AH20)</f>
        <v>0</v>
      </c>
      <c r="AI21" s="64"/>
      <c r="AJ21" s="64"/>
      <c r="AK21" s="491">
        <f>SUM(J21,P21,V21,AB21,AH21)</f>
        <v>30525</v>
      </c>
      <c r="AL21" s="64"/>
      <c r="AM21" s="64"/>
      <c r="AN21" s="64"/>
      <c r="AO21" s="64"/>
      <c r="AP21" s="64"/>
      <c r="AQ21" s="64"/>
      <c r="AR21" s="64"/>
      <c r="AS21" s="64"/>
      <c r="AT21" s="64"/>
      <c r="AU21" s="64"/>
      <c r="AV21" s="64"/>
      <c r="AW21" s="64"/>
      <c r="AX21" s="64"/>
      <c r="AY21" s="64"/>
      <c r="AZ21" s="64"/>
    </row>
    <row r="22" spans="2:52" ht="3.95" customHeight="1" thickBot="1">
      <c r="B22" s="334"/>
      <c r="C22" s="334"/>
      <c r="D22" s="334"/>
      <c r="E22" s="68"/>
      <c r="F22" s="334"/>
      <c r="G22" s="334"/>
      <c r="H22" s="334"/>
      <c r="I22" s="335"/>
      <c r="J22" s="389"/>
      <c r="K22" s="388"/>
      <c r="L22" s="334"/>
      <c r="M22" s="334"/>
      <c r="N22" s="334"/>
      <c r="O22" s="335"/>
      <c r="P22" s="355"/>
      <c r="Q22" s="388"/>
      <c r="R22" s="334"/>
      <c r="S22" s="334"/>
      <c r="T22" s="334"/>
      <c r="U22" s="335"/>
      <c r="V22" s="355"/>
      <c r="W22" s="388"/>
      <c r="X22" s="333"/>
      <c r="Y22" s="334"/>
      <c r="Z22" s="334"/>
      <c r="AA22" s="335"/>
      <c r="AB22" s="355"/>
      <c r="AC22" s="388"/>
      <c r="AD22" s="333"/>
      <c r="AE22" s="334"/>
      <c r="AF22" s="334"/>
      <c r="AG22" s="335"/>
      <c r="AH22" s="355"/>
      <c r="AI22" s="64"/>
      <c r="AJ22" s="64"/>
      <c r="AK22" s="64"/>
      <c r="AL22" s="64"/>
      <c r="AM22" s="64"/>
      <c r="AN22" s="64"/>
      <c r="AO22" s="64"/>
      <c r="AP22" s="64"/>
      <c r="AQ22" s="64"/>
      <c r="AR22" s="64"/>
      <c r="AS22" s="64"/>
      <c r="AT22" s="64"/>
      <c r="AU22" s="64"/>
      <c r="AV22" s="64"/>
      <c r="AW22" s="64"/>
      <c r="AX22" s="64"/>
      <c r="AY22" s="64"/>
      <c r="AZ22" s="64"/>
    </row>
    <row r="23" spans="2:52" ht="15" customHeight="1">
      <c r="B23" s="374" t="s">
        <v>207</v>
      </c>
      <c r="C23" s="324"/>
      <c r="D23" s="324"/>
      <c r="E23" s="325" t="s">
        <v>194</v>
      </c>
      <c r="F23" s="353" t="s">
        <v>36</v>
      </c>
      <c r="G23" s="330" t="s">
        <v>37</v>
      </c>
      <c r="H23" s="330" t="s">
        <v>193</v>
      </c>
      <c r="I23" s="326"/>
      <c r="J23" s="316" t="s">
        <v>6</v>
      </c>
      <c r="K23" s="386"/>
      <c r="L23" s="353" t="s">
        <v>36</v>
      </c>
      <c r="M23" s="330" t="s">
        <v>37</v>
      </c>
      <c r="N23" s="330" t="s">
        <v>193</v>
      </c>
      <c r="O23" s="326"/>
      <c r="P23" s="316" t="s">
        <v>6</v>
      </c>
      <c r="Q23" s="386"/>
      <c r="R23" s="353" t="s">
        <v>36</v>
      </c>
      <c r="S23" s="330" t="s">
        <v>37</v>
      </c>
      <c r="T23" s="330" t="s">
        <v>193</v>
      </c>
      <c r="U23" s="326"/>
      <c r="V23" s="316" t="s">
        <v>6</v>
      </c>
      <c r="W23" s="386"/>
      <c r="X23" s="353" t="s">
        <v>36</v>
      </c>
      <c r="Y23" s="330" t="s">
        <v>37</v>
      </c>
      <c r="Z23" s="330" t="s">
        <v>193</v>
      </c>
      <c r="AA23" s="326"/>
      <c r="AB23" s="316" t="s">
        <v>6</v>
      </c>
      <c r="AC23" s="386"/>
      <c r="AD23" s="353" t="s">
        <v>36</v>
      </c>
      <c r="AE23" s="330" t="s">
        <v>37</v>
      </c>
      <c r="AF23" s="330" t="s">
        <v>193</v>
      </c>
      <c r="AG23" s="326"/>
      <c r="AH23" s="316" t="s">
        <v>6</v>
      </c>
      <c r="AI23" s="64"/>
      <c r="AJ23" s="64"/>
      <c r="AK23" s="64"/>
      <c r="AL23" s="64"/>
      <c r="AM23" s="64"/>
      <c r="AN23" s="64"/>
      <c r="AO23" s="64"/>
      <c r="AP23" s="64"/>
      <c r="AQ23" s="64"/>
      <c r="AR23" s="64"/>
      <c r="AS23" s="64"/>
      <c r="AT23" s="64"/>
      <c r="AU23" s="64"/>
      <c r="AV23" s="64"/>
      <c r="AW23" s="64"/>
      <c r="AX23" s="64"/>
      <c r="AY23" s="64"/>
      <c r="AZ23" s="64"/>
    </row>
    <row r="24" spans="2:52" ht="15" customHeight="1">
      <c r="B24" s="327" t="s">
        <v>39</v>
      </c>
      <c r="E24" s="337">
        <f>E8</f>
        <v>90.2</v>
      </c>
      <c r="F24" s="424">
        <v>1</v>
      </c>
      <c r="G24" s="425">
        <v>2</v>
      </c>
      <c r="H24" s="425">
        <v>12</v>
      </c>
      <c r="I24" s="65">
        <f>$I$5*F24*G24*H24</f>
        <v>24</v>
      </c>
      <c r="J24" s="317">
        <f>$E24*I24</f>
        <v>2164.8000000000002</v>
      </c>
      <c r="K24" s="386"/>
      <c r="L24" s="424">
        <v>0</v>
      </c>
      <c r="M24" s="425">
        <v>0</v>
      </c>
      <c r="N24" s="425">
        <v>0</v>
      </c>
      <c r="O24" s="65">
        <f>$O$5*L24*M24*N24</f>
        <v>0</v>
      </c>
      <c r="P24" s="317">
        <f>$E24*O24</f>
        <v>0</v>
      </c>
      <c r="Q24" s="386"/>
      <c r="R24" s="424">
        <v>0</v>
      </c>
      <c r="S24" s="425">
        <v>0</v>
      </c>
      <c r="T24" s="425">
        <v>0</v>
      </c>
      <c r="U24" s="65">
        <f>$U$5*R24*S24*T24</f>
        <v>0</v>
      </c>
      <c r="V24" s="317">
        <f>$E24*U24</f>
        <v>0</v>
      </c>
      <c r="W24" s="386"/>
      <c r="X24" s="424">
        <v>0</v>
      </c>
      <c r="Y24" s="425">
        <v>0</v>
      </c>
      <c r="Z24" s="425">
        <v>0</v>
      </c>
      <c r="AA24" s="65">
        <f>$AA$5*X24*Y24*Z24</f>
        <v>0</v>
      </c>
      <c r="AB24" s="317">
        <f>$E24*AA24</f>
        <v>0</v>
      </c>
      <c r="AC24" s="386"/>
      <c r="AD24" s="424">
        <v>0</v>
      </c>
      <c r="AE24" s="425">
        <v>0</v>
      </c>
      <c r="AF24" s="425">
        <v>0</v>
      </c>
      <c r="AG24" s="65">
        <f>$AG$5*AD24*AE24*AF24</f>
        <v>0</v>
      </c>
      <c r="AH24" s="317">
        <f>$E24*AG24</f>
        <v>0</v>
      </c>
      <c r="AI24" s="64"/>
      <c r="AJ24" s="64">
        <f t="shared" ref="AJ24:AK27" si="10">SUM(I24,O24,U24,AA24,AG24)</f>
        <v>24</v>
      </c>
      <c r="AK24" s="492">
        <f t="shared" si="10"/>
        <v>2164.8000000000002</v>
      </c>
      <c r="AL24" s="64"/>
      <c r="AM24" s="64"/>
      <c r="AN24" s="64"/>
      <c r="AO24" s="64"/>
      <c r="AP24" s="64"/>
      <c r="AQ24" s="64"/>
      <c r="AR24" s="64"/>
      <c r="AS24" s="64"/>
      <c r="AT24" s="64"/>
      <c r="AU24" s="64"/>
      <c r="AV24" s="64"/>
      <c r="AW24" s="64"/>
      <c r="AX24" s="64"/>
      <c r="AY24" s="64"/>
      <c r="AZ24" s="64"/>
    </row>
    <row r="25" spans="2:52" ht="15" customHeight="1">
      <c r="B25" s="327" t="s">
        <v>40</v>
      </c>
      <c r="E25" s="337">
        <f>E11</f>
        <v>90.2</v>
      </c>
      <c r="F25" s="424">
        <v>0</v>
      </c>
      <c r="G25" s="425">
        <v>0</v>
      </c>
      <c r="H25" s="425">
        <v>0</v>
      </c>
      <c r="I25" s="65">
        <f>$I$5*F25*G25*H25</f>
        <v>0</v>
      </c>
      <c r="J25" s="317">
        <f>$E25*I25</f>
        <v>0</v>
      </c>
      <c r="K25" s="386"/>
      <c r="L25" s="424">
        <v>0</v>
      </c>
      <c r="M25" s="425">
        <v>0</v>
      </c>
      <c r="N25" s="425">
        <v>0</v>
      </c>
      <c r="O25" s="65">
        <f>$O$5*L25*M25*N25</f>
        <v>0</v>
      </c>
      <c r="P25" s="317">
        <f>$E25*O25</f>
        <v>0</v>
      </c>
      <c r="Q25" s="386"/>
      <c r="R25" s="424">
        <v>0</v>
      </c>
      <c r="S25" s="425">
        <v>0</v>
      </c>
      <c r="T25" s="425">
        <v>0</v>
      </c>
      <c r="U25" s="65">
        <f>$U$5*R25*S25*T25</f>
        <v>0</v>
      </c>
      <c r="V25" s="317">
        <f>$E25*U25</f>
        <v>0</v>
      </c>
      <c r="W25" s="386"/>
      <c r="X25" s="424">
        <v>0</v>
      </c>
      <c r="Y25" s="425">
        <v>0</v>
      </c>
      <c r="Z25" s="425">
        <v>0</v>
      </c>
      <c r="AA25" s="65">
        <f>$AA$5*X25*Y25*Z25</f>
        <v>0</v>
      </c>
      <c r="AB25" s="317">
        <f>$E25*AA25</f>
        <v>0</v>
      </c>
      <c r="AC25" s="386"/>
      <c r="AD25" s="424">
        <v>0</v>
      </c>
      <c r="AE25" s="425">
        <v>0</v>
      </c>
      <c r="AF25" s="425">
        <v>0</v>
      </c>
      <c r="AG25" s="65">
        <f>$AG$5*AD25*AE25*AF25</f>
        <v>0</v>
      </c>
      <c r="AH25" s="317">
        <f>$E25*AG25</f>
        <v>0</v>
      </c>
      <c r="AI25" s="64"/>
      <c r="AJ25" s="64">
        <f t="shared" si="10"/>
        <v>0</v>
      </c>
      <c r="AK25" s="492">
        <f t="shared" si="10"/>
        <v>0</v>
      </c>
      <c r="AL25" s="64"/>
      <c r="AM25" s="64"/>
      <c r="AN25" s="64"/>
      <c r="AO25" s="64"/>
      <c r="AP25" s="64"/>
      <c r="AQ25" s="64"/>
      <c r="AR25" s="64"/>
      <c r="AS25" s="64"/>
      <c r="AT25" s="64"/>
      <c r="AU25" s="64"/>
      <c r="AV25" s="64"/>
      <c r="AW25" s="64"/>
      <c r="AX25" s="64"/>
      <c r="AY25" s="64"/>
      <c r="AZ25" s="64"/>
    </row>
    <row r="26" spans="2:52" ht="15" customHeight="1">
      <c r="B26" s="327" t="s">
        <v>41</v>
      </c>
      <c r="E26" s="337">
        <f>E14</f>
        <v>115.50000000000001</v>
      </c>
      <c r="F26" s="424">
        <v>2</v>
      </c>
      <c r="G26" s="425">
        <v>2</v>
      </c>
      <c r="H26" s="425">
        <v>12</v>
      </c>
      <c r="I26" s="65">
        <f>$I$5*F26*G26*H26</f>
        <v>48</v>
      </c>
      <c r="J26" s="317">
        <f>$E26*I26</f>
        <v>5544.0000000000009</v>
      </c>
      <c r="K26" s="386"/>
      <c r="L26" s="424">
        <v>0</v>
      </c>
      <c r="M26" s="425">
        <v>0</v>
      </c>
      <c r="N26" s="425">
        <v>0</v>
      </c>
      <c r="O26" s="65">
        <f>$O$5*L26*M26*N26</f>
        <v>0</v>
      </c>
      <c r="P26" s="317">
        <f>$E26*O26</f>
        <v>0</v>
      </c>
      <c r="Q26" s="386"/>
      <c r="R26" s="424">
        <v>0</v>
      </c>
      <c r="S26" s="425">
        <v>0</v>
      </c>
      <c r="T26" s="425">
        <v>0</v>
      </c>
      <c r="U26" s="65">
        <f>$U$5*R26*S26*T26</f>
        <v>0</v>
      </c>
      <c r="V26" s="317">
        <f>$E26*U26</f>
        <v>0</v>
      </c>
      <c r="W26" s="386"/>
      <c r="X26" s="424">
        <v>0</v>
      </c>
      <c r="Y26" s="425">
        <v>0</v>
      </c>
      <c r="Z26" s="425">
        <v>0</v>
      </c>
      <c r="AA26" s="65">
        <f>$AA$5*X26*Y26*Z26</f>
        <v>0</v>
      </c>
      <c r="AB26" s="317">
        <f>$E26*AA26</f>
        <v>0</v>
      </c>
      <c r="AC26" s="386"/>
      <c r="AD26" s="424">
        <v>0</v>
      </c>
      <c r="AE26" s="425">
        <v>0</v>
      </c>
      <c r="AF26" s="425">
        <v>0</v>
      </c>
      <c r="AG26" s="65">
        <f>$AG$5*AD26*AE26*AF26</f>
        <v>0</v>
      </c>
      <c r="AH26" s="317">
        <f>$E26*AG26</f>
        <v>0</v>
      </c>
      <c r="AI26" s="64"/>
      <c r="AJ26" s="64">
        <f t="shared" si="10"/>
        <v>48</v>
      </c>
      <c r="AK26" s="492">
        <f t="shared" si="10"/>
        <v>5544.0000000000009</v>
      </c>
      <c r="AL26" s="64"/>
      <c r="AM26" s="64"/>
      <c r="AN26" s="64"/>
      <c r="AO26" s="64"/>
      <c r="AP26" s="64"/>
      <c r="AQ26" s="64"/>
      <c r="AR26" s="64"/>
      <c r="AS26" s="64"/>
      <c r="AT26" s="64"/>
      <c r="AU26" s="64"/>
      <c r="AV26" s="64"/>
      <c r="AW26" s="64"/>
      <c r="AX26" s="64"/>
      <c r="AY26" s="64"/>
      <c r="AZ26" s="64"/>
    </row>
    <row r="27" spans="2:52" ht="15" customHeight="1">
      <c r="B27" s="327" t="s">
        <v>65</v>
      </c>
      <c r="E27" s="337">
        <f>E17</f>
        <v>121.00000000000001</v>
      </c>
      <c r="F27" s="424">
        <v>0</v>
      </c>
      <c r="G27" s="425">
        <v>0</v>
      </c>
      <c r="H27" s="425">
        <v>0</v>
      </c>
      <c r="I27" s="65">
        <f>$I$5*F27*G27*H27</f>
        <v>0</v>
      </c>
      <c r="J27" s="317">
        <f>$E27*I27</f>
        <v>0</v>
      </c>
      <c r="K27" s="386"/>
      <c r="L27" s="424">
        <v>0</v>
      </c>
      <c r="M27" s="425">
        <v>0</v>
      </c>
      <c r="N27" s="425">
        <v>0</v>
      </c>
      <c r="O27" s="65">
        <f>$O$5*L27*M27*N27</f>
        <v>0</v>
      </c>
      <c r="P27" s="317">
        <f>$E27*O27</f>
        <v>0</v>
      </c>
      <c r="Q27" s="386"/>
      <c r="R27" s="424">
        <v>0</v>
      </c>
      <c r="S27" s="425">
        <v>0</v>
      </c>
      <c r="T27" s="425">
        <v>0</v>
      </c>
      <c r="U27" s="65">
        <f>$U$5*R27*S27*T27</f>
        <v>0</v>
      </c>
      <c r="V27" s="317">
        <f>$E27*U27</f>
        <v>0</v>
      </c>
      <c r="W27" s="386"/>
      <c r="X27" s="424">
        <v>0</v>
      </c>
      <c r="Y27" s="425">
        <v>0</v>
      </c>
      <c r="Z27" s="425">
        <v>0</v>
      </c>
      <c r="AA27" s="65">
        <f>$AA$5*X27*Y27*Z27</f>
        <v>0</v>
      </c>
      <c r="AB27" s="317">
        <f>$E27*AA27</f>
        <v>0</v>
      </c>
      <c r="AC27" s="386"/>
      <c r="AD27" s="424">
        <v>0</v>
      </c>
      <c r="AE27" s="425">
        <v>0</v>
      </c>
      <c r="AF27" s="425">
        <v>0</v>
      </c>
      <c r="AG27" s="65">
        <f>$AG$5*AD27*AE27*AF27</f>
        <v>0</v>
      </c>
      <c r="AH27" s="317">
        <f>$E27*AG27</f>
        <v>0</v>
      </c>
      <c r="AI27" s="64"/>
      <c r="AJ27" s="64">
        <f t="shared" si="10"/>
        <v>0</v>
      </c>
      <c r="AK27" s="492">
        <f t="shared" si="10"/>
        <v>0</v>
      </c>
      <c r="AL27" s="64"/>
      <c r="AM27" s="64"/>
      <c r="AN27" s="64"/>
      <c r="AO27" s="64"/>
      <c r="AP27" s="64"/>
      <c r="AQ27" s="64"/>
      <c r="AR27" s="64"/>
      <c r="AS27" s="64"/>
      <c r="AT27" s="64"/>
      <c r="AU27" s="64"/>
      <c r="AV27" s="64"/>
      <c r="AW27" s="64"/>
      <c r="AX27" s="64"/>
      <c r="AY27" s="64"/>
      <c r="AZ27" s="64"/>
    </row>
    <row r="28" spans="2:52" ht="15" customHeight="1">
      <c r="B28" s="323"/>
      <c r="C28" s="324"/>
      <c r="D28" s="324"/>
      <c r="E28" s="325" t="s">
        <v>45</v>
      </c>
      <c r="F28" s="983" t="s">
        <v>44</v>
      </c>
      <c r="G28" s="984"/>
      <c r="H28" s="330"/>
      <c r="I28" s="325"/>
      <c r="J28" s="316" t="s">
        <v>6</v>
      </c>
      <c r="K28" s="387"/>
      <c r="L28" s="983" t="s">
        <v>44</v>
      </c>
      <c r="M28" s="984"/>
      <c r="N28" s="330"/>
      <c r="O28" s="325"/>
      <c r="P28" s="316" t="s">
        <v>6</v>
      </c>
      <c r="Q28" s="387"/>
      <c r="R28" s="983" t="s">
        <v>44</v>
      </c>
      <c r="S28" s="984"/>
      <c r="T28" s="330"/>
      <c r="U28" s="325"/>
      <c r="V28" s="316" t="s">
        <v>6</v>
      </c>
      <c r="W28" s="387"/>
      <c r="X28" s="983" t="s">
        <v>44</v>
      </c>
      <c r="Y28" s="984"/>
      <c r="Z28" s="330"/>
      <c r="AA28" s="325"/>
      <c r="AB28" s="316" t="s">
        <v>6</v>
      </c>
      <c r="AC28" s="387"/>
      <c r="AD28" s="983" t="s">
        <v>44</v>
      </c>
      <c r="AE28" s="984"/>
      <c r="AF28" s="330"/>
      <c r="AG28" s="325"/>
      <c r="AH28" s="316" t="s">
        <v>6</v>
      </c>
      <c r="AI28" s="64"/>
      <c r="AJ28" s="64"/>
      <c r="AK28" s="64"/>
      <c r="AL28" s="64"/>
      <c r="AM28" s="64"/>
      <c r="AN28" s="64"/>
      <c r="AO28" s="64"/>
      <c r="AP28" s="64"/>
      <c r="AQ28" s="64"/>
      <c r="AR28" s="64"/>
      <c r="AS28" s="64"/>
      <c r="AT28" s="64"/>
      <c r="AU28" s="64"/>
      <c r="AV28" s="64"/>
      <c r="AW28" s="64"/>
      <c r="AX28" s="64"/>
      <c r="AY28" s="64"/>
      <c r="AZ28" s="64"/>
    </row>
    <row r="29" spans="2:52" ht="15" customHeight="1">
      <c r="B29" s="327" t="s">
        <v>199</v>
      </c>
      <c r="D29" s="348">
        <v>0.6</v>
      </c>
      <c r="E29" s="337">
        <f>D29*(1+Sicherheit)*(1+Gewinn)</f>
        <v>0.66</v>
      </c>
      <c r="F29" s="985">
        <v>0</v>
      </c>
      <c r="G29" s="986"/>
      <c r="H29" s="332"/>
      <c r="I29" s="315"/>
      <c r="J29" s="318">
        <f>$I$5*$E29*F29</f>
        <v>0</v>
      </c>
      <c r="K29" s="387"/>
      <c r="L29" s="985">
        <v>0</v>
      </c>
      <c r="M29" s="986"/>
      <c r="N29" s="332"/>
      <c r="O29" s="315"/>
      <c r="P29" s="318">
        <f>$O$5*$E29*L29</f>
        <v>0</v>
      </c>
      <c r="Q29" s="387"/>
      <c r="R29" s="985">
        <v>0</v>
      </c>
      <c r="S29" s="986"/>
      <c r="T29" s="332"/>
      <c r="U29" s="315"/>
      <c r="V29" s="318">
        <f>$U$5*$E29*R29</f>
        <v>0</v>
      </c>
      <c r="W29" s="387"/>
      <c r="X29" s="985">
        <v>0</v>
      </c>
      <c r="Y29" s="986"/>
      <c r="Z29" s="332"/>
      <c r="AA29" s="315"/>
      <c r="AB29" s="318">
        <f>$AA$5*$E29*X29</f>
        <v>0</v>
      </c>
      <c r="AC29" s="387"/>
      <c r="AD29" s="985">
        <v>0</v>
      </c>
      <c r="AE29" s="986"/>
      <c r="AF29" s="332"/>
      <c r="AG29" s="315"/>
      <c r="AH29" s="318">
        <f>$AG$5*$E29*AD29</f>
        <v>0</v>
      </c>
      <c r="AI29" s="64"/>
      <c r="AJ29" s="64"/>
      <c r="AK29" s="492">
        <f>SUM(J29,P29,V29,AB29,AH29)</f>
        <v>0</v>
      </c>
      <c r="AL29" s="64"/>
      <c r="AM29" s="64"/>
      <c r="AN29" s="64"/>
      <c r="AO29" s="64"/>
      <c r="AP29" s="64"/>
      <c r="AQ29" s="64"/>
      <c r="AR29" s="64"/>
      <c r="AS29" s="64"/>
      <c r="AT29" s="64"/>
      <c r="AU29" s="64"/>
      <c r="AV29" s="64"/>
      <c r="AW29" s="64"/>
      <c r="AX29" s="64"/>
      <c r="AY29" s="64"/>
      <c r="AZ29" s="64"/>
    </row>
    <row r="30" spans="2:52" ht="15" customHeight="1">
      <c r="B30" s="323"/>
      <c r="C30" s="324"/>
      <c r="D30" s="324"/>
      <c r="E30" s="325"/>
      <c r="F30" s="357" t="s">
        <v>47</v>
      </c>
      <c r="G30" s="330"/>
      <c r="H30" s="330"/>
      <c r="I30" s="326"/>
      <c r="J30" s="316"/>
      <c r="K30" s="387"/>
      <c r="L30" s="357" t="s">
        <v>47</v>
      </c>
      <c r="M30" s="330"/>
      <c r="N30" s="330"/>
      <c r="O30" s="326"/>
      <c r="P30" s="316"/>
      <c r="Q30" s="387"/>
      <c r="R30" s="357" t="s">
        <v>47</v>
      </c>
      <c r="S30" s="330"/>
      <c r="T30" s="330"/>
      <c r="U30" s="326"/>
      <c r="V30" s="316"/>
      <c r="W30" s="387"/>
      <c r="X30" s="357" t="s">
        <v>47</v>
      </c>
      <c r="Y30" s="330"/>
      <c r="Z30" s="330"/>
      <c r="AA30" s="326"/>
      <c r="AB30" s="316"/>
      <c r="AC30" s="387"/>
      <c r="AD30" s="357" t="s">
        <v>47</v>
      </c>
      <c r="AE30" s="330"/>
      <c r="AF30" s="330"/>
      <c r="AG30" s="326"/>
      <c r="AH30" s="316"/>
      <c r="AI30" s="64"/>
      <c r="AJ30" s="64"/>
      <c r="AK30" s="64"/>
      <c r="AL30" s="64"/>
      <c r="AM30" s="64"/>
      <c r="AN30" s="64"/>
      <c r="AO30" s="64"/>
      <c r="AP30" s="64"/>
      <c r="AQ30" s="64"/>
      <c r="AR30" s="64"/>
      <c r="AS30" s="64"/>
      <c r="AT30" s="64"/>
      <c r="AU30" s="64"/>
      <c r="AV30" s="64"/>
      <c r="AW30" s="64"/>
      <c r="AX30" s="64"/>
      <c r="AY30" s="64"/>
      <c r="AZ30" s="64"/>
    </row>
    <row r="31" spans="2:52" s="322" customFormat="1" ht="15" customHeight="1">
      <c r="B31" s="992" t="s">
        <v>52</v>
      </c>
      <c r="C31" s="993"/>
      <c r="D31" s="320"/>
      <c r="E31" s="320"/>
      <c r="F31" s="352">
        <v>3</v>
      </c>
      <c r="G31" s="987">
        <v>1000</v>
      </c>
      <c r="H31" s="988"/>
      <c r="I31" s="66"/>
      <c r="J31" s="318">
        <f>$I$5*F31*G31*(1+Sicherheit)*(1+Gewinn)</f>
        <v>3300.0000000000005</v>
      </c>
      <c r="K31" s="387"/>
      <c r="L31" s="352">
        <v>0</v>
      </c>
      <c r="M31" s="987">
        <v>0</v>
      </c>
      <c r="N31" s="988"/>
      <c r="O31" s="66"/>
      <c r="P31" s="318">
        <f>$O$5*L31*M31*(1+Sicherheit)*(1+Gewinn)</f>
        <v>0</v>
      </c>
      <c r="Q31" s="387"/>
      <c r="R31" s="352">
        <v>0</v>
      </c>
      <c r="S31" s="987">
        <v>0</v>
      </c>
      <c r="T31" s="988"/>
      <c r="U31" s="66"/>
      <c r="V31" s="318">
        <f>$U$5*R31*S31*(1+Sicherheit)*(1+Gewinn)</f>
        <v>0</v>
      </c>
      <c r="W31" s="387"/>
      <c r="X31" s="352">
        <v>0</v>
      </c>
      <c r="Y31" s="987">
        <v>0</v>
      </c>
      <c r="Z31" s="988"/>
      <c r="AA31" s="66"/>
      <c r="AB31" s="318">
        <f>$AA$5*X31*Y31*(1+Sicherheit)*(1+Gewinn)</f>
        <v>0</v>
      </c>
      <c r="AC31" s="387"/>
      <c r="AD31" s="352">
        <v>0</v>
      </c>
      <c r="AE31" s="987">
        <v>0</v>
      </c>
      <c r="AF31" s="988"/>
      <c r="AG31" s="66"/>
      <c r="AH31" s="318">
        <f>$AG$5*AD31*AE31*(1+Sicherheit)*(1+Gewinn)</f>
        <v>0</v>
      </c>
      <c r="AI31" s="490"/>
      <c r="AJ31" s="490"/>
      <c r="AK31" s="492">
        <f t="shared" ref="AK31:AK36" si="11">SUM(J31,P31,V31,AB31,AH31)</f>
        <v>3300.0000000000005</v>
      </c>
      <c r="AL31" s="490"/>
      <c r="AM31" s="490"/>
      <c r="AN31" s="490"/>
      <c r="AO31" s="490"/>
      <c r="AP31" s="490"/>
      <c r="AQ31" s="490"/>
      <c r="AR31" s="490"/>
      <c r="AS31" s="490"/>
      <c r="AT31" s="490"/>
      <c r="AU31" s="490"/>
      <c r="AV31" s="490"/>
      <c r="AW31" s="490"/>
      <c r="AX31" s="490"/>
      <c r="AY31" s="490"/>
      <c r="AZ31" s="490"/>
    </row>
    <row r="32" spans="2:52" ht="15" customHeight="1">
      <c r="B32" s="992" t="s">
        <v>48</v>
      </c>
      <c r="C32" s="993"/>
      <c r="E32" s="320"/>
      <c r="F32" s="352">
        <v>2</v>
      </c>
      <c r="G32" s="977">
        <v>150</v>
      </c>
      <c r="H32" s="978"/>
      <c r="I32" s="66"/>
      <c r="J32" s="318">
        <f>$I$5*F32*G32*(1+Sicherheit)*(1+Gewinn)</f>
        <v>330</v>
      </c>
      <c r="K32" s="387"/>
      <c r="L32" s="352">
        <v>0</v>
      </c>
      <c r="M32" s="977">
        <v>0</v>
      </c>
      <c r="N32" s="978"/>
      <c r="O32" s="66"/>
      <c r="P32" s="318">
        <f>$O$5*L32*M32*(1+Sicherheit)*(1+Gewinn)</f>
        <v>0</v>
      </c>
      <c r="Q32" s="387"/>
      <c r="R32" s="352">
        <v>0</v>
      </c>
      <c r="S32" s="977">
        <v>0</v>
      </c>
      <c r="T32" s="978"/>
      <c r="U32" s="66"/>
      <c r="V32" s="318">
        <f>$U$5*R32*S32*(1+Sicherheit)*(1+Gewinn)</f>
        <v>0</v>
      </c>
      <c r="W32" s="387"/>
      <c r="X32" s="352">
        <v>0</v>
      </c>
      <c r="Y32" s="977">
        <v>0</v>
      </c>
      <c r="Z32" s="978"/>
      <c r="AA32" s="66"/>
      <c r="AB32" s="318">
        <f>$AA$5*X32*Y32*(1+Sicherheit)*(1+Gewinn)</f>
        <v>0</v>
      </c>
      <c r="AC32" s="387"/>
      <c r="AD32" s="352">
        <v>0</v>
      </c>
      <c r="AE32" s="977">
        <v>0</v>
      </c>
      <c r="AF32" s="978"/>
      <c r="AG32" s="66"/>
      <c r="AH32" s="318">
        <f>$AG$5*AD32*AE32*(1+Sicherheit)*(1+Gewinn)</f>
        <v>0</v>
      </c>
      <c r="AI32" s="64"/>
      <c r="AJ32" s="64"/>
      <c r="AK32" s="492">
        <f t="shared" si="11"/>
        <v>330</v>
      </c>
      <c r="AL32" s="64"/>
      <c r="AM32" s="64"/>
      <c r="AN32" s="64"/>
      <c r="AO32" s="64"/>
      <c r="AP32" s="64"/>
      <c r="AQ32" s="64"/>
      <c r="AR32" s="64"/>
      <c r="AS32" s="64"/>
      <c r="AT32" s="64"/>
      <c r="AU32" s="64"/>
      <c r="AV32" s="64"/>
      <c r="AW32" s="64"/>
      <c r="AX32" s="64"/>
      <c r="AY32" s="64"/>
      <c r="AZ32" s="64"/>
    </row>
    <row r="33" spans="2:52" ht="15" customHeight="1">
      <c r="B33" s="992" t="s">
        <v>49</v>
      </c>
      <c r="C33" s="993"/>
      <c r="E33" s="320"/>
      <c r="F33" s="352">
        <v>1</v>
      </c>
      <c r="G33" s="977">
        <v>1500</v>
      </c>
      <c r="H33" s="978"/>
      <c r="I33" s="66"/>
      <c r="J33" s="318">
        <f>$I$5*F33*G33*(1+Sicherheit)*(1+Gewinn)</f>
        <v>1650.0000000000002</v>
      </c>
      <c r="K33" s="387"/>
      <c r="L33" s="352">
        <v>0</v>
      </c>
      <c r="M33" s="977">
        <v>0</v>
      </c>
      <c r="N33" s="978"/>
      <c r="O33" s="66"/>
      <c r="P33" s="318">
        <f>$O$5*L33*M33*(1+Sicherheit)*(1+Gewinn)</f>
        <v>0</v>
      </c>
      <c r="Q33" s="387"/>
      <c r="R33" s="352">
        <v>0</v>
      </c>
      <c r="S33" s="977">
        <v>0</v>
      </c>
      <c r="T33" s="978"/>
      <c r="U33" s="66"/>
      <c r="V33" s="318">
        <f>$U$5*R33*S33*(1+Sicherheit)*(1+Gewinn)</f>
        <v>0</v>
      </c>
      <c r="W33" s="387"/>
      <c r="X33" s="352">
        <v>0</v>
      </c>
      <c r="Y33" s="977">
        <v>0</v>
      </c>
      <c r="Z33" s="978"/>
      <c r="AA33" s="66"/>
      <c r="AB33" s="318">
        <f>$AA$5*X33*Y33*(1+Sicherheit)*(1+Gewinn)</f>
        <v>0</v>
      </c>
      <c r="AC33" s="387"/>
      <c r="AD33" s="352">
        <v>0</v>
      </c>
      <c r="AE33" s="977">
        <v>0</v>
      </c>
      <c r="AF33" s="978"/>
      <c r="AG33" s="66"/>
      <c r="AH33" s="318">
        <f>$AG$5*AD33*AE33*(1+Sicherheit)*(1+Gewinn)</f>
        <v>0</v>
      </c>
      <c r="AI33" s="64"/>
      <c r="AJ33" s="64"/>
      <c r="AK33" s="492">
        <f t="shared" si="11"/>
        <v>1650.0000000000002</v>
      </c>
      <c r="AL33" s="64"/>
      <c r="AM33" s="64"/>
      <c r="AN33" s="64"/>
      <c r="AO33" s="64"/>
      <c r="AP33" s="64"/>
      <c r="AQ33" s="64"/>
      <c r="AR33" s="64"/>
      <c r="AS33" s="64"/>
      <c r="AT33" s="64"/>
      <c r="AU33" s="64"/>
      <c r="AV33" s="64"/>
      <c r="AW33" s="64"/>
      <c r="AX33" s="64"/>
      <c r="AY33" s="64"/>
      <c r="AZ33" s="64"/>
    </row>
    <row r="34" spans="2:52" ht="15" customHeight="1">
      <c r="B34" s="992" t="s">
        <v>50</v>
      </c>
      <c r="C34" s="993"/>
      <c r="E34" s="320"/>
      <c r="F34" s="352">
        <v>0</v>
      </c>
      <c r="G34" s="977">
        <v>0</v>
      </c>
      <c r="H34" s="978"/>
      <c r="I34" s="66"/>
      <c r="J34" s="318">
        <f>$I$5*F34*G34*(1+Sicherheit)*(1+Gewinn)</f>
        <v>0</v>
      </c>
      <c r="K34" s="387"/>
      <c r="L34" s="352">
        <v>0</v>
      </c>
      <c r="M34" s="977">
        <v>0</v>
      </c>
      <c r="N34" s="978"/>
      <c r="O34" s="66"/>
      <c r="P34" s="318">
        <f>$O$5*L34*M34*(1+Sicherheit)*(1+Gewinn)</f>
        <v>0</v>
      </c>
      <c r="Q34" s="387"/>
      <c r="R34" s="352">
        <v>0</v>
      </c>
      <c r="S34" s="977">
        <v>0</v>
      </c>
      <c r="T34" s="978"/>
      <c r="U34" s="66"/>
      <c r="V34" s="318">
        <f>$U$5*R34*S34*(1+Sicherheit)*(1+Gewinn)</f>
        <v>0</v>
      </c>
      <c r="W34" s="387"/>
      <c r="X34" s="352">
        <v>0</v>
      </c>
      <c r="Y34" s="977">
        <v>0</v>
      </c>
      <c r="Z34" s="978"/>
      <c r="AA34" s="66"/>
      <c r="AB34" s="318">
        <f>$AA$5*X34*Y34*(1+Sicherheit)*(1+Gewinn)</f>
        <v>0</v>
      </c>
      <c r="AC34" s="387"/>
      <c r="AD34" s="352">
        <v>0</v>
      </c>
      <c r="AE34" s="977">
        <v>0</v>
      </c>
      <c r="AF34" s="978"/>
      <c r="AG34" s="66"/>
      <c r="AH34" s="318">
        <f>$AG$5*AD34*AE34*(1+Sicherheit)*(1+Gewinn)</f>
        <v>0</v>
      </c>
      <c r="AI34" s="64"/>
      <c r="AJ34" s="64"/>
      <c r="AK34" s="492">
        <f t="shared" si="11"/>
        <v>0</v>
      </c>
      <c r="AL34" s="64"/>
      <c r="AM34" s="64"/>
      <c r="AN34" s="64"/>
      <c r="AO34" s="64"/>
      <c r="AP34" s="64"/>
      <c r="AQ34" s="64"/>
      <c r="AR34" s="64"/>
      <c r="AS34" s="64"/>
      <c r="AT34" s="64"/>
      <c r="AU34" s="64"/>
      <c r="AV34" s="64"/>
      <c r="AW34" s="64"/>
      <c r="AX34" s="64"/>
      <c r="AY34" s="64"/>
      <c r="AZ34" s="64"/>
    </row>
    <row r="35" spans="2:52" ht="15" customHeight="1" thickBot="1">
      <c r="B35" s="994" t="s">
        <v>144</v>
      </c>
      <c r="C35" s="995"/>
      <c r="E35" s="320"/>
      <c r="F35" s="352">
        <v>0</v>
      </c>
      <c r="G35" s="979">
        <v>0</v>
      </c>
      <c r="H35" s="980"/>
      <c r="I35" s="338"/>
      <c r="J35" s="318">
        <f>$I$5*F35*G35*(1+Sicherheit)*(1+Gewinn)</f>
        <v>0</v>
      </c>
      <c r="K35" s="387"/>
      <c r="L35" s="352">
        <v>0</v>
      </c>
      <c r="M35" s="979">
        <v>0</v>
      </c>
      <c r="N35" s="980"/>
      <c r="O35" s="338"/>
      <c r="P35" s="318">
        <f>$O$5*L35*M35*(1+Sicherheit)*(1+Gewinn)</f>
        <v>0</v>
      </c>
      <c r="Q35" s="387"/>
      <c r="R35" s="352">
        <v>0</v>
      </c>
      <c r="S35" s="979">
        <v>0</v>
      </c>
      <c r="T35" s="980"/>
      <c r="U35" s="338"/>
      <c r="V35" s="318">
        <f>$U$5*R35*S35*(1+Sicherheit)*(1+Gewinn)</f>
        <v>0</v>
      </c>
      <c r="W35" s="387"/>
      <c r="X35" s="352">
        <v>0</v>
      </c>
      <c r="Y35" s="979">
        <v>0</v>
      </c>
      <c r="Z35" s="980"/>
      <c r="AA35" s="338"/>
      <c r="AB35" s="318">
        <f>$AA$5*X35*Y35*(1+Sicherheit)*(1+Gewinn)</f>
        <v>0</v>
      </c>
      <c r="AC35" s="387"/>
      <c r="AD35" s="352">
        <v>0</v>
      </c>
      <c r="AE35" s="979">
        <v>0</v>
      </c>
      <c r="AF35" s="980"/>
      <c r="AG35" s="338"/>
      <c r="AH35" s="318">
        <f>$AG$5*AD35*AE35*(1+Sicherheit)*(1+Gewinn)</f>
        <v>0</v>
      </c>
      <c r="AI35" s="64"/>
      <c r="AJ35" s="64"/>
      <c r="AK35" s="492">
        <f t="shared" si="11"/>
        <v>0</v>
      </c>
      <c r="AL35" s="64"/>
      <c r="AM35" s="64"/>
      <c r="AN35" s="64"/>
      <c r="AO35" s="64"/>
      <c r="AP35" s="64"/>
      <c r="AQ35" s="64"/>
      <c r="AR35" s="64"/>
      <c r="AS35" s="64"/>
      <c r="AT35" s="64"/>
      <c r="AU35" s="64"/>
      <c r="AV35" s="64"/>
      <c r="AW35" s="64"/>
      <c r="AX35" s="64"/>
      <c r="AY35" s="64"/>
      <c r="AZ35" s="64"/>
    </row>
    <row r="36" spans="2:52" ht="15" customHeight="1" thickBot="1">
      <c r="B36" s="336" t="s">
        <v>197</v>
      </c>
      <c r="C36" s="336"/>
      <c r="D36" s="336"/>
      <c r="E36" s="259"/>
      <c r="F36" s="339"/>
      <c r="G36" s="340"/>
      <c r="H36" s="340"/>
      <c r="I36" s="259"/>
      <c r="J36" s="604">
        <f>SUM(J24:J35)</f>
        <v>12988.800000000001</v>
      </c>
      <c r="L36" s="339"/>
      <c r="M36" s="340"/>
      <c r="N36" s="340"/>
      <c r="O36" s="259"/>
      <c r="P36" s="604">
        <f>SUM(P24:P35)</f>
        <v>0</v>
      </c>
      <c r="R36" s="339"/>
      <c r="S36" s="340"/>
      <c r="T36" s="340"/>
      <c r="U36" s="259"/>
      <c r="V36" s="604">
        <f>SUM(V24:V35)</f>
        <v>0</v>
      </c>
      <c r="X36" s="339"/>
      <c r="Y36" s="340"/>
      <c r="Z36" s="340"/>
      <c r="AA36" s="259"/>
      <c r="AB36" s="604">
        <f>SUM(AB24:AB35)</f>
        <v>0</v>
      </c>
      <c r="AD36" s="339"/>
      <c r="AE36" s="340"/>
      <c r="AF36" s="340"/>
      <c r="AG36" s="259"/>
      <c r="AH36" s="604">
        <f>SUM(AH24:AH35)</f>
        <v>0</v>
      </c>
      <c r="AI36" s="64"/>
      <c r="AJ36" s="64"/>
      <c r="AK36" s="492">
        <f t="shared" si="11"/>
        <v>12988.800000000001</v>
      </c>
      <c r="AL36" s="64"/>
      <c r="AM36" s="64"/>
      <c r="AN36" s="64"/>
      <c r="AO36" s="64"/>
      <c r="AP36" s="64"/>
      <c r="AQ36" s="64"/>
      <c r="AR36" s="64"/>
      <c r="AS36" s="64"/>
      <c r="AT36" s="64"/>
      <c r="AU36" s="64"/>
      <c r="AV36" s="64"/>
      <c r="AW36" s="64"/>
      <c r="AX36" s="64"/>
      <c r="AY36" s="64"/>
      <c r="AZ36" s="64"/>
    </row>
    <row r="37" spans="2:52" ht="3.95" customHeight="1" thickBot="1">
      <c r="J37" s="382"/>
      <c r="P37" s="382"/>
      <c r="R37" s="65"/>
      <c r="S37" s="65"/>
      <c r="T37" s="65"/>
      <c r="U37" s="65"/>
      <c r="V37" s="382"/>
      <c r="X37" s="65"/>
      <c r="Y37" s="65"/>
      <c r="Z37" s="65"/>
      <c r="AA37" s="65"/>
      <c r="AB37" s="382"/>
      <c r="AD37" s="65"/>
      <c r="AE37" s="65"/>
      <c r="AF37" s="65"/>
      <c r="AG37" s="65"/>
      <c r="AH37" s="382"/>
      <c r="AI37" s="64"/>
      <c r="AJ37" s="64"/>
      <c r="AK37" s="64"/>
      <c r="AL37" s="64"/>
      <c r="AM37" s="64"/>
      <c r="AN37" s="64"/>
      <c r="AO37" s="64"/>
      <c r="AP37" s="64"/>
      <c r="AQ37" s="64"/>
      <c r="AR37" s="64"/>
      <c r="AS37" s="64"/>
      <c r="AT37" s="64"/>
      <c r="AU37" s="64"/>
      <c r="AV37" s="64"/>
      <c r="AW37" s="64"/>
      <c r="AX37" s="64"/>
      <c r="AY37" s="64"/>
      <c r="AZ37" s="64"/>
    </row>
    <row r="38" spans="2:52" ht="13.5" thickBot="1">
      <c r="B38" s="320" t="s">
        <v>198</v>
      </c>
      <c r="D38" s="605">
        <v>0.25</v>
      </c>
      <c r="E38" s="319" t="s">
        <v>205</v>
      </c>
      <c r="I38" s="356"/>
      <c r="J38" s="604">
        <f>$D38*(SUM(J8:J17)+SUM(J24:J27))</f>
        <v>8513.4500000000007</v>
      </c>
      <c r="O38" s="356"/>
      <c r="P38" s="604">
        <f>$D38*(SUM(P8:P17)+SUM(P24:P27))</f>
        <v>0</v>
      </c>
      <c r="R38" s="65"/>
      <c r="S38" s="65"/>
      <c r="T38" s="65"/>
      <c r="U38" s="356"/>
      <c r="V38" s="604">
        <f>$D38*(SUM(V8:V17)+SUM(V24:V27))</f>
        <v>0</v>
      </c>
      <c r="X38" s="65"/>
      <c r="Y38" s="65"/>
      <c r="Z38" s="65"/>
      <c r="AA38" s="356"/>
      <c r="AB38" s="604">
        <f>$D38*(SUM(AB8:AB17)+SUM(AB24:AB27))</f>
        <v>0</v>
      </c>
      <c r="AD38" s="65"/>
      <c r="AE38" s="65"/>
      <c r="AF38" s="65"/>
      <c r="AG38" s="356"/>
      <c r="AH38" s="604">
        <f>$D38*(SUM(AH8:AH17)+SUM(AH24:AH27))</f>
        <v>0</v>
      </c>
      <c r="AI38" s="64"/>
      <c r="AJ38" s="64"/>
      <c r="AK38" s="492">
        <f>SUM(J38,P38,V38,AB38,AH38)</f>
        <v>8513.4500000000007</v>
      </c>
      <c r="AL38" s="64"/>
      <c r="AM38" s="64"/>
      <c r="AN38" s="64"/>
      <c r="AO38" s="64"/>
      <c r="AP38" s="64"/>
      <c r="AQ38" s="64"/>
      <c r="AR38" s="64"/>
      <c r="AS38" s="64"/>
      <c r="AT38" s="64"/>
      <c r="AU38" s="64"/>
      <c r="AV38" s="64"/>
      <c r="AW38" s="64"/>
      <c r="AX38" s="64"/>
      <c r="AY38" s="64"/>
      <c r="AZ38" s="64"/>
    </row>
    <row r="39" spans="2:52">
      <c r="B39" s="319"/>
      <c r="C39" s="319"/>
      <c r="D39" s="319"/>
      <c r="AI39" s="64"/>
      <c r="AJ39" s="64"/>
      <c r="AK39" s="64"/>
      <c r="AL39" s="64"/>
      <c r="AM39" s="64"/>
      <c r="AN39" s="64"/>
      <c r="AO39" s="64"/>
      <c r="AP39" s="64"/>
      <c r="AQ39" s="64"/>
      <c r="AR39" s="64"/>
      <c r="AS39" s="64"/>
      <c r="AT39" s="64"/>
      <c r="AU39" s="64"/>
      <c r="AV39" s="64"/>
      <c r="AW39" s="64"/>
      <c r="AX39" s="64"/>
      <c r="AY39" s="64"/>
      <c r="AZ39" s="64"/>
    </row>
    <row r="40" spans="2:52">
      <c r="AI40" s="64"/>
      <c r="AJ40" s="64"/>
      <c r="AK40" s="64"/>
      <c r="AL40" s="64"/>
      <c r="AM40" s="64"/>
      <c r="AN40" s="64"/>
      <c r="AO40" s="64"/>
      <c r="AP40" s="64"/>
      <c r="AQ40" s="64"/>
      <c r="AR40" s="64"/>
      <c r="AS40" s="64"/>
      <c r="AT40" s="64"/>
      <c r="AU40" s="64"/>
      <c r="AV40" s="64"/>
      <c r="AW40" s="64"/>
      <c r="AX40" s="64"/>
      <c r="AY40" s="64"/>
      <c r="AZ40" s="64"/>
    </row>
    <row r="41" spans="2:52">
      <c r="AI41" s="64"/>
      <c r="AJ41" s="64"/>
      <c r="AK41" s="64"/>
      <c r="AL41" s="64"/>
      <c r="AM41" s="64"/>
      <c r="AN41" s="64"/>
      <c r="AO41" s="64"/>
      <c r="AP41" s="64"/>
      <c r="AQ41" s="64"/>
      <c r="AR41" s="64"/>
      <c r="AS41" s="64"/>
      <c r="AT41" s="64"/>
      <c r="AU41" s="64"/>
      <c r="AV41" s="64"/>
      <c r="AW41" s="64"/>
      <c r="AX41" s="64"/>
      <c r="AY41" s="64"/>
      <c r="AZ41" s="64"/>
    </row>
    <row r="42" spans="2:52">
      <c r="AI42" s="64"/>
      <c r="AJ42" s="64"/>
      <c r="AK42" s="64"/>
      <c r="AL42" s="64"/>
      <c r="AM42" s="64"/>
      <c r="AN42" s="64"/>
      <c r="AO42" s="64"/>
      <c r="AP42" s="64"/>
      <c r="AQ42" s="64"/>
      <c r="AR42" s="64"/>
      <c r="AS42" s="64"/>
      <c r="AT42" s="64"/>
      <c r="AU42" s="64"/>
      <c r="AV42" s="64"/>
      <c r="AW42" s="64"/>
      <c r="AX42" s="64"/>
      <c r="AY42" s="64"/>
      <c r="AZ42" s="64"/>
    </row>
    <row r="43" spans="2:52">
      <c r="AI43" s="64"/>
      <c r="AJ43" s="64"/>
      <c r="AK43" s="64"/>
      <c r="AL43" s="64"/>
      <c r="AM43" s="64"/>
      <c r="AN43" s="64"/>
      <c r="AO43" s="64"/>
      <c r="AP43" s="64"/>
      <c r="AQ43" s="64"/>
      <c r="AR43" s="64"/>
      <c r="AS43" s="64"/>
      <c r="AT43" s="64"/>
      <c r="AU43" s="64"/>
      <c r="AV43" s="64"/>
      <c r="AW43" s="64"/>
      <c r="AX43" s="64"/>
      <c r="AY43" s="64"/>
      <c r="AZ43" s="64"/>
    </row>
    <row r="44" spans="2:52">
      <c r="AI44" s="64"/>
      <c r="AJ44" s="64"/>
      <c r="AK44" s="64"/>
      <c r="AL44" s="64"/>
      <c r="AM44" s="64"/>
      <c r="AN44" s="64"/>
      <c r="AO44" s="64"/>
      <c r="AP44" s="64"/>
      <c r="AQ44" s="64"/>
      <c r="AR44" s="64"/>
      <c r="AS44" s="64"/>
      <c r="AT44" s="64"/>
      <c r="AU44" s="64"/>
      <c r="AV44" s="64"/>
      <c r="AW44" s="64"/>
      <c r="AX44" s="64"/>
      <c r="AY44" s="64"/>
      <c r="AZ44" s="64"/>
    </row>
    <row r="45" spans="2:52">
      <c r="AI45" s="64"/>
      <c r="AJ45" s="64"/>
      <c r="AK45" s="64"/>
      <c r="AL45" s="64"/>
      <c r="AM45" s="64"/>
      <c r="AN45" s="64"/>
      <c r="AO45" s="64"/>
      <c r="AP45" s="64"/>
      <c r="AQ45" s="64"/>
      <c r="AR45" s="64"/>
      <c r="AS45" s="64"/>
      <c r="AT45" s="64"/>
      <c r="AU45" s="64"/>
      <c r="AV45" s="64"/>
      <c r="AW45" s="64"/>
      <c r="AX45" s="64"/>
      <c r="AY45" s="64"/>
      <c r="AZ45" s="64"/>
    </row>
    <row r="46" spans="2:52">
      <c r="AI46" s="64"/>
      <c r="AJ46" s="64"/>
      <c r="AK46" s="64"/>
      <c r="AL46" s="64"/>
      <c r="AM46" s="64"/>
      <c r="AN46" s="64"/>
      <c r="AO46" s="64"/>
      <c r="AP46" s="64"/>
      <c r="AQ46" s="64"/>
      <c r="AR46" s="64"/>
      <c r="AS46" s="64"/>
      <c r="AT46" s="64"/>
      <c r="AU46" s="64"/>
      <c r="AV46" s="64"/>
      <c r="AW46" s="64"/>
      <c r="AX46" s="64"/>
      <c r="AY46" s="64"/>
      <c r="AZ46" s="64"/>
    </row>
    <row r="47" spans="2:52">
      <c r="AI47" s="64"/>
      <c r="AJ47" s="64"/>
      <c r="AK47" s="64"/>
      <c r="AL47" s="64"/>
      <c r="AM47" s="64"/>
      <c r="AN47" s="64"/>
      <c r="AO47" s="64"/>
      <c r="AP47" s="64"/>
      <c r="AQ47" s="64"/>
      <c r="AR47" s="64"/>
      <c r="AS47" s="64"/>
      <c r="AT47" s="64"/>
      <c r="AU47" s="64"/>
      <c r="AV47" s="64"/>
      <c r="AW47" s="64"/>
      <c r="AX47" s="64"/>
      <c r="AY47" s="64"/>
      <c r="AZ47" s="64"/>
    </row>
    <row r="48" spans="2:52">
      <c r="AI48" s="64"/>
      <c r="AJ48" s="64"/>
      <c r="AK48" s="64"/>
      <c r="AL48" s="64"/>
      <c r="AM48" s="64"/>
      <c r="AN48" s="64"/>
      <c r="AO48" s="64"/>
      <c r="AP48" s="64"/>
      <c r="AQ48" s="64"/>
      <c r="AR48" s="64"/>
      <c r="AS48" s="64"/>
      <c r="AT48" s="64"/>
      <c r="AU48" s="64"/>
      <c r="AV48" s="64"/>
      <c r="AW48" s="64"/>
      <c r="AX48" s="64"/>
      <c r="AY48" s="64"/>
      <c r="AZ48" s="64"/>
    </row>
    <row r="49" spans="35:52">
      <c r="AI49" s="64"/>
      <c r="AJ49" s="64"/>
      <c r="AK49" s="64"/>
      <c r="AL49" s="64"/>
      <c r="AM49" s="64"/>
      <c r="AN49" s="64"/>
      <c r="AO49" s="64"/>
      <c r="AP49" s="64"/>
      <c r="AQ49" s="64"/>
      <c r="AR49" s="64"/>
      <c r="AS49" s="64"/>
      <c r="AT49" s="64"/>
      <c r="AU49" s="64"/>
      <c r="AV49" s="64"/>
      <c r="AW49" s="64"/>
      <c r="AX49" s="64"/>
      <c r="AY49" s="64"/>
      <c r="AZ49" s="64"/>
    </row>
    <row r="50" spans="35:52">
      <c r="AI50" s="64"/>
      <c r="AJ50" s="64"/>
      <c r="AK50" s="64"/>
      <c r="AL50" s="64"/>
      <c r="AM50" s="64"/>
      <c r="AN50" s="64"/>
      <c r="AO50" s="64"/>
      <c r="AP50" s="64"/>
      <c r="AQ50" s="64"/>
      <c r="AR50" s="64"/>
      <c r="AS50" s="64"/>
      <c r="AT50" s="64"/>
      <c r="AU50" s="64"/>
      <c r="AV50" s="64"/>
      <c r="AW50" s="64"/>
      <c r="AX50" s="64"/>
      <c r="AY50" s="64"/>
      <c r="AZ50" s="64"/>
    </row>
  </sheetData>
  <sheetProtection algorithmName="SHA-512" hashValue="IGpsYMuyTYU3SgbCOcjxHp23smjilkIwjBUyNMNODBkQXUoS+UnkRnWalaLW3/JMsjQKHWOOxKKHVBpoh9F6mA==" saltValue="5QN7GbTU44KqBLZPdW2G1Q==" spinCount="100000" sheet="1" formatCells="0" formatColumns="0" formatRows="0"/>
  <mergeCells count="63">
    <mergeCell ref="AJ4:AK4"/>
    <mergeCell ref="X4:AB4"/>
    <mergeCell ref="X5:Z5"/>
    <mergeCell ref="AD4:AH4"/>
    <mergeCell ref="AD5:AF5"/>
    <mergeCell ref="F4:J4"/>
    <mergeCell ref="F5:H5"/>
    <mergeCell ref="L4:P4"/>
    <mergeCell ref="L5:N5"/>
    <mergeCell ref="R4:V4"/>
    <mergeCell ref="R5:T5"/>
    <mergeCell ref="Y34:Z34"/>
    <mergeCell ref="Y35:Z35"/>
    <mergeCell ref="X28:Y28"/>
    <mergeCell ref="X29:Y29"/>
    <mergeCell ref="Y31:Z31"/>
    <mergeCell ref="Y32:Z32"/>
    <mergeCell ref="Y33:Z33"/>
    <mergeCell ref="M34:N34"/>
    <mergeCell ref="M35:N35"/>
    <mergeCell ref="R28:S28"/>
    <mergeCell ref="S34:T34"/>
    <mergeCell ref="S35:T35"/>
    <mergeCell ref="L28:M28"/>
    <mergeCell ref="L29:M29"/>
    <mergeCell ref="M31:N31"/>
    <mergeCell ref="M32:N32"/>
    <mergeCell ref="M33:N33"/>
    <mergeCell ref="S31:T31"/>
    <mergeCell ref="S32:T32"/>
    <mergeCell ref="S33:T33"/>
    <mergeCell ref="C2:E2"/>
    <mergeCell ref="C1:E1"/>
    <mergeCell ref="B34:C34"/>
    <mergeCell ref="B35:C35"/>
    <mergeCell ref="B31:C31"/>
    <mergeCell ref="B32:C32"/>
    <mergeCell ref="B33:C33"/>
    <mergeCell ref="B1:B2"/>
    <mergeCell ref="AE34:AF34"/>
    <mergeCell ref="AE35:AF35"/>
    <mergeCell ref="D5:E5"/>
    <mergeCell ref="F28:G28"/>
    <mergeCell ref="F29:G29"/>
    <mergeCell ref="AD28:AE28"/>
    <mergeCell ref="AD29:AE29"/>
    <mergeCell ref="G31:H31"/>
    <mergeCell ref="G32:H32"/>
    <mergeCell ref="G33:H33"/>
    <mergeCell ref="G34:H34"/>
    <mergeCell ref="G35:H35"/>
    <mergeCell ref="AE31:AF31"/>
    <mergeCell ref="AE32:AF32"/>
    <mergeCell ref="AE33:AF33"/>
    <mergeCell ref="R29:S29"/>
    <mergeCell ref="AD1:AF1"/>
    <mergeCell ref="AG1:AH1"/>
    <mergeCell ref="F1:AA1"/>
    <mergeCell ref="AD2:AF2"/>
    <mergeCell ref="AG2:AH2"/>
    <mergeCell ref="AB1:AC1"/>
    <mergeCell ref="AB2:AC2"/>
    <mergeCell ref="F2:AA2"/>
  </mergeCells>
  <pageMargins left="0.9055118110236221" right="0.19685039370078741" top="0.47244094488188981" bottom="0.47244094488188981" header="0.19685039370078741" footer="0.35433070866141736"/>
  <pageSetup paperSize="8" scale="88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5E40C-AABC-4AF7-AFBD-EBEFEA4FE45E}">
  <sheetPr codeName="Tabelle31">
    <tabColor theme="3" tint="0.59999389629810485"/>
    <outlinePr summaryBelow="0" summaryRight="0"/>
    <pageSetUpPr fitToPage="1"/>
  </sheetPr>
  <dimension ref="A1:AZ401"/>
  <sheetViews>
    <sheetView showGridLines="0" zoomScaleNormal="100" workbookViewId="0">
      <pane xSplit="2" ySplit="11" topLeftCell="C12" activePane="bottomRight" state="frozen"/>
      <selection activeCell="G204" sqref="G204:K204"/>
      <selection pane="topRight" activeCell="G204" sqref="G204:K204"/>
      <selection pane="bottomLeft" activeCell="G204" sqref="G204:K204"/>
      <selection pane="bottomRight" activeCell="G95" sqref="G95:K95"/>
    </sheetView>
  </sheetViews>
  <sheetFormatPr baseColWidth="10" defaultColWidth="11.42578125" defaultRowHeight="11.25" outlineLevelRow="1" outlineLevelCol="1"/>
  <cols>
    <col min="1" max="1" width="0.7109375" style="12" customWidth="1"/>
    <col min="2" max="2" width="4.7109375" style="12" customWidth="1"/>
    <col min="3" max="3" width="30.7109375" style="12" customWidth="1"/>
    <col min="4" max="4" width="7.7109375" style="12" customWidth="1"/>
    <col min="5" max="5" width="10.7109375" style="12" customWidth="1"/>
    <col min="6" max="6" width="15.7109375" style="12" customWidth="1"/>
    <col min="7" max="7" width="10.7109375" style="12" customWidth="1"/>
    <col min="8" max="8" width="4.7109375" style="12" customWidth="1"/>
    <col min="9" max="9" width="11.42578125" style="12" customWidth="1"/>
    <col min="10" max="11" width="4.7109375" style="12" customWidth="1"/>
    <col min="12" max="19" width="6.7109375" style="12" customWidth="1" outlineLevel="1"/>
    <col min="20" max="20" width="12.28515625" style="12" customWidth="1" outlineLevel="1"/>
    <col min="21" max="21" width="12.140625" style="12" customWidth="1" outlineLevel="1"/>
    <col min="22" max="22" width="11.5703125" style="12" customWidth="1" outlineLevel="1"/>
    <col min="23" max="23" width="15.7109375" style="12" customWidth="1"/>
    <col min="24" max="24" width="8.7109375" style="12" customWidth="1"/>
    <col min="25" max="25" width="4.7109375" style="12" customWidth="1"/>
    <col min="26" max="26" width="8.5703125" style="12" customWidth="1"/>
    <col min="27" max="27" width="6.7109375" style="12" hidden="1" customWidth="1"/>
    <col min="28" max="16384" width="11.42578125" style="12"/>
  </cols>
  <sheetData>
    <row r="1" spans="1:52" ht="8.25" customHeight="1" thickBot="1">
      <c r="X1" s="442"/>
      <c r="Y1" s="442"/>
      <c r="Z1" s="442"/>
      <c r="AA1" s="442"/>
      <c r="AB1" s="442"/>
      <c r="AC1" s="442"/>
      <c r="AD1" s="442"/>
      <c r="AE1" s="442"/>
      <c r="AF1" s="442"/>
      <c r="AG1" s="442"/>
      <c r="AH1" s="442"/>
      <c r="AI1" s="442"/>
      <c r="AJ1" s="442"/>
      <c r="AK1" s="442"/>
      <c r="AL1" s="442"/>
      <c r="AM1" s="442"/>
      <c r="AN1" s="442"/>
      <c r="AO1" s="442"/>
      <c r="AP1" s="442"/>
      <c r="AQ1" s="442"/>
      <c r="AR1" s="442"/>
      <c r="AS1" s="442"/>
      <c r="AT1" s="442"/>
      <c r="AU1" s="442"/>
      <c r="AV1" s="442"/>
      <c r="AW1" s="442"/>
      <c r="AX1" s="442"/>
      <c r="AY1" s="442"/>
      <c r="AZ1" s="442"/>
    </row>
    <row r="2" spans="1:52" s="13" customFormat="1" ht="20.100000000000001" customHeight="1" thickBot="1">
      <c r="B2" s="996" t="s">
        <v>242</v>
      </c>
      <c r="C2" s="22" t="str">
        <f>Kunde</f>
        <v>Bosch Rodez</v>
      </c>
      <c r="D2" s="899" t="str">
        <f>Anlage</f>
        <v>Montage Magnetanker</v>
      </c>
      <c r="E2" s="900"/>
      <c r="F2" s="900"/>
      <c r="G2" s="900"/>
      <c r="H2" s="900"/>
      <c r="I2" s="900"/>
      <c r="J2" s="900"/>
      <c r="K2" s="901"/>
      <c r="L2" s="688"/>
      <c r="M2" s="688"/>
      <c r="N2" s="688"/>
      <c r="O2" s="688"/>
      <c r="P2" s="688"/>
      <c r="Q2" s="688"/>
      <c r="R2" s="690"/>
      <c r="S2" s="690"/>
      <c r="T2" s="690"/>
      <c r="U2" s="379"/>
      <c r="V2" s="692"/>
      <c r="W2" s="695"/>
      <c r="X2" s="493"/>
      <c r="Y2" s="494"/>
      <c r="Z2" s="494"/>
      <c r="AA2" s="494"/>
      <c r="AB2" s="494"/>
      <c r="AC2" s="494"/>
      <c r="AD2" s="494"/>
      <c r="AE2" s="494"/>
      <c r="AF2" s="494"/>
      <c r="AG2" s="494"/>
      <c r="AH2" s="494"/>
      <c r="AI2" s="494"/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</row>
    <row r="3" spans="1:52" s="13" customFormat="1" ht="20.100000000000001" customHeight="1" thickBot="1">
      <c r="B3" s="1037"/>
      <c r="C3" s="689" t="s">
        <v>241</v>
      </c>
      <c r="D3" s="1052" t="str">
        <f>Übersicht!C8</f>
        <v>Montage Magnetanker</v>
      </c>
      <c r="E3" s="1053"/>
      <c r="F3" s="1053"/>
      <c r="G3" s="1053"/>
      <c r="H3" s="1053"/>
      <c r="I3" s="1053"/>
      <c r="J3" s="1053"/>
      <c r="K3" s="1054"/>
      <c r="L3" s="688"/>
      <c r="M3" s="688"/>
      <c r="N3" s="688"/>
      <c r="O3" s="688"/>
      <c r="P3" s="688"/>
      <c r="Q3" s="688"/>
      <c r="R3" s="690"/>
      <c r="S3" s="690"/>
      <c r="T3" s="690"/>
      <c r="U3" s="379"/>
      <c r="V3" s="692"/>
      <c r="W3" s="694">
        <f>Übersicht!F8</f>
        <v>1</v>
      </c>
      <c r="X3" s="493"/>
      <c r="Y3" s="494"/>
      <c r="Z3" s="494"/>
      <c r="AA3" s="494"/>
      <c r="AB3" s="494"/>
      <c r="AC3" s="494"/>
      <c r="AD3" s="494"/>
      <c r="AE3" s="494"/>
      <c r="AF3" s="494"/>
      <c r="AG3" s="494"/>
      <c r="AH3" s="494"/>
      <c r="AI3" s="494"/>
      <c r="AJ3" s="494"/>
      <c r="AK3" s="494"/>
      <c r="AL3" s="494"/>
      <c r="AM3" s="494"/>
      <c r="AN3" s="494"/>
      <c r="AO3" s="494"/>
      <c r="AP3" s="494"/>
      <c r="AQ3" s="494"/>
      <c r="AR3" s="494"/>
      <c r="AS3" s="494"/>
      <c r="AT3" s="494"/>
      <c r="AU3" s="494"/>
      <c r="AV3" s="494"/>
      <c r="AW3" s="494"/>
      <c r="AX3" s="494"/>
      <c r="AY3" s="494"/>
      <c r="AZ3" s="494"/>
    </row>
    <row r="4" spans="1:52" s="13" customFormat="1" ht="20.100000000000001" customHeight="1" thickBot="1">
      <c r="B4" s="997"/>
      <c r="C4" s="691" t="str">
        <f>Angebotsnummer</f>
        <v>A07591000</v>
      </c>
      <c r="D4" s="1055">
        <f>Datum</f>
        <v>45344</v>
      </c>
      <c r="E4" s="1056"/>
      <c r="F4" s="1057" t="str">
        <f>Bearbeiter</f>
        <v>Waas. Harald</v>
      </c>
      <c r="G4" s="1057"/>
      <c r="H4" s="696"/>
      <c r="I4" s="696"/>
      <c r="J4" s="696"/>
      <c r="K4" s="697"/>
      <c r="L4" s="688"/>
      <c r="M4" s="688"/>
      <c r="N4" s="688"/>
      <c r="O4" s="688"/>
      <c r="P4" s="688"/>
      <c r="Q4" s="688"/>
      <c r="R4" s="690"/>
      <c r="S4" s="690"/>
      <c r="T4" s="690"/>
      <c r="U4" s="379"/>
      <c r="V4" s="692"/>
      <c r="W4" s="693">
        <f>Übersicht!V8</f>
        <v>545171</v>
      </c>
      <c r="X4" s="495"/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4"/>
      <c r="AK4" s="494"/>
      <c r="AL4" s="494"/>
      <c r="AM4" s="494"/>
      <c r="AN4" s="494"/>
      <c r="AO4" s="494"/>
      <c r="AP4" s="494"/>
      <c r="AQ4" s="494"/>
      <c r="AR4" s="494"/>
      <c r="AS4" s="494"/>
      <c r="AT4" s="494"/>
      <c r="AU4" s="494"/>
      <c r="AV4" s="494"/>
      <c r="AW4" s="494"/>
      <c r="AX4" s="494"/>
      <c r="AY4" s="494"/>
      <c r="AZ4" s="494"/>
    </row>
    <row r="5" spans="1:52" ht="15" customHeight="1" collapsed="1" thickBot="1">
      <c r="T5" s="1"/>
      <c r="U5" s="1"/>
      <c r="X5" s="442"/>
      <c r="Y5" s="442"/>
      <c r="Z5" s="442"/>
      <c r="AA5" s="442"/>
      <c r="AB5" s="442"/>
      <c r="AC5" s="442"/>
      <c r="AD5" s="442"/>
      <c r="AE5" s="442"/>
      <c r="AF5" s="442"/>
      <c r="AG5" s="442"/>
      <c r="AH5" s="442"/>
      <c r="AI5" s="442"/>
      <c r="AJ5" s="442"/>
      <c r="AK5" s="442"/>
      <c r="AL5" s="442"/>
      <c r="AM5" s="442"/>
      <c r="AN5" s="442"/>
      <c r="AO5" s="442"/>
      <c r="AP5" s="442"/>
      <c r="AQ5" s="442"/>
      <c r="AR5" s="442"/>
      <c r="AS5" s="442"/>
      <c r="AT5" s="442"/>
      <c r="AU5" s="442"/>
      <c r="AV5" s="442"/>
      <c r="AW5" s="442"/>
      <c r="AX5" s="442"/>
      <c r="AY5" s="442"/>
      <c r="AZ5" s="442"/>
    </row>
    <row r="6" spans="1:52" s="4" customFormat="1" ht="20.100000000000001" hidden="1" customHeight="1" outlineLevel="1">
      <c r="B6" s="632">
        <v>1</v>
      </c>
      <c r="C6" s="633" t="s">
        <v>185</v>
      </c>
      <c r="D6" s="634">
        <f>SUM(L13,L25,L37,L49,L61,L73,L85,L97,L109,L121,L133,L145,L157,L169,L181,L193,L205,L217,L229,L241,L253,L265,L277,L289,L301,L313,L325,L337,L349,L361)</f>
        <v>605</v>
      </c>
      <c r="E6" s="635">
        <f>Konstruktion</f>
        <v>110.00000000000001</v>
      </c>
      <c r="F6" s="636">
        <f>D6*E6</f>
        <v>66550.000000000015</v>
      </c>
      <c r="G6" s="40"/>
      <c r="H6" s="644">
        <v>5</v>
      </c>
      <c r="I6" s="1045" t="s">
        <v>186</v>
      </c>
      <c r="J6" s="1046"/>
      <c r="K6" s="1047"/>
      <c r="L6" s="645">
        <f>SUM(M13,M25,M37,M49,M61,M73,M85,M97,M109,M121,M133,M145,M157,M169,M181,M193,M205,M217,M229,M241,M253,M265,M277,M289,M301,M313,M325,M337,M349,M361)</f>
        <v>295</v>
      </c>
      <c r="M6" s="1048">
        <f>Hardware</f>
        <v>101.2</v>
      </c>
      <c r="N6" s="1049"/>
      <c r="O6" s="1050">
        <f>L6*M6</f>
        <v>29854</v>
      </c>
      <c r="P6" s="1051"/>
      <c r="Q6" s="40"/>
      <c r="R6" s="40"/>
      <c r="S6" s="40"/>
      <c r="T6" s="1"/>
      <c r="U6" s="1"/>
      <c r="V6" s="12"/>
      <c r="W6" s="12"/>
      <c r="X6" s="442"/>
      <c r="Y6" s="496"/>
      <c r="Z6" s="496"/>
      <c r="AA6" s="496"/>
      <c r="AB6" s="496"/>
      <c r="AC6" s="496"/>
      <c r="AD6" s="496"/>
      <c r="AE6" s="496"/>
      <c r="AF6" s="496"/>
      <c r="AG6" s="496"/>
      <c r="AH6" s="496"/>
      <c r="AI6" s="496"/>
      <c r="AJ6" s="496"/>
      <c r="AK6" s="496"/>
      <c r="AL6" s="496"/>
      <c r="AM6" s="496"/>
      <c r="AN6" s="496"/>
      <c r="AO6" s="496"/>
      <c r="AP6" s="496"/>
      <c r="AQ6" s="496"/>
      <c r="AR6" s="496"/>
      <c r="AS6" s="496"/>
      <c r="AT6" s="496"/>
      <c r="AU6" s="496"/>
      <c r="AV6" s="496"/>
      <c r="AW6" s="496"/>
      <c r="AX6" s="496"/>
      <c r="AY6" s="496"/>
      <c r="AZ6" s="496"/>
    </row>
    <row r="7" spans="1:52" ht="20.100000000000001" hidden="1" customHeight="1" outlineLevel="1">
      <c r="B7" s="652">
        <v>2</v>
      </c>
      <c r="C7" s="653" t="s">
        <v>14</v>
      </c>
      <c r="D7" s="654">
        <f>SUM(Q13,Q25,Q37,Q49,Q61,Q73,Q85,Q97,Q109,Q121,Q133,Q145,Q157,Q169,Q181,Q193,Q205,Q217,Q229,Q241,Q253,Q265,Q277,Q289,Q301,Q313,Q325,Q337,Q349,Q361)</f>
        <v>510</v>
      </c>
      <c r="E7" s="655">
        <f>Montage</f>
        <v>90.2</v>
      </c>
      <c r="F7" s="656">
        <f>D7*E7</f>
        <v>46002</v>
      </c>
      <c r="G7" s="40"/>
      <c r="H7" s="649">
        <v>6</v>
      </c>
      <c r="I7" s="1030" t="s">
        <v>27</v>
      </c>
      <c r="J7" s="1031"/>
      <c r="K7" s="1032"/>
      <c r="L7" s="650">
        <f>SUM(N13,N25,N37,N49,N61,N73,N85,N97,N109,N121,N133,N145,N157,N169,N181,N193,N205,N217,N229,N241,N253,N265,N277,N289,N301,N313,N325,N337,N349,N361)</f>
        <v>420</v>
      </c>
      <c r="M7" s="1033">
        <f>Software</f>
        <v>115.50000000000001</v>
      </c>
      <c r="N7" s="1034"/>
      <c r="O7" s="1035">
        <f>L7*M7</f>
        <v>48510.000000000007</v>
      </c>
      <c r="P7" s="1036"/>
      <c r="Q7" s="40"/>
      <c r="R7" s="40"/>
      <c r="S7" s="40"/>
      <c r="T7" s="1"/>
      <c r="U7" s="1"/>
      <c r="X7" s="442"/>
      <c r="Y7" s="442"/>
      <c r="Z7" s="442"/>
      <c r="AA7" s="442"/>
      <c r="AB7" s="442"/>
      <c r="AC7" s="442"/>
      <c r="AD7" s="442"/>
      <c r="AE7" s="442"/>
      <c r="AF7" s="442"/>
      <c r="AG7" s="442"/>
      <c r="AH7" s="442"/>
      <c r="AI7" s="442"/>
      <c r="AJ7" s="442"/>
      <c r="AK7" s="442"/>
      <c r="AL7" s="442"/>
      <c r="AM7" s="442"/>
      <c r="AN7" s="442"/>
      <c r="AO7" s="442"/>
      <c r="AP7" s="442"/>
      <c r="AQ7" s="442"/>
      <c r="AR7" s="442"/>
      <c r="AS7" s="442"/>
      <c r="AT7" s="442"/>
      <c r="AU7" s="442"/>
      <c r="AV7" s="442"/>
      <c r="AW7" s="442"/>
      <c r="AX7" s="442"/>
      <c r="AY7" s="442"/>
      <c r="AZ7" s="442"/>
    </row>
    <row r="8" spans="1:52" ht="20.100000000000001" hidden="1" customHeight="1" outlineLevel="1">
      <c r="B8" s="637">
        <v>3</v>
      </c>
      <c r="C8" s="638" t="s">
        <v>15</v>
      </c>
      <c r="D8" s="639">
        <f>SUM(R13,R25,R37,R49,R61,R73,R85,R97,R109,R121,R133,R145,R157,R169,R181,R193,R205,R217,R229,R241,R253,R265,R277,R289,R301,R313,R325,R337,R349,R361)</f>
        <v>765</v>
      </c>
      <c r="E8" s="640">
        <f>Fertigung</f>
        <v>93.500000000000014</v>
      </c>
      <c r="F8" s="641">
        <f>D8*E8</f>
        <v>71527.500000000015</v>
      </c>
      <c r="G8" s="40"/>
      <c r="H8" s="649">
        <v>7</v>
      </c>
      <c r="I8" s="1030" t="s">
        <v>28</v>
      </c>
      <c r="J8" s="1031"/>
      <c r="K8" s="1032"/>
      <c r="L8" s="650">
        <f>SUM(O13,O25,O37,O49,O61,O73,O85,O97,O109,O121,O133,O145,O157,O169,O181,O193,O205,O217,O229,O241,O253,O265,O277,O289,O301,O313,O325,O337,O349,O361)</f>
        <v>520</v>
      </c>
      <c r="M8" s="1033">
        <f>INB</f>
        <v>115.50000000000001</v>
      </c>
      <c r="N8" s="1034"/>
      <c r="O8" s="1035">
        <f>L8*M8</f>
        <v>60060.000000000007</v>
      </c>
      <c r="P8" s="1036"/>
      <c r="Q8" s="40"/>
      <c r="R8" s="40"/>
      <c r="S8" s="40"/>
      <c r="T8" s="1"/>
      <c r="U8" s="1"/>
      <c r="X8" s="442"/>
      <c r="Y8" s="442"/>
      <c r="Z8" s="442"/>
      <c r="AA8" s="442"/>
      <c r="AB8" s="442"/>
      <c r="AC8" s="442"/>
      <c r="AD8" s="442"/>
      <c r="AE8" s="442"/>
      <c r="AF8" s="442"/>
      <c r="AG8" s="442"/>
      <c r="AH8" s="442"/>
      <c r="AI8" s="442"/>
      <c r="AJ8" s="442"/>
      <c r="AK8" s="442"/>
      <c r="AL8" s="442"/>
      <c r="AM8" s="442"/>
      <c r="AN8" s="442"/>
      <c r="AO8" s="442"/>
      <c r="AP8" s="442"/>
      <c r="AQ8" s="442"/>
      <c r="AR8" s="442"/>
      <c r="AS8" s="442"/>
      <c r="AT8" s="442"/>
      <c r="AU8" s="442"/>
      <c r="AV8" s="442"/>
      <c r="AW8" s="442"/>
      <c r="AX8" s="442"/>
      <c r="AY8" s="442"/>
      <c r="AZ8" s="442"/>
    </row>
    <row r="9" spans="1:52" ht="19.5" hidden="1" customHeight="1" outlineLevel="1" thickBot="1">
      <c r="B9" s="658">
        <v>4</v>
      </c>
      <c r="C9" s="659" t="s">
        <v>12</v>
      </c>
      <c r="D9" s="660"/>
      <c r="E9" s="661" t="s">
        <v>18</v>
      </c>
      <c r="F9" s="662">
        <f>SUM(U13,U25,U37,U49,U61,U73,U85,U97,U109,U121,U133,U145,U157,U169,U181,U193,U205,U217,U229,U241,U253,U265,U277,U289,U301,U313,U325,U337,U349,U361)</f>
        <v>187489.50000000003</v>
      </c>
      <c r="G9" s="40"/>
      <c r="H9" s="646">
        <v>8</v>
      </c>
      <c r="I9" s="1038" t="s">
        <v>29</v>
      </c>
      <c r="J9" s="1039"/>
      <c r="K9" s="1040"/>
      <c r="L9" s="647">
        <f>SUM(P13,P25,P37,P49,P61,P73,P85,P97,P109,P121,P133,P145,P157,P169,P181,P193,P205,P217,P229,P241,P253,P265,P277,P289,P301,P313,P325,P337,P349,P361)</f>
        <v>390</v>
      </c>
      <c r="M9" s="1041">
        <f>Elektrik</f>
        <v>90.2</v>
      </c>
      <c r="N9" s="1042"/>
      <c r="O9" s="1043">
        <f>L9*M9</f>
        <v>35178</v>
      </c>
      <c r="P9" s="1044"/>
      <c r="Q9" s="40"/>
      <c r="R9" s="40"/>
      <c r="S9" s="40"/>
      <c r="T9" s="1"/>
      <c r="U9" s="1"/>
      <c r="X9" s="442"/>
      <c r="Y9" s="442"/>
      <c r="Z9" s="442"/>
      <c r="AA9" s="442"/>
      <c r="AB9" s="442"/>
      <c r="AC9" s="442"/>
      <c r="AD9" s="442"/>
      <c r="AE9" s="442"/>
      <c r="AF9" s="442"/>
      <c r="AG9" s="442"/>
      <c r="AH9" s="442"/>
      <c r="AI9" s="442"/>
      <c r="AJ9" s="442"/>
      <c r="AK9" s="442"/>
      <c r="AL9" s="442"/>
      <c r="AM9" s="442"/>
      <c r="AN9" s="442"/>
      <c r="AO9" s="442"/>
      <c r="AP9" s="442"/>
      <c r="AQ9" s="442"/>
      <c r="AR9" s="442"/>
      <c r="AS9" s="442"/>
      <c r="AT9" s="442"/>
      <c r="AU9" s="442"/>
      <c r="AV9" s="442"/>
      <c r="AW9" s="442"/>
      <c r="AX9" s="442"/>
      <c r="AY9" s="442"/>
      <c r="AZ9" s="442"/>
    </row>
    <row r="10" spans="1:52" ht="15" hidden="1" customHeight="1" outlineLevel="1" thickBot="1">
      <c r="A10" s="19"/>
      <c r="B10" s="30"/>
      <c r="C10" s="36"/>
      <c r="D10" s="36"/>
      <c r="E10" s="36"/>
      <c r="F10" s="25"/>
      <c r="G10" s="25"/>
      <c r="H10" s="25"/>
      <c r="I10" s="28"/>
      <c r="J10" s="28"/>
      <c r="K10" s="24"/>
      <c r="L10" s="27"/>
      <c r="M10" s="27"/>
      <c r="N10" s="27"/>
      <c r="O10" s="27"/>
      <c r="P10" s="27"/>
      <c r="Q10" s="26"/>
      <c r="R10" s="29"/>
      <c r="S10" s="29"/>
      <c r="T10" s="29"/>
      <c r="U10" s="29"/>
      <c r="V10" s="25"/>
      <c r="X10" s="442"/>
      <c r="Y10" s="442"/>
      <c r="Z10" s="442"/>
      <c r="AA10" s="442"/>
      <c r="AB10" s="442"/>
      <c r="AC10" s="442"/>
      <c r="AD10" s="442"/>
      <c r="AE10" s="442"/>
      <c r="AF10" s="442"/>
      <c r="AG10" s="442"/>
      <c r="AH10" s="442"/>
      <c r="AI10" s="442"/>
      <c r="AJ10" s="442"/>
      <c r="AK10" s="442"/>
      <c r="AL10" s="442"/>
      <c r="AM10" s="442"/>
      <c r="AN10" s="442"/>
      <c r="AO10" s="442"/>
      <c r="AP10" s="442"/>
      <c r="AQ10" s="442"/>
      <c r="AR10" s="442"/>
      <c r="AS10" s="442"/>
      <c r="AT10" s="442"/>
      <c r="AU10" s="442"/>
      <c r="AV10" s="442"/>
      <c r="AW10" s="442"/>
      <c r="AX10" s="442"/>
      <c r="AY10" s="442"/>
      <c r="AZ10" s="442"/>
    </row>
    <row r="11" spans="1:52" ht="20.100000000000001" customHeight="1" collapsed="1" thickBot="1">
      <c r="B11" s="39" t="s">
        <v>11</v>
      </c>
      <c r="C11" s="1027" t="s">
        <v>17</v>
      </c>
      <c r="D11" s="1028"/>
      <c r="E11" s="1028"/>
      <c r="F11" s="1029"/>
      <c r="G11" s="1027" t="s">
        <v>2</v>
      </c>
      <c r="H11" s="1028"/>
      <c r="I11" s="1028"/>
      <c r="J11" s="1028"/>
      <c r="K11" s="1029"/>
      <c r="L11" s="591" t="s">
        <v>247</v>
      </c>
      <c r="M11" s="648" t="s">
        <v>248</v>
      </c>
      <c r="N11" s="651" t="s">
        <v>25</v>
      </c>
      <c r="O11" s="651" t="s">
        <v>249</v>
      </c>
      <c r="P11" s="648" t="s">
        <v>246</v>
      </c>
      <c r="Q11" s="657" t="s">
        <v>250</v>
      </c>
      <c r="R11" s="591" t="s">
        <v>245</v>
      </c>
      <c r="S11" s="663" t="s">
        <v>21</v>
      </c>
      <c r="T11" s="663" t="s">
        <v>24</v>
      </c>
      <c r="U11" s="664" t="s">
        <v>275</v>
      </c>
      <c r="V11" s="642" t="s">
        <v>251</v>
      </c>
      <c r="W11" s="47" t="s">
        <v>6</v>
      </c>
      <c r="X11" s="442"/>
      <c r="Y11" s="442"/>
      <c r="Z11" s="442"/>
      <c r="AA11" s="442"/>
      <c r="AB11" s="442"/>
      <c r="AC11" s="442"/>
      <c r="AD11" s="442"/>
      <c r="AE11" s="442"/>
      <c r="AF11" s="442"/>
      <c r="AG11" s="442"/>
      <c r="AH11" s="442"/>
      <c r="AI11" s="442"/>
      <c r="AJ11" s="442"/>
      <c r="AK11" s="442"/>
      <c r="AL11" s="442"/>
      <c r="AM11" s="442"/>
      <c r="AN11" s="442"/>
      <c r="AO11" s="442"/>
      <c r="AP11" s="442"/>
      <c r="AQ11" s="442"/>
      <c r="AR11" s="442"/>
      <c r="AS11" s="442"/>
      <c r="AT11" s="442"/>
      <c r="AU11" s="442"/>
      <c r="AV11" s="442"/>
      <c r="AW11" s="442"/>
      <c r="AX11" s="442"/>
      <c r="AY11" s="442"/>
      <c r="AZ11" s="442"/>
    </row>
    <row r="12" spans="1:52" ht="3" customHeight="1">
      <c r="B12" s="504"/>
      <c r="C12" s="57"/>
      <c r="D12" s="56"/>
      <c r="E12" s="56"/>
      <c r="F12" s="290"/>
      <c r="G12" s="57"/>
      <c r="H12" s="56"/>
      <c r="I12" s="56"/>
      <c r="J12" s="430"/>
      <c r="K12" s="430"/>
      <c r="L12" s="55"/>
      <c r="M12" s="55"/>
      <c r="N12" s="55"/>
      <c r="O12" s="55"/>
      <c r="P12" s="55"/>
      <c r="Q12" s="55"/>
      <c r="R12" s="55"/>
      <c r="S12" s="56"/>
      <c r="T12" s="57"/>
      <c r="U12" s="60"/>
      <c r="V12" s="55"/>
      <c r="W12" s="55"/>
      <c r="X12" s="442"/>
      <c r="Y12" s="442"/>
      <c r="Z12" s="442"/>
      <c r="AA12" s="442"/>
      <c r="AB12" s="442"/>
      <c r="AC12" s="442"/>
      <c r="AD12" s="442"/>
      <c r="AE12" s="442"/>
      <c r="AF12" s="442"/>
      <c r="AG12" s="442"/>
      <c r="AH12" s="442"/>
      <c r="AI12" s="442"/>
      <c r="AJ12" s="442"/>
      <c r="AK12" s="442"/>
      <c r="AL12" s="442"/>
      <c r="AM12" s="442"/>
      <c r="AN12" s="442"/>
      <c r="AO12" s="442"/>
      <c r="AP12" s="442"/>
      <c r="AQ12" s="442"/>
      <c r="AR12" s="442"/>
      <c r="AS12" s="442"/>
      <c r="AT12" s="442"/>
      <c r="AU12" s="442"/>
      <c r="AV12" s="442"/>
      <c r="AW12" s="442"/>
      <c r="AX12" s="442"/>
      <c r="AY12" s="442"/>
      <c r="AZ12" s="442"/>
    </row>
    <row r="13" spans="1:52" ht="20.100000000000001" customHeight="1" collapsed="1">
      <c r="B13" s="714">
        <v>1</v>
      </c>
      <c r="C13" s="1013" t="s">
        <v>308</v>
      </c>
      <c r="D13" s="1014"/>
      <c r="E13" s="1014"/>
      <c r="F13" s="1015"/>
      <c r="G13" s="1016"/>
      <c r="H13" s="1017"/>
      <c r="I13" s="1017"/>
      <c r="J13" s="1017"/>
      <c r="K13" s="1018"/>
      <c r="L13" s="701">
        <f t="shared" ref="L13:R13" si="0">SUM(L14:L23)</f>
        <v>40</v>
      </c>
      <c r="M13" s="702">
        <f t="shared" si="0"/>
        <v>25</v>
      </c>
      <c r="N13" s="703">
        <f t="shared" si="0"/>
        <v>20</v>
      </c>
      <c r="O13" s="703">
        <f t="shared" si="0"/>
        <v>20</v>
      </c>
      <c r="P13" s="702">
        <f t="shared" si="0"/>
        <v>20</v>
      </c>
      <c r="Q13" s="704">
        <f t="shared" si="0"/>
        <v>40</v>
      </c>
      <c r="R13" s="701">
        <f t="shared" si="0"/>
        <v>30</v>
      </c>
      <c r="S13" s="705">
        <v>1</v>
      </c>
      <c r="T13" s="706">
        <f>(S14*T14)+(S15*T15)+(S16*T16)+(S17*T17)+(S18*T18)+(S19*T19)+(S20*T20)+(S21*T21)+(S22*T22)+(S23*T23)</f>
        <v>5000</v>
      </c>
      <c r="U13" s="665">
        <f t="shared" ref="U13" si="1">S13*T13*(1+MGKZ)*(1+Gewinn)*(1+Sicherheit)</f>
        <v>6050.0000000000009</v>
      </c>
      <c r="V13" s="643">
        <f t="shared" ref="V13" si="2">R13*Fertigung</f>
        <v>2805.0000000000005</v>
      </c>
      <c r="W13" s="50">
        <f>L13*$E$6+M13*$M$6+N13*$M$7+O13*$M$8+P13*$E$7+Q13*$M$9+U13+V13</f>
        <v>25817</v>
      </c>
      <c r="X13" s="442"/>
      <c r="Y13" s="442"/>
      <c r="Z13" s="442"/>
      <c r="AA13" s="442"/>
      <c r="AB13" s="442"/>
      <c r="AC13" s="442"/>
      <c r="AD13" s="442"/>
      <c r="AE13" s="442"/>
      <c r="AF13" s="442"/>
      <c r="AG13" s="442"/>
      <c r="AH13" s="442"/>
      <c r="AI13" s="442"/>
      <c r="AJ13" s="442"/>
      <c r="AK13" s="442"/>
      <c r="AL13" s="442"/>
      <c r="AM13" s="442"/>
      <c r="AN13" s="442"/>
      <c r="AO13" s="442"/>
      <c r="AP13" s="442"/>
      <c r="AQ13" s="442"/>
      <c r="AR13" s="442"/>
      <c r="AS13" s="442"/>
      <c r="AT13" s="442"/>
      <c r="AU13" s="442"/>
      <c r="AV13" s="442"/>
      <c r="AW13" s="442"/>
      <c r="AX13" s="442"/>
      <c r="AY13" s="442"/>
      <c r="AZ13" s="442"/>
    </row>
    <row r="14" spans="1:52" ht="18" hidden="1" customHeight="1" outlineLevel="1">
      <c r="B14" s="433"/>
      <c r="C14" s="1002" t="s">
        <v>328</v>
      </c>
      <c r="D14" s="1003"/>
      <c r="E14" s="1003"/>
      <c r="F14" s="1004"/>
      <c r="G14" s="1005"/>
      <c r="H14" s="1006"/>
      <c r="I14" s="1006"/>
      <c r="J14" s="1006"/>
      <c r="K14" s="1007"/>
      <c r="L14" s="715"/>
      <c r="M14" s="715"/>
      <c r="N14" s="715"/>
      <c r="O14" s="715"/>
      <c r="P14" s="715"/>
      <c r="Q14" s="715"/>
      <c r="R14" s="715">
        <v>15</v>
      </c>
      <c r="S14" s="716">
        <v>1</v>
      </c>
      <c r="T14" s="717">
        <v>3000</v>
      </c>
      <c r="U14" s="720">
        <f t="shared" ref="U14:U23" si="3">S14*T14*(1+MGKZ)*(1+Gewinn)*(1+Sicherheit)</f>
        <v>3630.0000000000009</v>
      </c>
      <c r="V14" s="721">
        <f t="shared" ref="V14:V23" si="4">R14*Fertigung</f>
        <v>1402.5000000000002</v>
      </c>
      <c r="W14" s="722">
        <f t="shared" ref="W14:W23" si="5">L14*$E$6+M14*$M$6+N14*$M$7+O14*$M$8+P14*$E$7+Q14*$M$9+U14+V14</f>
        <v>5032.5000000000009</v>
      </c>
      <c r="X14" s="442"/>
      <c r="Y14" s="442"/>
      <c r="Z14" s="442"/>
      <c r="AA14" s="442"/>
      <c r="AB14" s="442"/>
      <c r="AC14" s="442"/>
      <c r="AD14" s="442"/>
      <c r="AE14" s="442"/>
      <c r="AF14" s="442"/>
      <c r="AG14" s="442"/>
      <c r="AH14" s="442"/>
      <c r="AI14" s="442"/>
      <c r="AJ14" s="442"/>
      <c r="AK14" s="442"/>
      <c r="AL14" s="442"/>
      <c r="AM14" s="442"/>
      <c r="AN14" s="442"/>
      <c r="AO14" s="442"/>
      <c r="AP14" s="442"/>
      <c r="AQ14" s="442"/>
      <c r="AR14" s="442"/>
      <c r="AS14" s="442"/>
      <c r="AT14" s="442"/>
      <c r="AU14" s="442"/>
      <c r="AV14" s="442"/>
      <c r="AW14" s="442"/>
      <c r="AX14" s="442"/>
      <c r="AY14" s="442"/>
      <c r="AZ14" s="442"/>
    </row>
    <row r="15" spans="1:52" ht="18" hidden="1" customHeight="1" outlineLevel="1">
      <c r="B15" s="434"/>
      <c r="C15" s="1002" t="s">
        <v>320</v>
      </c>
      <c r="D15" s="1003"/>
      <c r="E15" s="1003"/>
      <c r="F15" s="1004"/>
      <c r="G15" s="1005"/>
      <c r="H15" s="1006"/>
      <c r="I15" s="1006"/>
      <c r="J15" s="1006"/>
      <c r="K15" s="1007"/>
      <c r="L15" s="715"/>
      <c r="M15" s="715"/>
      <c r="N15" s="715"/>
      <c r="O15" s="715"/>
      <c r="P15" s="715"/>
      <c r="Q15" s="715"/>
      <c r="R15" s="715">
        <v>15</v>
      </c>
      <c r="S15" s="716">
        <v>1</v>
      </c>
      <c r="T15" s="717">
        <v>2000</v>
      </c>
      <c r="U15" s="720">
        <f t="shared" si="3"/>
        <v>2420</v>
      </c>
      <c r="V15" s="721">
        <f t="shared" si="4"/>
        <v>1402.5000000000002</v>
      </c>
      <c r="W15" s="722">
        <f t="shared" si="5"/>
        <v>3822.5</v>
      </c>
      <c r="X15" s="442"/>
      <c r="Y15" s="442"/>
      <c r="Z15" s="442"/>
      <c r="AA15" s="442"/>
      <c r="AB15" s="442"/>
      <c r="AC15" s="442"/>
      <c r="AD15" s="442"/>
      <c r="AE15" s="442"/>
      <c r="AF15" s="442"/>
      <c r="AG15" s="442"/>
      <c r="AH15" s="442"/>
      <c r="AI15" s="442"/>
      <c r="AJ15" s="442"/>
      <c r="AK15" s="442"/>
      <c r="AL15" s="442"/>
      <c r="AM15" s="442"/>
      <c r="AN15" s="442"/>
      <c r="AO15" s="442"/>
      <c r="AP15" s="442"/>
      <c r="AQ15" s="442"/>
      <c r="AR15" s="442"/>
      <c r="AS15" s="442"/>
      <c r="AT15" s="442"/>
      <c r="AU15" s="442"/>
      <c r="AV15" s="442"/>
      <c r="AW15" s="442"/>
      <c r="AX15" s="442"/>
      <c r="AY15" s="442"/>
      <c r="AZ15" s="442"/>
    </row>
    <row r="16" spans="1:52" ht="18" hidden="1" customHeight="1" outlineLevel="1">
      <c r="B16" s="434"/>
      <c r="C16" s="1002"/>
      <c r="D16" s="1003"/>
      <c r="E16" s="1003"/>
      <c r="F16" s="1004"/>
      <c r="G16" s="1005"/>
      <c r="H16" s="1006"/>
      <c r="I16" s="1006"/>
      <c r="J16" s="1006"/>
      <c r="K16" s="1007"/>
      <c r="L16" s="715"/>
      <c r="M16" s="715"/>
      <c r="N16" s="715"/>
      <c r="O16" s="715"/>
      <c r="P16" s="715"/>
      <c r="Q16" s="715"/>
      <c r="R16" s="715"/>
      <c r="S16" s="716"/>
      <c r="T16" s="717"/>
      <c r="U16" s="720">
        <f t="shared" si="3"/>
        <v>0</v>
      </c>
      <c r="V16" s="721">
        <f t="shared" si="4"/>
        <v>0</v>
      </c>
      <c r="W16" s="722">
        <f t="shared" si="5"/>
        <v>0</v>
      </c>
      <c r="X16" s="442"/>
      <c r="Y16" s="442"/>
      <c r="Z16" s="442"/>
      <c r="AA16" s="442"/>
      <c r="AB16" s="442"/>
      <c r="AC16" s="442"/>
      <c r="AD16" s="442"/>
      <c r="AE16" s="442"/>
      <c r="AF16" s="442"/>
      <c r="AG16" s="442"/>
      <c r="AH16" s="442"/>
      <c r="AI16" s="442"/>
      <c r="AJ16" s="442"/>
      <c r="AK16" s="442"/>
      <c r="AL16" s="442"/>
      <c r="AM16" s="442"/>
      <c r="AN16" s="442"/>
      <c r="AO16" s="442"/>
      <c r="AP16" s="442"/>
      <c r="AQ16" s="442"/>
      <c r="AR16" s="442"/>
      <c r="AS16" s="442"/>
      <c r="AT16" s="442"/>
      <c r="AU16" s="442"/>
      <c r="AV16" s="442"/>
      <c r="AW16" s="442"/>
      <c r="AX16" s="442"/>
      <c r="AY16" s="442"/>
      <c r="AZ16" s="442"/>
    </row>
    <row r="17" spans="2:52" ht="18" hidden="1" customHeight="1" outlineLevel="1">
      <c r="B17" s="434"/>
      <c r="C17" s="1002"/>
      <c r="D17" s="1003"/>
      <c r="E17" s="1003"/>
      <c r="F17" s="1004"/>
      <c r="G17" s="1005"/>
      <c r="H17" s="1006"/>
      <c r="I17" s="1006"/>
      <c r="J17" s="1006"/>
      <c r="K17" s="1007"/>
      <c r="L17" s="715">
        <v>40</v>
      </c>
      <c r="M17" s="715">
        <v>25</v>
      </c>
      <c r="N17" s="715">
        <v>20</v>
      </c>
      <c r="O17" s="715">
        <v>20</v>
      </c>
      <c r="P17" s="715">
        <v>20</v>
      </c>
      <c r="Q17" s="715">
        <v>40</v>
      </c>
      <c r="R17" s="715"/>
      <c r="S17" s="716"/>
      <c r="T17" s="717"/>
      <c r="U17" s="720">
        <f t="shared" si="3"/>
        <v>0</v>
      </c>
      <c r="V17" s="721">
        <f t="shared" si="4"/>
        <v>0</v>
      </c>
      <c r="W17" s="722">
        <f t="shared" si="5"/>
        <v>16962</v>
      </c>
      <c r="X17" s="442"/>
      <c r="Y17" s="442"/>
      <c r="Z17" s="442"/>
      <c r="AA17" s="442"/>
      <c r="AB17" s="442"/>
      <c r="AC17" s="442"/>
      <c r="AD17" s="442"/>
      <c r="AE17" s="442"/>
      <c r="AF17" s="442"/>
      <c r="AG17" s="442"/>
      <c r="AH17" s="442"/>
      <c r="AI17" s="442"/>
      <c r="AJ17" s="442"/>
      <c r="AK17" s="442"/>
      <c r="AL17" s="442"/>
      <c r="AM17" s="442"/>
      <c r="AN17" s="442"/>
      <c r="AO17" s="442"/>
      <c r="AP17" s="442"/>
      <c r="AQ17" s="442"/>
      <c r="AR17" s="442"/>
      <c r="AS17" s="442"/>
      <c r="AT17" s="442"/>
      <c r="AU17" s="442"/>
      <c r="AV17" s="442"/>
      <c r="AW17" s="442"/>
      <c r="AX17" s="442"/>
      <c r="AY17" s="442"/>
      <c r="AZ17" s="442"/>
    </row>
    <row r="18" spans="2:52" ht="18" hidden="1" customHeight="1" outlineLevel="1">
      <c r="B18" s="434"/>
      <c r="C18" s="1002"/>
      <c r="D18" s="1003"/>
      <c r="E18" s="1003"/>
      <c r="F18" s="1004"/>
      <c r="G18" s="1005"/>
      <c r="H18" s="1006"/>
      <c r="I18" s="1006"/>
      <c r="J18" s="1006"/>
      <c r="K18" s="1007"/>
      <c r="L18" s="715"/>
      <c r="M18" s="715"/>
      <c r="N18" s="715"/>
      <c r="O18" s="715"/>
      <c r="P18" s="715"/>
      <c r="Q18" s="715"/>
      <c r="R18" s="715"/>
      <c r="S18" s="716"/>
      <c r="T18" s="717"/>
      <c r="U18" s="720">
        <f t="shared" si="3"/>
        <v>0</v>
      </c>
      <c r="V18" s="721">
        <f t="shared" si="4"/>
        <v>0</v>
      </c>
      <c r="W18" s="722">
        <f t="shared" si="5"/>
        <v>0</v>
      </c>
      <c r="X18" s="442"/>
      <c r="Y18" s="442"/>
      <c r="Z18" s="442"/>
      <c r="AA18" s="442"/>
      <c r="AB18" s="442"/>
      <c r="AC18" s="442"/>
      <c r="AD18" s="442"/>
      <c r="AE18" s="442"/>
      <c r="AF18" s="442"/>
      <c r="AG18" s="442"/>
      <c r="AH18" s="442"/>
      <c r="AI18" s="442"/>
      <c r="AJ18" s="442"/>
      <c r="AK18" s="442"/>
      <c r="AL18" s="442"/>
      <c r="AM18" s="442"/>
      <c r="AN18" s="442"/>
      <c r="AO18" s="442"/>
      <c r="AP18" s="442"/>
      <c r="AQ18" s="442"/>
      <c r="AR18" s="442"/>
      <c r="AS18" s="442"/>
      <c r="AT18" s="442"/>
      <c r="AU18" s="442"/>
      <c r="AV18" s="442"/>
      <c r="AW18" s="442"/>
      <c r="AX18" s="442"/>
      <c r="AY18" s="442"/>
      <c r="AZ18" s="442"/>
    </row>
    <row r="19" spans="2:52" ht="18" hidden="1" customHeight="1" outlineLevel="1">
      <c r="B19" s="434"/>
      <c r="C19" s="1002"/>
      <c r="D19" s="1003"/>
      <c r="E19" s="1003"/>
      <c r="F19" s="1004"/>
      <c r="G19" s="1005"/>
      <c r="H19" s="1006"/>
      <c r="I19" s="1006"/>
      <c r="J19" s="1006"/>
      <c r="K19" s="1007"/>
      <c r="L19" s="715"/>
      <c r="M19" s="715"/>
      <c r="N19" s="715"/>
      <c r="O19" s="715"/>
      <c r="P19" s="715"/>
      <c r="Q19" s="715"/>
      <c r="R19" s="715"/>
      <c r="S19" s="716"/>
      <c r="T19" s="717"/>
      <c r="U19" s="720">
        <f t="shared" si="3"/>
        <v>0</v>
      </c>
      <c r="V19" s="721">
        <f t="shared" si="4"/>
        <v>0</v>
      </c>
      <c r="W19" s="722">
        <f t="shared" si="5"/>
        <v>0</v>
      </c>
      <c r="X19" s="442"/>
      <c r="Y19" s="442"/>
      <c r="Z19" s="442"/>
      <c r="AA19" s="442"/>
      <c r="AB19" s="442"/>
      <c r="AC19" s="442"/>
      <c r="AD19" s="442"/>
      <c r="AE19" s="442"/>
      <c r="AF19" s="442"/>
      <c r="AG19" s="442"/>
      <c r="AH19" s="442"/>
      <c r="AI19" s="442"/>
      <c r="AJ19" s="442"/>
      <c r="AK19" s="442"/>
      <c r="AL19" s="442"/>
      <c r="AM19" s="442"/>
      <c r="AN19" s="442"/>
      <c r="AO19" s="442"/>
      <c r="AP19" s="442"/>
      <c r="AQ19" s="442"/>
      <c r="AR19" s="442"/>
      <c r="AS19" s="442"/>
      <c r="AT19" s="442"/>
      <c r="AU19" s="442"/>
      <c r="AV19" s="442"/>
      <c r="AW19" s="442"/>
      <c r="AX19" s="442"/>
      <c r="AY19" s="442"/>
      <c r="AZ19" s="442"/>
    </row>
    <row r="20" spans="2:52" ht="18" hidden="1" customHeight="1" outlineLevel="1">
      <c r="B20" s="434"/>
      <c r="C20" s="1002"/>
      <c r="D20" s="1003"/>
      <c r="E20" s="1003"/>
      <c r="F20" s="1004"/>
      <c r="G20" s="1005"/>
      <c r="H20" s="1006"/>
      <c r="I20" s="1006"/>
      <c r="J20" s="1006"/>
      <c r="K20" s="1007"/>
      <c r="L20" s="715"/>
      <c r="M20" s="715"/>
      <c r="N20" s="715"/>
      <c r="O20" s="715"/>
      <c r="P20" s="715"/>
      <c r="Q20" s="715"/>
      <c r="R20" s="715"/>
      <c r="S20" s="716"/>
      <c r="T20" s="717"/>
      <c r="U20" s="720">
        <f t="shared" si="3"/>
        <v>0</v>
      </c>
      <c r="V20" s="721">
        <f t="shared" si="4"/>
        <v>0</v>
      </c>
      <c r="W20" s="722">
        <f t="shared" si="5"/>
        <v>0</v>
      </c>
      <c r="X20" s="442"/>
      <c r="Y20" s="442"/>
      <c r="Z20" s="442"/>
      <c r="AA20" s="442"/>
      <c r="AB20" s="442"/>
      <c r="AC20" s="442"/>
      <c r="AD20" s="442"/>
      <c r="AE20" s="442"/>
      <c r="AF20" s="442"/>
      <c r="AG20" s="442"/>
      <c r="AH20" s="442"/>
      <c r="AI20" s="442"/>
      <c r="AJ20" s="442"/>
      <c r="AK20" s="442"/>
      <c r="AL20" s="442"/>
      <c r="AM20" s="442"/>
      <c r="AN20" s="442"/>
      <c r="AO20" s="442"/>
      <c r="AP20" s="442"/>
      <c r="AQ20" s="442"/>
      <c r="AR20" s="442"/>
      <c r="AS20" s="442"/>
      <c r="AT20" s="442"/>
      <c r="AU20" s="442"/>
      <c r="AV20" s="442"/>
      <c r="AW20" s="442"/>
      <c r="AX20" s="442"/>
      <c r="AY20" s="442"/>
      <c r="AZ20" s="442"/>
    </row>
    <row r="21" spans="2:52" ht="18" hidden="1" customHeight="1" outlineLevel="1">
      <c r="B21" s="434"/>
      <c r="C21" s="1002"/>
      <c r="D21" s="1003"/>
      <c r="E21" s="1003"/>
      <c r="F21" s="1004"/>
      <c r="G21" s="1005"/>
      <c r="H21" s="1006"/>
      <c r="I21" s="1006"/>
      <c r="J21" s="1006"/>
      <c r="K21" s="1007"/>
      <c r="L21" s="715"/>
      <c r="M21" s="715"/>
      <c r="N21" s="715"/>
      <c r="O21" s="715"/>
      <c r="P21" s="715"/>
      <c r="Q21" s="715"/>
      <c r="R21" s="715"/>
      <c r="S21" s="716"/>
      <c r="T21" s="717"/>
      <c r="U21" s="720">
        <f t="shared" si="3"/>
        <v>0</v>
      </c>
      <c r="V21" s="721">
        <f t="shared" si="4"/>
        <v>0</v>
      </c>
      <c r="W21" s="722">
        <f t="shared" si="5"/>
        <v>0</v>
      </c>
      <c r="X21" s="442"/>
      <c r="Y21" s="442"/>
      <c r="Z21" s="442"/>
      <c r="AA21" s="442"/>
      <c r="AB21" s="442"/>
      <c r="AC21" s="442"/>
      <c r="AD21" s="442"/>
      <c r="AE21" s="442"/>
      <c r="AF21" s="442"/>
      <c r="AG21" s="442"/>
      <c r="AH21" s="442"/>
      <c r="AI21" s="442"/>
      <c r="AJ21" s="442"/>
      <c r="AK21" s="442"/>
      <c r="AL21" s="442"/>
      <c r="AM21" s="442"/>
      <c r="AN21" s="442"/>
      <c r="AO21" s="442"/>
      <c r="AP21" s="442"/>
      <c r="AQ21" s="442"/>
      <c r="AR21" s="442"/>
      <c r="AS21" s="442"/>
      <c r="AT21" s="442"/>
      <c r="AU21" s="442"/>
      <c r="AV21" s="442"/>
      <c r="AW21" s="442"/>
      <c r="AX21" s="442"/>
      <c r="AY21" s="442"/>
      <c r="AZ21" s="442"/>
    </row>
    <row r="22" spans="2:52" ht="18" hidden="1" customHeight="1" outlineLevel="1">
      <c r="B22" s="434"/>
      <c r="C22" s="1002"/>
      <c r="D22" s="1003"/>
      <c r="E22" s="1003"/>
      <c r="F22" s="1004"/>
      <c r="G22" s="1005"/>
      <c r="H22" s="1006"/>
      <c r="I22" s="1006"/>
      <c r="J22" s="1006"/>
      <c r="K22" s="1007"/>
      <c r="L22" s="715"/>
      <c r="M22" s="715"/>
      <c r="N22" s="715"/>
      <c r="O22" s="715"/>
      <c r="P22" s="715"/>
      <c r="Q22" s="715"/>
      <c r="R22" s="715"/>
      <c r="S22" s="716"/>
      <c r="T22" s="717"/>
      <c r="U22" s="720">
        <f t="shared" si="3"/>
        <v>0</v>
      </c>
      <c r="V22" s="721">
        <f t="shared" si="4"/>
        <v>0</v>
      </c>
      <c r="W22" s="722">
        <f t="shared" si="5"/>
        <v>0</v>
      </c>
      <c r="X22" s="442"/>
      <c r="Y22" s="442"/>
      <c r="Z22" s="442"/>
      <c r="AA22" s="442"/>
      <c r="AB22" s="442"/>
      <c r="AC22" s="442"/>
      <c r="AD22" s="442"/>
      <c r="AE22" s="442"/>
      <c r="AF22" s="442"/>
      <c r="AG22" s="442"/>
      <c r="AH22" s="442"/>
      <c r="AI22" s="442"/>
      <c r="AJ22" s="442"/>
      <c r="AK22" s="442"/>
      <c r="AL22" s="442"/>
      <c r="AM22" s="442"/>
      <c r="AN22" s="442"/>
      <c r="AO22" s="442"/>
      <c r="AP22" s="442"/>
      <c r="AQ22" s="442"/>
      <c r="AR22" s="442"/>
      <c r="AS22" s="442"/>
      <c r="AT22" s="442"/>
      <c r="AU22" s="442"/>
      <c r="AV22" s="442"/>
      <c r="AW22" s="442"/>
      <c r="AX22" s="442"/>
      <c r="AY22" s="442"/>
      <c r="AZ22" s="442"/>
    </row>
    <row r="23" spans="2:52" ht="18" hidden="1" customHeight="1" outlineLevel="1">
      <c r="B23" s="434"/>
      <c r="C23" s="1002"/>
      <c r="D23" s="1003"/>
      <c r="E23" s="1003"/>
      <c r="F23" s="1004"/>
      <c r="G23" s="1005"/>
      <c r="H23" s="1006"/>
      <c r="I23" s="1006"/>
      <c r="J23" s="1006"/>
      <c r="K23" s="1007"/>
      <c r="L23" s="715"/>
      <c r="M23" s="715"/>
      <c r="N23" s="715"/>
      <c r="O23" s="715"/>
      <c r="P23" s="715"/>
      <c r="Q23" s="715"/>
      <c r="R23" s="715"/>
      <c r="S23" s="716"/>
      <c r="T23" s="717"/>
      <c r="U23" s="720">
        <f t="shared" si="3"/>
        <v>0</v>
      </c>
      <c r="V23" s="721">
        <f t="shared" si="4"/>
        <v>0</v>
      </c>
      <c r="W23" s="722">
        <f t="shared" si="5"/>
        <v>0</v>
      </c>
      <c r="X23" s="442"/>
      <c r="Y23" s="442"/>
      <c r="Z23" s="442"/>
      <c r="AA23" s="442"/>
      <c r="AB23" s="442"/>
      <c r="AC23" s="442"/>
      <c r="AD23" s="442"/>
      <c r="AE23" s="442"/>
      <c r="AF23" s="442"/>
      <c r="AG23" s="442"/>
      <c r="AH23" s="442"/>
      <c r="AI23" s="442"/>
      <c r="AJ23" s="442"/>
      <c r="AK23" s="442"/>
      <c r="AL23" s="442"/>
      <c r="AM23" s="442"/>
      <c r="AN23" s="442"/>
      <c r="AO23" s="442"/>
      <c r="AP23" s="442"/>
      <c r="AQ23" s="442"/>
      <c r="AR23" s="442"/>
      <c r="AS23" s="442"/>
      <c r="AT23" s="442"/>
      <c r="AU23" s="442"/>
      <c r="AV23" s="442"/>
      <c r="AW23" s="442"/>
      <c r="AX23" s="442"/>
      <c r="AY23" s="442"/>
      <c r="AZ23" s="442"/>
    </row>
    <row r="24" spans="2:52" ht="9.9499999999999993" hidden="1" customHeight="1" outlineLevel="1">
      <c r="B24" s="435"/>
      <c r="C24" s="437"/>
      <c r="D24" s="437"/>
      <c r="E24" s="437"/>
      <c r="F24" s="437"/>
      <c r="G24" s="436"/>
      <c r="H24" s="436"/>
      <c r="I24" s="436"/>
      <c r="J24" s="436"/>
      <c r="K24" s="436"/>
      <c r="L24" s="707"/>
      <c r="M24" s="707"/>
      <c r="N24" s="707"/>
      <c r="O24" s="707"/>
      <c r="P24" s="707"/>
      <c r="Q24" s="707"/>
      <c r="R24" s="707"/>
      <c r="S24" s="438"/>
      <c r="T24" s="439"/>
      <c r="U24" s="439"/>
      <c r="V24" s="439"/>
      <c r="W24" s="431"/>
      <c r="X24" s="442"/>
      <c r="Y24" s="442"/>
      <c r="Z24" s="442"/>
      <c r="AA24" s="442"/>
      <c r="AB24" s="442"/>
      <c r="AC24" s="442"/>
      <c r="AD24" s="442"/>
      <c r="AE24" s="442"/>
      <c r="AF24" s="442"/>
      <c r="AG24" s="442"/>
      <c r="AH24" s="442"/>
      <c r="AI24" s="442"/>
      <c r="AJ24" s="442"/>
      <c r="AK24" s="442"/>
      <c r="AL24" s="442"/>
      <c r="AM24" s="442"/>
      <c r="AN24" s="442"/>
      <c r="AO24" s="442"/>
      <c r="AP24" s="442"/>
      <c r="AQ24" s="442"/>
      <c r="AR24" s="442"/>
      <c r="AS24" s="442"/>
      <c r="AT24" s="442"/>
      <c r="AU24" s="442"/>
      <c r="AV24" s="442"/>
      <c r="AW24" s="442"/>
      <c r="AX24" s="442"/>
      <c r="AY24" s="442"/>
      <c r="AZ24" s="442"/>
    </row>
    <row r="25" spans="2:52" ht="20.100000000000001" customHeight="1" collapsed="1">
      <c r="B25" s="714">
        <f>B13+1</f>
        <v>2</v>
      </c>
      <c r="C25" s="1013" t="s">
        <v>309</v>
      </c>
      <c r="D25" s="1014"/>
      <c r="E25" s="1014"/>
      <c r="F25" s="1015"/>
      <c r="G25" s="1016"/>
      <c r="H25" s="1017"/>
      <c r="I25" s="1017"/>
      <c r="J25" s="1017"/>
      <c r="K25" s="1018"/>
      <c r="L25" s="701">
        <f t="shared" ref="L25:R25" si="6">SUM(L26:L35)</f>
        <v>40</v>
      </c>
      <c r="M25" s="702">
        <f t="shared" si="6"/>
        <v>15</v>
      </c>
      <c r="N25" s="703">
        <f t="shared" si="6"/>
        <v>20</v>
      </c>
      <c r="O25" s="703">
        <f t="shared" si="6"/>
        <v>15</v>
      </c>
      <c r="P25" s="702">
        <f t="shared" si="6"/>
        <v>20</v>
      </c>
      <c r="Q25" s="704">
        <f t="shared" si="6"/>
        <v>40</v>
      </c>
      <c r="R25" s="701">
        <f t="shared" si="6"/>
        <v>25</v>
      </c>
      <c r="S25" s="705">
        <v>1</v>
      </c>
      <c r="T25" s="706">
        <f>(S26*T26)+(S27*T27)+(S28*T28)+(S29*T29)+(S30*T30)+(S31*T31)+(S32*T32)+(S33*T33)+(S34*T34)+(S35*T35)</f>
        <v>20000</v>
      </c>
      <c r="U25" s="665">
        <f t="shared" ref="U25:U35" si="7">S25*T25*(1+MGKZ)*(1+Gewinn)*(1+Sicherheit)</f>
        <v>24200.000000000004</v>
      </c>
      <c r="V25" s="643">
        <f t="shared" ref="V25:V35" si="8">R25*Fertigung</f>
        <v>2337.5000000000005</v>
      </c>
      <c r="W25" s="50">
        <f t="shared" ref="W25:W35" si="9">L25*$E$6+M25*$M$6+N25*$M$7+O25*$M$8+P25*$E$7+Q25*$M$9+U25+V25</f>
        <v>41910.000000000007</v>
      </c>
      <c r="X25" s="442"/>
      <c r="Y25" s="442"/>
      <c r="Z25" s="442"/>
      <c r="AA25" s="442"/>
      <c r="AB25" s="442"/>
      <c r="AC25" s="442"/>
      <c r="AD25" s="442"/>
      <c r="AE25" s="442"/>
      <c r="AF25" s="442"/>
      <c r="AG25" s="442"/>
      <c r="AH25" s="442"/>
      <c r="AI25" s="442"/>
      <c r="AJ25" s="442"/>
      <c r="AK25" s="442"/>
      <c r="AL25" s="442"/>
      <c r="AM25" s="442"/>
      <c r="AN25" s="442"/>
      <c r="AO25" s="442"/>
      <c r="AP25" s="442"/>
      <c r="AQ25" s="442"/>
      <c r="AR25" s="442"/>
      <c r="AS25" s="442"/>
      <c r="AT25" s="442"/>
      <c r="AU25" s="442"/>
      <c r="AV25" s="442"/>
      <c r="AW25" s="442"/>
      <c r="AX25" s="442"/>
      <c r="AY25" s="442"/>
      <c r="AZ25" s="442"/>
    </row>
    <row r="26" spans="2:52" ht="18" hidden="1" customHeight="1" outlineLevel="1">
      <c r="B26" s="433"/>
      <c r="C26" s="1002" t="s">
        <v>321</v>
      </c>
      <c r="D26" s="1003"/>
      <c r="E26" s="1003"/>
      <c r="F26" s="1004"/>
      <c r="G26" s="1005"/>
      <c r="H26" s="1006"/>
      <c r="I26" s="1006"/>
      <c r="J26" s="1006"/>
      <c r="K26" s="1007"/>
      <c r="L26" s="715"/>
      <c r="M26" s="715"/>
      <c r="N26" s="715"/>
      <c r="O26" s="715"/>
      <c r="P26" s="715"/>
      <c r="Q26" s="715"/>
      <c r="R26" s="715">
        <v>20</v>
      </c>
      <c r="S26" s="716">
        <v>1</v>
      </c>
      <c r="T26" s="717">
        <v>18000</v>
      </c>
      <c r="U26" s="720">
        <f t="shared" si="7"/>
        <v>21780</v>
      </c>
      <c r="V26" s="721">
        <f t="shared" si="8"/>
        <v>1870.0000000000002</v>
      </c>
      <c r="W26" s="722">
        <f t="shared" si="9"/>
        <v>23650</v>
      </c>
      <c r="X26" s="442"/>
      <c r="Y26" s="442"/>
      <c r="Z26" s="442"/>
      <c r="AA26" s="442"/>
      <c r="AB26" s="442"/>
      <c r="AC26" s="442"/>
      <c r="AD26" s="442"/>
      <c r="AE26" s="442"/>
      <c r="AF26" s="442"/>
      <c r="AG26" s="442"/>
      <c r="AH26" s="442"/>
      <c r="AI26" s="442"/>
      <c r="AJ26" s="442"/>
      <c r="AK26" s="442"/>
      <c r="AL26" s="442"/>
      <c r="AM26" s="442"/>
      <c r="AN26" s="442"/>
      <c r="AO26" s="442"/>
      <c r="AP26" s="442"/>
      <c r="AQ26" s="442"/>
      <c r="AR26" s="442"/>
      <c r="AS26" s="442"/>
      <c r="AT26" s="442"/>
      <c r="AU26" s="442"/>
      <c r="AV26" s="442"/>
      <c r="AW26" s="442"/>
      <c r="AX26" s="442"/>
      <c r="AY26" s="442"/>
      <c r="AZ26" s="442"/>
    </row>
    <row r="27" spans="2:52" ht="18" hidden="1" customHeight="1" outlineLevel="1">
      <c r="B27" s="434"/>
      <c r="C27" s="1002" t="s">
        <v>329</v>
      </c>
      <c r="D27" s="1003"/>
      <c r="E27" s="1003"/>
      <c r="F27" s="1004"/>
      <c r="G27" s="1005"/>
      <c r="H27" s="1006"/>
      <c r="I27" s="1006"/>
      <c r="J27" s="1006"/>
      <c r="K27" s="1007"/>
      <c r="L27" s="715"/>
      <c r="M27" s="715"/>
      <c r="N27" s="715"/>
      <c r="O27" s="715"/>
      <c r="P27" s="715"/>
      <c r="Q27" s="715"/>
      <c r="R27" s="715">
        <v>5</v>
      </c>
      <c r="S27" s="716">
        <v>1</v>
      </c>
      <c r="T27" s="717">
        <v>2000</v>
      </c>
      <c r="U27" s="720">
        <f t="shared" si="7"/>
        <v>2420</v>
      </c>
      <c r="V27" s="721">
        <f t="shared" si="8"/>
        <v>467.50000000000006</v>
      </c>
      <c r="W27" s="722">
        <f t="shared" si="9"/>
        <v>2887.5</v>
      </c>
      <c r="X27" s="442"/>
      <c r="Y27" s="442"/>
      <c r="Z27" s="442"/>
      <c r="AA27" s="442"/>
      <c r="AB27" s="442"/>
      <c r="AC27" s="442"/>
      <c r="AD27" s="442"/>
      <c r="AE27" s="442"/>
      <c r="AF27" s="442"/>
      <c r="AG27" s="442"/>
      <c r="AH27" s="442"/>
      <c r="AI27" s="442"/>
      <c r="AJ27" s="442"/>
      <c r="AK27" s="442"/>
      <c r="AL27" s="442"/>
      <c r="AM27" s="442"/>
      <c r="AN27" s="442"/>
      <c r="AO27" s="442"/>
      <c r="AP27" s="442"/>
      <c r="AQ27" s="442"/>
      <c r="AR27" s="442"/>
      <c r="AS27" s="442"/>
      <c r="AT27" s="442"/>
      <c r="AU27" s="442"/>
      <c r="AV27" s="442"/>
      <c r="AW27" s="442"/>
      <c r="AX27" s="442"/>
      <c r="AY27" s="442"/>
      <c r="AZ27" s="442"/>
    </row>
    <row r="28" spans="2:52" ht="18" hidden="1" customHeight="1" outlineLevel="1">
      <c r="B28" s="434"/>
      <c r="C28" s="1002"/>
      <c r="D28" s="1003"/>
      <c r="E28" s="1003"/>
      <c r="F28" s="1004"/>
      <c r="G28" s="1005"/>
      <c r="H28" s="1006"/>
      <c r="I28" s="1006"/>
      <c r="J28" s="1006"/>
      <c r="K28" s="1007"/>
      <c r="L28" s="715"/>
      <c r="M28" s="715"/>
      <c r="N28" s="715"/>
      <c r="O28" s="715"/>
      <c r="P28" s="715"/>
      <c r="Q28" s="715"/>
      <c r="R28" s="715"/>
      <c r="S28" s="716"/>
      <c r="T28" s="717"/>
      <c r="U28" s="720">
        <f t="shared" si="7"/>
        <v>0</v>
      </c>
      <c r="V28" s="721">
        <f t="shared" si="8"/>
        <v>0</v>
      </c>
      <c r="W28" s="722">
        <f t="shared" si="9"/>
        <v>0</v>
      </c>
      <c r="X28" s="442"/>
      <c r="Y28" s="442"/>
      <c r="Z28" s="442"/>
      <c r="AA28" s="442"/>
      <c r="AB28" s="442"/>
      <c r="AC28" s="442"/>
      <c r="AD28" s="442"/>
      <c r="AE28" s="442"/>
      <c r="AF28" s="442"/>
      <c r="AG28" s="442"/>
      <c r="AH28" s="442"/>
      <c r="AI28" s="442"/>
      <c r="AJ28" s="442"/>
      <c r="AK28" s="442"/>
      <c r="AL28" s="442"/>
      <c r="AM28" s="442"/>
      <c r="AN28" s="442"/>
      <c r="AO28" s="442"/>
      <c r="AP28" s="442"/>
      <c r="AQ28" s="442"/>
      <c r="AR28" s="442"/>
      <c r="AS28" s="442"/>
      <c r="AT28" s="442"/>
      <c r="AU28" s="442"/>
      <c r="AV28" s="442"/>
      <c r="AW28" s="442"/>
      <c r="AX28" s="442"/>
      <c r="AY28" s="442"/>
      <c r="AZ28" s="442"/>
    </row>
    <row r="29" spans="2:52" ht="18" hidden="1" customHeight="1" outlineLevel="1">
      <c r="B29" s="434"/>
      <c r="C29" s="1002"/>
      <c r="D29" s="1003"/>
      <c r="E29" s="1003"/>
      <c r="F29" s="1004"/>
      <c r="G29" s="1005"/>
      <c r="H29" s="1006"/>
      <c r="I29" s="1006"/>
      <c r="J29" s="1006"/>
      <c r="K29" s="1007"/>
      <c r="L29" s="715">
        <v>40</v>
      </c>
      <c r="M29" s="715">
        <v>15</v>
      </c>
      <c r="N29" s="715">
        <v>20</v>
      </c>
      <c r="O29" s="715">
        <v>15</v>
      </c>
      <c r="P29" s="715">
        <v>20</v>
      </c>
      <c r="Q29" s="715">
        <v>40</v>
      </c>
      <c r="R29" s="715"/>
      <c r="S29" s="716"/>
      <c r="T29" s="717"/>
      <c r="U29" s="720">
        <f t="shared" si="7"/>
        <v>0</v>
      </c>
      <c r="V29" s="721">
        <f t="shared" si="8"/>
        <v>0</v>
      </c>
      <c r="W29" s="722">
        <f t="shared" si="9"/>
        <v>15372.500000000002</v>
      </c>
      <c r="X29" s="442"/>
      <c r="Y29" s="442"/>
      <c r="Z29" s="442"/>
      <c r="AA29" s="442"/>
      <c r="AB29" s="442"/>
      <c r="AC29" s="442"/>
      <c r="AD29" s="442"/>
      <c r="AE29" s="442"/>
      <c r="AF29" s="442"/>
      <c r="AG29" s="442"/>
      <c r="AH29" s="442"/>
      <c r="AI29" s="442"/>
      <c r="AJ29" s="442"/>
      <c r="AK29" s="442"/>
      <c r="AL29" s="442"/>
      <c r="AM29" s="442"/>
      <c r="AN29" s="442"/>
      <c r="AO29" s="442"/>
      <c r="AP29" s="442"/>
      <c r="AQ29" s="442"/>
      <c r="AR29" s="442"/>
      <c r="AS29" s="442"/>
      <c r="AT29" s="442"/>
      <c r="AU29" s="442"/>
      <c r="AV29" s="442"/>
      <c r="AW29" s="442"/>
      <c r="AX29" s="442"/>
      <c r="AY29" s="442"/>
      <c r="AZ29" s="442"/>
    </row>
    <row r="30" spans="2:52" ht="18" hidden="1" customHeight="1" outlineLevel="1">
      <c r="B30" s="434"/>
      <c r="C30" s="1002"/>
      <c r="D30" s="1003"/>
      <c r="E30" s="1003"/>
      <c r="F30" s="1004"/>
      <c r="G30" s="1005"/>
      <c r="H30" s="1006"/>
      <c r="I30" s="1006"/>
      <c r="J30" s="1006"/>
      <c r="K30" s="1007"/>
      <c r="L30" s="715"/>
      <c r="M30" s="715"/>
      <c r="N30" s="715"/>
      <c r="O30" s="715"/>
      <c r="P30" s="715"/>
      <c r="Q30" s="715"/>
      <c r="R30" s="715"/>
      <c r="S30" s="716"/>
      <c r="T30" s="717"/>
      <c r="U30" s="720">
        <f t="shared" si="7"/>
        <v>0</v>
      </c>
      <c r="V30" s="721">
        <f t="shared" si="8"/>
        <v>0</v>
      </c>
      <c r="W30" s="722">
        <f t="shared" si="9"/>
        <v>0</v>
      </c>
      <c r="X30" s="442"/>
      <c r="Y30" s="442"/>
      <c r="Z30" s="442"/>
      <c r="AA30" s="442"/>
      <c r="AB30" s="442"/>
      <c r="AC30" s="442"/>
      <c r="AD30" s="442"/>
      <c r="AE30" s="442"/>
      <c r="AF30" s="442"/>
      <c r="AG30" s="442"/>
      <c r="AH30" s="442"/>
      <c r="AI30" s="442"/>
      <c r="AJ30" s="442"/>
      <c r="AK30" s="442"/>
      <c r="AL30" s="442"/>
      <c r="AM30" s="442"/>
      <c r="AN30" s="442"/>
      <c r="AO30" s="442"/>
      <c r="AP30" s="442"/>
      <c r="AQ30" s="442"/>
      <c r="AR30" s="442"/>
      <c r="AS30" s="442"/>
      <c r="AT30" s="442"/>
      <c r="AU30" s="442"/>
      <c r="AV30" s="442"/>
      <c r="AW30" s="442"/>
      <c r="AX30" s="442"/>
      <c r="AY30" s="442"/>
      <c r="AZ30" s="442"/>
    </row>
    <row r="31" spans="2:52" ht="18" hidden="1" customHeight="1" outlineLevel="1">
      <c r="B31" s="434"/>
      <c r="C31" s="1002"/>
      <c r="D31" s="1003"/>
      <c r="E31" s="1003"/>
      <c r="F31" s="1004"/>
      <c r="G31" s="1005"/>
      <c r="H31" s="1006"/>
      <c r="I31" s="1006"/>
      <c r="J31" s="1006"/>
      <c r="K31" s="1007"/>
      <c r="L31" s="715"/>
      <c r="M31" s="715"/>
      <c r="N31" s="715"/>
      <c r="O31" s="715"/>
      <c r="P31" s="715"/>
      <c r="Q31" s="715"/>
      <c r="R31" s="715"/>
      <c r="S31" s="716"/>
      <c r="T31" s="717"/>
      <c r="U31" s="720">
        <f t="shared" si="7"/>
        <v>0</v>
      </c>
      <c r="V31" s="721">
        <f t="shared" si="8"/>
        <v>0</v>
      </c>
      <c r="W31" s="722">
        <f t="shared" si="9"/>
        <v>0</v>
      </c>
      <c r="X31" s="442"/>
      <c r="Y31" s="442"/>
      <c r="Z31" s="442"/>
      <c r="AA31" s="442"/>
      <c r="AB31" s="442"/>
      <c r="AC31" s="442"/>
      <c r="AD31" s="442"/>
      <c r="AE31" s="442"/>
      <c r="AF31" s="442"/>
      <c r="AG31" s="442"/>
      <c r="AH31" s="442"/>
      <c r="AI31" s="442"/>
      <c r="AJ31" s="442"/>
      <c r="AK31" s="442"/>
      <c r="AL31" s="442"/>
      <c r="AM31" s="442"/>
      <c r="AN31" s="442"/>
      <c r="AO31" s="442"/>
      <c r="AP31" s="442"/>
      <c r="AQ31" s="442"/>
      <c r="AR31" s="442"/>
      <c r="AS31" s="442"/>
      <c r="AT31" s="442"/>
      <c r="AU31" s="442"/>
      <c r="AV31" s="442"/>
      <c r="AW31" s="442"/>
      <c r="AX31" s="442"/>
      <c r="AY31" s="442"/>
      <c r="AZ31" s="442"/>
    </row>
    <row r="32" spans="2:52" ht="18" hidden="1" customHeight="1" outlineLevel="1">
      <c r="B32" s="434"/>
      <c r="C32" s="1002"/>
      <c r="D32" s="1003"/>
      <c r="E32" s="1003"/>
      <c r="F32" s="1004"/>
      <c r="G32" s="1005"/>
      <c r="H32" s="1006"/>
      <c r="I32" s="1006"/>
      <c r="J32" s="1006"/>
      <c r="K32" s="1007"/>
      <c r="L32" s="715"/>
      <c r="M32" s="715"/>
      <c r="N32" s="715"/>
      <c r="O32" s="715"/>
      <c r="P32" s="715"/>
      <c r="Q32" s="715"/>
      <c r="R32" s="715"/>
      <c r="S32" s="716"/>
      <c r="T32" s="717"/>
      <c r="U32" s="720">
        <f t="shared" si="7"/>
        <v>0</v>
      </c>
      <c r="V32" s="721">
        <f t="shared" si="8"/>
        <v>0</v>
      </c>
      <c r="W32" s="722">
        <f t="shared" si="9"/>
        <v>0</v>
      </c>
      <c r="X32" s="442"/>
      <c r="Y32" s="442"/>
      <c r="Z32" s="442"/>
      <c r="AA32" s="442"/>
      <c r="AB32" s="442"/>
      <c r="AC32" s="442"/>
      <c r="AD32" s="442"/>
      <c r="AE32" s="442"/>
      <c r="AF32" s="442"/>
      <c r="AG32" s="442"/>
      <c r="AH32" s="442"/>
      <c r="AI32" s="442"/>
      <c r="AJ32" s="442"/>
      <c r="AK32" s="442"/>
      <c r="AL32" s="442"/>
      <c r="AM32" s="442"/>
      <c r="AN32" s="442"/>
      <c r="AO32" s="442"/>
      <c r="AP32" s="442"/>
      <c r="AQ32" s="442"/>
      <c r="AR32" s="442"/>
      <c r="AS32" s="442"/>
      <c r="AT32" s="442"/>
      <c r="AU32" s="442"/>
      <c r="AV32" s="442"/>
      <c r="AW32" s="442"/>
      <c r="AX32" s="442"/>
      <c r="AY32" s="442"/>
      <c r="AZ32" s="442"/>
    </row>
    <row r="33" spans="2:52" ht="18" hidden="1" customHeight="1" outlineLevel="1">
      <c r="B33" s="434"/>
      <c r="C33" s="1002"/>
      <c r="D33" s="1003"/>
      <c r="E33" s="1003"/>
      <c r="F33" s="1004"/>
      <c r="G33" s="1005"/>
      <c r="H33" s="1006"/>
      <c r="I33" s="1006"/>
      <c r="J33" s="1006"/>
      <c r="K33" s="1007"/>
      <c r="L33" s="715"/>
      <c r="M33" s="715"/>
      <c r="N33" s="715"/>
      <c r="O33" s="715"/>
      <c r="P33" s="715"/>
      <c r="Q33" s="715"/>
      <c r="R33" s="715"/>
      <c r="S33" s="716"/>
      <c r="T33" s="717"/>
      <c r="U33" s="720">
        <f t="shared" si="7"/>
        <v>0</v>
      </c>
      <c r="V33" s="721">
        <f t="shared" si="8"/>
        <v>0</v>
      </c>
      <c r="W33" s="722">
        <f t="shared" si="9"/>
        <v>0</v>
      </c>
      <c r="X33" s="442"/>
      <c r="Y33" s="442"/>
      <c r="Z33" s="442"/>
      <c r="AA33" s="442"/>
      <c r="AB33" s="442"/>
      <c r="AC33" s="442"/>
      <c r="AD33" s="442"/>
      <c r="AE33" s="442"/>
      <c r="AF33" s="442"/>
      <c r="AG33" s="442"/>
      <c r="AH33" s="442"/>
      <c r="AI33" s="442"/>
      <c r="AJ33" s="442"/>
      <c r="AK33" s="442"/>
      <c r="AL33" s="442"/>
      <c r="AM33" s="442"/>
      <c r="AN33" s="442"/>
      <c r="AO33" s="442"/>
      <c r="AP33" s="442"/>
      <c r="AQ33" s="442"/>
      <c r="AR33" s="442"/>
      <c r="AS33" s="442"/>
      <c r="AT33" s="442"/>
      <c r="AU33" s="442"/>
      <c r="AV33" s="442"/>
      <c r="AW33" s="442"/>
      <c r="AX33" s="442"/>
      <c r="AY33" s="442"/>
      <c r="AZ33" s="442"/>
    </row>
    <row r="34" spans="2:52" ht="18" hidden="1" customHeight="1" outlineLevel="1">
      <c r="B34" s="434"/>
      <c r="C34" s="1002"/>
      <c r="D34" s="1003"/>
      <c r="E34" s="1003"/>
      <c r="F34" s="1004"/>
      <c r="G34" s="1005"/>
      <c r="H34" s="1006"/>
      <c r="I34" s="1006"/>
      <c r="J34" s="1006"/>
      <c r="K34" s="1007"/>
      <c r="L34" s="715"/>
      <c r="M34" s="715"/>
      <c r="N34" s="715"/>
      <c r="O34" s="715"/>
      <c r="P34" s="715"/>
      <c r="Q34" s="715"/>
      <c r="R34" s="715"/>
      <c r="S34" s="716"/>
      <c r="T34" s="717"/>
      <c r="U34" s="720">
        <f t="shared" si="7"/>
        <v>0</v>
      </c>
      <c r="V34" s="721">
        <f t="shared" si="8"/>
        <v>0</v>
      </c>
      <c r="W34" s="722">
        <f t="shared" si="9"/>
        <v>0</v>
      </c>
      <c r="X34" s="442"/>
      <c r="Y34" s="442"/>
      <c r="Z34" s="442"/>
      <c r="AA34" s="442"/>
      <c r="AB34" s="442"/>
      <c r="AC34" s="442"/>
      <c r="AD34" s="442"/>
      <c r="AE34" s="442"/>
      <c r="AF34" s="442"/>
      <c r="AG34" s="442"/>
      <c r="AH34" s="442"/>
      <c r="AI34" s="442"/>
      <c r="AJ34" s="442"/>
      <c r="AK34" s="442"/>
      <c r="AL34" s="442"/>
      <c r="AM34" s="442"/>
      <c r="AN34" s="442"/>
      <c r="AO34" s="442"/>
      <c r="AP34" s="442"/>
      <c r="AQ34" s="442"/>
      <c r="AR34" s="442"/>
      <c r="AS34" s="442"/>
      <c r="AT34" s="442"/>
      <c r="AU34" s="442"/>
      <c r="AV34" s="442"/>
      <c r="AW34" s="442"/>
      <c r="AX34" s="442"/>
      <c r="AY34" s="442"/>
      <c r="AZ34" s="442"/>
    </row>
    <row r="35" spans="2:52" ht="18" hidden="1" customHeight="1" outlineLevel="1">
      <c r="B35" s="434"/>
      <c r="C35" s="1002"/>
      <c r="D35" s="1003"/>
      <c r="E35" s="1003"/>
      <c r="F35" s="1004"/>
      <c r="G35" s="1005"/>
      <c r="H35" s="1006"/>
      <c r="I35" s="1006"/>
      <c r="J35" s="1006"/>
      <c r="K35" s="1007"/>
      <c r="L35" s="715"/>
      <c r="M35" s="715"/>
      <c r="N35" s="715"/>
      <c r="O35" s="715"/>
      <c r="P35" s="715"/>
      <c r="Q35" s="715"/>
      <c r="R35" s="715"/>
      <c r="S35" s="716"/>
      <c r="T35" s="717"/>
      <c r="U35" s="720">
        <f t="shared" si="7"/>
        <v>0</v>
      </c>
      <c r="V35" s="721">
        <f t="shared" si="8"/>
        <v>0</v>
      </c>
      <c r="W35" s="722">
        <f t="shared" si="9"/>
        <v>0</v>
      </c>
      <c r="X35" s="442"/>
      <c r="Y35" s="442"/>
      <c r="Z35" s="442"/>
      <c r="AA35" s="442"/>
      <c r="AB35" s="442"/>
      <c r="AC35" s="442"/>
      <c r="AD35" s="442"/>
      <c r="AE35" s="442"/>
      <c r="AF35" s="442"/>
      <c r="AG35" s="442"/>
      <c r="AH35" s="442"/>
      <c r="AI35" s="442"/>
      <c r="AJ35" s="442"/>
      <c r="AK35" s="442"/>
      <c r="AL35" s="442"/>
      <c r="AM35" s="442"/>
      <c r="AN35" s="442"/>
      <c r="AO35" s="442"/>
      <c r="AP35" s="442"/>
      <c r="AQ35" s="442"/>
      <c r="AR35" s="442"/>
      <c r="AS35" s="442"/>
      <c r="AT35" s="442"/>
      <c r="AU35" s="442"/>
      <c r="AV35" s="442"/>
      <c r="AW35" s="442"/>
      <c r="AX35" s="442"/>
      <c r="AY35" s="442"/>
      <c r="AZ35" s="442"/>
    </row>
    <row r="36" spans="2:52" ht="9.9499999999999993" hidden="1" customHeight="1" outlineLevel="1">
      <c r="B36" s="435"/>
      <c r="C36" s="437"/>
      <c r="D36" s="437"/>
      <c r="E36" s="437"/>
      <c r="F36" s="437"/>
      <c r="G36" s="436"/>
      <c r="H36" s="436"/>
      <c r="I36" s="436"/>
      <c r="J36" s="436"/>
      <c r="K36" s="436"/>
      <c r="L36" s="438"/>
      <c r="M36" s="438"/>
      <c r="N36" s="438"/>
      <c r="O36" s="438"/>
      <c r="P36" s="438"/>
      <c r="Q36" s="438"/>
      <c r="R36" s="438"/>
      <c r="S36" s="438"/>
      <c r="T36" s="439"/>
      <c r="U36" s="439"/>
      <c r="V36" s="439"/>
      <c r="W36" s="431"/>
      <c r="X36" s="442"/>
      <c r="Y36" s="442"/>
      <c r="Z36" s="442"/>
      <c r="AA36" s="442"/>
      <c r="AB36" s="442"/>
      <c r="AC36" s="442"/>
      <c r="AD36" s="442"/>
      <c r="AE36" s="442"/>
      <c r="AF36" s="442"/>
      <c r="AG36" s="442"/>
      <c r="AH36" s="442"/>
      <c r="AI36" s="442"/>
      <c r="AJ36" s="442"/>
      <c r="AK36" s="442"/>
      <c r="AL36" s="442"/>
      <c r="AM36" s="442"/>
      <c r="AN36" s="442"/>
      <c r="AO36" s="442"/>
      <c r="AP36" s="442"/>
      <c r="AQ36" s="442"/>
      <c r="AR36" s="442"/>
      <c r="AS36" s="442"/>
      <c r="AT36" s="442"/>
      <c r="AU36" s="442"/>
      <c r="AV36" s="442"/>
      <c r="AW36" s="442"/>
      <c r="AX36" s="442"/>
      <c r="AY36" s="442"/>
      <c r="AZ36" s="442"/>
    </row>
    <row r="37" spans="2:52" ht="20.100000000000001" customHeight="1" collapsed="1">
      <c r="B37" s="714">
        <f>B25+1</f>
        <v>3</v>
      </c>
      <c r="C37" s="1013" t="s">
        <v>310</v>
      </c>
      <c r="D37" s="1014"/>
      <c r="E37" s="1014"/>
      <c r="F37" s="1015"/>
      <c r="G37" s="1016"/>
      <c r="H37" s="1017"/>
      <c r="I37" s="1017"/>
      <c r="J37" s="1017"/>
      <c r="K37" s="1018"/>
      <c r="L37" s="701">
        <f t="shared" ref="L37:R37" si="10">SUM(L38:L47)</f>
        <v>25</v>
      </c>
      <c r="M37" s="702">
        <f t="shared" si="10"/>
        <v>15</v>
      </c>
      <c r="N37" s="703">
        <f t="shared" si="10"/>
        <v>25</v>
      </c>
      <c r="O37" s="703">
        <f t="shared" si="10"/>
        <v>25</v>
      </c>
      <c r="P37" s="702">
        <f t="shared" si="10"/>
        <v>15</v>
      </c>
      <c r="Q37" s="704">
        <f t="shared" si="10"/>
        <v>30</v>
      </c>
      <c r="R37" s="701">
        <f t="shared" si="10"/>
        <v>35</v>
      </c>
      <c r="S37" s="705">
        <v>1</v>
      </c>
      <c r="T37" s="706">
        <f>(S38*T38)+(S39*T39)+(S40*T40)+(S41*T41)+(S42*T42)+(S43*T43)+(S44*T44)+(S45*T45)+(S46*T46)+(S47*T47)</f>
        <v>2500</v>
      </c>
      <c r="U37" s="665">
        <f t="shared" ref="U37:U47" si="11">S37*T37*(1+MGKZ)*(1+Gewinn)*(1+Sicherheit)</f>
        <v>3025.0000000000005</v>
      </c>
      <c r="V37" s="643">
        <f t="shared" ref="V37:V47" si="12">R37*Fertigung</f>
        <v>3272.5000000000005</v>
      </c>
      <c r="W37" s="50">
        <f t="shared" ref="W37:W47" si="13">L37*$E$6+M37*$M$6+N37*$M$7+O37*$M$8+P37*$E$7+Q37*$M$9+U37+V37</f>
        <v>20399.5</v>
      </c>
      <c r="X37" s="442"/>
      <c r="Y37" s="442"/>
      <c r="Z37" s="442"/>
      <c r="AA37" s="442"/>
      <c r="AB37" s="442"/>
      <c r="AC37" s="442"/>
      <c r="AD37" s="442"/>
      <c r="AE37" s="442"/>
      <c r="AF37" s="442"/>
      <c r="AG37" s="442"/>
      <c r="AH37" s="442"/>
      <c r="AI37" s="442"/>
      <c r="AJ37" s="442"/>
      <c r="AK37" s="442"/>
      <c r="AL37" s="442"/>
      <c r="AM37" s="442"/>
      <c r="AN37" s="442"/>
      <c r="AO37" s="442"/>
      <c r="AP37" s="442"/>
      <c r="AQ37" s="442"/>
      <c r="AR37" s="442"/>
      <c r="AS37" s="442"/>
      <c r="AT37" s="442"/>
      <c r="AU37" s="442"/>
      <c r="AV37" s="442"/>
      <c r="AW37" s="442"/>
      <c r="AX37" s="442"/>
      <c r="AY37" s="442"/>
      <c r="AZ37" s="442"/>
    </row>
    <row r="38" spans="2:52" ht="20.100000000000001" hidden="1" customHeight="1" outlineLevel="1">
      <c r="B38" s="433"/>
      <c r="C38" s="1002" t="s">
        <v>330</v>
      </c>
      <c r="D38" s="1003"/>
      <c r="E38" s="1003"/>
      <c r="F38" s="1004"/>
      <c r="G38" s="1005"/>
      <c r="H38" s="1006"/>
      <c r="I38" s="1006"/>
      <c r="J38" s="1006"/>
      <c r="K38" s="1007"/>
      <c r="L38" s="715">
        <v>25</v>
      </c>
      <c r="M38" s="715">
        <v>15</v>
      </c>
      <c r="N38" s="715">
        <v>25</v>
      </c>
      <c r="O38" s="715">
        <v>25</v>
      </c>
      <c r="P38" s="715">
        <v>15</v>
      </c>
      <c r="Q38" s="715">
        <v>30</v>
      </c>
      <c r="R38" s="715">
        <v>35</v>
      </c>
      <c r="S38" s="716">
        <v>1</v>
      </c>
      <c r="T38" s="717">
        <v>2500</v>
      </c>
      <c r="U38" s="720">
        <f t="shared" si="11"/>
        <v>3025.0000000000005</v>
      </c>
      <c r="V38" s="721">
        <f t="shared" si="12"/>
        <v>3272.5000000000005</v>
      </c>
      <c r="W38" s="722">
        <f t="shared" si="13"/>
        <v>20399.5</v>
      </c>
      <c r="X38" s="442"/>
      <c r="Y38" s="442"/>
      <c r="Z38" s="442"/>
      <c r="AA38" s="442"/>
      <c r="AB38" s="442"/>
      <c r="AC38" s="442"/>
      <c r="AD38" s="442"/>
      <c r="AE38" s="442"/>
      <c r="AF38" s="442"/>
      <c r="AG38" s="442"/>
      <c r="AH38" s="442"/>
      <c r="AI38" s="442"/>
      <c r="AJ38" s="442"/>
      <c r="AK38" s="442"/>
      <c r="AL38" s="442"/>
      <c r="AM38" s="442"/>
      <c r="AN38" s="442"/>
      <c r="AO38" s="442"/>
      <c r="AP38" s="442"/>
      <c r="AQ38" s="442"/>
      <c r="AR38" s="442"/>
      <c r="AS38" s="442"/>
      <c r="AT38" s="442"/>
      <c r="AU38" s="442"/>
      <c r="AV38" s="442"/>
      <c r="AW38" s="442"/>
      <c r="AX38" s="442"/>
      <c r="AY38" s="442"/>
      <c r="AZ38" s="442"/>
    </row>
    <row r="39" spans="2:52" ht="20.100000000000001" hidden="1" customHeight="1" outlineLevel="1">
      <c r="B39" s="434"/>
      <c r="C39" s="1002"/>
      <c r="D39" s="1003"/>
      <c r="E39" s="1003"/>
      <c r="F39" s="1004"/>
      <c r="G39" s="1005"/>
      <c r="H39" s="1006"/>
      <c r="I39" s="1006"/>
      <c r="J39" s="1006"/>
      <c r="K39" s="1007"/>
      <c r="L39" s="715"/>
      <c r="M39" s="715"/>
      <c r="N39" s="715"/>
      <c r="O39" s="715"/>
      <c r="P39" s="715"/>
      <c r="Q39" s="715"/>
      <c r="R39" s="715"/>
      <c r="S39" s="716"/>
      <c r="T39" s="717"/>
      <c r="U39" s="720">
        <f t="shared" si="11"/>
        <v>0</v>
      </c>
      <c r="V39" s="721">
        <f t="shared" si="12"/>
        <v>0</v>
      </c>
      <c r="W39" s="722">
        <f t="shared" si="13"/>
        <v>0</v>
      </c>
      <c r="X39" s="442"/>
      <c r="Y39" s="442"/>
      <c r="Z39" s="442"/>
      <c r="AA39" s="442"/>
      <c r="AB39" s="442"/>
      <c r="AC39" s="442"/>
      <c r="AD39" s="442"/>
      <c r="AE39" s="442"/>
      <c r="AF39" s="442"/>
      <c r="AG39" s="442"/>
      <c r="AH39" s="442"/>
      <c r="AI39" s="442"/>
      <c r="AJ39" s="442"/>
      <c r="AK39" s="442"/>
      <c r="AL39" s="442"/>
      <c r="AM39" s="442"/>
      <c r="AN39" s="442"/>
      <c r="AO39" s="442"/>
      <c r="AP39" s="442"/>
      <c r="AQ39" s="442"/>
      <c r="AR39" s="442"/>
      <c r="AS39" s="442"/>
      <c r="AT39" s="442"/>
      <c r="AU39" s="442"/>
      <c r="AV39" s="442"/>
      <c r="AW39" s="442"/>
      <c r="AX39" s="442"/>
      <c r="AY39" s="442"/>
      <c r="AZ39" s="442"/>
    </row>
    <row r="40" spans="2:52" ht="20.100000000000001" hidden="1" customHeight="1" outlineLevel="1">
      <c r="B40" s="434"/>
      <c r="C40" s="1002"/>
      <c r="D40" s="1003"/>
      <c r="E40" s="1003"/>
      <c r="F40" s="1004"/>
      <c r="G40" s="1005"/>
      <c r="H40" s="1006"/>
      <c r="I40" s="1006"/>
      <c r="J40" s="1006"/>
      <c r="K40" s="1007"/>
      <c r="L40" s="715"/>
      <c r="M40" s="715"/>
      <c r="N40" s="715"/>
      <c r="O40" s="715"/>
      <c r="P40" s="715"/>
      <c r="Q40" s="715"/>
      <c r="R40" s="715"/>
      <c r="S40" s="716"/>
      <c r="T40" s="717"/>
      <c r="U40" s="720">
        <f t="shared" si="11"/>
        <v>0</v>
      </c>
      <c r="V40" s="721">
        <f t="shared" si="12"/>
        <v>0</v>
      </c>
      <c r="W40" s="722">
        <f t="shared" si="13"/>
        <v>0</v>
      </c>
      <c r="X40" s="442"/>
      <c r="Y40" s="442"/>
      <c r="Z40" s="442"/>
      <c r="AA40" s="442"/>
      <c r="AB40" s="442"/>
      <c r="AC40" s="442"/>
      <c r="AD40" s="442"/>
      <c r="AE40" s="442"/>
      <c r="AF40" s="442"/>
      <c r="AG40" s="442"/>
      <c r="AH40" s="442"/>
      <c r="AI40" s="442"/>
      <c r="AJ40" s="442"/>
      <c r="AK40" s="442"/>
      <c r="AL40" s="442"/>
      <c r="AM40" s="442"/>
      <c r="AN40" s="442"/>
      <c r="AO40" s="442"/>
      <c r="AP40" s="442"/>
      <c r="AQ40" s="442"/>
      <c r="AR40" s="442"/>
      <c r="AS40" s="442"/>
      <c r="AT40" s="442"/>
      <c r="AU40" s="442"/>
      <c r="AV40" s="442"/>
      <c r="AW40" s="442"/>
      <c r="AX40" s="442"/>
      <c r="AY40" s="442"/>
      <c r="AZ40" s="442"/>
    </row>
    <row r="41" spans="2:52" ht="20.100000000000001" hidden="1" customHeight="1" outlineLevel="1">
      <c r="B41" s="434"/>
      <c r="C41" s="1002"/>
      <c r="D41" s="1003"/>
      <c r="E41" s="1003"/>
      <c r="F41" s="1004"/>
      <c r="G41" s="1005"/>
      <c r="H41" s="1006"/>
      <c r="I41" s="1006"/>
      <c r="J41" s="1006"/>
      <c r="K41" s="1007"/>
      <c r="L41" s="715"/>
      <c r="M41" s="715"/>
      <c r="N41" s="715"/>
      <c r="O41" s="715"/>
      <c r="P41" s="715"/>
      <c r="Q41" s="715"/>
      <c r="R41" s="715"/>
      <c r="S41" s="716"/>
      <c r="T41" s="717"/>
      <c r="U41" s="720">
        <f t="shared" si="11"/>
        <v>0</v>
      </c>
      <c r="V41" s="721">
        <f t="shared" si="12"/>
        <v>0</v>
      </c>
      <c r="W41" s="722">
        <f t="shared" si="13"/>
        <v>0</v>
      </c>
      <c r="X41" s="442"/>
      <c r="Y41" s="442"/>
      <c r="Z41" s="442"/>
      <c r="AA41" s="442"/>
      <c r="AB41" s="442"/>
      <c r="AC41" s="442"/>
      <c r="AD41" s="442"/>
      <c r="AE41" s="442"/>
      <c r="AF41" s="442"/>
      <c r="AG41" s="442"/>
      <c r="AH41" s="442"/>
      <c r="AI41" s="442"/>
      <c r="AJ41" s="442"/>
      <c r="AK41" s="442"/>
      <c r="AL41" s="442"/>
      <c r="AM41" s="442"/>
      <c r="AN41" s="442"/>
      <c r="AO41" s="442"/>
      <c r="AP41" s="442"/>
      <c r="AQ41" s="442"/>
      <c r="AR41" s="442"/>
      <c r="AS41" s="442"/>
      <c r="AT41" s="442"/>
      <c r="AU41" s="442"/>
      <c r="AV41" s="442"/>
      <c r="AW41" s="442"/>
      <c r="AX41" s="442"/>
      <c r="AY41" s="442"/>
      <c r="AZ41" s="442"/>
    </row>
    <row r="42" spans="2:52" ht="20.100000000000001" hidden="1" customHeight="1" outlineLevel="1">
      <c r="B42" s="434"/>
      <c r="C42" s="1002"/>
      <c r="D42" s="1003"/>
      <c r="E42" s="1003"/>
      <c r="F42" s="1004"/>
      <c r="G42" s="1005"/>
      <c r="H42" s="1006"/>
      <c r="I42" s="1006"/>
      <c r="J42" s="1006"/>
      <c r="K42" s="1007"/>
      <c r="L42" s="715"/>
      <c r="M42" s="715"/>
      <c r="N42" s="715"/>
      <c r="O42" s="715"/>
      <c r="P42" s="715"/>
      <c r="Q42" s="715"/>
      <c r="R42" s="715"/>
      <c r="S42" s="716"/>
      <c r="T42" s="717"/>
      <c r="U42" s="720">
        <f t="shared" si="11"/>
        <v>0</v>
      </c>
      <c r="V42" s="721">
        <f t="shared" si="12"/>
        <v>0</v>
      </c>
      <c r="W42" s="722">
        <f t="shared" si="13"/>
        <v>0</v>
      </c>
      <c r="X42" s="442"/>
      <c r="Y42" s="442"/>
      <c r="Z42" s="442"/>
      <c r="AA42" s="442"/>
      <c r="AB42" s="442"/>
      <c r="AC42" s="442"/>
      <c r="AD42" s="442"/>
      <c r="AE42" s="442"/>
      <c r="AF42" s="442"/>
      <c r="AG42" s="442"/>
      <c r="AH42" s="442"/>
      <c r="AI42" s="442"/>
      <c r="AJ42" s="442"/>
      <c r="AK42" s="442"/>
      <c r="AL42" s="442"/>
      <c r="AM42" s="442"/>
      <c r="AN42" s="442"/>
      <c r="AO42" s="442"/>
      <c r="AP42" s="442"/>
      <c r="AQ42" s="442"/>
      <c r="AR42" s="442"/>
      <c r="AS42" s="442"/>
      <c r="AT42" s="442"/>
      <c r="AU42" s="442"/>
      <c r="AV42" s="442"/>
      <c r="AW42" s="442"/>
      <c r="AX42" s="442"/>
      <c r="AY42" s="442"/>
      <c r="AZ42" s="442"/>
    </row>
    <row r="43" spans="2:52" ht="20.100000000000001" hidden="1" customHeight="1" outlineLevel="1">
      <c r="B43" s="434"/>
      <c r="C43" s="1002"/>
      <c r="D43" s="1003"/>
      <c r="E43" s="1003"/>
      <c r="F43" s="1004"/>
      <c r="G43" s="1005"/>
      <c r="H43" s="1006"/>
      <c r="I43" s="1006"/>
      <c r="J43" s="1006"/>
      <c r="K43" s="1007"/>
      <c r="L43" s="715"/>
      <c r="M43" s="715"/>
      <c r="N43" s="715"/>
      <c r="O43" s="715"/>
      <c r="P43" s="715"/>
      <c r="Q43" s="715"/>
      <c r="R43" s="715"/>
      <c r="S43" s="716"/>
      <c r="T43" s="717"/>
      <c r="U43" s="720">
        <f t="shared" si="11"/>
        <v>0</v>
      </c>
      <c r="V43" s="721">
        <f t="shared" si="12"/>
        <v>0</v>
      </c>
      <c r="W43" s="722">
        <f t="shared" si="13"/>
        <v>0</v>
      </c>
      <c r="X43" s="442"/>
      <c r="Y43" s="442"/>
      <c r="Z43" s="442"/>
      <c r="AA43" s="442"/>
      <c r="AB43" s="442"/>
      <c r="AC43" s="442"/>
      <c r="AD43" s="442"/>
      <c r="AE43" s="442"/>
      <c r="AF43" s="442"/>
      <c r="AG43" s="442"/>
      <c r="AH43" s="442"/>
      <c r="AI43" s="442"/>
      <c r="AJ43" s="442"/>
      <c r="AK43" s="442"/>
      <c r="AL43" s="442"/>
      <c r="AM43" s="442"/>
      <c r="AN43" s="442"/>
      <c r="AO43" s="442"/>
      <c r="AP43" s="442"/>
      <c r="AQ43" s="442"/>
      <c r="AR43" s="442"/>
      <c r="AS43" s="442"/>
      <c r="AT43" s="442"/>
      <c r="AU43" s="442"/>
      <c r="AV43" s="442"/>
      <c r="AW43" s="442"/>
      <c r="AX43" s="442"/>
      <c r="AY43" s="442"/>
      <c r="AZ43" s="442"/>
    </row>
    <row r="44" spans="2:52" ht="20.100000000000001" hidden="1" customHeight="1" outlineLevel="1">
      <c r="B44" s="434"/>
      <c r="C44" s="1002"/>
      <c r="D44" s="1003"/>
      <c r="E44" s="1003"/>
      <c r="F44" s="1004"/>
      <c r="G44" s="1005"/>
      <c r="H44" s="1006"/>
      <c r="I44" s="1006"/>
      <c r="J44" s="1006"/>
      <c r="K44" s="1007"/>
      <c r="L44" s="715"/>
      <c r="M44" s="715"/>
      <c r="N44" s="715"/>
      <c r="O44" s="715"/>
      <c r="P44" s="715"/>
      <c r="Q44" s="715"/>
      <c r="R44" s="715"/>
      <c r="S44" s="716"/>
      <c r="T44" s="717"/>
      <c r="U44" s="720">
        <f t="shared" si="11"/>
        <v>0</v>
      </c>
      <c r="V44" s="721">
        <f t="shared" si="12"/>
        <v>0</v>
      </c>
      <c r="W44" s="722">
        <f t="shared" si="13"/>
        <v>0</v>
      </c>
      <c r="X44" s="442"/>
      <c r="Y44" s="442"/>
      <c r="Z44" s="442"/>
      <c r="AA44" s="442"/>
      <c r="AB44" s="442"/>
      <c r="AC44" s="442"/>
      <c r="AD44" s="442"/>
      <c r="AE44" s="442"/>
      <c r="AF44" s="442"/>
      <c r="AG44" s="442"/>
      <c r="AH44" s="442"/>
      <c r="AI44" s="442"/>
      <c r="AJ44" s="442"/>
      <c r="AK44" s="442"/>
      <c r="AL44" s="442"/>
      <c r="AM44" s="442"/>
      <c r="AN44" s="442"/>
      <c r="AO44" s="442"/>
      <c r="AP44" s="442"/>
      <c r="AQ44" s="442"/>
      <c r="AR44" s="442"/>
      <c r="AS44" s="442"/>
      <c r="AT44" s="442"/>
      <c r="AU44" s="442"/>
      <c r="AV44" s="442"/>
      <c r="AW44" s="442"/>
      <c r="AX44" s="442"/>
      <c r="AY44" s="442"/>
      <c r="AZ44" s="442"/>
    </row>
    <row r="45" spans="2:52" ht="20.100000000000001" hidden="1" customHeight="1" outlineLevel="1">
      <c r="B45" s="434"/>
      <c r="C45" s="1002"/>
      <c r="D45" s="1003"/>
      <c r="E45" s="1003"/>
      <c r="F45" s="1004"/>
      <c r="G45" s="1005"/>
      <c r="H45" s="1006"/>
      <c r="I45" s="1006"/>
      <c r="J45" s="1006"/>
      <c r="K45" s="1007"/>
      <c r="L45" s="715"/>
      <c r="M45" s="715"/>
      <c r="N45" s="715"/>
      <c r="O45" s="715"/>
      <c r="P45" s="715"/>
      <c r="Q45" s="715"/>
      <c r="R45" s="715"/>
      <c r="S45" s="716"/>
      <c r="T45" s="717"/>
      <c r="U45" s="720">
        <f t="shared" si="11"/>
        <v>0</v>
      </c>
      <c r="V45" s="721">
        <f t="shared" si="12"/>
        <v>0</v>
      </c>
      <c r="W45" s="722">
        <f t="shared" si="13"/>
        <v>0</v>
      </c>
      <c r="X45" s="442"/>
      <c r="Y45" s="442"/>
      <c r="Z45" s="442"/>
      <c r="AA45" s="442"/>
      <c r="AB45" s="442"/>
      <c r="AC45" s="442"/>
      <c r="AD45" s="442"/>
      <c r="AE45" s="442"/>
      <c r="AF45" s="442"/>
      <c r="AG45" s="442"/>
      <c r="AH45" s="442"/>
      <c r="AI45" s="442"/>
      <c r="AJ45" s="442"/>
      <c r="AK45" s="442"/>
      <c r="AL45" s="442"/>
      <c r="AM45" s="442"/>
      <c r="AN45" s="442"/>
      <c r="AO45" s="442"/>
      <c r="AP45" s="442"/>
      <c r="AQ45" s="442"/>
      <c r="AR45" s="442"/>
      <c r="AS45" s="442"/>
      <c r="AT45" s="442"/>
      <c r="AU45" s="442"/>
      <c r="AV45" s="442"/>
      <c r="AW45" s="442"/>
      <c r="AX45" s="442"/>
      <c r="AY45" s="442"/>
      <c r="AZ45" s="442"/>
    </row>
    <row r="46" spans="2:52" ht="20.100000000000001" hidden="1" customHeight="1" outlineLevel="1">
      <c r="B46" s="434"/>
      <c r="C46" s="1002"/>
      <c r="D46" s="1003"/>
      <c r="E46" s="1003"/>
      <c r="F46" s="1004"/>
      <c r="G46" s="1005"/>
      <c r="H46" s="1006"/>
      <c r="I46" s="1006"/>
      <c r="J46" s="1006"/>
      <c r="K46" s="1007"/>
      <c r="L46" s="715"/>
      <c r="M46" s="715"/>
      <c r="N46" s="715"/>
      <c r="O46" s="715"/>
      <c r="P46" s="715"/>
      <c r="Q46" s="715"/>
      <c r="R46" s="715"/>
      <c r="S46" s="716"/>
      <c r="T46" s="717"/>
      <c r="U46" s="720">
        <f t="shared" si="11"/>
        <v>0</v>
      </c>
      <c r="V46" s="721">
        <f t="shared" si="12"/>
        <v>0</v>
      </c>
      <c r="W46" s="722">
        <f t="shared" si="13"/>
        <v>0</v>
      </c>
      <c r="X46" s="442"/>
      <c r="Y46" s="442"/>
      <c r="Z46" s="442"/>
      <c r="AA46" s="442"/>
      <c r="AB46" s="442"/>
      <c r="AC46" s="442"/>
      <c r="AD46" s="442"/>
      <c r="AE46" s="442"/>
      <c r="AF46" s="442"/>
      <c r="AG46" s="442"/>
      <c r="AH46" s="442"/>
      <c r="AI46" s="442"/>
      <c r="AJ46" s="442"/>
      <c r="AK46" s="442"/>
      <c r="AL46" s="442"/>
      <c r="AM46" s="442"/>
      <c r="AN46" s="442"/>
      <c r="AO46" s="442"/>
      <c r="AP46" s="442"/>
      <c r="AQ46" s="442"/>
      <c r="AR46" s="442"/>
      <c r="AS46" s="442"/>
      <c r="AT46" s="442"/>
      <c r="AU46" s="442"/>
      <c r="AV46" s="442"/>
      <c r="AW46" s="442"/>
      <c r="AX46" s="442"/>
      <c r="AY46" s="442"/>
      <c r="AZ46" s="442"/>
    </row>
    <row r="47" spans="2:52" ht="20.100000000000001" hidden="1" customHeight="1" outlineLevel="1">
      <c r="B47" s="434"/>
      <c r="C47" s="1002"/>
      <c r="D47" s="1003"/>
      <c r="E47" s="1003"/>
      <c r="F47" s="1004"/>
      <c r="G47" s="1005"/>
      <c r="H47" s="1006"/>
      <c r="I47" s="1006"/>
      <c r="J47" s="1006"/>
      <c r="K47" s="1007"/>
      <c r="L47" s="715"/>
      <c r="M47" s="715"/>
      <c r="N47" s="715"/>
      <c r="O47" s="715"/>
      <c r="P47" s="715"/>
      <c r="Q47" s="715"/>
      <c r="R47" s="715"/>
      <c r="S47" s="716"/>
      <c r="T47" s="717"/>
      <c r="U47" s="720">
        <f t="shared" si="11"/>
        <v>0</v>
      </c>
      <c r="V47" s="721">
        <f t="shared" si="12"/>
        <v>0</v>
      </c>
      <c r="W47" s="722">
        <f t="shared" si="13"/>
        <v>0</v>
      </c>
      <c r="X47" s="442"/>
      <c r="Y47" s="442"/>
      <c r="Z47" s="442"/>
      <c r="AA47" s="442"/>
      <c r="AB47" s="442"/>
      <c r="AC47" s="442"/>
      <c r="AD47" s="442"/>
      <c r="AE47" s="442"/>
      <c r="AF47" s="442"/>
      <c r="AG47" s="442"/>
      <c r="AH47" s="442"/>
      <c r="AI47" s="442"/>
      <c r="AJ47" s="442"/>
      <c r="AK47" s="442"/>
      <c r="AL47" s="442"/>
      <c r="AM47" s="442"/>
      <c r="AN47" s="442"/>
      <c r="AO47" s="442"/>
      <c r="AP47" s="442"/>
      <c r="AQ47" s="442"/>
      <c r="AR47" s="442"/>
      <c r="AS47" s="442"/>
      <c r="AT47" s="442"/>
      <c r="AU47" s="442"/>
      <c r="AV47" s="442"/>
      <c r="AW47" s="442"/>
      <c r="AX47" s="442"/>
      <c r="AY47" s="442"/>
      <c r="AZ47" s="442"/>
    </row>
    <row r="48" spans="2:52" s="19" customFormat="1" ht="9.9499999999999993" hidden="1" customHeight="1" outlineLevel="1">
      <c r="B48" s="435"/>
      <c r="C48" s="437"/>
      <c r="D48" s="437"/>
      <c r="E48" s="437"/>
      <c r="F48" s="437"/>
      <c r="G48" s="666"/>
      <c r="H48" s="666"/>
      <c r="I48" s="666"/>
      <c r="J48" s="666"/>
      <c r="K48" s="666"/>
      <c r="L48" s="438"/>
      <c r="M48" s="438"/>
      <c r="N48" s="438"/>
      <c r="O48" s="438"/>
      <c r="P48" s="438"/>
      <c r="Q48" s="438"/>
      <c r="R48" s="438"/>
      <c r="S48" s="438"/>
      <c r="T48" s="439"/>
      <c r="U48" s="439"/>
      <c r="V48" s="439"/>
      <c r="W48" s="667"/>
      <c r="X48" s="668"/>
      <c r="Y48" s="668"/>
      <c r="Z48" s="668"/>
      <c r="AA48" s="668"/>
      <c r="AB48" s="668"/>
      <c r="AC48" s="668"/>
      <c r="AD48" s="668"/>
      <c r="AE48" s="668"/>
      <c r="AF48" s="668"/>
      <c r="AG48" s="668"/>
      <c r="AH48" s="668"/>
      <c r="AI48" s="668"/>
      <c r="AJ48" s="668"/>
      <c r="AK48" s="668"/>
      <c r="AL48" s="668"/>
      <c r="AM48" s="668"/>
      <c r="AN48" s="668"/>
      <c r="AO48" s="668"/>
      <c r="AP48" s="668"/>
      <c r="AQ48" s="668"/>
      <c r="AR48" s="668"/>
      <c r="AS48" s="668"/>
      <c r="AT48" s="668"/>
      <c r="AU48" s="668"/>
      <c r="AV48" s="668"/>
      <c r="AW48" s="668"/>
      <c r="AX48" s="668"/>
      <c r="AY48" s="668"/>
      <c r="AZ48" s="668"/>
    </row>
    <row r="49" spans="2:52" ht="20.100000000000001" customHeight="1" collapsed="1">
      <c r="B49" s="714">
        <f>B37+1</f>
        <v>4</v>
      </c>
      <c r="C49" s="1013" t="s">
        <v>311</v>
      </c>
      <c r="D49" s="1014"/>
      <c r="E49" s="1014"/>
      <c r="F49" s="1015"/>
      <c r="G49" s="1016"/>
      <c r="H49" s="1017"/>
      <c r="I49" s="1017"/>
      <c r="J49" s="1017"/>
      <c r="K49" s="1018"/>
      <c r="L49" s="701">
        <f t="shared" ref="L49:R49" si="14">SUM(L50:L59)</f>
        <v>60</v>
      </c>
      <c r="M49" s="702">
        <f t="shared" si="14"/>
        <v>20</v>
      </c>
      <c r="N49" s="703">
        <f t="shared" si="14"/>
        <v>25</v>
      </c>
      <c r="O49" s="703">
        <f t="shared" si="14"/>
        <v>25</v>
      </c>
      <c r="P49" s="702">
        <f t="shared" si="14"/>
        <v>25</v>
      </c>
      <c r="Q49" s="704">
        <f t="shared" si="14"/>
        <v>40</v>
      </c>
      <c r="R49" s="701">
        <f t="shared" si="14"/>
        <v>70</v>
      </c>
      <c r="S49" s="705">
        <v>1</v>
      </c>
      <c r="T49" s="706">
        <f>(S50*T50)+(S51*T51)+(S52*T52)+(S53*T53)+(S54*T54)+(S55*T55)+(S56*T56)+(S57*T57)+(S58*T58)+(S59*T59)</f>
        <v>4600</v>
      </c>
      <c r="U49" s="665">
        <f t="shared" ref="U49:U59" si="15">S49*T49*(1+MGKZ)*(1+Gewinn)*(1+Sicherheit)</f>
        <v>5566</v>
      </c>
      <c r="V49" s="643">
        <f t="shared" ref="V49:V59" si="16">R49*Fertigung</f>
        <v>6545.0000000000009</v>
      </c>
      <c r="W49" s="50">
        <f t="shared" ref="W49:W59" si="17">L49*$E$6+M49*$M$6+N49*$M$7+O49*$M$8+P49*$E$7+Q49*$M$9+U49+V49</f>
        <v>32373</v>
      </c>
      <c r="X49" s="442"/>
      <c r="Y49" s="442"/>
      <c r="Z49" s="442"/>
      <c r="AA49" s="442"/>
      <c r="AB49" s="442"/>
      <c r="AC49" s="442"/>
      <c r="AD49" s="442"/>
      <c r="AE49" s="442"/>
      <c r="AF49" s="442"/>
      <c r="AG49" s="442"/>
      <c r="AH49" s="442"/>
      <c r="AI49" s="442"/>
      <c r="AJ49" s="442"/>
      <c r="AK49" s="442"/>
      <c r="AL49" s="442"/>
      <c r="AM49" s="442"/>
      <c r="AN49" s="442"/>
      <c r="AO49" s="442"/>
      <c r="AP49" s="442"/>
      <c r="AQ49" s="442"/>
      <c r="AR49" s="442"/>
      <c r="AS49" s="442"/>
      <c r="AT49" s="442"/>
      <c r="AU49" s="442"/>
      <c r="AV49" s="442"/>
      <c r="AW49" s="442"/>
      <c r="AX49" s="442"/>
      <c r="AY49" s="442"/>
      <c r="AZ49" s="442"/>
    </row>
    <row r="50" spans="2:52" ht="20.100000000000001" hidden="1" customHeight="1" outlineLevel="1">
      <c r="B50" s="433"/>
      <c r="C50" s="1002" t="s">
        <v>322</v>
      </c>
      <c r="D50" s="1003"/>
      <c r="E50" s="1003"/>
      <c r="F50" s="1004"/>
      <c r="G50" s="1005"/>
      <c r="H50" s="1006"/>
      <c r="I50" s="1006"/>
      <c r="J50" s="1006"/>
      <c r="K50" s="1007"/>
      <c r="L50" s="715"/>
      <c r="M50" s="715"/>
      <c r="N50" s="715"/>
      <c r="O50" s="715"/>
      <c r="P50" s="715"/>
      <c r="Q50" s="715"/>
      <c r="R50" s="715">
        <v>50</v>
      </c>
      <c r="S50" s="716">
        <v>1</v>
      </c>
      <c r="T50" s="717">
        <v>4000</v>
      </c>
      <c r="U50" s="720">
        <f t="shared" si="15"/>
        <v>4840</v>
      </c>
      <c r="V50" s="721">
        <f t="shared" si="16"/>
        <v>4675.0000000000009</v>
      </c>
      <c r="W50" s="722">
        <f t="shared" si="17"/>
        <v>9515</v>
      </c>
      <c r="X50" s="442"/>
      <c r="Y50" s="442"/>
      <c r="Z50" s="442"/>
      <c r="AA50" s="442"/>
      <c r="AB50" s="442"/>
      <c r="AC50" s="442"/>
      <c r="AD50" s="442"/>
      <c r="AE50" s="442"/>
      <c r="AF50" s="442"/>
      <c r="AG50" s="442"/>
      <c r="AH50" s="442"/>
      <c r="AI50" s="442"/>
      <c r="AJ50" s="442"/>
      <c r="AK50" s="442"/>
      <c r="AL50" s="442"/>
      <c r="AM50" s="442"/>
      <c r="AN50" s="442"/>
      <c r="AO50" s="442"/>
      <c r="AP50" s="442"/>
      <c r="AQ50" s="442"/>
      <c r="AR50" s="442"/>
      <c r="AS50" s="442"/>
      <c r="AT50" s="442"/>
      <c r="AU50" s="442"/>
      <c r="AV50" s="442"/>
      <c r="AW50" s="442"/>
      <c r="AX50" s="442"/>
      <c r="AY50" s="442"/>
      <c r="AZ50" s="442"/>
    </row>
    <row r="51" spans="2:52" ht="20.100000000000001" hidden="1" customHeight="1" outlineLevel="1">
      <c r="B51" s="434"/>
      <c r="C51" s="1002" t="s">
        <v>334</v>
      </c>
      <c r="D51" s="1003"/>
      <c r="E51" s="1003"/>
      <c r="F51" s="1004"/>
      <c r="G51" s="1005"/>
      <c r="H51" s="1006"/>
      <c r="I51" s="1006"/>
      <c r="J51" s="1006"/>
      <c r="K51" s="1007"/>
      <c r="L51" s="715"/>
      <c r="M51" s="715"/>
      <c r="N51" s="715"/>
      <c r="O51" s="715"/>
      <c r="P51" s="715"/>
      <c r="Q51" s="715"/>
      <c r="R51" s="715">
        <v>10</v>
      </c>
      <c r="S51" s="716">
        <v>1</v>
      </c>
      <c r="T51" s="717">
        <v>300</v>
      </c>
      <c r="U51" s="720">
        <f t="shared" si="15"/>
        <v>363.00000000000006</v>
      </c>
      <c r="V51" s="721">
        <f t="shared" si="16"/>
        <v>935.00000000000011</v>
      </c>
      <c r="W51" s="722">
        <f t="shared" si="17"/>
        <v>1298.0000000000002</v>
      </c>
      <c r="X51" s="442"/>
      <c r="Y51" s="442"/>
      <c r="Z51" s="442"/>
      <c r="AA51" s="442"/>
      <c r="AB51" s="442"/>
      <c r="AC51" s="442"/>
      <c r="AD51" s="442"/>
      <c r="AE51" s="442"/>
      <c r="AF51" s="442"/>
      <c r="AG51" s="442"/>
      <c r="AH51" s="442"/>
      <c r="AI51" s="442"/>
      <c r="AJ51" s="442"/>
      <c r="AK51" s="442"/>
      <c r="AL51" s="442"/>
      <c r="AM51" s="442"/>
      <c r="AN51" s="442"/>
      <c r="AO51" s="442"/>
      <c r="AP51" s="442"/>
      <c r="AQ51" s="442"/>
      <c r="AR51" s="442"/>
      <c r="AS51" s="442"/>
      <c r="AT51" s="442"/>
      <c r="AU51" s="442"/>
      <c r="AV51" s="442"/>
      <c r="AW51" s="442"/>
      <c r="AX51" s="442"/>
      <c r="AY51" s="442"/>
      <c r="AZ51" s="442"/>
    </row>
    <row r="52" spans="2:52" ht="20.100000000000001" hidden="1" customHeight="1" outlineLevel="1">
      <c r="B52" s="434"/>
      <c r="C52" s="1002" t="s">
        <v>335</v>
      </c>
      <c r="D52" s="1003"/>
      <c r="E52" s="1003"/>
      <c r="F52" s="1004"/>
      <c r="G52" s="1005"/>
      <c r="H52" s="1006"/>
      <c r="I52" s="1006"/>
      <c r="J52" s="1006"/>
      <c r="K52" s="1007"/>
      <c r="L52" s="715"/>
      <c r="M52" s="715"/>
      <c r="N52" s="715"/>
      <c r="O52" s="715"/>
      <c r="P52" s="715"/>
      <c r="Q52" s="715"/>
      <c r="R52" s="715">
        <v>10</v>
      </c>
      <c r="S52" s="716">
        <v>1</v>
      </c>
      <c r="T52" s="717">
        <v>300</v>
      </c>
      <c r="U52" s="720">
        <f t="shared" si="15"/>
        <v>363.00000000000006</v>
      </c>
      <c r="V52" s="721">
        <f t="shared" si="16"/>
        <v>935.00000000000011</v>
      </c>
      <c r="W52" s="722">
        <f t="shared" si="17"/>
        <v>1298.0000000000002</v>
      </c>
      <c r="X52" s="442"/>
      <c r="Y52" s="442"/>
      <c r="Z52" s="442"/>
      <c r="AA52" s="442"/>
      <c r="AB52" s="442"/>
      <c r="AC52" s="442"/>
      <c r="AD52" s="442"/>
      <c r="AE52" s="442"/>
      <c r="AF52" s="442"/>
      <c r="AG52" s="442"/>
      <c r="AH52" s="442"/>
      <c r="AI52" s="442"/>
      <c r="AJ52" s="442"/>
      <c r="AK52" s="442"/>
      <c r="AL52" s="442"/>
      <c r="AM52" s="442"/>
      <c r="AN52" s="442"/>
      <c r="AO52" s="442"/>
      <c r="AP52" s="442"/>
      <c r="AQ52" s="442"/>
      <c r="AR52" s="442"/>
      <c r="AS52" s="442"/>
      <c r="AT52" s="442"/>
      <c r="AU52" s="442"/>
      <c r="AV52" s="442"/>
      <c r="AW52" s="442"/>
      <c r="AX52" s="442"/>
      <c r="AY52" s="442"/>
      <c r="AZ52" s="442"/>
    </row>
    <row r="53" spans="2:52" ht="20.100000000000001" hidden="1" customHeight="1" outlineLevel="1">
      <c r="B53" s="434"/>
      <c r="C53" s="1002"/>
      <c r="D53" s="1003"/>
      <c r="E53" s="1003"/>
      <c r="F53" s="1004"/>
      <c r="G53" s="1005"/>
      <c r="H53" s="1006"/>
      <c r="I53" s="1006"/>
      <c r="J53" s="1006"/>
      <c r="K53" s="1007"/>
      <c r="L53" s="715"/>
      <c r="M53" s="715"/>
      <c r="N53" s="715"/>
      <c r="O53" s="715"/>
      <c r="P53" s="715"/>
      <c r="Q53" s="715"/>
      <c r="R53" s="715"/>
      <c r="S53" s="716"/>
      <c r="T53" s="717"/>
      <c r="U53" s="720">
        <f t="shared" si="15"/>
        <v>0</v>
      </c>
      <c r="V53" s="721">
        <f t="shared" si="16"/>
        <v>0</v>
      </c>
      <c r="W53" s="722">
        <f t="shared" si="17"/>
        <v>0</v>
      </c>
      <c r="X53" s="442"/>
      <c r="Y53" s="442"/>
      <c r="Z53" s="442"/>
      <c r="AA53" s="442"/>
      <c r="AB53" s="442"/>
      <c r="AC53" s="442"/>
      <c r="AD53" s="442"/>
      <c r="AE53" s="442"/>
      <c r="AF53" s="442"/>
      <c r="AG53" s="442"/>
      <c r="AH53" s="442"/>
      <c r="AI53" s="442"/>
      <c r="AJ53" s="442"/>
      <c r="AK53" s="442"/>
      <c r="AL53" s="442"/>
      <c r="AM53" s="442"/>
      <c r="AN53" s="442"/>
      <c r="AO53" s="442"/>
      <c r="AP53" s="442"/>
      <c r="AQ53" s="442"/>
      <c r="AR53" s="442"/>
      <c r="AS53" s="442"/>
      <c r="AT53" s="442"/>
      <c r="AU53" s="442"/>
      <c r="AV53" s="442"/>
      <c r="AW53" s="442"/>
      <c r="AX53" s="442"/>
      <c r="AY53" s="442"/>
      <c r="AZ53" s="442"/>
    </row>
    <row r="54" spans="2:52" ht="20.100000000000001" hidden="1" customHeight="1" outlineLevel="1">
      <c r="B54" s="434"/>
      <c r="C54" s="1002"/>
      <c r="D54" s="1003"/>
      <c r="E54" s="1003"/>
      <c r="F54" s="1004"/>
      <c r="G54" s="1005"/>
      <c r="H54" s="1006"/>
      <c r="I54" s="1006"/>
      <c r="J54" s="1006"/>
      <c r="K54" s="1007"/>
      <c r="L54" s="715">
        <v>60</v>
      </c>
      <c r="M54" s="715">
        <v>20</v>
      </c>
      <c r="N54" s="715">
        <v>25</v>
      </c>
      <c r="O54" s="715">
        <v>25</v>
      </c>
      <c r="P54" s="715">
        <v>25</v>
      </c>
      <c r="Q54" s="715">
        <v>40</v>
      </c>
      <c r="R54" s="715"/>
      <c r="S54" s="716"/>
      <c r="T54" s="717"/>
      <c r="U54" s="720">
        <f t="shared" si="15"/>
        <v>0</v>
      </c>
      <c r="V54" s="721">
        <f t="shared" si="16"/>
        <v>0</v>
      </c>
      <c r="W54" s="722">
        <f t="shared" si="17"/>
        <v>20262</v>
      </c>
      <c r="X54" s="442"/>
      <c r="Y54" s="442"/>
      <c r="Z54" s="442"/>
      <c r="AA54" s="442"/>
      <c r="AB54" s="442"/>
      <c r="AC54" s="442"/>
      <c r="AD54" s="442"/>
      <c r="AE54" s="442"/>
      <c r="AF54" s="442"/>
      <c r="AG54" s="442"/>
      <c r="AH54" s="442"/>
      <c r="AI54" s="442"/>
      <c r="AJ54" s="442"/>
      <c r="AK54" s="442"/>
      <c r="AL54" s="442"/>
      <c r="AM54" s="442"/>
      <c r="AN54" s="442"/>
      <c r="AO54" s="442"/>
      <c r="AP54" s="442"/>
      <c r="AQ54" s="442"/>
      <c r="AR54" s="442"/>
      <c r="AS54" s="442"/>
      <c r="AT54" s="442"/>
      <c r="AU54" s="442"/>
      <c r="AV54" s="442"/>
      <c r="AW54" s="442"/>
      <c r="AX54" s="442"/>
      <c r="AY54" s="442"/>
      <c r="AZ54" s="442"/>
    </row>
    <row r="55" spans="2:52" ht="20.100000000000001" hidden="1" customHeight="1" outlineLevel="1">
      <c r="B55" s="434"/>
      <c r="C55" s="1002"/>
      <c r="D55" s="1003"/>
      <c r="E55" s="1003"/>
      <c r="F55" s="1004"/>
      <c r="G55" s="1005"/>
      <c r="H55" s="1006"/>
      <c r="I55" s="1006"/>
      <c r="J55" s="1006"/>
      <c r="K55" s="1007"/>
      <c r="L55" s="715"/>
      <c r="M55" s="715"/>
      <c r="N55" s="715"/>
      <c r="O55" s="715"/>
      <c r="P55" s="715"/>
      <c r="Q55" s="715"/>
      <c r="R55" s="715"/>
      <c r="S55" s="716"/>
      <c r="T55" s="717"/>
      <c r="U55" s="720">
        <f t="shared" si="15"/>
        <v>0</v>
      </c>
      <c r="V55" s="721">
        <f t="shared" si="16"/>
        <v>0</v>
      </c>
      <c r="W55" s="722">
        <f t="shared" si="17"/>
        <v>0</v>
      </c>
      <c r="X55" s="442"/>
      <c r="Y55" s="442"/>
      <c r="Z55" s="442"/>
      <c r="AA55" s="442"/>
      <c r="AB55" s="442"/>
      <c r="AC55" s="442"/>
      <c r="AD55" s="442"/>
      <c r="AE55" s="442"/>
      <c r="AF55" s="442"/>
      <c r="AG55" s="442"/>
      <c r="AH55" s="442"/>
      <c r="AI55" s="442"/>
      <c r="AJ55" s="442"/>
      <c r="AK55" s="442"/>
      <c r="AL55" s="442"/>
      <c r="AM55" s="442"/>
      <c r="AN55" s="442"/>
      <c r="AO55" s="442"/>
      <c r="AP55" s="442"/>
      <c r="AQ55" s="442"/>
      <c r="AR55" s="442"/>
      <c r="AS55" s="442"/>
      <c r="AT55" s="442"/>
      <c r="AU55" s="442"/>
      <c r="AV55" s="442"/>
      <c r="AW55" s="442"/>
      <c r="AX55" s="442"/>
      <c r="AY55" s="442"/>
      <c r="AZ55" s="442"/>
    </row>
    <row r="56" spans="2:52" ht="20.100000000000001" hidden="1" customHeight="1" outlineLevel="1">
      <c r="B56" s="434"/>
      <c r="C56" s="1002"/>
      <c r="D56" s="1003"/>
      <c r="E56" s="1003"/>
      <c r="F56" s="1004"/>
      <c r="G56" s="1005"/>
      <c r="H56" s="1006"/>
      <c r="I56" s="1006"/>
      <c r="J56" s="1006"/>
      <c r="K56" s="1007"/>
      <c r="L56" s="715"/>
      <c r="M56" s="715"/>
      <c r="N56" s="715"/>
      <c r="O56" s="715"/>
      <c r="P56" s="715"/>
      <c r="Q56" s="715"/>
      <c r="R56" s="715"/>
      <c r="S56" s="716"/>
      <c r="T56" s="717"/>
      <c r="U56" s="720">
        <f t="shared" si="15"/>
        <v>0</v>
      </c>
      <c r="V56" s="721">
        <f t="shared" si="16"/>
        <v>0</v>
      </c>
      <c r="W56" s="722">
        <f t="shared" si="17"/>
        <v>0</v>
      </c>
      <c r="X56" s="442"/>
      <c r="Y56" s="442"/>
      <c r="Z56" s="442"/>
      <c r="AA56" s="442"/>
      <c r="AB56" s="442"/>
      <c r="AC56" s="442"/>
      <c r="AD56" s="442"/>
      <c r="AE56" s="442"/>
      <c r="AF56" s="442"/>
      <c r="AG56" s="442"/>
      <c r="AH56" s="442"/>
      <c r="AI56" s="442"/>
      <c r="AJ56" s="442"/>
      <c r="AK56" s="442"/>
      <c r="AL56" s="442"/>
      <c r="AM56" s="442"/>
      <c r="AN56" s="442"/>
      <c r="AO56" s="442"/>
      <c r="AP56" s="442"/>
      <c r="AQ56" s="442"/>
      <c r="AR56" s="442"/>
      <c r="AS56" s="442"/>
      <c r="AT56" s="442"/>
      <c r="AU56" s="442"/>
      <c r="AV56" s="442"/>
      <c r="AW56" s="442"/>
      <c r="AX56" s="442"/>
      <c r="AY56" s="442"/>
      <c r="AZ56" s="442"/>
    </row>
    <row r="57" spans="2:52" ht="20.100000000000001" hidden="1" customHeight="1" outlineLevel="1">
      <c r="B57" s="434"/>
      <c r="C57" s="1002"/>
      <c r="D57" s="1003"/>
      <c r="E57" s="1003"/>
      <c r="F57" s="1004"/>
      <c r="G57" s="1005"/>
      <c r="H57" s="1006"/>
      <c r="I57" s="1006"/>
      <c r="J57" s="1006"/>
      <c r="K57" s="1007"/>
      <c r="L57" s="715"/>
      <c r="M57" s="715"/>
      <c r="N57" s="715"/>
      <c r="O57" s="715"/>
      <c r="P57" s="715"/>
      <c r="Q57" s="715"/>
      <c r="R57" s="715"/>
      <c r="S57" s="716"/>
      <c r="T57" s="717"/>
      <c r="U57" s="720">
        <f t="shared" si="15"/>
        <v>0</v>
      </c>
      <c r="V57" s="721">
        <f t="shared" si="16"/>
        <v>0</v>
      </c>
      <c r="W57" s="722">
        <f t="shared" si="17"/>
        <v>0</v>
      </c>
      <c r="X57" s="442"/>
      <c r="Y57" s="442"/>
      <c r="Z57" s="442"/>
      <c r="AA57" s="442"/>
      <c r="AB57" s="442"/>
      <c r="AC57" s="442"/>
      <c r="AD57" s="442"/>
      <c r="AE57" s="442"/>
      <c r="AF57" s="442"/>
      <c r="AG57" s="442"/>
      <c r="AH57" s="442"/>
      <c r="AI57" s="442"/>
      <c r="AJ57" s="442"/>
      <c r="AK57" s="442"/>
      <c r="AL57" s="442"/>
      <c r="AM57" s="442"/>
      <c r="AN57" s="442"/>
      <c r="AO57" s="442"/>
      <c r="AP57" s="442"/>
      <c r="AQ57" s="442"/>
      <c r="AR57" s="442"/>
      <c r="AS57" s="442"/>
      <c r="AT57" s="442"/>
      <c r="AU57" s="442"/>
      <c r="AV57" s="442"/>
      <c r="AW57" s="442"/>
      <c r="AX57" s="442"/>
      <c r="AY57" s="442"/>
      <c r="AZ57" s="442"/>
    </row>
    <row r="58" spans="2:52" ht="20.100000000000001" hidden="1" customHeight="1" outlineLevel="1">
      <c r="B58" s="434"/>
      <c r="C58" s="1002"/>
      <c r="D58" s="1003"/>
      <c r="E58" s="1003"/>
      <c r="F58" s="1004"/>
      <c r="G58" s="1005"/>
      <c r="H58" s="1006"/>
      <c r="I58" s="1006"/>
      <c r="J58" s="1006"/>
      <c r="K58" s="1007"/>
      <c r="L58" s="715"/>
      <c r="M58" s="715"/>
      <c r="N58" s="715"/>
      <c r="O58" s="715"/>
      <c r="P58" s="715"/>
      <c r="Q58" s="715"/>
      <c r="R58" s="715"/>
      <c r="S58" s="716"/>
      <c r="T58" s="717"/>
      <c r="U58" s="720">
        <f t="shared" si="15"/>
        <v>0</v>
      </c>
      <c r="V58" s="721">
        <f t="shared" si="16"/>
        <v>0</v>
      </c>
      <c r="W58" s="722">
        <f t="shared" si="17"/>
        <v>0</v>
      </c>
      <c r="X58" s="442"/>
      <c r="Y58" s="442"/>
      <c r="Z58" s="442"/>
      <c r="AA58" s="442"/>
      <c r="AB58" s="442"/>
      <c r="AC58" s="442"/>
      <c r="AD58" s="442"/>
      <c r="AE58" s="442"/>
      <c r="AF58" s="442"/>
      <c r="AG58" s="442"/>
      <c r="AH58" s="442"/>
      <c r="AI58" s="442"/>
      <c r="AJ58" s="442"/>
      <c r="AK58" s="442"/>
      <c r="AL58" s="442"/>
      <c r="AM58" s="442"/>
      <c r="AN58" s="442"/>
      <c r="AO58" s="442"/>
      <c r="AP58" s="442"/>
      <c r="AQ58" s="442"/>
      <c r="AR58" s="442"/>
      <c r="AS58" s="442"/>
      <c r="AT58" s="442"/>
      <c r="AU58" s="442"/>
      <c r="AV58" s="442"/>
      <c r="AW58" s="442"/>
      <c r="AX58" s="442"/>
      <c r="AY58" s="442"/>
      <c r="AZ58" s="442"/>
    </row>
    <row r="59" spans="2:52" ht="20.100000000000001" hidden="1" customHeight="1" outlineLevel="1">
      <c r="B59" s="434"/>
      <c r="C59" s="1002"/>
      <c r="D59" s="1003"/>
      <c r="E59" s="1003"/>
      <c r="F59" s="1004"/>
      <c r="G59" s="1005"/>
      <c r="H59" s="1006"/>
      <c r="I59" s="1006"/>
      <c r="J59" s="1006"/>
      <c r="K59" s="1007"/>
      <c r="L59" s="715"/>
      <c r="M59" s="715"/>
      <c r="N59" s="715"/>
      <c r="O59" s="715"/>
      <c r="P59" s="715"/>
      <c r="Q59" s="715"/>
      <c r="R59" s="715"/>
      <c r="S59" s="716"/>
      <c r="T59" s="717"/>
      <c r="U59" s="720">
        <f t="shared" si="15"/>
        <v>0</v>
      </c>
      <c r="V59" s="721">
        <f t="shared" si="16"/>
        <v>0</v>
      </c>
      <c r="W59" s="722">
        <f t="shared" si="17"/>
        <v>0</v>
      </c>
      <c r="X59" s="442"/>
      <c r="Y59" s="442"/>
      <c r="Z59" s="442"/>
      <c r="AA59" s="442"/>
      <c r="AB59" s="442"/>
      <c r="AC59" s="442"/>
      <c r="AD59" s="442"/>
      <c r="AE59" s="442"/>
      <c r="AF59" s="442"/>
      <c r="AG59" s="442"/>
      <c r="AH59" s="442"/>
      <c r="AI59" s="442"/>
      <c r="AJ59" s="442"/>
      <c r="AK59" s="442"/>
      <c r="AL59" s="442"/>
      <c r="AM59" s="442"/>
      <c r="AN59" s="442"/>
      <c r="AO59" s="442"/>
      <c r="AP59" s="442"/>
      <c r="AQ59" s="442"/>
      <c r="AR59" s="442"/>
      <c r="AS59" s="442"/>
      <c r="AT59" s="442"/>
      <c r="AU59" s="442"/>
      <c r="AV59" s="442"/>
      <c r="AW59" s="442"/>
      <c r="AX59" s="442"/>
      <c r="AY59" s="442"/>
      <c r="AZ59" s="442"/>
    </row>
    <row r="60" spans="2:52" s="19" customFormat="1" ht="9.9499999999999993" hidden="1" customHeight="1" outlineLevel="1">
      <c r="B60" s="435"/>
      <c r="C60" s="437"/>
      <c r="D60" s="437"/>
      <c r="E60" s="437"/>
      <c r="F60" s="437"/>
      <c r="G60" s="666"/>
      <c r="H60" s="666"/>
      <c r="I60" s="666"/>
      <c r="J60" s="666"/>
      <c r="K60" s="666"/>
      <c r="L60" s="438"/>
      <c r="M60" s="438"/>
      <c r="N60" s="438"/>
      <c r="O60" s="438"/>
      <c r="P60" s="438"/>
      <c r="Q60" s="438"/>
      <c r="R60" s="438"/>
      <c r="S60" s="438"/>
      <c r="T60" s="439"/>
      <c r="U60" s="439"/>
      <c r="V60" s="439"/>
      <c r="W60" s="667"/>
      <c r="X60" s="668"/>
      <c r="Y60" s="668"/>
      <c r="Z60" s="668"/>
      <c r="AA60" s="668"/>
      <c r="AB60" s="668"/>
      <c r="AC60" s="668"/>
      <c r="AD60" s="668"/>
      <c r="AE60" s="668"/>
      <c r="AF60" s="668"/>
      <c r="AG60" s="668"/>
      <c r="AH60" s="668"/>
      <c r="AI60" s="668"/>
      <c r="AJ60" s="668"/>
      <c r="AK60" s="668"/>
      <c r="AL60" s="668"/>
      <c r="AM60" s="668"/>
      <c r="AN60" s="668"/>
      <c r="AO60" s="668"/>
      <c r="AP60" s="668"/>
      <c r="AQ60" s="668"/>
      <c r="AR60" s="668"/>
      <c r="AS60" s="668"/>
      <c r="AT60" s="668"/>
      <c r="AU60" s="668"/>
      <c r="AV60" s="668"/>
      <c r="AW60" s="668"/>
      <c r="AX60" s="668"/>
      <c r="AY60" s="668"/>
      <c r="AZ60" s="668"/>
    </row>
    <row r="61" spans="2:52" ht="20.100000000000001" customHeight="1" collapsed="1">
      <c r="B61" s="714">
        <f>B49+1</f>
        <v>5</v>
      </c>
      <c r="C61" s="1013" t="s">
        <v>312</v>
      </c>
      <c r="D61" s="1014"/>
      <c r="E61" s="1014"/>
      <c r="F61" s="1015"/>
      <c r="G61" s="1016"/>
      <c r="H61" s="1017"/>
      <c r="I61" s="1017"/>
      <c r="J61" s="1017"/>
      <c r="K61" s="1018"/>
      <c r="L61" s="701">
        <f t="shared" ref="L61:R61" si="18">SUM(L62:L71)</f>
        <v>80</v>
      </c>
      <c r="M61" s="702">
        <f t="shared" si="18"/>
        <v>20</v>
      </c>
      <c r="N61" s="703">
        <f t="shared" si="18"/>
        <v>80</v>
      </c>
      <c r="O61" s="703">
        <f t="shared" si="18"/>
        <v>80</v>
      </c>
      <c r="P61" s="702">
        <f t="shared" si="18"/>
        <v>20</v>
      </c>
      <c r="Q61" s="704">
        <f t="shared" si="18"/>
        <v>25</v>
      </c>
      <c r="R61" s="701">
        <f t="shared" si="18"/>
        <v>35</v>
      </c>
      <c r="S61" s="705">
        <v>1</v>
      </c>
      <c r="T61" s="706">
        <f>(S62*T62)+(S63*T63)+(S64*T64)+(S65*T65)+(S66*T66)+(S67*T67)+(S68*T68)+(S69*T69)+(S70*T70)+(S71*T71)</f>
        <v>24000</v>
      </c>
      <c r="U61" s="665">
        <f t="shared" ref="U61:U71" si="19">S61*T61*(1+MGKZ)*(1+Gewinn)*(1+Sicherheit)</f>
        <v>29040.000000000007</v>
      </c>
      <c r="V61" s="643">
        <f t="shared" ref="V61:V71" si="20">R61*Fertigung</f>
        <v>3272.5000000000005</v>
      </c>
      <c r="W61" s="50">
        <f t="shared" ref="W61:W71" si="21">L61*$E$6+M61*$M$6+N61*$M$7+O61*$M$8+P61*$E$7+Q61*$M$9+U61+V61</f>
        <v>65675.500000000015</v>
      </c>
      <c r="X61" s="442"/>
      <c r="Y61" s="442"/>
      <c r="Z61" s="442"/>
      <c r="AA61" s="442"/>
      <c r="AB61" s="442"/>
      <c r="AC61" s="442"/>
      <c r="AD61" s="442"/>
      <c r="AE61" s="442"/>
      <c r="AF61" s="442"/>
      <c r="AG61" s="442"/>
      <c r="AH61" s="442"/>
      <c r="AI61" s="442"/>
      <c r="AJ61" s="442"/>
      <c r="AK61" s="442"/>
      <c r="AL61" s="442"/>
      <c r="AM61" s="442"/>
      <c r="AN61" s="442"/>
      <c r="AO61" s="442"/>
      <c r="AP61" s="442"/>
      <c r="AQ61" s="442"/>
      <c r="AR61" s="442"/>
      <c r="AS61" s="442"/>
      <c r="AT61" s="442"/>
      <c r="AU61" s="442"/>
      <c r="AV61" s="442"/>
      <c r="AW61" s="442"/>
      <c r="AX61" s="442"/>
      <c r="AY61" s="442"/>
      <c r="AZ61" s="442"/>
    </row>
    <row r="62" spans="2:52" ht="20.100000000000001" hidden="1" customHeight="1" outlineLevel="1">
      <c r="B62" s="433"/>
      <c r="C62" s="1002" t="s">
        <v>323</v>
      </c>
      <c r="D62" s="1003"/>
      <c r="E62" s="1003"/>
      <c r="F62" s="1004"/>
      <c r="G62" s="1005"/>
      <c r="H62" s="1006"/>
      <c r="I62" s="1006"/>
      <c r="J62" s="1006"/>
      <c r="K62" s="1007"/>
      <c r="L62" s="715"/>
      <c r="M62" s="715"/>
      <c r="N62" s="715"/>
      <c r="O62" s="715"/>
      <c r="P62" s="715"/>
      <c r="Q62" s="715"/>
      <c r="R62" s="715">
        <v>10</v>
      </c>
      <c r="S62" s="716">
        <v>1</v>
      </c>
      <c r="T62" s="717">
        <v>22000</v>
      </c>
      <c r="U62" s="720">
        <f t="shared" si="19"/>
        <v>26620.000000000007</v>
      </c>
      <c r="V62" s="721">
        <f t="shared" si="20"/>
        <v>935.00000000000011</v>
      </c>
      <c r="W62" s="722">
        <f t="shared" si="21"/>
        <v>27555.000000000007</v>
      </c>
      <c r="X62" s="442"/>
      <c r="Y62" s="442"/>
      <c r="Z62" s="442"/>
      <c r="AA62" s="442"/>
      <c r="AB62" s="442"/>
      <c r="AC62" s="442"/>
      <c r="AD62" s="442"/>
      <c r="AE62" s="442"/>
      <c r="AF62" s="442"/>
      <c r="AG62" s="442"/>
      <c r="AH62" s="442"/>
      <c r="AI62" s="442"/>
      <c r="AJ62" s="442"/>
      <c r="AK62" s="442"/>
      <c r="AL62" s="442"/>
      <c r="AM62" s="442"/>
      <c r="AN62" s="442"/>
      <c r="AO62" s="442"/>
      <c r="AP62" s="442"/>
      <c r="AQ62" s="442"/>
      <c r="AR62" s="442"/>
      <c r="AS62" s="442"/>
      <c r="AT62" s="442"/>
      <c r="AU62" s="442"/>
      <c r="AV62" s="442"/>
      <c r="AW62" s="442"/>
      <c r="AX62" s="442"/>
      <c r="AY62" s="442"/>
      <c r="AZ62" s="442"/>
    </row>
    <row r="63" spans="2:52" ht="20.100000000000001" hidden="1" customHeight="1" outlineLevel="1">
      <c r="B63" s="434"/>
      <c r="C63" s="1002" t="s">
        <v>324</v>
      </c>
      <c r="D63" s="1003"/>
      <c r="E63" s="1003"/>
      <c r="F63" s="1004"/>
      <c r="G63" s="1005"/>
      <c r="H63" s="1006"/>
      <c r="I63" s="1006"/>
      <c r="J63" s="1006"/>
      <c r="K63" s="1007"/>
      <c r="L63" s="715"/>
      <c r="M63" s="715"/>
      <c r="N63" s="715"/>
      <c r="O63" s="715"/>
      <c r="P63" s="715"/>
      <c r="Q63" s="715"/>
      <c r="R63" s="715">
        <v>25</v>
      </c>
      <c r="S63" s="716">
        <v>1</v>
      </c>
      <c r="T63" s="717">
        <v>2000</v>
      </c>
      <c r="U63" s="720">
        <f t="shared" si="19"/>
        <v>2420</v>
      </c>
      <c r="V63" s="721">
        <f t="shared" si="20"/>
        <v>2337.5000000000005</v>
      </c>
      <c r="W63" s="722">
        <f t="shared" si="21"/>
        <v>4757.5</v>
      </c>
      <c r="X63" s="442"/>
      <c r="Y63" s="442"/>
      <c r="Z63" s="442"/>
      <c r="AA63" s="442"/>
      <c r="AB63" s="442"/>
      <c r="AC63" s="442"/>
      <c r="AD63" s="442"/>
      <c r="AE63" s="442"/>
      <c r="AF63" s="442"/>
      <c r="AG63" s="442"/>
      <c r="AH63" s="442"/>
      <c r="AI63" s="442"/>
      <c r="AJ63" s="442"/>
      <c r="AK63" s="442"/>
      <c r="AL63" s="442"/>
      <c r="AM63" s="442"/>
      <c r="AN63" s="442"/>
      <c r="AO63" s="442"/>
      <c r="AP63" s="442"/>
      <c r="AQ63" s="442"/>
      <c r="AR63" s="442"/>
      <c r="AS63" s="442"/>
      <c r="AT63" s="442"/>
      <c r="AU63" s="442"/>
      <c r="AV63" s="442"/>
      <c r="AW63" s="442"/>
      <c r="AX63" s="442"/>
      <c r="AY63" s="442"/>
      <c r="AZ63" s="442"/>
    </row>
    <row r="64" spans="2:52" ht="20.100000000000001" hidden="1" customHeight="1" outlineLevel="1">
      <c r="B64" s="434"/>
      <c r="C64" s="1002"/>
      <c r="D64" s="1003"/>
      <c r="E64" s="1003"/>
      <c r="F64" s="1004"/>
      <c r="G64" s="1005"/>
      <c r="H64" s="1006"/>
      <c r="I64" s="1006"/>
      <c r="J64" s="1006"/>
      <c r="K64" s="1007"/>
      <c r="L64" s="715"/>
      <c r="M64" s="715"/>
      <c r="N64" s="715"/>
      <c r="O64" s="715"/>
      <c r="P64" s="715"/>
      <c r="Q64" s="715"/>
      <c r="R64" s="715"/>
      <c r="S64" s="716"/>
      <c r="T64" s="717"/>
      <c r="U64" s="720">
        <f t="shared" si="19"/>
        <v>0</v>
      </c>
      <c r="V64" s="721">
        <f t="shared" si="20"/>
        <v>0</v>
      </c>
      <c r="W64" s="722">
        <f t="shared" si="21"/>
        <v>0</v>
      </c>
      <c r="X64" s="442"/>
      <c r="Y64" s="442"/>
      <c r="Z64" s="442"/>
      <c r="AA64" s="442"/>
      <c r="AB64" s="442"/>
      <c r="AC64" s="442"/>
      <c r="AD64" s="442"/>
      <c r="AE64" s="442"/>
      <c r="AF64" s="442"/>
      <c r="AG64" s="442"/>
      <c r="AH64" s="442"/>
      <c r="AI64" s="442"/>
      <c r="AJ64" s="442"/>
      <c r="AK64" s="442"/>
      <c r="AL64" s="442"/>
      <c r="AM64" s="442"/>
      <c r="AN64" s="442"/>
      <c r="AO64" s="442"/>
      <c r="AP64" s="442"/>
      <c r="AQ64" s="442"/>
      <c r="AR64" s="442"/>
      <c r="AS64" s="442"/>
      <c r="AT64" s="442"/>
      <c r="AU64" s="442"/>
      <c r="AV64" s="442"/>
      <c r="AW64" s="442"/>
      <c r="AX64" s="442"/>
      <c r="AY64" s="442"/>
      <c r="AZ64" s="442"/>
    </row>
    <row r="65" spans="2:52" ht="20.100000000000001" hidden="1" customHeight="1" outlineLevel="1">
      <c r="B65" s="434"/>
      <c r="C65" s="1002"/>
      <c r="D65" s="1003"/>
      <c r="E65" s="1003"/>
      <c r="F65" s="1004"/>
      <c r="G65" s="1005"/>
      <c r="H65" s="1006"/>
      <c r="I65" s="1006"/>
      <c r="J65" s="1006"/>
      <c r="K65" s="1007"/>
      <c r="L65" s="715"/>
      <c r="M65" s="715"/>
      <c r="N65" s="715"/>
      <c r="O65" s="715"/>
      <c r="P65" s="715"/>
      <c r="Q65" s="715"/>
      <c r="R65" s="715"/>
      <c r="S65" s="716"/>
      <c r="T65" s="717"/>
      <c r="U65" s="720">
        <f t="shared" si="19"/>
        <v>0</v>
      </c>
      <c r="V65" s="721">
        <f t="shared" si="20"/>
        <v>0</v>
      </c>
      <c r="W65" s="722">
        <f t="shared" si="21"/>
        <v>0</v>
      </c>
      <c r="X65" s="442"/>
      <c r="Y65" s="442"/>
      <c r="Z65" s="442"/>
      <c r="AA65" s="442"/>
      <c r="AB65" s="442"/>
      <c r="AC65" s="442"/>
      <c r="AD65" s="442"/>
      <c r="AE65" s="442"/>
      <c r="AF65" s="442"/>
      <c r="AG65" s="442"/>
      <c r="AH65" s="442"/>
      <c r="AI65" s="442"/>
      <c r="AJ65" s="442"/>
      <c r="AK65" s="442"/>
      <c r="AL65" s="442"/>
      <c r="AM65" s="442"/>
      <c r="AN65" s="442"/>
      <c r="AO65" s="442"/>
      <c r="AP65" s="442"/>
      <c r="AQ65" s="442"/>
      <c r="AR65" s="442"/>
      <c r="AS65" s="442"/>
      <c r="AT65" s="442"/>
      <c r="AU65" s="442"/>
      <c r="AV65" s="442"/>
      <c r="AW65" s="442"/>
      <c r="AX65" s="442"/>
      <c r="AY65" s="442"/>
      <c r="AZ65" s="442"/>
    </row>
    <row r="66" spans="2:52" ht="20.100000000000001" hidden="1" customHeight="1" outlineLevel="1">
      <c r="B66" s="434"/>
      <c r="C66" s="1002"/>
      <c r="D66" s="1003"/>
      <c r="E66" s="1003"/>
      <c r="F66" s="1004"/>
      <c r="G66" s="1005"/>
      <c r="H66" s="1006"/>
      <c r="I66" s="1006"/>
      <c r="J66" s="1006"/>
      <c r="K66" s="1007"/>
      <c r="L66" s="715">
        <v>80</v>
      </c>
      <c r="M66" s="715">
        <v>20</v>
      </c>
      <c r="N66" s="715">
        <v>80</v>
      </c>
      <c r="O66" s="715">
        <v>80</v>
      </c>
      <c r="P66" s="715">
        <v>20</v>
      </c>
      <c r="Q66" s="715">
        <v>25</v>
      </c>
      <c r="R66" s="715"/>
      <c r="S66" s="716"/>
      <c r="T66" s="717"/>
      <c r="U66" s="720">
        <f t="shared" si="19"/>
        <v>0</v>
      </c>
      <c r="V66" s="721">
        <f t="shared" si="20"/>
        <v>0</v>
      </c>
      <c r="W66" s="722">
        <f t="shared" si="21"/>
        <v>33363.000000000007</v>
      </c>
      <c r="X66" s="442"/>
      <c r="Y66" s="442"/>
      <c r="Z66" s="442"/>
      <c r="AA66" s="442"/>
      <c r="AB66" s="442"/>
      <c r="AC66" s="442"/>
      <c r="AD66" s="442"/>
      <c r="AE66" s="442"/>
      <c r="AF66" s="442"/>
      <c r="AG66" s="442"/>
      <c r="AH66" s="442"/>
      <c r="AI66" s="442"/>
      <c r="AJ66" s="442"/>
      <c r="AK66" s="442"/>
      <c r="AL66" s="442"/>
      <c r="AM66" s="442"/>
      <c r="AN66" s="442"/>
      <c r="AO66" s="442"/>
      <c r="AP66" s="442"/>
      <c r="AQ66" s="442"/>
      <c r="AR66" s="442"/>
      <c r="AS66" s="442"/>
      <c r="AT66" s="442"/>
      <c r="AU66" s="442"/>
      <c r="AV66" s="442"/>
      <c r="AW66" s="442"/>
      <c r="AX66" s="442"/>
      <c r="AY66" s="442"/>
      <c r="AZ66" s="442"/>
    </row>
    <row r="67" spans="2:52" ht="20.100000000000001" hidden="1" customHeight="1" outlineLevel="1">
      <c r="B67" s="434"/>
      <c r="C67" s="1002"/>
      <c r="D67" s="1003"/>
      <c r="E67" s="1003"/>
      <c r="F67" s="1004"/>
      <c r="G67" s="1005"/>
      <c r="H67" s="1006"/>
      <c r="I67" s="1006"/>
      <c r="J67" s="1006"/>
      <c r="K67" s="1007"/>
      <c r="L67" s="715"/>
      <c r="M67" s="715"/>
      <c r="N67" s="715"/>
      <c r="O67" s="715"/>
      <c r="P67" s="715"/>
      <c r="Q67" s="715"/>
      <c r="R67" s="715"/>
      <c r="S67" s="716"/>
      <c r="T67" s="717"/>
      <c r="U67" s="720">
        <f t="shared" si="19"/>
        <v>0</v>
      </c>
      <c r="V67" s="721">
        <f t="shared" si="20"/>
        <v>0</v>
      </c>
      <c r="W67" s="722">
        <f t="shared" si="21"/>
        <v>0</v>
      </c>
      <c r="X67" s="442"/>
      <c r="Y67" s="442"/>
      <c r="Z67" s="442"/>
      <c r="AA67" s="442"/>
      <c r="AB67" s="442"/>
      <c r="AC67" s="442"/>
      <c r="AD67" s="442"/>
      <c r="AE67" s="442"/>
      <c r="AF67" s="442"/>
      <c r="AG67" s="442"/>
      <c r="AH67" s="442"/>
      <c r="AI67" s="442"/>
      <c r="AJ67" s="442"/>
      <c r="AK67" s="442"/>
      <c r="AL67" s="442"/>
      <c r="AM67" s="442"/>
      <c r="AN67" s="442"/>
      <c r="AO67" s="442"/>
      <c r="AP67" s="442"/>
      <c r="AQ67" s="442"/>
      <c r="AR67" s="442"/>
      <c r="AS67" s="442"/>
      <c r="AT67" s="442"/>
      <c r="AU67" s="442"/>
      <c r="AV67" s="442"/>
      <c r="AW67" s="442"/>
      <c r="AX67" s="442"/>
      <c r="AY67" s="442"/>
      <c r="AZ67" s="442"/>
    </row>
    <row r="68" spans="2:52" ht="20.100000000000001" hidden="1" customHeight="1" outlineLevel="1">
      <c r="B68" s="434"/>
      <c r="C68" s="1002"/>
      <c r="D68" s="1003"/>
      <c r="E68" s="1003"/>
      <c r="F68" s="1004"/>
      <c r="G68" s="1005"/>
      <c r="H68" s="1006"/>
      <c r="I68" s="1006"/>
      <c r="J68" s="1006"/>
      <c r="K68" s="1007"/>
      <c r="L68" s="715"/>
      <c r="M68" s="715"/>
      <c r="N68" s="715"/>
      <c r="O68" s="715"/>
      <c r="P68" s="715"/>
      <c r="Q68" s="715"/>
      <c r="R68" s="715"/>
      <c r="S68" s="716"/>
      <c r="T68" s="717"/>
      <c r="U68" s="720">
        <f t="shared" si="19"/>
        <v>0</v>
      </c>
      <c r="V68" s="721">
        <f t="shared" si="20"/>
        <v>0</v>
      </c>
      <c r="W68" s="722">
        <f t="shared" si="21"/>
        <v>0</v>
      </c>
      <c r="X68" s="442"/>
      <c r="Y68" s="442"/>
      <c r="Z68" s="442"/>
      <c r="AA68" s="442"/>
      <c r="AB68" s="442"/>
      <c r="AC68" s="442"/>
      <c r="AD68" s="442"/>
      <c r="AE68" s="442"/>
      <c r="AF68" s="442"/>
      <c r="AG68" s="442"/>
      <c r="AH68" s="442"/>
      <c r="AI68" s="442"/>
      <c r="AJ68" s="442"/>
      <c r="AK68" s="442"/>
      <c r="AL68" s="442"/>
      <c r="AM68" s="442"/>
      <c r="AN68" s="442"/>
      <c r="AO68" s="442"/>
      <c r="AP68" s="442"/>
      <c r="AQ68" s="442"/>
      <c r="AR68" s="442"/>
      <c r="AS68" s="442"/>
      <c r="AT68" s="442"/>
      <c r="AU68" s="442"/>
      <c r="AV68" s="442"/>
      <c r="AW68" s="442"/>
      <c r="AX68" s="442"/>
      <c r="AY68" s="442"/>
      <c r="AZ68" s="442"/>
    </row>
    <row r="69" spans="2:52" ht="20.100000000000001" hidden="1" customHeight="1" outlineLevel="1">
      <c r="B69" s="434"/>
      <c r="C69" s="1002"/>
      <c r="D69" s="1003"/>
      <c r="E69" s="1003"/>
      <c r="F69" s="1004"/>
      <c r="G69" s="1005"/>
      <c r="H69" s="1006"/>
      <c r="I69" s="1006"/>
      <c r="J69" s="1006"/>
      <c r="K69" s="1007"/>
      <c r="L69" s="715"/>
      <c r="M69" s="715"/>
      <c r="N69" s="715"/>
      <c r="O69" s="715"/>
      <c r="P69" s="715"/>
      <c r="Q69" s="715"/>
      <c r="R69" s="715"/>
      <c r="S69" s="716"/>
      <c r="T69" s="717"/>
      <c r="U69" s="720">
        <f t="shared" si="19"/>
        <v>0</v>
      </c>
      <c r="V69" s="721">
        <f t="shared" si="20"/>
        <v>0</v>
      </c>
      <c r="W69" s="722">
        <f t="shared" si="21"/>
        <v>0</v>
      </c>
      <c r="X69" s="442"/>
      <c r="Y69" s="442"/>
      <c r="Z69" s="442"/>
      <c r="AA69" s="442"/>
      <c r="AB69" s="442"/>
      <c r="AC69" s="442"/>
      <c r="AD69" s="442"/>
      <c r="AE69" s="442"/>
      <c r="AF69" s="442"/>
      <c r="AG69" s="442"/>
      <c r="AH69" s="442"/>
      <c r="AI69" s="442"/>
      <c r="AJ69" s="442"/>
      <c r="AK69" s="442"/>
      <c r="AL69" s="442"/>
      <c r="AM69" s="442"/>
      <c r="AN69" s="442"/>
      <c r="AO69" s="442"/>
      <c r="AP69" s="442"/>
      <c r="AQ69" s="442"/>
      <c r="AR69" s="442"/>
      <c r="AS69" s="442"/>
      <c r="AT69" s="442"/>
      <c r="AU69" s="442"/>
      <c r="AV69" s="442"/>
      <c r="AW69" s="442"/>
      <c r="AX69" s="442"/>
      <c r="AY69" s="442"/>
      <c r="AZ69" s="442"/>
    </row>
    <row r="70" spans="2:52" ht="20.100000000000001" hidden="1" customHeight="1" outlineLevel="1">
      <c r="B70" s="434"/>
      <c r="C70" s="1002"/>
      <c r="D70" s="1003"/>
      <c r="E70" s="1003"/>
      <c r="F70" s="1004"/>
      <c r="G70" s="1005"/>
      <c r="H70" s="1006"/>
      <c r="I70" s="1006"/>
      <c r="J70" s="1006"/>
      <c r="K70" s="1007"/>
      <c r="L70" s="715"/>
      <c r="M70" s="715"/>
      <c r="N70" s="715"/>
      <c r="O70" s="715"/>
      <c r="P70" s="715"/>
      <c r="Q70" s="715"/>
      <c r="R70" s="715"/>
      <c r="S70" s="716"/>
      <c r="T70" s="717"/>
      <c r="U70" s="720">
        <f t="shared" si="19"/>
        <v>0</v>
      </c>
      <c r="V70" s="721">
        <f t="shared" si="20"/>
        <v>0</v>
      </c>
      <c r="W70" s="722">
        <f t="shared" si="21"/>
        <v>0</v>
      </c>
      <c r="X70" s="442"/>
      <c r="Y70" s="442"/>
      <c r="Z70" s="442"/>
      <c r="AA70" s="442"/>
      <c r="AB70" s="442"/>
      <c r="AC70" s="442"/>
      <c r="AD70" s="442"/>
      <c r="AE70" s="442"/>
      <c r="AF70" s="442"/>
      <c r="AG70" s="442"/>
      <c r="AH70" s="442"/>
      <c r="AI70" s="442"/>
      <c r="AJ70" s="442"/>
      <c r="AK70" s="442"/>
      <c r="AL70" s="442"/>
      <c r="AM70" s="442"/>
      <c r="AN70" s="442"/>
      <c r="AO70" s="442"/>
      <c r="AP70" s="442"/>
      <c r="AQ70" s="442"/>
      <c r="AR70" s="442"/>
      <c r="AS70" s="442"/>
      <c r="AT70" s="442"/>
      <c r="AU70" s="442"/>
      <c r="AV70" s="442"/>
      <c r="AW70" s="442"/>
      <c r="AX70" s="442"/>
      <c r="AY70" s="442"/>
      <c r="AZ70" s="442"/>
    </row>
    <row r="71" spans="2:52" ht="20.100000000000001" hidden="1" customHeight="1" outlineLevel="1">
      <c r="B71" s="434"/>
      <c r="C71" s="1002"/>
      <c r="D71" s="1003"/>
      <c r="E71" s="1003"/>
      <c r="F71" s="1004"/>
      <c r="G71" s="1005"/>
      <c r="H71" s="1006"/>
      <c r="I71" s="1006"/>
      <c r="J71" s="1006"/>
      <c r="K71" s="1007"/>
      <c r="L71" s="715"/>
      <c r="M71" s="715"/>
      <c r="N71" s="715"/>
      <c r="O71" s="715"/>
      <c r="P71" s="715"/>
      <c r="Q71" s="715"/>
      <c r="R71" s="715"/>
      <c r="S71" s="716"/>
      <c r="T71" s="717"/>
      <c r="U71" s="720">
        <f t="shared" si="19"/>
        <v>0</v>
      </c>
      <c r="V71" s="721">
        <f t="shared" si="20"/>
        <v>0</v>
      </c>
      <c r="W71" s="722">
        <f t="shared" si="21"/>
        <v>0</v>
      </c>
      <c r="X71" s="442"/>
      <c r="Y71" s="442"/>
      <c r="Z71" s="442"/>
      <c r="AA71" s="442"/>
      <c r="AB71" s="442"/>
      <c r="AC71" s="442"/>
      <c r="AD71" s="442"/>
      <c r="AE71" s="442"/>
      <c r="AF71" s="442"/>
      <c r="AG71" s="442"/>
      <c r="AH71" s="442"/>
      <c r="AI71" s="442"/>
      <c r="AJ71" s="442"/>
      <c r="AK71" s="442"/>
      <c r="AL71" s="442"/>
      <c r="AM71" s="442"/>
      <c r="AN71" s="442"/>
      <c r="AO71" s="442"/>
      <c r="AP71" s="442"/>
      <c r="AQ71" s="442"/>
      <c r="AR71" s="442"/>
      <c r="AS71" s="442"/>
      <c r="AT71" s="442"/>
      <c r="AU71" s="442"/>
      <c r="AV71" s="442"/>
      <c r="AW71" s="442"/>
      <c r="AX71" s="442"/>
      <c r="AY71" s="442"/>
      <c r="AZ71" s="442"/>
    </row>
    <row r="72" spans="2:52" s="19" customFormat="1" ht="9.9499999999999993" hidden="1" customHeight="1" outlineLevel="1">
      <c r="B72" s="435"/>
      <c r="C72" s="437"/>
      <c r="D72" s="437"/>
      <c r="E72" s="437"/>
      <c r="F72" s="437"/>
      <c r="G72" s="666"/>
      <c r="H72" s="666"/>
      <c r="I72" s="666"/>
      <c r="J72" s="666"/>
      <c r="K72" s="666"/>
      <c r="L72" s="438"/>
      <c r="M72" s="438"/>
      <c r="N72" s="438"/>
      <c r="O72" s="438"/>
      <c r="P72" s="438"/>
      <c r="Q72" s="438"/>
      <c r="R72" s="438"/>
      <c r="S72" s="438"/>
      <c r="T72" s="439"/>
      <c r="U72" s="439"/>
      <c r="V72" s="439"/>
      <c r="W72" s="667"/>
      <c r="X72" s="668"/>
      <c r="Y72" s="668"/>
      <c r="Z72" s="668"/>
      <c r="AA72" s="668"/>
      <c r="AB72" s="668"/>
      <c r="AC72" s="668"/>
      <c r="AD72" s="668"/>
      <c r="AE72" s="668"/>
      <c r="AF72" s="668"/>
      <c r="AG72" s="668"/>
      <c r="AH72" s="668"/>
      <c r="AI72" s="668"/>
      <c r="AJ72" s="668"/>
      <c r="AK72" s="668"/>
      <c r="AL72" s="668"/>
      <c r="AM72" s="668"/>
      <c r="AN72" s="668"/>
      <c r="AO72" s="668"/>
      <c r="AP72" s="668"/>
      <c r="AQ72" s="668"/>
      <c r="AR72" s="668"/>
      <c r="AS72" s="668"/>
      <c r="AT72" s="668"/>
      <c r="AU72" s="668"/>
      <c r="AV72" s="668"/>
      <c r="AW72" s="668"/>
      <c r="AX72" s="668"/>
      <c r="AY72" s="668"/>
      <c r="AZ72" s="668"/>
    </row>
    <row r="73" spans="2:52" ht="20.100000000000001" customHeight="1" collapsed="1">
      <c r="B73" s="714">
        <f>B61+1</f>
        <v>6</v>
      </c>
      <c r="C73" s="1013" t="s">
        <v>313</v>
      </c>
      <c r="D73" s="1014"/>
      <c r="E73" s="1014"/>
      <c r="F73" s="1015"/>
      <c r="G73" s="1016"/>
      <c r="H73" s="1017"/>
      <c r="I73" s="1017"/>
      <c r="J73" s="1017"/>
      <c r="K73" s="1018"/>
      <c r="L73" s="701">
        <f t="shared" ref="L73:R73" si="22">SUM(L74:L83)</f>
        <v>80</v>
      </c>
      <c r="M73" s="702">
        <f t="shared" si="22"/>
        <v>20</v>
      </c>
      <c r="N73" s="703">
        <f t="shared" si="22"/>
        <v>60</v>
      </c>
      <c r="O73" s="703">
        <f t="shared" si="22"/>
        <v>80</v>
      </c>
      <c r="P73" s="702">
        <f t="shared" si="22"/>
        <v>25</v>
      </c>
      <c r="Q73" s="704">
        <f t="shared" si="22"/>
        <v>50</v>
      </c>
      <c r="R73" s="701">
        <f t="shared" si="22"/>
        <v>70</v>
      </c>
      <c r="S73" s="705">
        <v>1</v>
      </c>
      <c r="T73" s="706">
        <f>(S74*T74)+(S75*T75)+(S76*T76)+(S77*T77)+(S78*T78)+(S79*T79)+(S80*T80)+(S81*T81)+(S82*T82)+(S83*T83)</f>
        <v>21500</v>
      </c>
      <c r="U73" s="665">
        <f t="shared" ref="U73:U83" si="23">S73*T73*(1+MGKZ)*(1+Gewinn)*(1+Sicherheit)</f>
        <v>26015.000000000007</v>
      </c>
      <c r="V73" s="643">
        <f t="shared" ref="V73:V83" si="24">R73*Fertigung</f>
        <v>6545.0000000000009</v>
      </c>
      <c r="W73" s="50">
        <f t="shared" ref="W73:W83" si="25">L73*$E$6+M73*$M$6+N73*$M$7+O73*$M$8+P73*$E$7+Q73*$M$9+U73+V73</f>
        <v>66319.000000000015</v>
      </c>
      <c r="X73" s="442"/>
      <c r="Y73" s="442"/>
      <c r="Z73" s="442"/>
      <c r="AA73" s="442"/>
      <c r="AB73" s="442"/>
      <c r="AC73" s="442"/>
      <c r="AD73" s="442"/>
      <c r="AE73" s="442"/>
      <c r="AF73" s="442"/>
      <c r="AG73" s="442"/>
      <c r="AH73" s="442"/>
      <c r="AI73" s="442"/>
      <c r="AJ73" s="442"/>
      <c r="AK73" s="442"/>
      <c r="AL73" s="442"/>
      <c r="AM73" s="442"/>
      <c r="AN73" s="442"/>
      <c r="AO73" s="442"/>
      <c r="AP73" s="442"/>
      <c r="AQ73" s="442"/>
      <c r="AR73" s="442"/>
      <c r="AS73" s="442"/>
      <c r="AT73" s="442"/>
      <c r="AU73" s="442"/>
      <c r="AV73" s="442"/>
      <c r="AW73" s="442"/>
      <c r="AX73" s="442"/>
      <c r="AY73" s="442"/>
      <c r="AZ73" s="442"/>
    </row>
    <row r="74" spans="2:52" ht="20.100000000000001" hidden="1" customHeight="1" outlineLevel="1">
      <c r="B74" s="433"/>
      <c r="C74" s="1002" t="s">
        <v>332</v>
      </c>
      <c r="D74" s="1003"/>
      <c r="E74" s="1003"/>
      <c r="F74" s="1004"/>
      <c r="G74" s="1005"/>
      <c r="H74" s="1006"/>
      <c r="I74" s="1006"/>
      <c r="J74" s="1006"/>
      <c r="K74" s="1007"/>
      <c r="L74" s="715"/>
      <c r="M74" s="715"/>
      <c r="N74" s="715"/>
      <c r="O74" s="715"/>
      <c r="P74" s="715"/>
      <c r="Q74" s="715"/>
      <c r="R74" s="715">
        <v>30</v>
      </c>
      <c r="S74" s="716">
        <v>1</v>
      </c>
      <c r="T74" s="717">
        <v>20000</v>
      </c>
      <c r="U74" s="720">
        <f t="shared" si="23"/>
        <v>24200.000000000004</v>
      </c>
      <c r="V74" s="721">
        <f t="shared" si="24"/>
        <v>2805.0000000000005</v>
      </c>
      <c r="W74" s="722">
        <f t="shared" si="25"/>
        <v>27005.000000000004</v>
      </c>
      <c r="X74" s="442"/>
      <c r="Y74" s="442"/>
      <c r="Z74" s="442"/>
      <c r="AA74" s="442"/>
      <c r="AB74" s="442"/>
      <c r="AC74" s="442"/>
      <c r="AD74" s="442"/>
      <c r="AE74" s="442"/>
      <c r="AF74" s="442"/>
      <c r="AG74" s="442"/>
      <c r="AH74" s="442"/>
      <c r="AI74" s="442"/>
      <c r="AJ74" s="442"/>
      <c r="AK74" s="442"/>
      <c r="AL74" s="442"/>
      <c r="AM74" s="442"/>
      <c r="AN74" s="442"/>
      <c r="AO74" s="442"/>
      <c r="AP74" s="442"/>
      <c r="AQ74" s="442"/>
      <c r="AR74" s="442"/>
      <c r="AS74" s="442"/>
      <c r="AT74" s="442"/>
      <c r="AU74" s="442"/>
      <c r="AV74" s="442"/>
      <c r="AW74" s="442"/>
      <c r="AX74" s="442"/>
      <c r="AY74" s="442"/>
      <c r="AZ74" s="442"/>
    </row>
    <row r="75" spans="2:52" ht="20.100000000000001" hidden="1" customHeight="1" outlineLevel="1">
      <c r="B75" s="434"/>
      <c r="C75" s="1002" t="s">
        <v>331</v>
      </c>
      <c r="D75" s="1003"/>
      <c r="E75" s="1003"/>
      <c r="F75" s="1004"/>
      <c r="G75" s="1005"/>
      <c r="H75" s="1006"/>
      <c r="I75" s="1006"/>
      <c r="J75" s="1006"/>
      <c r="K75" s="1007"/>
      <c r="L75" s="715"/>
      <c r="M75" s="715"/>
      <c r="N75" s="715"/>
      <c r="O75" s="715"/>
      <c r="P75" s="715"/>
      <c r="Q75" s="715"/>
      <c r="R75" s="715">
        <v>15</v>
      </c>
      <c r="S75" s="716">
        <v>1</v>
      </c>
      <c r="T75" s="717">
        <v>750</v>
      </c>
      <c r="U75" s="720">
        <f t="shared" si="23"/>
        <v>907.50000000000023</v>
      </c>
      <c r="V75" s="721">
        <f t="shared" si="24"/>
        <v>1402.5000000000002</v>
      </c>
      <c r="W75" s="722">
        <f t="shared" si="25"/>
        <v>2310.0000000000005</v>
      </c>
      <c r="X75" s="442"/>
      <c r="Y75" s="442"/>
      <c r="Z75" s="442"/>
      <c r="AA75" s="442"/>
      <c r="AB75" s="442"/>
      <c r="AC75" s="442"/>
      <c r="AD75" s="442"/>
      <c r="AE75" s="442"/>
      <c r="AF75" s="442"/>
      <c r="AG75" s="442"/>
      <c r="AH75" s="442"/>
      <c r="AI75" s="442"/>
      <c r="AJ75" s="442"/>
      <c r="AK75" s="442"/>
      <c r="AL75" s="442"/>
      <c r="AM75" s="442"/>
      <c r="AN75" s="442"/>
      <c r="AO75" s="442"/>
      <c r="AP75" s="442"/>
      <c r="AQ75" s="442"/>
      <c r="AR75" s="442"/>
      <c r="AS75" s="442"/>
      <c r="AT75" s="442"/>
      <c r="AU75" s="442"/>
      <c r="AV75" s="442"/>
      <c r="AW75" s="442"/>
      <c r="AX75" s="442"/>
      <c r="AY75" s="442"/>
      <c r="AZ75" s="442"/>
    </row>
    <row r="76" spans="2:52" ht="20.100000000000001" hidden="1" customHeight="1" outlineLevel="1">
      <c r="B76" s="434"/>
      <c r="C76" s="1002" t="s">
        <v>333</v>
      </c>
      <c r="D76" s="1003"/>
      <c r="E76" s="1003"/>
      <c r="F76" s="1004"/>
      <c r="G76" s="1005"/>
      <c r="H76" s="1006"/>
      <c r="I76" s="1006"/>
      <c r="J76" s="1006"/>
      <c r="K76" s="1007"/>
      <c r="L76" s="715"/>
      <c r="M76" s="715"/>
      <c r="N76" s="715"/>
      <c r="O76" s="715"/>
      <c r="P76" s="715"/>
      <c r="Q76" s="715"/>
      <c r="R76" s="715">
        <v>25</v>
      </c>
      <c r="S76" s="716">
        <v>1</v>
      </c>
      <c r="T76" s="717">
        <v>750</v>
      </c>
      <c r="U76" s="720">
        <f t="shared" si="23"/>
        <v>907.50000000000023</v>
      </c>
      <c r="V76" s="721">
        <f t="shared" si="24"/>
        <v>2337.5000000000005</v>
      </c>
      <c r="W76" s="722">
        <f t="shared" si="25"/>
        <v>3245.0000000000009</v>
      </c>
      <c r="X76" s="442"/>
      <c r="Y76" s="442"/>
      <c r="Z76" s="442"/>
      <c r="AA76" s="442"/>
      <c r="AB76" s="442"/>
      <c r="AC76" s="442"/>
      <c r="AD76" s="442"/>
      <c r="AE76" s="442"/>
      <c r="AF76" s="442"/>
      <c r="AG76" s="442"/>
      <c r="AH76" s="442"/>
      <c r="AI76" s="442"/>
      <c r="AJ76" s="442"/>
      <c r="AK76" s="442"/>
      <c r="AL76" s="442"/>
      <c r="AM76" s="442"/>
      <c r="AN76" s="442"/>
      <c r="AO76" s="442"/>
      <c r="AP76" s="442"/>
      <c r="AQ76" s="442"/>
      <c r="AR76" s="442"/>
      <c r="AS76" s="442"/>
      <c r="AT76" s="442"/>
      <c r="AU76" s="442"/>
      <c r="AV76" s="442"/>
      <c r="AW76" s="442"/>
      <c r="AX76" s="442"/>
      <c r="AY76" s="442"/>
      <c r="AZ76" s="442"/>
    </row>
    <row r="77" spans="2:52" ht="20.100000000000001" hidden="1" customHeight="1" outlineLevel="1">
      <c r="B77" s="434"/>
      <c r="C77" s="1002"/>
      <c r="D77" s="1003"/>
      <c r="E77" s="1003"/>
      <c r="F77" s="1004"/>
      <c r="G77" s="1005"/>
      <c r="H77" s="1006"/>
      <c r="I77" s="1006"/>
      <c r="J77" s="1006"/>
      <c r="K77" s="1007"/>
      <c r="L77" s="715"/>
      <c r="M77" s="715"/>
      <c r="N77" s="715"/>
      <c r="O77" s="715"/>
      <c r="P77" s="715"/>
      <c r="Q77" s="715"/>
      <c r="R77" s="715"/>
      <c r="S77" s="716"/>
      <c r="T77" s="717"/>
      <c r="U77" s="720">
        <f t="shared" si="23"/>
        <v>0</v>
      </c>
      <c r="V77" s="721">
        <f t="shared" si="24"/>
        <v>0</v>
      </c>
      <c r="W77" s="722">
        <f t="shared" si="25"/>
        <v>0</v>
      </c>
      <c r="X77" s="442"/>
      <c r="Y77" s="442"/>
      <c r="Z77" s="442"/>
      <c r="AA77" s="442"/>
      <c r="AB77" s="442"/>
      <c r="AC77" s="442"/>
      <c r="AD77" s="442"/>
      <c r="AE77" s="442"/>
      <c r="AF77" s="442"/>
      <c r="AG77" s="442"/>
      <c r="AH77" s="442"/>
      <c r="AI77" s="442"/>
      <c r="AJ77" s="442"/>
      <c r="AK77" s="442"/>
      <c r="AL77" s="442"/>
      <c r="AM77" s="442"/>
      <c r="AN77" s="442"/>
      <c r="AO77" s="442"/>
      <c r="AP77" s="442"/>
      <c r="AQ77" s="442"/>
      <c r="AR77" s="442"/>
      <c r="AS77" s="442"/>
      <c r="AT77" s="442"/>
      <c r="AU77" s="442"/>
      <c r="AV77" s="442"/>
      <c r="AW77" s="442"/>
      <c r="AX77" s="442"/>
      <c r="AY77" s="442"/>
      <c r="AZ77" s="442"/>
    </row>
    <row r="78" spans="2:52" ht="20.100000000000001" hidden="1" customHeight="1" outlineLevel="1">
      <c r="B78" s="434"/>
      <c r="C78" s="1002"/>
      <c r="D78" s="1003"/>
      <c r="E78" s="1003"/>
      <c r="F78" s="1004"/>
      <c r="G78" s="1005"/>
      <c r="H78" s="1006"/>
      <c r="I78" s="1006"/>
      <c r="J78" s="1006"/>
      <c r="K78" s="1007"/>
      <c r="L78" s="715">
        <v>80</v>
      </c>
      <c r="M78" s="715">
        <v>20</v>
      </c>
      <c r="N78" s="715">
        <v>60</v>
      </c>
      <c r="O78" s="715">
        <v>80</v>
      </c>
      <c r="P78" s="715">
        <v>25</v>
      </c>
      <c r="Q78" s="715">
        <v>50</v>
      </c>
      <c r="R78" s="715"/>
      <c r="S78" s="716"/>
      <c r="T78" s="717"/>
      <c r="U78" s="720">
        <f t="shared" si="23"/>
        <v>0</v>
      </c>
      <c r="V78" s="721">
        <f t="shared" si="24"/>
        <v>0</v>
      </c>
      <c r="W78" s="722">
        <f t="shared" si="25"/>
        <v>33759.000000000007</v>
      </c>
      <c r="X78" s="442"/>
      <c r="Y78" s="442"/>
      <c r="Z78" s="442"/>
      <c r="AA78" s="442"/>
      <c r="AB78" s="442"/>
      <c r="AC78" s="442"/>
      <c r="AD78" s="442"/>
      <c r="AE78" s="442"/>
      <c r="AF78" s="442"/>
      <c r="AG78" s="442"/>
      <c r="AH78" s="442"/>
      <c r="AI78" s="442"/>
      <c r="AJ78" s="442"/>
      <c r="AK78" s="442"/>
      <c r="AL78" s="442"/>
      <c r="AM78" s="442"/>
      <c r="AN78" s="442"/>
      <c r="AO78" s="442"/>
      <c r="AP78" s="442"/>
      <c r="AQ78" s="442"/>
      <c r="AR78" s="442"/>
      <c r="AS78" s="442"/>
      <c r="AT78" s="442"/>
      <c r="AU78" s="442"/>
      <c r="AV78" s="442"/>
      <c r="AW78" s="442"/>
      <c r="AX78" s="442"/>
      <c r="AY78" s="442"/>
      <c r="AZ78" s="442"/>
    </row>
    <row r="79" spans="2:52" ht="20.100000000000001" hidden="1" customHeight="1" outlineLevel="1">
      <c r="B79" s="434"/>
      <c r="C79" s="1002"/>
      <c r="D79" s="1003"/>
      <c r="E79" s="1003"/>
      <c r="F79" s="1004"/>
      <c r="G79" s="1005"/>
      <c r="H79" s="1006"/>
      <c r="I79" s="1006"/>
      <c r="J79" s="1006"/>
      <c r="K79" s="1007"/>
      <c r="L79" s="715"/>
      <c r="M79" s="715"/>
      <c r="N79" s="715"/>
      <c r="O79" s="715"/>
      <c r="P79" s="715"/>
      <c r="Q79" s="715"/>
      <c r="R79" s="715"/>
      <c r="S79" s="716"/>
      <c r="T79" s="717"/>
      <c r="U79" s="720">
        <f t="shared" si="23"/>
        <v>0</v>
      </c>
      <c r="V79" s="721">
        <f t="shared" si="24"/>
        <v>0</v>
      </c>
      <c r="W79" s="722">
        <f t="shared" si="25"/>
        <v>0</v>
      </c>
      <c r="X79" s="442"/>
      <c r="Y79" s="442"/>
      <c r="Z79" s="442"/>
      <c r="AA79" s="442"/>
      <c r="AB79" s="442"/>
      <c r="AC79" s="442"/>
      <c r="AD79" s="442"/>
      <c r="AE79" s="442"/>
      <c r="AF79" s="442"/>
      <c r="AG79" s="442"/>
      <c r="AH79" s="442"/>
      <c r="AI79" s="442"/>
      <c r="AJ79" s="442"/>
      <c r="AK79" s="442"/>
      <c r="AL79" s="442"/>
      <c r="AM79" s="442"/>
      <c r="AN79" s="442"/>
      <c r="AO79" s="442"/>
      <c r="AP79" s="442"/>
      <c r="AQ79" s="442"/>
      <c r="AR79" s="442"/>
      <c r="AS79" s="442"/>
      <c r="AT79" s="442"/>
      <c r="AU79" s="442"/>
      <c r="AV79" s="442"/>
      <c r="AW79" s="442"/>
      <c r="AX79" s="442"/>
      <c r="AY79" s="442"/>
      <c r="AZ79" s="442"/>
    </row>
    <row r="80" spans="2:52" ht="20.100000000000001" hidden="1" customHeight="1" outlineLevel="1">
      <c r="B80" s="434"/>
      <c r="C80" s="1002"/>
      <c r="D80" s="1003"/>
      <c r="E80" s="1003"/>
      <c r="F80" s="1004"/>
      <c r="G80" s="1005"/>
      <c r="H80" s="1006"/>
      <c r="I80" s="1006"/>
      <c r="J80" s="1006"/>
      <c r="K80" s="1007"/>
      <c r="L80" s="715"/>
      <c r="M80" s="715"/>
      <c r="N80" s="715"/>
      <c r="O80" s="715"/>
      <c r="P80" s="715"/>
      <c r="Q80" s="715"/>
      <c r="R80" s="715"/>
      <c r="S80" s="716"/>
      <c r="T80" s="717"/>
      <c r="U80" s="720">
        <f t="shared" si="23"/>
        <v>0</v>
      </c>
      <c r="V80" s="721">
        <f t="shared" si="24"/>
        <v>0</v>
      </c>
      <c r="W80" s="722">
        <f t="shared" si="25"/>
        <v>0</v>
      </c>
      <c r="X80" s="442"/>
      <c r="Y80" s="442"/>
      <c r="Z80" s="442"/>
      <c r="AA80" s="442"/>
      <c r="AB80" s="442"/>
      <c r="AC80" s="442"/>
      <c r="AD80" s="442"/>
      <c r="AE80" s="442"/>
      <c r="AF80" s="442"/>
      <c r="AG80" s="442"/>
      <c r="AH80" s="442"/>
      <c r="AI80" s="442"/>
      <c r="AJ80" s="442"/>
      <c r="AK80" s="442"/>
      <c r="AL80" s="442"/>
      <c r="AM80" s="442"/>
      <c r="AN80" s="442"/>
      <c r="AO80" s="442"/>
      <c r="AP80" s="442"/>
      <c r="AQ80" s="442"/>
      <c r="AR80" s="442"/>
      <c r="AS80" s="442"/>
      <c r="AT80" s="442"/>
      <c r="AU80" s="442"/>
      <c r="AV80" s="442"/>
      <c r="AW80" s="442"/>
      <c r="AX80" s="442"/>
      <c r="AY80" s="442"/>
      <c r="AZ80" s="442"/>
    </row>
    <row r="81" spans="2:52" ht="20.100000000000001" hidden="1" customHeight="1" outlineLevel="1">
      <c r="B81" s="434"/>
      <c r="C81" s="1002"/>
      <c r="D81" s="1003"/>
      <c r="E81" s="1003"/>
      <c r="F81" s="1004"/>
      <c r="G81" s="1005"/>
      <c r="H81" s="1006"/>
      <c r="I81" s="1006"/>
      <c r="J81" s="1006"/>
      <c r="K81" s="1007"/>
      <c r="L81" s="715"/>
      <c r="M81" s="715"/>
      <c r="N81" s="715"/>
      <c r="O81" s="715"/>
      <c r="P81" s="715"/>
      <c r="Q81" s="715"/>
      <c r="R81" s="715"/>
      <c r="S81" s="716"/>
      <c r="T81" s="717"/>
      <c r="U81" s="720">
        <f t="shared" si="23"/>
        <v>0</v>
      </c>
      <c r="V81" s="721">
        <f t="shared" si="24"/>
        <v>0</v>
      </c>
      <c r="W81" s="722">
        <f t="shared" si="25"/>
        <v>0</v>
      </c>
      <c r="X81" s="442"/>
      <c r="Y81" s="442"/>
      <c r="Z81" s="442"/>
      <c r="AA81" s="442"/>
      <c r="AB81" s="442"/>
      <c r="AC81" s="442"/>
      <c r="AD81" s="442"/>
      <c r="AE81" s="442"/>
      <c r="AF81" s="442"/>
      <c r="AG81" s="442"/>
      <c r="AH81" s="442"/>
      <c r="AI81" s="442"/>
      <c r="AJ81" s="442"/>
      <c r="AK81" s="442"/>
      <c r="AL81" s="442"/>
      <c r="AM81" s="442"/>
      <c r="AN81" s="442"/>
      <c r="AO81" s="442"/>
      <c r="AP81" s="442"/>
      <c r="AQ81" s="442"/>
      <c r="AR81" s="442"/>
      <c r="AS81" s="442"/>
      <c r="AT81" s="442"/>
      <c r="AU81" s="442"/>
      <c r="AV81" s="442"/>
      <c r="AW81" s="442"/>
      <c r="AX81" s="442"/>
      <c r="AY81" s="442"/>
      <c r="AZ81" s="442"/>
    </row>
    <row r="82" spans="2:52" ht="20.100000000000001" hidden="1" customHeight="1" outlineLevel="1">
      <c r="B82" s="434"/>
      <c r="C82" s="1002"/>
      <c r="D82" s="1003"/>
      <c r="E82" s="1003"/>
      <c r="F82" s="1004"/>
      <c r="G82" s="1005"/>
      <c r="H82" s="1006"/>
      <c r="I82" s="1006"/>
      <c r="J82" s="1006"/>
      <c r="K82" s="1007"/>
      <c r="L82" s="715"/>
      <c r="M82" s="715"/>
      <c r="N82" s="715"/>
      <c r="O82" s="715"/>
      <c r="P82" s="715"/>
      <c r="Q82" s="715"/>
      <c r="R82" s="715"/>
      <c r="S82" s="716"/>
      <c r="T82" s="717"/>
      <c r="U82" s="720">
        <f t="shared" si="23"/>
        <v>0</v>
      </c>
      <c r="V82" s="721">
        <f t="shared" si="24"/>
        <v>0</v>
      </c>
      <c r="W82" s="722">
        <f t="shared" si="25"/>
        <v>0</v>
      </c>
      <c r="X82" s="442"/>
      <c r="Y82" s="442"/>
      <c r="Z82" s="442"/>
      <c r="AA82" s="442"/>
      <c r="AB82" s="442"/>
      <c r="AC82" s="442"/>
      <c r="AD82" s="442"/>
      <c r="AE82" s="442"/>
      <c r="AF82" s="442"/>
      <c r="AG82" s="442"/>
      <c r="AH82" s="442"/>
      <c r="AI82" s="442"/>
      <c r="AJ82" s="442"/>
      <c r="AK82" s="442"/>
      <c r="AL82" s="442"/>
      <c r="AM82" s="442"/>
      <c r="AN82" s="442"/>
      <c r="AO82" s="442"/>
      <c r="AP82" s="442"/>
      <c r="AQ82" s="442"/>
      <c r="AR82" s="442"/>
      <c r="AS82" s="442"/>
      <c r="AT82" s="442"/>
      <c r="AU82" s="442"/>
      <c r="AV82" s="442"/>
      <c r="AW82" s="442"/>
      <c r="AX82" s="442"/>
      <c r="AY82" s="442"/>
      <c r="AZ82" s="442"/>
    </row>
    <row r="83" spans="2:52" ht="20.100000000000001" hidden="1" customHeight="1" outlineLevel="1">
      <c r="B83" s="434"/>
      <c r="C83" s="1002"/>
      <c r="D83" s="1003"/>
      <c r="E83" s="1003"/>
      <c r="F83" s="1004"/>
      <c r="G83" s="1005"/>
      <c r="H83" s="1006"/>
      <c r="I83" s="1006"/>
      <c r="J83" s="1006"/>
      <c r="K83" s="1007"/>
      <c r="L83" s="715"/>
      <c r="M83" s="715"/>
      <c r="N83" s="715"/>
      <c r="O83" s="715"/>
      <c r="P83" s="715"/>
      <c r="Q83" s="715"/>
      <c r="R83" s="715"/>
      <c r="S83" s="716"/>
      <c r="T83" s="717"/>
      <c r="U83" s="720">
        <f t="shared" si="23"/>
        <v>0</v>
      </c>
      <c r="V83" s="721">
        <f t="shared" si="24"/>
        <v>0</v>
      </c>
      <c r="W83" s="722">
        <f t="shared" si="25"/>
        <v>0</v>
      </c>
      <c r="X83" s="442"/>
      <c r="Y83" s="442"/>
      <c r="Z83" s="442"/>
      <c r="AA83" s="442"/>
      <c r="AB83" s="442"/>
      <c r="AC83" s="442"/>
      <c r="AD83" s="442"/>
      <c r="AE83" s="442"/>
      <c r="AF83" s="442"/>
      <c r="AG83" s="442"/>
      <c r="AH83" s="442"/>
      <c r="AI83" s="442"/>
      <c r="AJ83" s="442"/>
      <c r="AK83" s="442"/>
      <c r="AL83" s="442"/>
      <c r="AM83" s="442"/>
      <c r="AN83" s="442"/>
      <c r="AO83" s="442"/>
      <c r="AP83" s="442"/>
      <c r="AQ83" s="442"/>
      <c r="AR83" s="442"/>
      <c r="AS83" s="442"/>
      <c r="AT83" s="442"/>
      <c r="AU83" s="442"/>
      <c r="AV83" s="442"/>
      <c r="AW83" s="442"/>
      <c r="AX83" s="442"/>
      <c r="AY83" s="442"/>
      <c r="AZ83" s="442"/>
    </row>
    <row r="84" spans="2:52" s="19" customFormat="1" ht="9.9499999999999993" hidden="1" customHeight="1" outlineLevel="1">
      <c r="B84" s="435"/>
      <c r="C84" s="437"/>
      <c r="D84" s="437"/>
      <c r="E84" s="437"/>
      <c r="F84" s="437"/>
      <c r="G84" s="666"/>
      <c r="H84" s="666"/>
      <c r="I84" s="666"/>
      <c r="J84" s="666"/>
      <c r="K84" s="666"/>
      <c r="L84" s="438"/>
      <c r="M84" s="438"/>
      <c r="N84" s="438"/>
      <c r="O84" s="438"/>
      <c r="P84" s="438"/>
      <c r="Q84" s="438"/>
      <c r="R84" s="438"/>
      <c r="S84" s="438"/>
      <c r="T84" s="439"/>
      <c r="U84" s="439"/>
      <c r="V84" s="439"/>
      <c r="W84" s="667"/>
      <c r="X84" s="668"/>
      <c r="Y84" s="668"/>
      <c r="Z84" s="668"/>
      <c r="AA84" s="668"/>
      <c r="AB84" s="668"/>
      <c r="AC84" s="668"/>
      <c r="AD84" s="668"/>
      <c r="AE84" s="668"/>
      <c r="AF84" s="668"/>
      <c r="AG84" s="668"/>
      <c r="AH84" s="668"/>
      <c r="AI84" s="668"/>
      <c r="AJ84" s="668"/>
      <c r="AK84" s="668"/>
      <c r="AL84" s="668"/>
      <c r="AM84" s="668"/>
      <c r="AN84" s="668"/>
      <c r="AO84" s="668"/>
      <c r="AP84" s="668"/>
      <c r="AQ84" s="668"/>
      <c r="AR84" s="668"/>
      <c r="AS84" s="668"/>
      <c r="AT84" s="668"/>
      <c r="AU84" s="668"/>
      <c r="AV84" s="668"/>
      <c r="AW84" s="668"/>
      <c r="AX84" s="668"/>
      <c r="AY84" s="668"/>
      <c r="AZ84" s="668"/>
    </row>
    <row r="85" spans="2:52" ht="20.100000000000001" customHeight="1" collapsed="1">
      <c r="B85" s="714">
        <f>B73+1</f>
        <v>7</v>
      </c>
      <c r="C85" s="1013" t="s">
        <v>352</v>
      </c>
      <c r="D85" s="1014"/>
      <c r="E85" s="1014"/>
      <c r="F85" s="1015"/>
      <c r="G85" s="1016"/>
      <c r="H85" s="1017"/>
      <c r="I85" s="1017"/>
      <c r="J85" s="1017"/>
      <c r="K85" s="1018"/>
      <c r="L85" s="701">
        <f t="shared" ref="L85:R85" si="26">SUM(L86:L95)</f>
        <v>80</v>
      </c>
      <c r="M85" s="702">
        <f t="shared" si="26"/>
        <v>20</v>
      </c>
      <c r="N85" s="703">
        <f t="shared" si="26"/>
        <v>40</v>
      </c>
      <c r="O85" s="703">
        <f t="shared" si="26"/>
        <v>75</v>
      </c>
      <c r="P85" s="702">
        <f t="shared" si="26"/>
        <v>25</v>
      </c>
      <c r="Q85" s="704">
        <f t="shared" si="26"/>
        <v>50</v>
      </c>
      <c r="R85" s="701">
        <f t="shared" si="26"/>
        <v>50</v>
      </c>
      <c r="S85" s="705">
        <v>1</v>
      </c>
      <c r="T85" s="706">
        <f>(S86*T86)+(S87*T87)+(S88*T88)+(S89*T89)+(S90*T90)+(S91*T91)+(S92*T92)+(S93*T93)+(S94*T94)+(S95*T95)</f>
        <v>5350</v>
      </c>
      <c r="U85" s="665">
        <f t="shared" ref="U85:U95" si="27">S85*T85*(1+MGKZ)*(1+Gewinn)*(1+Sicherheit)</f>
        <v>6473.5000000000018</v>
      </c>
      <c r="V85" s="643">
        <f t="shared" ref="V85:V95" si="28">R85*Fertigung</f>
        <v>4675.0000000000009</v>
      </c>
      <c r="W85" s="50">
        <f t="shared" ref="W85:W95" si="29">L85*$E$6+M85*$M$6+N85*$M$7+O85*$M$8+P85*$E$7+Q85*$M$9+U85+V85</f>
        <v>42020.000000000007</v>
      </c>
      <c r="X85" s="442"/>
      <c r="Y85" s="442"/>
      <c r="Z85" s="442"/>
      <c r="AA85" s="442"/>
      <c r="AB85" s="442"/>
      <c r="AC85" s="442"/>
      <c r="AD85" s="442"/>
      <c r="AE85" s="442"/>
      <c r="AF85" s="442"/>
      <c r="AG85" s="442"/>
      <c r="AH85" s="442"/>
      <c r="AI85" s="442"/>
      <c r="AJ85" s="442"/>
      <c r="AK85" s="442"/>
      <c r="AL85" s="442"/>
      <c r="AM85" s="442"/>
      <c r="AN85" s="442"/>
      <c r="AO85" s="442"/>
      <c r="AP85" s="442"/>
      <c r="AQ85" s="442"/>
      <c r="AR85" s="442"/>
      <c r="AS85" s="442"/>
      <c r="AT85" s="442"/>
      <c r="AU85" s="442"/>
      <c r="AV85" s="442"/>
      <c r="AW85" s="442"/>
      <c r="AX85" s="442"/>
      <c r="AY85" s="442"/>
      <c r="AZ85" s="442"/>
    </row>
    <row r="86" spans="2:52" ht="20.100000000000001" hidden="1" customHeight="1" outlineLevel="1">
      <c r="B86" s="433"/>
      <c r="C86" s="1002" t="s">
        <v>326</v>
      </c>
      <c r="D86" s="1003"/>
      <c r="E86" s="1003"/>
      <c r="F86" s="1004"/>
      <c r="G86" s="1005"/>
      <c r="H86" s="1006"/>
      <c r="I86" s="1006"/>
      <c r="J86" s="1006"/>
      <c r="K86" s="1007"/>
      <c r="L86" s="715"/>
      <c r="M86" s="715"/>
      <c r="N86" s="715"/>
      <c r="O86" s="715"/>
      <c r="P86" s="715"/>
      <c r="Q86" s="715"/>
      <c r="R86" s="715">
        <v>5</v>
      </c>
      <c r="S86" s="716">
        <v>1</v>
      </c>
      <c r="T86" s="717">
        <v>4000</v>
      </c>
      <c r="U86" s="720">
        <f t="shared" si="27"/>
        <v>4840</v>
      </c>
      <c r="V86" s="721">
        <f t="shared" si="28"/>
        <v>467.50000000000006</v>
      </c>
      <c r="W86" s="722">
        <f t="shared" si="29"/>
        <v>5307.5</v>
      </c>
      <c r="X86" s="442"/>
      <c r="Y86" s="442"/>
      <c r="Z86" s="442"/>
      <c r="AA86" s="442"/>
      <c r="AB86" s="442"/>
      <c r="AC86" s="442"/>
      <c r="AD86" s="442"/>
      <c r="AE86" s="442"/>
      <c r="AF86" s="442"/>
      <c r="AG86" s="442"/>
      <c r="AH86" s="442"/>
      <c r="AI86" s="442"/>
      <c r="AJ86" s="442"/>
      <c r="AK86" s="442"/>
      <c r="AL86" s="442"/>
      <c r="AM86" s="442"/>
      <c r="AN86" s="442"/>
      <c r="AO86" s="442"/>
      <c r="AP86" s="442"/>
      <c r="AQ86" s="442"/>
      <c r="AR86" s="442"/>
      <c r="AS86" s="442"/>
      <c r="AT86" s="442"/>
      <c r="AU86" s="442"/>
      <c r="AV86" s="442"/>
      <c r="AW86" s="442"/>
      <c r="AX86" s="442"/>
      <c r="AY86" s="442"/>
      <c r="AZ86" s="442"/>
    </row>
    <row r="87" spans="2:52" ht="20.100000000000001" hidden="1" customHeight="1" outlineLevel="1">
      <c r="B87" s="434"/>
      <c r="C87" s="1002" t="s">
        <v>325</v>
      </c>
      <c r="D87" s="1003"/>
      <c r="E87" s="1003"/>
      <c r="F87" s="1004"/>
      <c r="G87" s="1005"/>
      <c r="H87" s="1006"/>
      <c r="I87" s="1006"/>
      <c r="J87" s="1006"/>
      <c r="K87" s="1007"/>
      <c r="L87" s="715"/>
      <c r="M87" s="715"/>
      <c r="N87" s="715"/>
      <c r="O87" s="715"/>
      <c r="P87" s="715"/>
      <c r="Q87" s="715"/>
      <c r="R87" s="715">
        <v>20</v>
      </c>
      <c r="S87" s="716">
        <v>1</v>
      </c>
      <c r="T87" s="717">
        <v>600</v>
      </c>
      <c r="U87" s="720">
        <f t="shared" si="27"/>
        <v>726.00000000000011</v>
      </c>
      <c r="V87" s="721">
        <f t="shared" si="28"/>
        <v>1870.0000000000002</v>
      </c>
      <c r="W87" s="722">
        <f t="shared" si="29"/>
        <v>2596.0000000000005</v>
      </c>
      <c r="X87" s="442"/>
      <c r="Y87" s="442"/>
      <c r="Z87" s="442"/>
      <c r="AA87" s="442"/>
      <c r="AB87" s="442"/>
      <c r="AC87" s="442"/>
      <c r="AD87" s="442"/>
      <c r="AE87" s="442"/>
      <c r="AF87" s="442"/>
      <c r="AG87" s="442"/>
      <c r="AH87" s="442"/>
      <c r="AI87" s="442"/>
      <c r="AJ87" s="442"/>
      <c r="AK87" s="442"/>
      <c r="AL87" s="442"/>
      <c r="AM87" s="442"/>
      <c r="AN87" s="442"/>
      <c r="AO87" s="442"/>
      <c r="AP87" s="442"/>
      <c r="AQ87" s="442"/>
      <c r="AR87" s="442"/>
      <c r="AS87" s="442"/>
      <c r="AT87" s="442"/>
      <c r="AU87" s="442"/>
      <c r="AV87" s="442"/>
      <c r="AW87" s="442"/>
      <c r="AX87" s="442"/>
      <c r="AY87" s="442"/>
      <c r="AZ87" s="442"/>
    </row>
    <row r="88" spans="2:52" ht="20.100000000000001" hidden="1" customHeight="1" outlineLevel="1">
      <c r="B88" s="434"/>
      <c r="C88" s="1002" t="s">
        <v>336</v>
      </c>
      <c r="D88" s="1003"/>
      <c r="E88" s="1003"/>
      <c r="F88" s="1004"/>
      <c r="G88" s="1005"/>
      <c r="H88" s="1006"/>
      <c r="I88" s="1006"/>
      <c r="J88" s="1006"/>
      <c r="K88" s="1007"/>
      <c r="L88" s="715"/>
      <c r="M88" s="715"/>
      <c r="N88" s="715"/>
      <c r="O88" s="715"/>
      <c r="P88" s="715"/>
      <c r="Q88" s="715"/>
      <c r="R88" s="715">
        <v>25</v>
      </c>
      <c r="S88" s="716">
        <v>1</v>
      </c>
      <c r="T88" s="717">
        <v>750</v>
      </c>
      <c r="U88" s="720">
        <f t="shared" si="27"/>
        <v>907.50000000000023</v>
      </c>
      <c r="V88" s="721">
        <f t="shared" si="28"/>
        <v>2337.5000000000005</v>
      </c>
      <c r="W88" s="722">
        <f t="shared" si="29"/>
        <v>3245.0000000000009</v>
      </c>
      <c r="X88" s="442"/>
      <c r="Y88" s="442"/>
      <c r="Z88" s="442"/>
      <c r="AA88" s="442"/>
      <c r="AB88" s="442"/>
      <c r="AC88" s="442"/>
      <c r="AD88" s="442"/>
      <c r="AE88" s="442"/>
      <c r="AF88" s="442"/>
      <c r="AG88" s="442"/>
      <c r="AH88" s="442"/>
      <c r="AI88" s="442"/>
      <c r="AJ88" s="442"/>
      <c r="AK88" s="442"/>
      <c r="AL88" s="442"/>
      <c r="AM88" s="442"/>
      <c r="AN88" s="442"/>
      <c r="AO88" s="442"/>
      <c r="AP88" s="442"/>
      <c r="AQ88" s="442"/>
      <c r="AR88" s="442"/>
      <c r="AS88" s="442"/>
      <c r="AT88" s="442"/>
      <c r="AU88" s="442"/>
      <c r="AV88" s="442"/>
      <c r="AW88" s="442"/>
      <c r="AX88" s="442"/>
      <c r="AY88" s="442"/>
      <c r="AZ88" s="442"/>
    </row>
    <row r="89" spans="2:52" ht="20.100000000000001" hidden="1" customHeight="1" outlineLevel="1">
      <c r="B89" s="434"/>
      <c r="C89" s="1002"/>
      <c r="D89" s="1003"/>
      <c r="E89" s="1003"/>
      <c r="F89" s="1004"/>
      <c r="G89" s="1005"/>
      <c r="H89" s="1006"/>
      <c r="I89" s="1006"/>
      <c r="J89" s="1006"/>
      <c r="K89" s="1007"/>
      <c r="L89" s="715"/>
      <c r="M89" s="715"/>
      <c r="N89" s="715"/>
      <c r="O89" s="715"/>
      <c r="P89" s="715"/>
      <c r="Q89" s="715"/>
      <c r="R89" s="715"/>
      <c r="S89" s="716"/>
      <c r="T89" s="717"/>
      <c r="U89" s="720">
        <f t="shared" si="27"/>
        <v>0</v>
      </c>
      <c r="V89" s="721">
        <f t="shared" si="28"/>
        <v>0</v>
      </c>
      <c r="W89" s="722">
        <f t="shared" si="29"/>
        <v>0</v>
      </c>
      <c r="X89" s="442"/>
      <c r="Y89" s="442"/>
      <c r="Z89" s="442"/>
      <c r="AA89" s="442"/>
      <c r="AB89" s="442"/>
      <c r="AC89" s="442"/>
      <c r="AD89" s="442"/>
      <c r="AE89" s="442"/>
      <c r="AF89" s="442"/>
      <c r="AG89" s="442"/>
      <c r="AH89" s="442"/>
      <c r="AI89" s="442"/>
      <c r="AJ89" s="442"/>
      <c r="AK89" s="442"/>
      <c r="AL89" s="442"/>
      <c r="AM89" s="442"/>
      <c r="AN89" s="442"/>
      <c r="AO89" s="442"/>
      <c r="AP89" s="442"/>
      <c r="AQ89" s="442"/>
      <c r="AR89" s="442"/>
      <c r="AS89" s="442"/>
      <c r="AT89" s="442"/>
      <c r="AU89" s="442"/>
      <c r="AV89" s="442"/>
      <c r="AW89" s="442"/>
      <c r="AX89" s="442"/>
      <c r="AY89" s="442"/>
      <c r="AZ89" s="442"/>
    </row>
    <row r="90" spans="2:52" ht="20.100000000000001" hidden="1" customHeight="1" outlineLevel="1">
      <c r="B90" s="434"/>
      <c r="C90" s="1002"/>
      <c r="D90" s="1003"/>
      <c r="E90" s="1003"/>
      <c r="F90" s="1004"/>
      <c r="G90" s="1005"/>
      <c r="H90" s="1006"/>
      <c r="I90" s="1006"/>
      <c r="J90" s="1006"/>
      <c r="K90" s="1007"/>
      <c r="L90" s="715">
        <v>80</v>
      </c>
      <c r="M90" s="715">
        <v>20</v>
      </c>
      <c r="N90" s="715">
        <v>40</v>
      </c>
      <c r="O90" s="715">
        <v>75</v>
      </c>
      <c r="P90" s="715">
        <v>25</v>
      </c>
      <c r="Q90" s="715">
        <v>50</v>
      </c>
      <c r="R90" s="715"/>
      <c r="S90" s="716"/>
      <c r="T90" s="717"/>
      <c r="U90" s="720">
        <f t="shared" si="27"/>
        <v>0</v>
      </c>
      <c r="V90" s="721">
        <f t="shared" si="28"/>
        <v>0</v>
      </c>
      <c r="W90" s="722">
        <f t="shared" si="29"/>
        <v>30871.500000000007</v>
      </c>
      <c r="X90" s="442"/>
      <c r="Y90" s="442"/>
      <c r="Z90" s="442"/>
      <c r="AA90" s="442"/>
      <c r="AB90" s="442"/>
      <c r="AC90" s="442"/>
      <c r="AD90" s="442"/>
      <c r="AE90" s="442"/>
      <c r="AF90" s="442"/>
      <c r="AG90" s="442"/>
      <c r="AH90" s="442"/>
      <c r="AI90" s="442"/>
      <c r="AJ90" s="442"/>
      <c r="AK90" s="442"/>
      <c r="AL90" s="442"/>
      <c r="AM90" s="442"/>
      <c r="AN90" s="442"/>
      <c r="AO90" s="442"/>
      <c r="AP90" s="442"/>
      <c r="AQ90" s="442"/>
      <c r="AR90" s="442"/>
      <c r="AS90" s="442"/>
      <c r="AT90" s="442"/>
      <c r="AU90" s="442"/>
      <c r="AV90" s="442"/>
      <c r="AW90" s="442"/>
      <c r="AX90" s="442"/>
      <c r="AY90" s="442"/>
      <c r="AZ90" s="442"/>
    </row>
    <row r="91" spans="2:52" ht="20.100000000000001" hidden="1" customHeight="1" outlineLevel="1">
      <c r="B91" s="434"/>
      <c r="C91" s="1002"/>
      <c r="D91" s="1003"/>
      <c r="E91" s="1003"/>
      <c r="F91" s="1004"/>
      <c r="G91" s="1005"/>
      <c r="H91" s="1006"/>
      <c r="I91" s="1006"/>
      <c r="J91" s="1006"/>
      <c r="K91" s="1007"/>
      <c r="L91" s="715"/>
      <c r="M91" s="715"/>
      <c r="N91" s="715"/>
      <c r="O91" s="715"/>
      <c r="P91" s="715"/>
      <c r="Q91" s="715"/>
      <c r="R91" s="715"/>
      <c r="S91" s="716"/>
      <c r="T91" s="717"/>
      <c r="U91" s="720">
        <f t="shared" si="27"/>
        <v>0</v>
      </c>
      <c r="V91" s="721">
        <f t="shared" si="28"/>
        <v>0</v>
      </c>
      <c r="W91" s="722">
        <f t="shared" si="29"/>
        <v>0</v>
      </c>
      <c r="X91" s="442"/>
      <c r="Y91" s="442"/>
      <c r="Z91" s="442"/>
      <c r="AA91" s="442"/>
      <c r="AB91" s="442"/>
      <c r="AC91" s="442"/>
      <c r="AD91" s="442"/>
      <c r="AE91" s="442"/>
      <c r="AF91" s="442"/>
      <c r="AG91" s="442"/>
      <c r="AH91" s="442"/>
      <c r="AI91" s="442"/>
      <c r="AJ91" s="442"/>
      <c r="AK91" s="442"/>
      <c r="AL91" s="442"/>
      <c r="AM91" s="442"/>
      <c r="AN91" s="442"/>
      <c r="AO91" s="442"/>
      <c r="AP91" s="442"/>
      <c r="AQ91" s="442"/>
      <c r="AR91" s="442"/>
      <c r="AS91" s="442"/>
      <c r="AT91" s="442"/>
      <c r="AU91" s="442"/>
      <c r="AV91" s="442"/>
      <c r="AW91" s="442"/>
      <c r="AX91" s="442"/>
      <c r="AY91" s="442"/>
      <c r="AZ91" s="442"/>
    </row>
    <row r="92" spans="2:52" ht="20.100000000000001" hidden="1" customHeight="1" outlineLevel="1">
      <c r="B92" s="434"/>
      <c r="C92" s="1002"/>
      <c r="D92" s="1003"/>
      <c r="E92" s="1003"/>
      <c r="F92" s="1004"/>
      <c r="G92" s="1005"/>
      <c r="H92" s="1006"/>
      <c r="I92" s="1006"/>
      <c r="J92" s="1006"/>
      <c r="K92" s="1007"/>
      <c r="L92" s="715"/>
      <c r="M92" s="715"/>
      <c r="N92" s="715"/>
      <c r="O92" s="715"/>
      <c r="P92" s="715"/>
      <c r="Q92" s="715"/>
      <c r="R92" s="715"/>
      <c r="S92" s="716"/>
      <c r="T92" s="717"/>
      <c r="U92" s="720">
        <f t="shared" si="27"/>
        <v>0</v>
      </c>
      <c r="V92" s="721">
        <f t="shared" si="28"/>
        <v>0</v>
      </c>
      <c r="W92" s="722">
        <f t="shared" si="29"/>
        <v>0</v>
      </c>
      <c r="X92" s="442"/>
      <c r="Y92" s="442"/>
      <c r="Z92" s="442"/>
      <c r="AA92" s="442"/>
      <c r="AB92" s="442"/>
      <c r="AC92" s="442"/>
      <c r="AD92" s="442"/>
      <c r="AE92" s="442"/>
      <c r="AF92" s="442"/>
      <c r="AG92" s="442"/>
      <c r="AH92" s="442"/>
      <c r="AI92" s="442"/>
      <c r="AJ92" s="442"/>
      <c r="AK92" s="442"/>
      <c r="AL92" s="442"/>
      <c r="AM92" s="442"/>
      <c r="AN92" s="442"/>
      <c r="AO92" s="442"/>
      <c r="AP92" s="442"/>
      <c r="AQ92" s="442"/>
      <c r="AR92" s="442"/>
      <c r="AS92" s="442"/>
      <c r="AT92" s="442"/>
      <c r="AU92" s="442"/>
      <c r="AV92" s="442"/>
      <c r="AW92" s="442"/>
      <c r="AX92" s="442"/>
      <c r="AY92" s="442"/>
      <c r="AZ92" s="442"/>
    </row>
    <row r="93" spans="2:52" ht="20.100000000000001" hidden="1" customHeight="1" outlineLevel="1">
      <c r="B93" s="434"/>
      <c r="C93" s="1002"/>
      <c r="D93" s="1003"/>
      <c r="E93" s="1003"/>
      <c r="F93" s="1004"/>
      <c r="G93" s="1005"/>
      <c r="H93" s="1006"/>
      <c r="I93" s="1006"/>
      <c r="J93" s="1006"/>
      <c r="K93" s="1007"/>
      <c r="L93" s="715"/>
      <c r="M93" s="715"/>
      <c r="N93" s="715"/>
      <c r="O93" s="715"/>
      <c r="P93" s="715"/>
      <c r="Q93" s="715"/>
      <c r="R93" s="715"/>
      <c r="S93" s="716"/>
      <c r="T93" s="717"/>
      <c r="U93" s="720">
        <f t="shared" si="27"/>
        <v>0</v>
      </c>
      <c r="V93" s="721">
        <f t="shared" si="28"/>
        <v>0</v>
      </c>
      <c r="W93" s="722">
        <f t="shared" si="29"/>
        <v>0</v>
      </c>
      <c r="X93" s="442"/>
      <c r="Y93" s="442"/>
      <c r="Z93" s="442"/>
      <c r="AA93" s="442"/>
      <c r="AB93" s="442"/>
      <c r="AC93" s="442"/>
      <c r="AD93" s="442"/>
      <c r="AE93" s="442"/>
      <c r="AF93" s="442"/>
      <c r="AG93" s="442"/>
      <c r="AH93" s="442"/>
      <c r="AI93" s="442"/>
      <c r="AJ93" s="442"/>
      <c r="AK93" s="442"/>
      <c r="AL93" s="442"/>
      <c r="AM93" s="442"/>
      <c r="AN93" s="442"/>
      <c r="AO93" s="442"/>
      <c r="AP93" s="442"/>
      <c r="AQ93" s="442"/>
      <c r="AR93" s="442"/>
      <c r="AS93" s="442"/>
      <c r="AT93" s="442"/>
      <c r="AU93" s="442"/>
      <c r="AV93" s="442"/>
      <c r="AW93" s="442"/>
      <c r="AX93" s="442"/>
      <c r="AY93" s="442"/>
      <c r="AZ93" s="442"/>
    </row>
    <row r="94" spans="2:52" ht="20.100000000000001" hidden="1" customHeight="1" outlineLevel="1">
      <c r="B94" s="434"/>
      <c r="C94" s="1002"/>
      <c r="D94" s="1003"/>
      <c r="E94" s="1003"/>
      <c r="F94" s="1004"/>
      <c r="G94" s="1005"/>
      <c r="H94" s="1006"/>
      <c r="I94" s="1006"/>
      <c r="J94" s="1006"/>
      <c r="K94" s="1007"/>
      <c r="L94" s="715"/>
      <c r="M94" s="715"/>
      <c r="N94" s="715"/>
      <c r="O94" s="715"/>
      <c r="P94" s="715"/>
      <c r="Q94" s="715"/>
      <c r="R94" s="715"/>
      <c r="S94" s="716"/>
      <c r="T94" s="717"/>
      <c r="U94" s="720">
        <f t="shared" si="27"/>
        <v>0</v>
      </c>
      <c r="V94" s="721">
        <f t="shared" si="28"/>
        <v>0</v>
      </c>
      <c r="W94" s="722">
        <f t="shared" si="29"/>
        <v>0</v>
      </c>
      <c r="X94" s="442"/>
      <c r="Y94" s="442"/>
      <c r="Z94" s="442"/>
      <c r="AA94" s="442"/>
      <c r="AB94" s="442"/>
      <c r="AC94" s="442"/>
      <c r="AD94" s="442"/>
      <c r="AE94" s="442"/>
      <c r="AF94" s="442"/>
      <c r="AG94" s="442"/>
      <c r="AH94" s="442"/>
      <c r="AI94" s="442"/>
      <c r="AJ94" s="442"/>
      <c r="AK94" s="442"/>
      <c r="AL94" s="442"/>
      <c r="AM94" s="442"/>
      <c r="AN94" s="442"/>
      <c r="AO94" s="442"/>
      <c r="AP94" s="442"/>
      <c r="AQ94" s="442"/>
      <c r="AR94" s="442"/>
      <c r="AS94" s="442"/>
      <c r="AT94" s="442"/>
      <c r="AU94" s="442"/>
      <c r="AV94" s="442"/>
      <c r="AW94" s="442"/>
      <c r="AX94" s="442"/>
      <c r="AY94" s="442"/>
      <c r="AZ94" s="442"/>
    </row>
    <row r="95" spans="2:52" ht="20.100000000000001" hidden="1" customHeight="1" outlineLevel="1">
      <c r="B95" s="434"/>
      <c r="C95" s="1002"/>
      <c r="D95" s="1003"/>
      <c r="E95" s="1003"/>
      <c r="F95" s="1004"/>
      <c r="G95" s="1005"/>
      <c r="H95" s="1006"/>
      <c r="I95" s="1006"/>
      <c r="J95" s="1006"/>
      <c r="K95" s="1007"/>
      <c r="L95" s="715"/>
      <c r="M95" s="715"/>
      <c r="N95" s="715"/>
      <c r="O95" s="715"/>
      <c r="P95" s="715"/>
      <c r="Q95" s="715"/>
      <c r="R95" s="715"/>
      <c r="S95" s="716"/>
      <c r="T95" s="717"/>
      <c r="U95" s="720">
        <f t="shared" si="27"/>
        <v>0</v>
      </c>
      <c r="V95" s="721">
        <f t="shared" si="28"/>
        <v>0</v>
      </c>
      <c r="W95" s="722">
        <f t="shared" si="29"/>
        <v>0</v>
      </c>
      <c r="X95" s="442"/>
      <c r="Y95" s="442"/>
      <c r="Z95" s="442"/>
      <c r="AA95" s="442"/>
      <c r="AB95" s="442"/>
      <c r="AC95" s="442"/>
      <c r="AD95" s="442"/>
      <c r="AE95" s="442"/>
      <c r="AF95" s="442"/>
      <c r="AG95" s="442"/>
      <c r="AH95" s="442"/>
      <c r="AI95" s="442"/>
      <c r="AJ95" s="442"/>
      <c r="AK95" s="442"/>
      <c r="AL95" s="442"/>
      <c r="AM95" s="442"/>
      <c r="AN95" s="442"/>
      <c r="AO95" s="442"/>
      <c r="AP95" s="442"/>
      <c r="AQ95" s="442"/>
      <c r="AR95" s="442"/>
      <c r="AS95" s="442"/>
      <c r="AT95" s="442"/>
      <c r="AU95" s="442"/>
      <c r="AV95" s="442"/>
      <c r="AW95" s="442"/>
      <c r="AX95" s="442"/>
      <c r="AY95" s="442"/>
      <c r="AZ95" s="442"/>
    </row>
    <row r="96" spans="2:52" s="19" customFormat="1" ht="9.9499999999999993" hidden="1" customHeight="1" outlineLevel="1">
      <c r="B96" s="435"/>
      <c r="C96" s="437"/>
      <c r="D96" s="437"/>
      <c r="E96" s="437"/>
      <c r="F96" s="437"/>
      <c r="G96" s="666"/>
      <c r="H96" s="666"/>
      <c r="I96" s="666"/>
      <c r="J96" s="666"/>
      <c r="K96" s="666"/>
      <c r="L96" s="438"/>
      <c r="M96" s="438"/>
      <c r="N96" s="438"/>
      <c r="O96" s="438"/>
      <c r="P96" s="438"/>
      <c r="Q96" s="438"/>
      <c r="R96" s="438"/>
      <c r="S96" s="438"/>
      <c r="T96" s="439"/>
      <c r="U96" s="439"/>
      <c r="V96" s="439"/>
      <c r="W96" s="667"/>
      <c r="X96" s="668"/>
      <c r="Y96" s="668"/>
      <c r="Z96" s="668"/>
      <c r="AA96" s="668"/>
      <c r="AB96" s="668"/>
      <c r="AC96" s="668"/>
      <c r="AD96" s="668"/>
      <c r="AE96" s="668"/>
      <c r="AF96" s="668"/>
      <c r="AG96" s="668"/>
      <c r="AH96" s="668"/>
      <c r="AI96" s="668"/>
      <c r="AJ96" s="668"/>
      <c r="AK96" s="668"/>
      <c r="AL96" s="668"/>
      <c r="AM96" s="668"/>
      <c r="AN96" s="668"/>
      <c r="AO96" s="668"/>
      <c r="AP96" s="668"/>
      <c r="AQ96" s="668"/>
      <c r="AR96" s="668"/>
      <c r="AS96" s="668"/>
      <c r="AT96" s="668"/>
      <c r="AU96" s="668"/>
      <c r="AV96" s="668"/>
      <c r="AW96" s="668"/>
      <c r="AX96" s="668"/>
      <c r="AY96" s="668"/>
      <c r="AZ96" s="668"/>
    </row>
    <row r="97" spans="2:52" ht="20.100000000000001" customHeight="1" collapsed="1">
      <c r="B97" s="714">
        <f>B85+1</f>
        <v>8</v>
      </c>
      <c r="C97" s="1013" t="s">
        <v>314</v>
      </c>
      <c r="D97" s="1014"/>
      <c r="E97" s="1014"/>
      <c r="F97" s="1015"/>
      <c r="G97" s="1016"/>
      <c r="H97" s="1017"/>
      <c r="I97" s="1017"/>
      <c r="J97" s="1017"/>
      <c r="K97" s="1018"/>
      <c r="L97" s="701">
        <f t="shared" ref="L97:R97" si="30">SUM(L98:L107)</f>
        <v>80</v>
      </c>
      <c r="M97" s="702">
        <f t="shared" si="30"/>
        <v>20</v>
      </c>
      <c r="N97" s="703">
        <f t="shared" si="30"/>
        <v>60</v>
      </c>
      <c r="O97" s="703">
        <f t="shared" si="30"/>
        <v>60</v>
      </c>
      <c r="P97" s="702">
        <f t="shared" si="30"/>
        <v>50</v>
      </c>
      <c r="Q97" s="704">
        <f t="shared" si="30"/>
        <v>100</v>
      </c>
      <c r="R97" s="701">
        <f t="shared" si="30"/>
        <v>170</v>
      </c>
      <c r="S97" s="705">
        <v>1</v>
      </c>
      <c r="T97" s="706">
        <f>(S98*T98)+(S99*T99)+(S100*T100)+(S101*T101)+(S102*T102)+(S103*T103)+(S104*T104)+(S105*T105)+(S106*T106)+(S107*T107)</f>
        <v>20000</v>
      </c>
      <c r="U97" s="665">
        <f t="shared" ref="U97:U107" si="31">S97*T97*(1+MGKZ)*(1+Gewinn)*(1+Sicherheit)</f>
        <v>24200.000000000004</v>
      </c>
      <c r="V97" s="643">
        <f t="shared" ref="V97:V107" si="32">R97*Fertigung</f>
        <v>15895.000000000002</v>
      </c>
      <c r="W97" s="50">
        <f t="shared" ref="W97:W107" si="33">L97*$E$6+M97*$M$6+N97*$M$7+O97*$M$8+P97*$E$7+Q97*$M$9+U97+V97</f>
        <v>78309</v>
      </c>
      <c r="X97" s="442"/>
      <c r="Y97" s="442"/>
      <c r="Z97" s="442"/>
      <c r="AA97" s="442"/>
      <c r="AB97" s="442"/>
      <c r="AC97" s="442"/>
      <c r="AD97" s="442"/>
      <c r="AE97" s="442"/>
      <c r="AF97" s="442"/>
      <c r="AG97" s="442"/>
      <c r="AH97" s="442"/>
      <c r="AI97" s="442"/>
      <c r="AJ97" s="442"/>
      <c r="AK97" s="442"/>
      <c r="AL97" s="442"/>
      <c r="AM97" s="442"/>
      <c r="AN97" s="442"/>
      <c r="AO97" s="442"/>
      <c r="AP97" s="442"/>
      <c r="AQ97" s="442"/>
      <c r="AR97" s="442"/>
      <c r="AS97" s="442"/>
      <c r="AT97" s="442"/>
      <c r="AU97" s="442"/>
      <c r="AV97" s="442"/>
      <c r="AW97" s="442"/>
      <c r="AX97" s="442"/>
      <c r="AY97" s="442"/>
      <c r="AZ97" s="442"/>
    </row>
    <row r="98" spans="2:52" ht="20.100000000000001" hidden="1" customHeight="1" outlineLevel="1">
      <c r="B98" s="433"/>
      <c r="C98" s="1002" t="s">
        <v>337</v>
      </c>
      <c r="D98" s="1003"/>
      <c r="E98" s="1003"/>
      <c r="F98" s="1004"/>
      <c r="G98" s="1005" t="s">
        <v>338</v>
      </c>
      <c r="H98" s="1006"/>
      <c r="I98" s="1006"/>
      <c r="J98" s="1006"/>
      <c r="K98" s="1007"/>
      <c r="L98" s="715"/>
      <c r="M98" s="715"/>
      <c r="N98" s="715"/>
      <c r="O98" s="715"/>
      <c r="P98" s="715"/>
      <c r="Q98" s="715"/>
      <c r="R98" s="715">
        <v>170</v>
      </c>
      <c r="S98" s="716">
        <v>1</v>
      </c>
      <c r="T98" s="717">
        <v>20000</v>
      </c>
      <c r="U98" s="720">
        <f t="shared" si="31"/>
        <v>24200.000000000004</v>
      </c>
      <c r="V98" s="721">
        <f t="shared" si="32"/>
        <v>15895.000000000002</v>
      </c>
      <c r="W98" s="722">
        <f t="shared" si="33"/>
        <v>40095.000000000007</v>
      </c>
      <c r="X98" s="442"/>
      <c r="Y98" s="442"/>
      <c r="Z98" s="442"/>
      <c r="AA98" s="442"/>
      <c r="AB98" s="442"/>
      <c r="AC98" s="442"/>
      <c r="AD98" s="442"/>
      <c r="AE98" s="442"/>
      <c r="AF98" s="442"/>
      <c r="AG98" s="442"/>
      <c r="AH98" s="442"/>
      <c r="AI98" s="442"/>
      <c r="AJ98" s="442"/>
      <c r="AK98" s="442"/>
      <c r="AL98" s="442"/>
      <c r="AM98" s="442"/>
      <c r="AN98" s="442"/>
      <c r="AO98" s="442"/>
      <c r="AP98" s="442"/>
      <c r="AQ98" s="442"/>
      <c r="AR98" s="442"/>
      <c r="AS98" s="442"/>
      <c r="AT98" s="442"/>
      <c r="AU98" s="442"/>
      <c r="AV98" s="442"/>
      <c r="AW98" s="442"/>
      <c r="AX98" s="442"/>
      <c r="AY98" s="442"/>
      <c r="AZ98" s="442"/>
    </row>
    <row r="99" spans="2:52" ht="20.100000000000001" hidden="1" customHeight="1" outlineLevel="1">
      <c r="B99" s="434"/>
      <c r="C99" s="1002"/>
      <c r="D99" s="1003"/>
      <c r="E99" s="1003"/>
      <c r="F99" s="1004"/>
      <c r="G99" s="1005"/>
      <c r="H99" s="1006"/>
      <c r="I99" s="1006"/>
      <c r="J99" s="1006"/>
      <c r="K99" s="1007"/>
      <c r="L99" s="715"/>
      <c r="M99" s="715"/>
      <c r="N99" s="715"/>
      <c r="O99" s="715"/>
      <c r="P99" s="715"/>
      <c r="Q99" s="715"/>
      <c r="R99" s="715"/>
      <c r="S99" s="716"/>
      <c r="T99" s="717"/>
      <c r="U99" s="720">
        <f t="shared" si="31"/>
        <v>0</v>
      </c>
      <c r="V99" s="721">
        <f t="shared" si="32"/>
        <v>0</v>
      </c>
      <c r="W99" s="722">
        <f t="shared" si="33"/>
        <v>0</v>
      </c>
      <c r="X99" s="442"/>
      <c r="Y99" s="442"/>
      <c r="Z99" s="442"/>
      <c r="AA99" s="442"/>
      <c r="AB99" s="442"/>
      <c r="AC99" s="442"/>
      <c r="AD99" s="442"/>
      <c r="AE99" s="442"/>
      <c r="AF99" s="442"/>
      <c r="AG99" s="442"/>
      <c r="AH99" s="442"/>
      <c r="AI99" s="442"/>
      <c r="AJ99" s="442"/>
      <c r="AK99" s="442"/>
      <c r="AL99" s="442"/>
      <c r="AM99" s="442"/>
      <c r="AN99" s="442"/>
      <c r="AO99" s="442"/>
      <c r="AP99" s="442"/>
      <c r="AQ99" s="442"/>
      <c r="AR99" s="442"/>
      <c r="AS99" s="442"/>
      <c r="AT99" s="442"/>
      <c r="AU99" s="442"/>
      <c r="AV99" s="442"/>
      <c r="AW99" s="442"/>
      <c r="AX99" s="442"/>
      <c r="AY99" s="442"/>
      <c r="AZ99" s="442"/>
    </row>
    <row r="100" spans="2:52" ht="20.100000000000001" hidden="1" customHeight="1" outlineLevel="1">
      <c r="B100" s="434"/>
      <c r="C100" s="1002"/>
      <c r="D100" s="1003"/>
      <c r="E100" s="1003"/>
      <c r="F100" s="1004"/>
      <c r="G100" s="1005"/>
      <c r="H100" s="1006"/>
      <c r="I100" s="1006"/>
      <c r="J100" s="1006"/>
      <c r="K100" s="1007"/>
      <c r="L100" s="715"/>
      <c r="M100" s="715"/>
      <c r="N100" s="715"/>
      <c r="O100" s="715"/>
      <c r="P100" s="715"/>
      <c r="Q100" s="715"/>
      <c r="R100" s="715"/>
      <c r="S100" s="716"/>
      <c r="T100" s="717"/>
      <c r="U100" s="720">
        <f t="shared" si="31"/>
        <v>0</v>
      </c>
      <c r="V100" s="721">
        <f t="shared" si="32"/>
        <v>0</v>
      </c>
      <c r="W100" s="722">
        <f t="shared" si="33"/>
        <v>0</v>
      </c>
      <c r="X100" s="442"/>
      <c r="Y100" s="442"/>
      <c r="Z100" s="442"/>
      <c r="AA100" s="442"/>
      <c r="AB100" s="442"/>
      <c r="AC100" s="442"/>
      <c r="AD100" s="442"/>
      <c r="AE100" s="442"/>
      <c r="AF100" s="442"/>
      <c r="AG100" s="442"/>
      <c r="AH100" s="442"/>
      <c r="AI100" s="442"/>
      <c r="AJ100" s="442"/>
      <c r="AK100" s="442"/>
      <c r="AL100" s="442"/>
      <c r="AM100" s="442"/>
      <c r="AN100" s="442"/>
      <c r="AO100" s="442"/>
      <c r="AP100" s="442"/>
      <c r="AQ100" s="442"/>
      <c r="AR100" s="442"/>
      <c r="AS100" s="442"/>
      <c r="AT100" s="442"/>
      <c r="AU100" s="442"/>
      <c r="AV100" s="442"/>
      <c r="AW100" s="442"/>
      <c r="AX100" s="442"/>
      <c r="AY100" s="442"/>
      <c r="AZ100" s="442"/>
    </row>
    <row r="101" spans="2:52" ht="20.100000000000001" hidden="1" customHeight="1" outlineLevel="1">
      <c r="B101" s="434"/>
      <c r="C101" s="1002"/>
      <c r="D101" s="1003"/>
      <c r="E101" s="1003"/>
      <c r="F101" s="1004"/>
      <c r="G101" s="1005"/>
      <c r="H101" s="1006"/>
      <c r="I101" s="1006"/>
      <c r="J101" s="1006"/>
      <c r="K101" s="1007"/>
      <c r="L101" s="715">
        <v>80</v>
      </c>
      <c r="M101" s="715">
        <v>20</v>
      </c>
      <c r="N101" s="715">
        <v>60</v>
      </c>
      <c r="O101" s="715">
        <v>60</v>
      </c>
      <c r="P101" s="715">
        <v>50</v>
      </c>
      <c r="Q101" s="715">
        <v>100</v>
      </c>
      <c r="R101" s="715"/>
      <c r="S101" s="716"/>
      <c r="T101" s="717"/>
      <c r="U101" s="720">
        <f t="shared" si="31"/>
        <v>0</v>
      </c>
      <c r="V101" s="721">
        <f t="shared" si="32"/>
        <v>0</v>
      </c>
      <c r="W101" s="722">
        <f t="shared" si="33"/>
        <v>38214</v>
      </c>
      <c r="X101" s="442"/>
      <c r="Y101" s="442"/>
      <c r="Z101" s="442"/>
      <c r="AA101" s="442"/>
      <c r="AB101" s="442"/>
      <c r="AC101" s="442"/>
      <c r="AD101" s="442"/>
      <c r="AE101" s="442"/>
      <c r="AF101" s="442"/>
      <c r="AG101" s="442"/>
      <c r="AH101" s="442"/>
      <c r="AI101" s="442"/>
      <c r="AJ101" s="442"/>
      <c r="AK101" s="442"/>
      <c r="AL101" s="442"/>
      <c r="AM101" s="442"/>
      <c r="AN101" s="442"/>
      <c r="AO101" s="442"/>
      <c r="AP101" s="442"/>
      <c r="AQ101" s="442"/>
      <c r="AR101" s="442"/>
      <c r="AS101" s="442"/>
      <c r="AT101" s="442"/>
      <c r="AU101" s="442"/>
      <c r="AV101" s="442"/>
      <c r="AW101" s="442"/>
      <c r="AX101" s="442"/>
      <c r="AY101" s="442"/>
      <c r="AZ101" s="442"/>
    </row>
    <row r="102" spans="2:52" ht="20.100000000000001" hidden="1" customHeight="1" outlineLevel="1">
      <c r="B102" s="434"/>
      <c r="C102" s="1002"/>
      <c r="D102" s="1003"/>
      <c r="E102" s="1003"/>
      <c r="F102" s="1004"/>
      <c r="G102" s="1005"/>
      <c r="H102" s="1006"/>
      <c r="I102" s="1006"/>
      <c r="J102" s="1006"/>
      <c r="K102" s="1007"/>
      <c r="L102" s="715"/>
      <c r="M102" s="715"/>
      <c r="N102" s="715"/>
      <c r="O102" s="715"/>
      <c r="P102" s="715"/>
      <c r="Q102" s="715"/>
      <c r="R102" s="715"/>
      <c r="S102" s="716"/>
      <c r="T102" s="717"/>
      <c r="U102" s="720">
        <f t="shared" si="31"/>
        <v>0</v>
      </c>
      <c r="V102" s="721">
        <f t="shared" si="32"/>
        <v>0</v>
      </c>
      <c r="W102" s="722">
        <f t="shared" si="33"/>
        <v>0</v>
      </c>
      <c r="X102" s="442"/>
      <c r="Y102" s="442"/>
      <c r="Z102" s="442"/>
      <c r="AA102" s="442"/>
      <c r="AB102" s="442"/>
      <c r="AC102" s="442"/>
      <c r="AD102" s="442"/>
      <c r="AE102" s="442"/>
      <c r="AF102" s="442"/>
      <c r="AG102" s="442"/>
      <c r="AH102" s="442"/>
      <c r="AI102" s="442"/>
      <c r="AJ102" s="442"/>
      <c r="AK102" s="442"/>
      <c r="AL102" s="442"/>
      <c r="AM102" s="442"/>
      <c r="AN102" s="442"/>
      <c r="AO102" s="442"/>
      <c r="AP102" s="442"/>
      <c r="AQ102" s="442"/>
      <c r="AR102" s="442"/>
      <c r="AS102" s="442"/>
      <c r="AT102" s="442"/>
      <c r="AU102" s="442"/>
      <c r="AV102" s="442"/>
      <c r="AW102" s="442"/>
      <c r="AX102" s="442"/>
      <c r="AY102" s="442"/>
      <c r="AZ102" s="442"/>
    </row>
    <row r="103" spans="2:52" ht="20.100000000000001" hidden="1" customHeight="1" outlineLevel="1">
      <c r="B103" s="434"/>
      <c r="C103" s="1002"/>
      <c r="D103" s="1003"/>
      <c r="E103" s="1003"/>
      <c r="F103" s="1004"/>
      <c r="G103" s="1005"/>
      <c r="H103" s="1006"/>
      <c r="I103" s="1006"/>
      <c r="J103" s="1006"/>
      <c r="K103" s="1007"/>
      <c r="L103" s="715"/>
      <c r="M103" s="715"/>
      <c r="N103" s="715"/>
      <c r="O103" s="715"/>
      <c r="P103" s="715"/>
      <c r="Q103" s="715"/>
      <c r="R103" s="715"/>
      <c r="S103" s="716"/>
      <c r="T103" s="717"/>
      <c r="U103" s="720">
        <f t="shared" si="31"/>
        <v>0</v>
      </c>
      <c r="V103" s="721">
        <f t="shared" si="32"/>
        <v>0</v>
      </c>
      <c r="W103" s="722">
        <f t="shared" si="33"/>
        <v>0</v>
      </c>
      <c r="X103" s="442"/>
      <c r="Y103" s="442"/>
      <c r="Z103" s="442"/>
      <c r="AA103" s="442"/>
      <c r="AB103" s="442"/>
      <c r="AC103" s="442"/>
      <c r="AD103" s="442"/>
      <c r="AE103" s="442"/>
      <c r="AF103" s="442"/>
      <c r="AG103" s="442"/>
      <c r="AH103" s="442"/>
      <c r="AI103" s="442"/>
      <c r="AJ103" s="442"/>
      <c r="AK103" s="442"/>
      <c r="AL103" s="442"/>
      <c r="AM103" s="442"/>
      <c r="AN103" s="442"/>
      <c r="AO103" s="442"/>
      <c r="AP103" s="442"/>
      <c r="AQ103" s="442"/>
      <c r="AR103" s="442"/>
      <c r="AS103" s="442"/>
      <c r="AT103" s="442"/>
      <c r="AU103" s="442"/>
      <c r="AV103" s="442"/>
      <c r="AW103" s="442"/>
      <c r="AX103" s="442"/>
      <c r="AY103" s="442"/>
      <c r="AZ103" s="442"/>
    </row>
    <row r="104" spans="2:52" ht="20.100000000000001" hidden="1" customHeight="1" outlineLevel="1">
      <c r="B104" s="434"/>
      <c r="C104" s="1002"/>
      <c r="D104" s="1003"/>
      <c r="E104" s="1003"/>
      <c r="F104" s="1004"/>
      <c r="G104" s="1005"/>
      <c r="H104" s="1006"/>
      <c r="I104" s="1006"/>
      <c r="J104" s="1006"/>
      <c r="K104" s="1007"/>
      <c r="L104" s="715"/>
      <c r="M104" s="715"/>
      <c r="N104" s="715"/>
      <c r="O104" s="715"/>
      <c r="P104" s="715"/>
      <c r="Q104" s="715"/>
      <c r="R104" s="715"/>
      <c r="S104" s="716"/>
      <c r="T104" s="717"/>
      <c r="U104" s="720">
        <f t="shared" si="31"/>
        <v>0</v>
      </c>
      <c r="V104" s="721">
        <f t="shared" si="32"/>
        <v>0</v>
      </c>
      <c r="W104" s="722">
        <f t="shared" si="33"/>
        <v>0</v>
      </c>
      <c r="X104" s="442"/>
      <c r="Y104" s="442"/>
      <c r="Z104" s="442"/>
      <c r="AA104" s="442"/>
      <c r="AB104" s="442"/>
      <c r="AC104" s="442"/>
      <c r="AD104" s="442"/>
      <c r="AE104" s="442"/>
      <c r="AF104" s="442"/>
      <c r="AG104" s="442"/>
      <c r="AH104" s="442"/>
      <c r="AI104" s="442"/>
      <c r="AJ104" s="442"/>
      <c r="AK104" s="442"/>
      <c r="AL104" s="442"/>
      <c r="AM104" s="442"/>
      <c r="AN104" s="442"/>
      <c r="AO104" s="442"/>
      <c r="AP104" s="442"/>
      <c r="AQ104" s="442"/>
      <c r="AR104" s="442"/>
      <c r="AS104" s="442"/>
      <c r="AT104" s="442"/>
      <c r="AU104" s="442"/>
      <c r="AV104" s="442"/>
      <c r="AW104" s="442"/>
      <c r="AX104" s="442"/>
      <c r="AY104" s="442"/>
      <c r="AZ104" s="442"/>
    </row>
    <row r="105" spans="2:52" ht="20.100000000000001" hidden="1" customHeight="1" outlineLevel="1">
      <c r="B105" s="434"/>
      <c r="C105" s="1002"/>
      <c r="D105" s="1003"/>
      <c r="E105" s="1003"/>
      <c r="F105" s="1004"/>
      <c r="G105" s="1005"/>
      <c r="H105" s="1006"/>
      <c r="I105" s="1006"/>
      <c r="J105" s="1006"/>
      <c r="K105" s="1007"/>
      <c r="L105" s="715"/>
      <c r="M105" s="715"/>
      <c r="N105" s="715"/>
      <c r="O105" s="715"/>
      <c r="P105" s="715"/>
      <c r="Q105" s="715"/>
      <c r="R105" s="715"/>
      <c r="S105" s="716"/>
      <c r="T105" s="717"/>
      <c r="U105" s="720">
        <f t="shared" si="31"/>
        <v>0</v>
      </c>
      <c r="V105" s="721">
        <f t="shared" si="32"/>
        <v>0</v>
      </c>
      <c r="W105" s="722">
        <f t="shared" si="33"/>
        <v>0</v>
      </c>
      <c r="X105" s="442"/>
      <c r="Y105" s="442"/>
      <c r="Z105" s="442"/>
      <c r="AA105" s="442"/>
      <c r="AB105" s="442"/>
      <c r="AC105" s="442"/>
      <c r="AD105" s="442"/>
      <c r="AE105" s="442"/>
      <c r="AF105" s="442"/>
      <c r="AG105" s="442"/>
      <c r="AH105" s="442"/>
      <c r="AI105" s="442"/>
      <c r="AJ105" s="442"/>
      <c r="AK105" s="442"/>
      <c r="AL105" s="442"/>
      <c r="AM105" s="442"/>
      <c r="AN105" s="442"/>
      <c r="AO105" s="442"/>
      <c r="AP105" s="442"/>
      <c r="AQ105" s="442"/>
      <c r="AR105" s="442"/>
      <c r="AS105" s="442"/>
      <c r="AT105" s="442"/>
      <c r="AU105" s="442"/>
      <c r="AV105" s="442"/>
      <c r="AW105" s="442"/>
      <c r="AX105" s="442"/>
      <c r="AY105" s="442"/>
      <c r="AZ105" s="442"/>
    </row>
    <row r="106" spans="2:52" ht="20.100000000000001" hidden="1" customHeight="1" outlineLevel="1">
      <c r="B106" s="434"/>
      <c r="C106" s="1002"/>
      <c r="D106" s="1003"/>
      <c r="E106" s="1003"/>
      <c r="F106" s="1004"/>
      <c r="G106" s="1005"/>
      <c r="H106" s="1006"/>
      <c r="I106" s="1006"/>
      <c r="J106" s="1006"/>
      <c r="K106" s="1007"/>
      <c r="L106" s="715"/>
      <c r="M106" s="715"/>
      <c r="N106" s="715"/>
      <c r="O106" s="715"/>
      <c r="P106" s="715"/>
      <c r="Q106" s="715"/>
      <c r="R106" s="715"/>
      <c r="S106" s="716"/>
      <c r="T106" s="717"/>
      <c r="U106" s="720">
        <f t="shared" si="31"/>
        <v>0</v>
      </c>
      <c r="V106" s="721">
        <f t="shared" si="32"/>
        <v>0</v>
      </c>
      <c r="W106" s="722">
        <f t="shared" si="33"/>
        <v>0</v>
      </c>
      <c r="X106" s="442"/>
      <c r="Y106" s="442"/>
      <c r="Z106" s="442"/>
      <c r="AA106" s="442"/>
      <c r="AB106" s="442"/>
      <c r="AC106" s="442"/>
      <c r="AD106" s="442"/>
      <c r="AE106" s="442"/>
      <c r="AF106" s="442"/>
      <c r="AG106" s="442"/>
      <c r="AH106" s="442"/>
      <c r="AI106" s="442"/>
      <c r="AJ106" s="442"/>
      <c r="AK106" s="442"/>
      <c r="AL106" s="442"/>
      <c r="AM106" s="442"/>
      <c r="AN106" s="442"/>
      <c r="AO106" s="442"/>
      <c r="AP106" s="442"/>
      <c r="AQ106" s="442"/>
      <c r="AR106" s="442"/>
      <c r="AS106" s="442"/>
      <c r="AT106" s="442"/>
      <c r="AU106" s="442"/>
      <c r="AV106" s="442"/>
      <c r="AW106" s="442"/>
      <c r="AX106" s="442"/>
      <c r="AY106" s="442"/>
      <c r="AZ106" s="442"/>
    </row>
    <row r="107" spans="2:52" ht="20.100000000000001" hidden="1" customHeight="1" outlineLevel="1">
      <c r="B107" s="434"/>
      <c r="C107" s="1002"/>
      <c r="D107" s="1003"/>
      <c r="E107" s="1003"/>
      <c r="F107" s="1004"/>
      <c r="G107" s="1005"/>
      <c r="H107" s="1006"/>
      <c r="I107" s="1006"/>
      <c r="J107" s="1006"/>
      <c r="K107" s="1007"/>
      <c r="L107" s="715"/>
      <c r="M107" s="715"/>
      <c r="N107" s="715"/>
      <c r="O107" s="715"/>
      <c r="P107" s="715"/>
      <c r="Q107" s="715"/>
      <c r="R107" s="715"/>
      <c r="S107" s="716"/>
      <c r="T107" s="717"/>
      <c r="U107" s="720">
        <f t="shared" si="31"/>
        <v>0</v>
      </c>
      <c r="V107" s="721">
        <f t="shared" si="32"/>
        <v>0</v>
      </c>
      <c r="W107" s="722">
        <f t="shared" si="33"/>
        <v>0</v>
      </c>
      <c r="X107" s="442"/>
      <c r="Y107" s="442"/>
      <c r="Z107" s="442"/>
      <c r="AA107" s="442"/>
      <c r="AB107" s="442"/>
      <c r="AC107" s="442"/>
      <c r="AD107" s="442"/>
      <c r="AE107" s="442"/>
      <c r="AF107" s="442"/>
      <c r="AG107" s="442"/>
      <c r="AH107" s="442"/>
      <c r="AI107" s="442"/>
      <c r="AJ107" s="442"/>
      <c r="AK107" s="442"/>
      <c r="AL107" s="442"/>
      <c r="AM107" s="442"/>
      <c r="AN107" s="442"/>
      <c r="AO107" s="442"/>
      <c r="AP107" s="442"/>
      <c r="AQ107" s="442"/>
      <c r="AR107" s="442"/>
      <c r="AS107" s="442"/>
      <c r="AT107" s="442"/>
      <c r="AU107" s="442"/>
      <c r="AV107" s="442"/>
      <c r="AW107" s="442"/>
      <c r="AX107" s="442"/>
      <c r="AY107" s="442"/>
      <c r="AZ107" s="442"/>
    </row>
    <row r="108" spans="2:52" s="19" customFormat="1" ht="9.9499999999999993" hidden="1" customHeight="1" outlineLevel="1">
      <c r="B108" s="435"/>
      <c r="C108" s="437"/>
      <c r="D108" s="437"/>
      <c r="E108" s="437"/>
      <c r="F108" s="437"/>
      <c r="G108" s="666"/>
      <c r="H108" s="666"/>
      <c r="I108" s="666"/>
      <c r="J108" s="666"/>
      <c r="K108" s="666"/>
      <c r="L108" s="438"/>
      <c r="M108" s="438"/>
      <c r="N108" s="438"/>
      <c r="O108" s="438"/>
      <c r="P108" s="438"/>
      <c r="Q108" s="438"/>
      <c r="R108" s="438"/>
      <c r="S108" s="438"/>
      <c r="T108" s="439"/>
      <c r="U108" s="439"/>
      <c r="V108" s="439"/>
      <c r="W108" s="667"/>
      <c r="X108" s="668"/>
      <c r="Y108" s="668"/>
      <c r="Z108" s="668"/>
      <c r="AA108" s="668"/>
      <c r="AB108" s="668"/>
      <c r="AC108" s="668"/>
      <c r="AD108" s="668"/>
      <c r="AE108" s="668"/>
      <c r="AF108" s="668"/>
      <c r="AG108" s="668"/>
      <c r="AH108" s="668"/>
      <c r="AI108" s="668"/>
      <c r="AJ108" s="668"/>
      <c r="AK108" s="668"/>
      <c r="AL108" s="668"/>
      <c r="AM108" s="668"/>
      <c r="AN108" s="668"/>
      <c r="AO108" s="668"/>
      <c r="AP108" s="668"/>
      <c r="AQ108" s="668"/>
      <c r="AR108" s="668"/>
      <c r="AS108" s="668"/>
      <c r="AT108" s="668"/>
      <c r="AU108" s="668"/>
      <c r="AV108" s="668"/>
      <c r="AW108" s="668"/>
      <c r="AX108" s="668"/>
      <c r="AY108" s="668"/>
      <c r="AZ108" s="668"/>
    </row>
    <row r="109" spans="2:52" ht="20.100000000000001" customHeight="1" collapsed="1">
      <c r="B109" s="714">
        <f>B97+1</f>
        <v>9</v>
      </c>
      <c r="C109" s="1013"/>
      <c r="D109" s="1014"/>
      <c r="E109" s="1014"/>
      <c r="F109" s="1015"/>
      <c r="G109" s="1016"/>
      <c r="H109" s="1017"/>
      <c r="I109" s="1017"/>
      <c r="J109" s="1017"/>
      <c r="K109" s="1018"/>
      <c r="L109" s="701">
        <f t="shared" ref="L109:R109" si="34">SUM(L110:L119)</f>
        <v>0</v>
      </c>
      <c r="M109" s="702">
        <f t="shared" si="34"/>
        <v>0</v>
      </c>
      <c r="N109" s="703">
        <f t="shared" si="34"/>
        <v>0</v>
      </c>
      <c r="O109" s="703">
        <f t="shared" si="34"/>
        <v>0</v>
      </c>
      <c r="P109" s="702">
        <f t="shared" si="34"/>
        <v>0</v>
      </c>
      <c r="Q109" s="704">
        <f t="shared" si="34"/>
        <v>0</v>
      </c>
      <c r="R109" s="701">
        <f t="shared" si="34"/>
        <v>0</v>
      </c>
      <c r="S109" s="705">
        <v>1</v>
      </c>
      <c r="T109" s="706">
        <f>(S110*T110)+(S111*T111)+(S112*T112)+(S113*T113)+(S114*T114)+(S115*T115)+(S116*T116)+(S117*T117)+(S118*T118)+(S119*T119)</f>
        <v>0</v>
      </c>
      <c r="U109" s="665">
        <f t="shared" ref="U109:U119" si="35">S109*T109*(1+MGKZ)*(1+Gewinn)*(1+Sicherheit)</f>
        <v>0</v>
      </c>
      <c r="V109" s="643">
        <f t="shared" ref="V109:V119" si="36">R109*Fertigung</f>
        <v>0</v>
      </c>
      <c r="W109" s="50">
        <f t="shared" ref="W109:W119" si="37">L109*$E$6+M109*$M$6+N109*$M$7+O109*$M$8+P109*$E$7+Q109*$M$9+U109+V109</f>
        <v>0</v>
      </c>
      <c r="X109" s="442"/>
      <c r="Y109" s="442"/>
      <c r="Z109" s="442"/>
      <c r="AA109" s="442"/>
      <c r="AB109" s="442"/>
      <c r="AC109" s="442"/>
      <c r="AD109" s="442"/>
      <c r="AE109" s="442"/>
      <c r="AF109" s="442"/>
      <c r="AG109" s="442"/>
      <c r="AH109" s="442"/>
      <c r="AI109" s="442"/>
      <c r="AJ109" s="442"/>
      <c r="AK109" s="442"/>
      <c r="AL109" s="442"/>
      <c r="AM109" s="442"/>
      <c r="AN109" s="442"/>
      <c r="AO109" s="442"/>
      <c r="AP109" s="442"/>
      <c r="AQ109" s="442"/>
      <c r="AR109" s="442"/>
      <c r="AS109" s="442"/>
      <c r="AT109" s="442"/>
      <c r="AU109" s="442"/>
      <c r="AV109" s="442"/>
      <c r="AW109" s="442"/>
      <c r="AX109" s="442"/>
      <c r="AY109" s="442"/>
      <c r="AZ109" s="442"/>
    </row>
    <row r="110" spans="2:52" ht="20.100000000000001" hidden="1" customHeight="1" outlineLevel="1">
      <c r="B110" s="433"/>
      <c r="C110" s="1002"/>
      <c r="D110" s="1003"/>
      <c r="E110" s="1003"/>
      <c r="F110" s="1004"/>
      <c r="G110" s="1005"/>
      <c r="H110" s="1006"/>
      <c r="I110" s="1006"/>
      <c r="J110" s="1006"/>
      <c r="K110" s="1007"/>
      <c r="L110" s="715"/>
      <c r="M110" s="715"/>
      <c r="N110" s="715"/>
      <c r="O110" s="715"/>
      <c r="P110" s="715"/>
      <c r="Q110" s="715"/>
      <c r="R110" s="715"/>
      <c r="S110" s="716"/>
      <c r="T110" s="717"/>
      <c r="U110" s="720">
        <f t="shared" si="35"/>
        <v>0</v>
      </c>
      <c r="V110" s="721">
        <f t="shared" si="36"/>
        <v>0</v>
      </c>
      <c r="W110" s="722">
        <f t="shared" si="37"/>
        <v>0</v>
      </c>
      <c r="X110" s="442"/>
      <c r="Y110" s="442"/>
      <c r="Z110" s="442"/>
      <c r="AA110" s="442"/>
      <c r="AB110" s="442"/>
      <c r="AC110" s="442"/>
      <c r="AD110" s="442"/>
      <c r="AE110" s="442"/>
      <c r="AF110" s="442"/>
      <c r="AG110" s="442"/>
      <c r="AH110" s="442"/>
      <c r="AI110" s="442"/>
      <c r="AJ110" s="442"/>
      <c r="AK110" s="442"/>
      <c r="AL110" s="442"/>
      <c r="AM110" s="442"/>
      <c r="AN110" s="442"/>
      <c r="AO110" s="442"/>
      <c r="AP110" s="442"/>
      <c r="AQ110" s="442"/>
      <c r="AR110" s="442"/>
      <c r="AS110" s="442"/>
      <c r="AT110" s="442"/>
      <c r="AU110" s="442"/>
      <c r="AV110" s="442"/>
      <c r="AW110" s="442"/>
      <c r="AX110" s="442"/>
      <c r="AY110" s="442"/>
      <c r="AZ110" s="442"/>
    </row>
    <row r="111" spans="2:52" ht="20.100000000000001" hidden="1" customHeight="1" outlineLevel="1">
      <c r="B111" s="434"/>
      <c r="C111" s="1002"/>
      <c r="D111" s="1003"/>
      <c r="E111" s="1003"/>
      <c r="F111" s="1004"/>
      <c r="G111" s="1005"/>
      <c r="H111" s="1006"/>
      <c r="I111" s="1006"/>
      <c r="J111" s="1006"/>
      <c r="K111" s="1007"/>
      <c r="L111" s="715"/>
      <c r="M111" s="715"/>
      <c r="N111" s="715"/>
      <c r="O111" s="715"/>
      <c r="P111" s="715"/>
      <c r="Q111" s="715"/>
      <c r="R111" s="715"/>
      <c r="S111" s="716"/>
      <c r="T111" s="717"/>
      <c r="U111" s="720">
        <f t="shared" si="35"/>
        <v>0</v>
      </c>
      <c r="V111" s="721">
        <f t="shared" si="36"/>
        <v>0</v>
      </c>
      <c r="W111" s="722">
        <f t="shared" si="37"/>
        <v>0</v>
      </c>
      <c r="X111" s="442"/>
      <c r="Y111" s="442"/>
      <c r="Z111" s="442"/>
      <c r="AA111" s="442"/>
      <c r="AB111" s="442"/>
      <c r="AC111" s="442"/>
      <c r="AD111" s="442"/>
      <c r="AE111" s="442"/>
      <c r="AF111" s="442"/>
      <c r="AG111" s="442"/>
      <c r="AH111" s="442"/>
      <c r="AI111" s="442"/>
      <c r="AJ111" s="442"/>
      <c r="AK111" s="442"/>
      <c r="AL111" s="442"/>
      <c r="AM111" s="442"/>
      <c r="AN111" s="442"/>
      <c r="AO111" s="442"/>
      <c r="AP111" s="442"/>
      <c r="AQ111" s="442"/>
      <c r="AR111" s="442"/>
      <c r="AS111" s="442"/>
      <c r="AT111" s="442"/>
      <c r="AU111" s="442"/>
      <c r="AV111" s="442"/>
      <c r="AW111" s="442"/>
      <c r="AX111" s="442"/>
      <c r="AY111" s="442"/>
      <c r="AZ111" s="442"/>
    </row>
    <row r="112" spans="2:52" ht="20.100000000000001" hidden="1" customHeight="1" outlineLevel="1">
      <c r="B112" s="434"/>
      <c r="C112" s="1002"/>
      <c r="D112" s="1003"/>
      <c r="E112" s="1003"/>
      <c r="F112" s="1004"/>
      <c r="G112" s="1005"/>
      <c r="H112" s="1006"/>
      <c r="I112" s="1006"/>
      <c r="J112" s="1006"/>
      <c r="K112" s="1007"/>
      <c r="L112" s="715"/>
      <c r="M112" s="715"/>
      <c r="N112" s="715"/>
      <c r="O112" s="715"/>
      <c r="P112" s="715"/>
      <c r="Q112" s="715"/>
      <c r="R112" s="715"/>
      <c r="S112" s="716"/>
      <c r="T112" s="717"/>
      <c r="U112" s="720">
        <f t="shared" si="35"/>
        <v>0</v>
      </c>
      <c r="V112" s="721">
        <f t="shared" si="36"/>
        <v>0</v>
      </c>
      <c r="W112" s="722">
        <f t="shared" si="37"/>
        <v>0</v>
      </c>
      <c r="X112" s="442"/>
      <c r="Y112" s="442"/>
      <c r="Z112" s="442"/>
      <c r="AA112" s="442"/>
      <c r="AB112" s="442"/>
      <c r="AC112" s="442"/>
      <c r="AD112" s="442"/>
      <c r="AE112" s="442"/>
      <c r="AF112" s="442"/>
      <c r="AG112" s="442"/>
      <c r="AH112" s="442"/>
      <c r="AI112" s="442"/>
      <c r="AJ112" s="442"/>
      <c r="AK112" s="442"/>
      <c r="AL112" s="442"/>
      <c r="AM112" s="442"/>
      <c r="AN112" s="442"/>
      <c r="AO112" s="442"/>
      <c r="AP112" s="442"/>
      <c r="AQ112" s="442"/>
      <c r="AR112" s="442"/>
      <c r="AS112" s="442"/>
      <c r="AT112" s="442"/>
      <c r="AU112" s="442"/>
      <c r="AV112" s="442"/>
      <c r="AW112" s="442"/>
      <c r="AX112" s="442"/>
      <c r="AY112" s="442"/>
      <c r="AZ112" s="442"/>
    </row>
    <row r="113" spans="1:52" ht="20.100000000000001" hidden="1" customHeight="1" outlineLevel="1">
      <c r="B113" s="434"/>
      <c r="C113" s="1002"/>
      <c r="D113" s="1003"/>
      <c r="E113" s="1003"/>
      <c r="F113" s="1004"/>
      <c r="G113" s="1005"/>
      <c r="H113" s="1006"/>
      <c r="I113" s="1006"/>
      <c r="J113" s="1006"/>
      <c r="K113" s="1007"/>
      <c r="L113" s="715"/>
      <c r="M113" s="715"/>
      <c r="N113" s="715"/>
      <c r="O113" s="715"/>
      <c r="P113" s="715"/>
      <c r="Q113" s="715"/>
      <c r="R113" s="715"/>
      <c r="S113" s="716"/>
      <c r="T113" s="717"/>
      <c r="U113" s="720">
        <f t="shared" si="35"/>
        <v>0</v>
      </c>
      <c r="V113" s="721">
        <f t="shared" si="36"/>
        <v>0</v>
      </c>
      <c r="W113" s="722">
        <f t="shared" si="37"/>
        <v>0</v>
      </c>
      <c r="X113" s="442"/>
      <c r="Y113" s="442"/>
      <c r="Z113" s="442"/>
      <c r="AA113" s="442"/>
      <c r="AB113" s="442"/>
      <c r="AC113" s="442"/>
      <c r="AD113" s="442"/>
      <c r="AE113" s="442"/>
      <c r="AF113" s="442"/>
      <c r="AG113" s="442"/>
      <c r="AH113" s="442"/>
      <c r="AI113" s="442"/>
      <c r="AJ113" s="442"/>
      <c r="AK113" s="442"/>
      <c r="AL113" s="442"/>
      <c r="AM113" s="442"/>
      <c r="AN113" s="442"/>
      <c r="AO113" s="442"/>
      <c r="AP113" s="442"/>
      <c r="AQ113" s="442"/>
      <c r="AR113" s="442"/>
      <c r="AS113" s="442"/>
      <c r="AT113" s="442"/>
      <c r="AU113" s="442"/>
      <c r="AV113" s="442"/>
      <c r="AW113" s="442"/>
      <c r="AX113" s="442"/>
      <c r="AY113" s="442"/>
      <c r="AZ113" s="442"/>
    </row>
    <row r="114" spans="1:52" ht="20.100000000000001" hidden="1" customHeight="1" outlineLevel="1">
      <c r="B114" s="434"/>
      <c r="C114" s="1002"/>
      <c r="D114" s="1003"/>
      <c r="E114" s="1003"/>
      <c r="F114" s="1004"/>
      <c r="G114" s="1005"/>
      <c r="H114" s="1006"/>
      <c r="I114" s="1006"/>
      <c r="J114" s="1006"/>
      <c r="K114" s="1007"/>
      <c r="L114" s="715"/>
      <c r="M114" s="715"/>
      <c r="N114" s="715"/>
      <c r="O114" s="715"/>
      <c r="P114" s="715"/>
      <c r="Q114" s="715"/>
      <c r="R114" s="715"/>
      <c r="S114" s="716"/>
      <c r="T114" s="717"/>
      <c r="U114" s="720">
        <f t="shared" si="35"/>
        <v>0</v>
      </c>
      <c r="V114" s="721">
        <f t="shared" si="36"/>
        <v>0</v>
      </c>
      <c r="W114" s="722">
        <f t="shared" si="37"/>
        <v>0</v>
      </c>
      <c r="X114" s="442"/>
      <c r="Y114" s="442"/>
      <c r="Z114" s="442"/>
      <c r="AA114" s="442"/>
      <c r="AB114" s="442"/>
      <c r="AC114" s="442"/>
      <c r="AD114" s="442"/>
      <c r="AE114" s="442"/>
      <c r="AF114" s="442"/>
      <c r="AG114" s="442"/>
      <c r="AH114" s="442"/>
      <c r="AI114" s="442"/>
      <c r="AJ114" s="442"/>
      <c r="AK114" s="442"/>
      <c r="AL114" s="442"/>
      <c r="AM114" s="442"/>
      <c r="AN114" s="442"/>
      <c r="AO114" s="442"/>
      <c r="AP114" s="442"/>
      <c r="AQ114" s="442"/>
      <c r="AR114" s="442"/>
      <c r="AS114" s="442"/>
      <c r="AT114" s="442"/>
      <c r="AU114" s="442"/>
      <c r="AV114" s="442"/>
      <c r="AW114" s="442"/>
      <c r="AX114" s="442"/>
      <c r="AY114" s="442"/>
      <c r="AZ114" s="442"/>
    </row>
    <row r="115" spans="1:52" ht="20.100000000000001" hidden="1" customHeight="1" outlineLevel="1">
      <c r="B115" s="434"/>
      <c r="C115" s="1002"/>
      <c r="D115" s="1003"/>
      <c r="E115" s="1003"/>
      <c r="F115" s="1004"/>
      <c r="G115" s="1005"/>
      <c r="H115" s="1006"/>
      <c r="I115" s="1006"/>
      <c r="J115" s="1006"/>
      <c r="K115" s="1007"/>
      <c r="L115" s="715"/>
      <c r="M115" s="715"/>
      <c r="N115" s="715"/>
      <c r="O115" s="715"/>
      <c r="P115" s="715"/>
      <c r="Q115" s="715"/>
      <c r="R115" s="715"/>
      <c r="S115" s="716"/>
      <c r="T115" s="717"/>
      <c r="U115" s="720">
        <f t="shared" si="35"/>
        <v>0</v>
      </c>
      <c r="V115" s="721">
        <f t="shared" si="36"/>
        <v>0</v>
      </c>
      <c r="W115" s="722">
        <f t="shared" si="37"/>
        <v>0</v>
      </c>
      <c r="X115" s="442"/>
      <c r="Y115" s="442"/>
      <c r="Z115" s="442"/>
      <c r="AA115" s="442"/>
      <c r="AB115" s="442"/>
      <c r="AC115" s="442"/>
      <c r="AD115" s="442"/>
      <c r="AE115" s="442"/>
      <c r="AF115" s="442"/>
      <c r="AG115" s="442"/>
      <c r="AH115" s="442"/>
      <c r="AI115" s="442"/>
      <c r="AJ115" s="442"/>
      <c r="AK115" s="442"/>
      <c r="AL115" s="442"/>
      <c r="AM115" s="442"/>
      <c r="AN115" s="442"/>
      <c r="AO115" s="442"/>
      <c r="AP115" s="442"/>
      <c r="AQ115" s="442"/>
      <c r="AR115" s="442"/>
      <c r="AS115" s="442"/>
      <c r="AT115" s="442"/>
      <c r="AU115" s="442"/>
      <c r="AV115" s="442"/>
      <c r="AW115" s="442"/>
      <c r="AX115" s="442"/>
      <c r="AY115" s="442"/>
      <c r="AZ115" s="442"/>
    </row>
    <row r="116" spans="1:52" ht="20.100000000000001" hidden="1" customHeight="1" outlineLevel="1">
      <c r="B116" s="434"/>
      <c r="C116" s="1002"/>
      <c r="D116" s="1003"/>
      <c r="E116" s="1003"/>
      <c r="F116" s="1004"/>
      <c r="G116" s="1005"/>
      <c r="H116" s="1006"/>
      <c r="I116" s="1006"/>
      <c r="J116" s="1006"/>
      <c r="K116" s="1007"/>
      <c r="L116" s="715"/>
      <c r="M116" s="715"/>
      <c r="N116" s="715"/>
      <c r="O116" s="715"/>
      <c r="P116" s="715"/>
      <c r="Q116" s="715"/>
      <c r="R116" s="715"/>
      <c r="S116" s="716"/>
      <c r="T116" s="717"/>
      <c r="U116" s="720">
        <f t="shared" si="35"/>
        <v>0</v>
      </c>
      <c r="V116" s="721">
        <f t="shared" si="36"/>
        <v>0</v>
      </c>
      <c r="W116" s="722">
        <f t="shared" si="37"/>
        <v>0</v>
      </c>
      <c r="X116" s="442"/>
      <c r="Y116" s="442"/>
      <c r="Z116" s="442"/>
      <c r="AA116" s="442"/>
      <c r="AB116" s="442"/>
      <c r="AC116" s="442"/>
      <c r="AD116" s="442"/>
      <c r="AE116" s="442"/>
      <c r="AF116" s="442"/>
      <c r="AG116" s="442"/>
      <c r="AH116" s="442"/>
      <c r="AI116" s="442"/>
      <c r="AJ116" s="442"/>
      <c r="AK116" s="442"/>
      <c r="AL116" s="442"/>
      <c r="AM116" s="442"/>
      <c r="AN116" s="442"/>
      <c r="AO116" s="442"/>
      <c r="AP116" s="442"/>
      <c r="AQ116" s="442"/>
      <c r="AR116" s="442"/>
      <c r="AS116" s="442"/>
      <c r="AT116" s="442"/>
      <c r="AU116" s="442"/>
      <c r="AV116" s="442"/>
      <c r="AW116" s="442"/>
      <c r="AX116" s="442"/>
      <c r="AY116" s="442"/>
      <c r="AZ116" s="442"/>
    </row>
    <row r="117" spans="1:52" ht="20.100000000000001" hidden="1" customHeight="1" outlineLevel="1">
      <c r="B117" s="434"/>
      <c r="C117" s="1002"/>
      <c r="D117" s="1003"/>
      <c r="E117" s="1003"/>
      <c r="F117" s="1004"/>
      <c r="G117" s="1005"/>
      <c r="H117" s="1006"/>
      <c r="I117" s="1006"/>
      <c r="J117" s="1006"/>
      <c r="K117" s="1007"/>
      <c r="L117" s="715"/>
      <c r="M117" s="715"/>
      <c r="N117" s="715"/>
      <c r="O117" s="715"/>
      <c r="P117" s="715"/>
      <c r="Q117" s="715"/>
      <c r="R117" s="715"/>
      <c r="S117" s="716"/>
      <c r="T117" s="717"/>
      <c r="U117" s="720">
        <f t="shared" si="35"/>
        <v>0</v>
      </c>
      <c r="V117" s="721">
        <f t="shared" si="36"/>
        <v>0</v>
      </c>
      <c r="W117" s="722">
        <f t="shared" si="37"/>
        <v>0</v>
      </c>
      <c r="X117" s="442"/>
      <c r="Y117" s="442"/>
      <c r="Z117" s="442"/>
      <c r="AA117" s="442"/>
      <c r="AB117" s="442"/>
      <c r="AC117" s="442"/>
      <c r="AD117" s="442"/>
      <c r="AE117" s="442"/>
      <c r="AF117" s="442"/>
      <c r="AG117" s="442"/>
      <c r="AH117" s="442"/>
      <c r="AI117" s="442"/>
      <c r="AJ117" s="442"/>
      <c r="AK117" s="442"/>
      <c r="AL117" s="442"/>
      <c r="AM117" s="442"/>
      <c r="AN117" s="442"/>
      <c r="AO117" s="442"/>
      <c r="AP117" s="442"/>
      <c r="AQ117" s="442"/>
      <c r="AR117" s="442"/>
      <c r="AS117" s="442"/>
      <c r="AT117" s="442"/>
      <c r="AU117" s="442"/>
      <c r="AV117" s="442"/>
      <c r="AW117" s="442"/>
      <c r="AX117" s="442"/>
      <c r="AY117" s="442"/>
      <c r="AZ117" s="442"/>
    </row>
    <row r="118" spans="1:52" ht="20.100000000000001" hidden="1" customHeight="1" outlineLevel="1">
      <c r="B118" s="434"/>
      <c r="C118" s="1002"/>
      <c r="D118" s="1003"/>
      <c r="E118" s="1003"/>
      <c r="F118" s="1004"/>
      <c r="G118" s="1005"/>
      <c r="H118" s="1006"/>
      <c r="I118" s="1006"/>
      <c r="J118" s="1006"/>
      <c r="K118" s="1007"/>
      <c r="L118" s="715"/>
      <c r="M118" s="715"/>
      <c r="N118" s="715"/>
      <c r="O118" s="715"/>
      <c r="P118" s="715"/>
      <c r="Q118" s="715"/>
      <c r="R118" s="715"/>
      <c r="S118" s="716"/>
      <c r="T118" s="717"/>
      <c r="U118" s="720">
        <f t="shared" si="35"/>
        <v>0</v>
      </c>
      <c r="V118" s="721">
        <f t="shared" si="36"/>
        <v>0</v>
      </c>
      <c r="W118" s="722">
        <f t="shared" si="37"/>
        <v>0</v>
      </c>
      <c r="X118" s="442"/>
      <c r="Y118" s="442"/>
      <c r="Z118" s="442"/>
      <c r="AA118" s="442"/>
      <c r="AB118" s="442"/>
      <c r="AC118" s="442"/>
      <c r="AD118" s="442"/>
      <c r="AE118" s="442"/>
      <c r="AF118" s="442"/>
      <c r="AG118" s="442"/>
      <c r="AH118" s="442"/>
      <c r="AI118" s="442"/>
      <c r="AJ118" s="442"/>
      <c r="AK118" s="442"/>
      <c r="AL118" s="442"/>
      <c r="AM118" s="442"/>
      <c r="AN118" s="442"/>
      <c r="AO118" s="442"/>
      <c r="AP118" s="442"/>
      <c r="AQ118" s="442"/>
      <c r="AR118" s="442"/>
      <c r="AS118" s="442"/>
      <c r="AT118" s="442"/>
      <c r="AU118" s="442"/>
      <c r="AV118" s="442"/>
      <c r="AW118" s="442"/>
      <c r="AX118" s="442"/>
      <c r="AY118" s="442"/>
      <c r="AZ118" s="442"/>
    </row>
    <row r="119" spans="1:52" ht="20.100000000000001" hidden="1" customHeight="1" outlineLevel="1">
      <c r="B119" s="434"/>
      <c r="C119" s="1002"/>
      <c r="D119" s="1003"/>
      <c r="E119" s="1003"/>
      <c r="F119" s="1004"/>
      <c r="G119" s="1005"/>
      <c r="H119" s="1006"/>
      <c r="I119" s="1006"/>
      <c r="J119" s="1006"/>
      <c r="K119" s="1007"/>
      <c r="L119" s="715"/>
      <c r="M119" s="715"/>
      <c r="N119" s="715"/>
      <c r="O119" s="715"/>
      <c r="P119" s="715"/>
      <c r="Q119" s="715"/>
      <c r="R119" s="715"/>
      <c r="S119" s="716"/>
      <c r="T119" s="717"/>
      <c r="U119" s="720">
        <f t="shared" si="35"/>
        <v>0</v>
      </c>
      <c r="V119" s="721">
        <f t="shared" si="36"/>
        <v>0</v>
      </c>
      <c r="W119" s="722">
        <f t="shared" si="37"/>
        <v>0</v>
      </c>
      <c r="X119" s="442"/>
      <c r="Y119" s="442"/>
      <c r="Z119" s="442"/>
      <c r="AA119" s="442"/>
      <c r="AB119" s="442"/>
      <c r="AC119" s="442"/>
      <c r="AD119" s="442"/>
      <c r="AE119" s="442"/>
      <c r="AF119" s="442"/>
      <c r="AG119" s="442"/>
      <c r="AH119" s="442"/>
      <c r="AI119" s="442"/>
      <c r="AJ119" s="442"/>
      <c r="AK119" s="442"/>
      <c r="AL119" s="442"/>
      <c r="AM119" s="442"/>
      <c r="AN119" s="442"/>
      <c r="AO119" s="442"/>
      <c r="AP119" s="442"/>
      <c r="AQ119" s="442"/>
      <c r="AR119" s="442"/>
      <c r="AS119" s="442"/>
      <c r="AT119" s="442"/>
      <c r="AU119" s="442"/>
      <c r="AV119" s="442"/>
      <c r="AW119" s="442"/>
      <c r="AX119" s="442"/>
      <c r="AY119" s="442"/>
      <c r="AZ119" s="442"/>
    </row>
    <row r="120" spans="1:52" s="19" customFormat="1" ht="9.9499999999999993" hidden="1" customHeight="1" outlineLevel="1">
      <c r="B120" s="435"/>
      <c r="C120" s="437"/>
      <c r="D120" s="437"/>
      <c r="E120" s="437"/>
      <c r="F120" s="437"/>
      <c r="G120" s="666"/>
      <c r="H120" s="666"/>
      <c r="I120" s="666"/>
      <c r="J120" s="666"/>
      <c r="K120" s="666"/>
      <c r="L120" s="438"/>
      <c r="M120" s="438"/>
      <c r="N120" s="438"/>
      <c r="O120" s="438"/>
      <c r="P120" s="438"/>
      <c r="Q120" s="438"/>
      <c r="R120" s="438"/>
      <c r="S120" s="438"/>
      <c r="T120" s="439"/>
      <c r="U120" s="439"/>
      <c r="V120" s="439"/>
      <c r="W120" s="667"/>
      <c r="X120" s="668"/>
      <c r="Y120" s="668"/>
      <c r="Z120" s="668"/>
      <c r="AA120" s="668"/>
      <c r="AB120" s="668"/>
      <c r="AC120" s="668"/>
      <c r="AD120" s="668"/>
      <c r="AE120" s="668"/>
      <c r="AF120" s="668"/>
      <c r="AG120" s="668"/>
      <c r="AH120" s="668"/>
      <c r="AI120" s="668"/>
      <c r="AJ120" s="668"/>
      <c r="AK120" s="668"/>
      <c r="AL120" s="668"/>
      <c r="AM120" s="668"/>
      <c r="AN120" s="668"/>
      <c r="AO120" s="668"/>
      <c r="AP120" s="668"/>
      <c r="AQ120" s="668"/>
      <c r="AR120" s="668"/>
      <c r="AS120" s="668"/>
      <c r="AT120" s="668"/>
      <c r="AU120" s="668"/>
      <c r="AV120" s="668"/>
      <c r="AW120" s="668"/>
      <c r="AX120" s="668"/>
      <c r="AY120" s="668"/>
      <c r="AZ120" s="668"/>
    </row>
    <row r="121" spans="1:52" ht="20.100000000000001" customHeight="1" collapsed="1">
      <c r="B121" s="714">
        <f>B109+1</f>
        <v>10</v>
      </c>
      <c r="C121" s="1013" t="s">
        <v>315</v>
      </c>
      <c r="D121" s="1014"/>
      <c r="E121" s="1014"/>
      <c r="F121" s="1015"/>
      <c r="G121" s="1016"/>
      <c r="H121" s="1017"/>
      <c r="I121" s="1017"/>
      <c r="J121" s="1017"/>
      <c r="K121" s="1018"/>
      <c r="L121" s="701">
        <f t="shared" ref="L121:R121" si="38">SUM(L122:L131)</f>
        <v>15</v>
      </c>
      <c r="M121" s="702">
        <f t="shared" si="38"/>
        <v>10</v>
      </c>
      <c r="N121" s="703">
        <f t="shared" si="38"/>
        <v>10</v>
      </c>
      <c r="O121" s="703">
        <f t="shared" si="38"/>
        <v>10</v>
      </c>
      <c r="P121" s="702">
        <f t="shared" si="38"/>
        <v>15</v>
      </c>
      <c r="Q121" s="704">
        <f t="shared" si="38"/>
        <v>20</v>
      </c>
      <c r="R121" s="701">
        <f t="shared" si="38"/>
        <v>25</v>
      </c>
      <c r="S121" s="705">
        <v>1</v>
      </c>
      <c r="T121" s="706">
        <f>(S122*T122)+(S123*T123)+(S124*T124)+(S125*T125)+(S126*T126)+(S127*T127)+(S128*T128)+(S129*T129)+(S130*T130)+(S131*T131)</f>
        <v>2500</v>
      </c>
      <c r="U121" s="665">
        <f t="shared" ref="U121:U131" si="39">S121*T121*(1+MGKZ)*(1+Gewinn)*(1+Sicherheit)</f>
        <v>3025.0000000000005</v>
      </c>
      <c r="V121" s="643">
        <f t="shared" ref="V121:V131" si="40">R121*Fertigung</f>
        <v>2337.5000000000005</v>
      </c>
      <c r="W121" s="50">
        <f t="shared" ref="W121:W131" si="41">L121*$E$6+M121*$M$6+N121*$M$7+O121*$M$8+P121*$E$7+Q121*$M$9+U121+V121</f>
        <v>13491.5</v>
      </c>
      <c r="X121" s="442"/>
      <c r="Y121" s="442"/>
      <c r="Z121" s="442"/>
      <c r="AA121" s="442"/>
      <c r="AB121" s="442"/>
      <c r="AC121" s="442"/>
      <c r="AD121" s="442"/>
      <c r="AE121" s="442"/>
      <c r="AF121" s="442"/>
      <c r="AG121" s="442"/>
      <c r="AH121" s="442"/>
      <c r="AI121" s="442"/>
      <c r="AJ121" s="442"/>
      <c r="AK121" s="442"/>
      <c r="AL121" s="442"/>
      <c r="AM121" s="442"/>
      <c r="AN121" s="442"/>
      <c r="AO121" s="442"/>
      <c r="AP121" s="442"/>
      <c r="AQ121" s="442"/>
      <c r="AR121" s="442"/>
      <c r="AS121" s="442"/>
      <c r="AT121" s="442"/>
      <c r="AU121" s="442"/>
      <c r="AV121" s="442"/>
      <c r="AW121" s="442"/>
      <c r="AX121" s="442"/>
      <c r="AY121" s="442"/>
      <c r="AZ121" s="442"/>
    </row>
    <row r="122" spans="1:52" ht="20.100000000000001" hidden="1" customHeight="1" outlineLevel="1">
      <c r="A122" s="19"/>
      <c r="B122" s="433"/>
      <c r="C122" s="1002" t="s">
        <v>327</v>
      </c>
      <c r="D122" s="1003"/>
      <c r="E122" s="1003"/>
      <c r="F122" s="1004"/>
      <c r="G122" s="1005"/>
      <c r="H122" s="1006"/>
      <c r="I122" s="1006"/>
      <c r="J122" s="1006"/>
      <c r="K122" s="1007"/>
      <c r="L122" s="715"/>
      <c r="M122" s="715"/>
      <c r="N122" s="715"/>
      <c r="O122" s="715"/>
      <c r="P122" s="715"/>
      <c r="Q122" s="715"/>
      <c r="R122" s="715">
        <v>25</v>
      </c>
      <c r="S122" s="716">
        <v>1</v>
      </c>
      <c r="T122" s="717">
        <v>2500</v>
      </c>
      <c r="U122" s="720">
        <f t="shared" si="39"/>
        <v>3025.0000000000005</v>
      </c>
      <c r="V122" s="721">
        <f t="shared" si="40"/>
        <v>2337.5000000000005</v>
      </c>
      <c r="W122" s="722">
        <f t="shared" si="41"/>
        <v>5362.5000000000009</v>
      </c>
      <c r="X122" s="442"/>
      <c r="Y122" s="442"/>
      <c r="Z122" s="442"/>
      <c r="AA122" s="442"/>
      <c r="AB122" s="442"/>
      <c r="AC122" s="442"/>
      <c r="AD122" s="442"/>
      <c r="AE122" s="442"/>
      <c r="AF122" s="442"/>
      <c r="AG122" s="442"/>
      <c r="AH122" s="442"/>
      <c r="AI122" s="442"/>
      <c r="AJ122" s="442"/>
      <c r="AK122" s="442"/>
      <c r="AL122" s="442"/>
      <c r="AM122" s="442"/>
      <c r="AN122" s="442"/>
      <c r="AO122" s="442"/>
      <c r="AP122" s="442"/>
      <c r="AQ122" s="442"/>
      <c r="AR122" s="442"/>
      <c r="AS122" s="442"/>
      <c r="AT122" s="442"/>
      <c r="AU122" s="442"/>
      <c r="AV122" s="442"/>
      <c r="AW122" s="442"/>
      <c r="AX122" s="442"/>
      <c r="AY122" s="442"/>
      <c r="AZ122" s="442"/>
    </row>
    <row r="123" spans="1:52" ht="20.100000000000001" hidden="1" customHeight="1" outlineLevel="1">
      <c r="A123" s="19"/>
      <c r="B123" s="434"/>
      <c r="C123" s="1002"/>
      <c r="D123" s="1003"/>
      <c r="E123" s="1003"/>
      <c r="F123" s="1004"/>
      <c r="G123" s="1005"/>
      <c r="H123" s="1006"/>
      <c r="I123" s="1006"/>
      <c r="J123" s="1006"/>
      <c r="K123" s="1007"/>
      <c r="L123" s="715"/>
      <c r="M123" s="715"/>
      <c r="N123" s="715"/>
      <c r="O123" s="715"/>
      <c r="P123" s="715"/>
      <c r="Q123" s="715"/>
      <c r="R123" s="715"/>
      <c r="S123" s="716"/>
      <c r="T123" s="717"/>
      <c r="U123" s="720">
        <f t="shared" si="39"/>
        <v>0</v>
      </c>
      <c r="V123" s="721">
        <f t="shared" si="40"/>
        <v>0</v>
      </c>
      <c r="W123" s="722">
        <f t="shared" si="41"/>
        <v>0</v>
      </c>
      <c r="X123" s="442"/>
      <c r="Y123" s="442"/>
      <c r="Z123" s="442"/>
      <c r="AA123" s="442"/>
      <c r="AB123" s="442"/>
      <c r="AC123" s="442"/>
      <c r="AD123" s="442"/>
      <c r="AE123" s="442"/>
      <c r="AF123" s="442"/>
      <c r="AG123" s="442"/>
      <c r="AH123" s="442"/>
      <c r="AI123" s="442"/>
      <c r="AJ123" s="442"/>
      <c r="AK123" s="442"/>
      <c r="AL123" s="442"/>
      <c r="AM123" s="442"/>
      <c r="AN123" s="442"/>
      <c r="AO123" s="442"/>
      <c r="AP123" s="442"/>
      <c r="AQ123" s="442"/>
      <c r="AR123" s="442"/>
      <c r="AS123" s="442"/>
      <c r="AT123" s="442"/>
      <c r="AU123" s="442"/>
      <c r="AV123" s="442"/>
      <c r="AW123" s="442"/>
      <c r="AX123" s="442"/>
      <c r="AY123" s="442"/>
      <c r="AZ123" s="442"/>
    </row>
    <row r="124" spans="1:52" ht="20.100000000000001" hidden="1" customHeight="1" outlineLevel="1">
      <c r="A124" s="19"/>
      <c r="B124" s="434"/>
      <c r="C124" s="1002"/>
      <c r="D124" s="1003"/>
      <c r="E124" s="1003"/>
      <c r="F124" s="1004"/>
      <c r="G124" s="1005"/>
      <c r="H124" s="1006"/>
      <c r="I124" s="1006"/>
      <c r="J124" s="1006"/>
      <c r="K124" s="1007"/>
      <c r="L124" s="715">
        <v>15</v>
      </c>
      <c r="M124" s="715">
        <v>10</v>
      </c>
      <c r="N124" s="715">
        <v>10</v>
      </c>
      <c r="O124" s="715">
        <v>10</v>
      </c>
      <c r="P124" s="715">
        <v>15</v>
      </c>
      <c r="Q124" s="715">
        <v>20</v>
      </c>
      <c r="R124" s="715"/>
      <c r="S124" s="716"/>
      <c r="T124" s="717"/>
      <c r="U124" s="720">
        <f t="shared" si="39"/>
        <v>0</v>
      </c>
      <c r="V124" s="721">
        <f t="shared" si="40"/>
        <v>0</v>
      </c>
      <c r="W124" s="722">
        <f t="shared" si="41"/>
        <v>8129</v>
      </c>
      <c r="X124" s="442"/>
      <c r="Y124" s="442"/>
      <c r="Z124" s="442"/>
      <c r="AA124" s="442"/>
      <c r="AB124" s="442"/>
      <c r="AC124" s="442"/>
      <c r="AD124" s="442"/>
      <c r="AE124" s="442"/>
      <c r="AF124" s="442"/>
      <c r="AG124" s="442"/>
      <c r="AH124" s="442"/>
      <c r="AI124" s="442"/>
      <c r="AJ124" s="442"/>
      <c r="AK124" s="442"/>
      <c r="AL124" s="442"/>
      <c r="AM124" s="442"/>
      <c r="AN124" s="442"/>
      <c r="AO124" s="442"/>
      <c r="AP124" s="442"/>
      <c r="AQ124" s="442"/>
      <c r="AR124" s="442"/>
      <c r="AS124" s="442"/>
      <c r="AT124" s="442"/>
      <c r="AU124" s="442"/>
      <c r="AV124" s="442"/>
      <c r="AW124" s="442"/>
      <c r="AX124" s="442"/>
      <c r="AY124" s="442"/>
      <c r="AZ124" s="442"/>
    </row>
    <row r="125" spans="1:52" ht="20.100000000000001" hidden="1" customHeight="1" outlineLevel="1">
      <c r="A125" s="19"/>
      <c r="B125" s="434"/>
      <c r="C125" s="1002"/>
      <c r="D125" s="1003"/>
      <c r="E125" s="1003"/>
      <c r="F125" s="1004"/>
      <c r="G125" s="1005"/>
      <c r="H125" s="1006"/>
      <c r="I125" s="1006"/>
      <c r="J125" s="1006"/>
      <c r="K125" s="1007"/>
      <c r="L125" s="715"/>
      <c r="M125" s="715"/>
      <c r="N125" s="715"/>
      <c r="O125" s="715"/>
      <c r="P125" s="715"/>
      <c r="Q125" s="715"/>
      <c r="R125" s="715"/>
      <c r="S125" s="716"/>
      <c r="T125" s="717"/>
      <c r="U125" s="720">
        <f t="shared" si="39"/>
        <v>0</v>
      </c>
      <c r="V125" s="721">
        <f t="shared" si="40"/>
        <v>0</v>
      </c>
      <c r="W125" s="722">
        <f t="shared" si="41"/>
        <v>0</v>
      </c>
      <c r="X125" s="442"/>
      <c r="Y125" s="442"/>
      <c r="Z125" s="442"/>
      <c r="AA125" s="442"/>
      <c r="AB125" s="442"/>
      <c r="AC125" s="442"/>
      <c r="AD125" s="442"/>
      <c r="AE125" s="442"/>
      <c r="AF125" s="442"/>
      <c r="AG125" s="442"/>
      <c r="AH125" s="442"/>
      <c r="AI125" s="442"/>
      <c r="AJ125" s="442"/>
      <c r="AK125" s="442"/>
      <c r="AL125" s="442"/>
      <c r="AM125" s="442"/>
      <c r="AN125" s="442"/>
      <c r="AO125" s="442"/>
      <c r="AP125" s="442"/>
      <c r="AQ125" s="442"/>
      <c r="AR125" s="442"/>
      <c r="AS125" s="442"/>
      <c r="AT125" s="442"/>
      <c r="AU125" s="442"/>
      <c r="AV125" s="442"/>
      <c r="AW125" s="442"/>
      <c r="AX125" s="442"/>
      <c r="AY125" s="442"/>
      <c r="AZ125" s="442"/>
    </row>
    <row r="126" spans="1:52" ht="20.100000000000001" hidden="1" customHeight="1" outlineLevel="1">
      <c r="A126" s="19"/>
      <c r="B126" s="434"/>
      <c r="C126" s="1002"/>
      <c r="D126" s="1003"/>
      <c r="E126" s="1003"/>
      <c r="F126" s="1004"/>
      <c r="G126" s="1005"/>
      <c r="H126" s="1006"/>
      <c r="I126" s="1006"/>
      <c r="J126" s="1006"/>
      <c r="K126" s="1007"/>
      <c r="L126" s="715"/>
      <c r="M126" s="715"/>
      <c r="N126" s="715"/>
      <c r="O126" s="715"/>
      <c r="P126" s="715"/>
      <c r="Q126" s="715"/>
      <c r="R126" s="715"/>
      <c r="S126" s="716"/>
      <c r="T126" s="717"/>
      <c r="U126" s="720">
        <f t="shared" si="39"/>
        <v>0</v>
      </c>
      <c r="V126" s="721">
        <f t="shared" si="40"/>
        <v>0</v>
      </c>
      <c r="W126" s="722">
        <f t="shared" si="41"/>
        <v>0</v>
      </c>
      <c r="X126" s="442"/>
      <c r="Y126" s="442"/>
      <c r="Z126" s="442"/>
      <c r="AA126" s="442"/>
      <c r="AB126" s="442"/>
      <c r="AC126" s="442"/>
      <c r="AD126" s="442"/>
      <c r="AE126" s="442"/>
      <c r="AF126" s="442"/>
      <c r="AG126" s="442"/>
      <c r="AH126" s="442"/>
      <c r="AI126" s="442"/>
      <c r="AJ126" s="442"/>
      <c r="AK126" s="442"/>
      <c r="AL126" s="442"/>
      <c r="AM126" s="442"/>
      <c r="AN126" s="442"/>
      <c r="AO126" s="442"/>
      <c r="AP126" s="442"/>
      <c r="AQ126" s="442"/>
      <c r="AR126" s="442"/>
      <c r="AS126" s="442"/>
      <c r="AT126" s="442"/>
      <c r="AU126" s="442"/>
      <c r="AV126" s="442"/>
      <c r="AW126" s="442"/>
      <c r="AX126" s="442"/>
      <c r="AY126" s="442"/>
      <c r="AZ126" s="442"/>
    </row>
    <row r="127" spans="1:52" ht="20.100000000000001" hidden="1" customHeight="1" outlineLevel="1">
      <c r="A127" s="19"/>
      <c r="B127" s="434"/>
      <c r="C127" s="1002"/>
      <c r="D127" s="1003"/>
      <c r="E127" s="1003"/>
      <c r="F127" s="1004"/>
      <c r="G127" s="1005"/>
      <c r="H127" s="1006"/>
      <c r="I127" s="1006"/>
      <c r="J127" s="1006"/>
      <c r="K127" s="1007"/>
      <c r="L127" s="715"/>
      <c r="M127" s="715"/>
      <c r="N127" s="715"/>
      <c r="O127" s="715"/>
      <c r="P127" s="715"/>
      <c r="Q127" s="715"/>
      <c r="R127" s="715"/>
      <c r="S127" s="716"/>
      <c r="T127" s="717"/>
      <c r="U127" s="720">
        <f t="shared" si="39"/>
        <v>0</v>
      </c>
      <c r="V127" s="721">
        <f t="shared" si="40"/>
        <v>0</v>
      </c>
      <c r="W127" s="722">
        <f t="shared" si="41"/>
        <v>0</v>
      </c>
      <c r="X127" s="442"/>
      <c r="Y127" s="442"/>
      <c r="Z127" s="442"/>
      <c r="AA127" s="442"/>
      <c r="AB127" s="442"/>
      <c r="AC127" s="442"/>
      <c r="AD127" s="442"/>
      <c r="AE127" s="442"/>
      <c r="AF127" s="442"/>
      <c r="AG127" s="442"/>
      <c r="AH127" s="442"/>
      <c r="AI127" s="442"/>
      <c r="AJ127" s="442"/>
      <c r="AK127" s="442"/>
      <c r="AL127" s="442"/>
      <c r="AM127" s="442"/>
      <c r="AN127" s="442"/>
      <c r="AO127" s="442"/>
      <c r="AP127" s="442"/>
      <c r="AQ127" s="442"/>
      <c r="AR127" s="442"/>
      <c r="AS127" s="442"/>
      <c r="AT127" s="442"/>
      <c r="AU127" s="442"/>
      <c r="AV127" s="442"/>
      <c r="AW127" s="442"/>
      <c r="AX127" s="442"/>
      <c r="AY127" s="442"/>
      <c r="AZ127" s="442"/>
    </row>
    <row r="128" spans="1:52" ht="20.100000000000001" hidden="1" customHeight="1" outlineLevel="1">
      <c r="A128" s="19"/>
      <c r="B128" s="434"/>
      <c r="C128" s="1002"/>
      <c r="D128" s="1003"/>
      <c r="E128" s="1003"/>
      <c r="F128" s="1004"/>
      <c r="G128" s="1005"/>
      <c r="H128" s="1006"/>
      <c r="I128" s="1006"/>
      <c r="J128" s="1006"/>
      <c r="K128" s="1007"/>
      <c r="L128" s="715"/>
      <c r="M128" s="715"/>
      <c r="N128" s="715"/>
      <c r="O128" s="715"/>
      <c r="P128" s="715"/>
      <c r="Q128" s="715"/>
      <c r="R128" s="715"/>
      <c r="S128" s="716"/>
      <c r="T128" s="717"/>
      <c r="U128" s="720">
        <f t="shared" si="39"/>
        <v>0</v>
      </c>
      <c r="V128" s="721">
        <f t="shared" si="40"/>
        <v>0</v>
      </c>
      <c r="W128" s="722">
        <f t="shared" si="41"/>
        <v>0</v>
      </c>
      <c r="X128" s="442"/>
      <c r="Y128" s="442"/>
      <c r="Z128" s="442"/>
      <c r="AA128" s="442"/>
      <c r="AB128" s="442"/>
      <c r="AC128" s="442"/>
      <c r="AD128" s="442"/>
      <c r="AE128" s="442"/>
      <c r="AF128" s="442"/>
      <c r="AG128" s="442"/>
      <c r="AH128" s="442"/>
      <c r="AI128" s="442"/>
      <c r="AJ128" s="442"/>
      <c r="AK128" s="442"/>
      <c r="AL128" s="442"/>
      <c r="AM128" s="442"/>
      <c r="AN128" s="442"/>
      <c r="AO128" s="442"/>
      <c r="AP128" s="442"/>
      <c r="AQ128" s="442"/>
      <c r="AR128" s="442"/>
      <c r="AS128" s="442"/>
      <c r="AT128" s="442"/>
      <c r="AU128" s="442"/>
      <c r="AV128" s="442"/>
      <c r="AW128" s="442"/>
      <c r="AX128" s="442"/>
      <c r="AY128" s="442"/>
      <c r="AZ128" s="442"/>
    </row>
    <row r="129" spans="1:52" ht="20.100000000000001" hidden="1" customHeight="1" outlineLevel="1">
      <c r="A129" s="19"/>
      <c r="B129" s="434"/>
      <c r="C129" s="1002"/>
      <c r="D129" s="1003"/>
      <c r="E129" s="1003"/>
      <c r="F129" s="1004"/>
      <c r="G129" s="1005"/>
      <c r="H129" s="1006"/>
      <c r="I129" s="1006"/>
      <c r="J129" s="1006"/>
      <c r="K129" s="1007"/>
      <c r="L129" s="715"/>
      <c r="M129" s="715"/>
      <c r="N129" s="715"/>
      <c r="O129" s="715"/>
      <c r="P129" s="715"/>
      <c r="Q129" s="715"/>
      <c r="R129" s="715"/>
      <c r="S129" s="716"/>
      <c r="T129" s="717"/>
      <c r="U129" s="720">
        <f t="shared" si="39"/>
        <v>0</v>
      </c>
      <c r="V129" s="721">
        <f t="shared" si="40"/>
        <v>0</v>
      </c>
      <c r="W129" s="722">
        <f t="shared" si="41"/>
        <v>0</v>
      </c>
      <c r="X129" s="442"/>
      <c r="Y129" s="442"/>
      <c r="Z129" s="442"/>
      <c r="AA129" s="442"/>
      <c r="AB129" s="442"/>
      <c r="AC129" s="442"/>
      <c r="AD129" s="442"/>
      <c r="AE129" s="442"/>
      <c r="AF129" s="442"/>
      <c r="AG129" s="442"/>
      <c r="AH129" s="442"/>
      <c r="AI129" s="442"/>
      <c r="AJ129" s="442"/>
      <c r="AK129" s="442"/>
      <c r="AL129" s="442"/>
      <c r="AM129" s="442"/>
      <c r="AN129" s="442"/>
      <c r="AO129" s="442"/>
      <c r="AP129" s="442"/>
      <c r="AQ129" s="442"/>
      <c r="AR129" s="442"/>
      <c r="AS129" s="442"/>
      <c r="AT129" s="442"/>
      <c r="AU129" s="442"/>
      <c r="AV129" s="442"/>
      <c r="AW129" s="442"/>
      <c r="AX129" s="442"/>
      <c r="AY129" s="442"/>
      <c r="AZ129" s="442"/>
    </row>
    <row r="130" spans="1:52" ht="20.100000000000001" hidden="1" customHeight="1" outlineLevel="1">
      <c r="A130" s="19"/>
      <c r="B130" s="434"/>
      <c r="C130" s="1002"/>
      <c r="D130" s="1003"/>
      <c r="E130" s="1003"/>
      <c r="F130" s="1004"/>
      <c r="G130" s="1005"/>
      <c r="H130" s="1006"/>
      <c r="I130" s="1006"/>
      <c r="J130" s="1006"/>
      <c r="K130" s="1007"/>
      <c r="L130" s="715"/>
      <c r="M130" s="715"/>
      <c r="N130" s="715"/>
      <c r="O130" s="715"/>
      <c r="P130" s="715"/>
      <c r="Q130" s="715"/>
      <c r="R130" s="715"/>
      <c r="S130" s="716"/>
      <c r="T130" s="717"/>
      <c r="U130" s="720">
        <f t="shared" si="39"/>
        <v>0</v>
      </c>
      <c r="V130" s="721">
        <f t="shared" si="40"/>
        <v>0</v>
      </c>
      <c r="W130" s="722">
        <f t="shared" si="41"/>
        <v>0</v>
      </c>
      <c r="X130" s="442"/>
      <c r="Y130" s="442"/>
      <c r="Z130" s="442"/>
      <c r="AA130" s="442"/>
      <c r="AB130" s="442"/>
      <c r="AC130" s="442"/>
      <c r="AD130" s="442"/>
      <c r="AE130" s="442"/>
      <c r="AF130" s="442"/>
      <c r="AG130" s="442"/>
      <c r="AH130" s="442"/>
      <c r="AI130" s="442"/>
      <c r="AJ130" s="442"/>
      <c r="AK130" s="442"/>
      <c r="AL130" s="442"/>
      <c r="AM130" s="442"/>
      <c r="AN130" s="442"/>
      <c r="AO130" s="442"/>
      <c r="AP130" s="442"/>
      <c r="AQ130" s="442"/>
      <c r="AR130" s="442"/>
      <c r="AS130" s="442"/>
      <c r="AT130" s="442"/>
      <c r="AU130" s="442"/>
      <c r="AV130" s="442"/>
      <c r="AW130" s="442"/>
      <c r="AX130" s="442"/>
      <c r="AY130" s="442"/>
      <c r="AZ130" s="442"/>
    </row>
    <row r="131" spans="1:52" ht="20.100000000000001" hidden="1" customHeight="1" outlineLevel="1">
      <c r="A131" s="19"/>
      <c r="B131" s="434"/>
      <c r="C131" s="1002"/>
      <c r="D131" s="1003"/>
      <c r="E131" s="1003"/>
      <c r="F131" s="1004"/>
      <c r="G131" s="1005"/>
      <c r="H131" s="1006"/>
      <c r="I131" s="1006"/>
      <c r="J131" s="1006"/>
      <c r="K131" s="1007"/>
      <c r="L131" s="715"/>
      <c r="M131" s="715"/>
      <c r="N131" s="715"/>
      <c r="O131" s="715"/>
      <c r="P131" s="715"/>
      <c r="Q131" s="715"/>
      <c r="R131" s="715"/>
      <c r="S131" s="716"/>
      <c r="T131" s="717"/>
      <c r="U131" s="720">
        <f t="shared" si="39"/>
        <v>0</v>
      </c>
      <c r="V131" s="721">
        <f t="shared" si="40"/>
        <v>0</v>
      </c>
      <c r="W131" s="722">
        <f t="shared" si="41"/>
        <v>0</v>
      </c>
      <c r="X131" s="442"/>
      <c r="Y131" s="442"/>
      <c r="Z131" s="442"/>
      <c r="AA131" s="442"/>
      <c r="AB131" s="442"/>
      <c r="AC131" s="442"/>
      <c r="AD131" s="442"/>
      <c r="AE131" s="442"/>
      <c r="AF131" s="442"/>
      <c r="AG131" s="442"/>
      <c r="AH131" s="442"/>
      <c r="AI131" s="442"/>
      <c r="AJ131" s="442"/>
      <c r="AK131" s="442"/>
      <c r="AL131" s="442"/>
      <c r="AM131" s="442"/>
      <c r="AN131" s="442"/>
      <c r="AO131" s="442"/>
      <c r="AP131" s="442"/>
      <c r="AQ131" s="442"/>
      <c r="AR131" s="442"/>
      <c r="AS131" s="442"/>
      <c r="AT131" s="442"/>
      <c r="AU131" s="442"/>
      <c r="AV131" s="442"/>
      <c r="AW131" s="442"/>
      <c r="AX131" s="442"/>
      <c r="AY131" s="442"/>
      <c r="AZ131" s="442"/>
    </row>
    <row r="132" spans="1:52" s="19" customFormat="1" ht="9.9499999999999993" hidden="1" customHeight="1" outlineLevel="1">
      <c r="B132" s="435"/>
      <c r="C132" s="437"/>
      <c r="D132" s="437"/>
      <c r="E132" s="437"/>
      <c r="F132" s="437"/>
      <c r="G132" s="666"/>
      <c r="H132" s="666"/>
      <c r="I132" s="666"/>
      <c r="J132" s="666"/>
      <c r="K132" s="666"/>
      <c r="L132" s="438"/>
      <c r="M132" s="438"/>
      <c r="N132" s="438"/>
      <c r="O132" s="438"/>
      <c r="P132" s="438"/>
      <c r="Q132" s="438"/>
      <c r="R132" s="438"/>
      <c r="S132" s="438"/>
      <c r="T132" s="439"/>
      <c r="U132" s="439"/>
      <c r="V132" s="439"/>
      <c r="W132" s="667"/>
      <c r="X132" s="668"/>
      <c r="Y132" s="668"/>
      <c r="Z132" s="668"/>
      <c r="AA132" s="668"/>
      <c r="AB132" s="668"/>
      <c r="AC132" s="668"/>
      <c r="AD132" s="668"/>
      <c r="AE132" s="668"/>
      <c r="AF132" s="668"/>
      <c r="AG132" s="668"/>
      <c r="AH132" s="668"/>
      <c r="AI132" s="668"/>
      <c r="AJ132" s="668"/>
      <c r="AK132" s="668"/>
      <c r="AL132" s="668"/>
      <c r="AM132" s="668"/>
      <c r="AN132" s="668"/>
      <c r="AO132" s="668"/>
      <c r="AP132" s="668"/>
      <c r="AQ132" s="668"/>
      <c r="AR132" s="668"/>
      <c r="AS132" s="668"/>
      <c r="AT132" s="668"/>
      <c r="AU132" s="668"/>
      <c r="AV132" s="668"/>
      <c r="AW132" s="668"/>
      <c r="AX132" s="668"/>
      <c r="AY132" s="668"/>
      <c r="AZ132" s="668"/>
    </row>
    <row r="133" spans="1:52" ht="20.100000000000001" customHeight="1" collapsed="1">
      <c r="B133" s="714">
        <f>B121+1</f>
        <v>11</v>
      </c>
      <c r="C133" s="1013" t="s">
        <v>316</v>
      </c>
      <c r="D133" s="1014"/>
      <c r="E133" s="1014"/>
      <c r="F133" s="1015"/>
      <c r="G133" s="1016"/>
      <c r="H133" s="1017"/>
      <c r="I133" s="1017"/>
      <c r="J133" s="1017"/>
      <c r="K133" s="1018"/>
      <c r="L133" s="701">
        <f t="shared" ref="L133" si="42">SUM(L134:L143)</f>
        <v>15</v>
      </c>
      <c r="M133" s="702">
        <f t="shared" ref="M133:R133" si="43">SUM(M134:M143)</f>
        <v>10</v>
      </c>
      <c r="N133" s="703">
        <f t="shared" si="43"/>
        <v>10</v>
      </c>
      <c r="O133" s="703">
        <f t="shared" si="43"/>
        <v>10</v>
      </c>
      <c r="P133" s="702">
        <f t="shared" si="43"/>
        <v>15</v>
      </c>
      <c r="Q133" s="704">
        <f t="shared" si="43"/>
        <v>20</v>
      </c>
      <c r="R133" s="701">
        <f t="shared" si="43"/>
        <v>25</v>
      </c>
      <c r="S133" s="705">
        <v>1</v>
      </c>
      <c r="T133" s="706">
        <f>(S134*T134)+(S135*T135)+(S136*T136)+(S137*T137)+(S138*T138)+(S139*T139)+(S140*T140)+(S141*T141)+(S142*T142)+(S143*T143)</f>
        <v>2500</v>
      </c>
      <c r="U133" s="665">
        <f t="shared" ref="U133:U143" si="44">S133*T133*(1+MGKZ)*(1+Gewinn)*(1+Sicherheit)</f>
        <v>3025.0000000000005</v>
      </c>
      <c r="V133" s="643">
        <f t="shared" ref="V133:V143" si="45">R133*Fertigung</f>
        <v>2337.5000000000005</v>
      </c>
      <c r="W133" s="50">
        <f t="shared" ref="W133:W143" si="46">L133*$E$6+M133*$M$6+N133*$M$7+O133*$M$8+P133*$E$7+Q133*$M$9+U133+V133</f>
        <v>13491.5</v>
      </c>
      <c r="X133" s="442"/>
      <c r="Y133" s="442"/>
      <c r="Z133" s="442"/>
      <c r="AA133" s="442"/>
      <c r="AB133" s="442"/>
      <c r="AC133" s="442"/>
      <c r="AD133" s="442"/>
      <c r="AE133" s="442"/>
      <c r="AF133" s="442"/>
      <c r="AG133" s="442"/>
      <c r="AH133" s="442"/>
      <c r="AI133" s="442"/>
      <c r="AJ133" s="442"/>
      <c r="AK133" s="442"/>
      <c r="AL133" s="442"/>
      <c r="AM133" s="442"/>
      <c r="AN133" s="442"/>
      <c r="AO133" s="442"/>
      <c r="AP133" s="442"/>
      <c r="AQ133" s="442"/>
      <c r="AR133" s="442"/>
      <c r="AS133" s="442"/>
      <c r="AT133" s="442"/>
      <c r="AU133" s="442"/>
      <c r="AV133" s="442"/>
      <c r="AW133" s="442"/>
      <c r="AX133" s="442"/>
      <c r="AY133" s="442"/>
      <c r="AZ133" s="442"/>
    </row>
    <row r="134" spans="1:52" ht="20.100000000000001" hidden="1" customHeight="1" outlineLevel="1">
      <c r="B134" s="433"/>
      <c r="C134" s="1002" t="s">
        <v>327</v>
      </c>
      <c r="D134" s="1003"/>
      <c r="E134" s="1003"/>
      <c r="F134" s="1004"/>
      <c r="G134" s="1005"/>
      <c r="H134" s="1006"/>
      <c r="I134" s="1006"/>
      <c r="J134" s="1006"/>
      <c r="K134" s="1007"/>
      <c r="L134" s="715"/>
      <c r="M134" s="715"/>
      <c r="N134" s="715"/>
      <c r="O134" s="715"/>
      <c r="P134" s="715"/>
      <c r="Q134" s="715"/>
      <c r="R134" s="715">
        <v>25</v>
      </c>
      <c r="S134" s="716">
        <v>1</v>
      </c>
      <c r="T134" s="717">
        <v>2500</v>
      </c>
      <c r="U134" s="720">
        <f t="shared" si="44"/>
        <v>3025.0000000000005</v>
      </c>
      <c r="V134" s="721">
        <f t="shared" si="45"/>
        <v>2337.5000000000005</v>
      </c>
      <c r="W134" s="722">
        <f t="shared" si="46"/>
        <v>5362.5000000000009</v>
      </c>
      <c r="X134" s="442"/>
      <c r="Y134" s="442"/>
      <c r="Z134" s="442"/>
      <c r="AA134" s="442"/>
      <c r="AB134" s="442"/>
      <c r="AC134" s="442"/>
      <c r="AD134" s="442"/>
      <c r="AE134" s="442"/>
      <c r="AF134" s="442"/>
      <c r="AG134" s="442"/>
      <c r="AH134" s="442"/>
      <c r="AI134" s="442"/>
      <c r="AJ134" s="442"/>
      <c r="AK134" s="442"/>
      <c r="AL134" s="442"/>
      <c r="AM134" s="442"/>
      <c r="AN134" s="442"/>
      <c r="AO134" s="442"/>
      <c r="AP134" s="442"/>
      <c r="AQ134" s="442"/>
      <c r="AR134" s="442"/>
      <c r="AS134" s="442"/>
      <c r="AT134" s="442"/>
      <c r="AU134" s="442"/>
      <c r="AV134" s="442"/>
      <c r="AW134" s="442"/>
      <c r="AX134" s="442"/>
      <c r="AY134" s="442"/>
      <c r="AZ134" s="442"/>
    </row>
    <row r="135" spans="1:52" ht="20.100000000000001" hidden="1" customHeight="1" outlineLevel="1">
      <c r="B135" s="434"/>
      <c r="C135" s="1002"/>
      <c r="D135" s="1003"/>
      <c r="E135" s="1003"/>
      <c r="F135" s="1004"/>
      <c r="G135" s="1005"/>
      <c r="H135" s="1006"/>
      <c r="I135" s="1006"/>
      <c r="J135" s="1006"/>
      <c r="K135" s="1007"/>
      <c r="L135" s="715"/>
      <c r="M135" s="715"/>
      <c r="N135" s="715"/>
      <c r="O135" s="715"/>
      <c r="P135" s="715"/>
      <c r="Q135" s="715"/>
      <c r="R135" s="715"/>
      <c r="S135" s="716"/>
      <c r="T135" s="717"/>
      <c r="U135" s="720">
        <f t="shared" si="44"/>
        <v>0</v>
      </c>
      <c r="V135" s="721">
        <f t="shared" si="45"/>
        <v>0</v>
      </c>
      <c r="W135" s="722">
        <f t="shared" si="46"/>
        <v>0</v>
      </c>
      <c r="X135" s="442"/>
      <c r="Y135" s="442"/>
      <c r="Z135" s="442"/>
      <c r="AA135" s="442"/>
      <c r="AB135" s="442"/>
      <c r="AC135" s="442"/>
      <c r="AD135" s="442"/>
      <c r="AE135" s="442"/>
      <c r="AF135" s="442"/>
      <c r="AG135" s="442"/>
      <c r="AH135" s="442"/>
      <c r="AI135" s="442"/>
      <c r="AJ135" s="442"/>
      <c r="AK135" s="442"/>
      <c r="AL135" s="442"/>
      <c r="AM135" s="442"/>
      <c r="AN135" s="442"/>
      <c r="AO135" s="442"/>
      <c r="AP135" s="442"/>
      <c r="AQ135" s="442"/>
      <c r="AR135" s="442"/>
      <c r="AS135" s="442"/>
      <c r="AT135" s="442"/>
      <c r="AU135" s="442"/>
      <c r="AV135" s="442"/>
      <c r="AW135" s="442"/>
      <c r="AX135" s="442"/>
      <c r="AY135" s="442"/>
      <c r="AZ135" s="442"/>
    </row>
    <row r="136" spans="1:52" ht="20.100000000000001" hidden="1" customHeight="1" outlineLevel="1">
      <c r="B136" s="434"/>
      <c r="C136" s="1002"/>
      <c r="D136" s="1003"/>
      <c r="E136" s="1003"/>
      <c r="F136" s="1004"/>
      <c r="G136" s="1005"/>
      <c r="H136" s="1006"/>
      <c r="I136" s="1006"/>
      <c r="J136" s="1006"/>
      <c r="K136" s="1007"/>
      <c r="L136" s="715">
        <v>15</v>
      </c>
      <c r="M136" s="715">
        <v>10</v>
      </c>
      <c r="N136" s="715">
        <v>10</v>
      </c>
      <c r="O136" s="715">
        <v>10</v>
      </c>
      <c r="P136" s="715">
        <v>15</v>
      </c>
      <c r="Q136" s="715">
        <v>20</v>
      </c>
      <c r="R136" s="715"/>
      <c r="S136" s="716"/>
      <c r="T136" s="717"/>
      <c r="U136" s="720">
        <f t="shared" si="44"/>
        <v>0</v>
      </c>
      <c r="V136" s="721">
        <f t="shared" si="45"/>
        <v>0</v>
      </c>
      <c r="W136" s="722">
        <f t="shared" si="46"/>
        <v>8129</v>
      </c>
      <c r="X136" s="442"/>
      <c r="Y136" s="442"/>
      <c r="Z136" s="442"/>
      <c r="AA136" s="442"/>
      <c r="AB136" s="442"/>
      <c r="AC136" s="442"/>
      <c r="AD136" s="442"/>
      <c r="AE136" s="442"/>
      <c r="AF136" s="442"/>
      <c r="AG136" s="442"/>
      <c r="AH136" s="442"/>
      <c r="AI136" s="442"/>
      <c r="AJ136" s="442"/>
      <c r="AK136" s="442"/>
      <c r="AL136" s="442"/>
      <c r="AM136" s="442"/>
      <c r="AN136" s="442"/>
      <c r="AO136" s="442"/>
      <c r="AP136" s="442"/>
      <c r="AQ136" s="442"/>
      <c r="AR136" s="442"/>
      <c r="AS136" s="442"/>
      <c r="AT136" s="442"/>
      <c r="AU136" s="442"/>
      <c r="AV136" s="442"/>
      <c r="AW136" s="442"/>
      <c r="AX136" s="442"/>
      <c r="AY136" s="442"/>
      <c r="AZ136" s="442"/>
    </row>
    <row r="137" spans="1:52" ht="20.100000000000001" hidden="1" customHeight="1" outlineLevel="1">
      <c r="B137" s="434"/>
      <c r="C137" s="1002"/>
      <c r="D137" s="1003"/>
      <c r="E137" s="1003"/>
      <c r="F137" s="1004"/>
      <c r="G137" s="1005"/>
      <c r="H137" s="1006"/>
      <c r="I137" s="1006"/>
      <c r="J137" s="1006"/>
      <c r="K137" s="1007"/>
      <c r="L137" s="715"/>
      <c r="M137" s="715"/>
      <c r="N137" s="715"/>
      <c r="O137" s="715"/>
      <c r="P137" s="715"/>
      <c r="Q137" s="715"/>
      <c r="R137" s="715"/>
      <c r="S137" s="716"/>
      <c r="T137" s="717"/>
      <c r="U137" s="720">
        <f t="shared" si="44"/>
        <v>0</v>
      </c>
      <c r="V137" s="721">
        <f t="shared" si="45"/>
        <v>0</v>
      </c>
      <c r="W137" s="722">
        <f t="shared" si="46"/>
        <v>0</v>
      </c>
      <c r="X137" s="442"/>
      <c r="Y137" s="442"/>
      <c r="Z137" s="442"/>
      <c r="AA137" s="442"/>
      <c r="AB137" s="442"/>
      <c r="AC137" s="442"/>
      <c r="AD137" s="442"/>
      <c r="AE137" s="442"/>
      <c r="AF137" s="442"/>
      <c r="AG137" s="442"/>
      <c r="AH137" s="442"/>
      <c r="AI137" s="442"/>
      <c r="AJ137" s="442"/>
      <c r="AK137" s="442"/>
      <c r="AL137" s="442"/>
      <c r="AM137" s="442"/>
      <c r="AN137" s="442"/>
      <c r="AO137" s="442"/>
      <c r="AP137" s="442"/>
      <c r="AQ137" s="442"/>
      <c r="AR137" s="442"/>
      <c r="AS137" s="442"/>
      <c r="AT137" s="442"/>
      <c r="AU137" s="442"/>
      <c r="AV137" s="442"/>
      <c r="AW137" s="442"/>
      <c r="AX137" s="442"/>
      <c r="AY137" s="442"/>
      <c r="AZ137" s="442"/>
    </row>
    <row r="138" spans="1:52" ht="20.100000000000001" hidden="1" customHeight="1" outlineLevel="1">
      <c r="B138" s="434"/>
      <c r="C138" s="1002"/>
      <c r="D138" s="1003"/>
      <c r="E138" s="1003"/>
      <c r="F138" s="1004"/>
      <c r="G138" s="1005"/>
      <c r="H138" s="1006"/>
      <c r="I138" s="1006"/>
      <c r="J138" s="1006"/>
      <c r="K138" s="1007"/>
      <c r="L138" s="715"/>
      <c r="M138" s="715"/>
      <c r="N138" s="715"/>
      <c r="O138" s="715"/>
      <c r="P138" s="715"/>
      <c r="Q138" s="715"/>
      <c r="R138" s="715"/>
      <c r="S138" s="716"/>
      <c r="T138" s="717"/>
      <c r="U138" s="720">
        <f t="shared" si="44"/>
        <v>0</v>
      </c>
      <c r="V138" s="721">
        <f t="shared" si="45"/>
        <v>0</v>
      </c>
      <c r="W138" s="722">
        <f t="shared" si="46"/>
        <v>0</v>
      </c>
      <c r="X138" s="442"/>
      <c r="Y138" s="442"/>
      <c r="Z138" s="442"/>
      <c r="AA138" s="442"/>
      <c r="AB138" s="442"/>
      <c r="AC138" s="442"/>
      <c r="AD138" s="442"/>
      <c r="AE138" s="442"/>
      <c r="AF138" s="442"/>
      <c r="AG138" s="442"/>
      <c r="AH138" s="442"/>
      <c r="AI138" s="442"/>
      <c r="AJ138" s="442"/>
      <c r="AK138" s="442"/>
      <c r="AL138" s="442"/>
      <c r="AM138" s="442"/>
      <c r="AN138" s="442"/>
      <c r="AO138" s="442"/>
      <c r="AP138" s="442"/>
      <c r="AQ138" s="442"/>
      <c r="AR138" s="442"/>
      <c r="AS138" s="442"/>
      <c r="AT138" s="442"/>
      <c r="AU138" s="442"/>
      <c r="AV138" s="442"/>
      <c r="AW138" s="442"/>
      <c r="AX138" s="442"/>
      <c r="AY138" s="442"/>
      <c r="AZ138" s="442"/>
    </row>
    <row r="139" spans="1:52" ht="20.100000000000001" hidden="1" customHeight="1" outlineLevel="1">
      <c r="B139" s="434"/>
      <c r="C139" s="1002"/>
      <c r="D139" s="1003"/>
      <c r="E139" s="1003"/>
      <c r="F139" s="1004"/>
      <c r="G139" s="1005"/>
      <c r="H139" s="1006"/>
      <c r="I139" s="1006"/>
      <c r="J139" s="1006"/>
      <c r="K139" s="1007"/>
      <c r="L139" s="715"/>
      <c r="M139" s="715"/>
      <c r="N139" s="715"/>
      <c r="O139" s="715"/>
      <c r="P139" s="715"/>
      <c r="Q139" s="715"/>
      <c r="R139" s="715"/>
      <c r="S139" s="716"/>
      <c r="T139" s="717"/>
      <c r="U139" s="720">
        <f t="shared" si="44"/>
        <v>0</v>
      </c>
      <c r="V139" s="721">
        <f t="shared" si="45"/>
        <v>0</v>
      </c>
      <c r="W139" s="722">
        <f t="shared" si="46"/>
        <v>0</v>
      </c>
      <c r="X139" s="442"/>
      <c r="Y139" s="442"/>
      <c r="Z139" s="442"/>
      <c r="AA139" s="442"/>
      <c r="AB139" s="442"/>
      <c r="AC139" s="442"/>
      <c r="AD139" s="442"/>
      <c r="AE139" s="442"/>
      <c r="AF139" s="442"/>
      <c r="AG139" s="442"/>
      <c r="AH139" s="442"/>
      <c r="AI139" s="442"/>
      <c r="AJ139" s="442"/>
      <c r="AK139" s="442"/>
      <c r="AL139" s="442"/>
      <c r="AM139" s="442"/>
      <c r="AN139" s="442"/>
      <c r="AO139" s="442"/>
      <c r="AP139" s="442"/>
      <c r="AQ139" s="442"/>
      <c r="AR139" s="442"/>
      <c r="AS139" s="442"/>
      <c r="AT139" s="442"/>
      <c r="AU139" s="442"/>
      <c r="AV139" s="442"/>
      <c r="AW139" s="442"/>
      <c r="AX139" s="442"/>
      <c r="AY139" s="442"/>
      <c r="AZ139" s="442"/>
    </row>
    <row r="140" spans="1:52" ht="20.100000000000001" hidden="1" customHeight="1" outlineLevel="1">
      <c r="B140" s="434"/>
      <c r="C140" s="1002"/>
      <c r="D140" s="1003"/>
      <c r="E140" s="1003"/>
      <c r="F140" s="1004"/>
      <c r="G140" s="1005"/>
      <c r="H140" s="1006"/>
      <c r="I140" s="1006"/>
      <c r="J140" s="1006"/>
      <c r="K140" s="1007"/>
      <c r="L140" s="715"/>
      <c r="M140" s="715"/>
      <c r="N140" s="715"/>
      <c r="O140" s="715"/>
      <c r="P140" s="715"/>
      <c r="Q140" s="715"/>
      <c r="R140" s="715"/>
      <c r="S140" s="716"/>
      <c r="T140" s="717"/>
      <c r="U140" s="720">
        <f t="shared" si="44"/>
        <v>0</v>
      </c>
      <c r="V140" s="721">
        <f t="shared" si="45"/>
        <v>0</v>
      </c>
      <c r="W140" s="722">
        <f t="shared" si="46"/>
        <v>0</v>
      </c>
      <c r="X140" s="442"/>
      <c r="Y140" s="442"/>
      <c r="Z140" s="442"/>
      <c r="AA140" s="442"/>
      <c r="AB140" s="442"/>
      <c r="AC140" s="442"/>
      <c r="AD140" s="442"/>
      <c r="AE140" s="442"/>
      <c r="AF140" s="442"/>
      <c r="AG140" s="442"/>
      <c r="AH140" s="442"/>
      <c r="AI140" s="442"/>
      <c r="AJ140" s="442"/>
      <c r="AK140" s="442"/>
      <c r="AL140" s="442"/>
      <c r="AM140" s="442"/>
      <c r="AN140" s="442"/>
      <c r="AO140" s="442"/>
      <c r="AP140" s="442"/>
      <c r="AQ140" s="442"/>
      <c r="AR140" s="442"/>
      <c r="AS140" s="442"/>
      <c r="AT140" s="442"/>
      <c r="AU140" s="442"/>
      <c r="AV140" s="442"/>
      <c r="AW140" s="442"/>
      <c r="AX140" s="442"/>
      <c r="AY140" s="442"/>
      <c r="AZ140" s="442"/>
    </row>
    <row r="141" spans="1:52" ht="20.100000000000001" hidden="1" customHeight="1" outlineLevel="1">
      <c r="B141" s="434"/>
      <c r="C141" s="1002"/>
      <c r="D141" s="1003"/>
      <c r="E141" s="1003"/>
      <c r="F141" s="1004"/>
      <c r="G141" s="1005"/>
      <c r="H141" s="1006"/>
      <c r="I141" s="1006"/>
      <c r="J141" s="1006"/>
      <c r="K141" s="1007"/>
      <c r="L141" s="715"/>
      <c r="M141" s="715"/>
      <c r="N141" s="715"/>
      <c r="O141" s="715"/>
      <c r="P141" s="715"/>
      <c r="Q141" s="715"/>
      <c r="R141" s="715"/>
      <c r="S141" s="716"/>
      <c r="T141" s="717"/>
      <c r="U141" s="720">
        <f t="shared" si="44"/>
        <v>0</v>
      </c>
      <c r="V141" s="721">
        <f t="shared" si="45"/>
        <v>0</v>
      </c>
      <c r="W141" s="722">
        <f t="shared" si="46"/>
        <v>0</v>
      </c>
      <c r="X141" s="442"/>
      <c r="Y141" s="442"/>
      <c r="Z141" s="442"/>
      <c r="AA141" s="442"/>
      <c r="AB141" s="442"/>
      <c r="AC141" s="442"/>
      <c r="AD141" s="442"/>
      <c r="AE141" s="442"/>
      <c r="AF141" s="442"/>
      <c r="AG141" s="442"/>
      <c r="AH141" s="442"/>
      <c r="AI141" s="442"/>
      <c r="AJ141" s="442"/>
      <c r="AK141" s="442"/>
      <c r="AL141" s="442"/>
      <c r="AM141" s="442"/>
      <c r="AN141" s="442"/>
      <c r="AO141" s="442"/>
      <c r="AP141" s="442"/>
      <c r="AQ141" s="442"/>
      <c r="AR141" s="442"/>
      <c r="AS141" s="442"/>
      <c r="AT141" s="442"/>
      <c r="AU141" s="442"/>
      <c r="AV141" s="442"/>
      <c r="AW141" s="442"/>
      <c r="AX141" s="442"/>
      <c r="AY141" s="442"/>
      <c r="AZ141" s="442"/>
    </row>
    <row r="142" spans="1:52" ht="20.100000000000001" hidden="1" customHeight="1" outlineLevel="1">
      <c r="B142" s="434"/>
      <c r="C142" s="1002"/>
      <c r="D142" s="1003"/>
      <c r="E142" s="1003"/>
      <c r="F142" s="1004"/>
      <c r="G142" s="1005"/>
      <c r="H142" s="1006"/>
      <c r="I142" s="1006"/>
      <c r="J142" s="1006"/>
      <c r="K142" s="1007"/>
      <c r="L142" s="715"/>
      <c r="M142" s="715"/>
      <c r="N142" s="715"/>
      <c r="O142" s="715"/>
      <c r="P142" s="715"/>
      <c r="Q142" s="715"/>
      <c r="R142" s="715"/>
      <c r="S142" s="716"/>
      <c r="T142" s="717"/>
      <c r="U142" s="720">
        <f t="shared" si="44"/>
        <v>0</v>
      </c>
      <c r="V142" s="721">
        <f t="shared" si="45"/>
        <v>0</v>
      </c>
      <c r="W142" s="722">
        <f t="shared" si="46"/>
        <v>0</v>
      </c>
      <c r="X142" s="442"/>
      <c r="Y142" s="442"/>
      <c r="Z142" s="442"/>
      <c r="AA142" s="442"/>
      <c r="AB142" s="442"/>
      <c r="AC142" s="442"/>
      <c r="AD142" s="442"/>
      <c r="AE142" s="442"/>
      <c r="AF142" s="442"/>
      <c r="AG142" s="442"/>
      <c r="AH142" s="442"/>
      <c r="AI142" s="442"/>
      <c r="AJ142" s="442"/>
      <c r="AK142" s="442"/>
      <c r="AL142" s="442"/>
      <c r="AM142" s="442"/>
      <c r="AN142" s="442"/>
      <c r="AO142" s="442"/>
      <c r="AP142" s="442"/>
      <c r="AQ142" s="442"/>
      <c r="AR142" s="442"/>
      <c r="AS142" s="442"/>
      <c r="AT142" s="442"/>
      <c r="AU142" s="442"/>
      <c r="AV142" s="442"/>
      <c r="AW142" s="442"/>
      <c r="AX142" s="442"/>
      <c r="AY142" s="442"/>
      <c r="AZ142" s="442"/>
    </row>
    <row r="143" spans="1:52" ht="20.100000000000001" hidden="1" customHeight="1" outlineLevel="1">
      <c r="B143" s="434"/>
      <c r="C143" s="1002"/>
      <c r="D143" s="1003"/>
      <c r="E143" s="1003"/>
      <c r="F143" s="1004"/>
      <c r="G143" s="1005"/>
      <c r="H143" s="1006"/>
      <c r="I143" s="1006"/>
      <c r="J143" s="1006"/>
      <c r="K143" s="1007"/>
      <c r="L143" s="715"/>
      <c r="M143" s="715"/>
      <c r="N143" s="715"/>
      <c r="O143" s="715"/>
      <c r="P143" s="715"/>
      <c r="Q143" s="715"/>
      <c r="R143" s="715"/>
      <c r="S143" s="716"/>
      <c r="T143" s="717"/>
      <c r="U143" s="720">
        <f t="shared" si="44"/>
        <v>0</v>
      </c>
      <c r="V143" s="721">
        <f t="shared" si="45"/>
        <v>0</v>
      </c>
      <c r="W143" s="722">
        <f t="shared" si="46"/>
        <v>0</v>
      </c>
      <c r="X143" s="442"/>
      <c r="Y143" s="442"/>
      <c r="Z143" s="442"/>
      <c r="AA143" s="442"/>
      <c r="AB143" s="442"/>
      <c r="AC143" s="442"/>
      <c r="AD143" s="442"/>
      <c r="AE143" s="442"/>
      <c r="AF143" s="442"/>
      <c r="AG143" s="442"/>
      <c r="AH143" s="442"/>
      <c r="AI143" s="442"/>
      <c r="AJ143" s="442"/>
      <c r="AK143" s="442"/>
      <c r="AL143" s="442"/>
      <c r="AM143" s="442"/>
      <c r="AN143" s="442"/>
      <c r="AO143" s="442"/>
      <c r="AP143" s="442"/>
      <c r="AQ143" s="442"/>
      <c r="AR143" s="442"/>
      <c r="AS143" s="442"/>
      <c r="AT143" s="442"/>
      <c r="AU143" s="442"/>
      <c r="AV143" s="442"/>
      <c r="AW143" s="442"/>
      <c r="AX143" s="442"/>
      <c r="AY143" s="442"/>
      <c r="AZ143" s="442"/>
    </row>
    <row r="144" spans="1:52" s="19" customFormat="1" ht="9.9499999999999993" hidden="1" customHeight="1" outlineLevel="1">
      <c r="B144" s="435"/>
      <c r="C144" s="437"/>
      <c r="D144" s="437"/>
      <c r="E144" s="437"/>
      <c r="F144" s="437"/>
      <c r="G144" s="666"/>
      <c r="H144" s="666"/>
      <c r="I144" s="666"/>
      <c r="J144" s="666"/>
      <c r="K144" s="666"/>
      <c r="L144" s="438"/>
      <c r="M144" s="438"/>
      <c r="N144" s="438"/>
      <c r="O144" s="438"/>
      <c r="P144" s="438"/>
      <c r="Q144" s="438"/>
      <c r="R144" s="438"/>
      <c r="S144" s="438"/>
      <c r="T144" s="439"/>
      <c r="U144" s="439"/>
      <c r="V144" s="439"/>
      <c r="W144" s="667"/>
      <c r="X144" s="668"/>
      <c r="Y144" s="668"/>
      <c r="Z144" s="668"/>
      <c r="AA144" s="668"/>
      <c r="AB144" s="668"/>
      <c r="AC144" s="668"/>
      <c r="AD144" s="668"/>
      <c r="AE144" s="668"/>
      <c r="AF144" s="668"/>
      <c r="AG144" s="668"/>
      <c r="AH144" s="668"/>
      <c r="AI144" s="668"/>
      <c r="AJ144" s="668"/>
      <c r="AK144" s="668"/>
      <c r="AL144" s="668"/>
      <c r="AM144" s="668"/>
      <c r="AN144" s="668"/>
      <c r="AO144" s="668"/>
      <c r="AP144" s="668"/>
      <c r="AQ144" s="668"/>
      <c r="AR144" s="668"/>
      <c r="AS144" s="668"/>
      <c r="AT144" s="668"/>
      <c r="AU144" s="668"/>
      <c r="AV144" s="668"/>
      <c r="AW144" s="668"/>
      <c r="AX144" s="668"/>
      <c r="AY144" s="668"/>
      <c r="AZ144" s="668"/>
    </row>
    <row r="145" spans="2:52" ht="20.100000000000001" customHeight="1" collapsed="1">
      <c r="B145" s="714">
        <f>B133+1</f>
        <v>12</v>
      </c>
      <c r="C145" s="1013"/>
      <c r="D145" s="1014"/>
      <c r="E145" s="1014"/>
      <c r="F145" s="1015"/>
      <c r="G145" s="1016"/>
      <c r="H145" s="1017"/>
      <c r="I145" s="1017"/>
      <c r="J145" s="1017"/>
      <c r="K145" s="1018"/>
      <c r="L145" s="701">
        <f t="shared" ref="L145:R145" si="47">SUM(L146:L155)</f>
        <v>0</v>
      </c>
      <c r="M145" s="702">
        <f t="shared" si="47"/>
        <v>0</v>
      </c>
      <c r="N145" s="703">
        <f t="shared" si="47"/>
        <v>0</v>
      </c>
      <c r="O145" s="703">
        <f t="shared" si="47"/>
        <v>0</v>
      </c>
      <c r="P145" s="702">
        <f t="shared" si="47"/>
        <v>0</v>
      </c>
      <c r="Q145" s="704">
        <f t="shared" si="47"/>
        <v>0</v>
      </c>
      <c r="R145" s="701">
        <f t="shared" si="47"/>
        <v>0</v>
      </c>
      <c r="S145" s="705">
        <v>1</v>
      </c>
      <c r="T145" s="706">
        <f>(S146*T146)+(S147*T147)+(S148*T148)+(S149*T149)+(S150*T150)+(S151*T151)+(S152*T152)+(S153*T153)+(S154*T154)+(S155*T155)</f>
        <v>0</v>
      </c>
      <c r="U145" s="665">
        <f t="shared" ref="U145:U155" si="48">S145*T145*(1+MGKZ)*(1+Gewinn)*(1+Sicherheit)</f>
        <v>0</v>
      </c>
      <c r="V145" s="643">
        <f t="shared" ref="V145:V155" si="49">R145*Fertigung</f>
        <v>0</v>
      </c>
      <c r="W145" s="50">
        <f t="shared" ref="W145:W155" si="50">L145*$E$6+M145*$M$6+N145*$M$7+O145*$M$8+P145*$E$7+Q145*$M$9+U145+V145</f>
        <v>0</v>
      </c>
      <c r="X145" s="442"/>
      <c r="Y145" s="442"/>
      <c r="Z145" s="442"/>
      <c r="AA145" s="442"/>
      <c r="AB145" s="442"/>
      <c r="AC145" s="442"/>
      <c r="AD145" s="442"/>
      <c r="AE145" s="442"/>
      <c r="AF145" s="442"/>
      <c r="AG145" s="442"/>
      <c r="AH145" s="442"/>
      <c r="AI145" s="442"/>
      <c r="AJ145" s="442"/>
      <c r="AK145" s="442"/>
      <c r="AL145" s="442"/>
      <c r="AM145" s="442"/>
      <c r="AN145" s="442"/>
      <c r="AO145" s="442"/>
      <c r="AP145" s="442"/>
      <c r="AQ145" s="442"/>
      <c r="AR145" s="442"/>
      <c r="AS145" s="442"/>
      <c r="AT145" s="442"/>
      <c r="AU145" s="442"/>
      <c r="AV145" s="442"/>
      <c r="AW145" s="442"/>
      <c r="AX145" s="442"/>
      <c r="AY145" s="442"/>
      <c r="AZ145" s="442"/>
    </row>
    <row r="146" spans="2:52" ht="20.100000000000001" hidden="1" customHeight="1" outlineLevel="1">
      <c r="B146" s="433"/>
      <c r="C146" s="1002"/>
      <c r="D146" s="1003"/>
      <c r="E146" s="1003"/>
      <c r="F146" s="1004"/>
      <c r="G146" s="1005"/>
      <c r="H146" s="1006"/>
      <c r="I146" s="1006"/>
      <c r="J146" s="1006"/>
      <c r="K146" s="1007"/>
      <c r="L146" s="715"/>
      <c r="M146" s="715"/>
      <c r="N146" s="715"/>
      <c r="O146" s="715"/>
      <c r="P146" s="715"/>
      <c r="Q146" s="715"/>
      <c r="R146" s="715"/>
      <c r="S146" s="716"/>
      <c r="T146" s="717"/>
      <c r="U146" s="720">
        <f t="shared" si="48"/>
        <v>0</v>
      </c>
      <c r="V146" s="721">
        <f t="shared" si="49"/>
        <v>0</v>
      </c>
      <c r="W146" s="722">
        <f t="shared" si="50"/>
        <v>0</v>
      </c>
      <c r="X146" s="442"/>
      <c r="Y146" s="442"/>
      <c r="Z146" s="442"/>
      <c r="AA146" s="442"/>
      <c r="AB146" s="442"/>
      <c r="AC146" s="442"/>
      <c r="AD146" s="442"/>
      <c r="AE146" s="442"/>
      <c r="AF146" s="442"/>
      <c r="AG146" s="442"/>
      <c r="AH146" s="442"/>
      <c r="AI146" s="442"/>
      <c r="AJ146" s="442"/>
      <c r="AK146" s="442"/>
      <c r="AL146" s="442"/>
      <c r="AM146" s="442"/>
      <c r="AN146" s="442"/>
      <c r="AO146" s="442"/>
      <c r="AP146" s="442"/>
      <c r="AQ146" s="442"/>
      <c r="AR146" s="442"/>
      <c r="AS146" s="442"/>
      <c r="AT146" s="442"/>
      <c r="AU146" s="442"/>
      <c r="AV146" s="442"/>
      <c r="AW146" s="442"/>
      <c r="AX146" s="442"/>
      <c r="AY146" s="442"/>
      <c r="AZ146" s="442"/>
    </row>
    <row r="147" spans="2:52" ht="20.100000000000001" hidden="1" customHeight="1" outlineLevel="1">
      <c r="B147" s="434"/>
      <c r="C147" s="1002"/>
      <c r="D147" s="1003"/>
      <c r="E147" s="1003"/>
      <c r="F147" s="1004"/>
      <c r="G147" s="1005"/>
      <c r="H147" s="1006"/>
      <c r="I147" s="1006"/>
      <c r="J147" s="1006"/>
      <c r="K147" s="1007"/>
      <c r="L147" s="715"/>
      <c r="M147" s="715"/>
      <c r="N147" s="715"/>
      <c r="O147" s="715"/>
      <c r="P147" s="715"/>
      <c r="Q147" s="715"/>
      <c r="R147" s="715"/>
      <c r="S147" s="716"/>
      <c r="T147" s="717"/>
      <c r="U147" s="720">
        <f t="shared" si="48"/>
        <v>0</v>
      </c>
      <c r="V147" s="721">
        <f t="shared" si="49"/>
        <v>0</v>
      </c>
      <c r="W147" s="722">
        <f t="shared" si="50"/>
        <v>0</v>
      </c>
      <c r="X147" s="442"/>
      <c r="Y147" s="442"/>
      <c r="Z147" s="442"/>
      <c r="AA147" s="442"/>
      <c r="AB147" s="442"/>
      <c r="AC147" s="442"/>
      <c r="AD147" s="442"/>
      <c r="AE147" s="442"/>
      <c r="AF147" s="442"/>
      <c r="AG147" s="442"/>
      <c r="AH147" s="442"/>
      <c r="AI147" s="442"/>
      <c r="AJ147" s="442"/>
      <c r="AK147" s="442"/>
      <c r="AL147" s="442"/>
      <c r="AM147" s="442"/>
      <c r="AN147" s="442"/>
      <c r="AO147" s="442"/>
      <c r="AP147" s="442"/>
      <c r="AQ147" s="442"/>
      <c r="AR147" s="442"/>
      <c r="AS147" s="442"/>
      <c r="AT147" s="442"/>
      <c r="AU147" s="442"/>
      <c r="AV147" s="442"/>
      <c r="AW147" s="442"/>
      <c r="AX147" s="442"/>
      <c r="AY147" s="442"/>
      <c r="AZ147" s="442"/>
    </row>
    <row r="148" spans="2:52" ht="20.100000000000001" hidden="1" customHeight="1" outlineLevel="1">
      <c r="B148" s="434"/>
      <c r="C148" s="1002"/>
      <c r="D148" s="1003"/>
      <c r="E148" s="1003"/>
      <c r="F148" s="1004"/>
      <c r="G148" s="1005"/>
      <c r="H148" s="1006"/>
      <c r="I148" s="1006"/>
      <c r="J148" s="1006"/>
      <c r="K148" s="1007"/>
      <c r="L148" s="715"/>
      <c r="M148" s="715"/>
      <c r="N148" s="715"/>
      <c r="O148" s="715"/>
      <c r="P148" s="715"/>
      <c r="Q148" s="715"/>
      <c r="R148" s="715"/>
      <c r="S148" s="716"/>
      <c r="T148" s="717"/>
      <c r="U148" s="720">
        <f t="shared" si="48"/>
        <v>0</v>
      </c>
      <c r="V148" s="721">
        <f t="shared" si="49"/>
        <v>0</v>
      </c>
      <c r="W148" s="722">
        <f t="shared" si="50"/>
        <v>0</v>
      </c>
      <c r="X148" s="442"/>
      <c r="Y148" s="442"/>
      <c r="Z148" s="442"/>
      <c r="AA148" s="442"/>
      <c r="AB148" s="442"/>
      <c r="AC148" s="442"/>
      <c r="AD148" s="442"/>
      <c r="AE148" s="442"/>
      <c r="AF148" s="442"/>
      <c r="AG148" s="442"/>
      <c r="AH148" s="442"/>
      <c r="AI148" s="442"/>
      <c r="AJ148" s="442"/>
      <c r="AK148" s="442"/>
      <c r="AL148" s="442"/>
      <c r="AM148" s="442"/>
      <c r="AN148" s="442"/>
      <c r="AO148" s="442"/>
      <c r="AP148" s="442"/>
      <c r="AQ148" s="442"/>
      <c r="AR148" s="442"/>
      <c r="AS148" s="442"/>
      <c r="AT148" s="442"/>
      <c r="AU148" s="442"/>
      <c r="AV148" s="442"/>
      <c r="AW148" s="442"/>
      <c r="AX148" s="442"/>
      <c r="AY148" s="442"/>
      <c r="AZ148" s="442"/>
    </row>
    <row r="149" spans="2:52" ht="20.100000000000001" hidden="1" customHeight="1" outlineLevel="1">
      <c r="B149" s="434"/>
      <c r="C149" s="1002"/>
      <c r="D149" s="1003"/>
      <c r="E149" s="1003"/>
      <c r="F149" s="1004"/>
      <c r="G149" s="1005"/>
      <c r="H149" s="1006"/>
      <c r="I149" s="1006"/>
      <c r="J149" s="1006"/>
      <c r="K149" s="1007"/>
      <c r="L149" s="715"/>
      <c r="M149" s="715"/>
      <c r="N149" s="715"/>
      <c r="O149" s="715"/>
      <c r="P149" s="715"/>
      <c r="Q149" s="715"/>
      <c r="R149" s="715"/>
      <c r="S149" s="716"/>
      <c r="T149" s="717"/>
      <c r="U149" s="720">
        <f t="shared" si="48"/>
        <v>0</v>
      </c>
      <c r="V149" s="721">
        <f t="shared" si="49"/>
        <v>0</v>
      </c>
      <c r="W149" s="722">
        <f t="shared" si="50"/>
        <v>0</v>
      </c>
      <c r="X149" s="442"/>
      <c r="Y149" s="442"/>
      <c r="Z149" s="442"/>
      <c r="AA149" s="442"/>
      <c r="AB149" s="442"/>
      <c r="AC149" s="442"/>
      <c r="AD149" s="442"/>
      <c r="AE149" s="442"/>
      <c r="AF149" s="442"/>
      <c r="AG149" s="442"/>
      <c r="AH149" s="442"/>
      <c r="AI149" s="442"/>
      <c r="AJ149" s="442"/>
      <c r="AK149" s="442"/>
      <c r="AL149" s="442"/>
      <c r="AM149" s="442"/>
      <c r="AN149" s="442"/>
      <c r="AO149" s="442"/>
      <c r="AP149" s="442"/>
      <c r="AQ149" s="442"/>
      <c r="AR149" s="442"/>
      <c r="AS149" s="442"/>
      <c r="AT149" s="442"/>
      <c r="AU149" s="442"/>
      <c r="AV149" s="442"/>
      <c r="AW149" s="442"/>
      <c r="AX149" s="442"/>
      <c r="AY149" s="442"/>
      <c r="AZ149" s="442"/>
    </row>
    <row r="150" spans="2:52" ht="20.100000000000001" hidden="1" customHeight="1" outlineLevel="1">
      <c r="B150" s="434"/>
      <c r="C150" s="1002"/>
      <c r="D150" s="1003"/>
      <c r="E150" s="1003"/>
      <c r="F150" s="1004"/>
      <c r="G150" s="1005"/>
      <c r="H150" s="1006"/>
      <c r="I150" s="1006"/>
      <c r="J150" s="1006"/>
      <c r="K150" s="1007"/>
      <c r="L150" s="715"/>
      <c r="M150" s="715"/>
      <c r="N150" s="715"/>
      <c r="O150" s="715"/>
      <c r="P150" s="715"/>
      <c r="Q150" s="715"/>
      <c r="R150" s="715"/>
      <c r="S150" s="716"/>
      <c r="T150" s="717"/>
      <c r="U150" s="720">
        <f t="shared" si="48"/>
        <v>0</v>
      </c>
      <c r="V150" s="721">
        <f t="shared" si="49"/>
        <v>0</v>
      </c>
      <c r="W150" s="722">
        <f t="shared" si="50"/>
        <v>0</v>
      </c>
      <c r="X150" s="442"/>
      <c r="Y150" s="442"/>
      <c r="Z150" s="442"/>
      <c r="AA150" s="442"/>
      <c r="AB150" s="442"/>
      <c r="AC150" s="442"/>
      <c r="AD150" s="442"/>
      <c r="AE150" s="442"/>
      <c r="AF150" s="442"/>
      <c r="AG150" s="442"/>
      <c r="AH150" s="442"/>
      <c r="AI150" s="442"/>
      <c r="AJ150" s="442"/>
      <c r="AK150" s="442"/>
      <c r="AL150" s="442"/>
      <c r="AM150" s="442"/>
      <c r="AN150" s="442"/>
      <c r="AO150" s="442"/>
      <c r="AP150" s="442"/>
      <c r="AQ150" s="442"/>
      <c r="AR150" s="442"/>
      <c r="AS150" s="442"/>
      <c r="AT150" s="442"/>
      <c r="AU150" s="442"/>
      <c r="AV150" s="442"/>
      <c r="AW150" s="442"/>
      <c r="AX150" s="442"/>
      <c r="AY150" s="442"/>
      <c r="AZ150" s="442"/>
    </row>
    <row r="151" spans="2:52" ht="20.100000000000001" hidden="1" customHeight="1" outlineLevel="1">
      <c r="B151" s="434"/>
      <c r="C151" s="1002"/>
      <c r="D151" s="1003"/>
      <c r="E151" s="1003"/>
      <c r="F151" s="1004"/>
      <c r="G151" s="1005"/>
      <c r="H151" s="1006"/>
      <c r="I151" s="1006"/>
      <c r="J151" s="1006"/>
      <c r="K151" s="1007"/>
      <c r="L151" s="715"/>
      <c r="M151" s="715"/>
      <c r="N151" s="715"/>
      <c r="O151" s="715"/>
      <c r="P151" s="715"/>
      <c r="Q151" s="715"/>
      <c r="R151" s="715"/>
      <c r="S151" s="716"/>
      <c r="T151" s="717"/>
      <c r="U151" s="720">
        <f t="shared" si="48"/>
        <v>0</v>
      </c>
      <c r="V151" s="721">
        <f t="shared" si="49"/>
        <v>0</v>
      </c>
      <c r="W151" s="722">
        <f t="shared" si="50"/>
        <v>0</v>
      </c>
      <c r="X151" s="442"/>
      <c r="Y151" s="442"/>
      <c r="Z151" s="442"/>
      <c r="AA151" s="442"/>
      <c r="AB151" s="442"/>
      <c r="AC151" s="442"/>
      <c r="AD151" s="442"/>
      <c r="AE151" s="442"/>
      <c r="AF151" s="442"/>
      <c r="AG151" s="442"/>
      <c r="AH151" s="442"/>
      <c r="AI151" s="442"/>
      <c r="AJ151" s="442"/>
      <c r="AK151" s="442"/>
      <c r="AL151" s="442"/>
      <c r="AM151" s="442"/>
      <c r="AN151" s="442"/>
      <c r="AO151" s="442"/>
      <c r="AP151" s="442"/>
      <c r="AQ151" s="442"/>
      <c r="AR151" s="442"/>
      <c r="AS151" s="442"/>
      <c r="AT151" s="442"/>
      <c r="AU151" s="442"/>
      <c r="AV151" s="442"/>
      <c r="AW151" s="442"/>
      <c r="AX151" s="442"/>
      <c r="AY151" s="442"/>
      <c r="AZ151" s="442"/>
    </row>
    <row r="152" spans="2:52" ht="20.100000000000001" hidden="1" customHeight="1" outlineLevel="1">
      <c r="B152" s="434"/>
      <c r="C152" s="1002"/>
      <c r="D152" s="1003"/>
      <c r="E152" s="1003"/>
      <c r="F152" s="1004"/>
      <c r="G152" s="1005"/>
      <c r="H152" s="1006"/>
      <c r="I152" s="1006"/>
      <c r="J152" s="1006"/>
      <c r="K152" s="1007"/>
      <c r="L152" s="715"/>
      <c r="M152" s="715"/>
      <c r="N152" s="715"/>
      <c r="O152" s="715"/>
      <c r="P152" s="715"/>
      <c r="Q152" s="715"/>
      <c r="R152" s="715"/>
      <c r="S152" s="716"/>
      <c r="T152" s="717"/>
      <c r="U152" s="720">
        <f t="shared" si="48"/>
        <v>0</v>
      </c>
      <c r="V152" s="721">
        <f t="shared" si="49"/>
        <v>0</v>
      </c>
      <c r="W152" s="722">
        <f t="shared" si="50"/>
        <v>0</v>
      </c>
      <c r="X152" s="442"/>
      <c r="Y152" s="442"/>
      <c r="Z152" s="442"/>
      <c r="AA152" s="442"/>
      <c r="AB152" s="442"/>
      <c r="AC152" s="442"/>
      <c r="AD152" s="442"/>
      <c r="AE152" s="442"/>
      <c r="AF152" s="442"/>
      <c r="AG152" s="442"/>
      <c r="AH152" s="442"/>
      <c r="AI152" s="442"/>
      <c r="AJ152" s="442"/>
      <c r="AK152" s="442"/>
      <c r="AL152" s="442"/>
      <c r="AM152" s="442"/>
      <c r="AN152" s="442"/>
      <c r="AO152" s="442"/>
      <c r="AP152" s="442"/>
      <c r="AQ152" s="442"/>
      <c r="AR152" s="442"/>
      <c r="AS152" s="442"/>
      <c r="AT152" s="442"/>
      <c r="AU152" s="442"/>
      <c r="AV152" s="442"/>
      <c r="AW152" s="442"/>
      <c r="AX152" s="442"/>
      <c r="AY152" s="442"/>
      <c r="AZ152" s="442"/>
    </row>
    <row r="153" spans="2:52" ht="20.100000000000001" hidden="1" customHeight="1" outlineLevel="1">
      <c r="B153" s="434"/>
      <c r="C153" s="1002"/>
      <c r="D153" s="1003"/>
      <c r="E153" s="1003"/>
      <c r="F153" s="1004"/>
      <c r="G153" s="1005"/>
      <c r="H153" s="1006"/>
      <c r="I153" s="1006"/>
      <c r="J153" s="1006"/>
      <c r="K153" s="1007"/>
      <c r="L153" s="715"/>
      <c r="M153" s="715"/>
      <c r="N153" s="715"/>
      <c r="O153" s="715"/>
      <c r="P153" s="715"/>
      <c r="Q153" s="715"/>
      <c r="R153" s="715"/>
      <c r="S153" s="716"/>
      <c r="T153" s="717"/>
      <c r="U153" s="720">
        <f t="shared" si="48"/>
        <v>0</v>
      </c>
      <c r="V153" s="721">
        <f t="shared" si="49"/>
        <v>0</v>
      </c>
      <c r="W153" s="722">
        <f t="shared" si="50"/>
        <v>0</v>
      </c>
      <c r="X153" s="442"/>
      <c r="Y153" s="442"/>
      <c r="Z153" s="442"/>
      <c r="AA153" s="442"/>
      <c r="AB153" s="442"/>
      <c r="AC153" s="442"/>
      <c r="AD153" s="442"/>
      <c r="AE153" s="442"/>
      <c r="AF153" s="442"/>
      <c r="AG153" s="442"/>
      <c r="AH153" s="442"/>
      <c r="AI153" s="442"/>
      <c r="AJ153" s="442"/>
      <c r="AK153" s="442"/>
      <c r="AL153" s="442"/>
      <c r="AM153" s="442"/>
      <c r="AN153" s="442"/>
      <c r="AO153" s="442"/>
      <c r="AP153" s="442"/>
      <c r="AQ153" s="442"/>
      <c r="AR153" s="442"/>
      <c r="AS153" s="442"/>
      <c r="AT153" s="442"/>
      <c r="AU153" s="442"/>
      <c r="AV153" s="442"/>
      <c r="AW153" s="442"/>
      <c r="AX153" s="442"/>
      <c r="AY153" s="442"/>
      <c r="AZ153" s="442"/>
    </row>
    <row r="154" spans="2:52" ht="20.100000000000001" hidden="1" customHeight="1" outlineLevel="1">
      <c r="B154" s="434"/>
      <c r="C154" s="1002"/>
      <c r="D154" s="1003"/>
      <c r="E154" s="1003"/>
      <c r="F154" s="1004"/>
      <c r="G154" s="1005"/>
      <c r="H154" s="1006"/>
      <c r="I154" s="1006"/>
      <c r="J154" s="1006"/>
      <c r="K154" s="1007"/>
      <c r="L154" s="715"/>
      <c r="M154" s="715"/>
      <c r="N154" s="715"/>
      <c r="O154" s="715"/>
      <c r="P154" s="715"/>
      <c r="Q154" s="715"/>
      <c r="R154" s="715"/>
      <c r="S154" s="716"/>
      <c r="T154" s="717"/>
      <c r="U154" s="720">
        <f t="shared" si="48"/>
        <v>0</v>
      </c>
      <c r="V154" s="721">
        <f t="shared" si="49"/>
        <v>0</v>
      </c>
      <c r="W154" s="722">
        <f t="shared" si="50"/>
        <v>0</v>
      </c>
      <c r="X154" s="442"/>
      <c r="Y154" s="442"/>
      <c r="Z154" s="442"/>
      <c r="AA154" s="442"/>
      <c r="AB154" s="442"/>
      <c r="AC154" s="442"/>
      <c r="AD154" s="442"/>
      <c r="AE154" s="442"/>
      <c r="AF154" s="442"/>
      <c r="AG154" s="442"/>
      <c r="AH154" s="442"/>
      <c r="AI154" s="442"/>
      <c r="AJ154" s="442"/>
      <c r="AK154" s="442"/>
      <c r="AL154" s="442"/>
      <c r="AM154" s="442"/>
      <c r="AN154" s="442"/>
      <c r="AO154" s="442"/>
      <c r="AP154" s="442"/>
      <c r="AQ154" s="442"/>
      <c r="AR154" s="442"/>
      <c r="AS154" s="442"/>
      <c r="AT154" s="442"/>
      <c r="AU154" s="442"/>
      <c r="AV154" s="442"/>
      <c r="AW154" s="442"/>
      <c r="AX154" s="442"/>
      <c r="AY154" s="442"/>
      <c r="AZ154" s="442"/>
    </row>
    <row r="155" spans="2:52" ht="20.100000000000001" hidden="1" customHeight="1" outlineLevel="1">
      <c r="B155" s="434"/>
      <c r="C155" s="1002"/>
      <c r="D155" s="1003"/>
      <c r="E155" s="1003"/>
      <c r="F155" s="1004"/>
      <c r="G155" s="1005"/>
      <c r="H155" s="1006"/>
      <c r="I155" s="1006"/>
      <c r="J155" s="1006"/>
      <c r="K155" s="1007"/>
      <c r="L155" s="715"/>
      <c r="M155" s="715"/>
      <c r="N155" s="715"/>
      <c r="O155" s="715"/>
      <c r="P155" s="715"/>
      <c r="Q155" s="715"/>
      <c r="R155" s="715"/>
      <c r="S155" s="716"/>
      <c r="T155" s="717"/>
      <c r="U155" s="720">
        <f t="shared" si="48"/>
        <v>0</v>
      </c>
      <c r="V155" s="721">
        <f t="shared" si="49"/>
        <v>0</v>
      </c>
      <c r="W155" s="722">
        <f t="shared" si="50"/>
        <v>0</v>
      </c>
      <c r="X155" s="442"/>
      <c r="Y155" s="442"/>
      <c r="Z155" s="442"/>
      <c r="AA155" s="442"/>
      <c r="AB155" s="442"/>
      <c r="AC155" s="442"/>
      <c r="AD155" s="442"/>
      <c r="AE155" s="442"/>
      <c r="AF155" s="442"/>
      <c r="AG155" s="442"/>
      <c r="AH155" s="442"/>
      <c r="AI155" s="442"/>
      <c r="AJ155" s="442"/>
      <c r="AK155" s="442"/>
      <c r="AL155" s="442"/>
      <c r="AM155" s="442"/>
      <c r="AN155" s="442"/>
      <c r="AO155" s="442"/>
      <c r="AP155" s="442"/>
      <c r="AQ155" s="442"/>
      <c r="AR155" s="442"/>
      <c r="AS155" s="442"/>
      <c r="AT155" s="442"/>
      <c r="AU155" s="442"/>
      <c r="AV155" s="442"/>
      <c r="AW155" s="442"/>
      <c r="AX155" s="442"/>
      <c r="AY155" s="442"/>
      <c r="AZ155" s="442"/>
    </row>
    <row r="156" spans="2:52" s="19" customFormat="1" ht="9.9499999999999993" hidden="1" customHeight="1" outlineLevel="1">
      <c r="B156" s="435"/>
      <c r="C156" s="437"/>
      <c r="D156" s="437"/>
      <c r="E156" s="437"/>
      <c r="F156" s="437"/>
      <c r="G156" s="666"/>
      <c r="H156" s="666"/>
      <c r="I156" s="666"/>
      <c r="J156" s="666"/>
      <c r="K156" s="666"/>
      <c r="L156" s="438"/>
      <c r="M156" s="438"/>
      <c r="N156" s="438"/>
      <c r="O156" s="438"/>
      <c r="P156" s="438"/>
      <c r="Q156" s="438"/>
      <c r="R156" s="438"/>
      <c r="S156" s="438"/>
      <c r="T156" s="439"/>
      <c r="U156" s="439"/>
      <c r="V156" s="439"/>
      <c r="W156" s="667"/>
      <c r="X156" s="668"/>
      <c r="Y156" s="668"/>
      <c r="Z156" s="668"/>
      <c r="AA156" s="668"/>
      <c r="AB156" s="668"/>
      <c r="AC156" s="668"/>
      <c r="AD156" s="668"/>
      <c r="AE156" s="668"/>
      <c r="AF156" s="668"/>
      <c r="AG156" s="668"/>
      <c r="AH156" s="668"/>
      <c r="AI156" s="668"/>
      <c r="AJ156" s="668"/>
      <c r="AK156" s="668"/>
      <c r="AL156" s="668"/>
      <c r="AM156" s="668"/>
      <c r="AN156" s="668"/>
      <c r="AO156" s="668"/>
      <c r="AP156" s="668"/>
      <c r="AQ156" s="668"/>
      <c r="AR156" s="668"/>
      <c r="AS156" s="668"/>
      <c r="AT156" s="668"/>
      <c r="AU156" s="668"/>
      <c r="AV156" s="668"/>
      <c r="AW156" s="668"/>
      <c r="AX156" s="668"/>
      <c r="AY156" s="668"/>
      <c r="AZ156" s="668"/>
    </row>
    <row r="157" spans="2:52" ht="20.100000000000001" customHeight="1" collapsed="1">
      <c r="B157" s="714">
        <f>B145+1</f>
        <v>13</v>
      </c>
      <c r="C157" s="1013"/>
      <c r="D157" s="1014"/>
      <c r="E157" s="1014"/>
      <c r="F157" s="1015"/>
      <c r="G157" s="1016"/>
      <c r="H157" s="1017"/>
      <c r="I157" s="1017"/>
      <c r="J157" s="1017"/>
      <c r="K157" s="1018"/>
      <c r="L157" s="701">
        <f t="shared" ref="L157:R157" si="51">SUM(L158:L167)</f>
        <v>0</v>
      </c>
      <c r="M157" s="702">
        <f t="shared" si="51"/>
        <v>0</v>
      </c>
      <c r="N157" s="703">
        <f t="shared" si="51"/>
        <v>0</v>
      </c>
      <c r="O157" s="703">
        <f t="shared" si="51"/>
        <v>0</v>
      </c>
      <c r="P157" s="702">
        <f t="shared" si="51"/>
        <v>0</v>
      </c>
      <c r="Q157" s="704">
        <f t="shared" si="51"/>
        <v>0</v>
      </c>
      <c r="R157" s="701">
        <f t="shared" si="51"/>
        <v>0</v>
      </c>
      <c r="S157" s="705">
        <v>1</v>
      </c>
      <c r="T157" s="706">
        <f>(S158*T158)+(S159*T159)+(S160*T160)+(S161*T161)+(S162*T162)+(S163*T163)+(S164*T164)+(S165*T165)+(S166*T166)+(S167*T167)</f>
        <v>0</v>
      </c>
      <c r="U157" s="665">
        <f t="shared" ref="U157:U167" si="52">S157*T157*(1+MGKZ)*(1+Gewinn)*(1+Sicherheit)</f>
        <v>0</v>
      </c>
      <c r="V157" s="643">
        <f t="shared" ref="V157:V167" si="53">R157*Fertigung</f>
        <v>0</v>
      </c>
      <c r="W157" s="50">
        <f t="shared" ref="W157:W167" si="54">L157*$E$6+M157*$M$6+N157*$M$7+O157*$M$8+P157*$E$7+Q157*$M$9+U157+V157</f>
        <v>0</v>
      </c>
      <c r="X157" s="442"/>
      <c r="Y157" s="442"/>
      <c r="Z157" s="442"/>
      <c r="AA157" s="442"/>
      <c r="AB157" s="442"/>
      <c r="AC157" s="442"/>
      <c r="AD157" s="442"/>
      <c r="AE157" s="442"/>
      <c r="AF157" s="442"/>
      <c r="AG157" s="442"/>
      <c r="AH157" s="442"/>
      <c r="AI157" s="442"/>
      <c r="AJ157" s="442"/>
      <c r="AK157" s="442"/>
      <c r="AL157" s="442"/>
      <c r="AM157" s="442"/>
      <c r="AN157" s="442"/>
      <c r="AO157" s="442"/>
      <c r="AP157" s="442"/>
      <c r="AQ157" s="442"/>
      <c r="AR157" s="442"/>
      <c r="AS157" s="442"/>
      <c r="AT157" s="442"/>
      <c r="AU157" s="442"/>
      <c r="AV157" s="442"/>
      <c r="AW157" s="442"/>
      <c r="AX157" s="442"/>
      <c r="AY157" s="442"/>
      <c r="AZ157" s="442"/>
    </row>
    <row r="158" spans="2:52" ht="20.100000000000001" hidden="1" customHeight="1" outlineLevel="1">
      <c r="B158" s="433"/>
      <c r="C158" s="1002"/>
      <c r="D158" s="1003"/>
      <c r="E158" s="1003"/>
      <c r="F158" s="1004"/>
      <c r="G158" s="1005"/>
      <c r="H158" s="1006"/>
      <c r="I158" s="1006"/>
      <c r="J158" s="1006"/>
      <c r="K158" s="1007"/>
      <c r="L158" s="715"/>
      <c r="M158" s="715"/>
      <c r="N158" s="715"/>
      <c r="O158" s="715"/>
      <c r="P158" s="715"/>
      <c r="Q158" s="715"/>
      <c r="R158" s="715"/>
      <c r="S158" s="716"/>
      <c r="T158" s="717"/>
      <c r="U158" s="720">
        <f t="shared" si="52"/>
        <v>0</v>
      </c>
      <c r="V158" s="721">
        <f t="shared" si="53"/>
        <v>0</v>
      </c>
      <c r="W158" s="722">
        <f t="shared" si="54"/>
        <v>0</v>
      </c>
      <c r="X158" s="442"/>
      <c r="Y158" s="442"/>
      <c r="Z158" s="442"/>
      <c r="AA158" s="442"/>
      <c r="AB158" s="442"/>
      <c r="AC158" s="442"/>
      <c r="AD158" s="442"/>
      <c r="AE158" s="442"/>
      <c r="AF158" s="442"/>
      <c r="AG158" s="442"/>
      <c r="AH158" s="442"/>
      <c r="AI158" s="442"/>
      <c r="AJ158" s="442"/>
      <c r="AK158" s="442"/>
      <c r="AL158" s="442"/>
      <c r="AM158" s="442"/>
      <c r="AN158" s="442"/>
      <c r="AO158" s="442"/>
      <c r="AP158" s="442"/>
      <c r="AQ158" s="442"/>
      <c r="AR158" s="442"/>
      <c r="AS158" s="442"/>
      <c r="AT158" s="442"/>
      <c r="AU158" s="442"/>
      <c r="AV158" s="442"/>
      <c r="AW158" s="442"/>
      <c r="AX158" s="442"/>
      <c r="AY158" s="442"/>
      <c r="AZ158" s="442"/>
    </row>
    <row r="159" spans="2:52" ht="20.100000000000001" hidden="1" customHeight="1" outlineLevel="1">
      <c r="B159" s="434"/>
      <c r="C159" s="1002"/>
      <c r="D159" s="1003"/>
      <c r="E159" s="1003"/>
      <c r="F159" s="1004"/>
      <c r="G159" s="1005"/>
      <c r="H159" s="1006"/>
      <c r="I159" s="1006"/>
      <c r="J159" s="1006"/>
      <c r="K159" s="1007"/>
      <c r="L159" s="715"/>
      <c r="M159" s="715"/>
      <c r="N159" s="715"/>
      <c r="O159" s="715"/>
      <c r="P159" s="715"/>
      <c r="Q159" s="715"/>
      <c r="R159" s="715"/>
      <c r="S159" s="716"/>
      <c r="T159" s="717"/>
      <c r="U159" s="720">
        <f t="shared" si="52"/>
        <v>0</v>
      </c>
      <c r="V159" s="721">
        <f t="shared" si="53"/>
        <v>0</v>
      </c>
      <c r="W159" s="722">
        <f t="shared" si="54"/>
        <v>0</v>
      </c>
      <c r="X159" s="442"/>
      <c r="Y159" s="442"/>
      <c r="Z159" s="442"/>
      <c r="AA159" s="442"/>
      <c r="AB159" s="442"/>
      <c r="AC159" s="442"/>
      <c r="AD159" s="442"/>
      <c r="AE159" s="442"/>
      <c r="AF159" s="442"/>
      <c r="AG159" s="442"/>
      <c r="AH159" s="442"/>
      <c r="AI159" s="442"/>
      <c r="AJ159" s="442"/>
      <c r="AK159" s="442"/>
      <c r="AL159" s="442"/>
      <c r="AM159" s="442"/>
      <c r="AN159" s="442"/>
      <c r="AO159" s="442"/>
      <c r="AP159" s="442"/>
      <c r="AQ159" s="442"/>
      <c r="AR159" s="442"/>
      <c r="AS159" s="442"/>
      <c r="AT159" s="442"/>
      <c r="AU159" s="442"/>
      <c r="AV159" s="442"/>
      <c r="AW159" s="442"/>
      <c r="AX159" s="442"/>
      <c r="AY159" s="442"/>
      <c r="AZ159" s="442"/>
    </row>
    <row r="160" spans="2:52" ht="20.100000000000001" hidden="1" customHeight="1" outlineLevel="1">
      <c r="B160" s="434"/>
      <c r="C160" s="1002"/>
      <c r="D160" s="1003"/>
      <c r="E160" s="1003"/>
      <c r="F160" s="1004"/>
      <c r="G160" s="1005"/>
      <c r="H160" s="1006"/>
      <c r="I160" s="1006"/>
      <c r="J160" s="1006"/>
      <c r="K160" s="1007"/>
      <c r="L160" s="715"/>
      <c r="M160" s="715"/>
      <c r="N160" s="715"/>
      <c r="O160" s="715"/>
      <c r="P160" s="715"/>
      <c r="Q160" s="715"/>
      <c r="R160" s="715"/>
      <c r="S160" s="716"/>
      <c r="T160" s="717"/>
      <c r="U160" s="720">
        <f t="shared" si="52"/>
        <v>0</v>
      </c>
      <c r="V160" s="721">
        <f t="shared" si="53"/>
        <v>0</v>
      </c>
      <c r="W160" s="722">
        <f t="shared" si="54"/>
        <v>0</v>
      </c>
      <c r="X160" s="442"/>
      <c r="Y160" s="442"/>
      <c r="Z160" s="442"/>
      <c r="AA160" s="442"/>
      <c r="AB160" s="442"/>
      <c r="AC160" s="442"/>
      <c r="AD160" s="442"/>
      <c r="AE160" s="442"/>
      <c r="AF160" s="442"/>
      <c r="AG160" s="442"/>
      <c r="AH160" s="442"/>
      <c r="AI160" s="442"/>
      <c r="AJ160" s="442"/>
      <c r="AK160" s="442"/>
      <c r="AL160" s="442"/>
      <c r="AM160" s="442"/>
      <c r="AN160" s="442"/>
      <c r="AO160" s="442"/>
      <c r="AP160" s="442"/>
      <c r="AQ160" s="442"/>
      <c r="AR160" s="442"/>
      <c r="AS160" s="442"/>
      <c r="AT160" s="442"/>
      <c r="AU160" s="442"/>
      <c r="AV160" s="442"/>
      <c r="AW160" s="442"/>
      <c r="AX160" s="442"/>
      <c r="AY160" s="442"/>
      <c r="AZ160" s="442"/>
    </row>
    <row r="161" spans="2:52" ht="20.100000000000001" hidden="1" customHeight="1" outlineLevel="1">
      <c r="B161" s="434"/>
      <c r="C161" s="1002"/>
      <c r="D161" s="1003"/>
      <c r="E161" s="1003"/>
      <c r="F161" s="1004"/>
      <c r="G161" s="1005"/>
      <c r="H161" s="1006"/>
      <c r="I161" s="1006"/>
      <c r="J161" s="1006"/>
      <c r="K161" s="1007"/>
      <c r="L161" s="715"/>
      <c r="M161" s="715"/>
      <c r="N161" s="715"/>
      <c r="O161" s="715"/>
      <c r="P161" s="715"/>
      <c r="Q161" s="715"/>
      <c r="R161" s="715"/>
      <c r="S161" s="716"/>
      <c r="T161" s="717"/>
      <c r="U161" s="720">
        <f t="shared" si="52"/>
        <v>0</v>
      </c>
      <c r="V161" s="721">
        <f t="shared" si="53"/>
        <v>0</v>
      </c>
      <c r="W161" s="722">
        <f t="shared" si="54"/>
        <v>0</v>
      </c>
      <c r="X161" s="442"/>
      <c r="Y161" s="442"/>
      <c r="Z161" s="442"/>
      <c r="AA161" s="442"/>
      <c r="AB161" s="442"/>
      <c r="AC161" s="442"/>
      <c r="AD161" s="442"/>
      <c r="AE161" s="442"/>
      <c r="AF161" s="442"/>
      <c r="AG161" s="442"/>
      <c r="AH161" s="442"/>
      <c r="AI161" s="442"/>
      <c r="AJ161" s="442"/>
      <c r="AK161" s="442"/>
      <c r="AL161" s="442"/>
      <c r="AM161" s="442"/>
      <c r="AN161" s="442"/>
      <c r="AO161" s="442"/>
      <c r="AP161" s="442"/>
      <c r="AQ161" s="442"/>
      <c r="AR161" s="442"/>
      <c r="AS161" s="442"/>
      <c r="AT161" s="442"/>
      <c r="AU161" s="442"/>
      <c r="AV161" s="442"/>
      <c r="AW161" s="442"/>
      <c r="AX161" s="442"/>
      <c r="AY161" s="442"/>
      <c r="AZ161" s="442"/>
    </row>
    <row r="162" spans="2:52" ht="20.100000000000001" hidden="1" customHeight="1" outlineLevel="1">
      <c r="B162" s="434"/>
      <c r="C162" s="1002"/>
      <c r="D162" s="1003"/>
      <c r="E162" s="1003"/>
      <c r="F162" s="1004"/>
      <c r="G162" s="1005"/>
      <c r="H162" s="1006"/>
      <c r="I162" s="1006"/>
      <c r="J162" s="1006"/>
      <c r="K162" s="1007"/>
      <c r="L162" s="715"/>
      <c r="M162" s="715"/>
      <c r="N162" s="715"/>
      <c r="O162" s="715"/>
      <c r="P162" s="715"/>
      <c r="Q162" s="715"/>
      <c r="R162" s="715"/>
      <c r="S162" s="716"/>
      <c r="T162" s="717"/>
      <c r="U162" s="720">
        <f t="shared" si="52"/>
        <v>0</v>
      </c>
      <c r="V162" s="721">
        <f t="shared" si="53"/>
        <v>0</v>
      </c>
      <c r="W162" s="722">
        <f t="shared" si="54"/>
        <v>0</v>
      </c>
      <c r="X162" s="442"/>
      <c r="Y162" s="442"/>
      <c r="Z162" s="442"/>
      <c r="AA162" s="442"/>
      <c r="AB162" s="442"/>
      <c r="AC162" s="442"/>
      <c r="AD162" s="442"/>
      <c r="AE162" s="442"/>
      <c r="AF162" s="442"/>
      <c r="AG162" s="442"/>
      <c r="AH162" s="442"/>
      <c r="AI162" s="442"/>
      <c r="AJ162" s="442"/>
      <c r="AK162" s="442"/>
      <c r="AL162" s="442"/>
      <c r="AM162" s="442"/>
      <c r="AN162" s="442"/>
      <c r="AO162" s="442"/>
      <c r="AP162" s="442"/>
      <c r="AQ162" s="442"/>
      <c r="AR162" s="442"/>
      <c r="AS162" s="442"/>
      <c r="AT162" s="442"/>
      <c r="AU162" s="442"/>
      <c r="AV162" s="442"/>
      <c r="AW162" s="442"/>
      <c r="AX162" s="442"/>
      <c r="AY162" s="442"/>
      <c r="AZ162" s="442"/>
    </row>
    <row r="163" spans="2:52" ht="20.100000000000001" hidden="1" customHeight="1" outlineLevel="1">
      <c r="B163" s="434"/>
      <c r="C163" s="1002"/>
      <c r="D163" s="1003"/>
      <c r="E163" s="1003"/>
      <c r="F163" s="1004"/>
      <c r="G163" s="1005"/>
      <c r="H163" s="1006"/>
      <c r="I163" s="1006"/>
      <c r="J163" s="1006"/>
      <c r="K163" s="1007"/>
      <c r="L163" s="715"/>
      <c r="M163" s="715"/>
      <c r="N163" s="715"/>
      <c r="O163" s="715"/>
      <c r="P163" s="715"/>
      <c r="Q163" s="715"/>
      <c r="R163" s="715"/>
      <c r="S163" s="716"/>
      <c r="T163" s="717"/>
      <c r="U163" s="720">
        <f t="shared" si="52"/>
        <v>0</v>
      </c>
      <c r="V163" s="721">
        <f t="shared" si="53"/>
        <v>0</v>
      </c>
      <c r="W163" s="722">
        <f t="shared" si="54"/>
        <v>0</v>
      </c>
      <c r="X163" s="442"/>
      <c r="Y163" s="442"/>
      <c r="Z163" s="442"/>
      <c r="AA163" s="442"/>
      <c r="AB163" s="442"/>
      <c r="AC163" s="442"/>
      <c r="AD163" s="442"/>
      <c r="AE163" s="442"/>
      <c r="AF163" s="442"/>
      <c r="AG163" s="442"/>
      <c r="AH163" s="442"/>
      <c r="AI163" s="442"/>
      <c r="AJ163" s="442"/>
      <c r="AK163" s="442"/>
      <c r="AL163" s="442"/>
      <c r="AM163" s="442"/>
      <c r="AN163" s="442"/>
      <c r="AO163" s="442"/>
      <c r="AP163" s="442"/>
      <c r="AQ163" s="442"/>
      <c r="AR163" s="442"/>
      <c r="AS163" s="442"/>
      <c r="AT163" s="442"/>
      <c r="AU163" s="442"/>
      <c r="AV163" s="442"/>
      <c r="AW163" s="442"/>
      <c r="AX163" s="442"/>
      <c r="AY163" s="442"/>
      <c r="AZ163" s="442"/>
    </row>
    <row r="164" spans="2:52" ht="20.100000000000001" hidden="1" customHeight="1" outlineLevel="1">
      <c r="B164" s="434"/>
      <c r="C164" s="1002"/>
      <c r="D164" s="1003"/>
      <c r="E164" s="1003"/>
      <c r="F164" s="1004"/>
      <c r="G164" s="1005"/>
      <c r="H164" s="1006"/>
      <c r="I164" s="1006"/>
      <c r="J164" s="1006"/>
      <c r="K164" s="1007"/>
      <c r="L164" s="715"/>
      <c r="M164" s="715"/>
      <c r="N164" s="715"/>
      <c r="O164" s="715"/>
      <c r="P164" s="715"/>
      <c r="Q164" s="715"/>
      <c r="R164" s="715"/>
      <c r="S164" s="716"/>
      <c r="T164" s="717"/>
      <c r="U164" s="720">
        <f t="shared" si="52"/>
        <v>0</v>
      </c>
      <c r="V164" s="721">
        <f t="shared" si="53"/>
        <v>0</v>
      </c>
      <c r="W164" s="722">
        <f t="shared" si="54"/>
        <v>0</v>
      </c>
      <c r="X164" s="442"/>
      <c r="Y164" s="442"/>
      <c r="Z164" s="442"/>
      <c r="AA164" s="442"/>
      <c r="AB164" s="442"/>
      <c r="AC164" s="442"/>
      <c r="AD164" s="442"/>
      <c r="AE164" s="442"/>
      <c r="AF164" s="442"/>
      <c r="AG164" s="442"/>
      <c r="AH164" s="442"/>
      <c r="AI164" s="442"/>
      <c r="AJ164" s="442"/>
      <c r="AK164" s="442"/>
      <c r="AL164" s="442"/>
      <c r="AM164" s="442"/>
      <c r="AN164" s="442"/>
      <c r="AO164" s="442"/>
      <c r="AP164" s="442"/>
      <c r="AQ164" s="442"/>
      <c r="AR164" s="442"/>
      <c r="AS164" s="442"/>
      <c r="AT164" s="442"/>
      <c r="AU164" s="442"/>
      <c r="AV164" s="442"/>
      <c r="AW164" s="442"/>
      <c r="AX164" s="442"/>
      <c r="AY164" s="442"/>
      <c r="AZ164" s="442"/>
    </row>
    <row r="165" spans="2:52" ht="20.100000000000001" hidden="1" customHeight="1" outlineLevel="1">
      <c r="B165" s="434"/>
      <c r="C165" s="1002"/>
      <c r="D165" s="1003"/>
      <c r="E165" s="1003"/>
      <c r="F165" s="1004"/>
      <c r="G165" s="1005"/>
      <c r="H165" s="1006"/>
      <c r="I165" s="1006"/>
      <c r="J165" s="1006"/>
      <c r="K165" s="1007"/>
      <c r="L165" s="715"/>
      <c r="M165" s="715"/>
      <c r="N165" s="715"/>
      <c r="O165" s="715"/>
      <c r="P165" s="715"/>
      <c r="Q165" s="715"/>
      <c r="R165" s="715"/>
      <c r="S165" s="716"/>
      <c r="T165" s="717"/>
      <c r="U165" s="720">
        <f t="shared" si="52"/>
        <v>0</v>
      </c>
      <c r="V165" s="721">
        <f t="shared" si="53"/>
        <v>0</v>
      </c>
      <c r="W165" s="722">
        <f t="shared" si="54"/>
        <v>0</v>
      </c>
      <c r="X165" s="442"/>
      <c r="Y165" s="442"/>
      <c r="Z165" s="442"/>
      <c r="AA165" s="442"/>
      <c r="AB165" s="442"/>
      <c r="AC165" s="442"/>
      <c r="AD165" s="442"/>
      <c r="AE165" s="442"/>
      <c r="AF165" s="442"/>
      <c r="AG165" s="442"/>
      <c r="AH165" s="442"/>
      <c r="AI165" s="442"/>
      <c r="AJ165" s="442"/>
      <c r="AK165" s="442"/>
      <c r="AL165" s="442"/>
      <c r="AM165" s="442"/>
      <c r="AN165" s="442"/>
      <c r="AO165" s="442"/>
      <c r="AP165" s="442"/>
      <c r="AQ165" s="442"/>
      <c r="AR165" s="442"/>
      <c r="AS165" s="442"/>
      <c r="AT165" s="442"/>
      <c r="AU165" s="442"/>
      <c r="AV165" s="442"/>
      <c r="AW165" s="442"/>
      <c r="AX165" s="442"/>
      <c r="AY165" s="442"/>
      <c r="AZ165" s="442"/>
    </row>
    <row r="166" spans="2:52" ht="20.100000000000001" hidden="1" customHeight="1" outlineLevel="1">
      <c r="B166" s="434"/>
      <c r="C166" s="1002"/>
      <c r="D166" s="1003"/>
      <c r="E166" s="1003"/>
      <c r="F166" s="1004"/>
      <c r="G166" s="1005"/>
      <c r="H166" s="1006"/>
      <c r="I166" s="1006"/>
      <c r="J166" s="1006"/>
      <c r="K166" s="1007"/>
      <c r="L166" s="715"/>
      <c r="M166" s="715"/>
      <c r="N166" s="715"/>
      <c r="O166" s="715"/>
      <c r="P166" s="715"/>
      <c r="Q166" s="715"/>
      <c r="R166" s="715"/>
      <c r="S166" s="716"/>
      <c r="T166" s="717"/>
      <c r="U166" s="720">
        <f t="shared" si="52"/>
        <v>0</v>
      </c>
      <c r="V166" s="721">
        <f t="shared" si="53"/>
        <v>0</v>
      </c>
      <c r="W166" s="722">
        <f t="shared" si="54"/>
        <v>0</v>
      </c>
      <c r="X166" s="442"/>
      <c r="Y166" s="442"/>
      <c r="Z166" s="442"/>
      <c r="AA166" s="442"/>
      <c r="AB166" s="442"/>
      <c r="AC166" s="442"/>
      <c r="AD166" s="442"/>
      <c r="AE166" s="442"/>
      <c r="AF166" s="442"/>
      <c r="AG166" s="442"/>
      <c r="AH166" s="442"/>
      <c r="AI166" s="442"/>
      <c r="AJ166" s="442"/>
      <c r="AK166" s="442"/>
      <c r="AL166" s="442"/>
      <c r="AM166" s="442"/>
      <c r="AN166" s="442"/>
      <c r="AO166" s="442"/>
      <c r="AP166" s="442"/>
      <c r="AQ166" s="442"/>
      <c r="AR166" s="442"/>
      <c r="AS166" s="442"/>
      <c r="AT166" s="442"/>
      <c r="AU166" s="442"/>
      <c r="AV166" s="442"/>
      <c r="AW166" s="442"/>
      <c r="AX166" s="442"/>
      <c r="AY166" s="442"/>
      <c r="AZ166" s="442"/>
    </row>
    <row r="167" spans="2:52" ht="20.100000000000001" hidden="1" customHeight="1" outlineLevel="1">
      <c r="B167" s="434"/>
      <c r="C167" s="1002"/>
      <c r="D167" s="1003"/>
      <c r="E167" s="1003"/>
      <c r="F167" s="1004"/>
      <c r="G167" s="1005"/>
      <c r="H167" s="1006"/>
      <c r="I167" s="1006"/>
      <c r="J167" s="1006"/>
      <c r="K167" s="1007"/>
      <c r="L167" s="715"/>
      <c r="M167" s="715"/>
      <c r="N167" s="715"/>
      <c r="O167" s="715"/>
      <c r="P167" s="715"/>
      <c r="Q167" s="715"/>
      <c r="R167" s="715"/>
      <c r="S167" s="716"/>
      <c r="T167" s="717"/>
      <c r="U167" s="720">
        <f t="shared" si="52"/>
        <v>0</v>
      </c>
      <c r="V167" s="721">
        <f t="shared" si="53"/>
        <v>0</v>
      </c>
      <c r="W167" s="722">
        <f t="shared" si="54"/>
        <v>0</v>
      </c>
      <c r="X167" s="442"/>
      <c r="Y167" s="442"/>
      <c r="Z167" s="442"/>
      <c r="AA167" s="442"/>
      <c r="AB167" s="442"/>
      <c r="AC167" s="442"/>
      <c r="AD167" s="442"/>
      <c r="AE167" s="442"/>
      <c r="AF167" s="442"/>
      <c r="AG167" s="442"/>
      <c r="AH167" s="442"/>
      <c r="AI167" s="442"/>
      <c r="AJ167" s="442"/>
      <c r="AK167" s="442"/>
      <c r="AL167" s="442"/>
      <c r="AM167" s="442"/>
      <c r="AN167" s="442"/>
      <c r="AO167" s="442"/>
      <c r="AP167" s="442"/>
      <c r="AQ167" s="442"/>
      <c r="AR167" s="442"/>
      <c r="AS167" s="442"/>
      <c r="AT167" s="442"/>
      <c r="AU167" s="442"/>
      <c r="AV167" s="442"/>
      <c r="AW167" s="442"/>
      <c r="AX167" s="442"/>
      <c r="AY167" s="442"/>
      <c r="AZ167" s="442"/>
    </row>
    <row r="168" spans="2:52" s="19" customFormat="1" ht="9.9499999999999993" hidden="1" customHeight="1" outlineLevel="1">
      <c r="B168" s="435"/>
      <c r="C168" s="437"/>
      <c r="D168" s="437"/>
      <c r="E168" s="437"/>
      <c r="F168" s="437"/>
      <c r="G168" s="666"/>
      <c r="H168" s="666"/>
      <c r="I168" s="666"/>
      <c r="J168" s="666"/>
      <c r="K168" s="666"/>
      <c r="L168" s="438"/>
      <c r="M168" s="438"/>
      <c r="N168" s="438"/>
      <c r="O168" s="438"/>
      <c r="P168" s="438"/>
      <c r="Q168" s="438"/>
      <c r="R168" s="438"/>
      <c r="S168" s="438"/>
      <c r="T168" s="439"/>
      <c r="U168" s="439"/>
      <c r="V168" s="439"/>
      <c r="W168" s="667"/>
      <c r="X168" s="668"/>
      <c r="Y168" s="668"/>
      <c r="Z168" s="668"/>
      <c r="AA168" s="668"/>
      <c r="AB168" s="668"/>
      <c r="AC168" s="668"/>
      <c r="AD168" s="668"/>
      <c r="AE168" s="668"/>
      <c r="AF168" s="668"/>
      <c r="AG168" s="668"/>
      <c r="AH168" s="668"/>
      <c r="AI168" s="668"/>
      <c r="AJ168" s="668"/>
      <c r="AK168" s="668"/>
      <c r="AL168" s="668"/>
      <c r="AM168" s="668"/>
      <c r="AN168" s="668"/>
      <c r="AO168" s="668"/>
      <c r="AP168" s="668"/>
      <c r="AQ168" s="668"/>
      <c r="AR168" s="668"/>
      <c r="AS168" s="668"/>
      <c r="AT168" s="668"/>
      <c r="AU168" s="668"/>
      <c r="AV168" s="668"/>
      <c r="AW168" s="668"/>
      <c r="AX168" s="668"/>
      <c r="AY168" s="668"/>
      <c r="AZ168" s="668"/>
    </row>
    <row r="169" spans="2:52" ht="20.100000000000001" customHeight="1" collapsed="1">
      <c r="B169" s="32">
        <f>B157+1</f>
        <v>14</v>
      </c>
      <c r="C169" s="1013"/>
      <c r="D169" s="1014"/>
      <c r="E169" s="1014"/>
      <c r="F169" s="1015"/>
      <c r="G169" s="1016"/>
      <c r="H169" s="1017"/>
      <c r="I169" s="1017"/>
      <c r="J169" s="1017"/>
      <c r="K169" s="1018"/>
      <c r="L169" s="701">
        <f t="shared" ref="L169:R169" si="55">SUM(L170:L179)</f>
        <v>0</v>
      </c>
      <c r="M169" s="702">
        <f t="shared" si="55"/>
        <v>0</v>
      </c>
      <c r="N169" s="703">
        <f t="shared" si="55"/>
        <v>0</v>
      </c>
      <c r="O169" s="703">
        <f t="shared" si="55"/>
        <v>0</v>
      </c>
      <c r="P169" s="702">
        <f t="shared" si="55"/>
        <v>0</v>
      </c>
      <c r="Q169" s="704">
        <f t="shared" si="55"/>
        <v>0</v>
      </c>
      <c r="R169" s="701">
        <f t="shared" si="55"/>
        <v>0</v>
      </c>
      <c r="S169" s="705">
        <v>1</v>
      </c>
      <c r="T169" s="706">
        <f>(S170*T170)+(S171*T171)+(S172*T172)+(S173*T173)+(S174*T174)+(S175*T175)+(S176*T176)+(S177*T177)+(S178*T178)+(S179*T179)</f>
        <v>0</v>
      </c>
      <c r="U169" s="665">
        <f t="shared" ref="U169:U179" si="56">S169*T169*(1+MGKZ)*(1+Gewinn)*(1+Sicherheit)</f>
        <v>0</v>
      </c>
      <c r="V169" s="643">
        <f t="shared" ref="V169:V179" si="57">R169*Fertigung</f>
        <v>0</v>
      </c>
      <c r="W169" s="50">
        <f t="shared" ref="W169:W179" si="58">L169*$E$6+M169*$M$6+N169*$M$7+O169*$M$8+P169*$E$7+Q169*$M$9+U169+V169</f>
        <v>0</v>
      </c>
      <c r="X169" s="442"/>
      <c r="Y169" s="442"/>
      <c r="Z169" s="442"/>
      <c r="AA169" s="442"/>
      <c r="AB169" s="442"/>
      <c r="AC169" s="442"/>
      <c r="AD169" s="442"/>
      <c r="AE169" s="442"/>
      <c r="AF169" s="442"/>
      <c r="AG169" s="442"/>
      <c r="AH169" s="442"/>
      <c r="AI169" s="442"/>
      <c r="AJ169" s="442"/>
      <c r="AK169" s="442"/>
      <c r="AL169" s="442"/>
      <c r="AM169" s="442"/>
      <c r="AN169" s="442"/>
      <c r="AO169" s="442"/>
      <c r="AP169" s="442"/>
      <c r="AQ169" s="442"/>
      <c r="AR169" s="442"/>
      <c r="AS169" s="442"/>
      <c r="AT169" s="442"/>
      <c r="AU169" s="442"/>
      <c r="AV169" s="442"/>
      <c r="AW169" s="442"/>
      <c r="AX169" s="442"/>
      <c r="AY169" s="442"/>
      <c r="AZ169" s="442"/>
    </row>
    <row r="170" spans="2:52" ht="20.100000000000001" hidden="1" customHeight="1" outlineLevel="1">
      <c r="B170" s="433"/>
      <c r="C170" s="1002"/>
      <c r="D170" s="1003"/>
      <c r="E170" s="1003"/>
      <c r="F170" s="1004"/>
      <c r="G170" s="1005"/>
      <c r="H170" s="1006"/>
      <c r="I170" s="1006"/>
      <c r="J170" s="1006"/>
      <c r="K170" s="1007"/>
      <c r="L170" s="715"/>
      <c r="M170" s="715"/>
      <c r="N170" s="715"/>
      <c r="O170" s="715"/>
      <c r="P170" s="715"/>
      <c r="Q170" s="715"/>
      <c r="R170" s="715"/>
      <c r="S170" s="716"/>
      <c r="T170" s="717"/>
      <c r="U170" s="720">
        <f t="shared" si="56"/>
        <v>0</v>
      </c>
      <c r="V170" s="721">
        <f t="shared" si="57"/>
        <v>0</v>
      </c>
      <c r="W170" s="722">
        <f t="shared" si="58"/>
        <v>0</v>
      </c>
      <c r="X170" s="442"/>
      <c r="Y170" s="442"/>
      <c r="Z170" s="442"/>
      <c r="AA170" s="442"/>
      <c r="AB170" s="442"/>
      <c r="AC170" s="442"/>
      <c r="AD170" s="442"/>
      <c r="AE170" s="442"/>
      <c r="AF170" s="442"/>
      <c r="AG170" s="442"/>
      <c r="AH170" s="442"/>
      <c r="AI170" s="442"/>
      <c r="AJ170" s="442"/>
      <c r="AK170" s="442"/>
      <c r="AL170" s="442"/>
      <c r="AM170" s="442"/>
      <c r="AN170" s="442"/>
      <c r="AO170" s="442"/>
      <c r="AP170" s="442"/>
      <c r="AQ170" s="442"/>
      <c r="AR170" s="442"/>
      <c r="AS170" s="442"/>
      <c r="AT170" s="442"/>
      <c r="AU170" s="442"/>
      <c r="AV170" s="442"/>
      <c r="AW170" s="442"/>
      <c r="AX170" s="442"/>
      <c r="AY170" s="442"/>
      <c r="AZ170" s="442"/>
    </row>
    <row r="171" spans="2:52" ht="20.100000000000001" hidden="1" customHeight="1" outlineLevel="1">
      <c r="B171" s="434"/>
      <c r="C171" s="1002"/>
      <c r="D171" s="1003"/>
      <c r="E171" s="1003"/>
      <c r="F171" s="1004"/>
      <c r="G171" s="1005"/>
      <c r="H171" s="1006"/>
      <c r="I171" s="1006"/>
      <c r="J171" s="1006"/>
      <c r="K171" s="1007"/>
      <c r="L171" s="715"/>
      <c r="M171" s="715"/>
      <c r="N171" s="715"/>
      <c r="O171" s="715"/>
      <c r="P171" s="715"/>
      <c r="Q171" s="715"/>
      <c r="R171" s="715"/>
      <c r="S171" s="716"/>
      <c r="T171" s="717"/>
      <c r="U171" s="720">
        <f t="shared" si="56"/>
        <v>0</v>
      </c>
      <c r="V171" s="721">
        <f t="shared" si="57"/>
        <v>0</v>
      </c>
      <c r="W171" s="722">
        <f t="shared" si="58"/>
        <v>0</v>
      </c>
      <c r="X171" s="442"/>
      <c r="Y171" s="442"/>
      <c r="Z171" s="442"/>
      <c r="AA171" s="442"/>
      <c r="AB171" s="442"/>
      <c r="AC171" s="442"/>
      <c r="AD171" s="442"/>
      <c r="AE171" s="442"/>
      <c r="AF171" s="442"/>
      <c r="AG171" s="442"/>
      <c r="AH171" s="442"/>
      <c r="AI171" s="442"/>
      <c r="AJ171" s="442"/>
      <c r="AK171" s="442"/>
      <c r="AL171" s="442"/>
      <c r="AM171" s="442"/>
      <c r="AN171" s="442"/>
      <c r="AO171" s="442"/>
      <c r="AP171" s="442"/>
      <c r="AQ171" s="442"/>
      <c r="AR171" s="442"/>
      <c r="AS171" s="442"/>
      <c r="AT171" s="442"/>
      <c r="AU171" s="442"/>
      <c r="AV171" s="442"/>
      <c r="AW171" s="442"/>
      <c r="AX171" s="442"/>
      <c r="AY171" s="442"/>
      <c r="AZ171" s="442"/>
    </row>
    <row r="172" spans="2:52" ht="20.100000000000001" hidden="1" customHeight="1" outlineLevel="1">
      <c r="B172" s="434"/>
      <c r="C172" s="1002"/>
      <c r="D172" s="1003"/>
      <c r="E172" s="1003"/>
      <c r="F172" s="1004"/>
      <c r="G172" s="1005"/>
      <c r="H172" s="1006"/>
      <c r="I172" s="1006"/>
      <c r="J172" s="1006"/>
      <c r="K172" s="1007"/>
      <c r="L172" s="715"/>
      <c r="M172" s="715"/>
      <c r="N172" s="715"/>
      <c r="O172" s="715"/>
      <c r="P172" s="715"/>
      <c r="Q172" s="715"/>
      <c r="R172" s="715"/>
      <c r="S172" s="716"/>
      <c r="T172" s="717"/>
      <c r="U172" s="720">
        <f t="shared" si="56"/>
        <v>0</v>
      </c>
      <c r="V172" s="721">
        <f t="shared" si="57"/>
        <v>0</v>
      </c>
      <c r="W172" s="722">
        <f t="shared" si="58"/>
        <v>0</v>
      </c>
      <c r="X172" s="442"/>
      <c r="Y172" s="442"/>
      <c r="Z172" s="442"/>
      <c r="AA172" s="442"/>
      <c r="AB172" s="442"/>
      <c r="AC172" s="442"/>
      <c r="AD172" s="442"/>
      <c r="AE172" s="442"/>
      <c r="AF172" s="442"/>
      <c r="AG172" s="442"/>
      <c r="AH172" s="442"/>
      <c r="AI172" s="442"/>
      <c r="AJ172" s="442"/>
      <c r="AK172" s="442"/>
      <c r="AL172" s="442"/>
      <c r="AM172" s="442"/>
      <c r="AN172" s="442"/>
      <c r="AO172" s="442"/>
      <c r="AP172" s="442"/>
      <c r="AQ172" s="442"/>
      <c r="AR172" s="442"/>
      <c r="AS172" s="442"/>
      <c r="AT172" s="442"/>
      <c r="AU172" s="442"/>
      <c r="AV172" s="442"/>
      <c r="AW172" s="442"/>
      <c r="AX172" s="442"/>
      <c r="AY172" s="442"/>
      <c r="AZ172" s="442"/>
    </row>
    <row r="173" spans="2:52" ht="20.100000000000001" hidden="1" customHeight="1" outlineLevel="1">
      <c r="B173" s="434"/>
      <c r="C173" s="1002"/>
      <c r="D173" s="1003"/>
      <c r="E173" s="1003"/>
      <c r="F173" s="1004"/>
      <c r="G173" s="1005"/>
      <c r="H173" s="1006"/>
      <c r="I173" s="1006"/>
      <c r="J173" s="1006"/>
      <c r="K173" s="1007"/>
      <c r="L173" s="715"/>
      <c r="M173" s="715"/>
      <c r="N173" s="715"/>
      <c r="O173" s="715"/>
      <c r="P173" s="715"/>
      <c r="Q173" s="715"/>
      <c r="R173" s="715"/>
      <c r="S173" s="716"/>
      <c r="T173" s="717"/>
      <c r="U173" s="720">
        <f t="shared" si="56"/>
        <v>0</v>
      </c>
      <c r="V173" s="721">
        <f t="shared" si="57"/>
        <v>0</v>
      </c>
      <c r="W173" s="722">
        <f t="shared" si="58"/>
        <v>0</v>
      </c>
      <c r="X173" s="442"/>
      <c r="Y173" s="442"/>
      <c r="Z173" s="442"/>
      <c r="AA173" s="442"/>
      <c r="AB173" s="442"/>
      <c r="AC173" s="442"/>
      <c r="AD173" s="442"/>
      <c r="AE173" s="442"/>
      <c r="AF173" s="442"/>
      <c r="AG173" s="442"/>
      <c r="AH173" s="442"/>
      <c r="AI173" s="442"/>
      <c r="AJ173" s="442"/>
      <c r="AK173" s="442"/>
      <c r="AL173" s="442"/>
      <c r="AM173" s="442"/>
      <c r="AN173" s="442"/>
      <c r="AO173" s="442"/>
      <c r="AP173" s="442"/>
      <c r="AQ173" s="442"/>
      <c r="AR173" s="442"/>
      <c r="AS173" s="442"/>
      <c r="AT173" s="442"/>
      <c r="AU173" s="442"/>
      <c r="AV173" s="442"/>
      <c r="AW173" s="442"/>
      <c r="AX173" s="442"/>
      <c r="AY173" s="442"/>
      <c r="AZ173" s="442"/>
    </row>
    <row r="174" spans="2:52" ht="20.100000000000001" hidden="1" customHeight="1" outlineLevel="1">
      <c r="B174" s="434"/>
      <c r="C174" s="1002"/>
      <c r="D174" s="1003"/>
      <c r="E174" s="1003"/>
      <c r="F174" s="1004"/>
      <c r="G174" s="1005"/>
      <c r="H174" s="1006"/>
      <c r="I174" s="1006"/>
      <c r="J174" s="1006"/>
      <c r="K174" s="1007"/>
      <c r="L174" s="715"/>
      <c r="M174" s="715"/>
      <c r="N174" s="715"/>
      <c r="O174" s="715"/>
      <c r="P174" s="715"/>
      <c r="Q174" s="715"/>
      <c r="R174" s="715"/>
      <c r="S174" s="716"/>
      <c r="T174" s="717"/>
      <c r="U174" s="720">
        <f t="shared" si="56"/>
        <v>0</v>
      </c>
      <c r="V174" s="721">
        <f t="shared" si="57"/>
        <v>0</v>
      </c>
      <c r="W174" s="722">
        <f t="shared" si="58"/>
        <v>0</v>
      </c>
      <c r="X174" s="442"/>
      <c r="Y174" s="442"/>
      <c r="Z174" s="442"/>
      <c r="AA174" s="442"/>
      <c r="AB174" s="442"/>
      <c r="AC174" s="442"/>
      <c r="AD174" s="442"/>
      <c r="AE174" s="442"/>
      <c r="AF174" s="442"/>
      <c r="AG174" s="442"/>
      <c r="AH174" s="442"/>
      <c r="AI174" s="442"/>
      <c r="AJ174" s="442"/>
      <c r="AK174" s="442"/>
      <c r="AL174" s="442"/>
      <c r="AM174" s="442"/>
      <c r="AN174" s="442"/>
      <c r="AO174" s="442"/>
      <c r="AP174" s="442"/>
      <c r="AQ174" s="442"/>
      <c r="AR174" s="442"/>
      <c r="AS174" s="442"/>
      <c r="AT174" s="442"/>
      <c r="AU174" s="442"/>
      <c r="AV174" s="442"/>
      <c r="AW174" s="442"/>
      <c r="AX174" s="442"/>
      <c r="AY174" s="442"/>
      <c r="AZ174" s="442"/>
    </row>
    <row r="175" spans="2:52" ht="20.100000000000001" hidden="1" customHeight="1" outlineLevel="1">
      <c r="B175" s="434"/>
      <c r="C175" s="1002"/>
      <c r="D175" s="1003"/>
      <c r="E175" s="1003"/>
      <c r="F175" s="1004"/>
      <c r="G175" s="1005"/>
      <c r="H175" s="1006"/>
      <c r="I175" s="1006"/>
      <c r="J175" s="1006"/>
      <c r="K175" s="1007"/>
      <c r="L175" s="715"/>
      <c r="M175" s="715"/>
      <c r="N175" s="715"/>
      <c r="O175" s="715"/>
      <c r="P175" s="715"/>
      <c r="Q175" s="715"/>
      <c r="R175" s="715"/>
      <c r="S175" s="716"/>
      <c r="T175" s="717"/>
      <c r="U175" s="720">
        <f t="shared" si="56"/>
        <v>0</v>
      </c>
      <c r="V175" s="721">
        <f t="shared" si="57"/>
        <v>0</v>
      </c>
      <c r="W175" s="722">
        <f t="shared" si="58"/>
        <v>0</v>
      </c>
      <c r="X175" s="442"/>
      <c r="Y175" s="442"/>
      <c r="Z175" s="442"/>
      <c r="AA175" s="442"/>
      <c r="AB175" s="442"/>
      <c r="AC175" s="442"/>
      <c r="AD175" s="442"/>
      <c r="AE175" s="442"/>
      <c r="AF175" s="442"/>
      <c r="AG175" s="442"/>
      <c r="AH175" s="442"/>
      <c r="AI175" s="442"/>
      <c r="AJ175" s="442"/>
      <c r="AK175" s="442"/>
      <c r="AL175" s="442"/>
      <c r="AM175" s="442"/>
      <c r="AN175" s="442"/>
      <c r="AO175" s="442"/>
      <c r="AP175" s="442"/>
      <c r="AQ175" s="442"/>
      <c r="AR175" s="442"/>
      <c r="AS175" s="442"/>
      <c r="AT175" s="442"/>
      <c r="AU175" s="442"/>
      <c r="AV175" s="442"/>
      <c r="AW175" s="442"/>
      <c r="AX175" s="442"/>
      <c r="AY175" s="442"/>
      <c r="AZ175" s="442"/>
    </row>
    <row r="176" spans="2:52" ht="20.100000000000001" hidden="1" customHeight="1" outlineLevel="1">
      <c r="B176" s="434"/>
      <c r="C176" s="1002"/>
      <c r="D176" s="1003"/>
      <c r="E176" s="1003"/>
      <c r="F176" s="1004"/>
      <c r="G176" s="1005"/>
      <c r="H176" s="1006"/>
      <c r="I176" s="1006"/>
      <c r="J176" s="1006"/>
      <c r="K176" s="1007"/>
      <c r="L176" s="715"/>
      <c r="M176" s="715"/>
      <c r="N176" s="715"/>
      <c r="O176" s="715"/>
      <c r="P176" s="715"/>
      <c r="Q176" s="715"/>
      <c r="R176" s="715"/>
      <c r="S176" s="716"/>
      <c r="T176" s="717"/>
      <c r="U176" s="720">
        <f t="shared" si="56"/>
        <v>0</v>
      </c>
      <c r="V176" s="721">
        <f t="shared" si="57"/>
        <v>0</v>
      </c>
      <c r="W176" s="722">
        <f t="shared" si="58"/>
        <v>0</v>
      </c>
      <c r="X176" s="442"/>
      <c r="Y176" s="442"/>
      <c r="Z176" s="442"/>
      <c r="AA176" s="442"/>
      <c r="AB176" s="442"/>
      <c r="AC176" s="442"/>
      <c r="AD176" s="442"/>
      <c r="AE176" s="442"/>
      <c r="AF176" s="442"/>
      <c r="AG176" s="442"/>
      <c r="AH176" s="442"/>
      <c r="AI176" s="442"/>
      <c r="AJ176" s="442"/>
      <c r="AK176" s="442"/>
      <c r="AL176" s="442"/>
      <c r="AM176" s="442"/>
      <c r="AN176" s="442"/>
      <c r="AO176" s="442"/>
      <c r="AP176" s="442"/>
      <c r="AQ176" s="442"/>
      <c r="AR176" s="442"/>
      <c r="AS176" s="442"/>
      <c r="AT176" s="442"/>
      <c r="AU176" s="442"/>
      <c r="AV176" s="442"/>
      <c r="AW176" s="442"/>
      <c r="AX176" s="442"/>
      <c r="AY176" s="442"/>
      <c r="AZ176" s="442"/>
    </row>
    <row r="177" spans="2:52" ht="20.100000000000001" hidden="1" customHeight="1" outlineLevel="1">
      <c r="B177" s="434"/>
      <c r="C177" s="1002"/>
      <c r="D177" s="1003"/>
      <c r="E177" s="1003"/>
      <c r="F177" s="1004"/>
      <c r="G177" s="1005"/>
      <c r="H177" s="1006"/>
      <c r="I177" s="1006"/>
      <c r="J177" s="1006"/>
      <c r="K177" s="1007"/>
      <c r="L177" s="715"/>
      <c r="M177" s="715"/>
      <c r="N177" s="715"/>
      <c r="O177" s="715"/>
      <c r="P177" s="715"/>
      <c r="Q177" s="715"/>
      <c r="R177" s="715"/>
      <c r="S177" s="716"/>
      <c r="T177" s="717"/>
      <c r="U177" s="720">
        <f t="shared" si="56"/>
        <v>0</v>
      </c>
      <c r="V177" s="721">
        <f t="shared" si="57"/>
        <v>0</v>
      </c>
      <c r="W177" s="722">
        <f t="shared" si="58"/>
        <v>0</v>
      </c>
      <c r="X177" s="442"/>
      <c r="Y177" s="442"/>
      <c r="Z177" s="442"/>
      <c r="AA177" s="442"/>
      <c r="AB177" s="442"/>
      <c r="AC177" s="442"/>
      <c r="AD177" s="442"/>
      <c r="AE177" s="442"/>
      <c r="AF177" s="442"/>
      <c r="AG177" s="442"/>
      <c r="AH177" s="442"/>
      <c r="AI177" s="442"/>
      <c r="AJ177" s="442"/>
      <c r="AK177" s="442"/>
      <c r="AL177" s="442"/>
      <c r="AM177" s="442"/>
      <c r="AN177" s="442"/>
      <c r="AO177" s="442"/>
      <c r="AP177" s="442"/>
      <c r="AQ177" s="442"/>
      <c r="AR177" s="442"/>
      <c r="AS177" s="442"/>
      <c r="AT177" s="442"/>
      <c r="AU177" s="442"/>
      <c r="AV177" s="442"/>
      <c r="AW177" s="442"/>
      <c r="AX177" s="442"/>
      <c r="AY177" s="442"/>
      <c r="AZ177" s="442"/>
    </row>
    <row r="178" spans="2:52" ht="20.100000000000001" hidden="1" customHeight="1" outlineLevel="1">
      <c r="B178" s="434"/>
      <c r="C178" s="1002"/>
      <c r="D178" s="1003"/>
      <c r="E178" s="1003"/>
      <c r="F178" s="1004"/>
      <c r="G178" s="1005"/>
      <c r="H178" s="1006"/>
      <c r="I178" s="1006"/>
      <c r="J178" s="1006"/>
      <c r="K178" s="1007"/>
      <c r="L178" s="715"/>
      <c r="M178" s="715"/>
      <c r="N178" s="715"/>
      <c r="O178" s="715"/>
      <c r="P178" s="715"/>
      <c r="Q178" s="715"/>
      <c r="R178" s="715"/>
      <c r="S178" s="716"/>
      <c r="T178" s="717"/>
      <c r="U178" s="720">
        <f t="shared" si="56"/>
        <v>0</v>
      </c>
      <c r="V178" s="721">
        <f t="shared" si="57"/>
        <v>0</v>
      </c>
      <c r="W178" s="722">
        <f t="shared" si="58"/>
        <v>0</v>
      </c>
      <c r="X178" s="442"/>
      <c r="Y178" s="442"/>
      <c r="Z178" s="442"/>
      <c r="AA178" s="442"/>
      <c r="AB178" s="442"/>
      <c r="AC178" s="442"/>
      <c r="AD178" s="442"/>
      <c r="AE178" s="442"/>
      <c r="AF178" s="442"/>
      <c r="AG178" s="442"/>
      <c r="AH178" s="442"/>
      <c r="AI178" s="442"/>
      <c r="AJ178" s="442"/>
      <c r="AK178" s="442"/>
      <c r="AL178" s="442"/>
      <c r="AM178" s="442"/>
      <c r="AN178" s="442"/>
      <c r="AO178" s="442"/>
      <c r="AP178" s="442"/>
      <c r="AQ178" s="442"/>
      <c r="AR178" s="442"/>
      <c r="AS178" s="442"/>
      <c r="AT178" s="442"/>
      <c r="AU178" s="442"/>
      <c r="AV178" s="442"/>
      <c r="AW178" s="442"/>
      <c r="AX178" s="442"/>
      <c r="AY178" s="442"/>
      <c r="AZ178" s="442"/>
    </row>
    <row r="179" spans="2:52" ht="20.100000000000001" hidden="1" customHeight="1" outlineLevel="1">
      <c r="B179" s="434"/>
      <c r="C179" s="1002"/>
      <c r="D179" s="1003"/>
      <c r="E179" s="1003"/>
      <c r="F179" s="1004"/>
      <c r="G179" s="1005"/>
      <c r="H179" s="1006"/>
      <c r="I179" s="1006"/>
      <c r="J179" s="1006"/>
      <c r="K179" s="1007"/>
      <c r="L179" s="715"/>
      <c r="M179" s="715"/>
      <c r="N179" s="715"/>
      <c r="O179" s="715"/>
      <c r="P179" s="715"/>
      <c r="Q179" s="715"/>
      <c r="R179" s="715"/>
      <c r="S179" s="716"/>
      <c r="T179" s="717"/>
      <c r="U179" s="720">
        <f t="shared" si="56"/>
        <v>0</v>
      </c>
      <c r="V179" s="721">
        <f t="shared" si="57"/>
        <v>0</v>
      </c>
      <c r="W179" s="722">
        <f t="shared" si="58"/>
        <v>0</v>
      </c>
      <c r="X179" s="442"/>
      <c r="Y179" s="442"/>
      <c r="Z179" s="442"/>
      <c r="AA179" s="442"/>
      <c r="AB179" s="442"/>
      <c r="AC179" s="442"/>
      <c r="AD179" s="442"/>
      <c r="AE179" s="442"/>
      <c r="AF179" s="442"/>
      <c r="AG179" s="442"/>
      <c r="AH179" s="442"/>
      <c r="AI179" s="442"/>
      <c r="AJ179" s="442"/>
      <c r="AK179" s="442"/>
      <c r="AL179" s="442"/>
      <c r="AM179" s="442"/>
      <c r="AN179" s="442"/>
      <c r="AO179" s="442"/>
      <c r="AP179" s="442"/>
      <c r="AQ179" s="442"/>
      <c r="AR179" s="442"/>
      <c r="AS179" s="442"/>
      <c r="AT179" s="442"/>
      <c r="AU179" s="442"/>
      <c r="AV179" s="442"/>
      <c r="AW179" s="442"/>
      <c r="AX179" s="442"/>
      <c r="AY179" s="442"/>
      <c r="AZ179" s="442"/>
    </row>
    <row r="180" spans="2:52" s="19" customFormat="1" ht="9.9499999999999993" hidden="1" customHeight="1" outlineLevel="1">
      <c r="B180" s="435"/>
      <c r="C180" s="437"/>
      <c r="D180" s="437"/>
      <c r="E180" s="437"/>
      <c r="F180" s="437"/>
      <c r="G180" s="666"/>
      <c r="H180" s="666"/>
      <c r="I180" s="666"/>
      <c r="J180" s="666"/>
      <c r="K180" s="666"/>
      <c r="L180" s="438"/>
      <c r="M180" s="438"/>
      <c r="N180" s="438"/>
      <c r="O180" s="438"/>
      <c r="P180" s="438"/>
      <c r="Q180" s="438"/>
      <c r="R180" s="438"/>
      <c r="S180" s="438"/>
      <c r="T180" s="439"/>
      <c r="U180" s="439"/>
      <c r="V180" s="439"/>
      <c r="W180" s="667"/>
      <c r="X180" s="668"/>
      <c r="Y180" s="668"/>
      <c r="Z180" s="668"/>
      <c r="AA180" s="668"/>
      <c r="AB180" s="668"/>
      <c r="AC180" s="668"/>
      <c r="AD180" s="668"/>
      <c r="AE180" s="668"/>
      <c r="AF180" s="668"/>
      <c r="AG180" s="668"/>
      <c r="AH180" s="668"/>
      <c r="AI180" s="668"/>
      <c r="AJ180" s="668"/>
      <c r="AK180" s="668"/>
      <c r="AL180" s="668"/>
      <c r="AM180" s="668"/>
      <c r="AN180" s="668"/>
      <c r="AO180" s="668"/>
      <c r="AP180" s="668"/>
      <c r="AQ180" s="668"/>
      <c r="AR180" s="668"/>
      <c r="AS180" s="668"/>
      <c r="AT180" s="668"/>
      <c r="AU180" s="668"/>
      <c r="AV180" s="668"/>
      <c r="AW180" s="668"/>
      <c r="AX180" s="668"/>
      <c r="AY180" s="668"/>
      <c r="AZ180" s="668"/>
    </row>
    <row r="181" spans="2:52" ht="20.100000000000001" customHeight="1" collapsed="1">
      <c r="B181" s="32">
        <f>B169+1</f>
        <v>15</v>
      </c>
      <c r="C181" s="1013" t="s">
        <v>319</v>
      </c>
      <c r="D181" s="1014"/>
      <c r="E181" s="1014"/>
      <c r="F181" s="1015"/>
      <c r="G181" s="1016"/>
      <c r="H181" s="1017"/>
      <c r="I181" s="1017"/>
      <c r="J181" s="1017"/>
      <c r="K181" s="1018"/>
      <c r="L181" s="701">
        <f t="shared" ref="L181:R181" si="59">SUM(L182:L191)</f>
        <v>50</v>
      </c>
      <c r="M181" s="702">
        <f t="shared" si="59"/>
        <v>10</v>
      </c>
      <c r="N181" s="703">
        <f t="shared" si="59"/>
        <v>10</v>
      </c>
      <c r="O181" s="703">
        <f t="shared" si="59"/>
        <v>10</v>
      </c>
      <c r="P181" s="702">
        <f t="shared" si="59"/>
        <v>20</v>
      </c>
      <c r="Q181" s="704">
        <f t="shared" si="59"/>
        <v>60</v>
      </c>
      <c r="R181" s="701">
        <f t="shared" si="59"/>
        <v>220</v>
      </c>
      <c r="S181" s="705">
        <v>1</v>
      </c>
      <c r="T181" s="706">
        <f>(S182*T182)+(S183*T183)+(S184*T184)+(S185*T185)+(S186*T186)+(S187*T187)+(S188*T188)+(S189*T189)+(S190*T190)+(S191*T191)</f>
        <v>5500</v>
      </c>
      <c r="U181" s="665">
        <f t="shared" ref="U181:U191" si="60">S181*T181*(1+MGKZ)*(1+Gewinn)*(1+Sicherheit)</f>
        <v>6655.0000000000018</v>
      </c>
      <c r="V181" s="643">
        <f t="shared" ref="V181:V191" si="61">R181*Fertigung</f>
        <v>20570.000000000004</v>
      </c>
      <c r="W181" s="50">
        <f t="shared" ref="W181:W191" si="62">L181*$E$6+M181*$M$6+N181*$M$7+O181*$M$8+P181*$E$7+Q181*$M$9+U181+V181</f>
        <v>43263.000000000007</v>
      </c>
      <c r="X181" s="442"/>
      <c r="Y181" s="442"/>
      <c r="Z181" s="442"/>
      <c r="AA181" s="442"/>
      <c r="AB181" s="442"/>
      <c r="AC181" s="442"/>
      <c r="AD181" s="442"/>
      <c r="AE181" s="442"/>
      <c r="AF181" s="442"/>
      <c r="AG181" s="442"/>
      <c r="AH181" s="442"/>
      <c r="AI181" s="442"/>
      <c r="AJ181" s="442"/>
      <c r="AK181" s="442"/>
      <c r="AL181" s="442"/>
      <c r="AM181" s="442"/>
      <c r="AN181" s="442"/>
      <c r="AO181" s="442"/>
      <c r="AP181" s="442"/>
      <c r="AQ181" s="442"/>
      <c r="AR181" s="442"/>
      <c r="AS181" s="442"/>
      <c r="AT181" s="442"/>
      <c r="AU181" s="442"/>
      <c r="AV181" s="442"/>
      <c r="AW181" s="442"/>
      <c r="AX181" s="442"/>
      <c r="AY181" s="442"/>
      <c r="AZ181" s="442"/>
    </row>
    <row r="182" spans="2:52" ht="20.100000000000001" hidden="1" customHeight="1" outlineLevel="1">
      <c r="B182" s="433"/>
      <c r="C182" s="1002" t="s">
        <v>340</v>
      </c>
      <c r="D182" s="1003"/>
      <c r="E182" s="1003"/>
      <c r="F182" s="1004"/>
      <c r="G182" s="1005"/>
      <c r="H182" s="1006"/>
      <c r="I182" s="1006"/>
      <c r="J182" s="1006"/>
      <c r="K182" s="1007"/>
      <c r="L182" s="715"/>
      <c r="M182" s="715"/>
      <c r="N182" s="715"/>
      <c r="O182" s="715"/>
      <c r="P182" s="715"/>
      <c r="Q182" s="715"/>
      <c r="R182" s="715">
        <v>100</v>
      </c>
      <c r="S182" s="716">
        <v>1</v>
      </c>
      <c r="T182" s="717">
        <v>2500</v>
      </c>
      <c r="U182" s="720">
        <f t="shared" si="60"/>
        <v>3025.0000000000005</v>
      </c>
      <c r="V182" s="721">
        <f t="shared" si="61"/>
        <v>9350.0000000000018</v>
      </c>
      <c r="W182" s="722">
        <f t="shared" si="62"/>
        <v>12375.000000000002</v>
      </c>
      <c r="X182" s="442"/>
      <c r="Y182" s="442"/>
      <c r="Z182" s="442"/>
      <c r="AA182" s="442"/>
      <c r="AB182" s="442"/>
      <c r="AC182" s="442"/>
      <c r="AD182" s="442"/>
      <c r="AE182" s="442"/>
      <c r="AF182" s="442"/>
      <c r="AG182" s="442"/>
      <c r="AH182" s="442"/>
      <c r="AI182" s="442"/>
      <c r="AJ182" s="442"/>
      <c r="AK182" s="442"/>
      <c r="AL182" s="442"/>
      <c r="AM182" s="442"/>
      <c r="AN182" s="442"/>
      <c r="AO182" s="442"/>
      <c r="AP182" s="442"/>
      <c r="AQ182" s="442"/>
      <c r="AR182" s="442"/>
      <c r="AS182" s="442"/>
      <c r="AT182" s="442"/>
      <c r="AU182" s="442"/>
      <c r="AV182" s="442"/>
      <c r="AW182" s="442"/>
      <c r="AX182" s="442"/>
      <c r="AY182" s="442"/>
      <c r="AZ182" s="442"/>
    </row>
    <row r="183" spans="2:52" ht="20.100000000000001" hidden="1" customHeight="1" outlineLevel="1">
      <c r="B183" s="434"/>
      <c r="C183" s="1002" t="s">
        <v>339</v>
      </c>
      <c r="D183" s="1003"/>
      <c r="E183" s="1003"/>
      <c r="F183" s="1004"/>
      <c r="G183" s="1005"/>
      <c r="H183" s="1006"/>
      <c r="I183" s="1006"/>
      <c r="J183" s="1006"/>
      <c r="K183" s="1007"/>
      <c r="L183" s="715"/>
      <c r="M183" s="715"/>
      <c r="N183" s="715"/>
      <c r="O183" s="715"/>
      <c r="P183" s="715"/>
      <c r="Q183" s="715"/>
      <c r="R183" s="715">
        <v>120</v>
      </c>
      <c r="S183" s="716">
        <v>1</v>
      </c>
      <c r="T183" s="717">
        <v>3000</v>
      </c>
      <c r="U183" s="720">
        <f t="shared" si="60"/>
        <v>3630.0000000000009</v>
      </c>
      <c r="V183" s="721">
        <f t="shared" si="61"/>
        <v>11220.000000000002</v>
      </c>
      <c r="W183" s="722">
        <f t="shared" si="62"/>
        <v>14850.000000000004</v>
      </c>
      <c r="X183" s="442"/>
      <c r="Y183" s="442"/>
      <c r="Z183" s="442"/>
      <c r="AA183" s="442"/>
      <c r="AB183" s="442"/>
      <c r="AC183" s="442"/>
      <c r="AD183" s="442"/>
      <c r="AE183" s="442"/>
      <c r="AF183" s="442"/>
      <c r="AG183" s="442"/>
      <c r="AH183" s="442"/>
      <c r="AI183" s="442"/>
      <c r="AJ183" s="442"/>
      <c r="AK183" s="442"/>
      <c r="AL183" s="442"/>
      <c r="AM183" s="442"/>
      <c r="AN183" s="442"/>
      <c r="AO183" s="442"/>
      <c r="AP183" s="442"/>
      <c r="AQ183" s="442"/>
      <c r="AR183" s="442"/>
      <c r="AS183" s="442"/>
      <c r="AT183" s="442"/>
      <c r="AU183" s="442"/>
      <c r="AV183" s="442"/>
      <c r="AW183" s="442"/>
      <c r="AX183" s="442"/>
      <c r="AY183" s="442"/>
      <c r="AZ183" s="442"/>
    </row>
    <row r="184" spans="2:52" ht="20.100000000000001" hidden="1" customHeight="1" outlineLevel="1">
      <c r="B184" s="434"/>
      <c r="C184" s="1002"/>
      <c r="D184" s="1003"/>
      <c r="E184" s="1003"/>
      <c r="F184" s="1004"/>
      <c r="G184" s="1005"/>
      <c r="H184" s="1006"/>
      <c r="I184" s="1006"/>
      <c r="J184" s="1006"/>
      <c r="K184" s="1007"/>
      <c r="L184" s="715"/>
      <c r="M184" s="715"/>
      <c r="N184" s="715"/>
      <c r="O184" s="715"/>
      <c r="P184" s="715"/>
      <c r="Q184" s="715"/>
      <c r="R184" s="715"/>
      <c r="S184" s="716"/>
      <c r="T184" s="717"/>
      <c r="U184" s="720">
        <f t="shared" si="60"/>
        <v>0</v>
      </c>
      <c r="V184" s="721">
        <f t="shared" si="61"/>
        <v>0</v>
      </c>
      <c r="W184" s="722">
        <f t="shared" si="62"/>
        <v>0</v>
      </c>
      <c r="X184" s="442"/>
      <c r="Y184" s="442"/>
      <c r="Z184" s="442"/>
      <c r="AA184" s="442"/>
      <c r="AB184" s="442"/>
      <c r="AC184" s="442"/>
      <c r="AD184" s="442"/>
      <c r="AE184" s="442"/>
      <c r="AF184" s="442"/>
      <c r="AG184" s="442"/>
      <c r="AH184" s="442"/>
      <c r="AI184" s="442"/>
      <c r="AJ184" s="442"/>
      <c r="AK184" s="442"/>
      <c r="AL184" s="442"/>
      <c r="AM184" s="442"/>
      <c r="AN184" s="442"/>
      <c r="AO184" s="442"/>
      <c r="AP184" s="442"/>
      <c r="AQ184" s="442"/>
      <c r="AR184" s="442"/>
      <c r="AS184" s="442"/>
      <c r="AT184" s="442"/>
      <c r="AU184" s="442"/>
      <c r="AV184" s="442"/>
      <c r="AW184" s="442"/>
      <c r="AX184" s="442"/>
      <c r="AY184" s="442"/>
      <c r="AZ184" s="442"/>
    </row>
    <row r="185" spans="2:52" ht="20.100000000000001" hidden="1" customHeight="1" outlineLevel="1">
      <c r="B185" s="434"/>
      <c r="C185" s="1002"/>
      <c r="D185" s="1003"/>
      <c r="E185" s="1003"/>
      <c r="F185" s="1004"/>
      <c r="G185" s="1005"/>
      <c r="H185" s="1006"/>
      <c r="I185" s="1006"/>
      <c r="J185" s="1006"/>
      <c r="K185" s="1007"/>
      <c r="L185" s="715">
        <v>50</v>
      </c>
      <c r="M185" s="715">
        <v>10</v>
      </c>
      <c r="N185" s="715">
        <v>10</v>
      </c>
      <c r="O185" s="715">
        <v>10</v>
      </c>
      <c r="P185" s="715">
        <v>20</v>
      </c>
      <c r="Q185" s="715">
        <v>60</v>
      </c>
      <c r="R185" s="715"/>
      <c r="S185" s="716"/>
      <c r="T185" s="717"/>
      <c r="U185" s="720">
        <f t="shared" si="60"/>
        <v>0</v>
      </c>
      <c r="V185" s="721">
        <f t="shared" si="61"/>
        <v>0</v>
      </c>
      <c r="W185" s="722">
        <f t="shared" si="62"/>
        <v>16038.000000000002</v>
      </c>
      <c r="X185" s="442"/>
      <c r="Y185" s="442"/>
      <c r="Z185" s="442"/>
      <c r="AA185" s="442"/>
      <c r="AB185" s="442"/>
      <c r="AC185" s="442"/>
      <c r="AD185" s="442"/>
      <c r="AE185" s="442"/>
      <c r="AF185" s="442"/>
      <c r="AG185" s="442"/>
      <c r="AH185" s="442"/>
      <c r="AI185" s="442"/>
      <c r="AJ185" s="442"/>
      <c r="AK185" s="442"/>
      <c r="AL185" s="442"/>
      <c r="AM185" s="442"/>
      <c r="AN185" s="442"/>
      <c r="AO185" s="442"/>
      <c r="AP185" s="442"/>
      <c r="AQ185" s="442"/>
      <c r="AR185" s="442"/>
      <c r="AS185" s="442"/>
      <c r="AT185" s="442"/>
      <c r="AU185" s="442"/>
      <c r="AV185" s="442"/>
      <c r="AW185" s="442"/>
      <c r="AX185" s="442"/>
      <c r="AY185" s="442"/>
      <c r="AZ185" s="442"/>
    </row>
    <row r="186" spans="2:52" ht="20.100000000000001" hidden="1" customHeight="1" outlineLevel="1">
      <c r="B186" s="434"/>
      <c r="C186" s="1002"/>
      <c r="D186" s="1003"/>
      <c r="E186" s="1003"/>
      <c r="F186" s="1004"/>
      <c r="G186" s="1005"/>
      <c r="H186" s="1006"/>
      <c r="I186" s="1006"/>
      <c r="J186" s="1006"/>
      <c r="K186" s="1007"/>
      <c r="L186" s="715"/>
      <c r="M186" s="715"/>
      <c r="N186" s="715"/>
      <c r="O186" s="715"/>
      <c r="P186" s="715"/>
      <c r="Q186" s="715"/>
      <c r="R186" s="715"/>
      <c r="S186" s="716"/>
      <c r="T186" s="717"/>
      <c r="U186" s="720">
        <f t="shared" si="60"/>
        <v>0</v>
      </c>
      <c r="V186" s="721">
        <f t="shared" si="61"/>
        <v>0</v>
      </c>
      <c r="W186" s="722">
        <f t="shared" si="62"/>
        <v>0</v>
      </c>
      <c r="X186" s="442"/>
      <c r="Y186" s="442"/>
      <c r="Z186" s="442"/>
      <c r="AA186" s="442"/>
      <c r="AB186" s="442"/>
      <c r="AC186" s="442"/>
      <c r="AD186" s="442"/>
      <c r="AE186" s="442"/>
      <c r="AF186" s="442"/>
      <c r="AG186" s="442"/>
      <c r="AH186" s="442"/>
      <c r="AI186" s="442"/>
      <c r="AJ186" s="442"/>
      <c r="AK186" s="442"/>
      <c r="AL186" s="442"/>
      <c r="AM186" s="442"/>
      <c r="AN186" s="442"/>
      <c r="AO186" s="442"/>
      <c r="AP186" s="442"/>
      <c r="AQ186" s="442"/>
      <c r="AR186" s="442"/>
      <c r="AS186" s="442"/>
      <c r="AT186" s="442"/>
      <c r="AU186" s="442"/>
      <c r="AV186" s="442"/>
      <c r="AW186" s="442"/>
      <c r="AX186" s="442"/>
      <c r="AY186" s="442"/>
      <c r="AZ186" s="442"/>
    </row>
    <row r="187" spans="2:52" ht="20.100000000000001" hidden="1" customHeight="1" outlineLevel="1">
      <c r="B187" s="434"/>
      <c r="C187" s="1002"/>
      <c r="D187" s="1003"/>
      <c r="E187" s="1003"/>
      <c r="F187" s="1004"/>
      <c r="G187" s="1005"/>
      <c r="H187" s="1006"/>
      <c r="I187" s="1006"/>
      <c r="J187" s="1006"/>
      <c r="K187" s="1007"/>
      <c r="L187" s="715"/>
      <c r="M187" s="715"/>
      <c r="N187" s="715"/>
      <c r="O187" s="715"/>
      <c r="P187" s="715"/>
      <c r="Q187" s="715"/>
      <c r="R187" s="715"/>
      <c r="S187" s="716"/>
      <c r="T187" s="717"/>
      <c r="U187" s="720">
        <f t="shared" si="60"/>
        <v>0</v>
      </c>
      <c r="V187" s="721">
        <f t="shared" si="61"/>
        <v>0</v>
      </c>
      <c r="W187" s="722">
        <f t="shared" si="62"/>
        <v>0</v>
      </c>
      <c r="X187" s="442"/>
      <c r="Y187" s="442"/>
      <c r="Z187" s="442"/>
      <c r="AA187" s="442"/>
      <c r="AB187" s="442"/>
      <c r="AC187" s="442"/>
      <c r="AD187" s="442"/>
      <c r="AE187" s="442"/>
      <c r="AF187" s="442"/>
      <c r="AG187" s="442"/>
      <c r="AH187" s="442"/>
      <c r="AI187" s="442"/>
      <c r="AJ187" s="442"/>
      <c r="AK187" s="442"/>
      <c r="AL187" s="442"/>
      <c r="AM187" s="442"/>
      <c r="AN187" s="442"/>
      <c r="AO187" s="442"/>
      <c r="AP187" s="442"/>
      <c r="AQ187" s="442"/>
      <c r="AR187" s="442"/>
      <c r="AS187" s="442"/>
      <c r="AT187" s="442"/>
      <c r="AU187" s="442"/>
      <c r="AV187" s="442"/>
      <c r="AW187" s="442"/>
      <c r="AX187" s="442"/>
      <c r="AY187" s="442"/>
      <c r="AZ187" s="442"/>
    </row>
    <row r="188" spans="2:52" ht="20.100000000000001" hidden="1" customHeight="1" outlineLevel="1">
      <c r="B188" s="434"/>
      <c r="C188" s="1002"/>
      <c r="D188" s="1003"/>
      <c r="E188" s="1003"/>
      <c r="F188" s="1004"/>
      <c r="G188" s="1005"/>
      <c r="H188" s="1006"/>
      <c r="I188" s="1006"/>
      <c r="J188" s="1006"/>
      <c r="K188" s="1007"/>
      <c r="L188" s="715"/>
      <c r="M188" s="715"/>
      <c r="N188" s="715"/>
      <c r="O188" s="715"/>
      <c r="P188" s="715"/>
      <c r="Q188" s="715"/>
      <c r="R188" s="715"/>
      <c r="S188" s="716"/>
      <c r="T188" s="717"/>
      <c r="U188" s="720">
        <f t="shared" si="60"/>
        <v>0</v>
      </c>
      <c r="V188" s="721">
        <f t="shared" si="61"/>
        <v>0</v>
      </c>
      <c r="W188" s="722">
        <f t="shared" si="62"/>
        <v>0</v>
      </c>
      <c r="X188" s="442"/>
      <c r="Y188" s="442"/>
      <c r="Z188" s="442"/>
      <c r="AA188" s="442"/>
      <c r="AB188" s="442"/>
      <c r="AC188" s="442"/>
      <c r="AD188" s="442"/>
      <c r="AE188" s="442"/>
      <c r="AF188" s="442"/>
      <c r="AG188" s="442"/>
      <c r="AH188" s="442"/>
      <c r="AI188" s="442"/>
      <c r="AJ188" s="442"/>
      <c r="AK188" s="442"/>
      <c r="AL188" s="442"/>
      <c r="AM188" s="442"/>
      <c r="AN188" s="442"/>
      <c r="AO188" s="442"/>
      <c r="AP188" s="442"/>
      <c r="AQ188" s="442"/>
      <c r="AR188" s="442"/>
      <c r="AS188" s="442"/>
      <c r="AT188" s="442"/>
      <c r="AU188" s="442"/>
      <c r="AV188" s="442"/>
      <c r="AW188" s="442"/>
      <c r="AX188" s="442"/>
      <c r="AY188" s="442"/>
      <c r="AZ188" s="442"/>
    </row>
    <row r="189" spans="2:52" ht="20.100000000000001" hidden="1" customHeight="1" outlineLevel="1">
      <c r="B189" s="434"/>
      <c r="C189" s="1002"/>
      <c r="D189" s="1003"/>
      <c r="E189" s="1003"/>
      <c r="F189" s="1004"/>
      <c r="G189" s="1005"/>
      <c r="H189" s="1006"/>
      <c r="I189" s="1006"/>
      <c r="J189" s="1006"/>
      <c r="K189" s="1007"/>
      <c r="L189" s="715"/>
      <c r="M189" s="715"/>
      <c r="N189" s="715"/>
      <c r="O189" s="715"/>
      <c r="P189" s="715"/>
      <c r="Q189" s="715"/>
      <c r="R189" s="715"/>
      <c r="S189" s="716"/>
      <c r="T189" s="717"/>
      <c r="U189" s="720">
        <f t="shared" si="60"/>
        <v>0</v>
      </c>
      <c r="V189" s="721">
        <f t="shared" si="61"/>
        <v>0</v>
      </c>
      <c r="W189" s="722">
        <f t="shared" si="62"/>
        <v>0</v>
      </c>
      <c r="X189" s="442"/>
      <c r="Y189" s="442"/>
      <c r="Z189" s="442"/>
      <c r="AA189" s="442"/>
      <c r="AB189" s="442"/>
      <c r="AC189" s="442"/>
      <c r="AD189" s="442"/>
      <c r="AE189" s="442"/>
      <c r="AF189" s="442"/>
      <c r="AG189" s="442"/>
      <c r="AH189" s="442"/>
      <c r="AI189" s="442"/>
      <c r="AJ189" s="442"/>
      <c r="AK189" s="442"/>
      <c r="AL189" s="442"/>
      <c r="AM189" s="442"/>
      <c r="AN189" s="442"/>
      <c r="AO189" s="442"/>
      <c r="AP189" s="442"/>
      <c r="AQ189" s="442"/>
      <c r="AR189" s="442"/>
      <c r="AS189" s="442"/>
      <c r="AT189" s="442"/>
      <c r="AU189" s="442"/>
      <c r="AV189" s="442"/>
      <c r="AW189" s="442"/>
      <c r="AX189" s="442"/>
      <c r="AY189" s="442"/>
      <c r="AZ189" s="442"/>
    </row>
    <row r="190" spans="2:52" ht="20.100000000000001" hidden="1" customHeight="1" outlineLevel="1">
      <c r="B190" s="434"/>
      <c r="C190" s="1002"/>
      <c r="D190" s="1003"/>
      <c r="E190" s="1003"/>
      <c r="F190" s="1004"/>
      <c r="G190" s="1005"/>
      <c r="H190" s="1006"/>
      <c r="I190" s="1006"/>
      <c r="J190" s="1006"/>
      <c r="K190" s="1007"/>
      <c r="L190" s="715"/>
      <c r="M190" s="715"/>
      <c r="N190" s="715"/>
      <c r="O190" s="715"/>
      <c r="P190" s="715"/>
      <c r="Q190" s="715"/>
      <c r="R190" s="715"/>
      <c r="S190" s="716"/>
      <c r="T190" s="717"/>
      <c r="U190" s="720">
        <f t="shared" si="60"/>
        <v>0</v>
      </c>
      <c r="V190" s="721">
        <f t="shared" si="61"/>
        <v>0</v>
      </c>
      <c r="W190" s="722">
        <f t="shared" si="62"/>
        <v>0</v>
      </c>
      <c r="X190" s="442"/>
      <c r="Y190" s="442"/>
      <c r="Z190" s="442"/>
      <c r="AA190" s="442"/>
      <c r="AB190" s="442"/>
      <c r="AC190" s="442"/>
      <c r="AD190" s="442"/>
      <c r="AE190" s="442"/>
      <c r="AF190" s="442"/>
      <c r="AG190" s="442"/>
      <c r="AH190" s="442"/>
      <c r="AI190" s="442"/>
      <c r="AJ190" s="442"/>
      <c r="AK190" s="442"/>
      <c r="AL190" s="442"/>
      <c r="AM190" s="442"/>
      <c r="AN190" s="442"/>
      <c r="AO190" s="442"/>
      <c r="AP190" s="442"/>
      <c r="AQ190" s="442"/>
      <c r="AR190" s="442"/>
      <c r="AS190" s="442"/>
      <c r="AT190" s="442"/>
      <c r="AU190" s="442"/>
      <c r="AV190" s="442"/>
      <c r="AW190" s="442"/>
      <c r="AX190" s="442"/>
      <c r="AY190" s="442"/>
      <c r="AZ190" s="442"/>
    </row>
    <row r="191" spans="2:52" ht="20.100000000000001" hidden="1" customHeight="1" outlineLevel="1">
      <c r="B191" s="434"/>
      <c r="C191" s="1002"/>
      <c r="D191" s="1003"/>
      <c r="E191" s="1003"/>
      <c r="F191" s="1004"/>
      <c r="G191" s="1005"/>
      <c r="H191" s="1006"/>
      <c r="I191" s="1006"/>
      <c r="J191" s="1006"/>
      <c r="K191" s="1007"/>
      <c r="L191" s="715"/>
      <c r="M191" s="715"/>
      <c r="N191" s="715"/>
      <c r="O191" s="715"/>
      <c r="P191" s="715"/>
      <c r="Q191" s="715"/>
      <c r="R191" s="715"/>
      <c r="S191" s="716"/>
      <c r="T191" s="717"/>
      <c r="U191" s="720">
        <f t="shared" si="60"/>
        <v>0</v>
      </c>
      <c r="V191" s="721">
        <f t="shared" si="61"/>
        <v>0</v>
      </c>
      <c r="W191" s="722">
        <f t="shared" si="62"/>
        <v>0</v>
      </c>
      <c r="X191" s="442"/>
      <c r="Y191" s="442"/>
      <c r="Z191" s="442"/>
      <c r="AA191" s="442"/>
      <c r="AB191" s="442"/>
      <c r="AC191" s="442"/>
      <c r="AD191" s="442"/>
      <c r="AE191" s="442"/>
      <c r="AF191" s="442"/>
      <c r="AG191" s="442"/>
      <c r="AH191" s="442"/>
      <c r="AI191" s="442"/>
      <c r="AJ191" s="442"/>
      <c r="AK191" s="442"/>
      <c r="AL191" s="442"/>
      <c r="AM191" s="442"/>
      <c r="AN191" s="442"/>
      <c r="AO191" s="442"/>
      <c r="AP191" s="442"/>
      <c r="AQ191" s="442"/>
      <c r="AR191" s="442"/>
      <c r="AS191" s="442"/>
      <c r="AT191" s="442"/>
      <c r="AU191" s="442"/>
      <c r="AV191" s="442"/>
      <c r="AW191" s="442"/>
      <c r="AX191" s="442"/>
      <c r="AY191" s="442"/>
      <c r="AZ191" s="442"/>
    </row>
    <row r="192" spans="2:52" s="19" customFormat="1" ht="9.9499999999999993" hidden="1" customHeight="1" outlineLevel="1">
      <c r="B192" s="435"/>
      <c r="C192" s="437"/>
      <c r="D192" s="437"/>
      <c r="E192" s="437"/>
      <c r="F192" s="437"/>
      <c r="G192" s="666"/>
      <c r="H192" s="666"/>
      <c r="I192" s="666"/>
      <c r="J192" s="666"/>
      <c r="K192" s="666"/>
      <c r="L192" s="438"/>
      <c r="M192" s="438"/>
      <c r="N192" s="438"/>
      <c r="O192" s="438"/>
      <c r="P192" s="438"/>
      <c r="Q192" s="438"/>
      <c r="R192" s="438"/>
      <c r="S192" s="438"/>
      <c r="T192" s="439"/>
      <c r="U192" s="439"/>
      <c r="V192" s="439"/>
      <c r="W192" s="667"/>
      <c r="X192" s="668"/>
      <c r="Y192" s="668"/>
      <c r="Z192" s="668"/>
      <c r="AA192" s="668"/>
      <c r="AB192" s="668"/>
      <c r="AC192" s="668"/>
      <c r="AD192" s="668"/>
      <c r="AE192" s="668"/>
      <c r="AF192" s="668"/>
      <c r="AG192" s="668"/>
      <c r="AH192" s="668"/>
      <c r="AI192" s="668"/>
      <c r="AJ192" s="668"/>
      <c r="AK192" s="668"/>
      <c r="AL192" s="668"/>
      <c r="AM192" s="668"/>
      <c r="AN192" s="668"/>
      <c r="AO192" s="668"/>
      <c r="AP192" s="668"/>
      <c r="AQ192" s="668"/>
      <c r="AR192" s="668"/>
      <c r="AS192" s="668"/>
      <c r="AT192" s="668"/>
      <c r="AU192" s="668"/>
      <c r="AV192" s="668"/>
      <c r="AW192" s="668"/>
      <c r="AX192" s="668"/>
      <c r="AY192" s="668"/>
      <c r="AZ192" s="668"/>
    </row>
    <row r="193" spans="2:52" ht="20.100000000000001" customHeight="1" collapsed="1">
      <c r="B193" s="32">
        <f>B181+1</f>
        <v>16</v>
      </c>
      <c r="C193" s="1013" t="s">
        <v>318</v>
      </c>
      <c r="D193" s="1014"/>
      <c r="E193" s="1014"/>
      <c r="F193" s="1015"/>
      <c r="G193" s="1016"/>
      <c r="H193" s="1017"/>
      <c r="I193" s="1017"/>
      <c r="J193" s="1017"/>
      <c r="K193" s="1018"/>
      <c r="L193" s="701">
        <f t="shared" ref="L193:R193" si="63">SUM(L194:L203)</f>
        <v>0</v>
      </c>
      <c r="M193" s="702">
        <f t="shared" si="63"/>
        <v>100</v>
      </c>
      <c r="N193" s="703">
        <f t="shared" si="63"/>
        <v>40</v>
      </c>
      <c r="O193" s="703">
        <f t="shared" si="63"/>
        <v>90</v>
      </c>
      <c r="P193" s="702">
        <f t="shared" si="63"/>
        <v>120</v>
      </c>
      <c r="Q193" s="704">
        <f t="shared" si="63"/>
        <v>15</v>
      </c>
      <c r="R193" s="701">
        <f t="shared" si="63"/>
        <v>0</v>
      </c>
      <c r="S193" s="705">
        <v>1</v>
      </c>
      <c r="T193" s="706">
        <f>(S194*T194)+(S195*T195)+(S196*T196)+(S197*T197)+(S198*T198)+(S199*T199)+(S200*T200)+(S201*T201)+(S202*T202)+(S203*T203)</f>
        <v>34000</v>
      </c>
      <c r="U193" s="665">
        <f t="shared" ref="U193:U203" si="64">S193*T193*(1+MGKZ)*(1+Gewinn)*(1+Sicherheit)</f>
        <v>41140</v>
      </c>
      <c r="V193" s="643">
        <f t="shared" ref="V193:V203" si="65">R193*Fertigung</f>
        <v>0</v>
      </c>
      <c r="W193" s="50">
        <f t="shared" ref="W193:W203" si="66">L193*$E$6+M193*$M$6+N193*$M$7+O193*$M$8+P193*$E$7+Q193*$M$9+U193+V193</f>
        <v>78452</v>
      </c>
      <c r="X193" s="442"/>
      <c r="Y193" s="442"/>
      <c r="Z193" s="442"/>
      <c r="AA193" s="442"/>
      <c r="AB193" s="442"/>
      <c r="AC193" s="442"/>
      <c r="AD193" s="442"/>
      <c r="AE193" s="442"/>
      <c r="AF193" s="442"/>
      <c r="AG193" s="442"/>
      <c r="AH193" s="442"/>
      <c r="AI193" s="442"/>
      <c r="AJ193" s="442"/>
      <c r="AK193" s="442"/>
      <c r="AL193" s="442"/>
      <c r="AM193" s="442"/>
      <c r="AN193" s="442"/>
      <c r="AO193" s="442"/>
      <c r="AP193" s="442"/>
      <c r="AQ193" s="442"/>
      <c r="AR193" s="442"/>
      <c r="AS193" s="442"/>
      <c r="AT193" s="442"/>
      <c r="AU193" s="442"/>
      <c r="AV193" s="442"/>
      <c r="AW193" s="442"/>
      <c r="AX193" s="442"/>
      <c r="AY193" s="442"/>
      <c r="AZ193" s="442"/>
    </row>
    <row r="194" spans="2:52" ht="20.100000000000001" hidden="1" customHeight="1" outlineLevel="1">
      <c r="B194" s="433"/>
      <c r="C194" s="1002" t="s">
        <v>341</v>
      </c>
      <c r="D194" s="1003"/>
      <c r="E194" s="1003"/>
      <c r="F194" s="1004"/>
      <c r="G194" s="1005" t="s">
        <v>342</v>
      </c>
      <c r="H194" s="1006"/>
      <c r="I194" s="1006"/>
      <c r="J194" s="1006"/>
      <c r="K194" s="1026"/>
      <c r="L194" s="715"/>
      <c r="M194" s="715"/>
      <c r="N194" s="715"/>
      <c r="O194" s="715"/>
      <c r="P194" s="715"/>
      <c r="Q194" s="715"/>
      <c r="R194" s="715"/>
      <c r="S194" s="716">
        <v>1</v>
      </c>
      <c r="T194" s="717">
        <v>17000</v>
      </c>
      <c r="U194" s="720">
        <f t="shared" si="64"/>
        <v>20570</v>
      </c>
      <c r="V194" s="721">
        <f t="shared" si="65"/>
        <v>0</v>
      </c>
      <c r="W194" s="722">
        <f t="shared" si="66"/>
        <v>20570</v>
      </c>
      <c r="X194" s="442"/>
      <c r="Y194" s="442"/>
      <c r="Z194" s="442"/>
      <c r="AA194" s="442"/>
      <c r="AB194" s="442"/>
      <c r="AC194" s="442"/>
      <c r="AD194" s="442"/>
      <c r="AE194" s="442"/>
      <c r="AF194" s="442"/>
      <c r="AG194" s="442"/>
      <c r="AH194" s="442"/>
      <c r="AI194" s="442"/>
      <c r="AJ194" s="442"/>
      <c r="AK194" s="442"/>
      <c r="AL194" s="442"/>
      <c r="AM194" s="442"/>
      <c r="AN194" s="442"/>
      <c r="AO194" s="442"/>
      <c r="AP194" s="442"/>
      <c r="AQ194" s="442"/>
      <c r="AR194" s="442"/>
      <c r="AS194" s="442"/>
      <c r="AT194" s="442"/>
      <c r="AU194" s="442"/>
      <c r="AV194" s="442"/>
      <c r="AW194" s="442"/>
      <c r="AX194" s="442"/>
      <c r="AY194" s="442"/>
      <c r="AZ194" s="442"/>
    </row>
    <row r="195" spans="2:52" ht="20.100000000000001" hidden="1" customHeight="1" outlineLevel="1">
      <c r="B195" s="434"/>
      <c r="C195" s="1019" t="s">
        <v>343</v>
      </c>
      <c r="D195" s="1020"/>
      <c r="E195" s="1020"/>
      <c r="F195" s="1021"/>
      <c r="G195" s="1005" t="s">
        <v>344</v>
      </c>
      <c r="H195" s="1006"/>
      <c r="I195" s="1006" t="s">
        <v>345</v>
      </c>
      <c r="J195" s="1025">
        <v>44966</v>
      </c>
      <c r="K195" s="1007"/>
      <c r="L195" s="715"/>
      <c r="M195" s="715"/>
      <c r="N195" s="715"/>
      <c r="O195" s="715"/>
      <c r="P195" s="715"/>
      <c r="Q195" s="715"/>
      <c r="R195" s="715"/>
      <c r="S195" s="716">
        <v>1</v>
      </c>
      <c r="T195" s="717">
        <v>9000</v>
      </c>
      <c r="U195" s="720">
        <f t="shared" si="64"/>
        <v>10890</v>
      </c>
      <c r="V195" s="721">
        <f t="shared" si="65"/>
        <v>0</v>
      </c>
      <c r="W195" s="722">
        <f t="shared" si="66"/>
        <v>10890</v>
      </c>
      <c r="X195" s="442"/>
      <c r="Y195" s="442"/>
      <c r="Z195" s="442"/>
      <c r="AA195" s="442"/>
      <c r="AB195" s="442"/>
      <c r="AC195" s="442"/>
      <c r="AD195" s="442"/>
      <c r="AE195" s="442"/>
      <c r="AF195" s="442"/>
      <c r="AG195" s="442"/>
      <c r="AH195" s="442"/>
      <c r="AI195" s="442"/>
      <c r="AJ195" s="442"/>
      <c r="AK195" s="442"/>
      <c r="AL195" s="442"/>
      <c r="AM195" s="442"/>
      <c r="AN195" s="442"/>
      <c r="AO195" s="442"/>
      <c r="AP195" s="442"/>
      <c r="AQ195" s="442"/>
      <c r="AR195" s="442"/>
      <c r="AS195" s="442"/>
      <c r="AT195" s="442"/>
      <c r="AU195" s="442"/>
      <c r="AV195" s="442"/>
      <c r="AW195" s="442"/>
      <c r="AX195" s="442"/>
      <c r="AY195" s="442"/>
      <c r="AZ195" s="442"/>
    </row>
    <row r="196" spans="2:52" ht="20.100000000000001" hidden="1" customHeight="1" outlineLevel="1">
      <c r="B196" s="434"/>
      <c r="C196" s="1019" t="s">
        <v>346</v>
      </c>
      <c r="D196" s="1020"/>
      <c r="E196" s="1020"/>
      <c r="F196" s="1021"/>
      <c r="G196" s="1005" t="s">
        <v>347</v>
      </c>
      <c r="H196" s="1006"/>
      <c r="I196" s="1006" t="s">
        <v>345</v>
      </c>
      <c r="J196" s="1025">
        <v>44966</v>
      </c>
      <c r="K196" s="1007"/>
      <c r="L196" s="715"/>
      <c r="M196" s="715"/>
      <c r="N196" s="715"/>
      <c r="O196" s="715"/>
      <c r="P196" s="715"/>
      <c r="Q196" s="715"/>
      <c r="R196" s="715"/>
      <c r="S196" s="716">
        <v>1</v>
      </c>
      <c r="T196" s="717">
        <v>3000</v>
      </c>
      <c r="U196" s="720">
        <f t="shared" si="64"/>
        <v>3630.0000000000009</v>
      </c>
      <c r="V196" s="721">
        <f t="shared" si="65"/>
        <v>0</v>
      </c>
      <c r="W196" s="722">
        <f t="shared" si="66"/>
        <v>3630.0000000000009</v>
      </c>
      <c r="X196" s="442"/>
      <c r="Y196" s="442"/>
      <c r="Z196" s="442"/>
      <c r="AA196" s="442"/>
      <c r="AB196" s="442"/>
      <c r="AC196" s="442"/>
      <c r="AD196" s="442"/>
      <c r="AE196" s="442"/>
      <c r="AF196" s="442"/>
      <c r="AG196" s="442"/>
      <c r="AH196" s="442"/>
      <c r="AI196" s="442"/>
      <c r="AJ196" s="442"/>
      <c r="AK196" s="442"/>
      <c r="AL196" s="442"/>
      <c r="AM196" s="442"/>
      <c r="AN196" s="442"/>
      <c r="AO196" s="442"/>
      <c r="AP196" s="442"/>
      <c r="AQ196" s="442"/>
      <c r="AR196" s="442"/>
      <c r="AS196" s="442"/>
      <c r="AT196" s="442"/>
      <c r="AU196" s="442"/>
      <c r="AV196" s="442"/>
      <c r="AW196" s="442"/>
      <c r="AX196" s="442"/>
      <c r="AY196" s="442"/>
      <c r="AZ196" s="442"/>
    </row>
    <row r="197" spans="2:52" ht="20.100000000000001" hidden="1" customHeight="1" outlineLevel="1">
      <c r="B197" s="434"/>
      <c r="C197" s="1019" t="s">
        <v>348</v>
      </c>
      <c r="D197" s="1020"/>
      <c r="E197" s="1020"/>
      <c r="F197" s="1021"/>
      <c r="G197" s="1005"/>
      <c r="H197" s="1006"/>
      <c r="I197" s="1006"/>
      <c r="J197" s="1006"/>
      <c r="K197" s="1007"/>
      <c r="L197" s="715"/>
      <c r="M197" s="715"/>
      <c r="N197" s="715"/>
      <c r="O197" s="715"/>
      <c r="P197" s="715"/>
      <c r="Q197" s="715"/>
      <c r="R197" s="715"/>
      <c r="S197" s="716">
        <v>1</v>
      </c>
      <c r="T197" s="717">
        <v>3000</v>
      </c>
      <c r="U197" s="720">
        <f t="shared" si="64"/>
        <v>3630.0000000000009</v>
      </c>
      <c r="V197" s="721">
        <f t="shared" si="65"/>
        <v>0</v>
      </c>
      <c r="W197" s="722">
        <f t="shared" si="66"/>
        <v>3630.0000000000009</v>
      </c>
      <c r="X197" s="442"/>
      <c r="Y197" s="442"/>
      <c r="Z197" s="442"/>
      <c r="AA197" s="442"/>
      <c r="AB197" s="442"/>
      <c r="AC197" s="442"/>
      <c r="AD197" s="442"/>
      <c r="AE197" s="442"/>
      <c r="AF197" s="442"/>
      <c r="AG197" s="442"/>
      <c r="AH197" s="442"/>
      <c r="AI197" s="442"/>
      <c r="AJ197" s="442"/>
      <c r="AK197" s="442"/>
      <c r="AL197" s="442"/>
      <c r="AM197" s="442"/>
      <c r="AN197" s="442"/>
      <c r="AO197" s="442"/>
      <c r="AP197" s="442"/>
      <c r="AQ197" s="442"/>
      <c r="AR197" s="442"/>
      <c r="AS197" s="442"/>
      <c r="AT197" s="442"/>
      <c r="AU197" s="442"/>
      <c r="AV197" s="442"/>
      <c r="AW197" s="442"/>
      <c r="AX197" s="442"/>
      <c r="AY197" s="442"/>
      <c r="AZ197" s="442"/>
    </row>
    <row r="198" spans="2:52" ht="20.100000000000001" hidden="1" customHeight="1" outlineLevel="1">
      <c r="B198" s="434"/>
      <c r="C198" s="1019" t="s">
        <v>349</v>
      </c>
      <c r="D198" s="1020"/>
      <c r="E198" s="1020"/>
      <c r="F198" s="1021"/>
      <c r="G198" s="1022"/>
      <c r="H198" s="1023"/>
      <c r="I198" s="1023"/>
      <c r="J198" s="1023"/>
      <c r="K198" s="1024"/>
      <c r="L198" s="715"/>
      <c r="M198" s="715"/>
      <c r="N198" s="715"/>
      <c r="O198" s="715"/>
      <c r="P198" s="715"/>
      <c r="Q198" s="715"/>
      <c r="R198" s="715"/>
      <c r="S198" s="716">
        <v>1</v>
      </c>
      <c r="T198" s="717">
        <v>2000</v>
      </c>
      <c r="U198" s="720">
        <f t="shared" si="64"/>
        <v>2420</v>
      </c>
      <c r="V198" s="721">
        <f t="shared" si="65"/>
        <v>0</v>
      </c>
      <c r="W198" s="722">
        <f t="shared" si="66"/>
        <v>2420</v>
      </c>
      <c r="X198" s="442"/>
      <c r="Y198" s="442"/>
      <c r="Z198" s="442"/>
      <c r="AA198" s="442"/>
      <c r="AB198" s="442"/>
      <c r="AC198" s="442"/>
      <c r="AD198" s="442"/>
      <c r="AE198" s="442"/>
      <c r="AF198" s="442"/>
      <c r="AG198" s="442"/>
      <c r="AH198" s="442"/>
      <c r="AI198" s="442"/>
      <c r="AJ198" s="442"/>
      <c r="AK198" s="442"/>
      <c r="AL198" s="442"/>
      <c r="AM198" s="442"/>
      <c r="AN198" s="442"/>
      <c r="AO198" s="442"/>
      <c r="AP198" s="442"/>
      <c r="AQ198" s="442"/>
      <c r="AR198" s="442"/>
      <c r="AS198" s="442"/>
      <c r="AT198" s="442"/>
      <c r="AU198" s="442"/>
      <c r="AV198" s="442"/>
      <c r="AW198" s="442"/>
      <c r="AX198" s="442"/>
      <c r="AY198" s="442"/>
      <c r="AZ198" s="442"/>
    </row>
    <row r="199" spans="2:52" ht="20.100000000000001" hidden="1" customHeight="1" outlineLevel="1">
      <c r="B199" s="434"/>
      <c r="C199" s="1002"/>
      <c r="D199" s="1003"/>
      <c r="E199" s="1003"/>
      <c r="F199" s="1004"/>
      <c r="G199" s="1005"/>
      <c r="H199" s="1006"/>
      <c r="I199" s="1006"/>
      <c r="J199" s="1006"/>
      <c r="K199" s="1007"/>
      <c r="L199" s="715"/>
      <c r="M199" s="715"/>
      <c r="N199" s="715"/>
      <c r="O199" s="715"/>
      <c r="P199" s="715"/>
      <c r="Q199" s="715"/>
      <c r="R199" s="715"/>
      <c r="S199" s="716"/>
      <c r="T199" s="717"/>
      <c r="U199" s="720">
        <f t="shared" si="64"/>
        <v>0</v>
      </c>
      <c r="V199" s="721">
        <f t="shared" si="65"/>
        <v>0</v>
      </c>
      <c r="W199" s="722">
        <f t="shared" si="66"/>
        <v>0</v>
      </c>
      <c r="X199" s="442"/>
      <c r="Y199" s="442"/>
      <c r="Z199" s="442"/>
      <c r="AA199" s="442"/>
      <c r="AB199" s="442"/>
      <c r="AC199" s="442"/>
      <c r="AD199" s="442"/>
      <c r="AE199" s="442"/>
      <c r="AF199" s="442"/>
      <c r="AG199" s="442"/>
      <c r="AH199" s="442"/>
      <c r="AI199" s="442"/>
      <c r="AJ199" s="442"/>
      <c r="AK199" s="442"/>
      <c r="AL199" s="442"/>
      <c r="AM199" s="442"/>
      <c r="AN199" s="442"/>
      <c r="AO199" s="442"/>
      <c r="AP199" s="442"/>
      <c r="AQ199" s="442"/>
      <c r="AR199" s="442"/>
      <c r="AS199" s="442"/>
      <c r="AT199" s="442"/>
      <c r="AU199" s="442"/>
      <c r="AV199" s="442"/>
      <c r="AW199" s="442"/>
      <c r="AX199" s="442"/>
      <c r="AY199" s="442"/>
      <c r="AZ199" s="442"/>
    </row>
    <row r="200" spans="2:52" ht="20.100000000000001" hidden="1" customHeight="1" outlineLevel="1">
      <c r="B200" s="434"/>
      <c r="C200" s="1002"/>
      <c r="D200" s="1003"/>
      <c r="E200" s="1003"/>
      <c r="F200" s="1004"/>
      <c r="G200" s="1005"/>
      <c r="H200" s="1006"/>
      <c r="I200" s="1006"/>
      <c r="J200" s="1006"/>
      <c r="K200" s="1007"/>
      <c r="L200" s="715"/>
      <c r="M200" s="715"/>
      <c r="N200" s="715"/>
      <c r="O200" s="715"/>
      <c r="P200" s="715"/>
      <c r="Q200" s="715"/>
      <c r="R200" s="715"/>
      <c r="S200" s="716"/>
      <c r="T200" s="717"/>
      <c r="U200" s="720">
        <f t="shared" si="64"/>
        <v>0</v>
      </c>
      <c r="V200" s="721">
        <f t="shared" si="65"/>
        <v>0</v>
      </c>
      <c r="W200" s="722">
        <f t="shared" si="66"/>
        <v>0</v>
      </c>
      <c r="X200" s="442"/>
      <c r="Y200" s="442"/>
      <c r="Z200" s="442"/>
      <c r="AA200" s="442"/>
      <c r="AB200" s="442"/>
      <c r="AC200" s="442"/>
      <c r="AD200" s="442"/>
      <c r="AE200" s="442"/>
      <c r="AF200" s="442"/>
      <c r="AG200" s="442"/>
      <c r="AH200" s="442"/>
      <c r="AI200" s="442"/>
      <c r="AJ200" s="442"/>
      <c r="AK200" s="442"/>
      <c r="AL200" s="442"/>
      <c r="AM200" s="442"/>
      <c r="AN200" s="442"/>
      <c r="AO200" s="442"/>
      <c r="AP200" s="442"/>
      <c r="AQ200" s="442"/>
      <c r="AR200" s="442"/>
      <c r="AS200" s="442"/>
      <c r="AT200" s="442"/>
      <c r="AU200" s="442"/>
      <c r="AV200" s="442"/>
      <c r="AW200" s="442"/>
      <c r="AX200" s="442"/>
      <c r="AY200" s="442"/>
      <c r="AZ200" s="442"/>
    </row>
    <row r="201" spans="2:52" ht="20.100000000000001" hidden="1" customHeight="1" outlineLevel="1">
      <c r="B201" s="434"/>
      <c r="C201" s="1002" t="s">
        <v>350</v>
      </c>
      <c r="D201" s="1003"/>
      <c r="E201" s="1003"/>
      <c r="F201" s="1004"/>
      <c r="G201" s="1005"/>
      <c r="H201" s="1006"/>
      <c r="I201" s="1006"/>
      <c r="J201" s="1006"/>
      <c r="K201" s="1007"/>
      <c r="L201" s="715"/>
      <c r="M201" s="715">
        <v>10</v>
      </c>
      <c r="N201" s="715"/>
      <c r="O201" s="715">
        <v>10</v>
      </c>
      <c r="P201" s="715"/>
      <c r="Q201" s="715"/>
      <c r="R201" s="715"/>
      <c r="S201" s="716"/>
      <c r="T201" s="717"/>
      <c r="U201" s="720">
        <f t="shared" si="64"/>
        <v>0</v>
      </c>
      <c r="V201" s="721">
        <f t="shared" si="65"/>
        <v>0</v>
      </c>
      <c r="W201" s="722">
        <f t="shared" si="66"/>
        <v>2167</v>
      </c>
      <c r="X201" s="442"/>
      <c r="Y201" s="442"/>
      <c r="Z201" s="442"/>
      <c r="AA201" s="442"/>
      <c r="AB201" s="442"/>
      <c r="AC201" s="442"/>
      <c r="AD201" s="442"/>
      <c r="AE201" s="442"/>
      <c r="AF201" s="442"/>
      <c r="AG201" s="442"/>
      <c r="AH201" s="442"/>
      <c r="AI201" s="442"/>
      <c r="AJ201" s="442"/>
      <c r="AK201" s="442"/>
      <c r="AL201" s="442"/>
      <c r="AM201" s="442"/>
      <c r="AN201" s="442"/>
      <c r="AO201" s="442"/>
      <c r="AP201" s="442"/>
      <c r="AQ201" s="442"/>
      <c r="AR201" s="442"/>
      <c r="AS201" s="442"/>
      <c r="AT201" s="442"/>
      <c r="AU201" s="442"/>
      <c r="AV201" s="442"/>
      <c r="AW201" s="442"/>
      <c r="AX201" s="442"/>
      <c r="AY201" s="442"/>
      <c r="AZ201" s="442"/>
    </row>
    <row r="202" spans="2:52" ht="20.100000000000001" hidden="1" customHeight="1" outlineLevel="1">
      <c r="B202" s="434"/>
      <c r="C202" s="1002" t="s">
        <v>351</v>
      </c>
      <c r="D202" s="1003"/>
      <c r="E202" s="1003"/>
      <c r="F202" s="1004"/>
      <c r="G202" s="1005"/>
      <c r="H202" s="1006"/>
      <c r="I202" s="1006"/>
      <c r="J202" s="1006"/>
      <c r="K202" s="1007"/>
      <c r="L202" s="715"/>
      <c r="M202" s="715">
        <v>90</v>
      </c>
      <c r="N202" s="715">
        <v>40</v>
      </c>
      <c r="O202" s="715">
        <v>80</v>
      </c>
      <c r="P202" s="715">
        <v>120</v>
      </c>
      <c r="Q202" s="715">
        <v>15</v>
      </c>
      <c r="R202" s="715"/>
      <c r="S202" s="716"/>
      <c r="T202" s="717"/>
      <c r="U202" s="720">
        <f t="shared" si="64"/>
        <v>0</v>
      </c>
      <c r="V202" s="721">
        <f t="shared" si="65"/>
        <v>0</v>
      </c>
      <c r="W202" s="722">
        <f t="shared" si="66"/>
        <v>35145</v>
      </c>
      <c r="X202" s="442"/>
      <c r="Y202" s="442"/>
      <c r="Z202" s="442"/>
      <c r="AA202" s="442"/>
      <c r="AB202" s="442"/>
      <c r="AC202" s="442"/>
      <c r="AD202" s="442"/>
      <c r="AE202" s="442"/>
      <c r="AF202" s="442"/>
      <c r="AG202" s="442"/>
      <c r="AH202" s="442"/>
      <c r="AI202" s="442"/>
      <c r="AJ202" s="442"/>
      <c r="AK202" s="442"/>
      <c r="AL202" s="442"/>
      <c r="AM202" s="442"/>
      <c r="AN202" s="442"/>
      <c r="AO202" s="442"/>
      <c r="AP202" s="442"/>
      <c r="AQ202" s="442"/>
      <c r="AR202" s="442"/>
      <c r="AS202" s="442"/>
      <c r="AT202" s="442"/>
      <c r="AU202" s="442"/>
      <c r="AV202" s="442"/>
      <c r="AW202" s="442"/>
      <c r="AX202" s="442"/>
      <c r="AY202" s="442"/>
      <c r="AZ202" s="442"/>
    </row>
    <row r="203" spans="2:52" ht="20.100000000000001" hidden="1" customHeight="1" outlineLevel="1">
      <c r="B203" s="434"/>
      <c r="C203" s="1002"/>
      <c r="D203" s="1003"/>
      <c r="E203" s="1003"/>
      <c r="F203" s="1004"/>
      <c r="G203" s="1005"/>
      <c r="H203" s="1006"/>
      <c r="I203" s="1006"/>
      <c r="J203" s="1006"/>
      <c r="K203" s="1007"/>
      <c r="L203" s="715"/>
      <c r="M203" s="715"/>
      <c r="N203" s="715"/>
      <c r="O203" s="715"/>
      <c r="P203" s="715"/>
      <c r="Q203" s="715"/>
      <c r="R203" s="715"/>
      <c r="S203" s="716"/>
      <c r="T203" s="717"/>
      <c r="U203" s="720">
        <f t="shared" si="64"/>
        <v>0</v>
      </c>
      <c r="V203" s="721">
        <f t="shared" si="65"/>
        <v>0</v>
      </c>
      <c r="W203" s="722">
        <f t="shared" si="66"/>
        <v>0</v>
      </c>
      <c r="X203" s="442"/>
      <c r="Y203" s="442"/>
      <c r="Z203" s="442"/>
      <c r="AA203" s="442"/>
      <c r="AB203" s="442"/>
      <c r="AC203" s="442"/>
      <c r="AD203" s="442"/>
      <c r="AE203" s="442"/>
      <c r="AF203" s="442"/>
      <c r="AG203" s="442"/>
      <c r="AH203" s="442"/>
      <c r="AI203" s="442"/>
      <c r="AJ203" s="442"/>
      <c r="AK203" s="442"/>
      <c r="AL203" s="442"/>
      <c r="AM203" s="442"/>
      <c r="AN203" s="442"/>
      <c r="AO203" s="442"/>
      <c r="AP203" s="442"/>
      <c r="AQ203" s="442"/>
      <c r="AR203" s="442"/>
      <c r="AS203" s="442"/>
      <c r="AT203" s="442"/>
      <c r="AU203" s="442"/>
      <c r="AV203" s="442"/>
      <c r="AW203" s="442"/>
      <c r="AX203" s="442"/>
      <c r="AY203" s="442"/>
      <c r="AZ203" s="442"/>
    </row>
    <row r="204" spans="2:52" s="19" customFormat="1" ht="9.9499999999999993" hidden="1" customHeight="1" outlineLevel="1">
      <c r="B204" s="435"/>
      <c r="C204" s="437"/>
      <c r="D204" s="437"/>
      <c r="E204" s="437"/>
      <c r="F204" s="437"/>
      <c r="G204" s="666"/>
      <c r="H204" s="666"/>
      <c r="I204" s="666"/>
      <c r="J204" s="666"/>
      <c r="K204" s="666"/>
      <c r="L204" s="438"/>
      <c r="M204" s="438"/>
      <c r="N204" s="438"/>
      <c r="O204" s="438"/>
      <c r="P204" s="438"/>
      <c r="Q204" s="438"/>
      <c r="R204" s="438"/>
      <c r="S204" s="438"/>
      <c r="T204" s="439"/>
      <c r="U204" s="439"/>
      <c r="V204" s="439"/>
      <c r="W204" s="667"/>
      <c r="X204" s="668"/>
      <c r="Y204" s="668"/>
      <c r="Z204" s="668"/>
      <c r="AA204" s="668"/>
      <c r="AB204" s="668"/>
      <c r="AC204" s="668"/>
      <c r="AD204" s="668"/>
      <c r="AE204" s="668"/>
      <c r="AF204" s="668"/>
      <c r="AG204" s="668"/>
      <c r="AH204" s="668"/>
      <c r="AI204" s="668"/>
      <c r="AJ204" s="668"/>
      <c r="AK204" s="668"/>
      <c r="AL204" s="668"/>
      <c r="AM204" s="668"/>
      <c r="AN204" s="668"/>
      <c r="AO204" s="668"/>
      <c r="AP204" s="668"/>
      <c r="AQ204" s="668"/>
      <c r="AR204" s="668"/>
      <c r="AS204" s="668"/>
      <c r="AT204" s="668"/>
      <c r="AU204" s="668"/>
      <c r="AV204" s="668"/>
      <c r="AW204" s="668"/>
      <c r="AX204" s="668"/>
      <c r="AY204" s="668"/>
      <c r="AZ204" s="668"/>
    </row>
    <row r="205" spans="2:52" ht="20.100000000000001" customHeight="1" collapsed="1">
      <c r="B205" s="32">
        <f>B193+1</f>
        <v>17</v>
      </c>
      <c r="C205" s="1013" t="s">
        <v>317</v>
      </c>
      <c r="D205" s="1014"/>
      <c r="E205" s="1014"/>
      <c r="F205" s="1015"/>
      <c r="G205" s="1016"/>
      <c r="H205" s="1017"/>
      <c r="I205" s="1017"/>
      <c r="J205" s="1017"/>
      <c r="K205" s="1018"/>
      <c r="L205" s="701">
        <f t="shared" ref="L205:R205" si="67">SUM(L206:L215)</f>
        <v>40</v>
      </c>
      <c r="M205" s="702">
        <f t="shared" si="67"/>
        <v>10</v>
      </c>
      <c r="N205" s="703">
        <f t="shared" si="67"/>
        <v>20</v>
      </c>
      <c r="O205" s="703">
        <f t="shared" si="67"/>
        <v>20</v>
      </c>
      <c r="P205" s="702">
        <f t="shared" si="67"/>
        <v>20</v>
      </c>
      <c r="Q205" s="704">
        <f t="shared" si="67"/>
        <v>20</v>
      </c>
      <c r="R205" s="701">
        <f t="shared" si="67"/>
        <v>10</v>
      </c>
      <c r="S205" s="705">
        <v>1</v>
      </c>
      <c r="T205" s="706">
        <f>(S206*T206)+(S207*T207)+(S208*T208)+(S209*T209)+(S210*T210)+(S211*T211)+(S212*T212)+(S213*T213)+(S214*T214)+(S215*T215)</f>
        <v>7500</v>
      </c>
      <c r="U205" s="665">
        <f t="shared" ref="U205:U215" si="68">S205*T205*(1+MGKZ)*(1+Gewinn)*(1+Sicherheit)</f>
        <v>9075</v>
      </c>
      <c r="V205" s="643">
        <f t="shared" ref="V205:V215" si="69">R205*Fertigung</f>
        <v>935.00000000000011</v>
      </c>
      <c r="W205" s="50">
        <f t="shared" ref="W205:W215" si="70">L205*$E$6+M205*$M$6+N205*$M$7+O205*$M$8+P205*$E$7+Q205*$M$9+U205+V205</f>
        <v>23650</v>
      </c>
      <c r="X205" s="442"/>
      <c r="Y205" s="442"/>
      <c r="Z205" s="442"/>
      <c r="AA205" s="442"/>
      <c r="AB205" s="442"/>
      <c r="AC205" s="442"/>
      <c r="AD205" s="442"/>
      <c r="AE205" s="442"/>
      <c r="AF205" s="442"/>
      <c r="AG205" s="442"/>
      <c r="AH205" s="442"/>
      <c r="AI205" s="442"/>
      <c r="AJ205" s="442"/>
      <c r="AK205" s="442"/>
      <c r="AL205" s="442"/>
      <c r="AM205" s="442"/>
      <c r="AN205" s="442"/>
      <c r="AO205" s="442"/>
      <c r="AP205" s="442"/>
      <c r="AQ205" s="442"/>
      <c r="AR205" s="442"/>
      <c r="AS205" s="442"/>
      <c r="AT205" s="442"/>
      <c r="AU205" s="442"/>
      <c r="AV205" s="442"/>
      <c r="AW205" s="442"/>
      <c r="AX205" s="442"/>
      <c r="AY205" s="442"/>
      <c r="AZ205" s="442"/>
    </row>
    <row r="206" spans="2:52" ht="20.100000000000001" hidden="1" customHeight="1" outlineLevel="1">
      <c r="B206" s="433"/>
      <c r="C206" s="1002"/>
      <c r="D206" s="1003"/>
      <c r="E206" s="1003"/>
      <c r="F206" s="1004"/>
      <c r="G206" s="1005"/>
      <c r="H206" s="1006"/>
      <c r="I206" s="1006"/>
      <c r="J206" s="1006"/>
      <c r="K206" s="1007"/>
      <c r="L206" s="715">
        <v>40</v>
      </c>
      <c r="M206" s="715">
        <v>10</v>
      </c>
      <c r="N206" s="715">
        <v>20</v>
      </c>
      <c r="O206" s="715">
        <v>20</v>
      </c>
      <c r="P206" s="715">
        <v>20</v>
      </c>
      <c r="Q206" s="715">
        <v>20</v>
      </c>
      <c r="R206" s="715">
        <v>10</v>
      </c>
      <c r="S206" s="716">
        <v>1</v>
      </c>
      <c r="T206" s="717">
        <v>7500</v>
      </c>
      <c r="U206" s="720">
        <f t="shared" si="68"/>
        <v>9075</v>
      </c>
      <c r="V206" s="721">
        <f t="shared" si="69"/>
        <v>935.00000000000011</v>
      </c>
      <c r="W206" s="722">
        <f t="shared" si="70"/>
        <v>23650</v>
      </c>
      <c r="X206" s="442"/>
      <c r="Y206" s="442"/>
      <c r="Z206" s="442"/>
      <c r="AA206" s="442"/>
      <c r="AB206" s="442"/>
      <c r="AC206" s="442"/>
      <c r="AD206" s="442"/>
      <c r="AE206" s="442"/>
      <c r="AF206" s="442"/>
      <c r="AG206" s="442"/>
      <c r="AH206" s="442"/>
      <c r="AI206" s="442"/>
      <c r="AJ206" s="442"/>
      <c r="AK206" s="442"/>
      <c r="AL206" s="442"/>
      <c r="AM206" s="442"/>
      <c r="AN206" s="442"/>
      <c r="AO206" s="442"/>
      <c r="AP206" s="442"/>
      <c r="AQ206" s="442"/>
      <c r="AR206" s="442"/>
      <c r="AS206" s="442"/>
      <c r="AT206" s="442"/>
      <c r="AU206" s="442"/>
      <c r="AV206" s="442"/>
      <c r="AW206" s="442"/>
      <c r="AX206" s="442"/>
      <c r="AY206" s="442"/>
      <c r="AZ206" s="442"/>
    </row>
    <row r="207" spans="2:52" ht="20.100000000000001" hidden="1" customHeight="1" outlineLevel="1">
      <c r="B207" s="434"/>
      <c r="C207" s="1002"/>
      <c r="D207" s="1003"/>
      <c r="E207" s="1003"/>
      <c r="F207" s="1004"/>
      <c r="G207" s="1005"/>
      <c r="H207" s="1006"/>
      <c r="I207" s="1006"/>
      <c r="J207" s="1006"/>
      <c r="K207" s="1007"/>
      <c r="L207" s="715"/>
      <c r="M207" s="715"/>
      <c r="N207" s="715"/>
      <c r="O207" s="715"/>
      <c r="P207" s="715"/>
      <c r="Q207" s="715"/>
      <c r="R207" s="715"/>
      <c r="S207" s="716"/>
      <c r="T207" s="717"/>
      <c r="U207" s="720">
        <f t="shared" si="68"/>
        <v>0</v>
      </c>
      <c r="V207" s="721">
        <f t="shared" si="69"/>
        <v>0</v>
      </c>
      <c r="W207" s="722">
        <f t="shared" si="70"/>
        <v>0</v>
      </c>
      <c r="X207" s="442"/>
      <c r="Y207" s="442"/>
      <c r="Z207" s="442"/>
      <c r="AA207" s="442"/>
      <c r="AB207" s="442"/>
      <c r="AC207" s="442"/>
      <c r="AD207" s="442"/>
      <c r="AE207" s="442"/>
      <c r="AF207" s="442"/>
      <c r="AG207" s="442"/>
      <c r="AH207" s="442"/>
      <c r="AI207" s="442"/>
      <c r="AJ207" s="442"/>
      <c r="AK207" s="442"/>
      <c r="AL207" s="442"/>
      <c r="AM207" s="442"/>
      <c r="AN207" s="442"/>
      <c r="AO207" s="442"/>
      <c r="AP207" s="442"/>
      <c r="AQ207" s="442"/>
      <c r="AR207" s="442"/>
      <c r="AS207" s="442"/>
      <c r="AT207" s="442"/>
      <c r="AU207" s="442"/>
      <c r="AV207" s="442"/>
      <c r="AW207" s="442"/>
      <c r="AX207" s="442"/>
      <c r="AY207" s="442"/>
      <c r="AZ207" s="442"/>
    </row>
    <row r="208" spans="2:52" ht="20.100000000000001" hidden="1" customHeight="1" outlineLevel="1">
      <c r="B208" s="434"/>
      <c r="C208" s="1002"/>
      <c r="D208" s="1003"/>
      <c r="E208" s="1003"/>
      <c r="F208" s="1004"/>
      <c r="G208" s="1005"/>
      <c r="H208" s="1006"/>
      <c r="I208" s="1006"/>
      <c r="J208" s="1006"/>
      <c r="K208" s="1007"/>
      <c r="L208" s="715"/>
      <c r="M208" s="715"/>
      <c r="N208" s="715"/>
      <c r="O208" s="715"/>
      <c r="P208" s="715"/>
      <c r="Q208" s="715"/>
      <c r="R208" s="715"/>
      <c r="S208" s="716"/>
      <c r="T208" s="717"/>
      <c r="U208" s="720">
        <f t="shared" si="68"/>
        <v>0</v>
      </c>
      <c r="V208" s="721">
        <f t="shared" si="69"/>
        <v>0</v>
      </c>
      <c r="W208" s="722">
        <f t="shared" si="70"/>
        <v>0</v>
      </c>
      <c r="X208" s="442"/>
      <c r="Y208" s="442"/>
      <c r="Z208" s="442"/>
      <c r="AA208" s="442"/>
      <c r="AB208" s="442"/>
      <c r="AC208" s="442"/>
      <c r="AD208" s="442"/>
      <c r="AE208" s="442"/>
      <c r="AF208" s="442"/>
      <c r="AG208" s="442"/>
      <c r="AH208" s="442"/>
      <c r="AI208" s="442"/>
      <c r="AJ208" s="442"/>
      <c r="AK208" s="442"/>
      <c r="AL208" s="442"/>
      <c r="AM208" s="442"/>
      <c r="AN208" s="442"/>
      <c r="AO208" s="442"/>
      <c r="AP208" s="442"/>
      <c r="AQ208" s="442"/>
      <c r="AR208" s="442"/>
      <c r="AS208" s="442"/>
      <c r="AT208" s="442"/>
      <c r="AU208" s="442"/>
      <c r="AV208" s="442"/>
      <c r="AW208" s="442"/>
      <c r="AX208" s="442"/>
      <c r="AY208" s="442"/>
      <c r="AZ208" s="442"/>
    </row>
    <row r="209" spans="2:52" ht="20.100000000000001" hidden="1" customHeight="1" outlineLevel="1">
      <c r="B209" s="434"/>
      <c r="C209" s="1002"/>
      <c r="D209" s="1003"/>
      <c r="E209" s="1003"/>
      <c r="F209" s="1004"/>
      <c r="G209" s="1005"/>
      <c r="H209" s="1006"/>
      <c r="I209" s="1006"/>
      <c r="J209" s="1006"/>
      <c r="K209" s="1007"/>
      <c r="L209" s="715"/>
      <c r="M209" s="715"/>
      <c r="N209" s="715"/>
      <c r="O209" s="715"/>
      <c r="P209" s="715"/>
      <c r="Q209" s="715"/>
      <c r="R209" s="715"/>
      <c r="S209" s="716"/>
      <c r="T209" s="717"/>
      <c r="U209" s="720">
        <f t="shared" si="68"/>
        <v>0</v>
      </c>
      <c r="V209" s="721">
        <f t="shared" si="69"/>
        <v>0</v>
      </c>
      <c r="W209" s="722">
        <f t="shared" si="70"/>
        <v>0</v>
      </c>
      <c r="X209" s="442"/>
      <c r="Y209" s="442"/>
      <c r="Z209" s="442"/>
      <c r="AA209" s="442"/>
      <c r="AB209" s="442"/>
      <c r="AC209" s="442"/>
      <c r="AD209" s="442"/>
      <c r="AE209" s="442"/>
      <c r="AF209" s="442"/>
      <c r="AG209" s="442"/>
      <c r="AH209" s="442"/>
      <c r="AI209" s="442"/>
      <c r="AJ209" s="442"/>
      <c r="AK209" s="442"/>
      <c r="AL209" s="442"/>
      <c r="AM209" s="442"/>
      <c r="AN209" s="442"/>
      <c r="AO209" s="442"/>
      <c r="AP209" s="442"/>
      <c r="AQ209" s="442"/>
      <c r="AR209" s="442"/>
      <c r="AS209" s="442"/>
      <c r="AT209" s="442"/>
      <c r="AU209" s="442"/>
      <c r="AV209" s="442"/>
      <c r="AW209" s="442"/>
      <c r="AX209" s="442"/>
      <c r="AY209" s="442"/>
      <c r="AZ209" s="442"/>
    </row>
    <row r="210" spans="2:52" ht="20.100000000000001" hidden="1" customHeight="1" outlineLevel="1">
      <c r="B210" s="434"/>
      <c r="C210" s="1002"/>
      <c r="D210" s="1003"/>
      <c r="E210" s="1003"/>
      <c r="F210" s="1004"/>
      <c r="G210" s="1005"/>
      <c r="H210" s="1006"/>
      <c r="I210" s="1006"/>
      <c r="J210" s="1006"/>
      <c r="K210" s="1007"/>
      <c r="L210" s="715"/>
      <c r="M210" s="715"/>
      <c r="N210" s="715"/>
      <c r="O210" s="715"/>
      <c r="P210" s="715"/>
      <c r="Q210" s="715"/>
      <c r="R210" s="715"/>
      <c r="S210" s="716"/>
      <c r="T210" s="717"/>
      <c r="U210" s="720">
        <f t="shared" si="68"/>
        <v>0</v>
      </c>
      <c r="V210" s="721">
        <f t="shared" si="69"/>
        <v>0</v>
      </c>
      <c r="W210" s="722">
        <f t="shared" si="70"/>
        <v>0</v>
      </c>
      <c r="X210" s="442"/>
      <c r="Y210" s="442"/>
      <c r="Z210" s="442"/>
      <c r="AA210" s="442"/>
      <c r="AB210" s="442"/>
      <c r="AC210" s="442"/>
      <c r="AD210" s="442"/>
      <c r="AE210" s="442"/>
      <c r="AF210" s="442"/>
      <c r="AG210" s="442"/>
      <c r="AH210" s="442"/>
      <c r="AI210" s="442"/>
      <c r="AJ210" s="442"/>
      <c r="AK210" s="442"/>
      <c r="AL210" s="442"/>
      <c r="AM210" s="442"/>
      <c r="AN210" s="442"/>
      <c r="AO210" s="442"/>
      <c r="AP210" s="442"/>
      <c r="AQ210" s="442"/>
      <c r="AR210" s="442"/>
      <c r="AS210" s="442"/>
      <c r="AT210" s="442"/>
      <c r="AU210" s="442"/>
      <c r="AV210" s="442"/>
      <c r="AW210" s="442"/>
      <c r="AX210" s="442"/>
      <c r="AY210" s="442"/>
      <c r="AZ210" s="442"/>
    </row>
    <row r="211" spans="2:52" ht="20.100000000000001" hidden="1" customHeight="1" outlineLevel="1">
      <c r="B211" s="434"/>
      <c r="C211" s="1002"/>
      <c r="D211" s="1003"/>
      <c r="E211" s="1003"/>
      <c r="F211" s="1004"/>
      <c r="G211" s="1005"/>
      <c r="H211" s="1006"/>
      <c r="I211" s="1006"/>
      <c r="J211" s="1006"/>
      <c r="K211" s="1007"/>
      <c r="L211" s="715"/>
      <c r="M211" s="715"/>
      <c r="N211" s="715"/>
      <c r="O211" s="715"/>
      <c r="P211" s="715"/>
      <c r="Q211" s="715"/>
      <c r="R211" s="715"/>
      <c r="S211" s="716"/>
      <c r="T211" s="717"/>
      <c r="U211" s="720">
        <f t="shared" si="68"/>
        <v>0</v>
      </c>
      <c r="V211" s="721">
        <f t="shared" si="69"/>
        <v>0</v>
      </c>
      <c r="W211" s="722">
        <f t="shared" si="70"/>
        <v>0</v>
      </c>
      <c r="X211" s="442"/>
      <c r="Y211" s="442"/>
      <c r="Z211" s="442"/>
      <c r="AA211" s="442"/>
      <c r="AB211" s="442"/>
      <c r="AC211" s="442"/>
      <c r="AD211" s="442"/>
      <c r="AE211" s="442"/>
      <c r="AF211" s="442"/>
      <c r="AG211" s="442"/>
      <c r="AH211" s="442"/>
      <c r="AI211" s="442"/>
      <c r="AJ211" s="442"/>
      <c r="AK211" s="442"/>
      <c r="AL211" s="442"/>
      <c r="AM211" s="442"/>
      <c r="AN211" s="442"/>
      <c r="AO211" s="442"/>
      <c r="AP211" s="442"/>
      <c r="AQ211" s="442"/>
      <c r="AR211" s="442"/>
      <c r="AS211" s="442"/>
      <c r="AT211" s="442"/>
      <c r="AU211" s="442"/>
      <c r="AV211" s="442"/>
      <c r="AW211" s="442"/>
      <c r="AX211" s="442"/>
      <c r="AY211" s="442"/>
      <c r="AZ211" s="442"/>
    </row>
    <row r="212" spans="2:52" ht="20.100000000000001" hidden="1" customHeight="1" outlineLevel="1">
      <c r="B212" s="434"/>
      <c r="C212" s="1002"/>
      <c r="D212" s="1003"/>
      <c r="E212" s="1003"/>
      <c r="F212" s="1004"/>
      <c r="G212" s="1005"/>
      <c r="H212" s="1006"/>
      <c r="I212" s="1006"/>
      <c r="J212" s="1006"/>
      <c r="K212" s="1007"/>
      <c r="L212" s="715"/>
      <c r="M212" s="715"/>
      <c r="N212" s="715"/>
      <c r="O212" s="715"/>
      <c r="P212" s="715"/>
      <c r="Q212" s="715"/>
      <c r="R212" s="715"/>
      <c r="S212" s="716"/>
      <c r="T212" s="717"/>
      <c r="U212" s="720">
        <f t="shared" si="68"/>
        <v>0</v>
      </c>
      <c r="V212" s="721">
        <f t="shared" si="69"/>
        <v>0</v>
      </c>
      <c r="W212" s="722">
        <f t="shared" si="70"/>
        <v>0</v>
      </c>
      <c r="X212" s="442"/>
      <c r="Y212" s="442"/>
      <c r="Z212" s="442"/>
      <c r="AA212" s="442"/>
      <c r="AB212" s="442"/>
      <c r="AC212" s="442"/>
      <c r="AD212" s="442"/>
      <c r="AE212" s="442"/>
      <c r="AF212" s="442"/>
      <c r="AG212" s="442"/>
      <c r="AH212" s="442"/>
      <c r="AI212" s="442"/>
      <c r="AJ212" s="442"/>
      <c r="AK212" s="442"/>
      <c r="AL212" s="442"/>
      <c r="AM212" s="442"/>
      <c r="AN212" s="442"/>
      <c r="AO212" s="442"/>
      <c r="AP212" s="442"/>
      <c r="AQ212" s="442"/>
      <c r="AR212" s="442"/>
      <c r="AS212" s="442"/>
      <c r="AT212" s="442"/>
      <c r="AU212" s="442"/>
      <c r="AV212" s="442"/>
      <c r="AW212" s="442"/>
      <c r="AX212" s="442"/>
      <c r="AY212" s="442"/>
      <c r="AZ212" s="442"/>
    </row>
    <row r="213" spans="2:52" ht="20.100000000000001" hidden="1" customHeight="1" outlineLevel="1">
      <c r="B213" s="434"/>
      <c r="C213" s="1002"/>
      <c r="D213" s="1003"/>
      <c r="E213" s="1003"/>
      <c r="F213" s="1004"/>
      <c r="G213" s="1005"/>
      <c r="H213" s="1006"/>
      <c r="I213" s="1006"/>
      <c r="J213" s="1006"/>
      <c r="K213" s="1007"/>
      <c r="L213" s="715"/>
      <c r="M213" s="715"/>
      <c r="N213" s="715"/>
      <c r="O213" s="715"/>
      <c r="P213" s="715"/>
      <c r="Q213" s="715"/>
      <c r="R213" s="715"/>
      <c r="S213" s="716"/>
      <c r="T213" s="717"/>
      <c r="U213" s="720">
        <f t="shared" si="68"/>
        <v>0</v>
      </c>
      <c r="V213" s="721">
        <f t="shared" si="69"/>
        <v>0</v>
      </c>
      <c r="W213" s="722">
        <f t="shared" si="70"/>
        <v>0</v>
      </c>
      <c r="X213" s="442"/>
      <c r="Y213" s="442"/>
      <c r="Z213" s="442"/>
      <c r="AA213" s="442"/>
      <c r="AB213" s="442"/>
      <c r="AC213" s="442"/>
      <c r="AD213" s="442"/>
      <c r="AE213" s="442"/>
      <c r="AF213" s="442"/>
      <c r="AG213" s="442"/>
      <c r="AH213" s="442"/>
      <c r="AI213" s="442"/>
      <c r="AJ213" s="442"/>
      <c r="AK213" s="442"/>
      <c r="AL213" s="442"/>
      <c r="AM213" s="442"/>
      <c r="AN213" s="442"/>
      <c r="AO213" s="442"/>
      <c r="AP213" s="442"/>
      <c r="AQ213" s="442"/>
      <c r="AR213" s="442"/>
      <c r="AS213" s="442"/>
      <c r="AT213" s="442"/>
      <c r="AU213" s="442"/>
      <c r="AV213" s="442"/>
      <c r="AW213" s="442"/>
      <c r="AX213" s="442"/>
      <c r="AY213" s="442"/>
      <c r="AZ213" s="442"/>
    </row>
    <row r="214" spans="2:52" ht="20.100000000000001" hidden="1" customHeight="1" outlineLevel="1">
      <c r="B214" s="434"/>
      <c r="C214" s="1002"/>
      <c r="D214" s="1003"/>
      <c r="E214" s="1003"/>
      <c r="F214" s="1004"/>
      <c r="G214" s="1005"/>
      <c r="H214" s="1006"/>
      <c r="I214" s="1006"/>
      <c r="J214" s="1006"/>
      <c r="K214" s="1007"/>
      <c r="L214" s="715"/>
      <c r="M214" s="715"/>
      <c r="N214" s="715"/>
      <c r="O214" s="715"/>
      <c r="P214" s="715"/>
      <c r="Q214" s="715"/>
      <c r="R214" s="715"/>
      <c r="S214" s="716"/>
      <c r="T214" s="717"/>
      <c r="U214" s="720">
        <f t="shared" si="68"/>
        <v>0</v>
      </c>
      <c r="V214" s="721">
        <f t="shared" si="69"/>
        <v>0</v>
      </c>
      <c r="W214" s="722">
        <f t="shared" si="70"/>
        <v>0</v>
      </c>
      <c r="X214" s="442"/>
      <c r="Y214" s="442"/>
      <c r="Z214" s="442"/>
      <c r="AA214" s="442"/>
      <c r="AB214" s="442"/>
      <c r="AC214" s="442"/>
      <c r="AD214" s="442"/>
      <c r="AE214" s="442"/>
      <c r="AF214" s="442"/>
      <c r="AG214" s="442"/>
      <c r="AH214" s="442"/>
      <c r="AI214" s="442"/>
      <c r="AJ214" s="442"/>
      <c r="AK214" s="442"/>
      <c r="AL214" s="442"/>
      <c r="AM214" s="442"/>
      <c r="AN214" s="442"/>
      <c r="AO214" s="442"/>
      <c r="AP214" s="442"/>
      <c r="AQ214" s="442"/>
      <c r="AR214" s="442"/>
      <c r="AS214" s="442"/>
      <c r="AT214" s="442"/>
      <c r="AU214" s="442"/>
      <c r="AV214" s="442"/>
      <c r="AW214" s="442"/>
      <c r="AX214" s="442"/>
      <c r="AY214" s="442"/>
      <c r="AZ214" s="442"/>
    </row>
    <row r="215" spans="2:52" ht="20.100000000000001" hidden="1" customHeight="1" outlineLevel="1">
      <c r="B215" s="434"/>
      <c r="C215" s="1002"/>
      <c r="D215" s="1003"/>
      <c r="E215" s="1003"/>
      <c r="F215" s="1004"/>
      <c r="G215" s="1005"/>
      <c r="H215" s="1006"/>
      <c r="I215" s="1006"/>
      <c r="J215" s="1006"/>
      <c r="K215" s="1007"/>
      <c r="L215" s="715"/>
      <c r="M215" s="715"/>
      <c r="N215" s="715"/>
      <c r="O215" s="715"/>
      <c r="P215" s="715"/>
      <c r="Q215" s="715"/>
      <c r="R215" s="715"/>
      <c r="S215" s="716"/>
      <c r="T215" s="717"/>
      <c r="U215" s="720">
        <f t="shared" si="68"/>
        <v>0</v>
      </c>
      <c r="V215" s="721">
        <f t="shared" si="69"/>
        <v>0</v>
      </c>
      <c r="W215" s="722">
        <f t="shared" si="70"/>
        <v>0</v>
      </c>
      <c r="X215" s="442"/>
      <c r="Y215" s="442"/>
      <c r="Z215" s="442"/>
      <c r="AA215" s="442"/>
      <c r="AB215" s="442"/>
      <c r="AC215" s="442"/>
      <c r="AD215" s="442"/>
      <c r="AE215" s="442"/>
      <c r="AF215" s="442"/>
      <c r="AG215" s="442"/>
      <c r="AH215" s="442"/>
      <c r="AI215" s="442"/>
      <c r="AJ215" s="442"/>
      <c r="AK215" s="442"/>
      <c r="AL215" s="442"/>
      <c r="AM215" s="442"/>
      <c r="AN215" s="442"/>
      <c r="AO215" s="442"/>
      <c r="AP215" s="442"/>
      <c r="AQ215" s="442"/>
      <c r="AR215" s="442"/>
      <c r="AS215" s="442"/>
      <c r="AT215" s="442"/>
      <c r="AU215" s="442"/>
      <c r="AV215" s="442"/>
      <c r="AW215" s="442"/>
      <c r="AX215" s="442"/>
      <c r="AY215" s="442"/>
      <c r="AZ215" s="442"/>
    </row>
    <row r="216" spans="2:52" s="19" customFormat="1" ht="9.9499999999999993" hidden="1" customHeight="1" outlineLevel="1">
      <c r="B216" s="435"/>
      <c r="C216" s="437"/>
      <c r="D216" s="437"/>
      <c r="E216" s="437"/>
      <c r="F216" s="437"/>
      <c r="G216" s="666"/>
      <c r="H216" s="666"/>
      <c r="I216" s="666"/>
      <c r="J216" s="666"/>
      <c r="K216" s="666"/>
      <c r="L216" s="438"/>
      <c r="M216" s="438"/>
      <c r="N216" s="438"/>
      <c r="O216" s="438"/>
      <c r="P216" s="438"/>
      <c r="Q216" s="438"/>
      <c r="R216" s="438"/>
      <c r="S216" s="438"/>
      <c r="T216" s="439"/>
      <c r="U216" s="439"/>
      <c r="V216" s="439"/>
      <c r="W216" s="667"/>
      <c r="X216" s="668"/>
      <c r="Y216" s="668"/>
      <c r="Z216" s="668"/>
      <c r="AA216" s="668"/>
      <c r="AB216" s="668"/>
      <c r="AC216" s="668"/>
      <c r="AD216" s="668"/>
      <c r="AE216" s="668"/>
      <c r="AF216" s="668"/>
      <c r="AG216" s="668"/>
      <c r="AH216" s="668"/>
      <c r="AI216" s="668"/>
      <c r="AJ216" s="668"/>
      <c r="AK216" s="668"/>
      <c r="AL216" s="668"/>
      <c r="AM216" s="668"/>
      <c r="AN216" s="668"/>
      <c r="AO216" s="668"/>
      <c r="AP216" s="668"/>
      <c r="AQ216" s="668"/>
      <c r="AR216" s="668"/>
      <c r="AS216" s="668"/>
      <c r="AT216" s="668"/>
      <c r="AU216" s="668"/>
      <c r="AV216" s="668"/>
      <c r="AW216" s="668"/>
      <c r="AX216" s="668"/>
      <c r="AY216" s="668"/>
      <c r="AZ216" s="668"/>
    </row>
    <row r="217" spans="2:52" ht="20.100000000000001" customHeight="1" collapsed="1">
      <c r="B217" s="32">
        <f>B205+1</f>
        <v>18</v>
      </c>
      <c r="C217" s="1013"/>
      <c r="D217" s="1014"/>
      <c r="E217" s="1014"/>
      <c r="F217" s="1015"/>
      <c r="G217" s="1016"/>
      <c r="H217" s="1017"/>
      <c r="I217" s="1017"/>
      <c r="J217" s="1017"/>
      <c r="K217" s="1018"/>
      <c r="L217" s="701">
        <f t="shared" ref="L217:R217" si="71">SUM(L218:L227)</f>
        <v>0</v>
      </c>
      <c r="M217" s="702">
        <f t="shared" si="71"/>
        <v>0</v>
      </c>
      <c r="N217" s="703">
        <f t="shared" si="71"/>
        <v>0</v>
      </c>
      <c r="O217" s="703">
        <f t="shared" si="71"/>
        <v>0</v>
      </c>
      <c r="P217" s="702">
        <f t="shared" si="71"/>
        <v>0</v>
      </c>
      <c r="Q217" s="704">
        <f t="shared" si="71"/>
        <v>0</v>
      </c>
      <c r="R217" s="701">
        <f t="shared" si="71"/>
        <v>0</v>
      </c>
      <c r="S217" s="705">
        <v>1</v>
      </c>
      <c r="T217" s="706">
        <f>(S218*T218)+(S219*T219)+(S220*T220)+(S221*T221)+(S222*T222)+(S223*T223)+(S224*T224)+(S225*T225)+(S226*T226)+(S227*T227)</f>
        <v>0</v>
      </c>
      <c r="U217" s="665">
        <f t="shared" ref="U217:U227" si="72">S217*T217*(1+MGKZ)*(1+Gewinn)*(1+Sicherheit)</f>
        <v>0</v>
      </c>
      <c r="V217" s="643">
        <f t="shared" ref="V217:V227" si="73">R217*Fertigung</f>
        <v>0</v>
      </c>
      <c r="W217" s="50">
        <f t="shared" ref="W217:W227" si="74">L217*$E$6+M217*$M$6+N217*$M$7+O217*$M$8+P217*$E$7+Q217*$M$9+U217+V217</f>
        <v>0</v>
      </c>
      <c r="X217" s="442"/>
      <c r="Y217" s="442"/>
      <c r="Z217" s="442"/>
      <c r="AA217" s="442"/>
      <c r="AB217" s="442"/>
      <c r="AC217" s="442"/>
      <c r="AD217" s="442"/>
      <c r="AE217" s="442"/>
      <c r="AF217" s="442"/>
      <c r="AG217" s="442"/>
      <c r="AH217" s="442"/>
      <c r="AI217" s="442"/>
      <c r="AJ217" s="442"/>
      <c r="AK217" s="442"/>
      <c r="AL217" s="442"/>
      <c r="AM217" s="442"/>
      <c r="AN217" s="442"/>
      <c r="AO217" s="442"/>
      <c r="AP217" s="442"/>
      <c r="AQ217" s="442"/>
      <c r="AR217" s="442"/>
      <c r="AS217" s="442"/>
      <c r="AT217" s="442"/>
      <c r="AU217" s="442"/>
      <c r="AV217" s="442"/>
      <c r="AW217" s="442"/>
      <c r="AX217" s="442"/>
      <c r="AY217" s="442"/>
      <c r="AZ217" s="442"/>
    </row>
    <row r="218" spans="2:52" ht="20.100000000000001" hidden="1" customHeight="1" outlineLevel="1">
      <c r="B218" s="433"/>
      <c r="C218" s="1002"/>
      <c r="D218" s="1003"/>
      <c r="E218" s="1003"/>
      <c r="F218" s="1004"/>
      <c r="G218" s="1005"/>
      <c r="H218" s="1006"/>
      <c r="I218" s="1006"/>
      <c r="J218" s="1006"/>
      <c r="K218" s="1007"/>
      <c r="L218" s="715"/>
      <c r="M218" s="715"/>
      <c r="N218" s="715"/>
      <c r="O218" s="715"/>
      <c r="P218" s="715"/>
      <c r="Q218" s="715"/>
      <c r="R218" s="715"/>
      <c r="S218" s="716"/>
      <c r="T218" s="717"/>
      <c r="U218" s="720">
        <f t="shared" si="72"/>
        <v>0</v>
      </c>
      <c r="V218" s="721">
        <f t="shared" si="73"/>
        <v>0</v>
      </c>
      <c r="W218" s="722">
        <f t="shared" si="74"/>
        <v>0</v>
      </c>
      <c r="X218" s="442"/>
      <c r="Y218" s="442"/>
      <c r="Z218" s="442"/>
      <c r="AA218" s="442"/>
      <c r="AB218" s="442"/>
      <c r="AC218" s="442"/>
      <c r="AD218" s="442"/>
      <c r="AE218" s="442"/>
      <c r="AF218" s="442"/>
      <c r="AG218" s="442"/>
      <c r="AH218" s="442"/>
      <c r="AI218" s="442"/>
      <c r="AJ218" s="442"/>
      <c r="AK218" s="442"/>
      <c r="AL218" s="442"/>
      <c r="AM218" s="442"/>
      <c r="AN218" s="442"/>
      <c r="AO218" s="442"/>
      <c r="AP218" s="442"/>
      <c r="AQ218" s="442"/>
      <c r="AR218" s="442"/>
      <c r="AS218" s="442"/>
      <c r="AT218" s="442"/>
      <c r="AU218" s="442"/>
      <c r="AV218" s="442"/>
      <c r="AW218" s="442"/>
      <c r="AX218" s="442"/>
      <c r="AY218" s="442"/>
      <c r="AZ218" s="442"/>
    </row>
    <row r="219" spans="2:52" ht="20.100000000000001" hidden="1" customHeight="1" outlineLevel="1">
      <c r="B219" s="434"/>
      <c r="C219" s="1002"/>
      <c r="D219" s="1003"/>
      <c r="E219" s="1003"/>
      <c r="F219" s="1004"/>
      <c r="G219" s="1005"/>
      <c r="H219" s="1006"/>
      <c r="I219" s="1006"/>
      <c r="J219" s="1006"/>
      <c r="K219" s="1007"/>
      <c r="L219" s="715"/>
      <c r="M219" s="715"/>
      <c r="N219" s="715"/>
      <c r="O219" s="715"/>
      <c r="P219" s="715"/>
      <c r="Q219" s="715"/>
      <c r="R219" s="715"/>
      <c r="S219" s="716"/>
      <c r="T219" s="717"/>
      <c r="U219" s="720">
        <f t="shared" si="72"/>
        <v>0</v>
      </c>
      <c r="V219" s="721">
        <f t="shared" si="73"/>
        <v>0</v>
      </c>
      <c r="W219" s="722">
        <f t="shared" si="74"/>
        <v>0</v>
      </c>
      <c r="X219" s="442"/>
      <c r="Y219" s="442"/>
      <c r="Z219" s="442"/>
      <c r="AA219" s="442"/>
      <c r="AB219" s="442"/>
      <c r="AC219" s="442"/>
      <c r="AD219" s="442"/>
      <c r="AE219" s="442"/>
      <c r="AF219" s="442"/>
      <c r="AG219" s="442"/>
      <c r="AH219" s="442"/>
      <c r="AI219" s="442"/>
      <c r="AJ219" s="442"/>
      <c r="AK219" s="442"/>
      <c r="AL219" s="442"/>
      <c r="AM219" s="442"/>
      <c r="AN219" s="442"/>
      <c r="AO219" s="442"/>
      <c r="AP219" s="442"/>
      <c r="AQ219" s="442"/>
      <c r="AR219" s="442"/>
      <c r="AS219" s="442"/>
      <c r="AT219" s="442"/>
      <c r="AU219" s="442"/>
      <c r="AV219" s="442"/>
      <c r="AW219" s="442"/>
      <c r="AX219" s="442"/>
      <c r="AY219" s="442"/>
      <c r="AZ219" s="442"/>
    </row>
    <row r="220" spans="2:52" ht="20.100000000000001" hidden="1" customHeight="1" outlineLevel="1">
      <c r="B220" s="434"/>
      <c r="C220" s="1002"/>
      <c r="D220" s="1003"/>
      <c r="E220" s="1003"/>
      <c r="F220" s="1004"/>
      <c r="G220" s="1005"/>
      <c r="H220" s="1006"/>
      <c r="I220" s="1006"/>
      <c r="J220" s="1006"/>
      <c r="K220" s="1007"/>
      <c r="L220" s="715"/>
      <c r="M220" s="715"/>
      <c r="N220" s="715"/>
      <c r="O220" s="715"/>
      <c r="P220" s="715"/>
      <c r="Q220" s="715"/>
      <c r="R220" s="715"/>
      <c r="S220" s="716"/>
      <c r="T220" s="717"/>
      <c r="U220" s="720">
        <f t="shared" si="72"/>
        <v>0</v>
      </c>
      <c r="V220" s="721">
        <f t="shared" si="73"/>
        <v>0</v>
      </c>
      <c r="W220" s="722">
        <f t="shared" si="74"/>
        <v>0</v>
      </c>
      <c r="X220" s="442"/>
      <c r="Y220" s="442"/>
      <c r="Z220" s="442"/>
      <c r="AA220" s="442"/>
      <c r="AB220" s="442"/>
      <c r="AC220" s="442"/>
      <c r="AD220" s="442"/>
      <c r="AE220" s="442"/>
      <c r="AF220" s="442"/>
      <c r="AG220" s="442"/>
      <c r="AH220" s="442"/>
      <c r="AI220" s="442"/>
      <c r="AJ220" s="442"/>
      <c r="AK220" s="442"/>
      <c r="AL220" s="442"/>
      <c r="AM220" s="442"/>
      <c r="AN220" s="442"/>
      <c r="AO220" s="442"/>
      <c r="AP220" s="442"/>
      <c r="AQ220" s="442"/>
      <c r="AR220" s="442"/>
      <c r="AS220" s="442"/>
      <c r="AT220" s="442"/>
      <c r="AU220" s="442"/>
      <c r="AV220" s="442"/>
      <c r="AW220" s="442"/>
      <c r="AX220" s="442"/>
      <c r="AY220" s="442"/>
      <c r="AZ220" s="442"/>
    </row>
    <row r="221" spans="2:52" ht="20.100000000000001" hidden="1" customHeight="1" outlineLevel="1">
      <c r="B221" s="434"/>
      <c r="C221" s="1002"/>
      <c r="D221" s="1003"/>
      <c r="E221" s="1003"/>
      <c r="F221" s="1004"/>
      <c r="G221" s="1005"/>
      <c r="H221" s="1006"/>
      <c r="I221" s="1006"/>
      <c r="J221" s="1006"/>
      <c r="K221" s="1007"/>
      <c r="L221" s="715"/>
      <c r="M221" s="715"/>
      <c r="N221" s="715"/>
      <c r="O221" s="715"/>
      <c r="P221" s="715"/>
      <c r="Q221" s="715"/>
      <c r="R221" s="715"/>
      <c r="S221" s="716"/>
      <c r="T221" s="717"/>
      <c r="U221" s="720">
        <f t="shared" si="72"/>
        <v>0</v>
      </c>
      <c r="V221" s="721">
        <f t="shared" si="73"/>
        <v>0</v>
      </c>
      <c r="W221" s="722">
        <f t="shared" si="74"/>
        <v>0</v>
      </c>
      <c r="X221" s="442"/>
      <c r="Y221" s="442"/>
      <c r="Z221" s="442"/>
      <c r="AA221" s="442"/>
      <c r="AB221" s="442"/>
      <c r="AC221" s="442"/>
      <c r="AD221" s="442"/>
      <c r="AE221" s="442"/>
      <c r="AF221" s="442"/>
      <c r="AG221" s="442"/>
      <c r="AH221" s="442"/>
      <c r="AI221" s="442"/>
      <c r="AJ221" s="442"/>
      <c r="AK221" s="442"/>
      <c r="AL221" s="442"/>
      <c r="AM221" s="442"/>
      <c r="AN221" s="442"/>
      <c r="AO221" s="442"/>
      <c r="AP221" s="442"/>
      <c r="AQ221" s="442"/>
      <c r="AR221" s="442"/>
      <c r="AS221" s="442"/>
      <c r="AT221" s="442"/>
      <c r="AU221" s="442"/>
      <c r="AV221" s="442"/>
      <c r="AW221" s="442"/>
      <c r="AX221" s="442"/>
      <c r="AY221" s="442"/>
      <c r="AZ221" s="442"/>
    </row>
    <row r="222" spans="2:52" ht="20.100000000000001" hidden="1" customHeight="1" outlineLevel="1">
      <c r="B222" s="434"/>
      <c r="C222" s="1002"/>
      <c r="D222" s="1003"/>
      <c r="E222" s="1003"/>
      <c r="F222" s="1004"/>
      <c r="G222" s="1005"/>
      <c r="H222" s="1006"/>
      <c r="I222" s="1006"/>
      <c r="J222" s="1006"/>
      <c r="K222" s="1007"/>
      <c r="L222" s="715"/>
      <c r="M222" s="715"/>
      <c r="N222" s="715"/>
      <c r="O222" s="715"/>
      <c r="P222" s="715"/>
      <c r="Q222" s="715"/>
      <c r="R222" s="715"/>
      <c r="S222" s="716"/>
      <c r="T222" s="717"/>
      <c r="U222" s="720">
        <f t="shared" si="72"/>
        <v>0</v>
      </c>
      <c r="V222" s="721">
        <f t="shared" si="73"/>
        <v>0</v>
      </c>
      <c r="W222" s="722">
        <f t="shared" si="74"/>
        <v>0</v>
      </c>
      <c r="X222" s="442"/>
      <c r="Y222" s="442"/>
      <c r="Z222" s="442"/>
      <c r="AA222" s="442"/>
      <c r="AB222" s="442"/>
      <c r="AC222" s="442"/>
      <c r="AD222" s="442"/>
      <c r="AE222" s="442"/>
      <c r="AF222" s="442"/>
      <c r="AG222" s="442"/>
      <c r="AH222" s="442"/>
      <c r="AI222" s="442"/>
      <c r="AJ222" s="442"/>
      <c r="AK222" s="442"/>
      <c r="AL222" s="442"/>
      <c r="AM222" s="442"/>
      <c r="AN222" s="442"/>
      <c r="AO222" s="442"/>
      <c r="AP222" s="442"/>
      <c r="AQ222" s="442"/>
      <c r="AR222" s="442"/>
      <c r="AS222" s="442"/>
      <c r="AT222" s="442"/>
      <c r="AU222" s="442"/>
      <c r="AV222" s="442"/>
      <c r="AW222" s="442"/>
      <c r="AX222" s="442"/>
      <c r="AY222" s="442"/>
      <c r="AZ222" s="442"/>
    </row>
    <row r="223" spans="2:52" ht="20.100000000000001" hidden="1" customHeight="1" outlineLevel="1">
      <c r="B223" s="434"/>
      <c r="C223" s="1002"/>
      <c r="D223" s="1003"/>
      <c r="E223" s="1003"/>
      <c r="F223" s="1004"/>
      <c r="G223" s="1005"/>
      <c r="H223" s="1006"/>
      <c r="I223" s="1006"/>
      <c r="J223" s="1006"/>
      <c r="K223" s="1007"/>
      <c r="L223" s="715"/>
      <c r="M223" s="715"/>
      <c r="N223" s="715"/>
      <c r="O223" s="715"/>
      <c r="P223" s="715"/>
      <c r="Q223" s="715"/>
      <c r="R223" s="715"/>
      <c r="S223" s="716"/>
      <c r="T223" s="717"/>
      <c r="U223" s="720">
        <f t="shared" si="72"/>
        <v>0</v>
      </c>
      <c r="V223" s="721">
        <f t="shared" si="73"/>
        <v>0</v>
      </c>
      <c r="W223" s="722">
        <f t="shared" si="74"/>
        <v>0</v>
      </c>
      <c r="X223" s="442"/>
      <c r="Y223" s="442"/>
      <c r="Z223" s="442"/>
      <c r="AA223" s="442"/>
      <c r="AB223" s="442"/>
      <c r="AC223" s="442"/>
      <c r="AD223" s="442"/>
      <c r="AE223" s="442"/>
      <c r="AF223" s="442"/>
      <c r="AG223" s="442"/>
      <c r="AH223" s="442"/>
      <c r="AI223" s="442"/>
      <c r="AJ223" s="442"/>
      <c r="AK223" s="442"/>
      <c r="AL223" s="442"/>
      <c r="AM223" s="442"/>
      <c r="AN223" s="442"/>
      <c r="AO223" s="442"/>
      <c r="AP223" s="442"/>
      <c r="AQ223" s="442"/>
      <c r="AR223" s="442"/>
      <c r="AS223" s="442"/>
      <c r="AT223" s="442"/>
      <c r="AU223" s="442"/>
      <c r="AV223" s="442"/>
      <c r="AW223" s="442"/>
      <c r="AX223" s="442"/>
      <c r="AY223" s="442"/>
      <c r="AZ223" s="442"/>
    </row>
    <row r="224" spans="2:52" ht="20.100000000000001" hidden="1" customHeight="1" outlineLevel="1">
      <c r="B224" s="434"/>
      <c r="C224" s="1002"/>
      <c r="D224" s="1003"/>
      <c r="E224" s="1003"/>
      <c r="F224" s="1004"/>
      <c r="G224" s="1005"/>
      <c r="H224" s="1006"/>
      <c r="I224" s="1006"/>
      <c r="J224" s="1006"/>
      <c r="K224" s="1007"/>
      <c r="L224" s="715"/>
      <c r="M224" s="715"/>
      <c r="N224" s="715"/>
      <c r="O224" s="715"/>
      <c r="P224" s="715"/>
      <c r="Q224" s="715"/>
      <c r="R224" s="715"/>
      <c r="S224" s="716"/>
      <c r="T224" s="717"/>
      <c r="U224" s="720">
        <f t="shared" si="72"/>
        <v>0</v>
      </c>
      <c r="V224" s="721">
        <f t="shared" si="73"/>
        <v>0</v>
      </c>
      <c r="W224" s="722">
        <f t="shared" si="74"/>
        <v>0</v>
      </c>
      <c r="X224" s="442"/>
      <c r="Y224" s="442"/>
      <c r="Z224" s="442"/>
      <c r="AA224" s="442"/>
      <c r="AB224" s="442"/>
      <c r="AC224" s="442"/>
      <c r="AD224" s="442"/>
      <c r="AE224" s="442"/>
      <c r="AF224" s="442"/>
      <c r="AG224" s="442"/>
      <c r="AH224" s="442"/>
      <c r="AI224" s="442"/>
      <c r="AJ224" s="442"/>
      <c r="AK224" s="442"/>
      <c r="AL224" s="442"/>
      <c r="AM224" s="442"/>
      <c r="AN224" s="442"/>
      <c r="AO224" s="442"/>
      <c r="AP224" s="442"/>
      <c r="AQ224" s="442"/>
      <c r="AR224" s="442"/>
      <c r="AS224" s="442"/>
      <c r="AT224" s="442"/>
      <c r="AU224" s="442"/>
      <c r="AV224" s="442"/>
      <c r="AW224" s="442"/>
      <c r="AX224" s="442"/>
      <c r="AY224" s="442"/>
      <c r="AZ224" s="442"/>
    </row>
    <row r="225" spans="2:52" ht="20.100000000000001" hidden="1" customHeight="1" outlineLevel="1">
      <c r="B225" s="434"/>
      <c r="C225" s="1002"/>
      <c r="D225" s="1003"/>
      <c r="E225" s="1003"/>
      <c r="F225" s="1004"/>
      <c r="G225" s="1005"/>
      <c r="H225" s="1006"/>
      <c r="I225" s="1006"/>
      <c r="J225" s="1006"/>
      <c r="K225" s="1007"/>
      <c r="L225" s="715"/>
      <c r="M225" s="715"/>
      <c r="N225" s="715"/>
      <c r="O225" s="715"/>
      <c r="P225" s="715"/>
      <c r="Q225" s="715"/>
      <c r="R225" s="715"/>
      <c r="S225" s="716"/>
      <c r="T225" s="717"/>
      <c r="U225" s="720">
        <f t="shared" si="72"/>
        <v>0</v>
      </c>
      <c r="V225" s="721">
        <f t="shared" si="73"/>
        <v>0</v>
      </c>
      <c r="W225" s="722">
        <f t="shared" si="74"/>
        <v>0</v>
      </c>
      <c r="X225" s="442"/>
      <c r="Y225" s="442"/>
      <c r="Z225" s="442"/>
      <c r="AA225" s="442"/>
      <c r="AB225" s="442"/>
      <c r="AC225" s="442"/>
      <c r="AD225" s="442"/>
      <c r="AE225" s="442"/>
      <c r="AF225" s="442"/>
      <c r="AG225" s="442"/>
      <c r="AH225" s="442"/>
      <c r="AI225" s="442"/>
      <c r="AJ225" s="442"/>
      <c r="AK225" s="442"/>
      <c r="AL225" s="442"/>
      <c r="AM225" s="442"/>
      <c r="AN225" s="442"/>
      <c r="AO225" s="442"/>
      <c r="AP225" s="442"/>
      <c r="AQ225" s="442"/>
      <c r="AR225" s="442"/>
      <c r="AS225" s="442"/>
      <c r="AT225" s="442"/>
      <c r="AU225" s="442"/>
      <c r="AV225" s="442"/>
      <c r="AW225" s="442"/>
      <c r="AX225" s="442"/>
      <c r="AY225" s="442"/>
      <c r="AZ225" s="442"/>
    </row>
    <row r="226" spans="2:52" ht="20.100000000000001" hidden="1" customHeight="1" outlineLevel="1">
      <c r="B226" s="434"/>
      <c r="C226" s="1002"/>
      <c r="D226" s="1003"/>
      <c r="E226" s="1003"/>
      <c r="F226" s="1004"/>
      <c r="G226" s="1005"/>
      <c r="H226" s="1006"/>
      <c r="I226" s="1006"/>
      <c r="J226" s="1006"/>
      <c r="K226" s="1007"/>
      <c r="L226" s="715"/>
      <c r="M226" s="715"/>
      <c r="N226" s="715"/>
      <c r="O226" s="715"/>
      <c r="P226" s="715"/>
      <c r="Q226" s="715"/>
      <c r="R226" s="715"/>
      <c r="S226" s="716"/>
      <c r="T226" s="717"/>
      <c r="U226" s="720">
        <f t="shared" si="72"/>
        <v>0</v>
      </c>
      <c r="V226" s="721">
        <f t="shared" si="73"/>
        <v>0</v>
      </c>
      <c r="W226" s="722">
        <f t="shared" si="74"/>
        <v>0</v>
      </c>
      <c r="X226" s="442"/>
      <c r="Y226" s="442"/>
      <c r="Z226" s="442"/>
      <c r="AA226" s="442"/>
      <c r="AB226" s="442"/>
      <c r="AC226" s="442"/>
      <c r="AD226" s="442"/>
      <c r="AE226" s="442"/>
      <c r="AF226" s="442"/>
      <c r="AG226" s="442"/>
      <c r="AH226" s="442"/>
      <c r="AI226" s="442"/>
      <c r="AJ226" s="442"/>
      <c r="AK226" s="442"/>
      <c r="AL226" s="442"/>
      <c r="AM226" s="442"/>
      <c r="AN226" s="442"/>
      <c r="AO226" s="442"/>
      <c r="AP226" s="442"/>
      <c r="AQ226" s="442"/>
      <c r="AR226" s="442"/>
      <c r="AS226" s="442"/>
      <c r="AT226" s="442"/>
      <c r="AU226" s="442"/>
      <c r="AV226" s="442"/>
      <c r="AW226" s="442"/>
      <c r="AX226" s="442"/>
      <c r="AY226" s="442"/>
      <c r="AZ226" s="442"/>
    </row>
    <row r="227" spans="2:52" ht="20.100000000000001" hidden="1" customHeight="1" outlineLevel="1">
      <c r="B227" s="434"/>
      <c r="C227" s="1002"/>
      <c r="D227" s="1003"/>
      <c r="E227" s="1003"/>
      <c r="F227" s="1004"/>
      <c r="G227" s="1005"/>
      <c r="H227" s="1006"/>
      <c r="I227" s="1006"/>
      <c r="J227" s="1006"/>
      <c r="K227" s="1007"/>
      <c r="L227" s="715"/>
      <c r="M227" s="715"/>
      <c r="N227" s="715"/>
      <c r="O227" s="715"/>
      <c r="P227" s="715"/>
      <c r="Q227" s="715"/>
      <c r="R227" s="715"/>
      <c r="S227" s="716"/>
      <c r="T227" s="717"/>
      <c r="U227" s="720">
        <f t="shared" si="72"/>
        <v>0</v>
      </c>
      <c r="V227" s="721">
        <f t="shared" si="73"/>
        <v>0</v>
      </c>
      <c r="W227" s="722">
        <f t="shared" si="74"/>
        <v>0</v>
      </c>
      <c r="X227" s="442"/>
      <c r="Y227" s="442"/>
      <c r="Z227" s="442"/>
      <c r="AA227" s="442"/>
      <c r="AB227" s="442"/>
      <c r="AC227" s="442"/>
      <c r="AD227" s="442"/>
      <c r="AE227" s="442"/>
      <c r="AF227" s="442"/>
      <c r="AG227" s="442"/>
      <c r="AH227" s="442"/>
      <c r="AI227" s="442"/>
      <c r="AJ227" s="442"/>
      <c r="AK227" s="442"/>
      <c r="AL227" s="442"/>
      <c r="AM227" s="442"/>
      <c r="AN227" s="442"/>
      <c r="AO227" s="442"/>
      <c r="AP227" s="442"/>
      <c r="AQ227" s="442"/>
      <c r="AR227" s="442"/>
      <c r="AS227" s="442"/>
      <c r="AT227" s="442"/>
      <c r="AU227" s="442"/>
      <c r="AV227" s="442"/>
      <c r="AW227" s="442"/>
      <c r="AX227" s="442"/>
      <c r="AY227" s="442"/>
      <c r="AZ227" s="442"/>
    </row>
    <row r="228" spans="2:52" s="19" customFormat="1" ht="9.9499999999999993" hidden="1" customHeight="1" outlineLevel="1">
      <c r="B228" s="435"/>
      <c r="C228" s="437"/>
      <c r="D228" s="437"/>
      <c r="E228" s="437"/>
      <c r="F228" s="437"/>
      <c r="G228" s="666"/>
      <c r="H228" s="666"/>
      <c r="I228" s="666"/>
      <c r="J228" s="666"/>
      <c r="K228" s="666"/>
      <c r="L228" s="438"/>
      <c r="M228" s="438"/>
      <c r="N228" s="438"/>
      <c r="O228" s="438"/>
      <c r="P228" s="438"/>
      <c r="Q228" s="438"/>
      <c r="R228" s="438"/>
      <c r="S228" s="438"/>
      <c r="T228" s="439"/>
      <c r="U228" s="439"/>
      <c r="V228" s="439"/>
      <c r="W228" s="667"/>
      <c r="X228" s="668"/>
      <c r="Y228" s="668"/>
      <c r="Z228" s="668"/>
      <c r="AA228" s="668"/>
      <c r="AB228" s="668"/>
      <c r="AC228" s="668"/>
      <c r="AD228" s="668"/>
      <c r="AE228" s="668"/>
      <c r="AF228" s="668"/>
      <c r="AG228" s="668"/>
      <c r="AH228" s="668"/>
      <c r="AI228" s="668"/>
      <c r="AJ228" s="668"/>
      <c r="AK228" s="668"/>
      <c r="AL228" s="668"/>
      <c r="AM228" s="668"/>
      <c r="AN228" s="668"/>
      <c r="AO228" s="668"/>
      <c r="AP228" s="668"/>
      <c r="AQ228" s="668"/>
      <c r="AR228" s="668"/>
      <c r="AS228" s="668"/>
      <c r="AT228" s="668"/>
      <c r="AU228" s="668"/>
      <c r="AV228" s="668"/>
      <c r="AW228" s="668"/>
      <c r="AX228" s="668"/>
      <c r="AY228" s="668"/>
      <c r="AZ228" s="668"/>
    </row>
    <row r="229" spans="2:52" ht="20.100000000000001" customHeight="1" collapsed="1">
      <c r="B229" s="32">
        <f>B217+1</f>
        <v>19</v>
      </c>
      <c r="C229" s="1013"/>
      <c r="D229" s="1014"/>
      <c r="E229" s="1014"/>
      <c r="F229" s="1015"/>
      <c r="G229" s="1016"/>
      <c r="H229" s="1017"/>
      <c r="I229" s="1017"/>
      <c r="J229" s="1017"/>
      <c r="K229" s="1018"/>
      <c r="L229" s="701">
        <f t="shared" ref="L229:R229" si="75">SUM(L230:L239)</f>
        <v>0</v>
      </c>
      <c r="M229" s="702">
        <f t="shared" si="75"/>
        <v>0</v>
      </c>
      <c r="N229" s="703">
        <f t="shared" si="75"/>
        <v>0</v>
      </c>
      <c r="O229" s="703">
        <f t="shared" si="75"/>
        <v>0</v>
      </c>
      <c r="P229" s="702">
        <f t="shared" si="75"/>
        <v>0</v>
      </c>
      <c r="Q229" s="704">
        <f t="shared" si="75"/>
        <v>0</v>
      </c>
      <c r="R229" s="701">
        <f t="shared" si="75"/>
        <v>0</v>
      </c>
      <c r="S229" s="705">
        <v>1</v>
      </c>
      <c r="T229" s="706">
        <f>(S230*T230)+(S231*T231)+(S232*T232)+(S233*T233)+(S234*T234)+(S235*T235)+(S236*T236)+(S237*T237)+(S238*T238)+(S239*T239)</f>
        <v>0</v>
      </c>
      <c r="U229" s="665">
        <f t="shared" ref="U229:U239" si="76">S229*T229*(1+MGKZ)*(1+Gewinn)*(1+Sicherheit)</f>
        <v>0</v>
      </c>
      <c r="V229" s="643">
        <f t="shared" ref="V229:V239" si="77">R229*Fertigung</f>
        <v>0</v>
      </c>
      <c r="W229" s="50">
        <f t="shared" ref="W229:W239" si="78">L229*$E$6+M229*$M$6+N229*$M$7+O229*$M$8+P229*$E$7+Q229*$M$9+U229+V229</f>
        <v>0</v>
      </c>
      <c r="X229" s="442"/>
      <c r="Y229" s="442"/>
      <c r="Z229" s="442"/>
      <c r="AA229" s="442"/>
      <c r="AB229" s="442"/>
      <c r="AC229" s="442"/>
      <c r="AD229" s="442"/>
      <c r="AE229" s="442"/>
      <c r="AF229" s="442"/>
      <c r="AG229" s="442"/>
      <c r="AH229" s="442"/>
      <c r="AI229" s="442"/>
      <c r="AJ229" s="442"/>
      <c r="AK229" s="442"/>
      <c r="AL229" s="442"/>
      <c r="AM229" s="442"/>
      <c r="AN229" s="442"/>
      <c r="AO229" s="442"/>
      <c r="AP229" s="442"/>
      <c r="AQ229" s="442"/>
      <c r="AR229" s="442"/>
      <c r="AS229" s="442"/>
      <c r="AT229" s="442"/>
      <c r="AU229" s="442"/>
      <c r="AV229" s="442"/>
      <c r="AW229" s="442"/>
      <c r="AX229" s="442"/>
      <c r="AY229" s="442"/>
      <c r="AZ229" s="442"/>
    </row>
    <row r="230" spans="2:52" ht="20.100000000000001" hidden="1" customHeight="1" outlineLevel="1">
      <c r="B230" s="433"/>
      <c r="C230" s="1002"/>
      <c r="D230" s="1003"/>
      <c r="E230" s="1003"/>
      <c r="F230" s="1004"/>
      <c r="G230" s="1005"/>
      <c r="H230" s="1006"/>
      <c r="I230" s="1006"/>
      <c r="J230" s="1006"/>
      <c r="K230" s="1007"/>
      <c r="L230" s="715"/>
      <c r="M230" s="715"/>
      <c r="N230" s="715"/>
      <c r="O230" s="715"/>
      <c r="P230" s="715"/>
      <c r="Q230" s="715"/>
      <c r="R230" s="715"/>
      <c r="S230" s="716"/>
      <c r="T230" s="717"/>
      <c r="U230" s="720">
        <f t="shared" si="76"/>
        <v>0</v>
      </c>
      <c r="V230" s="721">
        <f t="shared" si="77"/>
        <v>0</v>
      </c>
      <c r="W230" s="722">
        <f t="shared" si="78"/>
        <v>0</v>
      </c>
      <c r="X230" s="442"/>
      <c r="Y230" s="442"/>
      <c r="Z230" s="442"/>
      <c r="AA230" s="442"/>
      <c r="AB230" s="442"/>
      <c r="AC230" s="442"/>
      <c r="AD230" s="442"/>
      <c r="AE230" s="442"/>
      <c r="AF230" s="442"/>
      <c r="AG230" s="442"/>
      <c r="AH230" s="442"/>
      <c r="AI230" s="442"/>
      <c r="AJ230" s="442"/>
      <c r="AK230" s="442"/>
      <c r="AL230" s="442"/>
      <c r="AM230" s="442"/>
      <c r="AN230" s="442"/>
      <c r="AO230" s="442"/>
      <c r="AP230" s="442"/>
      <c r="AQ230" s="442"/>
      <c r="AR230" s="442"/>
      <c r="AS230" s="442"/>
      <c r="AT230" s="442"/>
      <c r="AU230" s="442"/>
      <c r="AV230" s="442"/>
      <c r="AW230" s="442"/>
      <c r="AX230" s="442"/>
      <c r="AY230" s="442"/>
      <c r="AZ230" s="442"/>
    </row>
    <row r="231" spans="2:52" ht="20.100000000000001" hidden="1" customHeight="1" outlineLevel="1">
      <c r="B231" s="434"/>
      <c r="C231" s="1002"/>
      <c r="D231" s="1003"/>
      <c r="E231" s="1003"/>
      <c r="F231" s="1004"/>
      <c r="G231" s="1005"/>
      <c r="H231" s="1006"/>
      <c r="I231" s="1006"/>
      <c r="J231" s="1006"/>
      <c r="K231" s="1007"/>
      <c r="L231" s="715"/>
      <c r="M231" s="715"/>
      <c r="N231" s="715"/>
      <c r="O231" s="715"/>
      <c r="P231" s="715"/>
      <c r="Q231" s="715"/>
      <c r="R231" s="715"/>
      <c r="S231" s="716"/>
      <c r="T231" s="717"/>
      <c r="U231" s="720">
        <f t="shared" si="76"/>
        <v>0</v>
      </c>
      <c r="V231" s="721">
        <f t="shared" si="77"/>
        <v>0</v>
      </c>
      <c r="W231" s="722">
        <f t="shared" si="78"/>
        <v>0</v>
      </c>
      <c r="X231" s="442"/>
      <c r="Y231" s="442"/>
      <c r="Z231" s="442"/>
      <c r="AA231" s="442"/>
      <c r="AB231" s="442"/>
      <c r="AC231" s="442"/>
      <c r="AD231" s="442"/>
      <c r="AE231" s="442"/>
      <c r="AF231" s="442"/>
      <c r="AG231" s="442"/>
      <c r="AH231" s="442"/>
      <c r="AI231" s="442"/>
      <c r="AJ231" s="442"/>
      <c r="AK231" s="442"/>
      <c r="AL231" s="442"/>
      <c r="AM231" s="442"/>
      <c r="AN231" s="442"/>
      <c r="AO231" s="442"/>
      <c r="AP231" s="442"/>
      <c r="AQ231" s="442"/>
      <c r="AR231" s="442"/>
      <c r="AS231" s="442"/>
      <c r="AT231" s="442"/>
      <c r="AU231" s="442"/>
      <c r="AV231" s="442"/>
      <c r="AW231" s="442"/>
      <c r="AX231" s="442"/>
      <c r="AY231" s="442"/>
      <c r="AZ231" s="442"/>
    </row>
    <row r="232" spans="2:52" ht="20.100000000000001" hidden="1" customHeight="1" outlineLevel="1">
      <c r="B232" s="434"/>
      <c r="C232" s="1002"/>
      <c r="D232" s="1003"/>
      <c r="E232" s="1003"/>
      <c r="F232" s="1004"/>
      <c r="G232" s="1005"/>
      <c r="H232" s="1006"/>
      <c r="I232" s="1006"/>
      <c r="J232" s="1006"/>
      <c r="K232" s="1007"/>
      <c r="L232" s="715"/>
      <c r="M232" s="715"/>
      <c r="N232" s="715"/>
      <c r="O232" s="715"/>
      <c r="P232" s="715"/>
      <c r="Q232" s="715"/>
      <c r="R232" s="715"/>
      <c r="S232" s="716"/>
      <c r="T232" s="717"/>
      <c r="U232" s="720">
        <f t="shared" si="76"/>
        <v>0</v>
      </c>
      <c r="V232" s="721">
        <f t="shared" si="77"/>
        <v>0</v>
      </c>
      <c r="W232" s="722">
        <f t="shared" si="78"/>
        <v>0</v>
      </c>
      <c r="X232" s="442"/>
      <c r="Y232" s="442"/>
      <c r="Z232" s="442"/>
      <c r="AA232" s="442"/>
      <c r="AB232" s="442"/>
      <c r="AC232" s="442"/>
      <c r="AD232" s="442"/>
      <c r="AE232" s="442"/>
      <c r="AF232" s="442"/>
      <c r="AG232" s="442"/>
      <c r="AH232" s="442"/>
      <c r="AI232" s="442"/>
      <c r="AJ232" s="442"/>
      <c r="AK232" s="442"/>
      <c r="AL232" s="442"/>
      <c r="AM232" s="442"/>
      <c r="AN232" s="442"/>
      <c r="AO232" s="442"/>
      <c r="AP232" s="442"/>
      <c r="AQ232" s="442"/>
      <c r="AR232" s="442"/>
      <c r="AS232" s="442"/>
      <c r="AT232" s="442"/>
      <c r="AU232" s="442"/>
      <c r="AV232" s="442"/>
      <c r="AW232" s="442"/>
      <c r="AX232" s="442"/>
      <c r="AY232" s="442"/>
      <c r="AZ232" s="442"/>
    </row>
    <row r="233" spans="2:52" ht="20.100000000000001" hidden="1" customHeight="1" outlineLevel="1">
      <c r="B233" s="434"/>
      <c r="C233" s="1002"/>
      <c r="D233" s="1003"/>
      <c r="E233" s="1003"/>
      <c r="F233" s="1004"/>
      <c r="G233" s="1005"/>
      <c r="H233" s="1006"/>
      <c r="I233" s="1006"/>
      <c r="J233" s="1006"/>
      <c r="K233" s="1007"/>
      <c r="L233" s="715"/>
      <c r="M233" s="715"/>
      <c r="N233" s="715"/>
      <c r="O233" s="715"/>
      <c r="P233" s="715"/>
      <c r="Q233" s="715"/>
      <c r="R233" s="715"/>
      <c r="S233" s="716"/>
      <c r="T233" s="717"/>
      <c r="U233" s="720">
        <f t="shared" si="76"/>
        <v>0</v>
      </c>
      <c r="V233" s="721">
        <f t="shared" si="77"/>
        <v>0</v>
      </c>
      <c r="W233" s="722">
        <f t="shared" si="78"/>
        <v>0</v>
      </c>
      <c r="X233" s="442"/>
      <c r="Y233" s="442"/>
      <c r="Z233" s="442"/>
      <c r="AA233" s="442"/>
      <c r="AB233" s="442"/>
      <c r="AC233" s="442"/>
      <c r="AD233" s="442"/>
      <c r="AE233" s="442"/>
      <c r="AF233" s="442"/>
      <c r="AG233" s="442"/>
      <c r="AH233" s="442"/>
      <c r="AI233" s="442"/>
      <c r="AJ233" s="442"/>
      <c r="AK233" s="442"/>
      <c r="AL233" s="442"/>
      <c r="AM233" s="442"/>
      <c r="AN233" s="442"/>
      <c r="AO233" s="442"/>
      <c r="AP233" s="442"/>
      <c r="AQ233" s="442"/>
      <c r="AR233" s="442"/>
      <c r="AS233" s="442"/>
      <c r="AT233" s="442"/>
      <c r="AU233" s="442"/>
      <c r="AV233" s="442"/>
      <c r="AW233" s="442"/>
      <c r="AX233" s="442"/>
      <c r="AY233" s="442"/>
      <c r="AZ233" s="442"/>
    </row>
    <row r="234" spans="2:52" ht="20.100000000000001" hidden="1" customHeight="1" outlineLevel="1">
      <c r="B234" s="434"/>
      <c r="C234" s="1002"/>
      <c r="D234" s="1003"/>
      <c r="E234" s="1003"/>
      <c r="F234" s="1004"/>
      <c r="G234" s="1005"/>
      <c r="H234" s="1006"/>
      <c r="I234" s="1006"/>
      <c r="J234" s="1006"/>
      <c r="K234" s="1007"/>
      <c r="L234" s="715"/>
      <c r="M234" s="715"/>
      <c r="N234" s="715"/>
      <c r="O234" s="715"/>
      <c r="P234" s="715"/>
      <c r="Q234" s="715"/>
      <c r="R234" s="715"/>
      <c r="S234" s="716"/>
      <c r="T234" s="717"/>
      <c r="U234" s="720">
        <f t="shared" si="76"/>
        <v>0</v>
      </c>
      <c r="V234" s="721">
        <f t="shared" si="77"/>
        <v>0</v>
      </c>
      <c r="W234" s="722">
        <f t="shared" si="78"/>
        <v>0</v>
      </c>
      <c r="X234" s="442"/>
      <c r="Y234" s="442"/>
      <c r="Z234" s="442"/>
      <c r="AA234" s="442"/>
      <c r="AB234" s="442"/>
      <c r="AC234" s="442"/>
      <c r="AD234" s="442"/>
      <c r="AE234" s="442"/>
      <c r="AF234" s="442"/>
      <c r="AG234" s="442"/>
      <c r="AH234" s="442"/>
      <c r="AI234" s="442"/>
      <c r="AJ234" s="442"/>
      <c r="AK234" s="442"/>
      <c r="AL234" s="442"/>
      <c r="AM234" s="442"/>
      <c r="AN234" s="442"/>
      <c r="AO234" s="442"/>
      <c r="AP234" s="442"/>
      <c r="AQ234" s="442"/>
      <c r="AR234" s="442"/>
      <c r="AS234" s="442"/>
      <c r="AT234" s="442"/>
      <c r="AU234" s="442"/>
      <c r="AV234" s="442"/>
      <c r="AW234" s="442"/>
      <c r="AX234" s="442"/>
      <c r="AY234" s="442"/>
      <c r="AZ234" s="442"/>
    </row>
    <row r="235" spans="2:52" ht="20.100000000000001" hidden="1" customHeight="1" outlineLevel="1">
      <c r="B235" s="434"/>
      <c r="C235" s="1002"/>
      <c r="D235" s="1003"/>
      <c r="E235" s="1003"/>
      <c r="F235" s="1004"/>
      <c r="G235" s="1005"/>
      <c r="H235" s="1006"/>
      <c r="I235" s="1006"/>
      <c r="J235" s="1006"/>
      <c r="K235" s="1007"/>
      <c r="L235" s="715"/>
      <c r="M235" s="715"/>
      <c r="N235" s="715"/>
      <c r="O235" s="715"/>
      <c r="P235" s="715"/>
      <c r="Q235" s="715"/>
      <c r="R235" s="715"/>
      <c r="S235" s="716"/>
      <c r="T235" s="717"/>
      <c r="U235" s="720">
        <f t="shared" si="76"/>
        <v>0</v>
      </c>
      <c r="V235" s="721">
        <f t="shared" si="77"/>
        <v>0</v>
      </c>
      <c r="W235" s="722">
        <f t="shared" si="78"/>
        <v>0</v>
      </c>
      <c r="X235" s="442"/>
      <c r="Y235" s="442"/>
      <c r="Z235" s="442"/>
      <c r="AA235" s="442"/>
      <c r="AB235" s="442"/>
      <c r="AC235" s="442"/>
      <c r="AD235" s="442"/>
      <c r="AE235" s="442"/>
      <c r="AF235" s="442"/>
      <c r="AG235" s="442"/>
      <c r="AH235" s="442"/>
      <c r="AI235" s="442"/>
      <c r="AJ235" s="442"/>
      <c r="AK235" s="442"/>
      <c r="AL235" s="442"/>
      <c r="AM235" s="442"/>
      <c r="AN235" s="442"/>
      <c r="AO235" s="442"/>
      <c r="AP235" s="442"/>
      <c r="AQ235" s="442"/>
      <c r="AR235" s="442"/>
      <c r="AS235" s="442"/>
      <c r="AT235" s="442"/>
      <c r="AU235" s="442"/>
      <c r="AV235" s="442"/>
      <c r="AW235" s="442"/>
      <c r="AX235" s="442"/>
      <c r="AY235" s="442"/>
      <c r="AZ235" s="442"/>
    </row>
    <row r="236" spans="2:52" ht="20.100000000000001" hidden="1" customHeight="1" outlineLevel="1">
      <c r="B236" s="434"/>
      <c r="C236" s="1002"/>
      <c r="D236" s="1003"/>
      <c r="E236" s="1003"/>
      <c r="F236" s="1004"/>
      <c r="G236" s="1005"/>
      <c r="H236" s="1006"/>
      <c r="I236" s="1006"/>
      <c r="J236" s="1006"/>
      <c r="K236" s="1007"/>
      <c r="L236" s="715"/>
      <c r="M236" s="715"/>
      <c r="N236" s="715"/>
      <c r="O236" s="715"/>
      <c r="P236" s="715"/>
      <c r="Q236" s="715"/>
      <c r="R236" s="715"/>
      <c r="S236" s="716"/>
      <c r="T236" s="717"/>
      <c r="U236" s="720">
        <f t="shared" si="76"/>
        <v>0</v>
      </c>
      <c r="V236" s="721">
        <f t="shared" si="77"/>
        <v>0</v>
      </c>
      <c r="W236" s="722">
        <f t="shared" si="78"/>
        <v>0</v>
      </c>
      <c r="X236" s="442"/>
      <c r="Y236" s="442"/>
      <c r="Z236" s="442"/>
      <c r="AA236" s="442"/>
      <c r="AB236" s="442"/>
      <c r="AC236" s="442"/>
      <c r="AD236" s="442"/>
      <c r="AE236" s="442"/>
      <c r="AF236" s="442"/>
      <c r="AG236" s="442"/>
      <c r="AH236" s="442"/>
      <c r="AI236" s="442"/>
      <c r="AJ236" s="442"/>
      <c r="AK236" s="442"/>
      <c r="AL236" s="442"/>
      <c r="AM236" s="442"/>
      <c r="AN236" s="442"/>
      <c r="AO236" s="442"/>
      <c r="AP236" s="442"/>
      <c r="AQ236" s="442"/>
      <c r="AR236" s="442"/>
      <c r="AS236" s="442"/>
      <c r="AT236" s="442"/>
      <c r="AU236" s="442"/>
      <c r="AV236" s="442"/>
      <c r="AW236" s="442"/>
      <c r="AX236" s="442"/>
      <c r="AY236" s="442"/>
      <c r="AZ236" s="442"/>
    </row>
    <row r="237" spans="2:52" ht="20.100000000000001" hidden="1" customHeight="1" outlineLevel="1">
      <c r="B237" s="434"/>
      <c r="C237" s="1002"/>
      <c r="D237" s="1003"/>
      <c r="E237" s="1003"/>
      <c r="F237" s="1004"/>
      <c r="G237" s="1005"/>
      <c r="H237" s="1006"/>
      <c r="I237" s="1006"/>
      <c r="J237" s="1006"/>
      <c r="K237" s="1007"/>
      <c r="L237" s="715"/>
      <c r="M237" s="715"/>
      <c r="N237" s="715"/>
      <c r="O237" s="715"/>
      <c r="P237" s="715"/>
      <c r="Q237" s="715"/>
      <c r="R237" s="715"/>
      <c r="S237" s="716"/>
      <c r="T237" s="717"/>
      <c r="U237" s="720">
        <f t="shared" si="76"/>
        <v>0</v>
      </c>
      <c r="V237" s="721">
        <f t="shared" si="77"/>
        <v>0</v>
      </c>
      <c r="W237" s="722">
        <f t="shared" si="78"/>
        <v>0</v>
      </c>
      <c r="X237" s="442"/>
      <c r="Y237" s="442"/>
      <c r="Z237" s="442"/>
      <c r="AA237" s="442"/>
      <c r="AB237" s="442"/>
      <c r="AC237" s="442"/>
      <c r="AD237" s="442"/>
      <c r="AE237" s="442"/>
      <c r="AF237" s="442"/>
      <c r="AG237" s="442"/>
      <c r="AH237" s="442"/>
      <c r="AI237" s="442"/>
      <c r="AJ237" s="442"/>
      <c r="AK237" s="442"/>
      <c r="AL237" s="442"/>
      <c r="AM237" s="442"/>
      <c r="AN237" s="442"/>
      <c r="AO237" s="442"/>
      <c r="AP237" s="442"/>
      <c r="AQ237" s="442"/>
      <c r="AR237" s="442"/>
      <c r="AS237" s="442"/>
      <c r="AT237" s="442"/>
      <c r="AU237" s="442"/>
      <c r="AV237" s="442"/>
      <c r="AW237" s="442"/>
      <c r="AX237" s="442"/>
      <c r="AY237" s="442"/>
      <c r="AZ237" s="442"/>
    </row>
    <row r="238" spans="2:52" ht="20.100000000000001" hidden="1" customHeight="1" outlineLevel="1">
      <c r="B238" s="434"/>
      <c r="C238" s="1002"/>
      <c r="D238" s="1003"/>
      <c r="E238" s="1003"/>
      <c r="F238" s="1004"/>
      <c r="G238" s="1005"/>
      <c r="H238" s="1006"/>
      <c r="I238" s="1006"/>
      <c r="J238" s="1006"/>
      <c r="K238" s="1007"/>
      <c r="L238" s="715"/>
      <c r="M238" s="715"/>
      <c r="N238" s="715"/>
      <c r="O238" s="715"/>
      <c r="P238" s="715"/>
      <c r="Q238" s="715"/>
      <c r="R238" s="715"/>
      <c r="S238" s="716"/>
      <c r="T238" s="717"/>
      <c r="U238" s="720">
        <f t="shared" si="76"/>
        <v>0</v>
      </c>
      <c r="V238" s="721">
        <f t="shared" si="77"/>
        <v>0</v>
      </c>
      <c r="W238" s="722">
        <f t="shared" si="78"/>
        <v>0</v>
      </c>
      <c r="X238" s="442"/>
      <c r="Y238" s="442"/>
      <c r="Z238" s="442"/>
      <c r="AA238" s="442"/>
      <c r="AB238" s="442"/>
      <c r="AC238" s="442"/>
      <c r="AD238" s="442"/>
      <c r="AE238" s="442"/>
      <c r="AF238" s="442"/>
      <c r="AG238" s="442"/>
      <c r="AH238" s="442"/>
      <c r="AI238" s="442"/>
      <c r="AJ238" s="442"/>
      <c r="AK238" s="442"/>
      <c r="AL238" s="442"/>
      <c r="AM238" s="442"/>
      <c r="AN238" s="442"/>
      <c r="AO238" s="442"/>
      <c r="AP238" s="442"/>
      <c r="AQ238" s="442"/>
      <c r="AR238" s="442"/>
      <c r="AS238" s="442"/>
      <c r="AT238" s="442"/>
      <c r="AU238" s="442"/>
      <c r="AV238" s="442"/>
      <c r="AW238" s="442"/>
      <c r="AX238" s="442"/>
      <c r="AY238" s="442"/>
      <c r="AZ238" s="442"/>
    </row>
    <row r="239" spans="2:52" ht="20.100000000000001" hidden="1" customHeight="1" outlineLevel="1">
      <c r="B239" s="434"/>
      <c r="C239" s="1002"/>
      <c r="D239" s="1003"/>
      <c r="E239" s="1003"/>
      <c r="F239" s="1004"/>
      <c r="G239" s="1005"/>
      <c r="H239" s="1006"/>
      <c r="I239" s="1006"/>
      <c r="J239" s="1006"/>
      <c r="K239" s="1007"/>
      <c r="L239" s="715"/>
      <c r="M239" s="715"/>
      <c r="N239" s="715"/>
      <c r="O239" s="715"/>
      <c r="P239" s="715"/>
      <c r="Q239" s="715"/>
      <c r="R239" s="715"/>
      <c r="S239" s="716"/>
      <c r="T239" s="717"/>
      <c r="U239" s="720">
        <f t="shared" si="76"/>
        <v>0</v>
      </c>
      <c r="V239" s="721">
        <f t="shared" si="77"/>
        <v>0</v>
      </c>
      <c r="W239" s="722">
        <f t="shared" si="78"/>
        <v>0</v>
      </c>
      <c r="X239" s="442"/>
      <c r="Y239" s="442"/>
      <c r="Z239" s="442"/>
      <c r="AA239" s="442"/>
      <c r="AB239" s="442"/>
      <c r="AC239" s="442"/>
      <c r="AD239" s="442"/>
      <c r="AE239" s="442"/>
      <c r="AF239" s="442"/>
      <c r="AG239" s="442"/>
      <c r="AH239" s="442"/>
      <c r="AI239" s="442"/>
      <c r="AJ239" s="442"/>
      <c r="AK239" s="442"/>
      <c r="AL239" s="442"/>
      <c r="AM239" s="442"/>
      <c r="AN239" s="442"/>
      <c r="AO239" s="442"/>
      <c r="AP239" s="442"/>
      <c r="AQ239" s="442"/>
      <c r="AR239" s="442"/>
      <c r="AS239" s="442"/>
      <c r="AT239" s="442"/>
      <c r="AU239" s="442"/>
      <c r="AV239" s="442"/>
      <c r="AW239" s="442"/>
      <c r="AX239" s="442"/>
      <c r="AY239" s="442"/>
      <c r="AZ239" s="442"/>
    </row>
    <row r="240" spans="2:52" s="19" customFormat="1" ht="9.9499999999999993" hidden="1" customHeight="1" outlineLevel="1">
      <c r="B240" s="435"/>
      <c r="C240" s="437"/>
      <c r="D240" s="437"/>
      <c r="E240" s="437"/>
      <c r="F240" s="437"/>
      <c r="G240" s="666"/>
      <c r="H240" s="666"/>
      <c r="I240" s="666"/>
      <c r="J240" s="666"/>
      <c r="K240" s="666"/>
      <c r="L240" s="438"/>
      <c r="M240" s="438"/>
      <c r="N240" s="438"/>
      <c r="O240" s="438"/>
      <c r="P240" s="438"/>
      <c r="Q240" s="438"/>
      <c r="R240" s="438"/>
      <c r="S240" s="438"/>
      <c r="T240" s="439"/>
      <c r="U240" s="432"/>
      <c r="V240" s="432"/>
      <c r="W240" s="667"/>
      <c r="X240" s="668"/>
      <c r="Y240" s="668"/>
      <c r="Z240" s="668"/>
      <c r="AA240" s="668"/>
      <c r="AB240" s="668"/>
      <c r="AC240" s="668"/>
      <c r="AD240" s="668"/>
      <c r="AE240" s="668"/>
      <c r="AF240" s="668"/>
      <c r="AG240" s="668"/>
      <c r="AH240" s="668"/>
      <c r="AI240" s="668"/>
      <c r="AJ240" s="668"/>
      <c r="AK240" s="668"/>
      <c r="AL240" s="668"/>
      <c r="AM240" s="668"/>
      <c r="AN240" s="668"/>
      <c r="AO240" s="668"/>
      <c r="AP240" s="668"/>
      <c r="AQ240" s="668"/>
      <c r="AR240" s="668"/>
      <c r="AS240" s="668"/>
      <c r="AT240" s="668"/>
      <c r="AU240" s="668"/>
      <c r="AV240" s="668"/>
      <c r="AW240" s="668"/>
      <c r="AX240" s="668"/>
      <c r="AY240" s="668"/>
      <c r="AZ240" s="668"/>
    </row>
    <row r="241" spans="2:52" ht="20.100000000000001" customHeight="1" collapsed="1">
      <c r="B241" s="32">
        <f>B229+1</f>
        <v>20</v>
      </c>
      <c r="C241" s="1013"/>
      <c r="D241" s="1014"/>
      <c r="E241" s="1014"/>
      <c r="F241" s="1015"/>
      <c r="G241" s="1016"/>
      <c r="H241" s="1017"/>
      <c r="I241" s="1017"/>
      <c r="J241" s="1017"/>
      <c r="K241" s="1018"/>
      <c r="L241" s="701">
        <f t="shared" ref="L241:R241" si="79">SUM(L242:L251)</f>
        <v>0</v>
      </c>
      <c r="M241" s="702">
        <f t="shared" si="79"/>
        <v>0</v>
      </c>
      <c r="N241" s="703">
        <f t="shared" si="79"/>
        <v>0</v>
      </c>
      <c r="O241" s="703">
        <f t="shared" si="79"/>
        <v>0</v>
      </c>
      <c r="P241" s="702">
        <f t="shared" si="79"/>
        <v>0</v>
      </c>
      <c r="Q241" s="704">
        <f t="shared" si="79"/>
        <v>0</v>
      </c>
      <c r="R241" s="701">
        <f t="shared" si="79"/>
        <v>0</v>
      </c>
      <c r="S241" s="705">
        <v>1</v>
      </c>
      <c r="T241" s="706">
        <f>(S242*T242)+(S243*T243)+(S244*T244)+(S245*T245)+(S246*T246)+(S247*T247)+(S248*T248)+(S249*T249)+(S250*T250)+(S251*T251)</f>
        <v>0</v>
      </c>
      <c r="U241" s="665">
        <f t="shared" ref="U241:U251" si="80">S241*T241*(1+MGKZ)*(1+Gewinn)*(1+Sicherheit)</f>
        <v>0</v>
      </c>
      <c r="V241" s="643">
        <f t="shared" ref="V241:V251" si="81">R241*Fertigung</f>
        <v>0</v>
      </c>
      <c r="W241" s="50">
        <f t="shared" ref="W241:W251" si="82">L241*$E$6+M241*$M$6+N241*$M$7+O241*$M$8+P241*$E$7+Q241*$M$9+U241+V241</f>
        <v>0</v>
      </c>
      <c r="X241" s="442"/>
      <c r="Y241" s="442"/>
      <c r="Z241" s="442"/>
      <c r="AA241" s="442"/>
      <c r="AB241" s="442"/>
      <c r="AC241" s="442"/>
      <c r="AD241" s="442"/>
      <c r="AE241" s="442"/>
      <c r="AF241" s="442"/>
      <c r="AG241" s="442"/>
      <c r="AH241" s="442"/>
      <c r="AI241" s="442"/>
      <c r="AJ241" s="442"/>
      <c r="AK241" s="442"/>
      <c r="AL241" s="442"/>
      <c r="AM241" s="442"/>
      <c r="AN241" s="442"/>
      <c r="AO241" s="442"/>
      <c r="AP241" s="442"/>
      <c r="AQ241" s="442"/>
      <c r="AR241" s="442"/>
      <c r="AS241" s="442"/>
      <c r="AT241" s="442"/>
      <c r="AU241" s="442"/>
      <c r="AV241" s="442"/>
      <c r="AW241" s="442"/>
      <c r="AX241" s="442"/>
      <c r="AY241" s="442"/>
      <c r="AZ241" s="442"/>
    </row>
    <row r="242" spans="2:52" ht="20.100000000000001" hidden="1" customHeight="1" outlineLevel="1">
      <c r="B242" s="433"/>
      <c r="C242" s="1002"/>
      <c r="D242" s="1003"/>
      <c r="E242" s="1003"/>
      <c r="F242" s="1004"/>
      <c r="G242" s="1005"/>
      <c r="H242" s="1006"/>
      <c r="I242" s="1006"/>
      <c r="J242" s="1006"/>
      <c r="K242" s="1007"/>
      <c r="L242" s="715"/>
      <c r="M242" s="715"/>
      <c r="N242" s="715"/>
      <c r="O242" s="715"/>
      <c r="P242" s="715"/>
      <c r="Q242" s="715"/>
      <c r="R242" s="715"/>
      <c r="S242" s="716"/>
      <c r="T242" s="717"/>
      <c r="U242" s="720">
        <f t="shared" si="80"/>
        <v>0</v>
      </c>
      <c r="V242" s="721">
        <f t="shared" si="81"/>
        <v>0</v>
      </c>
      <c r="W242" s="722">
        <f t="shared" si="82"/>
        <v>0</v>
      </c>
      <c r="X242" s="442"/>
      <c r="Y242" s="442"/>
      <c r="Z242" s="442"/>
      <c r="AA242" s="442"/>
      <c r="AB242" s="442"/>
      <c r="AC242" s="442"/>
      <c r="AD242" s="442"/>
      <c r="AE242" s="442"/>
      <c r="AF242" s="442"/>
      <c r="AG242" s="442"/>
      <c r="AH242" s="442"/>
      <c r="AI242" s="442"/>
      <c r="AJ242" s="442"/>
      <c r="AK242" s="442"/>
      <c r="AL242" s="442"/>
      <c r="AM242" s="442"/>
      <c r="AN242" s="442"/>
      <c r="AO242" s="442"/>
      <c r="AP242" s="442"/>
      <c r="AQ242" s="442"/>
      <c r="AR242" s="442"/>
      <c r="AS242" s="442"/>
      <c r="AT242" s="442"/>
      <c r="AU242" s="442"/>
      <c r="AV242" s="442"/>
      <c r="AW242" s="442"/>
      <c r="AX242" s="442"/>
      <c r="AY242" s="442"/>
      <c r="AZ242" s="442"/>
    </row>
    <row r="243" spans="2:52" ht="20.100000000000001" hidden="1" customHeight="1" outlineLevel="1">
      <c r="B243" s="434"/>
      <c r="C243" s="1002"/>
      <c r="D243" s="1003"/>
      <c r="E243" s="1003"/>
      <c r="F243" s="1004"/>
      <c r="G243" s="1005"/>
      <c r="H243" s="1006"/>
      <c r="I243" s="1006"/>
      <c r="J243" s="1006"/>
      <c r="K243" s="1007"/>
      <c r="L243" s="715"/>
      <c r="M243" s="715"/>
      <c r="N243" s="715"/>
      <c r="O243" s="715"/>
      <c r="P243" s="715"/>
      <c r="Q243" s="715"/>
      <c r="R243" s="715"/>
      <c r="S243" s="716"/>
      <c r="T243" s="717"/>
      <c r="U243" s="720">
        <f t="shared" si="80"/>
        <v>0</v>
      </c>
      <c r="V243" s="721">
        <f t="shared" si="81"/>
        <v>0</v>
      </c>
      <c r="W243" s="722">
        <f t="shared" si="82"/>
        <v>0</v>
      </c>
      <c r="X243" s="442"/>
      <c r="Y243" s="442"/>
      <c r="Z243" s="442"/>
      <c r="AA243" s="442"/>
      <c r="AB243" s="442"/>
      <c r="AC243" s="442"/>
      <c r="AD243" s="442"/>
      <c r="AE243" s="442"/>
      <c r="AF243" s="442"/>
      <c r="AG243" s="442"/>
      <c r="AH243" s="442"/>
      <c r="AI243" s="442"/>
      <c r="AJ243" s="442"/>
      <c r="AK243" s="442"/>
      <c r="AL243" s="442"/>
      <c r="AM243" s="442"/>
      <c r="AN243" s="442"/>
      <c r="AO243" s="442"/>
      <c r="AP243" s="442"/>
      <c r="AQ243" s="442"/>
      <c r="AR243" s="442"/>
      <c r="AS243" s="442"/>
      <c r="AT243" s="442"/>
      <c r="AU243" s="442"/>
      <c r="AV243" s="442"/>
      <c r="AW243" s="442"/>
      <c r="AX243" s="442"/>
      <c r="AY243" s="442"/>
      <c r="AZ243" s="442"/>
    </row>
    <row r="244" spans="2:52" ht="20.100000000000001" hidden="1" customHeight="1" outlineLevel="1">
      <c r="B244" s="434"/>
      <c r="C244" s="1002"/>
      <c r="D244" s="1003"/>
      <c r="E244" s="1003"/>
      <c r="F244" s="1004"/>
      <c r="G244" s="1005"/>
      <c r="H244" s="1006"/>
      <c r="I244" s="1006"/>
      <c r="J244" s="1006"/>
      <c r="K244" s="1007"/>
      <c r="L244" s="715"/>
      <c r="M244" s="715"/>
      <c r="N244" s="715"/>
      <c r="O244" s="715"/>
      <c r="P244" s="715"/>
      <c r="Q244" s="715"/>
      <c r="R244" s="715"/>
      <c r="S244" s="716"/>
      <c r="T244" s="717"/>
      <c r="U244" s="720">
        <f t="shared" si="80"/>
        <v>0</v>
      </c>
      <c r="V244" s="721">
        <f t="shared" si="81"/>
        <v>0</v>
      </c>
      <c r="W244" s="722">
        <f t="shared" si="82"/>
        <v>0</v>
      </c>
      <c r="X244" s="442"/>
      <c r="Y244" s="442"/>
      <c r="Z244" s="442"/>
      <c r="AA244" s="442"/>
      <c r="AB244" s="442"/>
      <c r="AC244" s="442"/>
      <c r="AD244" s="442"/>
      <c r="AE244" s="442"/>
      <c r="AF244" s="442"/>
      <c r="AG244" s="442"/>
      <c r="AH244" s="442"/>
      <c r="AI244" s="442"/>
      <c r="AJ244" s="442"/>
      <c r="AK244" s="442"/>
      <c r="AL244" s="442"/>
      <c r="AM244" s="442"/>
      <c r="AN244" s="442"/>
      <c r="AO244" s="442"/>
      <c r="AP244" s="442"/>
      <c r="AQ244" s="442"/>
      <c r="AR244" s="442"/>
      <c r="AS244" s="442"/>
      <c r="AT244" s="442"/>
      <c r="AU244" s="442"/>
      <c r="AV244" s="442"/>
      <c r="AW244" s="442"/>
      <c r="AX244" s="442"/>
      <c r="AY244" s="442"/>
      <c r="AZ244" s="442"/>
    </row>
    <row r="245" spans="2:52" ht="20.100000000000001" hidden="1" customHeight="1" outlineLevel="1">
      <c r="B245" s="434"/>
      <c r="C245" s="1002"/>
      <c r="D245" s="1003"/>
      <c r="E245" s="1003"/>
      <c r="F245" s="1004"/>
      <c r="G245" s="1005"/>
      <c r="H245" s="1006"/>
      <c r="I245" s="1006"/>
      <c r="J245" s="1006"/>
      <c r="K245" s="1007"/>
      <c r="L245" s="715"/>
      <c r="M245" s="715"/>
      <c r="N245" s="715"/>
      <c r="O245" s="715"/>
      <c r="P245" s="715"/>
      <c r="Q245" s="715"/>
      <c r="R245" s="715"/>
      <c r="S245" s="716"/>
      <c r="T245" s="717"/>
      <c r="U245" s="720">
        <f t="shared" si="80"/>
        <v>0</v>
      </c>
      <c r="V245" s="721">
        <f t="shared" si="81"/>
        <v>0</v>
      </c>
      <c r="W245" s="722">
        <f t="shared" si="82"/>
        <v>0</v>
      </c>
      <c r="X245" s="442"/>
      <c r="Y245" s="442"/>
      <c r="Z245" s="442"/>
      <c r="AA245" s="442"/>
      <c r="AB245" s="442"/>
      <c r="AC245" s="442"/>
      <c r="AD245" s="442"/>
      <c r="AE245" s="442"/>
      <c r="AF245" s="442"/>
      <c r="AG245" s="442"/>
      <c r="AH245" s="442"/>
      <c r="AI245" s="442"/>
      <c r="AJ245" s="442"/>
      <c r="AK245" s="442"/>
      <c r="AL245" s="442"/>
      <c r="AM245" s="442"/>
      <c r="AN245" s="442"/>
      <c r="AO245" s="442"/>
      <c r="AP245" s="442"/>
      <c r="AQ245" s="442"/>
      <c r="AR245" s="442"/>
      <c r="AS245" s="442"/>
      <c r="AT245" s="442"/>
      <c r="AU245" s="442"/>
      <c r="AV245" s="442"/>
      <c r="AW245" s="442"/>
      <c r="AX245" s="442"/>
      <c r="AY245" s="442"/>
      <c r="AZ245" s="442"/>
    </row>
    <row r="246" spans="2:52" ht="20.100000000000001" hidden="1" customHeight="1" outlineLevel="1">
      <c r="B246" s="434"/>
      <c r="C246" s="1002"/>
      <c r="D246" s="1003"/>
      <c r="E246" s="1003"/>
      <c r="F246" s="1004"/>
      <c r="G246" s="1005"/>
      <c r="H246" s="1006"/>
      <c r="I246" s="1006"/>
      <c r="J246" s="1006"/>
      <c r="K246" s="1007"/>
      <c r="L246" s="715"/>
      <c r="M246" s="715"/>
      <c r="N246" s="715"/>
      <c r="O246" s="715"/>
      <c r="P246" s="715"/>
      <c r="Q246" s="715"/>
      <c r="R246" s="715"/>
      <c r="S246" s="716"/>
      <c r="T246" s="717"/>
      <c r="U246" s="720">
        <f t="shared" si="80"/>
        <v>0</v>
      </c>
      <c r="V246" s="721">
        <f t="shared" si="81"/>
        <v>0</v>
      </c>
      <c r="W246" s="722">
        <f t="shared" si="82"/>
        <v>0</v>
      </c>
      <c r="X246" s="442"/>
      <c r="Y246" s="442"/>
      <c r="Z246" s="442"/>
      <c r="AA246" s="442"/>
      <c r="AB246" s="442"/>
      <c r="AC246" s="442"/>
      <c r="AD246" s="442"/>
      <c r="AE246" s="442"/>
      <c r="AF246" s="442"/>
      <c r="AG246" s="442"/>
      <c r="AH246" s="442"/>
      <c r="AI246" s="442"/>
      <c r="AJ246" s="442"/>
      <c r="AK246" s="442"/>
      <c r="AL246" s="442"/>
      <c r="AM246" s="442"/>
      <c r="AN246" s="442"/>
      <c r="AO246" s="442"/>
      <c r="AP246" s="442"/>
      <c r="AQ246" s="442"/>
      <c r="AR246" s="442"/>
      <c r="AS246" s="442"/>
      <c r="AT246" s="442"/>
      <c r="AU246" s="442"/>
      <c r="AV246" s="442"/>
      <c r="AW246" s="442"/>
      <c r="AX246" s="442"/>
      <c r="AY246" s="442"/>
      <c r="AZ246" s="442"/>
    </row>
    <row r="247" spans="2:52" ht="20.100000000000001" hidden="1" customHeight="1" outlineLevel="1">
      <c r="B247" s="434"/>
      <c r="C247" s="1002"/>
      <c r="D247" s="1003"/>
      <c r="E247" s="1003"/>
      <c r="F247" s="1004"/>
      <c r="G247" s="1005"/>
      <c r="H247" s="1006"/>
      <c r="I247" s="1006"/>
      <c r="J247" s="1006"/>
      <c r="K247" s="1007"/>
      <c r="L247" s="715"/>
      <c r="M247" s="715"/>
      <c r="N247" s="715"/>
      <c r="O247" s="715"/>
      <c r="P247" s="715"/>
      <c r="Q247" s="715"/>
      <c r="R247" s="715"/>
      <c r="S247" s="716"/>
      <c r="T247" s="717"/>
      <c r="U247" s="720">
        <f t="shared" si="80"/>
        <v>0</v>
      </c>
      <c r="V247" s="721">
        <f t="shared" si="81"/>
        <v>0</v>
      </c>
      <c r="W247" s="722">
        <f t="shared" si="82"/>
        <v>0</v>
      </c>
      <c r="X247" s="442"/>
      <c r="Y247" s="442"/>
      <c r="Z247" s="442"/>
      <c r="AA247" s="442"/>
      <c r="AB247" s="442"/>
      <c r="AC247" s="442"/>
      <c r="AD247" s="442"/>
      <c r="AE247" s="442"/>
      <c r="AF247" s="442"/>
      <c r="AG247" s="442"/>
      <c r="AH247" s="442"/>
      <c r="AI247" s="442"/>
      <c r="AJ247" s="442"/>
      <c r="AK247" s="442"/>
      <c r="AL247" s="442"/>
      <c r="AM247" s="442"/>
      <c r="AN247" s="442"/>
      <c r="AO247" s="442"/>
      <c r="AP247" s="442"/>
      <c r="AQ247" s="442"/>
      <c r="AR247" s="442"/>
      <c r="AS247" s="442"/>
      <c r="AT247" s="442"/>
      <c r="AU247" s="442"/>
      <c r="AV247" s="442"/>
      <c r="AW247" s="442"/>
      <c r="AX247" s="442"/>
      <c r="AY247" s="442"/>
      <c r="AZ247" s="442"/>
    </row>
    <row r="248" spans="2:52" ht="20.100000000000001" hidden="1" customHeight="1" outlineLevel="1">
      <c r="B248" s="434"/>
      <c r="C248" s="1002"/>
      <c r="D248" s="1003"/>
      <c r="E248" s="1003"/>
      <c r="F248" s="1004"/>
      <c r="G248" s="1005"/>
      <c r="H248" s="1006"/>
      <c r="I248" s="1006"/>
      <c r="J248" s="1006"/>
      <c r="K248" s="1007"/>
      <c r="L248" s="715"/>
      <c r="M248" s="715"/>
      <c r="N248" s="715"/>
      <c r="O248" s="715"/>
      <c r="P248" s="715"/>
      <c r="Q248" s="715"/>
      <c r="R248" s="715"/>
      <c r="S248" s="716"/>
      <c r="T248" s="717"/>
      <c r="U248" s="720">
        <f t="shared" si="80"/>
        <v>0</v>
      </c>
      <c r="V248" s="721">
        <f t="shared" si="81"/>
        <v>0</v>
      </c>
      <c r="W248" s="722">
        <f t="shared" si="82"/>
        <v>0</v>
      </c>
      <c r="X248" s="442"/>
      <c r="Y248" s="442"/>
      <c r="Z248" s="442"/>
      <c r="AA248" s="442"/>
      <c r="AB248" s="442"/>
      <c r="AC248" s="442"/>
      <c r="AD248" s="442"/>
      <c r="AE248" s="442"/>
      <c r="AF248" s="442"/>
      <c r="AG248" s="442"/>
      <c r="AH248" s="442"/>
      <c r="AI248" s="442"/>
      <c r="AJ248" s="442"/>
      <c r="AK248" s="442"/>
      <c r="AL248" s="442"/>
      <c r="AM248" s="442"/>
      <c r="AN248" s="442"/>
      <c r="AO248" s="442"/>
      <c r="AP248" s="442"/>
      <c r="AQ248" s="442"/>
      <c r="AR248" s="442"/>
      <c r="AS248" s="442"/>
      <c r="AT248" s="442"/>
      <c r="AU248" s="442"/>
      <c r="AV248" s="442"/>
      <c r="AW248" s="442"/>
      <c r="AX248" s="442"/>
      <c r="AY248" s="442"/>
      <c r="AZ248" s="442"/>
    </row>
    <row r="249" spans="2:52" ht="20.100000000000001" hidden="1" customHeight="1" outlineLevel="1">
      <c r="B249" s="434"/>
      <c r="C249" s="1002"/>
      <c r="D249" s="1003"/>
      <c r="E249" s="1003"/>
      <c r="F249" s="1004"/>
      <c r="G249" s="1005"/>
      <c r="H249" s="1006"/>
      <c r="I249" s="1006"/>
      <c r="J249" s="1006"/>
      <c r="K249" s="1007"/>
      <c r="L249" s="715"/>
      <c r="M249" s="715"/>
      <c r="N249" s="715"/>
      <c r="O249" s="715"/>
      <c r="P249" s="715"/>
      <c r="Q249" s="715"/>
      <c r="R249" s="715"/>
      <c r="S249" s="716"/>
      <c r="T249" s="717"/>
      <c r="U249" s="720">
        <f t="shared" si="80"/>
        <v>0</v>
      </c>
      <c r="V249" s="721">
        <f t="shared" si="81"/>
        <v>0</v>
      </c>
      <c r="W249" s="722">
        <f t="shared" si="82"/>
        <v>0</v>
      </c>
      <c r="X249" s="442"/>
      <c r="Y249" s="442"/>
      <c r="Z249" s="442"/>
      <c r="AA249" s="442"/>
      <c r="AB249" s="442"/>
      <c r="AC249" s="442"/>
      <c r="AD249" s="442"/>
      <c r="AE249" s="442"/>
      <c r="AF249" s="442"/>
      <c r="AG249" s="442"/>
      <c r="AH249" s="442"/>
      <c r="AI249" s="442"/>
      <c r="AJ249" s="442"/>
      <c r="AK249" s="442"/>
      <c r="AL249" s="442"/>
      <c r="AM249" s="442"/>
      <c r="AN249" s="442"/>
      <c r="AO249" s="442"/>
      <c r="AP249" s="442"/>
      <c r="AQ249" s="442"/>
      <c r="AR249" s="442"/>
      <c r="AS249" s="442"/>
      <c r="AT249" s="442"/>
      <c r="AU249" s="442"/>
      <c r="AV249" s="442"/>
      <c r="AW249" s="442"/>
      <c r="AX249" s="442"/>
      <c r="AY249" s="442"/>
      <c r="AZ249" s="442"/>
    </row>
    <row r="250" spans="2:52" ht="20.100000000000001" hidden="1" customHeight="1" outlineLevel="1">
      <c r="B250" s="434"/>
      <c r="C250" s="1002"/>
      <c r="D250" s="1003"/>
      <c r="E250" s="1003"/>
      <c r="F250" s="1004"/>
      <c r="G250" s="1005"/>
      <c r="H250" s="1006"/>
      <c r="I250" s="1006"/>
      <c r="J250" s="1006"/>
      <c r="K250" s="1007"/>
      <c r="L250" s="715"/>
      <c r="M250" s="715"/>
      <c r="N250" s="715"/>
      <c r="O250" s="715"/>
      <c r="P250" s="715"/>
      <c r="Q250" s="715"/>
      <c r="R250" s="715"/>
      <c r="S250" s="716"/>
      <c r="T250" s="717"/>
      <c r="U250" s="720">
        <f t="shared" si="80"/>
        <v>0</v>
      </c>
      <c r="V250" s="721">
        <f t="shared" si="81"/>
        <v>0</v>
      </c>
      <c r="W250" s="722">
        <f t="shared" si="82"/>
        <v>0</v>
      </c>
      <c r="X250" s="442"/>
      <c r="Y250" s="442"/>
      <c r="Z250" s="442"/>
      <c r="AA250" s="442"/>
      <c r="AB250" s="442"/>
      <c r="AC250" s="442"/>
      <c r="AD250" s="442"/>
      <c r="AE250" s="442"/>
      <c r="AF250" s="442"/>
      <c r="AG250" s="442"/>
      <c r="AH250" s="442"/>
      <c r="AI250" s="442"/>
      <c r="AJ250" s="442"/>
      <c r="AK250" s="442"/>
      <c r="AL250" s="442"/>
      <c r="AM250" s="442"/>
      <c r="AN250" s="442"/>
      <c r="AO250" s="442"/>
      <c r="AP250" s="442"/>
      <c r="AQ250" s="442"/>
      <c r="AR250" s="442"/>
      <c r="AS250" s="442"/>
      <c r="AT250" s="442"/>
      <c r="AU250" s="442"/>
      <c r="AV250" s="442"/>
      <c r="AW250" s="442"/>
      <c r="AX250" s="442"/>
      <c r="AY250" s="442"/>
      <c r="AZ250" s="442"/>
    </row>
    <row r="251" spans="2:52" ht="20.100000000000001" hidden="1" customHeight="1" outlineLevel="1">
      <c r="B251" s="434"/>
      <c r="C251" s="1002"/>
      <c r="D251" s="1003"/>
      <c r="E251" s="1003"/>
      <c r="F251" s="1004"/>
      <c r="G251" s="1005"/>
      <c r="H251" s="1006"/>
      <c r="I251" s="1006"/>
      <c r="J251" s="1006"/>
      <c r="K251" s="1007"/>
      <c r="L251" s="715"/>
      <c r="M251" s="715"/>
      <c r="N251" s="715"/>
      <c r="O251" s="715"/>
      <c r="P251" s="715"/>
      <c r="Q251" s="715"/>
      <c r="R251" s="715"/>
      <c r="S251" s="716"/>
      <c r="T251" s="717"/>
      <c r="U251" s="720">
        <f t="shared" si="80"/>
        <v>0</v>
      </c>
      <c r="V251" s="721">
        <f t="shared" si="81"/>
        <v>0</v>
      </c>
      <c r="W251" s="722">
        <f t="shared" si="82"/>
        <v>0</v>
      </c>
      <c r="X251" s="442"/>
      <c r="Y251" s="442"/>
      <c r="Z251" s="442"/>
      <c r="AA251" s="442"/>
      <c r="AB251" s="442"/>
      <c r="AC251" s="442"/>
      <c r="AD251" s="442"/>
      <c r="AE251" s="442"/>
      <c r="AF251" s="442"/>
      <c r="AG251" s="442"/>
      <c r="AH251" s="442"/>
      <c r="AI251" s="442"/>
      <c r="AJ251" s="442"/>
      <c r="AK251" s="442"/>
      <c r="AL251" s="442"/>
      <c r="AM251" s="442"/>
      <c r="AN251" s="442"/>
      <c r="AO251" s="442"/>
      <c r="AP251" s="442"/>
      <c r="AQ251" s="442"/>
      <c r="AR251" s="442"/>
      <c r="AS251" s="442"/>
      <c r="AT251" s="442"/>
      <c r="AU251" s="442"/>
      <c r="AV251" s="442"/>
      <c r="AW251" s="442"/>
      <c r="AX251" s="442"/>
      <c r="AY251" s="442"/>
      <c r="AZ251" s="442"/>
    </row>
    <row r="252" spans="2:52" s="19" customFormat="1" ht="9.9499999999999993" hidden="1" customHeight="1" outlineLevel="1">
      <c r="B252" s="435"/>
      <c r="C252" s="437"/>
      <c r="D252" s="437"/>
      <c r="E252" s="437"/>
      <c r="F252" s="437"/>
      <c r="G252" s="666"/>
      <c r="H252" s="666"/>
      <c r="I252" s="666"/>
      <c r="J252" s="666"/>
      <c r="K252" s="666"/>
      <c r="L252" s="438"/>
      <c r="M252" s="438"/>
      <c r="N252" s="438"/>
      <c r="O252" s="438"/>
      <c r="P252" s="438"/>
      <c r="Q252" s="438"/>
      <c r="R252" s="438"/>
      <c r="S252" s="438"/>
      <c r="T252" s="439"/>
      <c r="U252" s="439"/>
      <c r="V252" s="439"/>
      <c r="W252" s="667"/>
      <c r="X252" s="668"/>
      <c r="Y252" s="668"/>
      <c r="Z252" s="668"/>
      <c r="AA252" s="668"/>
      <c r="AB252" s="668"/>
      <c r="AC252" s="668"/>
      <c r="AD252" s="668"/>
      <c r="AE252" s="668"/>
      <c r="AF252" s="668"/>
      <c r="AG252" s="668"/>
      <c r="AH252" s="668"/>
      <c r="AI252" s="668"/>
      <c r="AJ252" s="668"/>
      <c r="AK252" s="668"/>
      <c r="AL252" s="668"/>
      <c r="AM252" s="668"/>
      <c r="AN252" s="668"/>
      <c r="AO252" s="668"/>
      <c r="AP252" s="668"/>
      <c r="AQ252" s="668"/>
      <c r="AR252" s="668"/>
      <c r="AS252" s="668"/>
      <c r="AT252" s="668"/>
      <c r="AU252" s="668"/>
      <c r="AV252" s="668"/>
      <c r="AW252" s="668"/>
      <c r="AX252" s="668"/>
      <c r="AY252" s="668"/>
      <c r="AZ252" s="668"/>
    </row>
    <row r="253" spans="2:52" ht="20.100000000000001" customHeight="1" collapsed="1">
      <c r="B253" s="32">
        <f>B241+1</f>
        <v>21</v>
      </c>
      <c r="C253" s="1013"/>
      <c r="D253" s="1014"/>
      <c r="E253" s="1014"/>
      <c r="F253" s="1015"/>
      <c r="G253" s="1016"/>
      <c r="H253" s="1017"/>
      <c r="I253" s="1017"/>
      <c r="J253" s="1017"/>
      <c r="K253" s="1018"/>
      <c r="L253" s="701">
        <f t="shared" ref="L253:R253" si="83">SUM(L254:L263)</f>
        <v>0</v>
      </c>
      <c r="M253" s="702">
        <f t="shared" si="83"/>
        <v>0</v>
      </c>
      <c r="N253" s="703">
        <f t="shared" si="83"/>
        <v>0</v>
      </c>
      <c r="O253" s="703">
        <f t="shared" si="83"/>
        <v>0</v>
      </c>
      <c r="P253" s="702">
        <f t="shared" si="83"/>
        <v>0</v>
      </c>
      <c r="Q253" s="704">
        <f t="shared" si="83"/>
        <v>0</v>
      </c>
      <c r="R253" s="701">
        <f t="shared" si="83"/>
        <v>0</v>
      </c>
      <c r="S253" s="705">
        <v>1</v>
      </c>
      <c r="T253" s="706">
        <f>(S254*T254)+(S255*T255)+(S256*T256)+(S257*T257)+(S258*T258)+(S259*T259)+(S260*T260)+(S261*T261)+(S262*T262)+(S263*T263)</f>
        <v>0</v>
      </c>
      <c r="U253" s="665">
        <f t="shared" ref="U253:U263" si="84">S253*T253*(1+MGKZ)*(1+Gewinn)*(1+Sicherheit)</f>
        <v>0</v>
      </c>
      <c r="V253" s="643">
        <f t="shared" ref="V253:V263" si="85">R253*Fertigung</f>
        <v>0</v>
      </c>
      <c r="W253" s="50">
        <f t="shared" ref="W253:W263" si="86">L253*$E$6+M253*$M$6+N253*$M$7+O253*$M$8+P253*$E$7+Q253*$M$9+U253+V253</f>
        <v>0</v>
      </c>
      <c r="X253" s="442"/>
      <c r="Y253" s="442"/>
      <c r="Z253" s="442"/>
      <c r="AA253" s="442"/>
      <c r="AB253" s="442"/>
      <c r="AC253" s="442"/>
      <c r="AD253" s="442"/>
      <c r="AE253" s="442"/>
      <c r="AF253" s="442"/>
      <c r="AG253" s="442"/>
      <c r="AH253" s="442"/>
      <c r="AI253" s="442"/>
      <c r="AJ253" s="442"/>
      <c r="AK253" s="442"/>
      <c r="AL253" s="442"/>
      <c r="AM253" s="442"/>
      <c r="AN253" s="442"/>
      <c r="AO253" s="442"/>
      <c r="AP253" s="442"/>
      <c r="AQ253" s="442"/>
      <c r="AR253" s="442"/>
      <c r="AS253" s="442"/>
      <c r="AT253" s="442"/>
      <c r="AU253" s="442"/>
      <c r="AV253" s="442"/>
      <c r="AW253" s="442"/>
      <c r="AX253" s="442"/>
      <c r="AY253" s="442"/>
      <c r="AZ253" s="442"/>
    </row>
    <row r="254" spans="2:52" ht="20.100000000000001" hidden="1" customHeight="1" outlineLevel="1">
      <c r="B254" s="433"/>
      <c r="C254" s="1002"/>
      <c r="D254" s="1003"/>
      <c r="E254" s="1003"/>
      <c r="F254" s="1004"/>
      <c r="G254" s="1005"/>
      <c r="H254" s="1006"/>
      <c r="I254" s="1006"/>
      <c r="J254" s="1006"/>
      <c r="K254" s="1007"/>
      <c r="L254" s="715"/>
      <c r="M254" s="715"/>
      <c r="N254" s="715"/>
      <c r="O254" s="715"/>
      <c r="P254" s="715"/>
      <c r="Q254" s="715"/>
      <c r="R254" s="715"/>
      <c r="S254" s="716"/>
      <c r="T254" s="717"/>
      <c r="U254" s="720">
        <f t="shared" si="84"/>
        <v>0</v>
      </c>
      <c r="V254" s="721">
        <f t="shared" si="85"/>
        <v>0</v>
      </c>
      <c r="W254" s="722">
        <f t="shared" si="86"/>
        <v>0</v>
      </c>
      <c r="X254" s="442"/>
      <c r="Y254" s="442"/>
      <c r="Z254" s="442"/>
      <c r="AA254" s="442"/>
      <c r="AB254" s="442"/>
      <c r="AC254" s="442"/>
      <c r="AD254" s="442"/>
      <c r="AE254" s="442"/>
      <c r="AF254" s="442"/>
      <c r="AG254" s="442"/>
      <c r="AH254" s="442"/>
      <c r="AI254" s="442"/>
      <c r="AJ254" s="442"/>
      <c r="AK254" s="442"/>
      <c r="AL254" s="442"/>
      <c r="AM254" s="442"/>
      <c r="AN254" s="442"/>
      <c r="AO254" s="442"/>
      <c r="AP254" s="442"/>
      <c r="AQ254" s="442"/>
      <c r="AR254" s="442"/>
      <c r="AS254" s="442"/>
      <c r="AT254" s="442"/>
      <c r="AU254" s="442"/>
      <c r="AV254" s="442"/>
      <c r="AW254" s="442"/>
      <c r="AX254" s="442"/>
      <c r="AY254" s="442"/>
      <c r="AZ254" s="442"/>
    </row>
    <row r="255" spans="2:52" ht="20.100000000000001" hidden="1" customHeight="1" outlineLevel="1">
      <c r="B255" s="434"/>
      <c r="C255" s="1002"/>
      <c r="D255" s="1003"/>
      <c r="E255" s="1003"/>
      <c r="F255" s="1004"/>
      <c r="G255" s="1005"/>
      <c r="H255" s="1006"/>
      <c r="I255" s="1006"/>
      <c r="J255" s="1006"/>
      <c r="K255" s="1007"/>
      <c r="L255" s="715"/>
      <c r="M255" s="715"/>
      <c r="N255" s="715"/>
      <c r="O255" s="715"/>
      <c r="P255" s="715"/>
      <c r="Q255" s="715"/>
      <c r="R255" s="715"/>
      <c r="S255" s="716"/>
      <c r="T255" s="717"/>
      <c r="U255" s="720">
        <f t="shared" si="84"/>
        <v>0</v>
      </c>
      <c r="V255" s="721">
        <f t="shared" si="85"/>
        <v>0</v>
      </c>
      <c r="W255" s="722">
        <f t="shared" si="86"/>
        <v>0</v>
      </c>
      <c r="X255" s="442"/>
      <c r="Y255" s="442"/>
      <c r="Z255" s="442"/>
      <c r="AA255" s="442"/>
      <c r="AB255" s="442"/>
      <c r="AC255" s="442"/>
      <c r="AD255" s="442"/>
      <c r="AE255" s="442"/>
      <c r="AF255" s="442"/>
      <c r="AG255" s="442"/>
      <c r="AH255" s="442"/>
      <c r="AI255" s="442"/>
      <c r="AJ255" s="442"/>
      <c r="AK255" s="442"/>
      <c r="AL255" s="442"/>
      <c r="AM255" s="442"/>
      <c r="AN255" s="442"/>
      <c r="AO255" s="442"/>
      <c r="AP255" s="442"/>
      <c r="AQ255" s="442"/>
      <c r="AR255" s="442"/>
      <c r="AS255" s="442"/>
      <c r="AT255" s="442"/>
      <c r="AU255" s="442"/>
      <c r="AV255" s="442"/>
      <c r="AW255" s="442"/>
      <c r="AX255" s="442"/>
      <c r="AY255" s="442"/>
      <c r="AZ255" s="442"/>
    </row>
    <row r="256" spans="2:52" ht="20.100000000000001" hidden="1" customHeight="1" outlineLevel="1">
      <c r="B256" s="434"/>
      <c r="C256" s="1002"/>
      <c r="D256" s="1003"/>
      <c r="E256" s="1003"/>
      <c r="F256" s="1004"/>
      <c r="G256" s="1005"/>
      <c r="H256" s="1006"/>
      <c r="I256" s="1006"/>
      <c r="J256" s="1006"/>
      <c r="K256" s="1007"/>
      <c r="L256" s="715"/>
      <c r="M256" s="715"/>
      <c r="N256" s="715"/>
      <c r="O256" s="715"/>
      <c r="P256" s="715"/>
      <c r="Q256" s="715"/>
      <c r="R256" s="715"/>
      <c r="S256" s="716"/>
      <c r="T256" s="717"/>
      <c r="U256" s="720">
        <f t="shared" si="84"/>
        <v>0</v>
      </c>
      <c r="V256" s="721">
        <f t="shared" si="85"/>
        <v>0</v>
      </c>
      <c r="W256" s="722">
        <f t="shared" si="86"/>
        <v>0</v>
      </c>
      <c r="X256" s="442"/>
      <c r="Y256" s="442"/>
      <c r="Z256" s="442"/>
      <c r="AA256" s="442"/>
      <c r="AB256" s="442"/>
      <c r="AC256" s="442"/>
      <c r="AD256" s="442"/>
      <c r="AE256" s="442"/>
      <c r="AF256" s="442"/>
      <c r="AG256" s="442"/>
      <c r="AH256" s="442"/>
      <c r="AI256" s="442"/>
      <c r="AJ256" s="442"/>
      <c r="AK256" s="442"/>
      <c r="AL256" s="442"/>
      <c r="AM256" s="442"/>
      <c r="AN256" s="442"/>
      <c r="AO256" s="442"/>
      <c r="AP256" s="442"/>
      <c r="AQ256" s="442"/>
      <c r="AR256" s="442"/>
      <c r="AS256" s="442"/>
      <c r="AT256" s="442"/>
      <c r="AU256" s="442"/>
      <c r="AV256" s="442"/>
      <c r="AW256" s="442"/>
      <c r="AX256" s="442"/>
      <c r="AY256" s="442"/>
      <c r="AZ256" s="442"/>
    </row>
    <row r="257" spans="2:52" ht="20.100000000000001" hidden="1" customHeight="1" outlineLevel="1">
      <c r="B257" s="434"/>
      <c r="C257" s="1002"/>
      <c r="D257" s="1003"/>
      <c r="E257" s="1003"/>
      <c r="F257" s="1004"/>
      <c r="G257" s="1005"/>
      <c r="H257" s="1006"/>
      <c r="I257" s="1006"/>
      <c r="J257" s="1006"/>
      <c r="K257" s="1007"/>
      <c r="L257" s="715"/>
      <c r="M257" s="715"/>
      <c r="N257" s="715"/>
      <c r="O257" s="715"/>
      <c r="P257" s="715"/>
      <c r="Q257" s="715"/>
      <c r="R257" s="715"/>
      <c r="S257" s="716"/>
      <c r="T257" s="717"/>
      <c r="U257" s="720">
        <f t="shared" si="84"/>
        <v>0</v>
      </c>
      <c r="V257" s="721">
        <f t="shared" si="85"/>
        <v>0</v>
      </c>
      <c r="W257" s="722">
        <f t="shared" si="86"/>
        <v>0</v>
      </c>
      <c r="X257" s="442"/>
      <c r="Y257" s="442"/>
      <c r="Z257" s="442"/>
      <c r="AA257" s="442"/>
      <c r="AB257" s="442"/>
      <c r="AC257" s="442"/>
      <c r="AD257" s="442"/>
      <c r="AE257" s="442"/>
      <c r="AF257" s="442"/>
      <c r="AG257" s="442"/>
      <c r="AH257" s="442"/>
      <c r="AI257" s="442"/>
      <c r="AJ257" s="442"/>
      <c r="AK257" s="442"/>
      <c r="AL257" s="442"/>
      <c r="AM257" s="442"/>
      <c r="AN257" s="442"/>
      <c r="AO257" s="442"/>
      <c r="AP257" s="442"/>
      <c r="AQ257" s="442"/>
      <c r="AR257" s="442"/>
      <c r="AS257" s="442"/>
      <c r="AT257" s="442"/>
      <c r="AU257" s="442"/>
      <c r="AV257" s="442"/>
      <c r="AW257" s="442"/>
      <c r="AX257" s="442"/>
      <c r="AY257" s="442"/>
      <c r="AZ257" s="442"/>
    </row>
    <row r="258" spans="2:52" ht="20.100000000000001" hidden="1" customHeight="1" outlineLevel="1">
      <c r="B258" s="434"/>
      <c r="C258" s="1002"/>
      <c r="D258" s="1003"/>
      <c r="E258" s="1003"/>
      <c r="F258" s="1004"/>
      <c r="G258" s="1005"/>
      <c r="H258" s="1006"/>
      <c r="I258" s="1006"/>
      <c r="J258" s="1006"/>
      <c r="K258" s="1007"/>
      <c r="L258" s="715"/>
      <c r="M258" s="715"/>
      <c r="N258" s="715"/>
      <c r="O258" s="715"/>
      <c r="P258" s="715"/>
      <c r="Q258" s="715"/>
      <c r="R258" s="715"/>
      <c r="S258" s="716"/>
      <c r="T258" s="717"/>
      <c r="U258" s="720">
        <f t="shared" si="84"/>
        <v>0</v>
      </c>
      <c r="V258" s="721">
        <f t="shared" si="85"/>
        <v>0</v>
      </c>
      <c r="W258" s="722">
        <f t="shared" si="86"/>
        <v>0</v>
      </c>
      <c r="X258" s="442"/>
      <c r="Y258" s="442"/>
      <c r="Z258" s="442"/>
      <c r="AA258" s="442"/>
      <c r="AB258" s="442"/>
      <c r="AC258" s="442"/>
      <c r="AD258" s="442"/>
      <c r="AE258" s="442"/>
      <c r="AF258" s="442"/>
      <c r="AG258" s="442"/>
      <c r="AH258" s="442"/>
      <c r="AI258" s="442"/>
      <c r="AJ258" s="442"/>
      <c r="AK258" s="442"/>
      <c r="AL258" s="442"/>
      <c r="AM258" s="442"/>
      <c r="AN258" s="442"/>
      <c r="AO258" s="442"/>
      <c r="AP258" s="442"/>
      <c r="AQ258" s="442"/>
      <c r="AR258" s="442"/>
      <c r="AS258" s="442"/>
      <c r="AT258" s="442"/>
      <c r="AU258" s="442"/>
      <c r="AV258" s="442"/>
      <c r="AW258" s="442"/>
      <c r="AX258" s="442"/>
      <c r="AY258" s="442"/>
      <c r="AZ258" s="442"/>
    </row>
    <row r="259" spans="2:52" ht="20.100000000000001" hidden="1" customHeight="1" outlineLevel="1">
      <c r="B259" s="434"/>
      <c r="C259" s="1002"/>
      <c r="D259" s="1003"/>
      <c r="E259" s="1003"/>
      <c r="F259" s="1004"/>
      <c r="G259" s="1005"/>
      <c r="H259" s="1006"/>
      <c r="I259" s="1006"/>
      <c r="J259" s="1006"/>
      <c r="K259" s="1007"/>
      <c r="L259" s="715"/>
      <c r="M259" s="715"/>
      <c r="N259" s="715"/>
      <c r="O259" s="715"/>
      <c r="P259" s="715"/>
      <c r="Q259" s="715"/>
      <c r="R259" s="715"/>
      <c r="S259" s="716"/>
      <c r="T259" s="717"/>
      <c r="U259" s="720">
        <f t="shared" si="84"/>
        <v>0</v>
      </c>
      <c r="V259" s="721">
        <f t="shared" si="85"/>
        <v>0</v>
      </c>
      <c r="W259" s="722">
        <f t="shared" si="86"/>
        <v>0</v>
      </c>
      <c r="X259" s="442"/>
      <c r="Y259" s="442"/>
      <c r="Z259" s="442"/>
      <c r="AA259" s="442"/>
      <c r="AB259" s="442"/>
      <c r="AC259" s="442"/>
      <c r="AD259" s="442"/>
      <c r="AE259" s="442"/>
      <c r="AF259" s="442"/>
      <c r="AG259" s="442"/>
      <c r="AH259" s="442"/>
      <c r="AI259" s="442"/>
      <c r="AJ259" s="442"/>
      <c r="AK259" s="442"/>
      <c r="AL259" s="442"/>
      <c r="AM259" s="442"/>
      <c r="AN259" s="442"/>
      <c r="AO259" s="442"/>
      <c r="AP259" s="442"/>
      <c r="AQ259" s="442"/>
      <c r="AR259" s="442"/>
      <c r="AS259" s="442"/>
      <c r="AT259" s="442"/>
      <c r="AU259" s="442"/>
      <c r="AV259" s="442"/>
      <c r="AW259" s="442"/>
      <c r="AX259" s="442"/>
      <c r="AY259" s="442"/>
      <c r="AZ259" s="442"/>
    </row>
    <row r="260" spans="2:52" ht="20.100000000000001" hidden="1" customHeight="1" outlineLevel="1">
      <c r="B260" s="434"/>
      <c r="C260" s="1002"/>
      <c r="D260" s="1003"/>
      <c r="E260" s="1003"/>
      <c r="F260" s="1004"/>
      <c r="G260" s="1005"/>
      <c r="H260" s="1006"/>
      <c r="I260" s="1006"/>
      <c r="J260" s="1006"/>
      <c r="K260" s="1007"/>
      <c r="L260" s="715"/>
      <c r="M260" s="715"/>
      <c r="N260" s="715"/>
      <c r="O260" s="715"/>
      <c r="P260" s="715"/>
      <c r="Q260" s="715"/>
      <c r="R260" s="715"/>
      <c r="S260" s="716"/>
      <c r="T260" s="717"/>
      <c r="U260" s="720">
        <f t="shared" si="84"/>
        <v>0</v>
      </c>
      <c r="V260" s="721">
        <f t="shared" si="85"/>
        <v>0</v>
      </c>
      <c r="W260" s="722">
        <f t="shared" si="86"/>
        <v>0</v>
      </c>
      <c r="X260" s="442"/>
      <c r="Y260" s="442"/>
      <c r="Z260" s="442"/>
      <c r="AA260" s="442"/>
      <c r="AB260" s="442"/>
      <c r="AC260" s="442"/>
      <c r="AD260" s="442"/>
      <c r="AE260" s="442"/>
      <c r="AF260" s="442"/>
      <c r="AG260" s="442"/>
      <c r="AH260" s="442"/>
      <c r="AI260" s="442"/>
      <c r="AJ260" s="442"/>
      <c r="AK260" s="442"/>
      <c r="AL260" s="442"/>
      <c r="AM260" s="442"/>
      <c r="AN260" s="442"/>
      <c r="AO260" s="442"/>
      <c r="AP260" s="442"/>
      <c r="AQ260" s="442"/>
      <c r="AR260" s="442"/>
      <c r="AS260" s="442"/>
      <c r="AT260" s="442"/>
      <c r="AU260" s="442"/>
      <c r="AV260" s="442"/>
      <c r="AW260" s="442"/>
      <c r="AX260" s="442"/>
      <c r="AY260" s="442"/>
      <c r="AZ260" s="442"/>
    </row>
    <row r="261" spans="2:52" ht="20.100000000000001" hidden="1" customHeight="1" outlineLevel="1">
      <c r="B261" s="434"/>
      <c r="C261" s="1002"/>
      <c r="D261" s="1003"/>
      <c r="E261" s="1003"/>
      <c r="F261" s="1004"/>
      <c r="G261" s="1005"/>
      <c r="H261" s="1006"/>
      <c r="I261" s="1006"/>
      <c r="J261" s="1006"/>
      <c r="K261" s="1007"/>
      <c r="L261" s="715"/>
      <c r="M261" s="715"/>
      <c r="N261" s="715"/>
      <c r="O261" s="715"/>
      <c r="P261" s="715"/>
      <c r="Q261" s="715"/>
      <c r="R261" s="715"/>
      <c r="S261" s="716"/>
      <c r="T261" s="717"/>
      <c r="U261" s="720">
        <f t="shared" si="84"/>
        <v>0</v>
      </c>
      <c r="V261" s="721">
        <f t="shared" si="85"/>
        <v>0</v>
      </c>
      <c r="W261" s="722">
        <f t="shared" si="86"/>
        <v>0</v>
      </c>
      <c r="X261" s="442"/>
      <c r="Y261" s="442"/>
      <c r="Z261" s="442"/>
      <c r="AA261" s="442"/>
      <c r="AB261" s="442"/>
      <c r="AC261" s="442"/>
      <c r="AD261" s="442"/>
      <c r="AE261" s="442"/>
      <c r="AF261" s="442"/>
      <c r="AG261" s="442"/>
      <c r="AH261" s="442"/>
      <c r="AI261" s="442"/>
      <c r="AJ261" s="442"/>
      <c r="AK261" s="442"/>
      <c r="AL261" s="442"/>
      <c r="AM261" s="442"/>
      <c r="AN261" s="442"/>
      <c r="AO261" s="442"/>
      <c r="AP261" s="442"/>
      <c r="AQ261" s="442"/>
      <c r="AR261" s="442"/>
      <c r="AS261" s="442"/>
      <c r="AT261" s="442"/>
      <c r="AU261" s="442"/>
      <c r="AV261" s="442"/>
      <c r="AW261" s="442"/>
      <c r="AX261" s="442"/>
      <c r="AY261" s="442"/>
      <c r="AZ261" s="442"/>
    </row>
    <row r="262" spans="2:52" ht="20.100000000000001" hidden="1" customHeight="1" outlineLevel="1">
      <c r="B262" s="434"/>
      <c r="C262" s="1002"/>
      <c r="D262" s="1003"/>
      <c r="E262" s="1003"/>
      <c r="F262" s="1004"/>
      <c r="G262" s="1005"/>
      <c r="H262" s="1006"/>
      <c r="I262" s="1006"/>
      <c r="J262" s="1006"/>
      <c r="K262" s="1007"/>
      <c r="L262" s="715"/>
      <c r="M262" s="715"/>
      <c r="N262" s="715"/>
      <c r="O262" s="715"/>
      <c r="P262" s="715"/>
      <c r="Q262" s="715"/>
      <c r="R262" s="715"/>
      <c r="S262" s="716"/>
      <c r="T262" s="717"/>
      <c r="U262" s="720">
        <f t="shared" si="84"/>
        <v>0</v>
      </c>
      <c r="V262" s="721">
        <f t="shared" si="85"/>
        <v>0</v>
      </c>
      <c r="W262" s="722">
        <f t="shared" si="86"/>
        <v>0</v>
      </c>
      <c r="X262" s="442"/>
      <c r="Y262" s="442"/>
      <c r="Z262" s="442"/>
      <c r="AA262" s="442"/>
      <c r="AB262" s="442"/>
      <c r="AC262" s="442"/>
      <c r="AD262" s="442"/>
      <c r="AE262" s="442"/>
      <c r="AF262" s="442"/>
      <c r="AG262" s="442"/>
      <c r="AH262" s="442"/>
      <c r="AI262" s="442"/>
      <c r="AJ262" s="442"/>
      <c r="AK262" s="442"/>
      <c r="AL262" s="442"/>
      <c r="AM262" s="442"/>
      <c r="AN262" s="442"/>
      <c r="AO262" s="442"/>
      <c r="AP262" s="442"/>
      <c r="AQ262" s="442"/>
      <c r="AR262" s="442"/>
      <c r="AS262" s="442"/>
      <c r="AT262" s="442"/>
      <c r="AU262" s="442"/>
      <c r="AV262" s="442"/>
      <c r="AW262" s="442"/>
      <c r="AX262" s="442"/>
      <c r="AY262" s="442"/>
      <c r="AZ262" s="442"/>
    </row>
    <row r="263" spans="2:52" ht="20.100000000000001" hidden="1" customHeight="1" outlineLevel="1">
      <c r="B263" s="434"/>
      <c r="C263" s="1002"/>
      <c r="D263" s="1003"/>
      <c r="E263" s="1003"/>
      <c r="F263" s="1004"/>
      <c r="G263" s="1005"/>
      <c r="H263" s="1006"/>
      <c r="I263" s="1006"/>
      <c r="J263" s="1006"/>
      <c r="K263" s="1007"/>
      <c r="L263" s="715"/>
      <c r="M263" s="715"/>
      <c r="N263" s="715"/>
      <c r="O263" s="715"/>
      <c r="P263" s="715"/>
      <c r="Q263" s="715"/>
      <c r="R263" s="715"/>
      <c r="S263" s="716"/>
      <c r="T263" s="717"/>
      <c r="U263" s="720">
        <f t="shared" si="84"/>
        <v>0</v>
      </c>
      <c r="V263" s="721">
        <f t="shared" si="85"/>
        <v>0</v>
      </c>
      <c r="W263" s="722">
        <f t="shared" si="86"/>
        <v>0</v>
      </c>
      <c r="X263" s="442"/>
      <c r="Y263" s="442"/>
      <c r="Z263" s="442"/>
      <c r="AA263" s="442"/>
      <c r="AB263" s="442"/>
      <c r="AC263" s="442"/>
      <c r="AD263" s="442"/>
      <c r="AE263" s="442"/>
      <c r="AF263" s="442"/>
      <c r="AG263" s="442"/>
      <c r="AH263" s="442"/>
      <c r="AI263" s="442"/>
      <c r="AJ263" s="442"/>
      <c r="AK263" s="442"/>
      <c r="AL263" s="442"/>
      <c r="AM263" s="442"/>
      <c r="AN263" s="442"/>
      <c r="AO263" s="442"/>
      <c r="AP263" s="442"/>
      <c r="AQ263" s="442"/>
      <c r="AR263" s="442"/>
      <c r="AS263" s="442"/>
      <c r="AT263" s="442"/>
      <c r="AU263" s="442"/>
      <c r="AV263" s="442"/>
      <c r="AW263" s="442"/>
      <c r="AX263" s="442"/>
      <c r="AY263" s="442"/>
      <c r="AZ263" s="442"/>
    </row>
    <row r="264" spans="2:52" s="19" customFormat="1" ht="9.9499999999999993" hidden="1" customHeight="1" outlineLevel="1">
      <c r="B264" s="435"/>
      <c r="C264" s="437"/>
      <c r="D264" s="437"/>
      <c r="E264" s="437"/>
      <c r="F264" s="437"/>
      <c r="G264" s="666"/>
      <c r="H264" s="666"/>
      <c r="I264" s="666"/>
      <c r="J264" s="666"/>
      <c r="K264" s="666"/>
      <c r="L264" s="438"/>
      <c r="M264" s="438"/>
      <c r="N264" s="438"/>
      <c r="O264" s="438"/>
      <c r="P264" s="438"/>
      <c r="Q264" s="438"/>
      <c r="R264" s="438"/>
      <c r="S264" s="438"/>
      <c r="T264" s="439"/>
      <c r="U264" s="439"/>
      <c r="V264" s="439"/>
      <c r="W264" s="667"/>
      <c r="X264" s="668"/>
      <c r="Y264" s="668"/>
      <c r="Z264" s="668"/>
      <c r="AA264" s="668"/>
      <c r="AB264" s="668"/>
      <c r="AC264" s="668"/>
      <c r="AD264" s="668"/>
      <c r="AE264" s="668"/>
      <c r="AF264" s="668"/>
      <c r="AG264" s="668"/>
      <c r="AH264" s="668"/>
      <c r="AI264" s="668"/>
      <c r="AJ264" s="668"/>
      <c r="AK264" s="668"/>
      <c r="AL264" s="668"/>
      <c r="AM264" s="668"/>
      <c r="AN264" s="668"/>
      <c r="AO264" s="668"/>
      <c r="AP264" s="668"/>
      <c r="AQ264" s="668"/>
      <c r="AR264" s="668"/>
      <c r="AS264" s="668"/>
      <c r="AT264" s="668"/>
      <c r="AU264" s="668"/>
      <c r="AV264" s="668"/>
      <c r="AW264" s="668"/>
      <c r="AX264" s="668"/>
      <c r="AY264" s="668"/>
      <c r="AZ264" s="668"/>
    </row>
    <row r="265" spans="2:52" ht="20.100000000000001" customHeight="1" collapsed="1">
      <c r="B265" s="32">
        <f>B253+1</f>
        <v>22</v>
      </c>
      <c r="C265" s="1013"/>
      <c r="D265" s="1014"/>
      <c r="E265" s="1014"/>
      <c r="F265" s="1015"/>
      <c r="G265" s="1016"/>
      <c r="H265" s="1017"/>
      <c r="I265" s="1017"/>
      <c r="J265" s="1017"/>
      <c r="K265" s="1018"/>
      <c r="L265" s="701">
        <f t="shared" ref="L265:R265" si="87">SUM(L266:L275)</f>
        <v>0</v>
      </c>
      <c r="M265" s="702">
        <f t="shared" si="87"/>
        <v>0</v>
      </c>
      <c r="N265" s="703">
        <f t="shared" si="87"/>
        <v>0</v>
      </c>
      <c r="O265" s="703">
        <f t="shared" si="87"/>
        <v>0</v>
      </c>
      <c r="P265" s="702">
        <f t="shared" si="87"/>
        <v>0</v>
      </c>
      <c r="Q265" s="704">
        <f t="shared" si="87"/>
        <v>0</v>
      </c>
      <c r="R265" s="701">
        <f t="shared" si="87"/>
        <v>0</v>
      </c>
      <c r="S265" s="705">
        <v>1</v>
      </c>
      <c r="T265" s="706">
        <f>(S266*T266)+(S267*T267)+(S268*T268)+(S269*T269)+(S270*T270)+(S271*T271)+(S272*T272)+(S273*T273)+(S274*T274)+(S275*T275)</f>
        <v>0</v>
      </c>
      <c r="U265" s="665">
        <f t="shared" ref="U265:U275" si="88">S265*T265*(1+MGKZ)*(1+Gewinn)*(1+Sicherheit)</f>
        <v>0</v>
      </c>
      <c r="V265" s="643">
        <f t="shared" ref="V265:V275" si="89">R265*Fertigung</f>
        <v>0</v>
      </c>
      <c r="W265" s="50">
        <f t="shared" ref="W265:W275" si="90">L265*$E$6+M265*$M$6+N265*$M$7+O265*$M$8+P265*$E$7+Q265*$M$9+U265+V265</f>
        <v>0</v>
      </c>
      <c r="X265" s="442"/>
      <c r="Y265" s="442"/>
      <c r="Z265" s="442"/>
      <c r="AA265" s="442"/>
      <c r="AB265" s="442"/>
      <c r="AC265" s="442"/>
      <c r="AD265" s="442"/>
      <c r="AE265" s="442"/>
      <c r="AF265" s="442"/>
      <c r="AG265" s="442"/>
      <c r="AH265" s="442"/>
      <c r="AI265" s="442"/>
      <c r="AJ265" s="442"/>
      <c r="AK265" s="442"/>
      <c r="AL265" s="442"/>
      <c r="AM265" s="442"/>
      <c r="AN265" s="442"/>
      <c r="AO265" s="442"/>
      <c r="AP265" s="442"/>
      <c r="AQ265" s="442"/>
      <c r="AR265" s="442"/>
      <c r="AS265" s="442"/>
      <c r="AT265" s="442"/>
      <c r="AU265" s="442"/>
      <c r="AV265" s="442"/>
      <c r="AW265" s="442"/>
      <c r="AX265" s="442"/>
      <c r="AY265" s="442"/>
      <c r="AZ265" s="442"/>
    </row>
    <row r="266" spans="2:52" ht="20.100000000000001" hidden="1" customHeight="1" outlineLevel="1">
      <c r="B266" s="433"/>
      <c r="C266" s="1002"/>
      <c r="D266" s="1003"/>
      <c r="E266" s="1003"/>
      <c r="F266" s="1004"/>
      <c r="G266" s="1005"/>
      <c r="H266" s="1006"/>
      <c r="I266" s="1006"/>
      <c r="J266" s="1006"/>
      <c r="K266" s="1007"/>
      <c r="L266" s="715"/>
      <c r="M266" s="715"/>
      <c r="N266" s="715"/>
      <c r="O266" s="715"/>
      <c r="P266" s="715"/>
      <c r="Q266" s="715"/>
      <c r="R266" s="715"/>
      <c r="S266" s="716"/>
      <c r="T266" s="717"/>
      <c r="U266" s="720">
        <f t="shared" si="88"/>
        <v>0</v>
      </c>
      <c r="V266" s="721">
        <f t="shared" si="89"/>
        <v>0</v>
      </c>
      <c r="W266" s="722">
        <f t="shared" si="90"/>
        <v>0</v>
      </c>
      <c r="X266" s="442"/>
      <c r="Y266" s="442"/>
      <c r="Z266" s="442"/>
      <c r="AA266" s="442"/>
      <c r="AB266" s="442"/>
      <c r="AC266" s="442"/>
      <c r="AD266" s="442"/>
      <c r="AE266" s="442"/>
      <c r="AF266" s="442"/>
      <c r="AG266" s="442"/>
      <c r="AH266" s="442"/>
      <c r="AI266" s="442"/>
      <c r="AJ266" s="442"/>
      <c r="AK266" s="442"/>
      <c r="AL266" s="442"/>
      <c r="AM266" s="442"/>
      <c r="AN266" s="442"/>
      <c r="AO266" s="442"/>
      <c r="AP266" s="442"/>
      <c r="AQ266" s="442"/>
      <c r="AR266" s="442"/>
      <c r="AS266" s="442"/>
      <c r="AT266" s="442"/>
      <c r="AU266" s="442"/>
      <c r="AV266" s="442"/>
      <c r="AW266" s="442"/>
      <c r="AX266" s="442"/>
      <c r="AY266" s="442"/>
      <c r="AZ266" s="442"/>
    </row>
    <row r="267" spans="2:52" ht="20.100000000000001" hidden="1" customHeight="1" outlineLevel="1">
      <c r="B267" s="434"/>
      <c r="C267" s="1002"/>
      <c r="D267" s="1003"/>
      <c r="E267" s="1003"/>
      <c r="F267" s="1004"/>
      <c r="G267" s="1005"/>
      <c r="H267" s="1006"/>
      <c r="I267" s="1006"/>
      <c r="J267" s="1006"/>
      <c r="K267" s="1007"/>
      <c r="L267" s="715"/>
      <c r="M267" s="715"/>
      <c r="N267" s="715"/>
      <c r="O267" s="715"/>
      <c r="P267" s="715"/>
      <c r="Q267" s="715"/>
      <c r="R267" s="715"/>
      <c r="S267" s="716"/>
      <c r="T267" s="717"/>
      <c r="U267" s="720">
        <f t="shared" si="88"/>
        <v>0</v>
      </c>
      <c r="V267" s="721">
        <f t="shared" si="89"/>
        <v>0</v>
      </c>
      <c r="W267" s="722">
        <f t="shared" si="90"/>
        <v>0</v>
      </c>
      <c r="X267" s="442"/>
      <c r="Y267" s="442"/>
      <c r="Z267" s="442"/>
      <c r="AA267" s="442"/>
      <c r="AB267" s="442"/>
      <c r="AC267" s="442"/>
      <c r="AD267" s="442"/>
      <c r="AE267" s="442"/>
      <c r="AF267" s="442"/>
      <c r="AG267" s="442"/>
      <c r="AH267" s="442"/>
      <c r="AI267" s="442"/>
      <c r="AJ267" s="442"/>
      <c r="AK267" s="442"/>
      <c r="AL267" s="442"/>
      <c r="AM267" s="442"/>
      <c r="AN267" s="442"/>
      <c r="AO267" s="442"/>
      <c r="AP267" s="442"/>
      <c r="AQ267" s="442"/>
      <c r="AR267" s="442"/>
      <c r="AS267" s="442"/>
      <c r="AT267" s="442"/>
      <c r="AU267" s="442"/>
      <c r="AV267" s="442"/>
      <c r="AW267" s="442"/>
      <c r="AX267" s="442"/>
      <c r="AY267" s="442"/>
      <c r="AZ267" s="442"/>
    </row>
    <row r="268" spans="2:52" ht="20.100000000000001" hidden="1" customHeight="1" outlineLevel="1">
      <c r="B268" s="434"/>
      <c r="C268" s="1002"/>
      <c r="D268" s="1003"/>
      <c r="E268" s="1003"/>
      <c r="F268" s="1004"/>
      <c r="G268" s="1005"/>
      <c r="H268" s="1006"/>
      <c r="I268" s="1006"/>
      <c r="J268" s="1006"/>
      <c r="K268" s="1007"/>
      <c r="L268" s="715"/>
      <c r="M268" s="715"/>
      <c r="N268" s="715"/>
      <c r="O268" s="715"/>
      <c r="P268" s="715"/>
      <c r="Q268" s="715"/>
      <c r="R268" s="715"/>
      <c r="S268" s="716"/>
      <c r="T268" s="717"/>
      <c r="U268" s="720">
        <f t="shared" si="88"/>
        <v>0</v>
      </c>
      <c r="V268" s="721">
        <f t="shared" si="89"/>
        <v>0</v>
      </c>
      <c r="W268" s="722">
        <f t="shared" si="90"/>
        <v>0</v>
      </c>
      <c r="X268" s="442"/>
      <c r="Y268" s="442"/>
      <c r="Z268" s="442"/>
      <c r="AA268" s="442"/>
      <c r="AB268" s="442"/>
      <c r="AC268" s="442"/>
      <c r="AD268" s="442"/>
      <c r="AE268" s="442"/>
      <c r="AF268" s="442"/>
      <c r="AG268" s="442"/>
      <c r="AH268" s="442"/>
      <c r="AI268" s="442"/>
      <c r="AJ268" s="442"/>
      <c r="AK268" s="442"/>
      <c r="AL268" s="442"/>
      <c r="AM268" s="442"/>
      <c r="AN268" s="442"/>
      <c r="AO268" s="442"/>
      <c r="AP268" s="442"/>
      <c r="AQ268" s="442"/>
      <c r="AR268" s="442"/>
      <c r="AS268" s="442"/>
      <c r="AT268" s="442"/>
      <c r="AU268" s="442"/>
      <c r="AV268" s="442"/>
      <c r="AW268" s="442"/>
      <c r="AX268" s="442"/>
      <c r="AY268" s="442"/>
      <c r="AZ268" s="442"/>
    </row>
    <row r="269" spans="2:52" ht="20.100000000000001" hidden="1" customHeight="1" outlineLevel="1">
      <c r="B269" s="434"/>
      <c r="C269" s="1002"/>
      <c r="D269" s="1003"/>
      <c r="E269" s="1003"/>
      <c r="F269" s="1004"/>
      <c r="G269" s="1005"/>
      <c r="H269" s="1006"/>
      <c r="I269" s="1006"/>
      <c r="J269" s="1006"/>
      <c r="K269" s="1007"/>
      <c r="L269" s="715"/>
      <c r="M269" s="715"/>
      <c r="N269" s="715"/>
      <c r="O269" s="715"/>
      <c r="P269" s="715"/>
      <c r="Q269" s="715"/>
      <c r="R269" s="715"/>
      <c r="S269" s="716"/>
      <c r="T269" s="717"/>
      <c r="U269" s="720">
        <f t="shared" si="88"/>
        <v>0</v>
      </c>
      <c r="V269" s="721">
        <f t="shared" si="89"/>
        <v>0</v>
      </c>
      <c r="W269" s="722">
        <f t="shared" si="90"/>
        <v>0</v>
      </c>
      <c r="X269" s="442"/>
      <c r="Y269" s="442"/>
      <c r="Z269" s="442"/>
      <c r="AA269" s="442"/>
      <c r="AB269" s="442"/>
      <c r="AC269" s="442"/>
      <c r="AD269" s="442"/>
      <c r="AE269" s="442"/>
      <c r="AF269" s="442"/>
      <c r="AG269" s="442"/>
      <c r="AH269" s="442"/>
      <c r="AI269" s="442"/>
      <c r="AJ269" s="442"/>
      <c r="AK269" s="442"/>
      <c r="AL269" s="442"/>
      <c r="AM269" s="442"/>
      <c r="AN269" s="442"/>
      <c r="AO269" s="442"/>
      <c r="AP269" s="442"/>
      <c r="AQ269" s="442"/>
      <c r="AR269" s="442"/>
      <c r="AS269" s="442"/>
      <c r="AT269" s="442"/>
      <c r="AU269" s="442"/>
      <c r="AV269" s="442"/>
      <c r="AW269" s="442"/>
      <c r="AX269" s="442"/>
      <c r="AY269" s="442"/>
      <c r="AZ269" s="442"/>
    </row>
    <row r="270" spans="2:52" ht="20.100000000000001" hidden="1" customHeight="1" outlineLevel="1">
      <c r="B270" s="434"/>
      <c r="C270" s="1002"/>
      <c r="D270" s="1003"/>
      <c r="E270" s="1003"/>
      <c r="F270" s="1004"/>
      <c r="G270" s="1005"/>
      <c r="H270" s="1006"/>
      <c r="I270" s="1006"/>
      <c r="J270" s="1006"/>
      <c r="K270" s="1007"/>
      <c r="L270" s="715"/>
      <c r="M270" s="715"/>
      <c r="N270" s="715"/>
      <c r="O270" s="715"/>
      <c r="P270" s="715"/>
      <c r="Q270" s="715"/>
      <c r="R270" s="715"/>
      <c r="S270" s="716"/>
      <c r="T270" s="717"/>
      <c r="U270" s="720">
        <f t="shared" si="88"/>
        <v>0</v>
      </c>
      <c r="V270" s="721">
        <f t="shared" si="89"/>
        <v>0</v>
      </c>
      <c r="W270" s="722">
        <f t="shared" si="90"/>
        <v>0</v>
      </c>
      <c r="X270" s="442"/>
      <c r="Y270" s="442"/>
      <c r="Z270" s="442"/>
      <c r="AA270" s="442"/>
      <c r="AB270" s="442"/>
      <c r="AC270" s="442"/>
      <c r="AD270" s="442"/>
      <c r="AE270" s="442"/>
      <c r="AF270" s="442"/>
      <c r="AG270" s="442"/>
      <c r="AH270" s="442"/>
      <c r="AI270" s="442"/>
      <c r="AJ270" s="442"/>
      <c r="AK270" s="442"/>
      <c r="AL270" s="442"/>
      <c r="AM270" s="442"/>
      <c r="AN270" s="442"/>
      <c r="AO270" s="442"/>
      <c r="AP270" s="442"/>
      <c r="AQ270" s="442"/>
      <c r="AR270" s="442"/>
      <c r="AS270" s="442"/>
      <c r="AT270" s="442"/>
      <c r="AU270" s="442"/>
      <c r="AV270" s="442"/>
      <c r="AW270" s="442"/>
      <c r="AX270" s="442"/>
      <c r="AY270" s="442"/>
      <c r="AZ270" s="442"/>
    </row>
    <row r="271" spans="2:52" ht="20.100000000000001" hidden="1" customHeight="1" outlineLevel="1">
      <c r="B271" s="434"/>
      <c r="C271" s="1002"/>
      <c r="D271" s="1003"/>
      <c r="E271" s="1003"/>
      <c r="F271" s="1004"/>
      <c r="G271" s="1005"/>
      <c r="H271" s="1006"/>
      <c r="I271" s="1006"/>
      <c r="J271" s="1006"/>
      <c r="K271" s="1007"/>
      <c r="L271" s="715"/>
      <c r="M271" s="715"/>
      <c r="N271" s="715"/>
      <c r="O271" s="715"/>
      <c r="P271" s="715"/>
      <c r="Q271" s="715"/>
      <c r="R271" s="715"/>
      <c r="S271" s="716"/>
      <c r="T271" s="717"/>
      <c r="U271" s="720">
        <f t="shared" si="88"/>
        <v>0</v>
      </c>
      <c r="V271" s="721">
        <f t="shared" si="89"/>
        <v>0</v>
      </c>
      <c r="W271" s="722">
        <f t="shared" si="90"/>
        <v>0</v>
      </c>
      <c r="X271" s="442"/>
      <c r="Y271" s="442"/>
      <c r="Z271" s="442"/>
      <c r="AA271" s="442"/>
      <c r="AB271" s="442"/>
      <c r="AC271" s="442"/>
      <c r="AD271" s="442"/>
      <c r="AE271" s="442"/>
      <c r="AF271" s="442"/>
      <c r="AG271" s="442"/>
      <c r="AH271" s="442"/>
      <c r="AI271" s="442"/>
      <c r="AJ271" s="442"/>
      <c r="AK271" s="442"/>
      <c r="AL271" s="442"/>
      <c r="AM271" s="442"/>
      <c r="AN271" s="442"/>
      <c r="AO271" s="442"/>
      <c r="AP271" s="442"/>
      <c r="AQ271" s="442"/>
      <c r="AR271" s="442"/>
      <c r="AS271" s="442"/>
      <c r="AT271" s="442"/>
      <c r="AU271" s="442"/>
      <c r="AV271" s="442"/>
      <c r="AW271" s="442"/>
      <c r="AX271" s="442"/>
      <c r="AY271" s="442"/>
      <c r="AZ271" s="442"/>
    </row>
    <row r="272" spans="2:52" ht="20.100000000000001" hidden="1" customHeight="1" outlineLevel="1">
      <c r="B272" s="434"/>
      <c r="C272" s="1002"/>
      <c r="D272" s="1003"/>
      <c r="E272" s="1003"/>
      <c r="F272" s="1004"/>
      <c r="G272" s="1005"/>
      <c r="H272" s="1006"/>
      <c r="I272" s="1006"/>
      <c r="J272" s="1006"/>
      <c r="K272" s="1007"/>
      <c r="L272" s="715"/>
      <c r="M272" s="715"/>
      <c r="N272" s="715"/>
      <c r="O272" s="715"/>
      <c r="P272" s="715"/>
      <c r="Q272" s="715"/>
      <c r="R272" s="715"/>
      <c r="S272" s="716"/>
      <c r="T272" s="717"/>
      <c r="U272" s="720">
        <f t="shared" si="88"/>
        <v>0</v>
      </c>
      <c r="V272" s="721">
        <f t="shared" si="89"/>
        <v>0</v>
      </c>
      <c r="W272" s="722">
        <f t="shared" si="90"/>
        <v>0</v>
      </c>
      <c r="X272" s="442"/>
      <c r="Y272" s="442"/>
      <c r="Z272" s="442"/>
      <c r="AA272" s="442"/>
      <c r="AB272" s="442"/>
      <c r="AC272" s="442"/>
      <c r="AD272" s="442"/>
      <c r="AE272" s="442"/>
      <c r="AF272" s="442"/>
      <c r="AG272" s="442"/>
      <c r="AH272" s="442"/>
      <c r="AI272" s="442"/>
      <c r="AJ272" s="442"/>
      <c r="AK272" s="442"/>
      <c r="AL272" s="442"/>
      <c r="AM272" s="442"/>
      <c r="AN272" s="442"/>
      <c r="AO272" s="442"/>
      <c r="AP272" s="442"/>
      <c r="AQ272" s="442"/>
      <c r="AR272" s="442"/>
      <c r="AS272" s="442"/>
      <c r="AT272" s="442"/>
      <c r="AU272" s="442"/>
      <c r="AV272" s="442"/>
      <c r="AW272" s="442"/>
      <c r="AX272" s="442"/>
      <c r="AY272" s="442"/>
      <c r="AZ272" s="442"/>
    </row>
    <row r="273" spans="2:52" ht="20.100000000000001" hidden="1" customHeight="1" outlineLevel="1">
      <c r="B273" s="434"/>
      <c r="C273" s="1002"/>
      <c r="D273" s="1003"/>
      <c r="E273" s="1003"/>
      <c r="F273" s="1004"/>
      <c r="G273" s="1005"/>
      <c r="H273" s="1006"/>
      <c r="I273" s="1006"/>
      <c r="J273" s="1006"/>
      <c r="K273" s="1007"/>
      <c r="L273" s="715"/>
      <c r="M273" s="715"/>
      <c r="N273" s="715"/>
      <c r="O273" s="715"/>
      <c r="P273" s="715"/>
      <c r="Q273" s="715"/>
      <c r="R273" s="715"/>
      <c r="S273" s="716"/>
      <c r="T273" s="717"/>
      <c r="U273" s="720">
        <f t="shared" si="88"/>
        <v>0</v>
      </c>
      <c r="V273" s="721">
        <f t="shared" si="89"/>
        <v>0</v>
      </c>
      <c r="W273" s="722">
        <f t="shared" si="90"/>
        <v>0</v>
      </c>
      <c r="X273" s="442"/>
      <c r="Y273" s="442"/>
      <c r="Z273" s="442"/>
      <c r="AA273" s="442"/>
      <c r="AB273" s="442"/>
      <c r="AC273" s="442"/>
      <c r="AD273" s="442"/>
      <c r="AE273" s="442"/>
      <c r="AF273" s="442"/>
      <c r="AG273" s="442"/>
      <c r="AH273" s="442"/>
      <c r="AI273" s="442"/>
      <c r="AJ273" s="442"/>
      <c r="AK273" s="442"/>
      <c r="AL273" s="442"/>
      <c r="AM273" s="442"/>
      <c r="AN273" s="442"/>
      <c r="AO273" s="442"/>
      <c r="AP273" s="442"/>
      <c r="AQ273" s="442"/>
      <c r="AR273" s="442"/>
      <c r="AS273" s="442"/>
      <c r="AT273" s="442"/>
      <c r="AU273" s="442"/>
      <c r="AV273" s="442"/>
      <c r="AW273" s="442"/>
      <c r="AX273" s="442"/>
      <c r="AY273" s="442"/>
      <c r="AZ273" s="442"/>
    </row>
    <row r="274" spans="2:52" ht="20.100000000000001" hidden="1" customHeight="1" outlineLevel="1">
      <c r="B274" s="434"/>
      <c r="C274" s="1002"/>
      <c r="D274" s="1003"/>
      <c r="E274" s="1003"/>
      <c r="F274" s="1004"/>
      <c r="G274" s="1005"/>
      <c r="H274" s="1006"/>
      <c r="I274" s="1006"/>
      <c r="J274" s="1006"/>
      <c r="K274" s="1007"/>
      <c r="L274" s="715"/>
      <c r="M274" s="715"/>
      <c r="N274" s="715"/>
      <c r="O274" s="715"/>
      <c r="P274" s="715"/>
      <c r="Q274" s="715"/>
      <c r="R274" s="715"/>
      <c r="S274" s="716"/>
      <c r="T274" s="717"/>
      <c r="U274" s="720">
        <f t="shared" si="88"/>
        <v>0</v>
      </c>
      <c r="V274" s="721">
        <f t="shared" si="89"/>
        <v>0</v>
      </c>
      <c r="W274" s="722">
        <f t="shared" si="90"/>
        <v>0</v>
      </c>
      <c r="X274" s="442"/>
      <c r="Y274" s="442"/>
      <c r="Z274" s="442"/>
      <c r="AA274" s="442"/>
      <c r="AB274" s="442"/>
      <c r="AC274" s="442"/>
      <c r="AD274" s="442"/>
      <c r="AE274" s="442"/>
      <c r="AF274" s="442"/>
      <c r="AG274" s="442"/>
      <c r="AH274" s="442"/>
      <c r="AI274" s="442"/>
      <c r="AJ274" s="442"/>
      <c r="AK274" s="442"/>
      <c r="AL274" s="442"/>
      <c r="AM274" s="442"/>
      <c r="AN274" s="442"/>
      <c r="AO274" s="442"/>
      <c r="AP274" s="442"/>
      <c r="AQ274" s="442"/>
      <c r="AR274" s="442"/>
      <c r="AS274" s="442"/>
      <c r="AT274" s="442"/>
      <c r="AU274" s="442"/>
      <c r="AV274" s="442"/>
      <c r="AW274" s="442"/>
      <c r="AX274" s="442"/>
      <c r="AY274" s="442"/>
      <c r="AZ274" s="442"/>
    </row>
    <row r="275" spans="2:52" ht="20.100000000000001" hidden="1" customHeight="1" outlineLevel="1">
      <c r="B275" s="434"/>
      <c r="C275" s="1002"/>
      <c r="D275" s="1003"/>
      <c r="E275" s="1003"/>
      <c r="F275" s="1004"/>
      <c r="G275" s="1005"/>
      <c r="H275" s="1006"/>
      <c r="I275" s="1006"/>
      <c r="J275" s="1006"/>
      <c r="K275" s="1007"/>
      <c r="L275" s="715"/>
      <c r="M275" s="715"/>
      <c r="N275" s="715"/>
      <c r="O275" s="715"/>
      <c r="P275" s="715"/>
      <c r="Q275" s="715"/>
      <c r="R275" s="715"/>
      <c r="S275" s="716"/>
      <c r="T275" s="717"/>
      <c r="U275" s="720">
        <f t="shared" si="88"/>
        <v>0</v>
      </c>
      <c r="V275" s="721">
        <f t="shared" si="89"/>
        <v>0</v>
      </c>
      <c r="W275" s="722">
        <f t="shared" si="90"/>
        <v>0</v>
      </c>
      <c r="X275" s="442"/>
      <c r="Y275" s="442"/>
      <c r="Z275" s="442"/>
      <c r="AA275" s="442"/>
      <c r="AB275" s="442"/>
      <c r="AC275" s="442"/>
      <c r="AD275" s="442"/>
      <c r="AE275" s="442"/>
      <c r="AF275" s="442"/>
      <c r="AG275" s="442"/>
      <c r="AH275" s="442"/>
      <c r="AI275" s="442"/>
      <c r="AJ275" s="442"/>
      <c r="AK275" s="442"/>
      <c r="AL275" s="442"/>
      <c r="AM275" s="442"/>
      <c r="AN275" s="442"/>
      <c r="AO275" s="442"/>
      <c r="AP275" s="442"/>
      <c r="AQ275" s="442"/>
      <c r="AR275" s="442"/>
      <c r="AS275" s="442"/>
      <c r="AT275" s="442"/>
      <c r="AU275" s="442"/>
      <c r="AV275" s="442"/>
      <c r="AW275" s="442"/>
      <c r="AX275" s="442"/>
      <c r="AY275" s="442"/>
      <c r="AZ275" s="442"/>
    </row>
    <row r="276" spans="2:52" s="19" customFormat="1" ht="9.9499999999999993" hidden="1" customHeight="1" outlineLevel="1">
      <c r="B276" s="435"/>
      <c r="C276" s="437"/>
      <c r="D276" s="437"/>
      <c r="E276" s="437"/>
      <c r="F276" s="437"/>
      <c r="G276" s="666"/>
      <c r="H276" s="666"/>
      <c r="I276" s="666"/>
      <c r="J276" s="666"/>
      <c r="K276" s="666"/>
      <c r="L276" s="438"/>
      <c r="M276" s="438"/>
      <c r="N276" s="438"/>
      <c r="O276" s="438"/>
      <c r="P276" s="438"/>
      <c r="Q276" s="438"/>
      <c r="R276" s="438"/>
      <c r="S276" s="438"/>
      <c r="T276" s="439"/>
      <c r="U276" s="439"/>
      <c r="V276" s="439"/>
      <c r="W276" s="667"/>
      <c r="X276" s="668"/>
      <c r="Y276" s="668"/>
      <c r="Z276" s="668"/>
      <c r="AA276" s="668"/>
      <c r="AB276" s="668"/>
      <c r="AC276" s="668"/>
      <c r="AD276" s="668"/>
      <c r="AE276" s="668"/>
      <c r="AF276" s="668"/>
      <c r="AG276" s="668"/>
      <c r="AH276" s="668"/>
      <c r="AI276" s="668"/>
      <c r="AJ276" s="668"/>
      <c r="AK276" s="668"/>
      <c r="AL276" s="668"/>
      <c r="AM276" s="668"/>
      <c r="AN276" s="668"/>
      <c r="AO276" s="668"/>
      <c r="AP276" s="668"/>
      <c r="AQ276" s="668"/>
      <c r="AR276" s="668"/>
      <c r="AS276" s="668"/>
      <c r="AT276" s="668"/>
      <c r="AU276" s="668"/>
      <c r="AV276" s="668"/>
      <c r="AW276" s="668"/>
      <c r="AX276" s="668"/>
      <c r="AY276" s="668"/>
      <c r="AZ276" s="668"/>
    </row>
    <row r="277" spans="2:52" ht="20.100000000000001" customHeight="1" collapsed="1">
      <c r="B277" s="32">
        <f>B265+1</f>
        <v>23</v>
      </c>
      <c r="C277" s="1013"/>
      <c r="D277" s="1014"/>
      <c r="E277" s="1014"/>
      <c r="F277" s="1015"/>
      <c r="G277" s="1016"/>
      <c r="H277" s="1017"/>
      <c r="I277" s="1017"/>
      <c r="J277" s="1017"/>
      <c r="K277" s="1018"/>
      <c r="L277" s="701">
        <f t="shared" ref="L277:R277" si="91">SUM(L278:L287)</f>
        <v>0</v>
      </c>
      <c r="M277" s="702">
        <f t="shared" si="91"/>
        <v>0</v>
      </c>
      <c r="N277" s="703">
        <f t="shared" si="91"/>
        <v>0</v>
      </c>
      <c r="O277" s="703">
        <f t="shared" si="91"/>
        <v>0</v>
      </c>
      <c r="P277" s="702">
        <f t="shared" si="91"/>
        <v>0</v>
      </c>
      <c r="Q277" s="704">
        <f t="shared" si="91"/>
        <v>0</v>
      </c>
      <c r="R277" s="701">
        <f t="shared" si="91"/>
        <v>0</v>
      </c>
      <c r="S277" s="705">
        <v>1</v>
      </c>
      <c r="T277" s="706">
        <f>(S278*T278)+(S279*T279)+(S280*T280)+(S281*T281)+(S282*T282)+(S283*T283)+(S284*T284)+(S285*T285)+(S286*T286)+(S287*T287)</f>
        <v>0</v>
      </c>
      <c r="U277" s="665">
        <f t="shared" ref="U277:U287" si="92">S277*T277*(1+MGKZ)*(1+Gewinn)*(1+Sicherheit)</f>
        <v>0</v>
      </c>
      <c r="V277" s="643">
        <f t="shared" ref="V277:V287" si="93">R277*Fertigung</f>
        <v>0</v>
      </c>
      <c r="W277" s="50">
        <f t="shared" ref="W277:W287" si="94">L277*$E$6+M277*$M$6+N277*$M$7+O277*$M$8+P277*$E$7+Q277*$M$9+U277+V277</f>
        <v>0</v>
      </c>
      <c r="X277" s="442"/>
      <c r="Y277" s="442"/>
      <c r="Z277" s="442"/>
      <c r="AA277" s="442"/>
      <c r="AB277" s="442"/>
      <c r="AC277" s="442"/>
      <c r="AD277" s="442"/>
      <c r="AE277" s="442"/>
      <c r="AF277" s="442"/>
      <c r="AG277" s="442"/>
      <c r="AH277" s="442"/>
      <c r="AI277" s="442"/>
      <c r="AJ277" s="442"/>
      <c r="AK277" s="442"/>
      <c r="AL277" s="442"/>
      <c r="AM277" s="442"/>
      <c r="AN277" s="442"/>
      <c r="AO277" s="442"/>
      <c r="AP277" s="442"/>
      <c r="AQ277" s="442"/>
      <c r="AR277" s="442"/>
      <c r="AS277" s="442"/>
      <c r="AT277" s="442"/>
      <c r="AU277" s="442"/>
      <c r="AV277" s="442"/>
      <c r="AW277" s="442"/>
      <c r="AX277" s="442"/>
      <c r="AY277" s="442"/>
      <c r="AZ277" s="442"/>
    </row>
    <row r="278" spans="2:52" ht="20.100000000000001" hidden="1" customHeight="1" outlineLevel="1">
      <c r="B278" s="433"/>
      <c r="C278" s="1002"/>
      <c r="D278" s="1003"/>
      <c r="E278" s="1003"/>
      <c r="F278" s="1004"/>
      <c r="G278" s="1005"/>
      <c r="H278" s="1006"/>
      <c r="I278" s="1006"/>
      <c r="J278" s="1006"/>
      <c r="K278" s="1007"/>
      <c r="L278" s="715"/>
      <c r="M278" s="715"/>
      <c r="N278" s="715"/>
      <c r="O278" s="715"/>
      <c r="P278" s="715"/>
      <c r="Q278" s="715"/>
      <c r="R278" s="715"/>
      <c r="S278" s="716"/>
      <c r="T278" s="717"/>
      <c r="U278" s="720">
        <f t="shared" si="92"/>
        <v>0</v>
      </c>
      <c r="V278" s="721">
        <f t="shared" si="93"/>
        <v>0</v>
      </c>
      <c r="W278" s="722">
        <f t="shared" si="94"/>
        <v>0</v>
      </c>
      <c r="X278" s="442"/>
      <c r="Y278" s="442"/>
      <c r="Z278" s="442"/>
      <c r="AA278" s="442"/>
      <c r="AB278" s="442"/>
      <c r="AC278" s="442"/>
      <c r="AD278" s="442"/>
      <c r="AE278" s="442"/>
      <c r="AF278" s="442"/>
      <c r="AG278" s="442"/>
      <c r="AH278" s="442"/>
      <c r="AI278" s="442"/>
      <c r="AJ278" s="442"/>
      <c r="AK278" s="442"/>
      <c r="AL278" s="442"/>
      <c r="AM278" s="442"/>
      <c r="AN278" s="442"/>
      <c r="AO278" s="442"/>
      <c r="AP278" s="442"/>
      <c r="AQ278" s="442"/>
      <c r="AR278" s="442"/>
      <c r="AS278" s="442"/>
      <c r="AT278" s="442"/>
      <c r="AU278" s="442"/>
      <c r="AV278" s="442"/>
      <c r="AW278" s="442"/>
      <c r="AX278" s="442"/>
      <c r="AY278" s="442"/>
      <c r="AZ278" s="442"/>
    </row>
    <row r="279" spans="2:52" ht="20.100000000000001" hidden="1" customHeight="1" outlineLevel="1">
      <c r="B279" s="434"/>
      <c r="C279" s="1002"/>
      <c r="D279" s="1003"/>
      <c r="E279" s="1003"/>
      <c r="F279" s="1004"/>
      <c r="G279" s="1005"/>
      <c r="H279" s="1006"/>
      <c r="I279" s="1006"/>
      <c r="J279" s="1006"/>
      <c r="K279" s="1007"/>
      <c r="L279" s="715"/>
      <c r="M279" s="715"/>
      <c r="N279" s="715"/>
      <c r="O279" s="715"/>
      <c r="P279" s="715"/>
      <c r="Q279" s="715"/>
      <c r="R279" s="715"/>
      <c r="S279" s="716"/>
      <c r="T279" s="717"/>
      <c r="U279" s="720">
        <f t="shared" si="92"/>
        <v>0</v>
      </c>
      <c r="V279" s="721">
        <f t="shared" si="93"/>
        <v>0</v>
      </c>
      <c r="W279" s="722">
        <f t="shared" si="94"/>
        <v>0</v>
      </c>
      <c r="X279" s="442"/>
      <c r="Y279" s="442"/>
      <c r="Z279" s="442"/>
      <c r="AA279" s="442"/>
      <c r="AB279" s="442"/>
      <c r="AC279" s="442"/>
      <c r="AD279" s="442"/>
      <c r="AE279" s="442"/>
      <c r="AF279" s="442"/>
      <c r="AG279" s="442"/>
      <c r="AH279" s="442"/>
      <c r="AI279" s="442"/>
      <c r="AJ279" s="442"/>
      <c r="AK279" s="442"/>
      <c r="AL279" s="442"/>
      <c r="AM279" s="442"/>
      <c r="AN279" s="442"/>
      <c r="AO279" s="442"/>
      <c r="AP279" s="442"/>
      <c r="AQ279" s="442"/>
      <c r="AR279" s="442"/>
      <c r="AS279" s="442"/>
      <c r="AT279" s="442"/>
      <c r="AU279" s="442"/>
      <c r="AV279" s="442"/>
      <c r="AW279" s="442"/>
      <c r="AX279" s="442"/>
      <c r="AY279" s="442"/>
      <c r="AZ279" s="442"/>
    </row>
    <row r="280" spans="2:52" ht="20.100000000000001" hidden="1" customHeight="1" outlineLevel="1">
      <c r="B280" s="434"/>
      <c r="C280" s="1002"/>
      <c r="D280" s="1003"/>
      <c r="E280" s="1003"/>
      <c r="F280" s="1004"/>
      <c r="G280" s="1005"/>
      <c r="H280" s="1006"/>
      <c r="I280" s="1006"/>
      <c r="J280" s="1006"/>
      <c r="K280" s="1007"/>
      <c r="L280" s="715"/>
      <c r="M280" s="715"/>
      <c r="N280" s="715"/>
      <c r="O280" s="715"/>
      <c r="P280" s="715"/>
      <c r="Q280" s="715"/>
      <c r="R280" s="715"/>
      <c r="S280" s="716"/>
      <c r="T280" s="717"/>
      <c r="U280" s="720">
        <f t="shared" si="92"/>
        <v>0</v>
      </c>
      <c r="V280" s="721">
        <f t="shared" si="93"/>
        <v>0</v>
      </c>
      <c r="W280" s="722">
        <f t="shared" si="94"/>
        <v>0</v>
      </c>
      <c r="X280" s="442"/>
      <c r="Y280" s="442"/>
      <c r="Z280" s="442"/>
      <c r="AA280" s="442"/>
      <c r="AB280" s="442"/>
      <c r="AC280" s="442"/>
      <c r="AD280" s="442"/>
      <c r="AE280" s="442"/>
      <c r="AF280" s="442"/>
      <c r="AG280" s="442"/>
      <c r="AH280" s="442"/>
      <c r="AI280" s="442"/>
      <c r="AJ280" s="442"/>
      <c r="AK280" s="442"/>
      <c r="AL280" s="442"/>
      <c r="AM280" s="442"/>
      <c r="AN280" s="442"/>
      <c r="AO280" s="442"/>
      <c r="AP280" s="442"/>
      <c r="AQ280" s="442"/>
      <c r="AR280" s="442"/>
      <c r="AS280" s="442"/>
      <c r="AT280" s="442"/>
      <c r="AU280" s="442"/>
      <c r="AV280" s="442"/>
      <c r="AW280" s="442"/>
      <c r="AX280" s="442"/>
      <c r="AY280" s="442"/>
      <c r="AZ280" s="442"/>
    </row>
    <row r="281" spans="2:52" ht="20.100000000000001" hidden="1" customHeight="1" outlineLevel="1">
      <c r="B281" s="434"/>
      <c r="C281" s="1002"/>
      <c r="D281" s="1003"/>
      <c r="E281" s="1003"/>
      <c r="F281" s="1004"/>
      <c r="G281" s="1005"/>
      <c r="H281" s="1006"/>
      <c r="I281" s="1006"/>
      <c r="J281" s="1006"/>
      <c r="K281" s="1007"/>
      <c r="L281" s="715"/>
      <c r="M281" s="715"/>
      <c r="N281" s="715"/>
      <c r="O281" s="715"/>
      <c r="P281" s="715"/>
      <c r="Q281" s="715"/>
      <c r="R281" s="715"/>
      <c r="S281" s="716"/>
      <c r="T281" s="717"/>
      <c r="U281" s="720">
        <f t="shared" si="92"/>
        <v>0</v>
      </c>
      <c r="V281" s="721">
        <f t="shared" si="93"/>
        <v>0</v>
      </c>
      <c r="W281" s="722">
        <f t="shared" si="94"/>
        <v>0</v>
      </c>
      <c r="X281" s="442"/>
      <c r="Y281" s="442"/>
      <c r="Z281" s="442"/>
      <c r="AA281" s="442"/>
      <c r="AB281" s="442"/>
      <c r="AC281" s="442"/>
      <c r="AD281" s="442"/>
      <c r="AE281" s="442"/>
      <c r="AF281" s="442"/>
      <c r="AG281" s="442"/>
      <c r="AH281" s="442"/>
      <c r="AI281" s="442"/>
      <c r="AJ281" s="442"/>
      <c r="AK281" s="442"/>
      <c r="AL281" s="442"/>
      <c r="AM281" s="442"/>
      <c r="AN281" s="442"/>
      <c r="AO281" s="442"/>
      <c r="AP281" s="442"/>
      <c r="AQ281" s="442"/>
      <c r="AR281" s="442"/>
      <c r="AS281" s="442"/>
      <c r="AT281" s="442"/>
      <c r="AU281" s="442"/>
      <c r="AV281" s="442"/>
      <c r="AW281" s="442"/>
      <c r="AX281" s="442"/>
      <c r="AY281" s="442"/>
      <c r="AZ281" s="442"/>
    </row>
    <row r="282" spans="2:52" ht="20.100000000000001" hidden="1" customHeight="1" outlineLevel="1">
      <c r="B282" s="434"/>
      <c r="C282" s="1002"/>
      <c r="D282" s="1003"/>
      <c r="E282" s="1003"/>
      <c r="F282" s="1004"/>
      <c r="G282" s="1005"/>
      <c r="H282" s="1006"/>
      <c r="I282" s="1006"/>
      <c r="J282" s="1006"/>
      <c r="K282" s="1007"/>
      <c r="L282" s="715"/>
      <c r="M282" s="715"/>
      <c r="N282" s="715"/>
      <c r="O282" s="715"/>
      <c r="P282" s="715"/>
      <c r="Q282" s="715"/>
      <c r="R282" s="715"/>
      <c r="S282" s="716"/>
      <c r="T282" s="717"/>
      <c r="U282" s="720">
        <f t="shared" si="92"/>
        <v>0</v>
      </c>
      <c r="V282" s="721">
        <f t="shared" si="93"/>
        <v>0</v>
      </c>
      <c r="W282" s="722">
        <f t="shared" si="94"/>
        <v>0</v>
      </c>
      <c r="X282" s="442"/>
      <c r="Y282" s="442"/>
      <c r="Z282" s="442"/>
      <c r="AA282" s="442"/>
      <c r="AB282" s="442"/>
      <c r="AC282" s="442"/>
      <c r="AD282" s="442"/>
      <c r="AE282" s="442"/>
      <c r="AF282" s="442"/>
      <c r="AG282" s="442"/>
      <c r="AH282" s="442"/>
      <c r="AI282" s="442"/>
      <c r="AJ282" s="442"/>
      <c r="AK282" s="442"/>
      <c r="AL282" s="442"/>
      <c r="AM282" s="442"/>
      <c r="AN282" s="442"/>
      <c r="AO282" s="442"/>
      <c r="AP282" s="442"/>
      <c r="AQ282" s="442"/>
      <c r="AR282" s="442"/>
      <c r="AS282" s="442"/>
      <c r="AT282" s="442"/>
      <c r="AU282" s="442"/>
      <c r="AV282" s="442"/>
      <c r="AW282" s="442"/>
      <c r="AX282" s="442"/>
      <c r="AY282" s="442"/>
      <c r="AZ282" s="442"/>
    </row>
    <row r="283" spans="2:52" ht="20.100000000000001" hidden="1" customHeight="1" outlineLevel="1">
      <c r="B283" s="434"/>
      <c r="C283" s="1002"/>
      <c r="D283" s="1003"/>
      <c r="E283" s="1003"/>
      <c r="F283" s="1004"/>
      <c r="G283" s="1005"/>
      <c r="H283" s="1006"/>
      <c r="I283" s="1006"/>
      <c r="J283" s="1006"/>
      <c r="K283" s="1007"/>
      <c r="L283" s="715"/>
      <c r="M283" s="715"/>
      <c r="N283" s="715"/>
      <c r="O283" s="715"/>
      <c r="P283" s="715"/>
      <c r="Q283" s="715"/>
      <c r="R283" s="715"/>
      <c r="S283" s="716"/>
      <c r="T283" s="717"/>
      <c r="U283" s="720">
        <f t="shared" si="92"/>
        <v>0</v>
      </c>
      <c r="V283" s="721">
        <f t="shared" si="93"/>
        <v>0</v>
      </c>
      <c r="W283" s="722">
        <f t="shared" si="94"/>
        <v>0</v>
      </c>
      <c r="X283" s="442"/>
      <c r="Y283" s="442"/>
      <c r="Z283" s="442"/>
      <c r="AA283" s="442"/>
      <c r="AB283" s="442"/>
      <c r="AC283" s="442"/>
      <c r="AD283" s="442"/>
      <c r="AE283" s="442"/>
      <c r="AF283" s="442"/>
      <c r="AG283" s="442"/>
      <c r="AH283" s="442"/>
      <c r="AI283" s="442"/>
      <c r="AJ283" s="442"/>
      <c r="AK283" s="442"/>
      <c r="AL283" s="442"/>
      <c r="AM283" s="442"/>
      <c r="AN283" s="442"/>
      <c r="AO283" s="442"/>
      <c r="AP283" s="442"/>
      <c r="AQ283" s="442"/>
      <c r="AR283" s="442"/>
      <c r="AS283" s="442"/>
      <c r="AT283" s="442"/>
      <c r="AU283" s="442"/>
      <c r="AV283" s="442"/>
      <c r="AW283" s="442"/>
      <c r="AX283" s="442"/>
      <c r="AY283" s="442"/>
      <c r="AZ283" s="442"/>
    </row>
    <row r="284" spans="2:52" ht="20.100000000000001" hidden="1" customHeight="1" outlineLevel="1">
      <c r="B284" s="434"/>
      <c r="C284" s="1002"/>
      <c r="D284" s="1003"/>
      <c r="E284" s="1003"/>
      <c r="F284" s="1004"/>
      <c r="G284" s="1005"/>
      <c r="H284" s="1006"/>
      <c r="I284" s="1006"/>
      <c r="J284" s="1006"/>
      <c r="K284" s="1007"/>
      <c r="L284" s="715"/>
      <c r="M284" s="715"/>
      <c r="N284" s="715"/>
      <c r="O284" s="715"/>
      <c r="P284" s="715"/>
      <c r="Q284" s="715"/>
      <c r="R284" s="715"/>
      <c r="S284" s="716"/>
      <c r="T284" s="717"/>
      <c r="U284" s="720">
        <f t="shared" si="92"/>
        <v>0</v>
      </c>
      <c r="V284" s="721">
        <f t="shared" si="93"/>
        <v>0</v>
      </c>
      <c r="W284" s="722">
        <f t="shared" si="94"/>
        <v>0</v>
      </c>
      <c r="X284" s="442"/>
      <c r="Y284" s="442"/>
      <c r="Z284" s="442"/>
      <c r="AA284" s="442"/>
      <c r="AB284" s="442"/>
      <c r="AC284" s="442"/>
      <c r="AD284" s="442"/>
      <c r="AE284" s="442"/>
      <c r="AF284" s="442"/>
      <c r="AG284" s="442"/>
      <c r="AH284" s="442"/>
      <c r="AI284" s="442"/>
      <c r="AJ284" s="442"/>
      <c r="AK284" s="442"/>
      <c r="AL284" s="442"/>
      <c r="AM284" s="442"/>
      <c r="AN284" s="442"/>
      <c r="AO284" s="442"/>
      <c r="AP284" s="442"/>
      <c r="AQ284" s="442"/>
      <c r="AR284" s="442"/>
      <c r="AS284" s="442"/>
      <c r="AT284" s="442"/>
      <c r="AU284" s="442"/>
      <c r="AV284" s="442"/>
      <c r="AW284" s="442"/>
      <c r="AX284" s="442"/>
      <c r="AY284" s="442"/>
      <c r="AZ284" s="442"/>
    </row>
    <row r="285" spans="2:52" ht="20.100000000000001" hidden="1" customHeight="1" outlineLevel="1">
      <c r="B285" s="434"/>
      <c r="C285" s="1002"/>
      <c r="D285" s="1003"/>
      <c r="E285" s="1003"/>
      <c r="F285" s="1004"/>
      <c r="G285" s="1005"/>
      <c r="H285" s="1006"/>
      <c r="I285" s="1006"/>
      <c r="J285" s="1006"/>
      <c r="K285" s="1007"/>
      <c r="L285" s="715"/>
      <c r="M285" s="715"/>
      <c r="N285" s="715"/>
      <c r="O285" s="715"/>
      <c r="P285" s="715"/>
      <c r="Q285" s="715"/>
      <c r="R285" s="715"/>
      <c r="S285" s="716"/>
      <c r="T285" s="717"/>
      <c r="U285" s="720">
        <f t="shared" si="92"/>
        <v>0</v>
      </c>
      <c r="V285" s="721">
        <f t="shared" si="93"/>
        <v>0</v>
      </c>
      <c r="W285" s="722">
        <f t="shared" si="94"/>
        <v>0</v>
      </c>
      <c r="X285" s="442"/>
      <c r="Y285" s="442"/>
      <c r="Z285" s="442"/>
      <c r="AA285" s="442"/>
      <c r="AB285" s="442"/>
      <c r="AC285" s="442"/>
      <c r="AD285" s="442"/>
      <c r="AE285" s="442"/>
      <c r="AF285" s="442"/>
      <c r="AG285" s="442"/>
      <c r="AH285" s="442"/>
      <c r="AI285" s="442"/>
      <c r="AJ285" s="442"/>
      <c r="AK285" s="442"/>
      <c r="AL285" s="442"/>
      <c r="AM285" s="442"/>
      <c r="AN285" s="442"/>
      <c r="AO285" s="442"/>
      <c r="AP285" s="442"/>
      <c r="AQ285" s="442"/>
      <c r="AR285" s="442"/>
      <c r="AS285" s="442"/>
      <c r="AT285" s="442"/>
      <c r="AU285" s="442"/>
      <c r="AV285" s="442"/>
      <c r="AW285" s="442"/>
      <c r="AX285" s="442"/>
      <c r="AY285" s="442"/>
      <c r="AZ285" s="442"/>
    </row>
    <row r="286" spans="2:52" ht="20.100000000000001" hidden="1" customHeight="1" outlineLevel="1">
      <c r="B286" s="434"/>
      <c r="C286" s="1002"/>
      <c r="D286" s="1003"/>
      <c r="E286" s="1003"/>
      <c r="F286" s="1004"/>
      <c r="G286" s="1005"/>
      <c r="H286" s="1006"/>
      <c r="I286" s="1006"/>
      <c r="J286" s="1006"/>
      <c r="K286" s="1007"/>
      <c r="L286" s="715"/>
      <c r="M286" s="715"/>
      <c r="N286" s="715"/>
      <c r="O286" s="715"/>
      <c r="P286" s="715"/>
      <c r="Q286" s="715"/>
      <c r="R286" s="715"/>
      <c r="S286" s="716"/>
      <c r="T286" s="717"/>
      <c r="U286" s="720">
        <f t="shared" si="92"/>
        <v>0</v>
      </c>
      <c r="V286" s="721">
        <f t="shared" si="93"/>
        <v>0</v>
      </c>
      <c r="W286" s="722">
        <f t="shared" si="94"/>
        <v>0</v>
      </c>
      <c r="X286" s="442"/>
      <c r="Y286" s="442"/>
      <c r="Z286" s="442"/>
      <c r="AA286" s="442"/>
      <c r="AB286" s="442"/>
      <c r="AC286" s="442"/>
      <c r="AD286" s="442"/>
      <c r="AE286" s="442"/>
      <c r="AF286" s="442"/>
      <c r="AG286" s="442"/>
      <c r="AH286" s="442"/>
      <c r="AI286" s="442"/>
      <c r="AJ286" s="442"/>
      <c r="AK286" s="442"/>
      <c r="AL286" s="442"/>
      <c r="AM286" s="442"/>
      <c r="AN286" s="442"/>
      <c r="AO286" s="442"/>
      <c r="AP286" s="442"/>
      <c r="AQ286" s="442"/>
      <c r="AR286" s="442"/>
      <c r="AS286" s="442"/>
      <c r="AT286" s="442"/>
      <c r="AU286" s="442"/>
      <c r="AV286" s="442"/>
      <c r="AW286" s="442"/>
      <c r="AX286" s="442"/>
      <c r="AY286" s="442"/>
      <c r="AZ286" s="442"/>
    </row>
    <row r="287" spans="2:52" ht="20.100000000000001" hidden="1" customHeight="1" outlineLevel="1">
      <c r="B287" s="434"/>
      <c r="C287" s="1002"/>
      <c r="D287" s="1003"/>
      <c r="E287" s="1003"/>
      <c r="F287" s="1004"/>
      <c r="G287" s="1005"/>
      <c r="H287" s="1006"/>
      <c r="I287" s="1006"/>
      <c r="J287" s="1006"/>
      <c r="K287" s="1007"/>
      <c r="L287" s="715"/>
      <c r="M287" s="715"/>
      <c r="N287" s="715"/>
      <c r="O287" s="715"/>
      <c r="P287" s="715"/>
      <c r="Q287" s="715"/>
      <c r="R287" s="715"/>
      <c r="S287" s="716"/>
      <c r="T287" s="717"/>
      <c r="U287" s="720">
        <f t="shared" si="92"/>
        <v>0</v>
      </c>
      <c r="V287" s="721">
        <f t="shared" si="93"/>
        <v>0</v>
      </c>
      <c r="W287" s="722">
        <f t="shared" si="94"/>
        <v>0</v>
      </c>
      <c r="X287" s="442"/>
      <c r="Y287" s="442"/>
      <c r="Z287" s="442"/>
      <c r="AA287" s="442"/>
      <c r="AB287" s="442"/>
      <c r="AC287" s="442"/>
      <c r="AD287" s="442"/>
      <c r="AE287" s="442"/>
      <c r="AF287" s="442"/>
      <c r="AG287" s="442"/>
      <c r="AH287" s="442"/>
      <c r="AI287" s="442"/>
      <c r="AJ287" s="442"/>
      <c r="AK287" s="442"/>
      <c r="AL287" s="442"/>
      <c r="AM287" s="442"/>
      <c r="AN287" s="442"/>
      <c r="AO287" s="442"/>
      <c r="AP287" s="442"/>
      <c r="AQ287" s="442"/>
      <c r="AR287" s="442"/>
      <c r="AS287" s="442"/>
      <c r="AT287" s="442"/>
      <c r="AU287" s="442"/>
      <c r="AV287" s="442"/>
      <c r="AW287" s="442"/>
      <c r="AX287" s="442"/>
      <c r="AY287" s="442"/>
      <c r="AZ287" s="442"/>
    </row>
    <row r="288" spans="2:52" s="19" customFormat="1" ht="9.9499999999999993" hidden="1" customHeight="1" outlineLevel="1">
      <c r="B288" s="435"/>
      <c r="C288" s="437"/>
      <c r="D288" s="437"/>
      <c r="E288" s="437"/>
      <c r="F288" s="437"/>
      <c r="G288" s="666"/>
      <c r="H288" s="666"/>
      <c r="I288" s="666"/>
      <c r="J288" s="666"/>
      <c r="K288" s="666"/>
      <c r="L288" s="438"/>
      <c r="M288" s="438"/>
      <c r="N288" s="438"/>
      <c r="O288" s="438"/>
      <c r="P288" s="438"/>
      <c r="Q288" s="438"/>
      <c r="R288" s="438"/>
      <c r="S288" s="438"/>
      <c r="T288" s="439"/>
      <c r="U288" s="439"/>
      <c r="V288" s="439"/>
      <c r="W288" s="667"/>
      <c r="X288" s="668"/>
      <c r="Y288" s="668"/>
      <c r="Z288" s="668"/>
      <c r="AA288" s="668"/>
      <c r="AB288" s="668"/>
      <c r="AC288" s="668"/>
      <c r="AD288" s="668"/>
      <c r="AE288" s="668"/>
      <c r="AF288" s="668"/>
      <c r="AG288" s="668"/>
      <c r="AH288" s="668"/>
      <c r="AI288" s="668"/>
      <c r="AJ288" s="668"/>
      <c r="AK288" s="668"/>
      <c r="AL288" s="668"/>
      <c r="AM288" s="668"/>
      <c r="AN288" s="668"/>
      <c r="AO288" s="668"/>
      <c r="AP288" s="668"/>
      <c r="AQ288" s="668"/>
      <c r="AR288" s="668"/>
      <c r="AS288" s="668"/>
      <c r="AT288" s="668"/>
      <c r="AU288" s="668"/>
      <c r="AV288" s="668"/>
      <c r="AW288" s="668"/>
      <c r="AX288" s="668"/>
      <c r="AY288" s="668"/>
      <c r="AZ288" s="668"/>
    </row>
    <row r="289" spans="2:52" ht="20.100000000000001" customHeight="1" collapsed="1">
      <c r="B289" s="32">
        <f>B277+1</f>
        <v>24</v>
      </c>
      <c r="C289" s="1013"/>
      <c r="D289" s="1014"/>
      <c r="E289" s="1014"/>
      <c r="F289" s="1015"/>
      <c r="G289" s="1016"/>
      <c r="H289" s="1017"/>
      <c r="I289" s="1017"/>
      <c r="J289" s="1017"/>
      <c r="K289" s="1018"/>
      <c r="L289" s="701">
        <f t="shared" ref="L289:R289" si="95">SUM(L290:L299)</f>
        <v>0</v>
      </c>
      <c r="M289" s="702">
        <f t="shared" si="95"/>
        <v>0</v>
      </c>
      <c r="N289" s="703">
        <f t="shared" si="95"/>
        <v>0</v>
      </c>
      <c r="O289" s="703">
        <f t="shared" si="95"/>
        <v>0</v>
      </c>
      <c r="P289" s="702">
        <f t="shared" si="95"/>
        <v>0</v>
      </c>
      <c r="Q289" s="704">
        <f t="shared" si="95"/>
        <v>0</v>
      </c>
      <c r="R289" s="701">
        <f t="shared" si="95"/>
        <v>0</v>
      </c>
      <c r="S289" s="705">
        <v>1</v>
      </c>
      <c r="T289" s="706">
        <f>(S290*T290)+(S291*T291)+(S292*T292)+(S293*T293)+(S294*T294)+(S295*T295)+(S296*T296)+(S297*T297)+(S298*T298)+(S299*T299)</f>
        <v>0</v>
      </c>
      <c r="U289" s="665">
        <f t="shared" ref="U289:U299" si="96">S289*T289*(1+MGKZ)*(1+Gewinn)*(1+Sicherheit)</f>
        <v>0</v>
      </c>
      <c r="V289" s="643">
        <f t="shared" ref="V289:V299" si="97">R289*Fertigung</f>
        <v>0</v>
      </c>
      <c r="W289" s="50">
        <f t="shared" ref="W289:W299" si="98">L289*$E$6+M289*$M$6+N289*$M$7+O289*$M$8+P289*$E$7+Q289*$M$9+U289+V289</f>
        <v>0</v>
      </c>
      <c r="X289" s="442"/>
      <c r="Y289" s="442"/>
      <c r="Z289" s="442"/>
      <c r="AA289" s="442"/>
      <c r="AB289" s="442"/>
      <c r="AC289" s="442"/>
      <c r="AD289" s="442"/>
      <c r="AE289" s="442"/>
      <c r="AF289" s="442"/>
      <c r="AG289" s="442"/>
      <c r="AH289" s="442"/>
      <c r="AI289" s="442"/>
      <c r="AJ289" s="442"/>
      <c r="AK289" s="442"/>
      <c r="AL289" s="442"/>
      <c r="AM289" s="442"/>
      <c r="AN289" s="442"/>
      <c r="AO289" s="442"/>
      <c r="AP289" s="442"/>
      <c r="AQ289" s="442"/>
      <c r="AR289" s="442"/>
      <c r="AS289" s="442"/>
      <c r="AT289" s="442"/>
      <c r="AU289" s="442"/>
      <c r="AV289" s="442"/>
      <c r="AW289" s="442"/>
      <c r="AX289" s="442"/>
      <c r="AY289" s="442"/>
      <c r="AZ289" s="442"/>
    </row>
    <row r="290" spans="2:52" ht="20.100000000000001" hidden="1" customHeight="1" outlineLevel="1">
      <c r="B290" s="433"/>
      <c r="C290" s="1002"/>
      <c r="D290" s="1003"/>
      <c r="E290" s="1003"/>
      <c r="F290" s="1004"/>
      <c r="G290" s="1005"/>
      <c r="H290" s="1006"/>
      <c r="I290" s="1006"/>
      <c r="J290" s="1006"/>
      <c r="K290" s="1007"/>
      <c r="L290" s="715"/>
      <c r="M290" s="715"/>
      <c r="N290" s="715"/>
      <c r="O290" s="715"/>
      <c r="P290" s="715"/>
      <c r="Q290" s="715"/>
      <c r="R290" s="715"/>
      <c r="S290" s="716"/>
      <c r="T290" s="717"/>
      <c r="U290" s="720">
        <f t="shared" si="96"/>
        <v>0</v>
      </c>
      <c r="V290" s="721">
        <f t="shared" si="97"/>
        <v>0</v>
      </c>
      <c r="W290" s="722">
        <f t="shared" si="98"/>
        <v>0</v>
      </c>
      <c r="X290" s="442"/>
      <c r="Y290" s="442"/>
      <c r="Z290" s="442"/>
      <c r="AA290" s="442"/>
      <c r="AB290" s="442"/>
      <c r="AC290" s="442"/>
      <c r="AD290" s="442"/>
      <c r="AE290" s="442"/>
      <c r="AF290" s="442"/>
      <c r="AG290" s="442"/>
      <c r="AH290" s="442"/>
      <c r="AI290" s="442"/>
      <c r="AJ290" s="442"/>
      <c r="AK290" s="442"/>
      <c r="AL290" s="442"/>
      <c r="AM290" s="442"/>
      <c r="AN290" s="442"/>
      <c r="AO290" s="442"/>
      <c r="AP290" s="442"/>
      <c r="AQ290" s="442"/>
      <c r="AR290" s="442"/>
      <c r="AS290" s="442"/>
      <c r="AT290" s="442"/>
      <c r="AU290" s="442"/>
      <c r="AV290" s="442"/>
      <c r="AW290" s="442"/>
      <c r="AX290" s="442"/>
      <c r="AY290" s="442"/>
      <c r="AZ290" s="442"/>
    </row>
    <row r="291" spans="2:52" ht="20.100000000000001" hidden="1" customHeight="1" outlineLevel="1">
      <c r="B291" s="434"/>
      <c r="C291" s="1002"/>
      <c r="D291" s="1003"/>
      <c r="E291" s="1003"/>
      <c r="F291" s="1004"/>
      <c r="G291" s="1005"/>
      <c r="H291" s="1006"/>
      <c r="I291" s="1006"/>
      <c r="J291" s="1006"/>
      <c r="K291" s="1007"/>
      <c r="L291" s="715"/>
      <c r="M291" s="715"/>
      <c r="N291" s="715"/>
      <c r="O291" s="715"/>
      <c r="P291" s="715"/>
      <c r="Q291" s="715"/>
      <c r="R291" s="715"/>
      <c r="S291" s="716"/>
      <c r="T291" s="717"/>
      <c r="U291" s="720">
        <f t="shared" si="96"/>
        <v>0</v>
      </c>
      <c r="V291" s="721">
        <f t="shared" si="97"/>
        <v>0</v>
      </c>
      <c r="W291" s="722">
        <f t="shared" si="98"/>
        <v>0</v>
      </c>
      <c r="X291" s="442"/>
      <c r="Y291" s="442"/>
      <c r="Z291" s="442"/>
      <c r="AA291" s="442"/>
      <c r="AB291" s="442"/>
      <c r="AC291" s="442"/>
      <c r="AD291" s="442"/>
      <c r="AE291" s="442"/>
      <c r="AF291" s="442"/>
      <c r="AG291" s="442"/>
      <c r="AH291" s="442"/>
      <c r="AI291" s="442"/>
      <c r="AJ291" s="442"/>
      <c r="AK291" s="442"/>
      <c r="AL291" s="442"/>
      <c r="AM291" s="442"/>
      <c r="AN291" s="442"/>
      <c r="AO291" s="442"/>
      <c r="AP291" s="442"/>
      <c r="AQ291" s="442"/>
      <c r="AR291" s="442"/>
      <c r="AS291" s="442"/>
      <c r="AT291" s="442"/>
      <c r="AU291" s="442"/>
      <c r="AV291" s="442"/>
      <c r="AW291" s="442"/>
      <c r="AX291" s="442"/>
      <c r="AY291" s="442"/>
      <c r="AZ291" s="442"/>
    </row>
    <row r="292" spans="2:52" ht="20.100000000000001" hidden="1" customHeight="1" outlineLevel="1">
      <c r="B292" s="434"/>
      <c r="C292" s="1002"/>
      <c r="D292" s="1003"/>
      <c r="E292" s="1003"/>
      <c r="F292" s="1004"/>
      <c r="G292" s="1005"/>
      <c r="H292" s="1006"/>
      <c r="I292" s="1006"/>
      <c r="J292" s="1006"/>
      <c r="K292" s="1007"/>
      <c r="L292" s="715"/>
      <c r="M292" s="715"/>
      <c r="N292" s="715"/>
      <c r="O292" s="715"/>
      <c r="P292" s="715"/>
      <c r="Q292" s="715"/>
      <c r="R292" s="715"/>
      <c r="S292" s="716"/>
      <c r="T292" s="717"/>
      <c r="U292" s="720">
        <f t="shared" si="96"/>
        <v>0</v>
      </c>
      <c r="V292" s="721">
        <f t="shared" si="97"/>
        <v>0</v>
      </c>
      <c r="W292" s="722">
        <f t="shared" si="98"/>
        <v>0</v>
      </c>
      <c r="X292" s="442"/>
      <c r="Y292" s="442"/>
      <c r="Z292" s="442"/>
      <c r="AA292" s="442"/>
      <c r="AB292" s="442"/>
      <c r="AC292" s="442"/>
      <c r="AD292" s="442"/>
      <c r="AE292" s="442"/>
      <c r="AF292" s="442"/>
      <c r="AG292" s="442"/>
      <c r="AH292" s="442"/>
      <c r="AI292" s="442"/>
      <c r="AJ292" s="442"/>
      <c r="AK292" s="442"/>
      <c r="AL292" s="442"/>
      <c r="AM292" s="442"/>
      <c r="AN292" s="442"/>
      <c r="AO292" s="442"/>
      <c r="AP292" s="442"/>
      <c r="AQ292" s="442"/>
      <c r="AR292" s="442"/>
      <c r="AS292" s="442"/>
      <c r="AT292" s="442"/>
      <c r="AU292" s="442"/>
      <c r="AV292" s="442"/>
      <c r="AW292" s="442"/>
      <c r="AX292" s="442"/>
      <c r="AY292" s="442"/>
      <c r="AZ292" s="442"/>
    </row>
    <row r="293" spans="2:52" ht="20.100000000000001" hidden="1" customHeight="1" outlineLevel="1">
      <c r="B293" s="434"/>
      <c r="C293" s="1002"/>
      <c r="D293" s="1003"/>
      <c r="E293" s="1003"/>
      <c r="F293" s="1004"/>
      <c r="G293" s="1005"/>
      <c r="H293" s="1006"/>
      <c r="I293" s="1006"/>
      <c r="J293" s="1006"/>
      <c r="K293" s="1007"/>
      <c r="L293" s="715"/>
      <c r="M293" s="715"/>
      <c r="N293" s="715"/>
      <c r="O293" s="715"/>
      <c r="P293" s="715"/>
      <c r="Q293" s="715"/>
      <c r="R293" s="715"/>
      <c r="S293" s="716"/>
      <c r="T293" s="717"/>
      <c r="U293" s="720">
        <f t="shared" si="96"/>
        <v>0</v>
      </c>
      <c r="V293" s="721">
        <f t="shared" si="97"/>
        <v>0</v>
      </c>
      <c r="W293" s="722">
        <f t="shared" si="98"/>
        <v>0</v>
      </c>
      <c r="X293" s="442"/>
      <c r="Y293" s="442"/>
      <c r="Z293" s="442"/>
      <c r="AA293" s="442"/>
      <c r="AB293" s="442"/>
      <c r="AC293" s="442"/>
      <c r="AD293" s="442"/>
      <c r="AE293" s="442"/>
      <c r="AF293" s="442"/>
      <c r="AG293" s="442"/>
      <c r="AH293" s="442"/>
      <c r="AI293" s="442"/>
      <c r="AJ293" s="442"/>
      <c r="AK293" s="442"/>
      <c r="AL293" s="442"/>
      <c r="AM293" s="442"/>
      <c r="AN293" s="442"/>
      <c r="AO293" s="442"/>
      <c r="AP293" s="442"/>
      <c r="AQ293" s="442"/>
      <c r="AR293" s="442"/>
      <c r="AS293" s="442"/>
      <c r="AT293" s="442"/>
      <c r="AU293" s="442"/>
      <c r="AV293" s="442"/>
      <c r="AW293" s="442"/>
      <c r="AX293" s="442"/>
      <c r="AY293" s="442"/>
      <c r="AZ293" s="442"/>
    </row>
    <row r="294" spans="2:52" ht="20.100000000000001" hidden="1" customHeight="1" outlineLevel="1">
      <c r="B294" s="434"/>
      <c r="C294" s="1002"/>
      <c r="D294" s="1003"/>
      <c r="E294" s="1003"/>
      <c r="F294" s="1004"/>
      <c r="G294" s="1005"/>
      <c r="H294" s="1006"/>
      <c r="I294" s="1006"/>
      <c r="J294" s="1006"/>
      <c r="K294" s="1007"/>
      <c r="L294" s="715"/>
      <c r="M294" s="715"/>
      <c r="N294" s="715"/>
      <c r="O294" s="715"/>
      <c r="P294" s="715"/>
      <c r="Q294" s="715"/>
      <c r="R294" s="715"/>
      <c r="S294" s="716"/>
      <c r="T294" s="717"/>
      <c r="U294" s="720">
        <f t="shared" si="96"/>
        <v>0</v>
      </c>
      <c r="V294" s="721">
        <f t="shared" si="97"/>
        <v>0</v>
      </c>
      <c r="W294" s="722">
        <f t="shared" si="98"/>
        <v>0</v>
      </c>
      <c r="X294" s="442"/>
      <c r="Y294" s="442"/>
      <c r="Z294" s="442"/>
      <c r="AA294" s="442"/>
      <c r="AB294" s="442"/>
      <c r="AC294" s="442"/>
      <c r="AD294" s="442"/>
      <c r="AE294" s="442"/>
      <c r="AF294" s="442"/>
      <c r="AG294" s="442"/>
      <c r="AH294" s="442"/>
      <c r="AI294" s="442"/>
      <c r="AJ294" s="442"/>
      <c r="AK294" s="442"/>
      <c r="AL294" s="442"/>
      <c r="AM294" s="442"/>
      <c r="AN294" s="442"/>
      <c r="AO294" s="442"/>
      <c r="AP294" s="442"/>
      <c r="AQ294" s="442"/>
      <c r="AR294" s="442"/>
      <c r="AS294" s="442"/>
      <c r="AT294" s="442"/>
      <c r="AU294" s="442"/>
      <c r="AV294" s="442"/>
      <c r="AW294" s="442"/>
      <c r="AX294" s="442"/>
      <c r="AY294" s="442"/>
      <c r="AZ294" s="442"/>
    </row>
    <row r="295" spans="2:52" ht="20.100000000000001" hidden="1" customHeight="1" outlineLevel="1">
      <c r="B295" s="434"/>
      <c r="C295" s="1002"/>
      <c r="D295" s="1003"/>
      <c r="E295" s="1003"/>
      <c r="F295" s="1004"/>
      <c r="G295" s="1005"/>
      <c r="H295" s="1006"/>
      <c r="I295" s="1006"/>
      <c r="J295" s="1006"/>
      <c r="K295" s="1007"/>
      <c r="L295" s="715"/>
      <c r="M295" s="715"/>
      <c r="N295" s="715"/>
      <c r="O295" s="715"/>
      <c r="P295" s="715"/>
      <c r="Q295" s="715"/>
      <c r="R295" s="715"/>
      <c r="S295" s="716"/>
      <c r="T295" s="717"/>
      <c r="U295" s="720">
        <f t="shared" si="96"/>
        <v>0</v>
      </c>
      <c r="V295" s="721">
        <f t="shared" si="97"/>
        <v>0</v>
      </c>
      <c r="W295" s="722">
        <f t="shared" si="98"/>
        <v>0</v>
      </c>
      <c r="X295" s="442"/>
      <c r="Y295" s="442"/>
      <c r="Z295" s="442"/>
      <c r="AA295" s="442"/>
      <c r="AB295" s="442"/>
      <c r="AC295" s="442"/>
      <c r="AD295" s="442"/>
      <c r="AE295" s="442"/>
      <c r="AF295" s="442"/>
      <c r="AG295" s="442"/>
      <c r="AH295" s="442"/>
      <c r="AI295" s="442"/>
      <c r="AJ295" s="442"/>
      <c r="AK295" s="442"/>
      <c r="AL295" s="442"/>
      <c r="AM295" s="442"/>
      <c r="AN295" s="442"/>
      <c r="AO295" s="442"/>
      <c r="AP295" s="442"/>
      <c r="AQ295" s="442"/>
      <c r="AR295" s="442"/>
      <c r="AS295" s="442"/>
      <c r="AT295" s="442"/>
      <c r="AU295" s="442"/>
      <c r="AV295" s="442"/>
      <c r="AW295" s="442"/>
      <c r="AX295" s="442"/>
      <c r="AY295" s="442"/>
      <c r="AZ295" s="442"/>
    </row>
    <row r="296" spans="2:52" ht="20.100000000000001" hidden="1" customHeight="1" outlineLevel="1">
      <c r="B296" s="434"/>
      <c r="C296" s="1002"/>
      <c r="D296" s="1003"/>
      <c r="E296" s="1003"/>
      <c r="F296" s="1004"/>
      <c r="G296" s="1005"/>
      <c r="H296" s="1006"/>
      <c r="I296" s="1006"/>
      <c r="J296" s="1006"/>
      <c r="K296" s="1007"/>
      <c r="L296" s="715"/>
      <c r="M296" s="715"/>
      <c r="N296" s="715"/>
      <c r="O296" s="715"/>
      <c r="P296" s="715"/>
      <c r="Q296" s="715"/>
      <c r="R296" s="715"/>
      <c r="S296" s="716"/>
      <c r="T296" s="717"/>
      <c r="U296" s="720">
        <f t="shared" si="96"/>
        <v>0</v>
      </c>
      <c r="V296" s="721">
        <f t="shared" si="97"/>
        <v>0</v>
      </c>
      <c r="W296" s="722">
        <f t="shared" si="98"/>
        <v>0</v>
      </c>
      <c r="X296" s="442"/>
      <c r="Y296" s="442"/>
      <c r="Z296" s="442"/>
      <c r="AA296" s="442"/>
      <c r="AB296" s="442"/>
      <c r="AC296" s="442"/>
      <c r="AD296" s="442"/>
      <c r="AE296" s="442"/>
      <c r="AF296" s="442"/>
      <c r="AG296" s="442"/>
      <c r="AH296" s="442"/>
      <c r="AI296" s="442"/>
      <c r="AJ296" s="442"/>
      <c r="AK296" s="442"/>
      <c r="AL296" s="442"/>
      <c r="AM296" s="442"/>
      <c r="AN296" s="442"/>
      <c r="AO296" s="442"/>
      <c r="AP296" s="442"/>
      <c r="AQ296" s="442"/>
      <c r="AR296" s="442"/>
      <c r="AS296" s="442"/>
      <c r="AT296" s="442"/>
      <c r="AU296" s="442"/>
      <c r="AV296" s="442"/>
      <c r="AW296" s="442"/>
      <c r="AX296" s="442"/>
      <c r="AY296" s="442"/>
      <c r="AZ296" s="442"/>
    </row>
    <row r="297" spans="2:52" ht="20.100000000000001" hidden="1" customHeight="1" outlineLevel="1">
      <c r="B297" s="434"/>
      <c r="C297" s="1002"/>
      <c r="D297" s="1003"/>
      <c r="E297" s="1003"/>
      <c r="F297" s="1004"/>
      <c r="G297" s="1005"/>
      <c r="H297" s="1006"/>
      <c r="I297" s="1006"/>
      <c r="J297" s="1006"/>
      <c r="K297" s="1007"/>
      <c r="L297" s="715"/>
      <c r="M297" s="715"/>
      <c r="N297" s="715"/>
      <c r="O297" s="715"/>
      <c r="P297" s="715"/>
      <c r="Q297" s="715"/>
      <c r="R297" s="715"/>
      <c r="S297" s="716"/>
      <c r="T297" s="717"/>
      <c r="U297" s="720">
        <f t="shared" si="96"/>
        <v>0</v>
      </c>
      <c r="V297" s="721">
        <f t="shared" si="97"/>
        <v>0</v>
      </c>
      <c r="W297" s="722">
        <f t="shared" si="98"/>
        <v>0</v>
      </c>
      <c r="X297" s="442"/>
      <c r="Y297" s="442"/>
      <c r="Z297" s="442"/>
      <c r="AA297" s="442"/>
      <c r="AB297" s="442"/>
      <c r="AC297" s="442"/>
      <c r="AD297" s="442"/>
      <c r="AE297" s="442"/>
      <c r="AF297" s="442"/>
      <c r="AG297" s="442"/>
      <c r="AH297" s="442"/>
      <c r="AI297" s="442"/>
      <c r="AJ297" s="442"/>
      <c r="AK297" s="442"/>
      <c r="AL297" s="442"/>
      <c r="AM297" s="442"/>
      <c r="AN297" s="442"/>
      <c r="AO297" s="442"/>
      <c r="AP297" s="442"/>
      <c r="AQ297" s="442"/>
      <c r="AR297" s="442"/>
      <c r="AS297" s="442"/>
      <c r="AT297" s="442"/>
      <c r="AU297" s="442"/>
      <c r="AV297" s="442"/>
      <c r="AW297" s="442"/>
      <c r="AX297" s="442"/>
      <c r="AY297" s="442"/>
      <c r="AZ297" s="442"/>
    </row>
    <row r="298" spans="2:52" ht="20.100000000000001" hidden="1" customHeight="1" outlineLevel="1">
      <c r="B298" s="434"/>
      <c r="C298" s="1002"/>
      <c r="D298" s="1003"/>
      <c r="E298" s="1003"/>
      <c r="F298" s="1004"/>
      <c r="G298" s="1005"/>
      <c r="H298" s="1006"/>
      <c r="I298" s="1006"/>
      <c r="J298" s="1006"/>
      <c r="K298" s="1007"/>
      <c r="L298" s="715"/>
      <c r="M298" s="715"/>
      <c r="N298" s="715"/>
      <c r="O298" s="715"/>
      <c r="P298" s="715"/>
      <c r="Q298" s="715"/>
      <c r="R298" s="715"/>
      <c r="S298" s="716"/>
      <c r="T298" s="717"/>
      <c r="U298" s="720">
        <f t="shared" si="96"/>
        <v>0</v>
      </c>
      <c r="V298" s="721">
        <f t="shared" si="97"/>
        <v>0</v>
      </c>
      <c r="W298" s="722">
        <f t="shared" si="98"/>
        <v>0</v>
      </c>
      <c r="X298" s="442"/>
      <c r="Y298" s="442"/>
      <c r="Z298" s="442"/>
      <c r="AA298" s="442"/>
      <c r="AB298" s="442"/>
      <c r="AC298" s="442"/>
      <c r="AD298" s="442"/>
      <c r="AE298" s="442"/>
      <c r="AF298" s="442"/>
      <c r="AG298" s="442"/>
      <c r="AH298" s="442"/>
      <c r="AI298" s="442"/>
      <c r="AJ298" s="442"/>
      <c r="AK298" s="442"/>
      <c r="AL298" s="442"/>
      <c r="AM298" s="442"/>
      <c r="AN298" s="442"/>
      <c r="AO298" s="442"/>
      <c r="AP298" s="442"/>
      <c r="AQ298" s="442"/>
      <c r="AR298" s="442"/>
      <c r="AS298" s="442"/>
      <c r="AT298" s="442"/>
      <c r="AU298" s="442"/>
      <c r="AV298" s="442"/>
      <c r="AW298" s="442"/>
      <c r="AX298" s="442"/>
      <c r="AY298" s="442"/>
      <c r="AZ298" s="442"/>
    </row>
    <row r="299" spans="2:52" ht="20.100000000000001" hidden="1" customHeight="1" outlineLevel="1">
      <c r="B299" s="434"/>
      <c r="C299" s="1002"/>
      <c r="D299" s="1003"/>
      <c r="E299" s="1003"/>
      <c r="F299" s="1004"/>
      <c r="G299" s="1005"/>
      <c r="H299" s="1006"/>
      <c r="I299" s="1006"/>
      <c r="J299" s="1006"/>
      <c r="K299" s="1007"/>
      <c r="L299" s="715"/>
      <c r="M299" s="715"/>
      <c r="N299" s="715"/>
      <c r="O299" s="715"/>
      <c r="P299" s="715"/>
      <c r="Q299" s="715"/>
      <c r="R299" s="715"/>
      <c r="S299" s="716"/>
      <c r="T299" s="717"/>
      <c r="U299" s="720">
        <f t="shared" si="96"/>
        <v>0</v>
      </c>
      <c r="V299" s="721">
        <f t="shared" si="97"/>
        <v>0</v>
      </c>
      <c r="W299" s="722">
        <f t="shared" si="98"/>
        <v>0</v>
      </c>
      <c r="X299" s="442"/>
      <c r="Y299" s="442"/>
      <c r="Z299" s="442"/>
      <c r="AA299" s="442"/>
      <c r="AB299" s="442"/>
      <c r="AC299" s="442"/>
      <c r="AD299" s="442"/>
      <c r="AE299" s="442"/>
      <c r="AF299" s="442"/>
      <c r="AG299" s="442"/>
      <c r="AH299" s="442"/>
      <c r="AI299" s="442"/>
      <c r="AJ299" s="442"/>
      <c r="AK299" s="442"/>
      <c r="AL299" s="442"/>
      <c r="AM299" s="442"/>
      <c r="AN299" s="442"/>
      <c r="AO299" s="442"/>
      <c r="AP299" s="442"/>
      <c r="AQ299" s="442"/>
      <c r="AR299" s="442"/>
      <c r="AS299" s="442"/>
      <c r="AT299" s="442"/>
      <c r="AU299" s="442"/>
      <c r="AV299" s="442"/>
      <c r="AW299" s="442"/>
      <c r="AX299" s="442"/>
      <c r="AY299" s="442"/>
      <c r="AZ299" s="442"/>
    </row>
    <row r="300" spans="2:52" s="19" customFormat="1" ht="9.9499999999999993" hidden="1" customHeight="1" outlineLevel="1">
      <c r="B300" s="435"/>
      <c r="C300" s="437"/>
      <c r="D300" s="437"/>
      <c r="E300" s="437"/>
      <c r="F300" s="437"/>
      <c r="G300" s="666"/>
      <c r="H300" s="666"/>
      <c r="I300" s="666"/>
      <c r="J300" s="666"/>
      <c r="K300" s="666"/>
      <c r="L300" s="438"/>
      <c r="M300" s="438"/>
      <c r="N300" s="438"/>
      <c r="O300" s="438"/>
      <c r="P300" s="438"/>
      <c r="Q300" s="438"/>
      <c r="R300" s="438"/>
      <c r="S300" s="438"/>
      <c r="T300" s="439"/>
      <c r="U300" s="432"/>
      <c r="V300" s="432"/>
      <c r="W300" s="667"/>
      <c r="X300" s="668"/>
      <c r="Y300" s="668"/>
      <c r="Z300" s="668"/>
      <c r="AA300" s="668"/>
      <c r="AB300" s="668"/>
      <c r="AC300" s="668"/>
      <c r="AD300" s="668"/>
      <c r="AE300" s="668"/>
      <c r="AF300" s="668"/>
      <c r="AG300" s="668"/>
      <c r="AH300" s="668"/>
      <c r="AI300" s="668"/>
      <c r="AJ300" s="668"/>
      <c r="AK300" s="668"/>
      <c r="AL300" s="668"/>
      <c r="AM300" s="668"/>
      <c r="AN300" s="668"/>
      <c r="AO300" s="668"/>
      <c r="AP300" s="668"/>
      <c r="AQ300" s="668"/>
      <c r="AR300" s="668"/>
      <c r="AS300" s="668"/>
      <c r="AT300" s="668"/>
      <c r="AU300" s="668"/>
      <c r="AV300" s="668"/>
      <c r="AW300" s="668"/>
      <c r="AX300" s="668"/>
      <c r="AY300" s="668"/>
      <c r="AZ300" s="668"/>
    </row>
    <row r="301" spans="2:52" ht="20.100000000000001" customHeight="1" collapsed="1">
      <c r="B301" s="32">
        <f>B289+1</f>
        <v>25</v>
      </c>
      <c r="C301" s="1013"/>
      <c r="D301" s="1014"/>
      <c r="E301" s="1014"/>
      <c r="F301" s="1015"/>
      <c r="G301" s="1016"/>
      <c r="H301" s="1017"/>
      <c r="I301" s="1017"/>
      <c r="J301" s="1017"/>
      <c r="K301" s="1018"/>
      <c r="L301" s="701">
        <f t="shared" ref="L301:R301" si="99">SUM(L302:L311)</f>
        <v>0</v>
      </c>
      <c r="M301" s="702">
        <f t="shared" si="99"/>
        <v>0</v>
      </c>
      <c r="N301" s="703">
        <f t="shared" si="99"/>
        <v>0</v>
      </c>
      <c r="O301" s="703">
        <f t="shared" si="99"/>
        <v>0</v>
      </c>
      <c r="P301" s="702">
        <f t="shared" si="99"/>
        <v>0</v>
      </c>
      <c r="Q301" s="704">
        <f t="shared" si="99"/>
        <v>0</v>
      </c>
      <c r="R301" s="701">
        <f t="shared" si="99"/>
        <v>0</v>
      </c>
      <c r="S301" s="705">
        <v>1</v>
      </c>
      <c r="T301" s="706">
        <f>(S302*T302)+(S303*T303)+(S304*T304)+(S305*T305)+(S306*T306)+(S307*T307)+(S308*T308)+(S309*T309)+(S310*T310)+(S311*T311)</f>
        <v>0</v>
      </c>
      <c r="U301" s="665">
        <f t="shared" ref="U301:U311" si="100">S301*T301*(1+MGKZ)*(1+Gewinn)*(1+Sicherheit)</f>
        <v>0</v>
      </c>
      <c r="V301" s="643">
        <f t="shared" ref="V301:V311" si="101">R301*Fertigung</f>
        <v>0</v>
      </c>
      <c r="W301" s="50">
        <f t="shared" ref="W301:W311" si="102">L301*$E$6+M301*$M$6+N301*$M$7+O301*$M$8+P301*$E$7+Q301*$M$9+U301+V301</f>
        <v>0</v>
      </c>
      <c r="X301" s="442"/>
      <c r="Y301" s="442"/>
      <c r="Z301" s="442"/>
      <c r="AA301" s="442"/>
      <c r="AB301" s="442"/>
      <c r="AC301" s="442"/>
      <c r="AD301" s="442"/>
      <c r="AE301" s="442"/>
      <c r="AF301" s="442"/>
      <c r="AG301" s="442"/>
      <c r="AH301" s="442"/>
      <c r="AI301" s="442"/>
      <c r="AJ301" s="442"/>
      <c r="AK301" s="442"/>
      <c r="AL301" s="442"/>
      <c r="AM301" s="442"/>
      <c r="AN301" s="442"/>
      <c r="AO301" s="442"/>
      <c r="AP301" s="442"/>
      <c r="AQ301" s="442"/>
      <c r="AR301" s="442"/>
      <c r="AS301" s="442"/>
      <c r="AT301" s="442"/>
      <c r="AU301" s="442"/>
      <c r="AV301" s="442"/>
      <c r="AW301" s="442"/>
      <c r="AX301" s="442"/>
      <c r="AY301" s="442"/>
      <c r="AZ301" s="442"/>
    </row>
    <row r="302" spans="2:52" ht="20.100000000000001" hidden="1" customHeight="1" outlineLevel="1">
      <c r="B302" s="433"/>
      <c r="C302" s="1002"/>
      <c r="D302" s="1003"/>
      <c r="E302" s="1003"/>
      <c r="F302" s="1004"/>
      <c r="G302" s="1005"/>
      <c r="H302" s="1006"/>
      <c r="I302" s="1006"/>
      <c r="J302" s="1006"/>
      <c r="K302" s="1007"/>
      <c r="L302" s="715"/>
      <c r="M302" s="715"/>
      <c r="N302" s="715"/>
      <c r="O302" s="715"/>
      <c r="P302" s="715"/>
      <c r="Q302" s="715"/>
      <c r="R302" s="715"/>
      <c r="S302" s="716"/>
      <c r="T302" s="717"/>
      <c r="U302" s="720">
        <f t="shared" si="100"/>
        <v>0</v>
      </c>
      <c r="V302" s="721">
        <f t="shared" si="101"/>
        <v>0</v>
      </c>
      <c r="W302" s="722">
        <f t="shared" si="102"/>
        <v>0</v>
      </c>
      <c r="X302" s="442"/>
      <c r="Y302" s="442"/>
      <c r="Z302" s="442"/>
      <c r="AA302" s="442"/>
      <c r="AB302" s="442"/>
      <c r="AC302" s="442"/>
      <c r="AD302" s="442"/>
      <c r="AE302" s="442"/>
      <c r="AF302" s="442"/>
      <c r="AG302" s="442"/>
      <c r="AH302" s="442"/>
      <c r="AI302" s="442"/>
      <c r="AJ302" s="442"/>
      <c r="AK302" s="442"/>
      <c r="AL302" s="442"/>
      <c r="AM302" s="442"/>
      <c r="AN302" s="442"/>
      <c r="AO302" s="442"/>
      <c r="AP302" s="442"/>
      <c r="AQ302" s="442"/>
      <c r="AR302" s="442"/>
      <c r="AS302" s="442"/>
      <c r="AT302" s="442"/>
      <c r="AU302" s="442"/>
      <c r="AV302" s="442"/>
      <c r="AW302" s="442"/>
      <c r="AX302" s="442"/>
      <c r="AY302" s="442"/>
      <c r="AZ302" s="442"/>
    </row>
    <row r="303" spans="2:52" ht="20.100000000000001" hidden="1" customHeight="1" outlineLevel="1">
      <c r="B303" s="434"/>
      <c r="C303" s="1002"/>
      <c r="D303" s="1003"/>
      <c r="E303" s="1003"/>
      <c r="F303" s="1004"/>
      <c r="G303" s="1005"/>
      <c r="H303" s="1006"/>
      <c r="I303" s="1006"/>
      <c r="J303" s="1006"/>
      <c r="K303" s="1007"/>
      <c r="L303" s="715"/>
      <c r="M303" s="715"/>
      <c r="N303" s="715"/>
      <c r="O303" s="715"/>
      <c r="P303" s="715"/>
      <c r="Q303" s="715"/>
      <c r="R303" s="715"/>
      <c r="S303" s="716"/>
      <c r="T303" s="717"/>
      <c r="U303" s="720">
        <f t="shared" si="100"/>
        <v>0</v>
      </c>
      <c r="V303" s="721">
        <f t="shared" si="101"/>
        <v>0</v>
      </c>
      <c r="W303" s="722">
        <f t="shared" si="102"/>
        <v>0</v>
      </c>
      <c r="X303" s="442"/>
      <c r="Y303" s="442"/>
      <c r="Z303" s="442"/>
      <c r="AA303" s="442"/>
      <c r="AB303" s="442"/>
      <c r="AC303" s="442"/>
      <c r="AD303" s="442"/>
      <c r="AE303" s="442"/>
      <c r="AF303" s="442"/>
      <c r="AG303" s="442"/>
      <c r="AH303" s="442"/>
      <c r="AI303" s="442"/>
      <c r="AJ303" s="442"/>
      <c r="AK303" s="442"/>
      <c r="AL303" s="442"/>
      <c r="AM303" s="442"/>
      <c r="AN303" s="442"/>
      <c r="AO303" s="442"/>
      <c r="AP303" s="442"/>
      <c r="AQ303" s="442"/>
      <c r="AR303" s="442"/>
      <c r="AS303" s="442"/>
      <c r="AT303" s="442"/>
      <c r="AU303" s="442"/>
      <c r="AV303" s="442"/>
      <c r="AW303" s="442"/>
      <c r="AX303" s="442"/>
      <c r="AY303" s="442"/>
      <c r="AZ303" s="442"/>
    </row>
    <row r="304" spans="2:52" ht="20.100000000000001" hidden="1" customHeight="1" outlineLevel="1">
      <c r="B304" s="434"/>
      <c r="C304" s="1002"/>
      <c r="D304" s="1003"/>
      <c r="E304" s="1003"/>
      <c r="F304" s="1004"/>
      <c r="G304" s="1005"/>
      <c r="H304" s="1006"/>
      <c r="I304" s="1006"/>
      <c r="J304" s="1006"/>
      <c r="K304" s="1007"/>
      <c r="L304" s="715"/>
      <c r="M304" s="715"/>
      <c r="N304" s="715"/>
      <c r="O304" s="715"/>
      <c r="P304" s="715"/>
      <c r="Q304" s="715"/>
      <c r="R304" s="715"/>
      <c r="S304" s="716"/>
      <c r="T304" s="717"/>
      <c r="U304" s="720">
        <f t="shared" si="100"/>
        <v>0</v>
      </c>
      <c r="V304" s="721">
        <f t="shared" si="101"/>
        <v>0</v>
      </c>
      <c r="W304" s="722">
        <f t="shared" si="102"/>
        <v>0</v>
      </c>
      <c r="X304" s="442"/>
      <c r="Y304" s="442"/>
      <c r="Z304" s="442"/>
      <c r="AA304" s="442"/>
      <c r="AB304" s="442"/>
      <c r="AC304" s="442"/>
      <c r="AD304" s="442"/>
      <c r="AE304" s="442"/>
      <c r="AF304" s="442"/>
      <c r="AG304" s="442"/>
      <c r="AH304" s="442"/>
      <c r="AI304" s="442"/>
      <c r="AJ304" s="442"/>
      <c r="AK304" s="442"/>
      <c r="AL304" s="442"/>
      <c r="AM304" s="442"/>
      <c r="AN304" s="442"/>
      <c r="AO304" s="442"/>
      <c r="AP304" s="442"/>
      <c r="AQ304" s="442"/>
      <c r="AR304" s="442"/>
      <c r="AS304" s="442"/>
      <c r="AT304" s="442"/>
      <c r="AU304" s="442"/>
      <c r="AV304" s="442"/>
      <c r="AW304" s="442"/>
      <c r="AX304" s="442"/>
      <c r="AY304" s="442"/>
      <c r="AZ304" s="442"/>
    </row>
    <row r="305" spans="2:52" ht="20.100000000000001" hidden="1" customHeight="1" outlineLevel="1">
      <c r="B305" s="434"/>
      <c r="C305" s="1002"/>
      <c r="D305" s="1003"/>
      <c r="E305" s="1003"/>
      <c r="F305" s="1004"/>
      <c r="G305" s="1005"/>
      <c r="H305" s="1006"/>
      <c r="I305" s="1006"/>
      <c r="J305" s="1006"/>
      <c r="K305" s="1007"/>
      <c r="L305" s="715"/>
      <c r="M305" s="715"/>
      <c r="N305" s="715"/>
      <c r="O305" s="715"/>
      <c r="P305" s="715"/>
      <c r="Q305" s="715"/>
      <c r="R305" s="715"/>
      <c r="S305" s="716"/>
      <c r="T305" s="717"/>
      <c r="U305" s="720">
        <f t="shared" si="100"/>
        <v>0</v>
      </c>
      <c r="V305" s="721">
        <f t="shared" si="101"/>
        <v>0</v>
      </c>
      <c r="W305" s="722">
        <f t="shared" si="102"/>
        <v>0</v>
      </c>
      <c r="X305" s="442"/>
      <c r="Y305" s="442"/>
      <c r="Z305" s="442"/>
      <c r="AA305" s="442"/>
      <c r="AB305" s="442"/>
      <c r="AC305" s="442"/>
      <c r="AD305" s="442"/>
      <c r="AE305" s="442"/>
      <c r="AF305" s="442"/>
      <c r="AG305" s="442"/>
      <c r="AH305" s="442"/>
      <c r="AI305" s="442"/>
      <c r="AJ305" s="442"/>
      <c r="AK305" s="442"/>
      <c r="AL305" s="442"/>
      <c r="AM305" s="442"/>
      <c r="AN305" s="442"/>
      <c r="AO305" s="442"/>
      <c r="AP305" s="442"/>
      <c r="AQ305" s="442"/>
      <c r="AR305" s="442"/>
      <c r="AS305" s="442"/>
      <c r="AT305" s="442"/>
      <c r="AU305" s="442"/>
      <c r="AV305" s="442"/>
      <c r="AW305" s="442"/>
      <c r="AX305" s="442"/>
      <c r="AY305" s="442"/>
      <c r="AZ305" s="442"/>
    </row>
    <row r="306" spans="2:52" ht="20.100000000000001" hidden="1" customHeight="1" outlineLevel="1">
      <c r="B306" s="434"/>
      <c r="C306" s="1002"/>
      <c r="D306" s="1003"/>
      <c r="E306" s="1003"/>
      <c r="F306" s="1004"/>
      <c r="G306" s="1005"/>
      <c r="H306" s="1006"/>
      <c r="I306" s="1006"/>
      <c r="J306" s="1006"/>
      <c r="K306" s="1007"/>
      <c r="L306" s="715"/>
      <c r="M306" s="715"/>
      <c r="N306" s="715"/>
      <c r="O306" s="715"/>
      <c r="P306" s="715"/>
      <c r="Q306" s="715"/>
      <c r="R306" s="715"/>
      <c r="S306" s="716"/>
      <c r="T306" s="717"/>
      <c r="U306" s="720">
        <f t="shared" si="100"/>
        <v>0</v>
      </c>
      <c r="V306" s="721">
        <f t="shared" si="101"/>
        <v>0</v>
      </c>
      <c r="W306" s="722">
        <f t="shared" si="102"/>
        <v>0</v>
      </c>
      <c r="X306" s="442"/>
      <c r="Y306" s="442"/>
      <c r="Z306" s="442"/>
      <c r="AA306" s="442"/>
      <c r="AB306" s="442"/>
      <c r="AC306" s="442"/>
      <c r="AD306" s="442"/>
      <c r="AE306" s="442"/>
      <c r="AF306" s="442"/>
      <c r="AG306" s="442"/>
      <c r="AH306" s="442"/>
      <c r="AI306" s="442"/>
      <c r="AJ306" s="442"/>
      <c r="AK306" s="442"/>
      <c r="AL306" s="442"/>
      <c r="AM306" s="442"/>
      <c r="AN306" s="442"/>
      <c r="AO306" s="442"/>
      <c r="AP306" s="442"/>
      <c r="AQ306" s="442"/>
      <c r="AR306" s="442"/>
      <c r="AS306" s="442"/>
      <c r="AT306" s="442"/>
      <c r="AU306" s="442"/>
      <c r="AV306" s="442"/>
      <c r="AW306" s="442"/>
      <c r="AX306" s="442"/>
      <c r="AY306" s="442"/>
      <c r="AZ306" s="442"/>
    </row>
    <row r="307" spans="2:52" ht="20.100000000000001" hidden="1" customHeight="1" outlineLevel="1">
      <c r="B307" s="434"/>
      <c r="C307" s="1002"/>
      <c r="D307" s="1003"/>
      <c r="E307" s="1003"/>
      <c r="F307" s="1004"/>
      <c r="G307" s="1005"/>
      <c r="H307" s="1006"/>
      <c r="I307" s="1006"/>
      <c r="J307" s="1006"/>
      <c r="K307" s="1007"/>
      <c r="L307" s="715"/>
      <c r="M307" s="715"/>
      <c r="N307" s="715"/>
      <c r="O307" s="715"/>
      <c r="P307" s="715"/>
      <c r="Q307" s="715"/>
      <c r="R307" s="715"/>
      <c r="S307" s="716"/>
      <c r="T307" s="717"/>
      <c r="U307" s="720">
        <f t="shared" si="100"/>
        <v>0</v>
      </c>
      <c r="V307" s="721">
        <f t="shared" si="101"/>
        <v>0</v>
      </c>
      <c r="W307" s="722">
        <f t="shared" si="102"/>
        <v>0</v>
      </c>
      <c r="X307" s="442"/>
      <c r="Y307" s="442"/>
      <c r="Z307" s="442"/>
      <c r="AA307" s="442"/>
      <c r="AB307" s="442"/>
      <c r="AC307" s="442"/>
      <c r="AD307" s="442"/>
      <c r="AE307" s="442"/>
      <c r="AF307" s="442"/>
      <c r="AG307" s="442"/>
      <c r="AH307" s="442"/>
      <c r="AI307" s="442"/>
      <c r="AJ307" s="442"/>
      <c r="AK307" s="442"/>
      <c r="AL307" s="442"/>
      <c r="AM307" s="442"/>
      <c r="AN307" s="442"/>
      <c r="AO307" s="442"/>
      <c r="AP307" s="442"/>
      <c r="AQ307" s="442"/>
      <c r="AR307" s="442"/>
      <c r="AS307" s="442"/>
      <c r="AT307" s="442"/>
      <c r="AU307" s="442"/>
      <c r="AV307" s="442"/>
      <c r="AW307" s="442"/>
      <c r="AX307" s="442"/>
      <c r="AY307" s="442"/>
      <c r="AZ307" s="442"/>
    </row>
    <row r="308" spans="2:52" ht="20.100000000000001" hidden="1" customHeight="1" outlineLevel="1">
      <c r="B308" s="434"/>
      <c r="C308" s="1002"/>
      <c r="D308" s="1003"/>
      <c r="E308" s="1003"/>
      <c r="F308" s="1004"/>
      <c r="G308" s="1005"/>
      <c r="H308" s="1006"/>
      <c r="I308" s="1006"/>
      <c r="J308" s="1006"/>
      <c r="K308" s="1007"/>
      <c r="L308" s="715"/>
      <c r="M308" s="715"/>
      <c r="N308" s="715"/>
      <c r="O308" s="715"/>
      <c r="P308" s="715"/>
      <c r="Q308" s="715"/>
      <c r="R308" s="715"/>
      <c r="S308" s="716"/>
      <c r="T308" s="717"/>
      <c r="U308" s="720">
        <f t="shared" si="100"/>
        <v>0</v>
      </c>
      <c r="V308" s="721">
        <f t="shared" si="101"/>
        <v>0</v>
      </c>
      <c r="W308" s="722">
        <f t="shared" si="102"/>
        <v>0</v>
      </c>
      <c r="X308" s="442"/>
      <c r="Y308" s="442"/>
      <c r="Z308" s="442"/>
      <c r="AA308" s="442"/>
      <c r="AB308" s="442"/>
      <c r="AC308" s="442"/>
      <c r="AD308" s="442"/>
      <c r="AE308" s="442"/>
      <c r="AF308" s="442"/>
      <c r="AG308" s="442"/>
      <c r="AH308" s="442"/>
      <c r="AI308" s="442"/>
      <c r="AJ308" s="442"/>
      <c r="AK308" s="442"/>
      <c r="AL308" s="442"/>
      <c r="AM308" s="442"/>
      <c r="AN308" s="442"/>
      <c r="AO308" s="442"/>
      <c r="AP308" s="442"/>
      <c r="AQ308" s="442"/>
      <c r="AR308" s="442"/>
      <c r="AS308" s="442"/>
      <c r="AT308" s="442"/>
      <c r="AU308" s="442"/>
      <c r="AV308" s="442"/>
      <c r="AW308" s="442"/>
      <c r="AX308" s="442"/>
      <c r="AY308" s="442"/>
      <c r="AZ308" s="442"/>
    </row>
    <row r="309" spans="2:52" ht="20.100000000000001" hidden="1" customHeight="1" outlineLevel="1">
      <c r="B309" s="434"/>
      <c r="C309" s="1002"/>
      <c r="D309" s="1003"/>
      <c r="E309" s="1003"/>
      <c r="F309" s="1004"/>
      <c r="G309" s="1005"/>
      <c r="H309" s="1006"/>
      <c r="I309" s="1006"/>
      <c r="J309" s="1006"/>
      <c r="K309" s="1007"/>
      <c r="L309" s="715"/>
      <c r="M309" s="715"/>
      <c r="N309" s="715"/>
      <c r="O309" s="715"/>
      <c r="P309" s="715"/>
      <c r="Q309" s="715"/>
      <c r="R309" s="715"/>
      <c r="S309" s="716"/>
      <c r="T309" s="717"/>
      <c r="U309" s="720">
        <f t="shared" si="100"/>
        <v>0</v>
      </c>
      <c r="V309" s="721">
        <f t="shared" si="101"/>
        <v>0</v>
      </c>
      <c r="W309" s="722">
        <f t="shared" si="102"/>
        <v>0</v>
      </c>
      <c r="X309" s="442"/>
      <c r="Y309" s="442"/>
      <c r="Z309" s="442"/>
      <c r="AA309" s="442"/>
      <c r="AB309" s="442"/>
      <c r="AC309" s="442"/>
      <c r="AD309" s="442"/>
      <c r="AE309" s="442"/>
      <c r="AF309" s="442"/>
      <c r="AG309" s="442"/>
      <c r="AH309" s="442"/>
      <c r="AI309" s="442"/>
      <c r="AJ309" s="442"/>
      <c r="AK309" s="442"/>
      <c r="AL309" s="442"/>
      <c r="AM309" s="442"/>
      <c r="AN309" s="442"/>
      <c r="AO309" s="442"/>
      <c r="AP309" s="442"/>
      <c r="AQ309" s="442"/>
      <c r="AR309" s="442"/>
      <c r="AS309" s="442"/>
      <c r="AT309" s="442"/>
      <c r="AU309" s="442"/>
      <c r="AV309" s="442"/>
      <c r="AW309" s="442"/>
      <c r="AX309" s="442"/>
      <c r="AY309" s="442"/>
      <c r="AZ309" s="442"/>
    </row>
    <row r="310" spans="2:52" ht="20.100000000000001" hidden="1" customHeight="1" outlineLevel="1">
      <c r="B310" s="434"/>
      <c r="C310" s="1002"/>
      <c r="D310" s="1003"/>
      <c r="E310" s="1003"/>
      <c r="F310" s="1004"/>
      <c r="G310" s="1005"/>
      <c r="H310" s="1006"/>
      <c r="I310" s="1006"/>
      <c r="J310" s="1006"/>
      <c r="K310" s="1007"/>
      <c r="L310" s="715"/>
      <c r="M310" s="715"/>
      <c r="N310" s="715"/>
      <c r="O310" s="715"/>
      <c r="P310" s="715"/>
      <c r="Q310" s="715"/>
      <c r="R310" s="715"/>
      <c r="S310" s="716"/>
      <c r="T310" s="717"/>
      <c r="U310" s="720">
        <f t="shared" si="100"/>
        <v>0</v>
      </c>
      <c r="V310" s="721">
        <f t="shared" si="101"/>
        <v>0</v>
      </c>
      <c r="W310" s="722">
        <f t="shared" si="102"/>
        <v>0</v>
      </c>
      <c r="X310" s="442"/>
      <c r="Y310" s="442"/>
      <c r="Z310" s="442"/>
      <c r="AA310" s="442"/>
      <c r="AB310" s="442"/>
      <c r="AC310" s="442"/>
      <c r="AD310" s="442"/>
      <c r="AE310" s="442"/>
      <c r="AF310" s="442"/>
      <c r="AG310" s="442"/>
      <c r="AH310" s="442"/>
      <c r="AI310" s="442"/>
      <c r="AJ310" s="442"/>
      <c r="AK310" s="442"/>
      <c r="AL310" s="442"/>
      <c r="AM310" s="442"/>
      <c r="AN310" s="442"/>
      <c r="AO310" s="442"/>
      <c r="AP310" s="442"/>
      <c r="AQ310" s="442"/>
      <c r="AR310" s="442"/>
      <c r="AS310" s="442"/>
      <c r="AT310" s="442"/>
      <c r="AU310" s="442"/>
      <c r="AV310" s="442"/>
      <c r="AW310" s="442"/>
      <c r="AX310" s="442"/>
      <c r="AY310" s="442"/>
      <c r="AZ310" s="442"/>
    </row>
    <row r="311" spans="2:52" ht="20.100000000000001" hidden="1" customHeight="1" outlineLevel="1">
      <c r="B311" s="434"/>
      <c r="C311" s="1002"/>
      <c r="D311" s="1003"/>
      <c r="E311" s="1003"/>
      <c r="F311" s="1004"/>
      <c r="G311" s="1005"/>
      <c r="H311" s="1006"/>
      <c r="I311" s="1006"/>
      <c r="J311" s="1006"/>
      <c r="K311" s="1007"/>
      <c r="L311" s="715"/>
      <c r="M311" s="715"/>
      <c r="N311" s="715"/>
      <c r="O311" s="715"/>
      <c r="P311" s="715"/>
      <c r="Q311" s="715"/>
      <c r="R311" s="715"/>
      <c r="S311" s="716"/>
      <c r="T311" s="717"/>
      <c r="U311" s="720">
        <f t="shared" si="100"/>
        <v>0</v>
      </c>
      <c r="V311" s="721">
        <f t="shared" si="101"/>
        <v>0</v>
      </c>
      <c r="W311" s="722">
        <f t="shared" si="102"/>
        <v>0</v>
      </c>
      <c r="X311" s="442"/>
      <c r="Y311" s="442"/>
      <c r="Z311" s="442"/>
      <c r="AA311" s="442"/>
      <c r="AB311" s="442"/>
      <c r="AC311" s="442"/>
      <c r="AD311" s="442"/>
      <c r="AE311" s="442"/>
      <c r="AF311" s="442"/>
      <c r="AG311" s="442"/>
      <c r="AH311" s="442"/>
      <c r="AI311" s="442"/>
      <c r="AJ311" s="442"/>
      <c r="AK311" s="442"/>
      <c r="AL311" s="442"/>
      <c r="AM311" s="442"/>
      <c r="AN311" s="442"/>
      <c r="AO311" s="442"/>
      <c r="AP311" s="442"/>
      <c r="AQ311" s="442"/>
      <c r="AR311" s="442"/>
      <c r="AS311" s="442"/>
      <c r="AT311" s="442"/>
      <c r="AU311" s="442"/>
      <c r="AV311" s="442"/>
      <c r="AW311" s="442"/>
      <c r="AX311" s="442"/>
      <c r="AY311" s="442"/>
      <c r="AZ311" s="442"/>
    </row>
    <row r="312" spans="2:52" s="19" customFormat="1" ht="9.9499999999999993" hidden="1" customHeight="1" outlineLevel="1">
      <c r="B312" s="435"/>
      <c r="C312" s="437"/>
      <c r="D312" s="437"/>
      <c r="E312" s="437"/>
      <c r="F312" s="437"/>
      <c r="G312" s="666"/>
      <c r="H312" s="666"/>
      <c r="I312" s="666"/>
      <c r="J312" s="666"/>
      <c r="K312" s="666"/>
      <c r="L312" s="438"/>
      <c r="M312" s="438"/>
      <c r="N312" s="438"/>
      <c r="O312" s="438"/>
      <c r="P312" s="438"/>
      <c r="Q312" s="438"/>
      <c r="R312" s="438"/>
      <c r="S312" s="438"/>
      <c r="T312" s="439"/>
      <c r="U312" s="439"/>
      <c r="V312" s="439"/>
      <c r="W312" s="667"/>
      <c r="X312" s="668"/>
      <c r="Y312" s="668"/>
      <c r="Z312" s="668"/>
      <c r="AA312" s="668"/>
      <c r="AB312" s="668"/>
      <c r="AC312" s="668"/>
      <c r="AD312" s="668"/>
      <c r="AE312" s="668"/>
      <c r="AF312" s="668"/>
      <c r="AG312" s="668"/>
      <c r="AH312" s="668"/>
      <c r="AI312" s="668"/>
      <c r="AJ312" s="668"/>
      <c r="AK312" s="668"/>
      <c r="AL312" s="668"/>
      <c r="AM312" s="668"/>
      <c r="AN312" s="668"/>
      <c r="AO312" s="668"/>
      <c r="AP312" s="668"/>
      <c r="AQ312" s="668"/>
      <c r="AR312" s="668"/>
      <c r="AS312" s="668"/>
      <c r="AT312" s="668"/>
      <c r="AU312" s="668"/>
      <c r="AV312" s="668"/>
      <c r="AW312" s="668"/>
      <c r="AX312" s="668"/>
      <c r="AY312" s="668"/>
      <c r="AZ312" s="668"/>
    </row>
    <row r="313" spans="2:52" ht="20.100000000000001" customHeight="1" collapsed="1">
      <c r="B313" s="32">
        <f>B301+1</f>
        <v>26</v>
      </c>
      <c r="C313" s="1013"/>
      <c r="D313" s="1014"/>
      <c r="E313" s="1014"/>
      <c r="F313" s="1015"/>
      <c r="G313" s="1016"/>
      <c r="H313" s="1017"/>
      <c r="I313" s="1017"/>
      <c r="J313" s="1017"/>
      <c r="K313" s="1018"/>
      <c r="L313" s="701">
        <f t="shared" ref="L313:R313" si="103">SUM(L314:L323)</f>
        <v>0</v>
      </c>
      <c r="M313" s="702">
        <f t="shared" si="103"/>
        <v>0</v>
      </c>
      <c r="N313" s="703">
        <f t="shared" si="103"/>
        <v>0</v>
      </c>
      <c r="O313" s="703">
        <f t="shared" si="103"/>
        <v>0</v>
      </c>
      <c r="P313" s="702">
        <f t="shared" si="103"/>
        <v>0</v>
      </c>
      <c r="Q313" s="704">
        <f t="shared" si="103"/>
        <v>0</v>
      </c>
      <c r="R313" s="701">
        <f t="shared" si="103"/>
        <v>0</v>
      </c>
      <c r="S313" s="705">
        <v>1</v>
      </c>
      <c r="T313" s="706">
        <f>(S314*T314)+(S315*T315)+(S316*T316)+(S317*T317)+(S318*T318)+(S319*T319)+(S320*T320)+(S321*T321)+(S322*T322)+(S323*T323)</f>
        <v>0</v>
      </c>
      <c r="U313" s="665">
        <f t="shared" ref="U313:U323" si="104">S313*T313*(1+MGKZ)*(1+Gewinn)*(1+Sicherheit)</f>
        <v>0</v>
      </c>
      <c r="V313" s="643">
        <f t="shared" ref="V313:V323" si="105">R313*Fertigung</f>
        <v>0</v>
      </c>
      <c r="W313" s="50">
        <f t="shared" ref="W313:W323" si="106">L313*$E$6+M313*$M$6+N313*$M$7+O313*$M$8+P313*$E$7+Q313*$M$9+U313+V313</f>
        <v>0</v>
      </c>
      <c r="X313" s="442"/>
      <c r="Y313" s="442"/>
      <c r="Z313" s="442"/>
      <c r="AA313" s="442"/>
      <c r="AB313" s="442"/>
      <c r="AC313" s="442"/>
      <c r="AD313" s="442"/>
      <c r="AE313" s="442"/>
      <c r="AF313" s="442"/>
      <c r="AG313" s="442"/>
      <c r="AH313" s="442"/>
      <c r="AI313" s="442"/>
      <c r="AJ313" s="442"/>
      <c r="AK313" s="442"/>
      <c r="AL313" s="442"/>
      <c r="AM313" s="442"/>
      <c r="AN313" s="442"/>
      <c r="AO313" s="442"/>
      <c r="AP313" s="442"/>
      <c r="AQ313" s="442"/>
      <c r="AR313" s="442"/>
      <c r="AS313" s="442"/>
      <c r="AT313" s="442"/>
      <c r="AU313" s="442"/>
      <c r="AV313" s="442"/>
      <c r="AW313" s="442"/>
      <c r="AX313" s="442"/>
      <c r="AY313" s="442"/>
      <c r="AZ313" s="442"/>
    </row>
    <row r="314" spans="2:52" ht="20.100000000000001" hidden="1" customHeight="1" outlineLevel="1">
      <c r="B314" s="433"/>
      <c r="C314" s="1002"/>
      <c r="D314" s="1003"/>
      <c r="E314" s="1003"/>
      <c r="F314" s="1004"/>
      <c r="G314" s="1005"/>
      <c r="H314" s="1006"/>
      <c r="I314" s="1006"/>
      <c r="J314" s="1006"/>
      <c r="K314" s="1007"/>
      <c r="L314" s="715"/>
      <c r="M314" s="715"/>
      <c r="N314" s="715"/>
      <c r="O314" s="715"/>
      <c r="P314" s="715"/>
      <c r="Q314" s="715"/>
      <c r="R314" s="715"/>
      <c r="S314" s="716"/>
      <c r="T314" s="717"/>
      <c r="U314" s="720">
        <f t="shared" si="104"/>
        <v>0</v>
      </c>
      <c r="V314" s="721">
        <f t="shared" si="105"/>
        <v>0</v>
      </c>
      <c r="W314" s="722">
        <f t="shared" si="106"/>
        <v>0</v>
      </c>
      <c r="X314" s="442"/>
      <c r="Y314" s="442"/>
      <c r="Z314" s="442"/>
      <c r="AA314" s="442"/>
      <c r="AB314" s="442"/>
      <c r="AC314" s="442"/>
      <c r="AD314" s="442"/>
      <c r="AE314" s="442"/>
      <c r="AF314" s="442"/>
      <c r="AG314" s="442"/>
      <c r="AH314" s="442"/>
      <c r="AI314" s="442"/>
      <c r="AJ314" s="442"/>
      <c r="AK314" s="442"/>
      <c r="AL314" s="442"/>
      <c r="AM314" s="442"/>
      <c r="AN314" s="442"/>
      <c r="AO314" s="442"/>
      <c r="AP314" s="442"/>
      <c r="AQ314" s="442"/>
      <c r="AR314" s="442"/>
      <c r="AS314" s="442"/>
      <c r="AT314" s="442"/>
      <c r="AU314" s="442"/>
      <c r="AV314" s="442"/>
      <c r="AW314" s="442"/>
      <c r="AX314" s="442"/>
      <c r="AY314" s="442"/>
      <c r="AZ314" s="442"/>
    </row>
    <row r="315" spans="2:52" ht="20.100000000000001" hidden="1" customHeight="1" outlineLevel="1">
      <c r="B315" s="434"/>
      <c r="C315" s="1002"/>
      <c r="D315" s="1003"/>
      <c r="E315" s="1003"/>
      <c r="F315" s="1004"/>
      <c r="G315" s="1005"/>
      <c r="H315" s="1006"/>
      <c r="I315" s="1006"/>
      <c r="J315" s="1006"/>
      <c r="K315" s="1007"/>
      <c r="L315" s="715"/>
      <c r="M315" s="715"/>
      <c r="N315" s="715"/>
      <c r="O315" s="715"/>
      <c r="P315" s="715"/>
      <c r="Q315" s="715"/>
      <c r="R315" s="715"/>
      <c r="S315" s="716"/>
      <c r="T315" s="717"/>
      <c r="U315" s="720">
        <f t="shared" si="104"/>
        <v>0</v>
      </c>
      <c r="V315" s="721">
        <f t="shared" si="105"/>
        <v>0</v>
      </c>
      <c r="W315" s="722">
        <f t="shared" si="106"/>
        <v>0</v>
      </c>
      <c r="X315" s="442"/>
      <c r="Y315" s="442"/>
      <c r="Z315" s="442"/>
      <c r="AA315" s="442"/>
      <c r="AB315" s="442"/>
      <c r="AC315" s="442"/>
      <c r="AD315" s="442"/>
      <c r="AE315" s="442"/>
      <c r="AF315" s="442"/>
      <c r="AG315" s="442"/>
      <c r="AH315" s="442"/>
      <c r="AI315" s="442"/>
      <c r="AJ315" s="442"/>
      <c r="AK315" s="442"/>
      <c r="AL315" s="442"/>
      <c r="AM315" s="442"/>
      <c r="AN315" s="442"/>
      <c r="AO315" s="442"/>
      <c r="AP315" s="442"/>
      <c r="AQ315" s="442"/>
      <c r="AR315" s="442"/>
      <c r="AS315" s="442"/>
      <c r="AT315" s="442"/>
      <c r="AU315" s="442"/>
      <c r="AV315" s="442"/>
      <c r="AW315" s="442"/>
      <c r="AX315" s="442"/>
      <c r="AY315" s="442"/>
      <c r="AZ315" s="442"/>
    </row>
    <row r="316" spans="2:52" ht="20.100000000000001" hidden="1" customHeight="1" outlineLevel="1">
      <c r="B316" s="434"/>
      <c r="C316" s="1002"/>
      <c r="D316" s="1003"/>
      <c r="E316" s="1003"/>
      <c r="F316" s="1004"/>
      <c r="G316" s="1005"/>
      <c r="H316" s="1006"/>
      <c r="I316" s="1006"/>
      <c r="J316" s="1006"/>
      <c r="K316" s="1007"/>
      <c r="L316" s="715"/>
      <c r="M316" s="715"/>
      <c r="N316" s="715"/>
      <c r="O316" s="715"/>
      <c r="P316" s="715"/>
      <c r="Q316" s="715"/>
      <c r="R316" s="715"/>
      <c r="S316" s="716"/>
      <c r="T316" s="717"/>
      <c r="U316" s="720">
        <f t="shared" si="104"/>
        <v>0</v>
      </c>
      <c r="V316" s="721">
        <f t="shared" si="105"/>
        <v>0</v>
      </c>
      <c r="W316" s="722">
        <f t="shared" si="106"/>
        <v>0</v>
      </c>
      <c r="X316" s="442"/>
      <c r="Y316" s="442"/>
      <c r="Z316" s="442"/>
      <c r="AA316" s="442"/>
      <c r="AB316" s="442"/>
      <c r="AC316" s="442"/>
      <c r="AD316" s="442"/>
      <c r="AE316" s="442"/>
      <c r="AF316" s="442"/>
      <c r="AG316" s="442"/>
      <c r="AH316" s="442"/>
      <c r="AI316" s="442"/>
      <c r="AJ316" s="442"/>
      <c r="AK316" s="442"/>
      <c r="AL316" s="442"/>
      <c r="AM316" s="442"/>
      <c r="AN316" s="442"/>
      <c r="AO316" s="442"/>
      <c r="AP316" s="442"/>
      <c r="AQ316" s="442"/>
      <c r="AR316" s="442"/>
      <c r="AS316" s="442"/>
      <c r="AT316" s="442"/>
      <c r="AU316" s="442"/>
      <c r="AV316" s="442"/>
      <c r="AW316" s="442"/>
      <c r="AX316" s="442"/>
      <c r="AY316" s="442"/>
      <c r="AZ316" s="442"/>
    </row>
    <row r="317" spans="2:52" ht="20.100000000000001" hidden="1" customHeight="1" outlineLevel="1">
      <c r="B317" s="434"/>
      <c r="C317" s="1002"/>
      <c r="D317" s="1003"/>
      <c r="E317" s="1003"/>
      <c r="F317" s="1004"/>
      <c r="G317" s="1005"/>
      <c r="H317" s="1006"/>
      <c r="I317" s="1006"/>
      <c r="J317" s="1006"/>
      <c r="K317" s="1007"/>
      <c r="L317" s="715"/>
      <c r="M317" s="715"/>
      <c r="N317" s="715"/>
      <c r="O317" s="715"/>
      <c r="P317" s="715"/>
      <c r="Q317" s="715"/>
      <c r="R317" s="715"/>
      <c r="S317" s="716"/>
      <c r="T317" s="717"/>
      <c r="U317" s="720">
        <f t="shared" si="104"/>
        <v>0</v>
      </c>
      <c r="V317" s="721">
        <f t="shared" si="105"/>
        <v>0</v>
      </c>
      <c r="W317" s="722">
        <f t="shared" si="106"/>
        <v>0</v>
      </c>
      <c r="X317" s="442"/>
      <c r="Y317" s="442"/>
      <c r="Z317" s="442"/>
      <c r="AA317" s="442"/>
      <c r="AB317" s="442"/>
      <c r="AC317" s="442"/>
      <c r="AD317" s="442"/>
      <c r="AE317" s="442"/>
      <c r="AF317" s="442"/>
      <c r="AG317" s="442"/>
      <c r="AH317" s="442"/>
      <c r="AI317" s="442"/>
      <c r="AJ317" s="442"/>
      <c r="AK317" s="442"/>
      <c r="AL317" s="442"/>
      <c r="AM317" s="442"/>
      <c r="AN317" s="442"/>
      <c r="AO317" s="442"/>
      <c r="AP317" s="442"/>
      <c r="AQ317" s="442"/>
      <c r="AR317" s="442"/>
      <c r="AS317" s="442"/>
      <c r="AT317" s="442"/>
      <c r="AU317" s="442"/>
      <c r="AV317" s="442"/>
      <c r="AW317" s="442"/>
      <c r="AX317" s="442"/>
      <c r="AY317" s="442"/>
      <c r="AZ317" s="442"/>
    </row>
    <row r="318" spans="2:52" ht="20.100000000000001" hidden="1" customHeight="1" outlineLevel="1">
      <c r="B318" s="434"/>
      <c r="C318" s="1002"/>
      <c r="D318" s="1003"/>
      <c r="E318" s="1003"/>
      <c r="F318" s="1004"/>
      <c r="G318" s="1005"/>
      <c r="H318" s="1006"/>
      <c r="I318" s="1006"/>
      <c r="J318" s="1006"/>
      <c r="K318" s="1007"/>
      <c r="L318" s="715"/>
      <c r="M318" s="715"/>
      <c r="N318" s="715"/>
      <c r="O318" s="715"/>
      <c r="P318" s="715"/>
      <c r="Q318" s="715"/>
      <c r="R318" s="715"/>
      <c r="S318" s="716"/>
      <c r="T318" s="717"/>
      <c r="U318" s="720">
        <f t="shared" si="104"/>
        <v>0</v>
      </c>
      <c r="V318" s="721">
        <f t="shared" si="105"/>
        <v>0</v>
      </c>
      <c r="W318" s="722">
        <f t="shared" si="106"/>
        <v>0</v>
      </c>
      <c r="X318" s="442"/>
      <c r="Y318" s="442"/>
      <c r="Z318" s="442"/>
      <c r="AA318" s="442"/>
      <c r="AB318" s="442"/>
      <c r="AC318" s="442"/>
      <c r="AD318" s="442"/>
      <c r="AE318" s="442"/>
      <c r="AF318" s="442"/>
      <c r="AG318" s="442"/>
      <c r="AH318" s="442"/>
      <c r="AI318" s="442"/>
      <c r="AJ318" s="442"/>
      <c r="AK318" s="442"/>
      <c r="AL318" s="442"/>
      <c r="AM318" s="442"/>
      <c r="AN318" s="442"/>
      <c r="AO318" s="442"/>
      <c r="AP318" s="442"/>
      <c r="AQ318" s="442"/>
      <c r="AR318" s="442"/>
      <c r="AS318" s="442"/>
      <c r="AT318" s="442"/>
      <c r="AU318" s="442"/>
      <c r="AV318" s="442"/>
      <c r="AW318" s="442"/>
      <c r="AX318" s="442"/>
      <c r="AY318" s="442"/>
      <c r="AZ318" s="442"/>
    </row>
    <row r="319" spans="2:52" ht="20.100000000000001" hidden="1" customHeight="1" outlineLevel="1">
      <c r="B319" s="434"/>
      <c r="C319" s="1002"/>
      <c r="D319" s="1003"/>
      <c r="E319" s="1003"/>
      <c r="F319" s="1004"/>
      <c r="G319" s="1005"/>
      <c r="H319" s="1006"/>
      <c r="I319" s="1006"/>
      <c r="J319" s="1006"/>
      <c r="K319" s="1007"/>
      <c r="L319" s="715"/>
      <c r="M319" s="715"/>
      <c r="N319" s="715"/>
      <c r="O319" s="715"/>
      <c r="P319" s="715"/>
      <c r="Q319" s="715"/>
      <c r="R319" s="715"/>
      <c r="S319" s="716"/>
      <c r="T319" s="717"/>
      <c r="U319" s="720">
        <f t="shared" si="104"/>
        <v>0</v>
      </c>
      <c r="V319" s="721">
        <f t="shared" si="105"/>
        <v>0</v>
      </c>
      <c r="W319" s="722">
        <f t="shared" si="106"/>
        <v>0</v>
      </c>
      <c r="X319" s="442"/>
      <c r="Y319" s="442"/>
      <c r="Z319" s="442"/>
      <c r="AA319" s="442"/>
      <c r="AB319" s="442"/>
      <c r="AC319" s="442"/>
      <c r="AD319" s="442"/>
      <c r="AE319" s="442"/>
      <c r="AF319" s="442"/>
      <c r="AG319" s="442"/>
      <c r="AH319" s="442"/>
      <c r="AI319" s="442"/>
      <c r="AJ319" s="442"/>
      <c r="AK319" s="442"/>
      <c r="AL319" s="442"/>
      <c r="AM319" s="442"/>
      <c r="AN319" s="442"/>
      <c r="AO319" s="442"/>
      <c r="AP319" s="442"/>
      <c r="AQ319" s="442"/>
      <c r="AR319" s="442"/>
      <c r="AS319" s="442"/>
      <c r="AT319" s="442"/>
      <c r="AU319" s="442"/>
      <c r="AV319" s="442"/>
      <c r="AW319" s="442"/>
      <c r="AX319" s="442"/>
      <c r="AY319" s="442"/>
      <c r="AZ319" s="442"/>
    </row>
    <row r="320" spans="2:52" ht="20.100000000000001" hidden="1" customHeight="1" outlineLevel="1">
      <c r="B320" s="434"/>
      <c r="C320" s="1002"/>
      <c r="D320" s="1003"/>
      <c r="E320" s="1003"/>
      <c r="F320" s="1004"/>
      <c r="G320" s="1005"/>
      <c r="H320" s="1006"/>
      <c r="I320" s="1006"/>
      <c r="J320" s="1006"/>
      <c r="K320" s="1007"/>
      <c r="L320" s="715"/>
      <c r="M320" s="715"/>
      <c r="N320" s="715"/>
      <c r="O320" s="715"/>
      <c r="P320" s="715"/>
      <c r="Q320" s="715"/>
      <c r="R320" s="715"/>
      <c r="S320" s="716"/>
      <c r="T320" s="717"/>
      <c r="U320" s="720">
        <f t="shared" si="104"/>
        <v>0</v>
      </c>
      <c r="V320" s="721">
        <f t="shared" si="105"/>
        <v>0</v>
      </c>
      <c r="W320" s="722">
        <f t="shared" si="106"/>
        <v>0</v>
      </c>
      <c r="X320" s="442"/>
      <c r="Y320" s="442"/>
      <c r="Z320" s="442"/>
      <c r="AA320" s="442"/>
      <c r="AB320" s="442"/>
      <c r="AC320" s="442"/>
      <c r="AD320" s="442"/>
      <c r="AE320" s="442"/>
      <c r="AF320" s="442"/>
      <c r="AG320" s="442"/>
      <c r="AH320" s="442"/>
      <c r="AI320" s="442"/>
      <c r="AJ320" s="442"/>
      <c r="AK320" s="442"/>
      <c r="AL320" s="442"/>
      <c r="AM320" s="442"/>
      <c r="AN320" s="442"/>
      <c r="AO320" s="442"/>
      <c r="AP320" s="442"/>
      <c r="AQ320" s="442"/>
      <c r="AR320" s="442"/>
      <c r="AS320" s="442"/>
      <c r="AT320" s="442"/>
      <c r="AU320" s="442"/>
      <c r="AV320" s="442"/>
      <c r="AW320" s="442"/>
      <c r="AX320" s="442"/>
      <c r="AY320" s="442"/>
      <c r="AZ320" s="442"/>
    </row>
    <row r="321" spans="2:52" ht="20.100000000000001" hidden="1" customHeight="1" outlineLevel="1">
      <c r="B321" s="434"/>
      <c r="C321" s="1002"/>
      <c r="D321" s="1003"/>
      <c r="E321" s="1003"/>
      <c r="F321" s="1004"/>
      <c r="G321" s="1005"/>
      <c r="H321" s="1006"/>
      <c r="I321" s="1006"/>
      <c r="J321" s="1006"/>
      <c r="K321" s="1007"/>
      <c r="L321" s="715"/>
      <c r="M321" s="715"/>
      <c r="N321" s="715"/>
      <c r="O321" s="715"/>
      <c r="P321" s="715"/>
      <c r="Q321" s="715"/>
      <c r="R321" s="715"/>
      <c r="S321" s="716"/>
      <c r="T321" s="717"/>
      <c r="U321" s="720">
        <f t="shared" si="104"/>
        <v>0</v>
      </c>
      <c r="V321" s="721">
        <f t="shared" si="105"/>
        <v>0</v>
      </c>
      <c r="W321" s="722">
        <f t="shared" si="106"/>
        <v>0</v>
      </c>
      <c r="X321" s="442"/>
      <c r="Y321" s="442"/>
      <c r="Z321" s="442"/>
      <c r="AA321" s="442"/>
      <c r="AB321" s="442"/>
      <c r="AC321" s="442"/>
      <c r="AD321" s="442"/>
      <c r="AE321" s="442"/>
      <c r="AF321" s="442"/>
      <c r="AG321" s="442"/>
      <c r="AH321" s="442"/>
      <c r="AI321" s="442"/>
      <c r="AJ321" s="442"/>
      <c r="AK321" s="442"/>
      <c r="AL321" s="442"/>
      <c r="AM321" s="442"/>
      <c r="AN321" s="442"/>
      <c r="AO321" s="442"/>
      <c r="AP321" s="442"/>
      <c r="AQ321" s="442"/>
      <c r="AR321" s="442"/>
      <c r="AS321" s="442"/>
      <c r="AT321" s="442"/>
      <c r="AU321" s="442"/>
      <c r="AV321" s="442"/>
      <c r="AW321" s="442"/>
      <c r="AX321" s="442"/>
      <c r="AY321" s="442"/>
      <c r="AZ321" s="442"/>
    </row>
    <row r="322" spans="2:52" ht="20.100000000000001" hidden="1" customHeight="1" outlineLevel="1">
      <c r="B322" s="434"/>
      <c r="C322" s="1002"/>
      <c r="D322" s="1003"/>
      <c r="E322" s="1003"/>
      <c r="F322" s="1004"/>
      <c r="G322" s="1005"/>
      <c r="H322" s="1006"/>
      <c r="I322" s="1006"/>
      <c r="J322" s="1006"/>
      <c r="K322" s="1007"/>
      <c r="L322" s="715"/>
      <c r="M322" s="715"/>
      <c r="N322" s="715"/>
      <c r="O322" s="715"/>
      <c r="P322" s="715"/>
      <c r="Q322" s="715"/>
      <c r="R322" s="715"/>
      <c r="S322" s="716"/>
      <c r="T322" s="717"/>
      <c r="U322" s="720">
        <f t="shared" si="104"/>
        <v>0</v>
      </c>
      <c r="V322" s="721">
        <f t="shared" si="105"/>
        <v>0</v>
      </c>
      <c r="W322" s="722">
        <f t="shared" si="106"/>
        <v>0</v>
      </c>
      <c r="X322" s="442"/>
      <c r="Y322" s="442"/>
      <c r="Z322" s="442"/>
      <c r="AA322" s="442"/>
      <c r="AB322" s="442"/>
      <c r="AC322" s="442"/>
      <c r="AD322" s="442"/>
      <c r="AE322" s="442"/>
      <c r="AF322" s="442"/>
      <c r="AG322" s="442"/>
      <c r="AH322" s="442"/>
      <c r="AI322" s="442"/>
      <c r="AJ322" s="442"/>
      <c r="AK322" s="442"/>
      <c r="AL322" s="442"/>
      <c r="AM322" s="442"/>
      <c r="AN322" s="442"/>
      <c r="AO322" s="442"/>
      <c r="AP322" s="442"/>
      <c r="AQ322" s="442"/>
      <c r="AR322" s="442"/>
      <c r="AS322" s="442"/>
      <c r="AT322" s="442"/>
      <c r="AU322" s="442"/>
      <c r="AV322" s="442"/>
      <c r="AW322" s="442"/>
      <c r="AX322" s="442"/>
      <c r="AY322" s="442"/>
      <c r="AZ322" s="442"/>
    </row>
    <row r="323" spans="2:52" ht="20.100000000000001" hidden="1" customHeight="1" outlineLevel="1">
      <c r="B323" s="434"/>
      <c r="C323" s="1002"/>
      <c r="D323" s="1003"/>
      <c r="E323" s="1003"/>
      <c r="F323" s="1004"/>
      <c r="G323" s="1005"/>
      <c r="H323" s="1006"/>
      <c r="I323" s="1006"/>
      <c r="J323" s="1006"/>
      <c r="K323" s="1007"/>
      <c r="L323" s="715"/>
      <c r="M323" s="715"/>
      <c r="N323" s="715"/>
      <c r="O323" s="715"/>
      <c r="P323" s="715"/>
      <c r="Q323" s="715"/>
      <c r="R323" s="715"/>
      <c r="S323" s="716"/>
      <c r="T323" s="717"/>
      <c r="U323" s="720">
        <f t="shared" si="104"/>
        <v>0</v>
      </c>
      <c r="V323" s="721">
        <f t="shared" si="105"/>
        <v>0</v>
      </c>
      <c r="W323" s="722">
        <f t="shared" si="106"/>
        <v>0</v>
      </c>
      <c r="X323" s="442"/>
      <c r="Y323" s="442"/>
      <c r="Z323" s="442"/>
      <c r="AA323" s="442"/>
      <c r="AB323" s="442"/>
      <c r="AC323" s="442"/>
      <c r="AD323" s="442"/>
      <c r="AE323" s="442"/>
      <c r="AF323" s="442"/>
      <c r="AG323" s="442"/>
      <c r="AH323" s="442"/>
      <c r="AI323" s="442"/>
      <c r="AJ323" s="442"/>
      <c r="AK323" s="442"/>
      <c r="AL323" s="442"/>
      <c r="AM323" s="442"/>
      <c r="AN323" s="442"/>
      <c r="AO323" s="442"/>
      <c r="AP323" s="442"/>
      <c r="AQ323" s="442"/>
      <c r="AR323" s="442"/>
      <c r="AS323" s="442"/>
      <c r="AT323" s="442"/>
      <c r="AU323" s="442"/>
      <c r="AV323" s="442"/>
      <c r="AW323" s="442"/>
      <c r="AX323" s="442"/>
      <c r="AY323" s="442"/>
      <c r="AZ323" s="442"/>
    </row>
    <row r="324" spans="2:52" s="19" customFormat="1" ht="9.9499999999999993" hidden="1" customHeight="1" outlineLevel="1">
      <c r="B324" s="435"/>
      <c r="C324" s="437"/>
      <c r="D324" s="437"/>
      <c r="E324" s="437"/>
      <c r="F324" s="437"/>
      <c r="G324" s="666"/>
      <c r="H324" s="666"/>
      <c r="I324" s="666"/>
      <c r="J324" s="666"/>
      <c r="K324" s="666"/>
      <c r="L324" s="438"/>
      <c r="M324" s="438"/>
      <c r="N324" s="438"/>
      <c r="O324" s="438"/>
      <c r="P324" s="438"/>
      <c r="Q324" s="438"/>
      <c r="R324" s="438"/>
      <c r="S324" s="438"/>
      <c r="T324" s="439"/>
      <c r="U324" s="439"/>
      <c r="V324" s="439"/>
      <c r="W324" s="667"/>
      <c r="X324" s="668"/>
      <c r="Y324" s="668"/>
      <c r="Z324" s="668"/>
      <c r="AA324" s="668"/>
      <c r="AB324" s="668"/>
      <c r="AC324" s="668"/>
      <c r="AD324" s="668"/>
      <c r="AE324" s="668"/>
      <c r="AF324" s="668"/>
      <c r="AG324" s="668"/>
      <c r="AH324" s="668"/>
      <c r="AI324" s="668"/>
      <c r="AJ324" s="668"/>
      <c r="AK324" s="668"/>
      <c r="AL324" s="668"/>
      <c r="AM324" s="668"/>
      <c r="AN324" s="668"/>
      <c r="AO324" s="668"/>
      <c r="AP324" s="668"/>
      <c r="AQ324" s="668"/>
      <c r="AR324" s="668"/>
      <c r="AS324" s="668"/>
      <c r="AT324" s="668"/>
      <c r="AU324" s="668"/>
      <c r="AV324" s="668"/>
      <c r="AW324" s="668"/>
      <c r="AX324" s="668"/>
      <c r="AY324" s="668"/>
      <c r="AZ324" s="668"/>
    </row>
    <row r="325" spans="2:52" ht="20.100000000000001" customHeight="1" collapsed="1">
      <c r="B325" s="32">
        <f>B313+1</f>
        <v>27</v>
      </c>
      <c r="C325" s="1013"/>
      <c r="D325" s="1014"/>
      <c r="E325" s="1014"/>
      <c r="F325" s="1015"/>
      <c r="G325" s="1016"/>
      <c r="H325" s="1017"/>
      <c r="I325" s="1017"/>
      <c r="J325" s="1017"/>
      <c r="K325" s="1018"/>
      <c r="L325" s="701">
        <f t="shared" ref="L325:R325" si="107">SUM(L326:L335)</f>
        <v>0</v>
      </c>
      <c r="M325" s="702">
        <f t="shared" si="107"/>
        <v>0</v>
      </c>
      <c r="N325" s="703">
        <f t="shared" si="107"/>
        <v>0</v>
      </c>
      <c r="O325" s="703">
        <f t="shared" si="107"/>
        <v>0</v>
      </c>
      <c r="P325" s="702">
        <f t="shared" si="107"/>
        <v>0</v>
      </c>
      <c r="Q325" s="704">
        <f t="shared" si="107"/>
        <v>0</v>
      </c>
      <c r="R325" s="701">
        <f t="shared" si="107"/>
        <v>0</v>
      </c>
      <c r="S325" s="705">
        <v>1</v>
      </c>
      <c r="T325" s="706">
        <f>(S326*T326)+(S327*T327)+(S328*T328)+(S329*T329)+(S330*T330)+(S331*T331)+(S332*T332)+(S333*T333)+(S334*T334)+(S335*T335)</f>
        <v>0</v>
      </c>
      <c r="U325" s="665">
        <f t="shared" ref="U325:U335" si="108">S325*T325*(1+MGKZ)*(1+Gewinn)*(1+Sicherheit)</f>
        <v>0</v>
      </c>
      <c r="V325" s="643">
        <f t="shared" ref="V325:V335" si="109">R325*Fertigung</f>
        <v>0</v>
      </c>
      <c r="W325" s="50">
        <f t="shared" ref="W325:W335" si="110">L325*$E$6+M325*$M$6+N325*$M$7+O325*$M$8+P325*$E$7+Q325*$M$9+U325+V325</f>
        <v>0</v>
      </c>
      <c r="X325" s="442"/>
      <c r="Y325" s="442"/>
      <c r="Z325" s="442"/>
      <c r="AA325" s="442"/>
      <c r="AB325" s="442"/>
      <c r="AC325" s="442"/>
      <c r="AD325" s="442"/>
      <c r="AE325" s="442"/>
      <c r="AF325" s="442"/>
      <c r="AG325" s="442"/>
      <c r="AH325" s="442"/>
      <c r="AI325" s="442"/>
      <c r="AJ325" s="442"/>
      <c r="AK325" s="442"/>
      <c r="AL325" s="442"/>
      <c r="AM325" s="442"/>
      <c r="AN325" s="442"/>
      <c r="AO325" s="442"/>
      <c r="AP325" s="442"/>
      <c r="AQ325" s="442"/>
      <c r="AR325" s="442"/>
      <c r="AS325" s="442"/>
      <c r="AT325" s="442"/>
      <c r="AU325" s="442"/>
      <c r="AV325" s="442"/>
      <c r="AW325" s="442"/>
      <c r="AX325" s="442"/>
      <c r="AY325" s="442"/>
      <c r="AZ325" s="442"/>
    </row>
    <row r="326" spans="2:52" ht="20.100000000000001" hidden="1" customHeight="1" outlineLevel="1">
      <c r="B326" s="433"/>
      <c r="C326" s="1002"/>
      <c r="D326" s="1003"/>
      <c r="E326" s="1003"/>
      <c r="F326" s="1004"/>
      <c r="G326" s="1005"/>
      <c r="H326" s="1006"/>
      <c r="I326" s="1006"/>
      <c r="J326" s="1006"/>
      <c r="K326" s="1007"/>
      <c r="L326" s="715"/>
      <c r="M326" s="715"/>
      <c r="N326" s="715"/>
      <c r="O326" s="715"/>
      <c r="P326" s="715"/>
      <c r="Q326" s="715"/>
      <c r="R326" s="715"/>
      <c r="S326" s="716"/>
      <c r="T326" s="717"/>
      <c r="U326" s="720">
        <f t="shared" si="108"/>
        <v>0</v>
      </c>
      <c r="V326" s="721">
        <f t="shared" si="109"/>
        <v>0</v>
      </c>
      <c r="W326" s="722">
        <f t="shared" si="110"/>
        <v>0</v>
      </c>
      <c r="X326" s="442"/>
      <c r="Y326" s="442"/>
      <c r="Z326" s="442"/>
      <c r="AA326" s="442"/>
      <c r="AB326" s="442"/>
      <c r="AC326" s="442"/>
      <c r="AD326" s="442"/>
      <c r="AE326" s="442"/>
      <c r="AF326" s="442"/>
      <c r="AG326" s="442"/>
      <c r="AH326" s="442"/>
      <c r="AI326" s="442"/>
      <c r="AJ326" s="442"/>
      <c r="AK326" s="442"/>
      <c r="AL326" s="442"/>
      <c r="AM326" s="442"/>
      <c r="AN326" s="442"/>
      <c r="AO326" s="442"/>
      <c r="AP326" s="442"/>
      <c r="AQ326" s="442"/>
      <c r="AR326" s="442"/>
      <c r="AS326" s="442"/>
      <c r="AT326" s="442"/>
      <c r="AU326" s="442"/>
      <c r="AV326" s="442"/>
      <c r="AW326" s="442"/>
      <c r="AX326" s="442"/>
      <c r="AY326" s="442"/>
      <c r="AZ326" s="442"/>
    </row>
    <row r="327" spans="2:52" ht="20.100000000000001" hidden="1" customHeight="1" outlineLevel="1">
      <c r="B327" s="434"/>
      <c r="C327" s="1002"/>
      <c r="D327" s="1003"/>
      <c r="E327" s="1003"/>
      <c r="F327" s="1004"/>
      <c r="G327" s="1005"/>
      <c r="H327" s="1006"/>
      <c r="I327" s="1006"/>
      <c r="J327" s="1006"/>
      <c r="K327" s="1007"/>
      <c r="L327" s="715"/>
      <c r="M327" s="715"/>
      <c r="N327" s="715"/>
      <c r="O327" s="715"/>
      <c r="P327" s="715"/>
      <c r="Q327" s="715"/>
      <c r="R327" s="715"/>
      <c r="S327" s="716"/>
      <c r="T327" s="717"/>
      <c r="U327" s="720">
        <f t="shared" si="108"/>
        <v>0</v>
      </c>
      <c r="V327" s="721">
        <f t="shared" si="109"/>
        <v>0</v>
      </c>
      <c r="W327" s="722">
        <f t="shared" si="110"/>
        <v>0</v>
      </c>
      <c r="X327" s="442"/>
      <c r="Y327" s="442"/>
      <c r="Z327" s="442"/>
      <c r="AA327" s="442"/>
      <c r="AB327" s="442"/>
      <c r="AC327" s="442"/>
      <c r="AD327" s="442"/>
      <c r="AE327" s="442"/>
      <c r="AF327" s="442"/>
      <c r="AG327" s="442"/>
      <c r="AH327" s="442"/>
      <c r="AI327" s="442"/>
      <c r="AJ327" s="442"/>
      <c r="AK327" s="442"/>
      <c r="AL327" s="442"/>
      <c r="AM327" s="442"/>
      <c r="AN327" s="442"/>
      <c r="AO327" s="442"/>
      <c r="AP327" s="442"/>
      <c r="AQ327" s="442"/>
      <c r="AR327" s="442"/>
      <c r="AS327" s="442"/>
      <c r="AT327" s="442"/>
      <c r="AU327" s="442"/>
      <c r="AV327" s="442"/>
      <c r="AW327" s="442"/>
      <c r="AX327" s="442"/>
      <c r="AY327" s="442"/>
      <c r="AZ327" s="442"/>
    </row>
    <row r="328" spans="2:52" ht="20.100000000000001" hidden="1" customHeight="1" outlineLevel="1">
      <c r="B328" s="434"/>
      <c r="C328" s="1002"/>
      <c r="D328" s="1003"/>
      <c r="E328" s="1003"/>
      <c r="F328" s="1004"/>
      <c r="G328" s="1005"/>
      <c r="H328" s="1006"/>
      <c r="I328" s="1006"/>
      <c r="J328" s="1006"/>
      <c r="K328" s="1007"/>
      <c r="L328" s="715"/>
      <c r="M328" s="715"/>
      <c r="N328" s="715"/>
      <c r="O328" s="715"/>
      <c r="P328" s="715"/>
      <c r="Q328" s="715"/>
      <c r="R328" s="715"/>
      <c r="S328" s="716"/>
      <c r="T328" s="717"/>
      <c r="U328" s="720">
        <f t="shared" si="108"/>
        <v>0</v>
      </c>
      <c r="V328" s="721">
        <f t="shared" si="109"/>
        <v>0</v>
      </c>
      <c r="W328" s="722">
        <f t="shared" si="110"/>
        <v>0</v>
      </c>
      <c r="X328" s="442"/>
      <c r="Y328" s="442"/>
      <c r="Z328" s="442"/>
      <c r="AA328" s="442"/>
      <c r="AB328" s="442"/>
      <c r="AC328" s="442"/>
      <c r="AD328" s="442"/>
      <c r="AE328" s="442"/>
      <c r="AF328" s="442"/>
      <c r="AG328" s="442"/>
      <c r="AH328" s="442"/>
      <c r="AI328" s="442"/>
      <c r="AJ328" s="442"/>
      <c r="AK328" s="442"/>
      <c r="AL328" s="442"/>
      <c r="AM328" s="442"/>
      <c r="AN328" s="442"/>
      <c r="AO328" s="442"/>
      <c r="AP328" s="442"/>
      <c r="AQ328" s="442"/>
      <c r="AR328" s="442"/>
      <c r="AS328" s="442"/>
      <c r="AT328" s="442"/>
      <c r="AU328" s="442"/>
      <c r="AV328" s="442"/>
      <c r="AW328" s="442"/>
      <c r="AX328" s="442"/>
      <c r="AY328" s="442"/>
      <c r="AZ328" s="442"/>
    </row>
    <row r="329" spans="2:52" ht="20.100000000000001" hidden="1" customHeight="1" outlineLevel="1">
      <c r="B329" s="434"/>
      <c r="C329" s="1002"/>
      <c r="D329" s="1003"/>
      <c r="E329" s="1003"/>
      <c r="F329" s="1004"/>
      <c r="G329" s="1005"/>
      <c r="H329" s="1006"/>
      <c r="I329" s="1006"/>
      <c r="J329" s="1006"/>
      <c r="K329" s="1007"/>
      <c r="L329" s="715"/>
      <c r="M329" s="715"/>
      <c r="N329" s="715"/>
      <c r="O329" s="715"/>
      <c r="P329" s="715"/>
      <c r="Q329" s="715"/>
      <c r="R329" s="715"/>
      <c r="S329" s="716"/>
      <c r="T329" s="717"/>
      <c r="U329" s="720">
        <f t="shared" si="108"/>
        <v>0</v>
      </c>
      <c r="V329" s="721">
        <f t="shared" si="109"/>
        <v>0</v>
      </c>
      <c r="W329" s="722">
        <f t="shared" si="110"/>
        <v>0</v>
      </c>
      <c r="X329" s="442"/>
      <c r="Y329" s="442"/>
      <c r="Z329" s="442"/>
      <c r="AA329" s="442"/>
      <c r="AB329" s="442"/>
      <c r="AC329" s="442"/>
      <c r="AD329" s="442"/>
      <c r="AE329" s="442"/>
      <c r="AF329" s="442"/>
      <c r="AG329" s="442"/>
      <c r="AH329" s="442"/>
      <c r="AI329" s="442"/>
      <c r="AJ329" s="442"/>
      <c r="AK329" s="442"/>
      <c r="AL329" s="442"/>
      <c r="AM329" s="442"/>
      <c r="AN329" s="442"/>
      <c r="AO329" s="442"/>
      <c r="AP329" s="442"/>
      <c r="AQ329" s="442"/>
      <c r="AR329" s="442"/>
      <c r="AS329" s="442"/>
      <c r="AT329" s="442"/>
      <c r="AU329" s="442"/>
      <c r="AV329" s="442"/>
      <c r="AW329" s="442"/>
      <c r="AX329" s="442"/>
      <c r="AY329" s="442"/>
      <c r="AZ329" s="442"/>
    </row>
    <row r="330" spans="2:52" ht="20.100000000000001" hidden="1" customHeight="1" outlineLevel="1">
      <c r="B330" s="434"/>
      <c r="C330" s="1002"/>
      <c r="D330" s="1003"/>
      <c r="E330" s="1003"/>
      <c r="F330" s="1004"/>
      <c r="G330" s="1005"/>
      <c r="H330" s="1006"/>
      <c r="I330" s="1006"/>
      <c r="J330" s="1006"/>
      <c r="K330" s="1007"/>
      <c r="L330" s="715"/>
      <c r="M330" s="715"/>
      <c r="N330" s="715"/>
      <c r="O330" s="715"/>
      <c r="P330" s="715"/>
      <c r="Q330" s="715"/>
      <c r="R330" s="715"/>
      <c r="S330" s="716"/>
      <c r="T330" s="717"/>
      <c r="U330" s="720">
        <f t="shared" si="108"/>
        <v>0</v>
      </c>
      <c r="V330" s="721">
        <f t="shared" si="109"/>
        <v>0</v>
      </c>
      <c r="W330" s="722">
        <f t="shared" si="110"/>
        <v>0</v>
      </c>
      <c r="X330" s="442"/>
      <c r="Y330" s="442"/>
      <c r="Z330" s="442"/>
      <c r="AA330" s="442"/>
      <c r="AB330" s="442"/>
      <c r="AC330" s="442"/>
      <c r="AD330" s="442"/>
      <c r="AE330" s="442"/>
      <c r="AF330" s="442"/>
      <c r="AG330" s="442"/>
      <c r="AH330" s="442"/>
      <c r="AI330" s="442"/>
      <c r="AJ330" s="442"/>
      <c r="AK330" s="442"/>
      <c r="AL330" s="442"/>
      <c r="AM330" s="442"/>
      <c r="AN330" s="442"/>
      <c r="AO330" s="442"/>
      <c r="AP330" s="442"/>
      <c r="AQ330" s="442"/>
      <c r="AR330" s="442"/>
      <c r="AS330" s="442"/>
      <c r="AT330" s="442"/>
      <c r="AU330" s="442"/>
      <c r="AV330" s="442"/>
      <c r="AW330" s="442"/>
      <c r="AX330" s="442"/>
      <c r="AY330" s="442"/>
      <c r="AZ330" s="442"/>
    </row>
    <row r="331" spans="2:52" ht="20.100000000000001" hidden="1" customHeight="1" outlineLevel="1">
      <c r="B331" s="434"/>
      <c r="C331" s="1002"/>
      <c r="D331" s="1003"/>
      <c r="E331" s="1003"/>
      <c r="F331" s="1004"/>
      <c r="G331" s="1005"/>
      <c r="H331" s="1006"/>
      <c r="I331" s="1006"/>
      <c r="J331" s="1006"/>
      <c r="K331" s="1007"/>
      <c r="L331" s="715"/>
      <c r="M331" s="715"/>
      <c r="N331" s="715"/>
      <c r="O331" s="715"/>
      <c r="P331" s="715"/>
      <c r="Q331" s="715"/>
      <c r="R331" s="715"/>
      <c r="S331" s="716"/>
      <c r="T331" s="717"/>
      <c r="U331" s="720">
        <f t="shared" si="108"/>
        <v>0</v>
      </c>
      <c r="V331" s="721">
        <f t="shared" si="109"/>
        <v>0</v>
      </c>
      <c r="W331" s="722">
        <f t="shared" si="110"/>
        <v>0</v>
      </c>
      <c r="X331" s="442"/>
      <c r="Y331" s="442"/>
      <c r="Z331" s="442"/>
      <c r="AA331" s="442"/>
      <c r="AB331" s="442"/>
      <c r="AC331" s="442"/>
      <c r="AD331" s="442"/>
      <c r="AE331" s="442"/>
      <c r="AF331" s="442"/>
      <c r="AG331" s="442"/>
      <c r="AH331" s="442"/>
      <c r="AI331" s="442"/>
      <c r="AJ331" s="442"/>
      <c r="AK331" s="442"/>
      <c r="AL331" s="442"/>
      <c r="AM331" s="442"/>
      <c r="AN331" s="442"/>
      <c r="AO331" s="442"/>
      <c r="AP331" s="442"/>
      <c r="AQ331" s="442"/>
      <c r="AR331" s="442"/>
      <c r="AS331" s="442"/>
      <c r="AT331" s="442"/>
      <c r="AU331" s="442"/>
      <c r="AV331" s="442"/>
      <c r="AW331" s="442"/>
      <c r="AX331" s="442"/>
      <c r="AY331" s="442"/>
      <c r="AZ331" s="442"/>
    </row>
    <row r="332" spans="2:52" ht="20.100000000000001" hidden="1" customHeight="1" outlineLevel="1">
      <c r="B332" s="434"/>
      <c r="C332" s="1002"/>
      <c r="D332" s="1003"/>
      <c r="E332" s="1003"/>
      <c r="F332" s="1004"/>
      <c r="G332" s="1005"/>
      <c r="H332" s="1006"/>
      <c r="I332" s="1006"/>
      <c r="J332" s="1006"/>
      <c r="K332" s="1007"/>
      <c r="L332" s="715"/>
      <c r="M332" s="715"/>
      <c r="N332" s="715"/>
      <c r="O332" s="715"/>
      <c r="P332" s="715"/>
      <c r="Q332" s="715"/>
      <c r="R332" s="715"/>
      <c r="S332" s="716"/>
      <c r="T332" s="717"/>
      <c r="U332" s="720">
        <f t="shared" si="108"/>
        <v>0</v>
      </c>
      <c r="V332" s="721">
        <f t="shared" si="109"/>
        <v>0</v>
      </c>
      <c r="W332" s="722">
        <f t="shared" si="110"/>
        <v>0</v>
      </c>
      <c r="X332" s="442"/>
      <c r="Y332" s="442"/>
      <c r="Z332" s="442"/>
      <c r="AA332" s="442"/>
      <c r="AB332" s="442"/>
      <c r="AC332" s="442"/>
      <c r="AD332" s="442"/>
      <c r="AE332" s="442"/>
      <c r="AF332" s="442"/>
      <c r="AG332" s="442"/>
      <c r="AH332" s="442"/>
      <c r="AI332" s="442"/>
      <c r="AJ332" s="442"/>
      <c r="AK332" s="442"/>
      <c r="AL332" s="442"/>
      <c r="AM332" s="442"/>
      <c r="AN332" s="442"/>
      <c r="AO332" s="442"/>
      <c r="AP332" s="442"/>
      <c r="AQ332" s="442"/>
      <c r="AR332" s="442"/>
      <c r="AS332" s="442"/>
      <c r="AT332" s="442"/>
      <c r="AU332" s="442"/>
      <c r="AV332" s="442"/>
      <c r="AW332" s="442"/>
      <c r="AX332" s="442"/>
      <c r="AY332" s="442"/>
      <c r="AZ332" s="442"/>
    </row>
    <row r="333" spans="2:52" ht="20.100000000000001" hidden="1" customHeight="1" outlineLevel="1">
      <c r="B333" s="434"/>
      <c r="C333" s="1002"/>
      <c r="D333" s="1003"/>
      <c r="E333" s="1003"/>
      <c r="F333" s="1004"/>
      <c r="G333" s="1005"/>
      <c r="H333" s="1006"/>
      <c r="I333" s="1006"/>
      <c r="J333" s="1006"/>
      <c r="K333" s="1007"/>
      <c r="L333" s="715"/>
      <c r="M333" s="715"/>
      <c r="N333" s="715"/>
      <c r="O333" s="715"/>
      <c r="P333" s="715"/>
      <c r="Q333" s="715"/>
      <c r="R333" s="715"/>
      <c r="S333" s="716"/>
      <c r="T333" s="717"/>
      <c r="U333" s="720">
        <f t="shared" si="108"/>
        <v>0</v>
      </c>
      <c r="V333" s="721">
        <f t="shared" si="109"/>
        <v>0</v>
      </c>
      <c r="W333" s="722">
        <f t="shared" si="110"/>
        <v>0</v>
      </c>
      <c r="X333" s="442"/>
      <c r="Y333" s="442"/>
      <c r="Z333" s="442"/>
      <c r="AA333" s="442"/>
      <c r="AB333" s="442"/>
      <c r="AC333" s="442"/>
      <c r="AD333" s="442"/>
      <c r="AE333" s="442"/>
      <c r="AF333" s="442"/>
      <c r="AG333" s="442"/>
      <c r="AH333" s="442"/>
      <c r="AI333" s="442"/>
      <c r="AJ333" s="442"/>
      <c r="AK333" s="442"/>
      <c r="AL333" s="442"/>
      <c r="AM333" s="442"/>
      <c r="AN333" s="442"/>
      <c r="AO333" s="442"/>
      <c r="AP333" s="442"/>
      <c r="AQ333" s="442"/>
      <c r="AR333" s="442"/>
      <c r="AS333" s="442"/>
      <c r="AT333" s="442"/>
      <c r="AU333" s="442"/>
      <c r="AV333" s="442"/>
      <c r="AW333" s="442"/>
      <c r="AX333" s="442"/>
      <c r="AY333" s="442"/>
      <c r="AZ333" s="442"/>
    </row>
    <row r="334" spans="2:52" ht="20.100000000000001" hidden="1" customHeight="1" outlineLevel="1">
      <c r="B334" s="434"/>
      <c r="C334" s="1002"/>
      <c r="D334" s="1003"/>
      <c r="E334" s="1003"/>
      <c r="F334" s="1004"/>
      <c r="G334" s="1005"/>
      <c r="H334" s="1006"/>
      <c r="I334" s="1006"/>
      <c r="J334" s="1006"/>
      <c r="K334" s="1007"/>
      <c r="L334" s="715"/>
      <c r="M334" s="715"/>
      <c r="N334" s="715"/>
      <c r="O334" s="715"/>
      <c r="P334" s="715"/>
      <c r="Q334" s="715"/>
      <c r="R334" s="715"/>
      <c r="S334" s="716"/>
      <c r="T334" s="717"/>
      <c r="U334" s="720">
        <f t="shared" si="108"/>
        <v>0</v>
      </c>
      <c r="V334" s="721">
        <f t="shared" si="109"/>
        <v>0</v>
      </c>
      <c r="W334" s="722">
        <f t="shared" si="110"/>
        <v>0</v>
      </c>
      <c r="X334" s="442"/>
      <c r="Y334" s="442"/>
      <c r="Z334" s="442"/>
      <c r="AA334" s="442"/>
      <c r="AB334" s="442"/>
      <c r="AC334" s="442"/>
      <c r="AD334" s="442"/>
      <c r="AE334" s="442"/>
      <c r="AF334" s="442"/>
      <c r="AG334" s="442"/>
      <c r="AH334" s="442"/>
      <c r="AI334" s="442"/>
      <c r="AJ334" s="442"/>
      <c r="AK334" s="442"/>
      <c r="AL334" s="442"/>
      <c r="AM334" s="442"/>
      <c r="AN334" s="442"/>
      <c r="AO334" s="442"/>
      <c r="AP334" s="442"/>
      <c r="AQ334" s="442"/>
      <c r="AR334" s="442"/>
      <c r="AS334" s="442"/>
      <c r="AT334" s="442"/>
      <c r="AU334" s="442"/>
      <c r="AV334" s="442"/>
      <c r="AW334" s="442"/>
      <c r="AX334" s="442"/>
      <c r="AY334" s="442"/>
      <c r="AZ334" s="442"/>
    </row>
    <row r="335" spans="2:52" ht="20.100000000000001" hidden="1" customHeight="1" outlineLevel="1">
      <c r="B335" s="434"/>
      <c r="C335" s="1002"/>
      <c r="D335" s="1003"/>
      <c r="E335" s="1003"/>
      <c r="F335" s="1004"/>
      <c r="G335" s="1005"/>
      <c r="H335" s="1006"/>
      <c r="I335" s="1006"/>
      <c r="J335" s="1006"/>
      <c r="K335" s="1007"/>
      <c r="L335" s="715"/>
      <c r="M335" s="715"/>
      <c r="N335" s="715"/>
      <c r="O335" s="715"/>
      <c r="P335" s="715"/>
      <c r="Q335" s="715"/>
      <c r="R335" s="715"/>
      <c r="S335" s="716"/>
      <c r="T335" s="717"/>
      <c r="U335" s="720">
        <f t="shared" si="108"/>
        <v>0</v>
      </c>
      <c r="V335" s="721">
        <f t="shared" si="109"/>
        <v>0</v>
      </c>
      <c r="W335" s="722">
        <f t="shared" si="110"/>
        <v>0</v>
      </c>
      <c r="X335" s="442"/>
      <c r="Y335" s="442"/>
      <c r="Z335" s="442"/>
      <c r="AA335" s="442"/>
      <c r="AB335" s="442"/>
      <c r="AC335" s="442"/>
      <c r="AD335" s="442"/>
      <c r="AE335" s="442"/>
      <c r="AF335" s="442"/>
      <c r="AG335" s="442"/>
      <c r="AH335" s="442"/>
      <c r="AI335" s="442"/>
      <c r="AJ335" s="442"/>
      <c r="AK335" s="442"/>
      <c r="AL335" s="442"/>
      <c r="AM335" s="442"/>
      <c r="AN335" s="442"/>
      <c r="AO335" s="442"/>
      <c r="AP335" s="442"/>
      <c r="AQ335" s="442"/>
      <c r="AR335" s="442"/>
      <c r="AS335" s="442"/>
      <c r="AT335" s="442"/>
      <c r="AU335" s="442"/>
      <c r="AV335" s="442"/>
      <c r="AW335" s="442"/>
      <c r="AX335" s="442"/>
      <c r="AY335" s="442"/>
      <c r="AZ335" s="442"/>
    </row>
    <row r="336" spans="2:52" s="19" customFormat="1" ht="9.9499999999999993" hidden="1" customHeight="1" outlineLevel="1">
      <c r="B336" s="435"/>
      <c r="C336" s="437"/>
      <c r="D336" s="437"/>
      <c r="E336" s="437"/>
      <c r="F336" s="437"/>
      <c r="G336" s="666"/>
      <c r="H336" s="666"/>
      <c r="I336" s="666"/>
      <c r="J336" s="666"/>
      <c r="K336" s="666"/>
      <c r="L336" s="438"/>
      <c r="M336" s="438"/>
      <c r="N336" s="438"/>
      <c r="O336" s="438"/>
      <c r="P336" s="438"/>
      <c r="Q336" s="438"/>
      <c r="R336" s="438"/>
      <c r="S336" s="438"/>
      <c r="T336" s="439"/>
      <c r="U336" s="439"/>
      <c r="V336" s="439"/>
      <c r="W336" s="667"/>
      <c r="X336" s="668"/>
      <c r="Y336" s="668"/>
      <c r="Z336" s="668"/>
      <c r="AA336" s="668"/>
      <c r="AB336" s="668"/>
      <c r="AC336" s="668"/>
      <c r="AD336" s="668"/>
      <c r="AE336" s="668"/>
      <c r="AF336" s="668"/>
      <c r="AG336" s="668"/>
      <c r="AH336" s="668"/>
      <c r="AI336" s="668"/>
      <c r="AJ336" s="668"/>
      <c r="AK336" s="668"/>
      <c r="AL336" s="668"/>
      <c r="AM336" s="668"/>
      <c r="AN336" s="668"/>
      <c r="AO336" s="668"/>
      <c r="AP336" s="668"/>
      <c r="AQ336" s="668"/>
      <c r="AR336" s="668"/>
      <c r="AS336" s="668"/>
      <c r="AT336" s="668"/>
      <c r="AU336" s="668"/>
      <c r="AV336" s="668"/>
      <c r="AW336" s="668"/>
      <c r="AX336" s="668"/>
      <c r="AY336" s="668"/>
      <c r="AZ336" s="668"/>
    </row>
    <row r="337" spans="2:52" ht="20.100000000000001" customHeight="1" collapsed="1">
      <c r="B337" s="32">
        <f>B325+1</f>
        <v>28</v>
      </c>
      <c r="C337" s="1013"/>
      <c r="D337" s="1014"/>
      <c r="E337" s="1014"/>
      <c r="F337" s="1015"/>
      <c r="G337" s="1016"/>
      <c r="H337" s="1017"/>
      <c r="I337" s="1017"/>
      <c r="J337" s="1017"/>
      <c r="K337" s="1018"/>
      <c r="L337" s="701">
        <f t="shared" ref="L337:R337" si="111">SUM(L338:L347)</f>
        <v>0</v>
      </c>
      <c r="M337" s="702">
        <f t="shared" si="111"/>
        <v>0</v>
      </c>
      <c r="N337" s="703">
        <f t="shared" si="111"/>
        <v>0</v>
      </c>
      <c r="O337" s="703">
        <f t="shared" si="111"/>
        <v>0</v>
      </c>
      <c r="P337" s="702">
        <f t="shared" si="111"/>
        <v>0</v>
      </c>
      <c r="Q337" s="704">
        <f t="shared" si="111"/>
        <v>0</v>
      </c>
      <c r="R337" s="701">
        <f t="shared" si="111"/>
        <v>0</v>
      </c>
      <c r="S337" s="705">
        <v>1</v>
      </c>
      <c r="T337" s="706">
        <f>(S338*T338)+(S339*T339)+(S340*T340)+(S341*T341)+(S342*T342)+(S343*T343)+(S344*T344)+(S345*T345)+(S346*T346)+(S347*T347)</f>
        <v>0</v>
      </c>
      <c r="U337" s="665">
        <f t="shared" ref="U337:U347" si="112">S337*T337*(1+MGKZ)*(1+Gewinn)*(1+Sicherheit)</f>
        <v>0</v>
      </c>
      <c r="V337" s="643">
        <f t="shared" ref="V337:V347" si="113">R337*Fertigung</f>
        <v>0</v>
      </c>
      <c r="W337" s="50">
        <f t="shared" ref="W337:W347" si="114">L337*$E$6+M337*$M$6+N337*$M$7+O337*$M$8+P337*$E$7+Q337*$M$9+U337+V337</f>
        <v>0</v>
      </c>
      <c r="X337" s="442"/>
      <c r="Y337" s="442"/>
      <c r="Z337" s="442"/>
      <c r="AA337" s="442"/>
      <c r="AB337" s="442"/>
      <c r="AC337" s="442"/>
      <c r="AD337" s="442"/>
      <c r="AE337" s="442"/>
      <c r="AF337" s="442"/>
      <c r="AG337" s="442"/>
      <c r="AH337" s="442"/>
      <c r="AI337" s="442"/>
      <c r="AJ337" s="442"/>
      <c r="AK337" s="442"/>
      <c r="AL337" s="442"/>
      <c r="AM337" s="442"/>
      <c r="AN337" s="442"/>
      <c r="AO337" s="442"/>
      <c r="AP337" s="442"/>
      <c r="AQ337" s="442"/>
      <c r="AR337" s="442"/>
      <c r="AS337" s="442"/>
      <c r="AT337" s="442"/>
      <c r="AU337" s="442"/>
      <c r="AV337" s="442"/>
      <c r="AW337" s="442"/>
      <c r="AX337" s="442"/>
      <c r="AY337" s="442"/>
      <c r="AZ337" s="442"/>
    </row>
    <row r="338" spans="2:52" ht="20.100000000000001" hidden="1" customHeight="1" outlineLevel="1">
      <c r="B338" s="433"/>
      <c r="C338" s="1002"/>
      <c r="D338" s="1003"/>
      <c r="E338" s="1003"/>
      <c r="F338" s="1004"/>
      <c r="G338" s="1005"/>
      <c r="H338" s="1006"/>
      <c r="I338" s="1006"/>
      <c r="J338" s="1006"/>
      <c r="K338" s="1007"/>
      <c r="L338" s="715"/>
      <c r="M338" s="715"/>
      <c r="N338" s="715"/>
      <c r="O338" s="715"/>
      <c r="P338" s="715"/>
      <c r="Q338" s="715"/>
      <c r="R338" s="715"/>
      <c r="S338" s="716"/>
      <c r="T338" s="717"/>
      <c r="U338" s="720">
        <f t="shared" si="112"/>
        <v>0</v>
      </c>
      <c r="V338" s="721">
        <f t="shared" si="113"/>
        <v>0</v>
      </c>
      <c r="W338" s="722">
        <f t="shared" si="114"/>
        <v>0</v>
      </c>
      <c r="X338" s="442"/>
      <c r="Y338" s="442"/>
      <c r="Z338" s="442"/>
      <c r="AA338" s="442"/>
      <c r="AB338" s="442"/>
      <c r="AC338" s="442"/>
      <c r="AD338" s="442"/>
      <c r="AE338" s="442"/>
      <c r="AF338" s="442"/>
      <c r="AG338" s="442"/>
      <c r="AH338" s="442"/>
      <c r="AI338" s="442"/>
      <c r="AJ338" s="442"/>
      <c r="AK338" s="442"/>
      <c r="AL338" s="442"/>
      <c r="AM338" s="442"/>
      <c r="AN338" s="442"/>
      <c r="AO338" s="442"/>
      <c r="AP338" s="442"/>
      <c r="AQ338" s="442"/>
      <c r="AR338" s="442"/>
      <c r="AS338" s="442"/>
      <c r="AT338" s="442"/>
      <c r="AU338" s="442"/>
      <c r="AV338" s="442"/>
      <c r="AW338" s="442"/>
      <c r="AX338" s="442"/>
      <c r="AY338" s="442"/>
      <c r="AZ338" s="442"/>
    </row>
    <row r="339" spans="2:52" ht="20.100000000000001" hidden="1" customHeight="1" outlineLevel="1">
      <c r="B339" s="434"/>
      <c r="C339" s="1002"/>
      <c r="D339" s="1003"/>
      <c r="E339" s="1003"/>
      <c r="F339" s="1004"/>
      <c r="G339" s="1005"/>
      <c r="H339" s="1006"/>
      <c r="I339" s="1006"/>
      <c r="J339" s="1006"/>
      <c r="K339" s="1007"/>
      <c r="L339" s="715"/>
      <c r="M339" s="715"/>
      <c r="N339" s="715"/>
      <c r="O339" s="715"/>
      <c r="P339" s="715"/>
      <c r="Q339" s="715"/>
      <c r="R339" s="715"/>
      <c r="S339" s="716"/>
      <c r="T339" s="717"/>
      <c r="U339" s="720">
        <f t="shared" si="112"/>
        <v>0</v>
      </c>
      <c r="V339" s="721">
        <f t="shared" si="113"/>
        <v>0</v>
      </c>
      <c r="W339" s="722">
        <f t="shared" si="114"/>
        <v>0</v>
      </c>
      <c r="X339" s="442"/>
      <c r="Y339" s="442"/>
      <c r="Z339" s="442"/>
      <c r="AA339" s="442"/>
      <c r="AB339" s="442"/>
      <c r="AC339" s="442"/>
      <c r="AD339" s="442"/>
      <c r="AE339" s="442"/>
      <c r="AF339" s="442"/>
      <c r="AG339" s="442"/>
      <c r="AH339" s="442"/>
      <c r="AI339" s="442"/>
      <c r="AJ339" s="442"/>
      <c r="AK339" s="442"/>
      <c r="AL339" s="442"/>
      <c r="AM339" s="442"/>
      <c r="AN339" s="442"/>
      <c r="AO339" s="442"/>
      <c r="AP339" s="442"/>
      <c r="AQ339" s="442"/>
      <c r="AR339" s="442"/>
      <c r="AS339" s="442"/>
      <c r="AT339" s="442"/>
      <c r="AU339" s="442"/>
      <c r="AV339" s="442"/>
      <c r="AW339" s="442"/>
      <c r="AX339" s="442"/>
      <c r="AY339" s="442"/>
      <c r="AZ339" s="442"/>
    </row>
    <row r="340" spans="2:52" ht="20.100000000000001" hidden="1" customHeight="1" outlineLevel="1">
      <c r="B340" s="434"/>
      <c r="C340" s="1002"/>
      <c r="D340" s="1003"/>
      <c r="E340" s="1003"/>
      <c r="F340" s="1004"/>
      <c r="G340" s="1005"/>
      <c r="H340" s="1006"/>
      <c r="I340" s="1006"/>
      <c r="J340" s="1006"/>
      <c r="K340" s="1007"/>
      <c r="L340" s="715"/>
      <c r="M340" s="715"/>
      <c r="N340" s="715"/>
      <c r="O340" s="715"/>
      <c r="P340" s="715"/>
      <c r="Q340" s="715"/>
      <c r="R340" s="715"/>
      <c r="S340" s="716"/>
      <c r="T340" s="717"/>
      <c r="U340" s="720">
        <f t="shared" si="112"/>
        <v>0</v>
      </c>
      <c r="V340" s="721">
        <f t="shared" si="113"/>
        <v>0</v>
      </c>
      <c r="W340" s="722">
        <f t="shared" si="114"/>
        <v>0</v>
      </c>
      <c r="X340" s="442"/>
      <c r="Y340" s="442"/>
      <c r="Z340" s="442"/>
      <c r="AA340" s="442"/>
      <c r="AB340" s="442"/>
      <c r="AC340" s="442"/>
      <c r="AD340" s="442"/>
      <c r="AE340" s="442"/>
      <c r="AF340" s="442"/>
      <c r="AG340" s="442"/>
      <c r="AH340" s="442"/>
      <c r="AI340" s="442"/>
      <c r="AJ340" s="442"/>
      <c r="AK340" s="442"/>
      <c r="AL340" s="442"/>
      <c r="AM340" s="442"/>
      <c r="AN340" s="442"/>
      <c r="AO340" s="442"/>
      <c r="AP340" s="442"/>
      <c r="AQ340" s="442"/>
      <c r="AR340" s="442"/>
      <c r="AS340" s="442"/>
      <c r="AT340" s="442"/>
      <c r="AU340" s="442"/>
      <c r="AV340" s="442"/>
      <c r="AW340" s="442"/>
      <c r="AX340" s="442"/>
      <c r="AY340" s="442"/>
      <c r="AZ340" s="442"/>
    </row>
    <row r="341" spans="2:52" ht="20.100000000000001" hidden="1" customHeight="1" outlineLevel="1">
      <c r="B341" s="434"/>
      <c r="C341" s="1002"/>
      <c r="D341" s="1003"/>
      <c r="E341" s="1003"/>
      <c r="F341" s="1004"/>
      <c r="G341" s="1005"/>
      <c r="H341" s="1006"/>
      <c r="I341" s="1006"/>
      <c r="J341" s="1006"/>
      <c r="K341" s="1007"/>
      <c r="L341" s="715"/>
      <c r="M341" s="715"/>
      <c r="N341" s="715"/>
      <c r="O341" s="715"/>
      <c r="P341" s="715"/>
      <c r="Q341" s="715"/>
      <c r="R341" s="715"/>
      <c r="S341" s="716"/>
      <c r="T341" s="717"/>
      <c r="U341" s="720">
        <f t="shared" si="112"/>
        <v>0</v>
      </c>
      <c r="V341" s="721">
        <f t="shared" si="113"/>
        <v>0</v>
      </c>
      <c r="W341" s="722">
        <f t="shared" si="114"/>
        <v>0</v>
      </c>
      <c r="X341" s="442"/>
      <c r="Y341" s="442"/>
      <c r="Z341" s="442"/>
      <c r="AA341" s="442"/>
      <c r="AB341" s="442"/>
      <c r="AC341" s="442"/>
      <c r="AD341" s="442"/>
      <c r="AE341" s="442"/>
      <c r="AF341" s="442"/>
      <c r="AG341" s="442"/>
      <c r="AH341" s="442"/>
      <c r="AI341" s="442"/>
      <c r="AJ341" s="442"/>
      <c r="AK341" s="442"/>
      <c r="AL341" s="442"/>
      <c r="AM341" s="442"/>
      <c r="AN341" s="442"/>
      <c r="AO341" s="442"/>
      <c r="AP341" s="442"/>
      <c r="AQ341" s="442"/>
      <c r="AR341" s="442"/>
      <c r="AS341" s="442"/>
      <c r="AT341" s="442"/>
      <c r="AU341" s="442"/>
      <c r="AV341" s="442"/>
      <c r="AW341" s="442"/>
      <c r="AX341" s="442"/>
      <c r="AY341" s="442"/>
      <c r="AZ341" s="442"/>
    </row>
    <row r="342" spans="2:52" ht="20.100000000000001" hidden="1" customHeight="1" outlineLevel="1">
      <c r="B342" s="434"/>
      <c r="C342" s="1002"/>
      <c r="D342" s="1003"/>
      <c r="E342" s="1003"/>
      <c r="F342" s="1004"/>
      <c r="G342" s="1005"/>
      <c r="H342" s="1006"/>
      <c r="I342" s="1006"/>
      <c r="J342" s="1006"/>
      <c r="K342" s="1007"/>
      <c r="L342" s="715"/>
      <c r="M342" s="715"/>
      <c r="N342" s="715"/>
      <c r="O342" s="715"/>
      <c r="P342" s="715"/>
      <c r="Q342" s="715"/>
      <c r="R342" s="715"/>
      <c r="S342" s="716"/>
      <c r="T342" s="717"/>
      <c r="U342" s="720">
        <f t="shared" si="112"/>
        <v>0</v>
      </c>
      <c r="V342" s="721">
        <f t="shared" si="113"/>
        <v>0</v>
      </c>
      <c r="W342" s="722">
        <f t="shared" si="114"/>
        <v>0</v>
      </c>
      <c r="X342" s="442"/>
      <c r="Y342" s="442"/>
      <c r="Z342" s="442"/>
      <c r="AA342" s="442"/>
      <c r="AB342" s="442"/>
      <c r="AC342" s="442"/>
      <c r="AD342" s="442"/>
      <c r="AE342" s="442"/>
      <c r="AF342" s="442"/>
      <c r="AG342" s="442"/>
      <c r="AH342" s="442"/>
      <c r="AI342" s="442"/>
      <c r="AJ342" s="442"/>
      <c r="AK342" s="442"/>
      <c r="AL342" s="442"/>
      <c r="AM342" s="442"/>
      <c r="AN342" s="442"/>
      <c r="AO342" s="442"/>
      <c r="AP342" s="442"/>
      <c r="AQ342" s="442"/>
      <c r="AR342" s="442"/>
      <c r="AS342" s="442"/>
      <c r="AT342" s="442"/>
      <c r="AU342" s="442"/>
      <c r="AV342" s="442"/>
      <c r="AW342" s="442"/>
      <c r="AX342" s="442"/>
      <c r="AY342" s="442"/>
      <c r="AZ342" s="442"/>
    </row>
    <row r="343" spans="2:52" ht="20.100000000000001" hidden="1" customHeight="1" outlineLevel="1">
      <c r="B343" s="434"/>
      <c r="C343" s="1002"/>
      <c r="D343" s="1003"/>
      <c r="E343" s="1003"/>
      <c r="F343" s="1004"/>
      <c r="G343" s="1005"/>
      <c r="H343" s="1006"/>
      <c r="I343" s="1006"/>
      <c r="J343" s="1006"/>
      <c r="K343" s="1007"/>
      <c r="L343" s="715"/>
      <c r="M343" s="715"/>
      <c r="N343" s="715"/>
      <c r="O343" s="715"/>
      <c r="P343" s="715"/>
      <c r="Q343" s="715"/>
      <c r="R343" s="715"/>
      <c r="S343" s="716"/>
      <c r="T343" s="717"/>
      <c r="U343" s="720">
        <f t="shared" si="112"/>
        <v>0</v>
      </c>
      <c r="V343" s="721">
        <f t="shared" si="113"/>
        <v>0</v>
      </c>
      <c r="W343" s="722">
        <f t="shared" si="114"/>
        <v>0</v>
      </c>
      <c r="X343" s="442"/>
      <c r="Y343" s="442"/>
      <c r="Z343" s="442"/>
      <c r="AA343" s="442"/>
      <c r="AB343" s="442"/>
      <c r="AC343" s="442"/>
      <c r="AD343" s="442"/>
      <c r="AE343" s="442"/>
      <c r="AF343" s="442"/>
      <c r="AG343" s="442"/>
      <c r="AH343" s="442"/>
      <c r="AI343" s="442"/>
      <c r="AJ343" s="442"/>
      <c r="AK343" s="442"/>
      <c r="AL343" s="442"/>
      <c r="AM343" s="442"/>
      <c r="AN343" s="442"/>
      <c r="AO343" s="442"/>
      <c r="AP343" s="442"/>
      <c r="AQ343" s="442"/>
      <c r="AR343" s="442"/>
      <c r="AS343" s="442"/>
      <c r="AT343" s="442"/>
      <c r="AU343" s="442"/>
      <c r="AV343" s="442"/>
      <c r="AW343" s="442"/>
      <c r="AX343" s="442"/>
      <c r="AY343" s="442"/>
      <c r="AZ343" s="442"/>
    </row>
    <row r="344" spans="2:52" ht="20.100000000000001" hidden="1" customHeight="1" outlineLevel="1">
      <c r="B344" s="434"/>
      <c r="C344" s="1002"/>
      <c r="D344" s="1003"/>
      <c r="E344" s="1003"/>
      <c r="F344" s="1004"/>
      <c r="G344" s="1005"/>
      <c r="H344" s="1006"/>
      <c r="I344" s="1006"/>
      <c r="J344" s="1006"/>
      <c r="K344" s="1007"/>
      <c r="L344" s="715"/>
      <c r="M344" s="715"/>
      <c r="N344" s="715"/>
      <c r="O344" s="715"/>
      <c r="P344" s="715"/>
      <c r="Q344" s="715"/>
      <c r="R344" s="715"/>
      <c r="S344" s="716"/>
      <c r="T344" s="717"/>
      <c r="U344" s="720">
        <f t="shared" si="112"/>
        <v>0</v>
      </c>
      <c r="V344" s="721">
        <f t="shared" si="113"/>
        <v>0</v>
      </c>
      <c r="W344" s="722">
        <f t="shared" si="114"/>
        <v>0</v>
      </c>
      <c r="X344" s="442"/>
      <c r="Y344" s="442"/>
      <c r="Z344" s="442"/>
      <c r="AA344" s="442"/>
      <c r="AB344" s="442"/>
      <c r="AC344" s="442"/>
      <c r="AD344" s="442"/>
      <c r="AE344" s="442"/>
      <c r="AF344" s="442"/>
      <c r="AG344" s="442"/>
      <c r="AH344" s="442"/>
      <c r="AI344" s="442"/>
      <c r="AJ344" s="442"/>
      <c r="AK344" s="442"/>
      <c r="AL344" s="442"/>
      <c r="AM344" s="442"/>
      <c r="AN344" s="442"/>
      <c r="AO344" s="442"/>
      <c r="AP344" s="442"/>
      <c r="AQ344" s="442"/>
      <c r="AR344" s="442"/>
      <c r="AS344" s="442"/>
      <c r="AT344" s="442"/>
      <c r="AU344" s="442"/>
      <c r="AV344" s="442"/>
      <c r="AW344" s="442"/>
      <c r="AX344" s="442"/>
      <c r="AY344" s="442"/>
      <c r="AZ344" s="442"/>
    </row>
    <row r="345" spans="2:52" ht="20.100000000000001" hidden="1" customHeight="1" outlineLevel="1">
      <c r="B345" s="434"/>
      <c r="C345" s="1002"/>
      <c r="D345" s="1003"/>
      <c r="E345" s="1003"/>
      <c r="F345" s="1004"/>
      <c r="G345" s="1005"/>
      <c r="H345" s="1006"/>
      <c r="I345" s="1006"/>
      <c r="J345" s="1006"/>
      <c r="K345" s="1007"/>
      <c r="L345" s="715"/>
      <c r="M345" s="715"/>
      <c r="N345" s="715"/>
      <c r="O345" s="715"/>
      <c r="P345" s="715"/>
      <c r="Q345" s="715"/>
      <c r="R345" s="715"/>
      <c r="S345" s="716"/>
      <c r="T345" s="717"/>
      <c r="U345" s="720">
        <f t="shared" si="112"/>
        <v>0</v>
      </c>
      <c r="V345" s="721">
        <f t="shared" si="113"/>
        <v>0</v>
      </c>
      <c r="W345" s="722">
        <f t="shared" si="114"/>
        <v>0</v>
      </c>
      <c r="X345" s="442"/>
      <c r="Y345" s="442"/>
      <c r="Z345" s="442"/>
      <c r="AA345" s="442"/>
      <c r="AB345" s="442"/>
      <c r="AC345" s="442"/>
      <c r="AD345" s="442"/>
      <c r="AE345" s="442"/>
      <c r="AF345" s="442"/>
      <c r="AG345" s="442"/>
      <c r="AH345" s="442"/>
      <c r="AI345" s="442"/>
      <c r="AJ345" s="442"/>
      <c r="AK345" s="442"/>
      <c r="AL345" s="442"/>
      <c r="AM345" s="442"/>
      <c r="AN345" s="442"/>
      <c r="AO345" s="442"/>
      <c r="AP345" s="442"/>
      <c r="AQ345" s="442"/>
      <c r="AR345" s="442"/>
      <c r="AS345" s="442"/>
      <c r="AT345" s="442"/>
      <c r="AU345" s="442"/>
      <c r="AV345" s="442"/>
      <c r="AW345" s="442"/>
      <c r="AX345" s="442"/>
      <c r="AY345" s="442"/>
      <c r="AZ345" s="442"/>
    </row>
    <row r="346" spans="2:52" ht="20.100000000000001" hidden="1" customHeight="1" outlineLevel="1">
      <c r="B346" s="434"/>
      <c r="C346" s="1002"/>
      <c r="D346" s="1003"/>
      <c r="E346" s="1003"/>
      <c r="F346" s="1004"/>
      <c r="G346" s="1005"/>
      <c r="H346" s="1006"/>
      <c r="I346" s="1006"/>
      <c r="J346" s="1006"/>
      <c r="K346" s="1007"/>
      <c r="L346" s="715"/>
      <c r="M346" s="715"/>
      <c r="N346" s="715"/>
      <c r="O346" s="715"/>
      <c r="P346" s="715"/>
      <c r="Q346" s="715"/>
      <c r="R346" s="715"/>
      <c r="S346" s="716"/>
      <c r="T346" s="717"/>
      <c r="U346" s="720">
        <f t="shared" si="112"/>
        <v>0</v>
      </c>
      <c r="V346" s="721">
        <f t="shared" si="113"/>
        <v>0</v>
      </c>
      <c r="W346" s="722">
        <f t="shared" si="114"/>
        <v>0</v>
      </c>
      <c r="X346" s="442"/>
      <c r="Y346" s="442"/>
      <c r="Z346" s="442"/>
      <c r="AA346" s="442"/>
      <c r="AB346" s="442"/>
      <c r="AC346" s="442"/>
      <c r="AD346" s="442"/>
      <c r="AE346" s="442"/>
      <c r="AF346" s="442"/>
      <c r="AG346" s="442"/>
      <c r="AH346" s="442"/>
      <c r="AI346" s="442"/>
      <c r="AJ346" s="442"/>
      <c r="AK346" s="442"/>
      <c r="AL346" s="442"/>
      <c r="AM346" s="442"/>
      <c r="AN346" s="442"/>
      <c r="AO346" s="442"/>
      <c r="AP346" s="442"/>
      <c r="AQ346" s="442"/>
      <c r="AR346" s="442"/>
      <c r="AS346" s="442"/>
      <c r="AT346" s="442"/>
      <c r="AU346" s="442"/>
      <c r="AV346" s="442"/>
      <c r="AW346" s="442"/>
      <c r="AX346" s="442"/>
      <c r="AY346" s="442"/>
      <c r="AZ346" s="442"/>
    </row>
    <row r="347" spans="2:52" ht="20.100000000000001" hidden="1" customHeight="1" outlineLevel="1">
      <c r="B347" s="434"/>
      <c r="C347" s="1002"/>
      <c r="D347" s="1003"/>
      <c r="E347" s="1003"/>
      <c r="F347" s="1004"/>
      <c r="G347" s="1005"/>
      <c r="H347" s="1006"/>
      <c r="I347" s="1006"/>
      <c r="J347" s="1006"/>
      <c r="K347" s="1007"/>
      <c r="L347" s="715"/>
      <c r="M347" s="715"/>
      <c r="N347" s="715"/>
      <c r="O347" s="715"/>
      <c r="P347" s="715"/>
      <c r="Q347" s="715"/>
      <c r="R347" s="715"/>
      <c r="S347" s="716"/>
      <c r="T347" s="717"/>
      <c r="U347" s="720">
        <f t="shared" si="112"/>
        <v>0</v>
      </c>
      <c r="V347" s="721">
        <f t="shared" si="113"/>
        <v>0</v>
      </c>
      <c r="W347" s="722">
        <f t="shared" si="114"/>
        <v>0</v>
      </c>
      <c r="X347" s="442"/>
      <c r="Y347" s="442"/>
      <c r="Z347" s="442"/>
      <c r="AA347" s="442"/>
      <c r="AB347" s="442"/>
      <c r="AC347" s="442"/>
      <c r="AD347" s="442"/>
      <c r="AE347" s="442"/>
      <c r="AF347" s="442"/>
      <c r="AG347" s="442"/>
      <c r="AH347" s="442"/>
      <c r="AI347" s="442"/>
      <c r="AJ347" s="442"/>
      <c r="AK347" s="442"/>
      <c r="AL347" s="442"/>
      <c r="AM347" s="442"/>
      <c r="AN347" s="442"/>
      <c r="AO347" s="442"/>
      <c r="AP347" s="442"/>
      <c r="AQ347" s="442"/>
      <c r="AR347" s="442"/>
      <c r="AS347" s="442"/>
      <c r="AT347" s="442"/>
      <c r="AU347" s="442"/>
      <c r="AV347" s="442"/>
      <c r="AW347" s="442"/>
      <c r="AX347" s="442"/>
      <c r="AY347" s="442"/>
      <c r="AZ347" s="442"/>
    </row>
    <row r="348" spans="2:52" s="19" customFormat="1" ht="9.9499999999999993" hidden="1" customHeight="1" outlineLevel="1">
      <c r="B348" s="435"/>
      <c r="C348" s="437"/>
      <c r="D348" s="437"/>
      <c r="E348" s="437"/>
      <c r="F348" s="437"/>
      <c r="G348" s="666"/>
      <c r="H348" s="666"/>
      <c r="I348" s="666"/>
      <c r="J348" s="666"/>
      <c r="K348" s="666"/>
      <c r="L348" s="438"/>
      <c r="M348" s="438"/>
      <c r="N348" s="438"/>
      <c r="O348" s="438"/>
      <c r="P348" s="438"/>
      <c r="Q348" s="438"/>
      <c r="R348" s="438"/>
      <c r="S348" s="438"/>
      <c r="T348" s="439"/>
      <c r="U348" s="439"/>
      <c r="V348" s="439"/>
      <c r="W348" s="667"/>
      <c r="X348" s="668"/>
      <c r="Y348" s="668"/>
      <c r="Z348" s="668"/>
      <c r="AA348" s="668"/>
      <c r="AB348" s="668"/>
      <c r="AC348" s="668"/>
      <c r="AD348" s="668"/>
      <c r="AE348" s="668"/>
      <c r="AF348" s="668"/>
      <c r="AG348" s="668"/>
      <c r="AH348" s="668"/>
      <c r="AI348" s="668"/>
      <c r="AJ348" s="668"/>
      <c r="AK348" s="668"/>
      <c r="AL348" s="668"/>
      <c r="AM348" s="668"/>
      <c r="AN348" s="668"/>
      <c r="AO348" s="668"/>
      <c r="AP348" s="668"/>
      <c r="AQ348" s="668"/>
      <c r="AR348" s="668"/>
      <c r="AS348" s="668"/>
      <c r="AT348" s="668"/>
      <c r="AU348" s="668"/>
      <c r="AV348" s="668"/>
      <c r="AW348" s="668"/>
      <c r="AX348" s="668"/>
      <c r="AY348" s="668"/>
      <c r="AZ348" s="668"/>
    </row>
    <row r="349" spans="2:52" ht="20.100000000000001" customHeight="1" collapsed="1">
      <c r="B349" s="32">
        <f>B337+1</f>
        <v>29</v>
      </c>
      <c r="C349" s="1013"/>
      <c r="D349" s="1014"/>
      <c r="E349" s="1014"/>
      <c r="F349" s="1015"/>
      <c r="G349" s="1016"/>
      <c r="H349" s="1017"/>
      <c r="I349" s="1017"/>
      <c r="J349" s="1017"/>
      <c r="K349" s="1018"/>
      <c r="L349" s="701">
        <f t="shared" ref="L349:R349" si="115">SUM(L350:L359)</f>
        <v>0</v>
      </c>
      <c r="M349" s="702">
        <f t="shared" si="115"/>
        <v>0</v>
      </c>
      <c r="N349" s="703">
        <f t="shared" si="115"/>
        <v>0</v>
      </c>
      <c r="O349" s="703">
        <f t="shared" si="115"/>
        <v>0</v>
      </c>
      <c r="P349" s="702">
        <f t="shared" si="115"/>
        <v>0</v>
      </c>
      <c r="Q349" s="704">
        <f t="shared" si="115"/>
        <v>0</v>
      </c>
      <c r="R349" s="701">
        <f t="shared" si="115"/>
        <v>0</v>
      </c>
      <c r="S349" s="705">
        <v>1</v>
      </c>
      <c r="T349" s="706">
        <f>(S350*T350)+(S351*T351)+(S352*T352)+(S353*T353)+(S354*T354)+(S355*T355)+(S356*T356)+(S357*T357)+(S358*T358)+(S359*T359)</f>
        <v>0</v>
      </c>
      <c r="U349" s="665">
        <f t="shared" ref="U349:U359" si="116">S349*T349*(1+MGKZ)*(1+Gewinn)*(1+Sicherheit)</f>
        <v>0</v>
      </c>
      <c r="V349" s="643">
        <f t="shared" ref="V349:V359" si="117">R349*Fertigung</f>
        <v>0</v>
      </c>
      <c r="W349" s="50">
        <f t="shared" ref="W349:W359" si="118">L349*$E$6+M349*$M$6+N349*$M$7+O349*$M$8+P349*$E$7+Q349*$M$9+U349+V349</f>
        <v>0</v>
      </c>
      <c r="X349" s="442"/>
      <c r="Y349" s="442"/>
      <c r="Z349" s="442"/>
      <c r="AA349" s="442"/>
      <c r="AB349" s="442"/>
      <c r="AC349" s="442"/>
      <c r="AD349" s="442"/>
      <c r="AE349" s="442"/>
      <c r="AF349" s="442"/>
      <c r="AG349" s="442"/>
      <c r="AH349" s="442"/>
      <c r="AI349" s="442"/>
      <c r="AJ349" s="442"/>
      <c r="AK349" s="442"/>
      <c r="AL349" s="442"/>
      <c r="AM349" s="442"/>
      <c r="AN349" s="442"/>
      <c r="AO349" s="442"/>
      <c r="AP349" s="442"/>
      <c r="AQ349" s="442"/>
      <c r="AR349" s="442"/>
      <c r="AS349" s="442"/>
      <c r="AT349" s="442"/>
      <c r="AU349" s="442"/>
      <c r="AV349" s="442"/>
      <c r="AW349" s="442"/>
      <c r="AX349" s="442"/>
      <c r="AY349" s="442"/>
      <c r="AZ349" s="442"/>
    </row>
    <row r="350" spans="2:52" ht="20.100000000000001" hidden="1" customHeight="1" outlineLevel="1">
      <c r="B350" s="433"/>
      <c r="C350" s="1002"/>
      <c r="D350" s="1003"/>
      <c r="E350" s="1003"/>
      <c r="F350" s="1004"/>
      <c r="G350" s="1005"/>
      <c r="H350" s="1006"/>
      <c r="I350" s="1006"/>
      <c r="J350" s="1006"/>
      <c r="K350" s="1007"/>
      <c r="L350" s="715"/>
      <c r="M350" s="715"/>
      <c r="N350" s="715"/>
      <c r="O350" s="715"/>
      <c r="P350" s="715"/>
      <c r="Q350" s="715"/>
      <c r="R350" s="715"/>
      <c r="S350" s="716"/>
      <c r="T350" s="717"/>
      <c r="U350" s="720">
        <f t="shared" si="116"/>
        <v>0</v>
      </c>
      <c r="V350" s="721">
        <f t="shared" si="117"/>
        <v>0</v>
      </c>
      <c r="W350" s="722">
        <f t="shared" si="118"/>
        <v>0</v>
      </c>
      <c r="X350" s="442"/>
      <c r="Y350" s="442"/>
      <c r="Z350" s="442"/>
      <c r="AA350" s="442"/>
      <c r="AB350" s="442"/>
      <c r="AC350" s="442"/>
      <c r="AD350" s="442"/>
      <c r="AE350" s="442"/>
      <c r="AF350" s="442"/>
      <c r="AG350" s="442"/>
      <c r="AH350" s="442"/>
      <c r="AI350" s="442"/>
      <c r="AJ350" s="442"/>
      <c r="AK350" s="442"/>
      <c r="AL350" s="442"/>
      <c r="AM350" s="442"/>
      <c r="AN350" s="442"/>
      <c r="AO350" s="442"/>
      <c r="AP350" s="442"/>
      <c r="AQ350" s="442"/>
      <c r="AR350" s="442"/>
      <c r="AS350" s="442"/>
      <c r="AT350" s="442"/>
      <c r="AU350" s="442"/>
      <c r="AV350" s="442"/>
      <c r="AW350" s="442"/>
      <c r="AX350" s="442"/>
      <c r="AY350" s="442"/>
      <c r="AZ350" s="442"/>
    </row>
    <row r="351" spans="2:52" ht="20.100000000000001" hidden="1" customHeight="1" outlineLevel="1">
      <c r="B351" s="434"/>
      <c r="C351" s="1002"/>
      <c r="D351" s="1003"/>
      <c r="E351" s="1003"/>
      <c r="F351" s="1004"/>
      <c r="G351" s="1005"/>
      <c r="H351" s="1006"/>
      <c r="I351" s="1006"/>
      <c r="J351" s="1006"/>
      <c r="K351" s="1007"/>
      <c r="L351" s="715"/>
      <c r="M351" s="715"/>
      <c r="N351" s="715"/>
      <c r="O351" s="715"/>
      <c r="P351" s="715"/>
      <c r="Q351" s="715"/>
      <c r="R351" s="715"/>
      <c r="S351" s="716"/>
      <c r="T351" s="717"/>
      <c r="U351" s="720">
        <f t="shared" si="116"/>
        <v>0</v>
      </c>
      <c r="V351" s="721">
        <f t="shared" si="117"/>
        <v>0</v>
      </c>
      <c r="W351" s="722">
        <f t="shared" si="118"/>
        <v>0</v>
      </c>
      <c r="X351" s="442"/>
      <c r="Y351" s="442"/>
      <c r="Z351" s="442"/>
      <c r="AA351" s="442"/>
      <c r="AB351" s="442"/>
      <c r="AC351" s="442"/>
      <c r="AD351" s="442"/>
      <c r="AE351" s="442"/>
      <c r="AF351" s="442"/>
      <c r="AG351" s="442"/>
      <c r="AH351" s="442"/>
      <c r="AI351" s="442"/>
      <c r="AJ351" s="442"/>
      <c r="AK351" s="442"/>
      <c r="AL351" s="442"/>
      <c r="AM351" s="442"/>
      <c r="AN351" s="442"/>
      <c r="AO351" s="442"/>
      <c r="AP351" s="442"/>
      <c r="AQ351" s="442"/>
      <c r="AR351" s="442"/>
      <c r="AS351" s="442"/>
      <c r="AT351" s="442"/>
      <c r="AU351" s="442"/>
      <c r="AV351" s="442"/>
      <c r="AW351" s="442"/>
      <c r="AX351" s="442"/>
      <c r="AY351" s="442"/>
      <c r="AZ351" s="442"/>
    </row>
    <row r="352" spans="2:52" ht="20.100000000000001" hidden="1" customHeight="1" outlineLevel="1">
      <c r="B352" s="434"/>
      <c r="C352" s="1002"/>
      <c r="D352" s="1003"/>
      <c r="E352" s="1003"/>
      <c r="F352" s="1004"/>
      <c r="G352" s="1005"/>
      <c r="H352" s="1006"/>
      <c r="I352" s="1006"/>
      <c r="J352" s="1006"/>
      <c r="K352" s="1007"/>
      <c r="L352" s="715"/>
      <c r="M352" s="715"/>
      <c r="N352" s="715"/>
      <c r="O352" s="715"/>
      <c r="P352" s="715"/>
      <c r="Q352" s="715"/>
      <c r="R352" s="715"/>
      <c r="S352" s="716"/>
      <c r="T352" s="717"/>
      <c r="U352" s="720">
        <f t="shared" si="116"/>
        <v>0</v>
      </c>
      <c r="V352" s="721">
        <f t="shared" si="117"/>
        <v>0</v>
      </c>
      <c r="W352" s="722">
        <f t="shared" si="118"/>
        <v>0</v>
      </c>
      <c r="X352" s="442"/>
      <c r="Y352" s="442"/>
      <c r="Z352" s="442"/>
      <c r="AA352" s="442"/>
      <c r="AB352" s="442"/>
      <c r="AC352" s="442"/>
      <c r="AD352" s="442"/>
      <c r="AE352" s="442"/>
      <c r="AF352" s="442"/>
      <c r="AG352" s="442"/>
      <c r="AH352" s="442"/>
      <c r="AI352" s="442"/>
      <c r="AJ352" s="442"/>
      <c r="AK352" s="442"/>
      <c r="AL352" s="442"/>
      <c r="AM352" s="442"/>
      <c r="AN352" s="442"/>
      <c r="AO352" s="442"/>
      <c r="AP352" s="442"/>
      <c r="AQ352" s="442"/>
      <c r="AR352" s="442"/>
      <c r="AS352" s="442"/>
      <c r="AT352" s="442"/>
      <c r="AU352" s="442"/>
      <c r="AV352" s="442"/>
      <c r="AW352" s="442"/>
      <c r="AX352" s="442"/>
      <c r="AY352" s="442"/>
      <c r="AZ352" s="442"/>
    </row>
    <row r="353" spans="2:52" ht="20.100000000000001" hidden="1" customHeight="1" outlineLevel="1">
      <c r="B353" s="434"/>
      <c r="C353" s="1002"/>
      <c r="D353" s="1003"/>
      <c r="E353" s="1003"/>
      <c r="F353" s="1004"/>
      <c r="G353" s="1005"/>
      <c r="H353" s="1006"/>
      <c r="I353" s="1006"/>
      <c r="J353" s="1006"/>
      <c r="K353" s="1007"/>
      <c r="L353" s="715"/>
      <c r="M353" s="715"/>
      <c r="N353" s="715"/>
      <c r="O353" s="715"/>
      <c r="P353" s="715"/>
      <c r="Q353" s="715"/>
      <c r="R353" s="715"/>
      <c r="S353" s="716"/>
      <c r="T353" s="717"/>
      <c r="U353" s="720">
        <f t="shared" si="116"/>
        <v>0</v>
      </c>
      <c r="V353" s="721">
        <f t="shared" si="117"/>
        <v>0</v>
      </c>
      <c r="W353" s="722">
        <f t="shared" si="118"/>
        <v>0</v>
      </c>
      <c r="X353" s="442"/>
      <c r="Y353" s="442"/>
      <c r="Z353" s="442"/>
      <c r="AA353" s="442"/>
      <c r="AB353" s="442"/>
      <c r="AC353" s="442"/>
      <c r="AD353" s="442"/>
      <c r="AE353" s="442"/>
      <c r="AF353" s="442"/>
      <c r="AG353" s="442"/>
      <c r="AH353" s="442"/>
      <c r="AI353" s="442"/>
      <c r="AJ353" s="442"/>
      <c r="AK353" s="442"/>
      <c r="AL353" s="442"/>
      <c r="AM353" s="442"/>
      <c r="AN353" s="442"/>
      <c r="AO353" s="442"/>
      <c r="AP353" s="442"/>
      <c r="AQ353" s="442"/>
      <c r="AR353" s="442"/>
      <c r="AS353" s="442"/>
      <c r="AT353" s="442"/>
      <c r="AU353" s="442"/>
      <c r="AV353" s="442"/>
      <c r="AW353" s="442"/>
      <c r="AX353" s="442"/>
      <c r="AY353" s="442"/>
      <c r="AZ353" s="442"/>
    </row>
    <row r="354" spans="2:52" ht="20.100000000000001" hidden="1" customHeight="1" outlineLevel="1">
      <c r="B354" s="434"/>
      <c r="C354" s="1002"/>
      <c r="D354" s="1003"/>
      <c r="E354" s="1003"/>
      <c r="F354" s="1004"/>
      <c r="G354" s="1005"/>
      <c r="H354" s="1006"/>
      <c r="I354" s="1006"/>
      <c r="J354" s="1006"/>
      <c r="K354" s="1007"/>
      <c r="L354" s="715"/>
      <c r="M354" s="715"/>
      <c r="N354" s="715"/>
      <c r="O354" s="715"/>
      <c r="P354" s="715"/>
      <c r="Q354" s="715"/>
      <c r="R354" s="715"/>
      <c r="S354" s="716"/>
      <c r="T354" s="717"/>
      <c r="U354" s="720">
        <f t="shared" si="116"/>
        <v>0</v>
      </c>
      <c r="V354" s="721">
        <f t="shared" si="117"/>
        <v>0</v>
      </c>
      <c r="W354" s="722">
        <f t="shared" si="118"/>
        <v>0</v>
      </c>
      <c r="X354" s="442"/>
      <c r="Y354" s="442"/>
      <c r="Z354" s="442"/>
      <c r="AA354" s="442"/>
      <c r="AB354" s="442"/>
      <c r="AC354" s="442"/>
      <c r="AD354" s="442"/>
      <c r="AE354" s="442"/>
      <c r="AF354" s="442"/>
      <c r="AG354" s="442"/>
      <c r="AH354" s="442"/>
      <c r="AI354" s="442"/>
      <c r="AJ354" s="442"/>
      <c r="AK354" s="442"/>
      <c r="AL354" s="442"/>
      <c r="AM354" s="442"/>
      <c r="AN354" s="442"/>
      <c r="AO354" s="442"/>
      <c r="AP354" s="442"/>
      <c r="AQ354" s="442"/>
      <c r="AR354" s="442"/>
      <c r="AS354" s="442"/>
      <c r="AT354" s="442"/>
      <c r="AU354" s="442"/>
      <c r="AV354" s="442"/>
      <c r="AW354" s="442"/>
      <c r="AX354" s="442"/>
      <c r="AY354" s="442"/>
      <c r="AZ354" s="442"/>
    </row>
    <row r="355" spans="2:52" ht="20.100000000000001" hidden="1" customHeight="1" outlineLevel="1">
      <c r="B355" s="434"/>
      <c r="C355" s="1002"/>
      <c r="D355" s="1003"/>
      <c r="E355" s="1003"/>
      <c r="F355" s="1004"/>
      <c r="G355" s="1005"/>
      <c r="H355" s="1006"/>
      <c r="I355" s="1006"/>
      <c r="J355" s="1006"/>
      <c r="K355" s="1007"/>
      <c r="L355" s="715"/>
      <c r="M355" s="715"/>
      <c r="N355" s="715"/>
      <c r="O355" s="715"/>
      <c r="P355" s="715"/>
      <c r="Q355" s="715"/>
      <c r="R355" s="715"/>
      <c r="S355" s="716"/>
      <c r="T355" s="717"/>
      <c r="U355" s="720">
        <f t="shared" si="116"/>
        <v>0</v>
      </c>
      <c r="V355" s="721">
        <f t="shared" si="117"/>
        <v>0</v>
      </c>
      <c r="W355" s="722">
        <f t="shared" si="118"/>
        <v>0</v>
      </c>
      <c r="X355" s="442"/>
      <c r="Y355" s="442"/>
      <c r="Z355" s="442"/>
      <c r="AA355" s="442"/>
      <c r="AB355" s="442"/>
      <c r="AC355" s="442"/>
      <c r="AD355" s="442"/>
      <c r="AE355" s="442"/>
      <c r="AF355" s="442"/>
      <c r="AG355" s="442"/>
      <c r="AH355" s="442"/>
      <c r="AI355" s="442"/>
      <c r="AJ355" s="442"/>
      <c r="AK355" s="442"/>
      <c r="AL355" s="442"/>
      <c r="AM355" s="442"/>
      <c r="AN355" s="442"/>
      <c r="AO355" s="442"/>
      <c r="AP355" s="442"/>
      <c r="AQ355" s="442"/>
      <c r="AR355" s="442"/>
      <c r="AS355" s="442"/>
      <c r="AT355" s="442"/>
      <c r="AU355" s="442"/>
      <c r="AV355" s="442"/>
      <c r="AW355" s="442"/>
      <c r="AX355" s="442"/>
      <c r="AY355" s="442"/>
      <c r="AZ355" s="442"/>
    </row>
    <row r="356" spans="2:52" ht="20.100000000000001" hidden="1" customHeight="1" outlineLevel="1">
      <c r="B356" s="434"/>
      <c r="C356" s="1002"/>
      <c r="D356" s="1003"/>
      <c r="E356" s="1003"/>
      <c r="F356" s="1004"/>
      <c r="G356" s="1005"/>
      <c r="H356" s="1006"/>
      <c r="I356" s="1006"/>
      <c r="J356" s="1006"/>
      <c r="K356" s="1007"/>
      <c r="L356" s="715"/>
      <c r="M356" s="715"/>
      <c r="N356" s="715"/>
      <c r="O356" s="715"/>
      <c r="P356" s="715"/>
      <c r="Q356" s="715"/>
      <c r="R356" s="715"/>
      <c r="S356" s="716"/>
      <c r="T356" s="717"/>
      <c r="U356" s="720">
        <f t="shared" si="116"/>
        <v>0</v>
      </c>
      <c r="V356" s="721">
        <f t="shared" si="117"/>
        <v>0</v>
      </c>
      <c r="W356" s="722">
        <f t="shared" si="118"/>
        <v>0</v>
      </c>
      <c r="X356" s="442"/>
      <c r="Y356" s="442"/>
      <c r="Z356" s="442"/>
      <c r="AA356" s="442"/>
      <c r="AB356" s="442"/>
      <c r="AC356" s="442"/>
      <c r="AD356" s="442"/>
      <c r="AE356" s="442"/>
      <c r="AF356" s="442"/>
      <c r="AG356" s="442"/>
      <c r="AH356" s="442"/>
      <c r="AI356" s="442"/>
      <c r="AJ356" s="442"/>
      <c r="AK356" s="442"/>
      <c r="AL356" s="442"/>
      <c r="AM356" s="442"/>
      <c r="AN356" s="442"/>
      <c r="AO356" s="442"/>
      <c r="AP356" s="442"/>
      <c r="AQ356" s="442"/>
      <c r="AR356" s="442"/>
      <c r="AS356" s="442"/>
      <c r="AT356" s="442"/>
      <c r="AU356" s="442"/>
      <c r="AV356" s="442"/>
      <c r="AW356" s="442"/>
      <c r="AX356" s="442"/>
      <c r="AY356" s="442"/>
      <c r="AZ356" s="442"/>
    </row>
    <row r="357" spans="2:52" ht="20.100000000000001" hidden="1" customHeight="1" outlineLevel="1">
      <c r="B357" s="434"/>
      <c r="C357" s="1002"/>
      <c r="D357" s="1003"/>
      <c r="E357" s="1003"/>
      <c r="F357" s="1004"/>
      <c r="G357" s="1005"/>
      <c r="H357" s="1006"/>
      <c r="I357" s="1006"/>
      <c r="J357" s="1006"/>
      <c r="K357" s="1007"/>
      <c r="L357" s="715"/>
      <c r="M357" s="715"/>
      <c r="N357" s="715"/>
      <c r="O357" s="715"/>
      <c r="P357" s="715"/>
      <c r="Q357" s="715"/>
      <c r="R357" s="715"/>
      <c r="S357" s="716"/>
      <c r="T357" s="717"/>
      <c r="U357" s="720">
        <f t="shared" si="116"/>
        <v>0</v>
      </c>
      <c r="V357" s="721">
        <f t="shared" si="117"/>
        <v>0</v>
      </c>
      <c r="W357" s="722">
        <f t="shared" si="118"/>
        <v>0</v>
      </c>
      <c r="X357" s="442"/>
      <c r="Y357" s="442"/>
      <c r="Z357" s="442"/>
      <c r="AA357" s="442"/>
      <c r="AB357" s="442"/>
      <c r="AC357" s="442"/>
      <c r="AD357" s="442"/>
      <c r="AE357" s="442"/>
      <c r="AF357" s="442"/>
      <c r="AG357" s="442"/>
      <c r="AH357" s="442"/>
      <c r="AI357" s="442"/>
      <c r="AJ357" s="442"/>
      <c r="AK357" s="442"/>
      <c r="AL357" s="442"/>
      <c r="AM357" s="442"/>
      <c r="AN357" s="442"/>
      <c r="AO357" s="442"/>
      <c r="AP357" s="442"/>
      <c r="AQ357" s="442"/>
      <c r="AR357" s="442"/>
      <c r="AS357" s="442"/>
      <c r="AT357" s="442"/>
      <c r="AU357" s="442"/>
      <c r="AV357" s="442"/>
      <c r="AW357" s="442"/>
      <c r="AX357" s="442"/>
      <c r="AY357" s="442"/>
      <c r="AZ357" s="442"/>
    </row>
    <row r="358" spans="2:52" ht="20.100000000000001" hidden="1" customHeight="1" outlineLevel="1">
      <c r="B358" s="434"/>
      <c r="C358" s="1002"/>
      <c r="D358" s="1003"/>
      <c r="E358" s="1003"/>
      <c r="F358" s="1004"/>
      <c r="G358" s="1005"/>
      <c r="H358" s="1006"/>
      <c r="I358" s="1006"/>
      <c r="J358" s="1006"/>
      <c r="K358" s="1007"/>
      <c r="L358" s="715"/>
      <c r="M358" s="715"/>
      <c r="N358" s="715"/>
      <c r="O358" s="715"/>
      <c r="P358" s="715"/>
      <c r="Q358" s="715"/>
      <c r="R358" s="715"/>
      <c r="S358" s="716"/>
      <c r="T358" s="717"/>
      <c r="U358" s="720">
        <f t="shared" si="116"/>
        <v>0</v>
      </c>
      <c r="V358" s="721">
        <f t="shared" si="117"/>
        <v>0</v>
      </c>
      <c r="W358" s="722">
        <f t="shared" si="118"/>
        <v>0</v>
      </c>
      <c r="X358" s="442"/>
      <c r="Y358" s="442"/>
      <c r="Z358" s="442"/>
      <c r="AA358" s="442"/>
      <c r="AB358" s="442"/>
      <c r="AC358" s="442"/>
      <c r="AD358" s="442"/>
      <c r="AE358" s="442"/>
      <c r="AF358" s="442"/>
      <c r="AG358" s="442"/>
      <c r="AH358" s="442"/>
      <c r="AI358" s="442"/>
      <c r="AJ358" s="442"/>
      <c r="AK358" s="442"/>
      <c r="AL358" s="442"/>
      <c r="AM358" s="442"/>
      <c r="AN358" s="442"/>
      <c r="AO358" s="442"/>
      <c r="AP358" s="442"/>
      <c r="AQ358" s="442"/>
      <c r="AR358" s="442"/>
      <c r="AS358" s="442"/>
      <c r="AT358" s="442"/>
      <c r="AU358" s="442"/>
      <c r="AV358" s="442"/>
      <c r="AW358" s="442"/>
      <c r="AX358" s="442"/>
      <c r="AY358" s="442"/>
      <c r="AZ358" s="442"/>
    </row>
    <row r="359" spans="2:52" ht="20.100000000000001" hidden="1" customHeight="1" outlineLevel="1">
      <c r="B359" s="434"/>
      <c r="C359" s="1002"/>
      <c r="D359" s="1003"/>
      <c r="E359" s="1003"/>
      <c r="F359" s="1004"/>
      <c r="G359" s="1005"/>
      <c r="H359" s="1006"/>
      <c r="I359" s="1006"/>
      <c r="J359" s="1006"/>
      <c r="K359" s="1007"/>
      <c r="L359" s="715"/>
      <c r="M359" s="715"/>
      <c r="N359" s="715"/>
      <c r="O359" s="715"/>
      <c r="P359" s="715"/>
      <c r="Q359" s="715"/>
      <c r="R359" s="715"/>
      <c r="S359" s="716"/>
      <c r="T359" s="717"/>
      <c r="U359" s="720">
        <f t="shared" si="116"/>
        <v>0</v>
      </c>
      <c r="V359" s="721">
        <f t="shared" si="117"/>
        <v>0</v>
      </c>
      <c r="W359" s="722">
        <f t="shared" si="118"/>
        <v>0</v>
      </c>
      <c r="X359" s="442"/>
      <c r="Y359" s="442"/>
      <c r="Z359" s="442"/>
      <c r="AA359" s="442"/>
      <c r="AB359" s="442"/>
      <c r="AC359" s="442"/>
      <c r="AD359" s="442"/>
      <c r="AE359" s="442"/>
      <c r="AF359" s="442"/>
      <c r="AG359" s="442"/>
      <c r="AH359" s="442"/>
      <c r="AI359" s="442"/>
      <c r="AJ359" s="442"/>
      <c r="AK359" s="442"/>
      <c r="AL359" s="442"/>
      <c r="AM359" s="442"/>
      <c r="AN359" s="442"/>
      <c r="AO359" s="442"/>
      <c r="AP359" s="442"/>
      <c r="AQ359" s="442"/>
      <c r="AR359" s="442"/>
      <c r="AS359" s="442"/>
      <c r="AT359" s="442"/>
      <c r="AU359" s="442"/>
      <c r="AV359" s="442"/>
      <c r="AW359" s="442"/>
      <c r="AX359" s="442"/>
      <c r="AY359" s="442"/>
      <c r="AZ359" s="442"/>
    </row>
    <row r="360" spans="2:52" s="19" customFormat="1" ht="9.9499999999999993" hidden="1" customHeight="1" outlineLevel="1">
      <c r="B360" s="435"/>
      <c r="C360" s="437"/>
      <c r="D360" s="437"/>
      <c r="E360" s="437"/>
      <c r="F360" s="437"/>
      <c r="G360" s="666"/>
      <c r="H360" s="666"/>
      <c r="I360" s="666"/>
      <c r="J360" s="666"/>
      <c r="K360" s="666"/>
      <c r="L360" s="438"/>
      <c r="M360" s="438"/>
      <c r="N360" s="438"/>
      <c r="O360" s="438"/>
      <c r="P360" s="438"/>
      <c r="Q360" s="438"/>
      <c r="R360" s="438"/>
      <c r="S360" s="438"/>
      <c r="T360" s="439"/>
      <c r="U360" s="439"/>
      <c r="V360" s="439"/>
      <c r="W360" s="667"/>
      <c r="X360" s="668"/>
      <c r="Y360" s="668"/>
      <c r="Z360" s="668"/>
      <c r="AA360" s="668"/>
      <c r="AB360" s="668"/>
      <c r="AC360" s="668"/>
      <c r="AD360" s="668"/>
      <c r="AE360" s="668"/>
      <c r="AF360" s="668"/>
      <c r="AG360" s="668"/>
      <c r="AH360" s="668"/>
      <c r="AI360" s="668"/>
      <c r="AJ360" s="668"/>
      <c r="AK360" s="668"/>
      <c r="AL360" s="668"/>
      <c r="AM360" s="668"/>
      <c r="AN360" s="668"/>
      <c r="AO360" s="668"/>
      <c r="AP360" s="668"/>
      <c r="AQ360" s="668"/>
      <c r="AR360" s="668"/>
      <c r="AS360" s="668"/>
      <c r="AT360" s="668"/>
      <c r="AU360" s="668"/>
      <c r="AV360" s="668"/>
      <c r="AW360" s="668"/>
      <c r="AX360" s="668"/>
      <c r="AY360" s="668"/>
      <c r="AZ360" s="668"/>
    </row>
    <row r="361" spans="2:52" ht="20.100000000000001" customHeight="1" collapsed="1">
      <c r="B361" s="32">
        <f>B349+1</f>
        <v>30</v>
      </c>
      <c r="C361" s="1013"/>
      <c r="D361" s="1014"/>
      <c r="E361" s="1014"/>
      <c r="F361" s="1015"/>
      <c r="G361" s="1016"/>
      <c r="H361" s="1017"/>
      <c r="I361" s="1017"/>
      <c r="J361" s="1017"/>
      <c r="K361" s="1018"/>
      <c r="L361" s="701">
        <f t="shared" ref="L361:R361" si="119">SUM(L362:L371)</f>
        <v>0</v>
      </c>
      <c r="M361" s="702">
        <f t="shared" si="119"/>
        <v>0</v>
      </c>
      <c r="N361" s="703">
        <f t="shared" si="119"/>
        <v>0</v>
      </c>
      <c r="O361" s="703">
        <f t="shared" si="119"/>
        <v>0</v>
      </c>
      <c r="P361" s="702">
        <f t="shared" si="119"/>
        <v>0</v>
      </c>
      <c r="Q361" s="704">
        <f t="shared" si="119"/>
        <v>0</v>
      </c>
      <c r="R361" s="701">
        <f t="shared" si="119"/>
        <v>0</v>
      </c>
      <c r="S361" s="705">
        <v>1</v>
      </c>
      <c r="T361" s="706">
        <f>(S362*T362)+(S363*T363)+(S364*T364)+(S365*T365)+(S366*T366)+(S367*T367)+(S368*T368)+(S369*T369)+(S370*T370)+(S371*T371)</f>
        <v>0</v>
      </c>
      <c r="U361" s="665">
        <f t="shared" ref="U361:U371" si="120">S361*T361*(1+MGKZ)*(1+Gewinn)*(1+Sicherheit)</f>
        <v>0</v>
      </c>
      <c r="V361" s="643">
        <f t="shared" ref="V361:V371" si="121">R361*Fertigung</f>
        <v>0</v>
      </c>
      <c r="W361" s="50">
        <f t="shared" ref="W361:W371" si="122">L361*$E$6+M361*$M$6+N361*$M$7+O361*$M$8+P361*$E$7+Q361*$M$9+U361+V361</f>
        <v>0</v>
      </c>
      <c r="X361" s="442"/>
      <c r="Y361" s="442"/>
      <c r="Z361" s="442"/>
      <c r="AA361" s="442"/>
      <c r="AB361" s="442"/>
      <c r="AC361" s="442"/>
      <c r="AD361" s="442"/>
      <c r="AE361" s="442"/>
      <c r="AF361" s="442"/>
      <c r="AG361" s="442"/>
      <c r="AH361" s="442"/>
      <c r="AI361" s="442"/>
      <c r="AJ361" s="442"/>
      <c r="AK361" s="442"/>
      <c r="AL361" s="442"/>
      <c r="AM361" s="442"/>
      <c r="AN361" s="442"/>
      <c r="AO361" s="442"/>
      <c r="AP361" s="442"/>
      <c r="AQ361" s="442"/>
      <c r="AR361" s="442"/>
      <c r="AS361" s="442"/>
      <c r="AT361" s="442"/>
      <c r="AU361" s="442"/>
      <c r="AV361" s="442"/>
      <c r="AW361" s="442"/>
      <c r="AX361" s="442"/>
      <c r="AY361" s="442"/>
      <c r="AZ361" s="442"/>
    </row>
    <row r="362" spans="2:52" ht="20.100000000000001" hidden="1" customHeight="1" outlineLevel="1">
      <c r="B362" s="433"/>
      <c r="C362" s="1002"/>
      <c r="D362" s="1003"/>
      <c r="E362" s="1003"/>
      <c r="F362" s="1004"/>
      <c r="G362" s="1005"/>
      <c r="H362" s="1006"/>
      <c r="I362" s="1006"/>
      <c r="J362" s="1006"/>
      <c r="K362" s="1007"/>
      <c r="L362" s="715"/>
      <c r="M362" s="715"/>
      <c r="N362" s="715"/>
      <c r="O362" s="715"/>
      <c r="P362" s="715"/>
      <c r="Q362" s="715"/>
      <c r="R362" s="715"/>
      <c r="S362" s="716"/>
      <c r="T362" s="717"/>
      <c r="U362" s="720">
        <f t="shared" si="120"/>
        <v>0</v>
      </c>
      <c r="V362" s="721">
        <f t="shared" si="121"/>
        <v>0</v>
      </c>
      <c r="W362" s="722">
        <f t="shared" si="122"/>
        <v>0</v>
      </c>
      <c r="X362" s="442"/>
      <c r="Y362" s="442"/>
      <c r="Z362" s="442"/>
      <c r="AA362" s="442"/>
      <c r="AB362" s="442"/>
      <c r="AC362" s="442"/>
      <c r="AD362" s="442"/>
      <c r="AE362" s="442"/>
      <c r="AF362" s="442"/>
      <c r="AG362" s="442"/>
      <c r="AH362" s="442"/>
      <c r="AI362" s="442"/>
      <c r="AJ362" s="442"/>
      <c r="AK362" s="442"/>
      <c r="AL362" s="442"/>
      <c r="AM362" s="442"/>
      <c r="AN362" s="442"/>
      <c r="AO362" s="442"/>
      <c r="AP362" s="442"/>
      <c r="AQ362" s="442"/>
      <c r="AR362" s="442"/>
      <c r="AS362" s="442"/>
      <c r="AT362" s="442"/>
      <c r="AU362" s="442"/>
      <c r="AV362" s="442"/>
      <c r="AW362" s="442"/>
      <c r="AX362" s="442"/>
      <c r="AY362" s="442"/>
      <c r="AZ362" s="442"/>
    </row>
    <row r="363" spans="2:52" ht="20.100000000000001" hidden="1" customHeight="1" outlineLevel="1">
      <c r="B363" s="434"/>
      <c r="C363" s="1002"/>
      <c r="D363" s="1003"/>
      <c r="E363" s="1003"/>
      <c r="F363" s="1004"/>
      <c r="G363" s="1005"/>
      <c r="H363" s="1006"/>
      <c r="I363" s="1006"/>
      <c r="J363" s="1006"/>
      <c r="K363" s="1007"/>
      <c r="L363" s="715"/>
      <c r="M363" s="715"/>
      <c r="N363" s="715"/>
      <c r="O363" s="715"/>
      <c r="P363" s="715"/>
      <c r="Q363" s="715"/>
      <c r="R363" s="715"/>
      <c r="S363" s="716"/>
      <c r="T363" s="717"/>
      <c r="U363" s="720">
        <f t="shared" si="120"/>
        <v>0</v>
      </c>
      <c r="V363" s="721">
        <f t="shared" si="121"/>
        <v>0</v>
      </c>
      <c r="W363" s="722">
        <f t="shared" si="122"/>
        <v>0</v>
      </c>
      <c r="X363" s="442"/>
      <c r="Y363" s="442"/>
      <c r="Z363" s="442"/>
      <c r="AA363" s="442"/>
      <c r="AB363" s="442"/>
      <c r="AC363" s="442"/>
      <c r="AD363" s="442"/>
      <c r="AE363" s="442"/>
      <c r="AF363" s="442"/>
      <c r="AG363" s="442"/>
      <c r="AH363" s="442"/>
      <c r="AI363" s="442"/>
      <c r="AJ363" s="442"/>
      <c r="AK363" s="442"/>
      <c r="AL363" s="442"/>
      <c r="AM363" s="442"/>
      <c r="AN363" s="442"/>
      <c r="AO363" s="442"/>
      <c r="AP363" s="442"/>
      <c r="AQ363" s="442"/>
      <c r="AR363" s="442"/>
      <c r="AS363" s="442"/>
      <c r="AT363" s="442"/>
      <c r="AU363" s="442"/>
      <c r="AV363" s="442"/>
      <c r="AW363" s="442"/>
      <c r="AX363" s="442"/>
      <c r="AY363" s="442"/>
      <c r="AZ363" s="442"/>
    </row>
    <row r="364" spans="2:52" ht="20.100000000000001" hidden="1" customHeight="1" outlineLevel="1">
      <c r="B364" s="434"/>
      <c r="C364" s="1002"/>
      <c r="D364" s="1003"/>
      <c r="E364" s="1003"/>
      <c r="F364" s="1004"/>
      <c r="G364" s="1005"/>
      <c r="H364" s="1006"/>
      <c r="I364" s="1006"/>
      <c r="J364" s="1006"/>
      <c r="K364" s="1007"/>
      <c r="L364" s="715"/>
      <c r="M364" s="715"/>
      <c r="N364" s="715"/>
      <c r="O364" s="715"/>
      <c r="P364" s="715"/>
      <c r="Q364" s="715"/>
      <c r="R364" s="715"/>
      <c r="S364" s="716"/>
      <c r="T364" s="717"/>
      <c r="U364" s="720">
        <f t="shared" si="120"/>
        <v>0</v>
      </c>
      <c r="V364" s="721">
        <f t="shared" si="121"/>
        <v>0</v>
      </c>
      <c r="W364" s="722">
        <f t="shared" si="122"/>
        <v>0</v>
      </c>
      <c r="X364" s="442"/>
      <c r="Y364" s="442"/>
      <c r="Z364" s="442"/>
      <c r="AA364" s="442"/>
      <c r="AB364" s="442"/>
      <c r="AC364" s="442"/>
      <c r="AD364" s="442"/>
      <c r="AE364" s="442"/>
      <c r="AF364" s="442"/>
      <c r="AG364" s="442"/>
      <c r="AH364" s="442"/>
      <c r="AI364" s="442"/>
      <c r="AJ364" s="442"/>
      <c r="AK364" s="442"/>
      <c r="AL364" s="442"/>
      <c r="AM364" s="442"/>
      <c r="AN364" s="442"/>
      <c r="AO364" s="442"/>
      <c r="AP364" s="442"/>
      <c r="AQ364" s="442"/>
      <c r="AR364" s="442"/>
      <c r="AS364" s="442"/>
      <c r="AT364" s="442"/>
      <c r="AU364" s="442"/>
      <c r="AV364" s="442"/>
      <c r="AW364" s="442"/>
      <c r="AX364" s="442"/>
      <c r="AY364" s="442"/>
      <c r="AZ364" s="442"/>
    </row>
    <row r="365" spans="2:52" ht="20.100000000000001" hidden="1" customHeight="1" outlineLevel="1">
      <c r="B365" s="434"/>
      <c r="C365" s="1002"/>
      <c r="D365" s="1003"/>
      <c r="E365" s="1003"/>
      <c r="F365" s="1004"/>
      <c r="G365" s="1005"/>
      <c r="H365" s="1006"/>
      <c r="I365" s="1006"/>
      <c r="J365" s="1006"/>
      <c r="K365" s="1007"/>
      <c r="L365" s="715"/>
      <c r="M365" s="715"/>
      <c r="N365" s="715"/>
      <c r="O365" s="715"/>
      <c r="P365" s="715"/>
      <c r="Q365" s="715"/>
      <c r="R365" s="715"/>
      <c r="S365" s="716"/>
      <c r="T365" s="717"/>
      <c r="U365" s="720">
        <f t="shared" si="120"/>
        <v>0</v>
      </c>
      <c r="V365" s="721">
        <f t="shared" si="121"/>
        <v>0</v>
      </c>
      <c r="W365" s="722">
        <f t="shared" si="122"/>
        <v>0</v>
      </c>
      <c r="X365" s="442"/>
      <c r="Y365" s="442"/>
      <c r="Z365" s="442"/>
      <c r="AA365" s="442"/>
      <c r="AB365" s="442"/>
      <c r="AC365" s="442"/>
      <c r="AD365" s="442"/>
      <c r="AE365" s="442"/>
      <c r="AF365" s="442"/>
      <c r="AG365" s="442"/>
      <c r="AH365" s="442"/>
      <c r="AI365" s="442"/>
      <c r="AJ365" s="442"/>
      <c r="AK365" s="442"/>
      <c r="AL365" s="442"/>
      <c r="AM365" s="442"/>
      <c r="AN365" s="442"/>
      <c r="AO365" s="442"/>
      <c r="AP365" s="442"/>
      <c r="AQ365" s="442"/>
      <c r="AR365" s="442"/>
      <c r="AS365" s="442"/>
      <c r="AT365" s="442"/>
      <c r="AU365" s="442"/>
      <c r="AV365" s="442"/>
      <c r="AW365" s="442"/>
      <c r="AX365" s="442"/>
      <c r="AY365" s="442"/>
      <c r="AZ365" s="442"/>
    </row>
    <row r="366" spans="2:52" ht="20.100000000000001" hidden="1" customHeight="1" outlineLevel="1">
      <c r="B366" s="434"/>
      <c r="C366" s="1002"/>
      <c r="D366" s="1003"/>
      <c r="E366" s="1003"/>
      <c r="F366" s="1004"/>
      <c r="G366" s="1005"/>
      <c r="H366" s="1006"/>
      <c r="I366" s="1006"/>
      <c r="J366" s="1006"/>
      <c r="K366" s="1007"/>
      <c r="L366" s="715"/>
      <c r="M366" s="715"/>
      <c r="N366" s="715"/>
      <c r="O366" s="715"/>
      <c r="P366" s="715"/>
      <c r="Q366" s="715"/>
      <c r="R366" s="715"/>
      <c r="S366" s="716"/>
      <c r="T366" s="717"/>
      <c r="U366" s="720">
        <f t="shared" si="120"/>
        <v>0</v>
      </c>
      <c r="V366" s="721">
        <f t="shared" si="121"/>
        <v>0</v>
      </c>
      <c r="W366" s="722">
        <f t="shared" si="122"/>
        <v>0</v>
      </c>
      <c r="X366" s="442"/>
      <c r="Y366" s="442"/>
      <c r="Z366" s="442"/>
      <c r="AA366" s="442"/>
      <c r="AB366" s="442"/>
      <c r="AC366" s="442"/>
      <c r="AD366" s="442"/>
      <c r="AE366" s="442"/>
      <c r="AF366" s="442"/>
      <c r="AG366" s="442"/>
      <c r="AH366" s="442"/>
      <c r="AI366" s="442"/>
      <c r="AJ366" s="442"/>
      <c r="AK366" s="442"/>
      <c r="AL366" s="442"/>
      <c r="AM366" s="442"/>
      <c r="AN366" s="442"/>
      <c r="AO366" s="442"/>
      <c r="AP366" s="442"/>
      <c r="AQ366" s="442"/>
      <c r="AR366" s="442"/>
      <c r="AS366" s="442"/>
      <c r="AT366" s="442"/>
      <c r="AU366" s="442"/>
      <c r="AV366" s="442"/>
      <c r="AW366" s="442"/>
      <c r="AX366" s="442"/>
      <c r="AY366" s="442"/>
      <c r="AZ366" s="442"/>
    </row>
    <row r="367" spans="2:52" ht="20.100000000000001" hidden="1" customHeight="1" outlineLevel="1">
      <c r="B367" s="434"/>
      <c r="C367" s="1002"/>
      <c r="D367" s="1003"/>
      <c r="E367" s="1003"/>
      <c r="F367" s="1004"/>
      <c r="G367" s="1005"/>
      <c r="H367" s="1006"/>
      <c r="I367" s="1006"/>
      <c r="J367" s="1006"/>
      <c r="K367" s="1007"/>
      <c r="L367" s="715"/>
      <c r="M367" s="715"/>
      <c r="N367" s="715"/>
      <c r="O367" s="715"/>
      <c r="P367" s="715"/>
      <c r="Q367" s="715"/>
      <c r="R367" s="715"/>
      <c r="S367" s="716"/>
      <c r="T367" s="717"/>
      <c r="U367" s="720">
        <f t="shared" si="120"/>
        <v>0</v>
      </c>
      <c r="V367" s="721">
        <f t="shared" si="121"/>
        <v>0</v>
      </c>
      <c r="W367" s="722">
        <f t="shared" si="122"/>
        <v>0</v>
      </c>
      <c r="X367" s="442"/>
      <c r="Y367" s="442"/>
      <c r="Z367" s="442"/>
      <c r="AA367" s="442"/>
      <c r="AB367" s="442"/>
      <c r="AC367" s="442"/>
      <c r="AD367" s="442"/>
      <c r="AE367" s="442"/>
      <c r="AF367" s="442"/>
      <c r="AG367" s="442"/>
      <c r="AH367" s="442"/>
      <c r="AI367" s="442"/>
      <c r="AJ367" s="442"/>
      <c r="AK367" s="442"/>
      <c r="AL367" s="442"/>
      <c r="AM367" s="442"/>
      <c r="AN367" s="442"/>
      <c r="AO367" s="442"/>
      <c r="AP367" s="442"/>
      <c r="AQ367" s="442"/>
      <c r="AR367" s="442"/>
      <c r="AS367" s="442"/>
      <c r="AT367" s="442"/>
      <c r="AU367" s="442"/>
      <c r="AV367" s="442"/>
      <c r="AW367" s="442"/>
      <c r="AX367" s="442"/>
      <c r="AY367" s="442"/>
      <c r="AZ367" s="442"/>
    </row>
    <row r="368" spans="2:52" ht="20.100000000000001" hidden="1" customHeight="1" outlineLevel="1">
      <c r="B368" s="434"/>
      <c r="C368" s="1002"/>
      <c r="D368" s="1003"/>
      <c r="E368" s="1003"/>
      <c r="F368" s="1004"/>
      <c r="G368" s="1005"/>
      <c r="H368" s="1006"/>
      <c r="I368" s="1006"/>
      <c r="J368" s="1006"/>
      <c r="K368" s="1007"/>
      <c r="L368" s="715"/>
      <c r="M368" s="715"/>
      <c r="N368" s="715"/>
      <c r="O368" s="715"/>
      <c r="P368" s="715"/>
      <c r="Q368" s="715"/>
      <c r="R368" s="715"/>
      <c r="S368" s="716"/>
      <c r="T368" s="717"/>
      <c r="U368" s="720">
        <f t="shared" si="120"/>
        <v>0</v>
      </c>
      <c r="V368" s="721">
        <f t="shared" si="121"/>
        <v>0</v>
      </c>
      <c r="W368" s="722">
        <f t="shared" si="122"/>
        <v>0</v>
      </c>
      <c r="X368" s="442"/>
      <c r="Y368" s="442"/>
      <c r="Z368" s="442"/>
      <c r="AA368" s="442"/>
      <c r="AB368" s="442"/>
      <c r="AC368" s="442"/>
      <c r="AD368" s="442"/>
      <c r="AE368" s="442"/>
      <c r="AF368" s="442"/>
      <c r="AG368" s="442"/>
      <c r="AH368" s="442"/>
      <c r="AI368" s="442"/>
      <c r="AJ368" s="442"/>
      <c r="AK368" s="442"/>
      <c r="AL368" s="442"/>
      <c r="AM368" s="442"/>
      <c r="AN368" s="442"/>
      <c r="AO368" s="442"/>
      <c r="AP368" s="442"/>
      <c r="AQ368" s="442"/>
      <c r="AR368" s="442"/>
      <c r="AS368" s="442"/>
      <c r="AT368" s="442"/>
      <c r="AU368" s="442"/>
      <c r="AV368" s="442"/>
      <c r="AW368" s="442"/>
      <c r="AX368" s="442"/>
      <c r="AY368" s="442"/>
      <c r="AZ368" s="442"/>
    </row>
    <row r="369" spans="2:52" ht="20.100000000000001" hidden="1" customHeight="1" outlineLevel="1">
      <c r="B369" s="434"/>
      <c r="C369" s="1002"/>
      <c r="D369" s="1003"/>
      <c r="E369" s="1003"/>
      <c r="F369" s="1004"/>
      <c r="G369" s="1005"/>
      <c r="H369" s="1006"/>
      <c r="I369" s="1006"/>
      <c r="J369" s="1006"/>
      <c r="K369" s="1007"/>
      <c r="L369" s="715"/>
      <c r="M369" s="715"/>
      <c r="N369" s="715"/>
      <c r="O369" s="715"/>
      <c r="P369" s="715"/>
      <c r="Q369" s="715"/>
      <c r="R369" s="715"/>
      <c r="S369" s="716"/>
      <c r="T369" s="717"/>
      <c r="U369" s="720">
        <f t="shared" si="120"/>
        <v>0</v>
      </c>
      <c r="V369" s="721">
        <f t="shared" si="121"/>
        <v>0</v>
      </c>
      <c r="W369" s="722">
        <f t="shared" si="122"/>
        <v>0</v>
      </c>
      <c r="X369" s="442"/>
      <c r="Y369" s="442"/>
      <c r="Z369" s="442"/>
      <c r="AA369" s="442"/>
      <c r="AB369" s="442"/>
      <c r="AC369" s="442"/>
      <c r="AD369" s="442"/>
      <c r="AE369" s="442"/>
      <c r="AF369" s="442"/>
      <c r="AG369" s="442"/>
      <c r="AH369" s="442"/>
      <c r="AI369" s="442"/>
      <c r="AJ369" s="442"/>
      <c r="AK369" s="442"/>
      <c r="AL369" s="442"/>
      <c r="AM369" s="442"/>
      <c r="AN369" s="442"/>
      <c r="AO369" s="442"/>
      <c r="AP369" s="442"/>
      <c r="AQ369" s="442"/>
      <c r="AR369" s="442"/>
      <c r="AS369" s="442"/>
      <c r="AT369" s="442"/>
      <c r="AU369" s="442"/>
      <c r="AV369" s="442"/>
      <c r="AW369" s="442"/>
      <c r="AX369" s="442"/>
      <c r="AY369" s="442"/>
      <c r="AZ369" s="442"/>
    </row>
    <row r="370" spans="2:52" ht="20.100000000000001" hidden="1" customHeight="1" outlineLevel="1">
      <c r="B370" s="434"/>
      <c r="C370" s="1002"/>
      <c r="D370" s="1003"/>
      <c r="E370" s="1003"/>
      <c r="F370" s="1004"/>
      <c r="G370" s="1005"/>
      <c r="H370" s="1006"/>
      <c r="I370" s="1006"/>
      <c r="J370" s="1006"/>
      <c r="K370" s="1007"/>
      <c r="L370" s="715"/>
      <c r="M370" s="715"/>
      <c r="N370" s="715"/>
      <c r="O370" s="715"/>
      <c r="P370" s="715"/>
      <c r="Q370" s="715"/>
      <c r="R370" s="715"/>
      <c r="S370" s="716"/>
      <c r="T370" s="717"/>
      <c r="U370" s="720">
        <f t="shared" si="120"/>
        <v>0</v>
      </c>
      <c r="V370" s="721">
        <f t="shared" si="121"/>
        <v>0</v>
      </c>
      <c r="W370" s="722">
        <f t="shared" si="122"/>
        <v>0</v>
      </c>
      <c r="X370" s="442"/>
      <c r="Y370" s="442"/>
      <c r="Z370" s="442"/>
      <c r="AA370" s="442"/>
      <c r="AB370" s="442"/>
      <c r="AC370" s="442"/>
      <c r="AD370" s="442"/>
      <c r="AE370" s="442"/>
      <c r="AF370" s="442"/>
      <c r="AG370" s="442"/>
      <c r="AH370" s="442"/>
      <c r="AI370" s="442"/>
      <c r="AJ370" s="442"/>
      <c r="AK370" s="442"/>
      <c r="AL370" s="442"/>
      <c r="AM370" s="442"/>
      <c r="AN370" s="442"/>
      <c r="AO370" s="442"/>
      <c r="AP370" s="442"/>
      <c r="AQ370" s="442"/>
      <c r="AR370" s="442"/>
      <c r="AS370" s="442"/>
      <c r="AT370" s="442"/>
      <c r="AU370" s="442"/>
      <c r="AV370" s="442"/>
      <c r="AW370" s="442"/>
      <c r="AX370" s="442"/>
      <c r="AY370" s="442"/>
      <c r="AZ370" s="442"/>
    </row>
    <row r="371" spans="2:52" ht="20.100000000000001" hidden="1" customHeight="1" outlineLevel="1">
      <c r="B371" s="434"/>
      <c r="C371" s="1002"/>
      <c r="D371" s="1003"/>
      <c r="E371" s="1003"/>
      <c r="F371" s="1004"/>
      <c r="G371" s="1005"/>
      <c r="H371" s="1006"/>
      <c r="I371" s="1006"/>
      <c r="J371" s="1006"/>
      <c r="K371" s="1007"/>
      <c r="L371" s="715"/>
      <c r="M371" s="715"/>
      <c r="N371" s="715"/>
      <c r="O371" s="715"/>
      <c r="P371" s="715"/>
      <c r="Q371" s="715"/>
      <c r="R371" s="715"/>
      <c r="S371" s="716"/>
      <c r="T371" s="717"/>
      <c r="U371" s="720">
        <f t="shared" si="120"/>
        <v>0</v>
      </c>
      <c r="V371" s="721">
        <f t="shared" si="121"/>
        <v>0</v>
      </c>
      <c r="W371" s="722">
        <f t="shared" si="122"/>
        <v>0</v>
      </c>
      <c r="X371" s="442"/>
      <c r="Y371" s="442"/>
      <c r="Z371" s="442"/>
      <c r="AA371" s="442"/>
      <c r="AB371" s="442"/>
      <c r="AC371" s="442"/>
      <c r="AD371" s="442"/>
      <c r="AE371" s="442"/>
      <c r="AF371" s="442"/>
      <c r="AG371" s="442"/>
      <c r="AH371" s="442"/>
      <c r="AI371" s="442"/>
      <c r="AJ371" s="442"/>
      <c r="AK371" s="442"/>
      <c r="AL371" s="442"/>
      <c r="AM371" s="442"/>
      <c r="AN371" s="442"/>
      <c r="AO371" s="442"/>
      <c r="AP371" s="442"/>
      <c r="AQ371" s="442"/>
      <c r="AR371" s="442"/>
      <c r="AS371" s="442"/>
      <c r="AT371" s="442"/>
      <c r="AU371" s="442"/>
      <c r="AV371" s="442"/>
      <c r="AW371" s="442"/>
      <c r="AX371" s="442"/>
      <c r="AY371" s="442"/>
      <c r="AZ371" s="442"/>
    </row>
    <row r="372" spans="2:52" ht="9.9499999999999993" hidden="1" customHeight="1" outlineLevel="1">
      <c r="B372" s="435"/>
      <c r="C372" s="437"/>
      <c r="D372" s="437"/>
      <c r="E372" s="437"/>
      <c r="F372" s="437"/>
      <c r="G372" s="436"/>
      <c r="H372" s="436"/>
      <c r="I372" s="436"/>
      <c r="J372" s="436"/>
      <c r="K372" s="436"/>
      <c r="L372" s="438"/>
      <c r="M372" s="438"/>
      <c r="N372" s="438"/>
      <c r="O372" s="438"/>
      <c r="P372" s="438"/>
      <c r="Q372" s="438"/>
      <c r="R372" s="438"/>
      <c r="S372" s="438"/>
      <c r="T372" s="439"/>
      <c r="U372" s="432"/>
      <c r="V372" s="432"/>
      <c r="W372" s="431"/>
      <c r="X372" s="442"/>
      <c r="Y372" s="442"/>
      <c r="Z372" s="442"/>
      <c r="AA372" s="442"/>
      <c r="AB372" s="442"/>
      <c r="AC372" s="442"/>
      <c r="AD372" s="442"/>
      <c r="AE372" s="442"/>
      <c r="AF372" s="442"/>
      <c r="AG372" s="442"/>
      <c r="AH372" s="442"/>
      <c r="AI372" s="442"/>
      <c r="AJ372" s="442"/>
      <c r="AK372" s="442"/>
      <c r="AL372" s="442"/>
      <c r="AM372" s="442"/>
      <c r="AN372" s="442"/>
      <c r="AO372" s="442"/>
      <c r="AP372" s="442"/>
      <c r="AQ372" s="442"/>
      <c r="AR372" s="442"/>
      <c r="AS372" s="442"/>
      <c r="AT372" s="442"/>
      <c r="AU372" s="442"/>
      <c r="AV372" s="442"/>
      <c r="AW372" s="442"/>
      <c r="AX372" s="442"/>
      <c r="AY372" s="442"/>
      <c r="AZ372" s="442"/>
    </row>
    <row r="373" spans="2:52" ht="3" customHeight="1" collapsed="1" thickBot="1">
      <c r="B373" s="503"/>
      <c r="C373" s="1008"/>
      <c r="D373" s="1009"/>
      <c r="E373" s="1009"/>
      <c r="F373" s="1010"/>
      <c r="G373" s="1011"/>
      <c r="H373" s="1012"/>
      <c r="I373" s="1012"/>
      <c r="J373" s="523"/>
      <c r="K373" s="498"/>
      <c r="L373" s="499"/>
      <c r="M373" s="499"/>
      <c r="N373" s="499"/>
      <c r="O373" s="499"/>
      <c r="P373" s="499"/>
      <c r="Q373" s="499"/>
      <c r="R373" s="499"/>
      <c r="S373" s="49"/>
      <c r="T373" s="500"/>
      <c r="U373" s="501"/>
      <c r="V373" s="501"/>
      <c r="W373" s="502"/>
      <c r="X373" s="442"/>
      <c r="Y373" s="442"/>
      <c r="Z373" s="442"/>
      <c r="AA373" s="442"/>
      <c r="AB373" s="442"/>
      <c r="AC373" s="442"/>
      <c r="AD373" s="442"/>
      <c r="AE373" s="442"/>
      <c r="AF373" s="442"/>
      <c r="AG373" s="442"/>
      <c r="AH373" s="442"/>
      <c r="AI373" s="442"/>
      <c r="AJ373" s="442"/>
      <c r="AK373" s="442"/>
      <c r="AL373" s="442"/>
      <c r="AM373" s="442"/>
      <c r="AN373" s="442"/>
      <c r="AO373" s="442"/>
      <c r="AP373" s="442"/>
      <c r="AQ373" s="442"/>
      <c r="AR373" s="442"/>
      <c r="AS373" s="442"/>
      <c r="AT373" s="442"/>
      <c r="AU373" s="442"/>
      <c r="AV373" s="442"/>
      <c r="AW373" s="442"/>
      <c r="AX373" s="442"/>
      <c r="AY373" s="442"/>
      <c r="AZ373" s="442"/>
    </row>
    <row r="374" spans="2:52" ht="13.5" customHeight="1">
      <c r="F374" s="3"/>
      <c r="G374" s="3"/>
      <c r="H374" s="3"/>
      <c r="I374" s="3"/>
      <c r="J374" s="3"/>
      <c r="K374" s="4"/>
      <c r="L374" s="10"/>
      <c r="M374" s="10"/>
      <c r="N374" s="10"/>
      <c r="O374" s="10"/>
      <c r="P374" s="10"/>
      <c r="Q374" s="10"/>
      <c r="R374" s="10"/>
      <c r="S374" s="10"/>
      <c r="V374" s="10"/>
      <c r="W374" s="16"/>
      <c r="X374" s="442"/>
      <c r="Y374" s="442"/>
      <c r="Z374" s="442"/>
      <c r="AA374" s="442"/>
      <c r="AB374" s="442"/>
      <c r="AC374" s="442"/>
      <c r="AD374" s="442"/>
      <c r="AE374" s="442"/>
      <c r="AF374" s="442"/>
      <c r="AG374" s="442"/>
      <c r="AH374" s="442"/>
      <c r="AI374" s="442"/>
      <c r="AJ374" s="442"/>
      <c r="AK374" s="442"/>
      <c r="AL374" s="442"/>
      <c r="AM374" s="442"/>
      <c r="AN374" s="442"/>
      <c r="AO374" s="442"/>
      <c r="AP374" s="442"/>
      <c r="AQ374" s="442"/>
      <c r="AR374" s="442"/>
      <c r="AS374" s="442"/>
      <c r="AT374" s="442"/>
      <c r="AU374" s="442"/>
      <c r="AV374" s="442"/>
      <c r="AW374" s="442"/>
      <c r="AX374" s="442"/>
      <c r="AY374" s="442"/>
      <c r="AZ374" s="442"/>
    </row>
    <row r="375" spans="2:52">
      <c r="X375" s="442"/>
      <c r="Y375" s="442"/>
      <c r="Z375" s="442"/>
      <c r="AA375" s="442"/>
      <c r="AB375" s="442"/>
      <c r="AC375" s="442"/>
      <c r="AD375" s="442"/>
      <c r="AE375" s="442"/>
      <c r="AF375" s="442"/>
      <c r="AG375" s="442"/>
      <c r="AH375" s="442"/>
      <c r="AI375" s="442"/>
      <c r="AJ375" s="442"/>
      <c r="AK375" s="442"/>
      <c r="AL375" s="442"/>
      <c r="AM375" s="442"/>
      <c r="AN375" s="442"/>
      <c r="AO375" s="442"/>
      <c r="AP375" s="442"/>
      <c r="AQ375" s="442"/>
      <c r="AR375" s="442"/>
      <c r="AS375" s="442"/>
      <c r="AT375" s="442"/>
      <c r="AU375" s="442"/>
      <c r="AV375" s="442"/>
      <c r="AW375" s="442"/>
      <c r="AX375" s="442"/>
      <c r="AY375" s="442"/>
      <c r="AZ375" s="442"/>
    </row>
    <row r="376" spans="2:52">
      <c r="X376" s="442"/>
      <c r="Y376" s="442"/>
      <c r="Z376" s="442"/>
      <c r="AA376" s="442"/>
      <c r="AB376" s="442"/>
      <c r="AC376" s="442"/>
      <c r="AD376" s="442"/>
      <c r="AE376" s="442"/>
      <c r="AF376" s="442"/>
      <c r="AG376" s="442"/>
      <c r="AH376" s="442"/>
      <c r="AI376" s="442"/>
      <c r="AJ376" s="442"/>
      <c r="AK376" s="442"/>
      <c r="AL376" s="442"/>
      <c r="AM376" s="442"/>
      <c r="AN376" s="442"/>
      <c r="AO376" s="442"/>
      <c r="AP376" s="442"/>
      <c r="AQ376" s="442"/>
      <c r="AR376" s="442"/>
      <c r="AS376" s="442"/>
      <c r="AT376" s="442"/>
      <c r="AU376" s="442"/>
      <c r="AV376" s="442"/>
      <c r="AW376" s="442"/>
      <c r="AX376" s="442"/>
      <c r="AY376" s="442"/>
      <c r="AZ376" s="442"/>
    </row>
    <row r="377" spans="2:52">
      <c r="X377" s="442"/>
      <c r="Y377" s="442"/>
      <c r="Z377" s="442"/>
      <c r="AA377" s="442"/>
      <c r="AB377" s="442"/>
      <c r="AC377" s="442"/>
      <c r="AD377" s="442"/>
      <c r="AE377" s="442"/>
      <c r="AF377" s="442"/>
      <c r="AG377" s="442"/>
      <c r="AH377" s="442"/>
      <c r="AI377" s="442"/>
      <c r="AJ377" s="442"/>
      <c r="AK377" s="442"/>
      <c r="AL377" s="442"/>
      <c r="AM377" s="442"/>
      <c r="AN377" s="442"/>
      <c r="AO377" s="442"/>
      <c r="AP377" s="442"/>
      <c r="AQ377" s="442"/>
      <c r="AR377" s="442"/>
      <c r="AS377" s="442"/>
      <c r="AT377" s="442"/>
      <c r="AU377" s="442"/>
      <c r="AV377" s="442"/>
      <c r="AW377" s="442"/>
      <c r="AX377" s="442"/>
      <c r="AY377" s="442"/>
      <c r="AZ377" s="442"/>
    </row>
    <row r="378" spans="2:52">
      <c r="X378" s="442"/>
      <c r="Y378" s="442"/>
      <c r="Z378" s="442"/>
      <c r="AA378" s="442"/>
      <c r="AB378" s="442"/>
      <c r="AC378" s="442"/>
      <c r="AD378" s="442"/>
      <c r="AE378" s="442"/>
      <c r="AF378" s="442"/>
      <c r="AG378" s="442"/>
      <c r="AH378" s="442"/>
      <c r="AI378" s="442"/>
      <c r="AJ378" s="442"/>
      <c r="AK378" s="442"/>
      <c r="AL378" s="442"/>
      <c r="AM378" s="442"/>
      <c r="AN378" s="442"/>
      <c r="AO378" s="442"/>
      <c r="AP378" s="442"/>
      <c r="AQ378" s="442"/>
      <c r="AR378" s="442"/>
      <c r="AS378" s="442"/>
      <c r="AT378" s="442"/>
      <c r="AU378" s="442"/>
      <c r="AV378" s="442"/>
      <c r="AW378" s="442"/>
      <c r="AX378" s="442"/>
      <c r="AY378" s="442"/>
      <c r="AZ378" s="442"/>
    </row>
    <row r="379" spans="2:52">
      <c r="X379" s="442"/>
      <c r="Y379" s="442"/>
      <c r="Z379" s="442"/>
      <c r="AA379" s="442"/>
      <c r="AB379" s="442"/>
      <c r="AC379" s="442"/>
      <c r="AD379" s="442"/>
      <c r="AE379" s="442"/>
      <c r="AF379" s="442"/>
      <c r="AG379" s="442"/>
      <c r="AH379" s="442"/>
      <c r="AI379" s="442"/>
      <c r="AJ379" s="442"/>
      <c r="AK379" s="442"/>
      <c r="AL379" s="442"/>
      <c r="AM379" s="442"/>
      <c r="AN379" s="442"/>
      <c r="AO379" s="442"/>
      <c r="AP379" s="442"/>
      <c r="AQ379" s="442"/>
      <c r="AR379" s="442"/>
      <c r="AS379" s="442"/>
      <c r="AT379" s="442"/>
      <c r="AU379" s="442"/>
      <c r="AV379" s="442"/>
      <c r="AW379" s="442"/>
      <c r="AX379" s="442"/>
      <c r="AY379" s="442"/>
      <c r="AZ379" s="442"/>
    </row>
    <row r="380" spans="2:52">
      <c r="X380" s="442"/>
      <c r="Y380" s="442"/>
      <c r="Z380" s="442"/>
      <c r="AA380" s="442"/>
      <c r="AB380" s="442"/>
      <c r="AC380" s="442"/>
      <c r="AD380" s="442"/>
      <c r="AE380" s="442"/>
      <c r="AF380" s="442"/>
      <c r="AG380" s="442"/>
      <c r="AH380" s="442"/>
      <c r="AI380" s="442"/>
      <c r="AJ380" s="442"/>
      <c r="AK380" s="442"/>
      <c r="AL380" s="442"/>
      <c r="AM380" s="442"/>
      <c r="AN380" s="442"/>
      <c r="AO380" s="442"/>
      <c r="AP380" s="442"/>
      <c r="AQ380" s="442"/>
      <c r="AR380" s="442"/>
      <c r="AS380" s="442"/>
      <c r="AT380" s="442"/>
      <c r="AU380" s="442"/>
      <c r="AV380" s="442"/>
      <c r="AW380" s="442"/>
      <c r="AX380" s="442"/>
      <c r="AY380" s="442"/>
      <c r="AZ380" s="442"/>
    </row>
    <row r="381" spans="2:52">
      <c r="X381" s="442"/>
      <c r="Y381" s="442"/>
      <c r="Z381" s="442"/>
      <c r="AA381" s="442"/>
      <c r="AB381" s="442"/>
      <c r="AC381" s="442"/>
      <c r="AD381" s="442"/>
      <c r="AE381" s="442"/>
      <c r="AF381" s="442"/>
      <c r="AG381" s="442"/>
      <c r="AH381" s="442"/>
      <c r="AI381" s="442"/>
      <c r="AJ381" s="442"/>
      <c r="AK381" s="442"/>
      <c r="AL381" s="442"/>
      <c r="AM381" s="442"/>
      <c r="AN381" s="442"/>
      <c r="AO381" s="442"/>
      <c r="AP381" s="442"/>
      <c r="AQ381" s="442"/>
      <c r="AR381" s="442"/>
      <c r="AS381" s="442"/>
      <c r="AT381" s="442"/>
      <c r="AU381" s="442"/>
      <c r="AV381" s="442"/>
      <c r="AW381" s="442"/>
      <c r="AX381" s="442"/>
      <c r="AY381" s="442"/>
      <c r="AZ381" s="442"/>
    </row>
    <row r="382" spans="2:52">
      <c r="X382" s="442"/>
      <c r="Y382" s="442"/>
      <c r="Z382" s="442"/>
      <c r="AA382" s="442"/>
      <c r="AB382" s="442"/>
      <c r="AC382" s="442"/>
      <c r="AD382" s="442"/>
      <c r="AE382" s="442"/>
      <c r="AF382" s="442"/>
      <c r="AG382" s="442"/>
      <c r="AH382" s="442"/>
      <c r="AI382" s="442"/>
      <c r="AJ382" s="442"/>
      <c r="AK382" s="442"/>
      <c r="AL382" s="442"/>
      <c r="AM382" s="442"/>
      <c r="AN382" s="442"/>
      <c r="AO382" s="442"/>
      <c r="AP382" s="442"/>
      <c r="AQ382" s="442"/>
      <c r="AR382" s="442"/>
      <c r="AS382" s="442"/>
      <c r="AT382" s="442"/>
      <c r="AU382" s="442"/>
      <c r="AV382" s="442"/>
      <c r="AW382" s="442"/>
      <c r="AX382" s="442"/>
      <c r="AY382" s="442"/>
      <c r="AZ382" s="442"/>
    </row>
    <row r="383" spans="2:52">
      <c r="X383" s="442"/>
      <c r="Y383" s="442"/>
      <c r="Z383" s="442"/>
      <c r="AA383" s="442"/>
      <c r="AB383" s="442"/>
      <c r="AC383" s="442"/>
      <c r="AD383" s="442"/>
      <c r="AE383" s="442"/>
      <c r="AF383" s="442"/>
      <c r="AG383" s="442"/>
      <c r="AH383" s="442"/>
      <c r="AI383" s="442"/>
      <c r="AJ383" s="442"/>
      <c r="AK383" s="442"/>
      <c r="AL383" s="442"/>
      <c r="AM383" s="442"/>
      <c r="AN383" s="442"/>
      <c r="AO383" s="442"/>
      <c r="AP383" s="442"/>
      <c r="AQ383" s="442"/>
      <c r="AR383" s="442"/>
      <c r="AS383" s="442"/>
      <c r="AT383" s="442"/>
      <c r="AU383" s="442"/>
      <c r="AV383" s="442"/>
      <c r="AW383" s="442"/>
      <c r="AX383" s="442"/>
      <c r="AY383" s="442"/>
      <c r="AZ383" s="442"/>
    </row>
    <row r="384" spans="2:52">
      <c r="X384" s="442"/>
      <c r="Y384" s="442"/>
      <c r="Z384" s="442"/>
      <c r="AA384" s="442"/>
      <c r="AB384" s="442"/>
      <c r="AC384" s="442"/>
      <c r="AD384" s="442"/>
      <c r="AE384" s="442"/>
      <c r="AF384" s="442"/>
      <c r="AG384" s="442"/>
      <c r="AH384" s="442"/>
      <c r="AI384" s="442"/>
      <c r="AJ384" s="442"/>
      <c r="AK384" s="442"/>
      <c r="AL384" s="442"/>
      <c r="AM384" s="442"/>
      <c r="AN384" s="442"/>
      <c r="AO384" s="442"/>
      <c r="AP384" s="442"/>
      <c r="AQ384" s="442"/>
      <c r="AR384" s="442"/>
      <c r="AS384" s="442"/>
      <c r="AT384" s="442"/>
      <c r="AU384" s="442"/>
      <c r="AV384" s="442"/>
      <c r="AW384" s="442"/>
      <c r="AX384" s="442"/>
      <c r="AY384" s="442"/>
      <c r="AZ384" s="442"/>
    </row>
    <row r="385" spans="24:52">
      <c r="X385" s="442"/>
      <c r="Y385" s="442"/>
      <c r="Z385" s="442"/>
      <c r="AA385" s="442"/>
      <c r="AB385" s="442"/>
      <c r="AC385" s="442"/>
      <c r="AD385" s="442"/>
      <c r="AE385" s="442"/>
      <c r="AF385" s="442"/>
      <c r="AG385" s="442"/>
      <c r="AH385" s="442"/>
      <c r="AI385" s="442"/>
      <c r="AJ385" s="442"/>
      <c r="AK385" s="442"/>
      <c r="AL385" s="442"/>
      <c r="AM385" s="442"/>
      <c r="AN385" s="442"/>
      <c r="AO385" s="442"/>
      <c r="AP385" s="442"/>
      <c r="AQ385" s="442"/>
      <c r="AR385" s="442"/>
      <c r="AS385" s="442"/>
      <c r="AT385" s="442"/>
      <c r="AU385" s="442"/>
      <c r="AV385" s="442"/>
      <c r="AW385" s="442"/>
      <c r="AX385" s="442"/>
      <c r="AY385" s="442"/>
      <c r="AZ385" s="442"/>
    </row>
    <row r="386" spans="24:52">
      <c r="X386" s="442"/>
      <c r="Y386" s="442"/>
      <c r="Z386" s="442"/>
      <c r="AA386" s="442"/>
      <c r="AB386" s="442"/>
      <c r="AC386" s="442"/>
      <c r="AD386" s="442"/>
      <c r="AE386" s="442"/>
      <c r="AF386" s="442"/>
      <c r="AG386" s="442"/>
      <c r="AH386" s="442"/>
      <c r="AI386" s="442"/>
      <c r="AJ386" s="442"/>
      <c r="AK386" s="442"/>
      <c r="AL386" s="442"/>
      <c r="AM386" s="442"/>
      <c r="AN386" s="442"/>
      <c r="AO386" s="442"/>
      <c r="AP386" s="442"/>
      <c r="AQ386" s="442"/>
      <c r="AR386" s="442"/>
      <c r="AS386" s="442"/>
      <c r="AT386" s="442"/>
      <c r="AU386" s="442"/>
      <c r="AV386" s="442"/>
      <c r="AW386" s="442"/>
      <c r="AX386" s="442"/>
      <c r="AY386" s="442"/>
      <c r="AZ386" s="442"/>
    </row>
    <row r="387" spans="24:52">
      <c r="X387" s="442"/>
      <c r="Y387" s="442"/>
      <c r="Z387" s="442"/>
      <c r="AA387" s="442"/>
      <c r="AB387" s="442"/>
      <c r="AC387" s="442"/>
      <c r="AD387" s="442"/>
      <c r="AE387" s="442"/>
      <c r="AF387" s="442"/>
      <c r="AG387" s="442"/>
      <c r="AH387" s="442"/>
      <c r="AI387" s="442"/>
      <c r="AJ387" s="442"/>
      <c r="AK387" s="442"/>
      <c r="AL387" s="442"/>
      <c r="AM387" s="442"/>
      <c r="AN387" s="442"/>
      <c r="AO387" s="442"/>
      <c r="AP387" s="442"/>
      <c r="AQ387" s="442"/>
      <c r="AR387" s="442"/>
      <c r="AS387" s="442"/>
      <c r="AT387" s="442"/>
      <c r="AU387" s="442"/>
      <c r="AV387" s="442"/>
      <c r="AW387" s="442"/>
      <c r="AX387" s="442"/>
      <c r="AY387" s="442"/>
      <c r="AZ387" s="442"/>
    </row>
    <row r="388" spans="24:52">
      <c r="X388" s="442"/>
      <c r="Y388" s="442"/>
      <c r="Z388" s="442"/>
      <c r="AA388" s="442"/>
      <c r="AB388" s="442"/>
      <c r="AC388" s="442"/>
      <c r="AD388" s="442"/>
      <c r="AE388" s="442"/>
      <c r="AF388" s="442"/>
      <c r="AG388" s="442"/>
      <c r="AH388" s="442"/>
      <c r="AI388" s="442"/>
      <c r="AJ388" s="442"/>
      <c r="AK388" s="442"/>
      <c r="AL388" s="442"/>
      <c r="AM388" s="442"/>
      <c r="AN388" s="442"/>
      <c r="AO388" s="442"/>
      <c r="AP388" s="442"/>
      <c r="AQ388" s="442"/>
      <c r="AR388" s="442"/>
      <c r="AS388" s="442"/>
      <c r="AT388" s="442"/>
      <c r="AU388" s="442"/>
      <c r="AV388" s="442"/>
      <c r="AW388" s="442"/>
      <c r="AX388" s="442"/>
      <c r="AY388" s="442"/>
      <c r="AZ388" s="442"/>
    </row>
    <row r="389" spans="24:52">
      <c r="X389" s="442"/>
      <c r="Y389" s="442"/>
      <c r="Z389" s="442"/>
      <c r="AA389" s="442"/>
      <c r="AB389" s="442"/>
      <c r="AC389" s="442"/>
      <c r="AD389" s="442"/>
      <c r="AE389" s="442"/>
      <c r="AF389" s="442"/>
      <c r="AG389" s="442"/>
      <c r="AH389" s="442"/>
      <c r="AI389" s="442"/>
      <c r="AJ389" s="442"/>
      <c r="AK389" s="442"/>
      <c r="AL389" s="442"/>
      <c r="AM389" s="442"/>
      <c r="AN389" s="442"/>
      <c r="AO389" s="442"/>
      <c r="AP389" s="442"/>
      <c r="AQ389" s="442"/>
      <c r="AR389" s="442"/>
      <c r="AS389" s="442"/>
      <c r="AT389" s="442"/>
      <c r="AU389" s="442"/>
      <c r="AV389" s="442"/>
      <c r="AW389" s="442"/>
      <c r="AX389" s="442"/>
      <c r="AY389" s="442"/>
      <c r="AZ389" s="442"/>
    </row>
    <row r="390" spans="24:52">
      <c r="X390" s="442"/>
      <c r="Y390" s="442"/>
      <c r="Z390" s="442"/>
      <c r="AA390" s="442"/>
      <c r="AB390" s="442"/>
      <c r="AC390" s="442"/>
      <c r="AD390" s="442"/>
      <c r="AE390" s="442"/>
      <c r="AF390" s="442"/>
      <c r="AG390" s="442"/>
      <c r="AH390" s="442"/>
      <c r="AI390" s="442"/>
      <c r="AJ390" s="442"/>
      <c r="AK390" s="442"/>
      <c r="AL390" s="442"/>
      <c r="AM390" s="442"/>
      <c r="AN390" s="442"/>
      <c r="AO390" s="442"/>
      <c r="AP390" s="442"/>
      <c r="AQ390" s="442"/>
      <c r="AR390" s="442"/>
      <c r="AS390" s="442"/>
      <c r="AT390" s="442"/>
      <c r="AU390" s="442"/>
      <c r="AV390" s="442"/>
      <c r="AW390" s="442"/>
      <c r="AX390" s="442"/>
      <c r="AY390" s="442"/>
      <c r="AZ390" s="442"/>
    </row>
    <row r="391" spans="24:52">
      <c r="X391" s="442"/>
      <c r="Y391" s="442"/>
      <c r="Z391" s="442"/>
      <c r="AA391" s="442"/>
      <c r="AB391" s="442"/>
      <c r="AC391" s="442"/>
      <c r="AD391" s="442"/>
      <c r="AE391" s="442"/>
      <c r="AF391" s="442"/>
      <c r="AG391" s="442"/>
      <c r="AH391" s="442"/>
      <c r="AI391" s="442"/>
      <c r="AJ391" s="442"/>
      <c r="AK391" s="442"/>
      <c r="AL391" s="442"/>
      <c r="AM391" s="442"/>
      <c r="AN391" s="442"/>
      <c r="AO391" s="442"/>
      <c r="AP391" s="442"/>
      <c r="AQ391" s="442"/>
      <c r="AR391" s="442"/>
      <c r="AS391" s="442"/>
      <c r="AT391" s="442"/>
      <c r="AU391" s="442"/>
      <c r="AV391" s="442"/>
      <c r="AW391" s="442"/>
      <c r="AX391" s="442"/>
      <c r="AY391" s="442"/>
      <c r="AZ391" s="442"/>
    </row>
    <row r="392" spans="24:52">
      <c r="X392" s="442"/>
      <c r="Y392" s="442"/>
      <c r="Z392" s="442"/>
      <c r="AA392" s="442"/>
      <c r="AB392" s="442"/>
      <c r="AC392" s="442"/>
      <c r="AD392" s="442"/>
      <c r="AE392" s="442"/>
      <c r="AF392" s="442"/>
      <c r="AG392" s="442"/>
      <c r="AH392" s="442"/>
      <c r="AI392" s="442"/>
      <c r="AJ392" s="442"/>
      <c r="AK392" s="442"/>
      <c r="AL392" s="442"/>
      <c r="AM392" s="442"/>
      <c r="AN392" s="442"/>
      <c r="AO392" s="442"/>
      <c r="AP392" s="442"/>
      <c r="AQ392" s="442"/>
      <c r="AR392" s="442"/>
      <c r="AS392" s="442"/>
      <c r="AT392" s="442"/>
      <c r="AU392" s="442"/>
      <c r="AV392" s="442"/>
      <c r="AW392" s="442"/>
      <c r="AX392" s="442"/>
      <c r="AY392" s="442"/>
      <c r="AZ392" s="442"/>
    </row>
    <row r="393" spans="24:52">
      <c r="X393" s="442"/>
      <c r="Y393" s="442"/>
      <c r="Z393" s="442"/>
      <c r="AA393" s="442"/>
      <c r="AB393" s="442"/>
      <c r="AC393" s="442"/>
      <c r="AD393" s="442"/>
      <c r="AE393" s="442"/>
      <c r="AF393" s="442"/>
      <c r="AG393" s="442"/>
      <c r="AH393" s="442"/>
      <c r="AI393" s="442"/>
      <c r="AJ393" s="442"/>
      <c r="AK393" s="442"/>
      <c r="AL393" s="442"/>
      <c r="AM393" s="442"/>
      <c r="AN393" s="442"/>
      <c r="AO393" s="442"/>
      <c r="AP393" s="442"/>
      <c r="AQ393" s="442"/>
      <c r="AR393" s="442"/>
      <c r="AS393" s="442"/>
      <c r="AT393" s="442"/>
      <c r="AU393" s="442"/>
      <c r="AV393" s="442"/>
      <c r="AW393" s="442"/>
      <c r="AX393" s="442"/>
      <c r="AY393" s="442"/>
      <c r="AZ393" s="442"/>
    </row>
    <row r="394" spans="24:52">
      <c r="X394" s="442"/>
      <c r="Y394" s="442"/>
      <c r="Z394" s="442"/>
      <c r="AA394" s="442"/>
      <c r="AB394" s="442"/>
      <c r="AC394" s="442"/>
      <c r="AD394" s="442"/>
      <c r="AE394" s="442"/>
      <c r="AF394" s="442"/>
      <c r="AG394" s="442"/>
      <c r="AH394" s="442"/>
      <c r="AI394" s="442"/>
      <c r="AJ394" s="442"/>
      <c r="AK394" s="442"/>
      <c r="AL394" s="442"/>
      <c r="AM394" s="442"/>
      <c r="AN394" s="442"/>
      <c r="AO394" s="442"/>
      <c r="AP394" s="442"/>
      <c r="AQ394" s="442"/>
      <c r="AR394" s="442"/>
      <c r="AS394" s="442"/>
      <c r="AT394" s="442"/>
      <c r="AU394" s="442"/>
      <c r="AV394" s="442"/>
      <c r="AW394" s="442"/>
      <c r="AX394" s="442"/>
      <c r="AY394" s="442"/>
      <c r="AZ394" s="442"/>
    </row>
    <row r="395" spans="24:52">
      <c r="X395" s="442"/>
      <c r="Y395" s="442"/>
      <c r="Z395" s="442"/>
      <c r="AA395" s="442"/>
      <c r="AB395" s="442"/>
      <c r="AC395" s="442"/>
      <c r="AD395" s="442"/>
      <c r="AE395" s="442"/>
      <c r="AF395" s="442"/>
      <c r="AG395" s="442"/>
      <c r="AH395" s="442"/>
      <c r="AI395" s="442"/>
      <c r="AJ395" s="442"/>
      <c r="AK395" s="442"/>
      <c r="AL395" s="442"/>
      <c r="AM395" s="442"/>
      <c r="AN395" s="442"/>
      <c r="AO395" s="442"/>
      <c r="AP395" s="442"/>
      <c r="AQ395" s="442"/>
      <c r="AR395" s="442"/>
      <c r="AS395" s="442"/>
      <c r="AT395" s="442"/>
      <c r="AU395" s="442"/>
      <c r="AV395" s="442"/>
      <c r="AW395" s="442"/>
      <c r="AX395" s="442"/>
      <c r="AY395" s="442"/>
      <c r="AZ395" s="442"/>
    </row>
    <row r="396" spans="24:52">
      <c r="X396" s="442"/>
      <c r="Y396" s="442"/>
      <c r="Z396" s="442"/>
      <c r="AA396" s="442"/>
      <c r="AB396" s="442"/>
      <c r="AC396" s="442"/>
      <c r="AD396" s="442"/>
      <c r="AE396" s="442"/>
      <c r="AF396" s="442"/>
      <c r="AG396" s="442"/>
      <c r="AH396" s="442"/>
      <c r="AI396" s="442"/>
      <c r="AJ396" s="442"/>
      <c r="AK396" s="442"/>
      <c r="AL396" s="442"/>
      <c r="AM396" s="442"/>
      <c r="AN396" s="442"/>
      <c r="AO396" s="442"/>
      <c r="AP396" s="442"/>
      <c r="AQ396" s="442"/>
      <c r="AR396" s="442"/>
      <c r="AS396" s="442"/>
      <c r="AT396" s="442"/>
      <c r="AU396" s="442"/>
      <c r="AV396" s="442"/>
      <c r="AW396" s="442"/>
      <c r="AX396" s="442"/>
      <c r="AY396" s="442"/>
      <c r="AZ396" s="442"/>
    </row>
    <row r="397" spans="24:52">
      <c r="X397" s="442"/>
      <c r="Y397" s="442"/>
      <c r="Z397" s="442"/>
      <c r="AA397" s="442"/>
      <c r="AB397" s="442"/>
      <c r="AC397" s="442"/>
      <c r="AD397" s="442"/>
      <c r="AE397" s="442"/>
      <c r="AF397" s="442"/>
      <c r="AG397" s="442"/>
      <c r="AH397" s="442"/>
      <c r="AI397" s="442"/>
      <c r="AJ397" s="442"/>
      <c r="AK397" s="442"/>
      <c r="AL397" s="442"/>
      <c r="AM397" s="442"/>
      <c r="AN397" s="442"/>
      <c r="AO397" s="442"/>
      <c r="AP397" s="442"/>
      <c r="AQ397" s="442"/>
      <c r="AR397" s="442"/>
      <c r="AS397" s="442"/>
      <c r="AT397" s="442"/>
      <c r="AU397" s="442"/>
      <c r="AV397" s="442"/>
      <c r="AW397" s="442"/>
      <c r="AX397" s="442"/>
      <c r="AY397" s="442"/>
      <c r="AZ397" s="442"/>
    </row>
    <row r="398" spans="24:52">
      <c r="X398" s="442"/>
      <c r="Y398" s="442"/>
      <c r="Z398" s="442"/>
      <c r="AA398" s="442"/>
      <c r="AB398" s="442"/>
      <c r="AC398" s="442"/>
      <c r="AD398" s="442"/>
      <c r="AE398" s="442"/>
      <c r="AF398" s="442"/>
      <c r="AG398" s="442"/>
      <c r="AH398" s="442"/>
      <c r="AI398" s="442"/>
      <c r="AJ398" s="442"/>
      <c r="AK398" s="442"/>
      <c r="AL398" s="442"/>
      <c r="AM398" s="442"/>
      <c r="AN398" s="442"/>
      <c r="AO398" s="442"/>
      <c r="AP398" s="442"/>
      <c r="AQ398" s="442"/>
      <c r="AR398" s="442"/>
      <c r="AS398" s="442"/>
      <c r="AT398" s="442"/>
      <c r="AU398" s="442"/>
      <c r="AV398" s="442"/>
      <c r="AW398" s="442"/>
      <c r="AX398" s="442"/>
      <c r="AY398" s="442"/>
      <c r="AZ398" s="442"/>
    </row>
    <row r="399" spans="24:52">
      <c r="X399" s="442"/>
      <c r="Y399" s="442"/>
      <c r="Z399" s="442"/>
      <c r="AA399" s="442"/>
      <c r="AB399" s="442"/>
      <c r="AC399" s="442"/>
      <c r="AD399" s="442"/>
      <c r="AE399" s="442"/>
      <c r="AF399" s="442"/>
      <c r="AG399" s="442"/>
      <c r="AH399" s="442"/>
      <c r="AI399" s="442"/>
      <c r="AJ399" s="442"/>
      <c r="AK399" s="442"/>
      <c r="AL399" s="442"/>
      <c r="AM399" s="442"/>
      <c r="AN399" s="442"/>
      <c r="AO399" s="442"/>
      <c r="AP399" s="442"/>
      <c r="AQ399" s="442"/>
      <c r="AR399" s="442"/>
      <c r="AS399" s="442"/>
      <c r="AT399" s="442"/>
      <c r="AU399" s="442"/>
      <c r="AV399" s="442"/>
      <c r="AW399" s="442"/>
      <c r="AX399" s="442"/>
      <c r="AY399" s="442"/>
      <c r="AZ399" s="442"/>
    </row>
    <row r="400" spans="24:52">
      <c r="X400" s="442"/>
      <c r="Y400" s="442"/>
      <c r="Z400" s="442"/>
      <c r="AA400" s="442"/>
      <c r="AB400" s="442"/>
      <c r="AC400" s="442"/>
      <c r="AD400" s="442"/>
      <c r="AE400" s="442"/>
      <c r="AF400" s="442"/>
      <c r="AG400" s="442"/>
      <c r="AH400" s="442"/>
      <c r="AI400" s="442"/>
      <c r="AJ400" s="442"/>
      <c r="AK400" s="442"/>
      <c r="AL400" s="442"/>
      <c r="AM400" s="442"/>
      <c r="AN400" s="442"/>
      <c r="AO400" s="442"/>
      <c r="AP400" s="442"/>
      <c r="AQ400" s="442"/>
      <c r="AR400" s="442"/>
      <c r="AS400" s="442"/>
      <c r="AT400" s="442"/>
      <c r="AU400" s="442"/>
      <c r="AV400" s="442"/>
      <c r="AW400" s="442"/>
      <c r="AX400" s="442"/>
      <c r="AY400" s="442"/>
      <c r="AZ400" s="442"/>
    </row>
    <row r="401" spans="24:52">
      <c r="X401" s="442"/>
      <c r="Y401" s="442"/>
      <c r="Z401" s="442"/>
      <c r="AA401" s="442"/>
      <c r="AB401" s="442"/>
      <c r="AC401" s="442"/>
      <c r="AD401" s="442"/>
      <c r="AE401" s="442"/>
      <c r="AF401" s="442"/>
      <c r="AG401" s="442"/>
      <c r="AH401" s="442"/>
      <c r="AI401" s="442"/>
      <c r="AJ401" s="442"/>
      <c r="AK401" s="442"/>
      <c r="AL401" s="442"/>
      <c r="AM401" s="442"/>
      <c r="AN401" s="442"/>
      <c r="AO401" s="442"/>
      <c r="AP401" s="442"/>
      <c r="AQ401" s="442"/>
      <c r="AR401" s="442"/>
      <c r="AS401" s="442"/>
      <c r="AT401" s="442"/>
      <c r="AU401" s="442"/>
      <c r="AV401" s="442"/>
      <c r="AW401" s="442"/>
      <c r="AX401" s="442"/>
      <c r="AY401" s="442"/>
      <c r="AZ401" s="442"/>
    </row>
  </sheetData>
  <sheetProtection algorithmName="SHA-512" hashValue="3vBbqfO264B8YJNUrn+amYbzNzyd4/vyps7CWXayiWMFXlVWyxziPNAuSh65CKN+/agaroHGkxTqUajAB5W9Pg==" saltValue="w+brGo0sSlDE7AHQNKRROg==" spinCount="100000" sheet="1" formatCells="0" formatColumns="0" formatRows="0"/>
  <mergeCells count="681">
    <mergeCell ref="B2:B4"/>
    <mergeCell ref="I9:K9"/>
    <mergeCell ref="M9:N9"/>
    <mergeCell ref="O9:P9"/>
    <mergeCell ref="I6:K6"/>
    <mergeCell ref="M6:N6"/>
    <mergeCell ref="O6:P6"/>
    <mergeCell ref="I7:K7"/>
    <mergeCell ref="M7:N7"/>
    <mergeCell ref="O7:P7"/>
    <mergeCell ref="D2:K2"/>
    <mergeCell ref="D3:K3"/>
    <mergeCell ref="D4:E4"/>
    <mergeCell ref="F4:G4"/>
    <mergeCell ref="C11:F11"/>
    <mergeCell ref="G11:K11"/>
    <mergeCell ref="C13:F13"/>
    <mergeCell ref="G13:K13"/>
    <mergeCell ref="C14:F14"/>
    <mergeCell ref="G14:K14"/>
    <mergeCell ref="I8:K8"/>
    <mergeCell ref="M8:N8"/>
    <mergeCell ref="O8:P8"/>
    <mergeCell ref="C18:F18"/>
    <mergeCell ref="G18:K18"/>
    <mergeCell ref="C19:F19"/>
    <mergeCell ref="G19:K19"/>
    <mergeCell ref="C20:F20"/>
    <mergeCell ref="G20:K20"/>
    <mergeCell ref="C15:F15"/>
    <mergeCell ref="G15:K15"/>
    <mergeCell ref="C16:F16"/>
    <mergeCell ref="G16:K16"/>
    <mergeCell ref="C17:F17"/>
    <mergeCell ref="G17:K17"/>
    <mergeCell ref="C25:F25"/>
    <mergeCell ref="G25:K25"/>
    <mergeCell ref="C26:F26"/>
    <mergeCell ref="G26:K26"/>
    <mergeCell ref="C27:F27"/>
    <mergeCell ref="G27:K27"/>
    <mergeCell ref="C21:F21"/>
    <mergeCell ref="G21:K21"/>
    <mergeCell ref="C22:F22"/>
    <mergeCell ref="G22:K22"/>
    <mergeCell ref="C23:F23"/>
    <mergeCell ref="G23:K23"/>
    <mergeCell ref="C31:F31"/>
    <mergeCell ref="G31:K31"/>
    <mergeCell ref="C32:F32"/>
    <mergeCell ref="G32:K32"/>
    <mergeCell ref="C33:F33"/>
    <mergeCell ref="G33:K33"/>
    <mergeCell ref="C28:F28"/>
    <mergeCell ref="G28:K28"/>
    <mergeCell ref="C29:F29"/>
    <mergeCell ref="G29:K29"/>
    <mergeCell ref="C30:F30"/>
    <mergeCell ref="G30:K30"/>
    <mergeCell ref="C38:F38"/>
    <mergeCell ref="G38:K38"/>
    <mergeCell ref="C39:F39"/>
    <mergeCell ref="G39:K39"/>
    <mergeCell ref="C40:F40"/>
    <mergeCell ref="G40:K40"/>
    <mergeCell ref="C34:F34"/>
    <mergeCell ref="G34:K34"/>
    <mergeCell ref="C35:F35"/>
    <mergeCell ref="G35:K35"/>
    <mergeCell ref="C37:F37"/>
    <mergeCell ref="G37:K37"/>
    <mergeCell ref="C44:F44"/>
    <mergeCell ref="G44:K44"/>
    <mergeCell ref="C45:F45"/>
    <mergeCell ref="G45:K45"/>
    <mergeCell ref="C46:F46"/>
    <mergeCell ref="G46:K46"/>
    <mergeCell ref="C41:F41"/>
    <mergeCell ref="G41:K41"/>
    <mergeCell ref="C42:F42"/>
    <mergeCell ref="G42:K42"/>
    <mergeCell ref="C43:F43"/>
    <mergeCell ref="G43:K43"/>
    <mergeCell ref="C51:F51"/>
    <mergeCell ref="G51:K51"/>
    <mergeCell ref="C52:F52"/>
    <mergeCell ref="G52:K52"/>
    <mergeCell ref="C53:F53"/>
    <mergeCell ref="G53:K53"/>
    <mergeCell ref="C47:F47"/>
    <mergeCell ref="G47:K47"/>
    <mergeCell ref="C49:F49"/>
    <mergeCell ref="G49:K49"/>
    <mergeCell ref="C50:F50"/>
    <mergeCell ref="G50:K50"/>
    <mergeCell ref="C57:F57"/>
    <mergeCell ref="G57:K57"/>
    <mergeCell ref="C58:F58"/>
    <mergeCell ref="G58:K58"/>
    <mergeCell ref="C59:F59"/>
    <mergeCell ref="G59:K59"/>
    <mergeCell ref="C54:F54"/>
    <mergeCell ref="G54:K54"/>
    <mergeCell ref="C55:F55"/>
    <mergeCell ref="G55:K55"/>
    <mergeCell ref="C56:F56"/>
    <mergeCell ref="G56:K56"/>
    <mergeCell ref="C64:F64"/>
    <mergeCell ref="G64:K64"/>
    <mergeCell ref="C65:F65"/>
    <mergeCell ref="G65:K65"/>
    <mergeCell ref="C66:F66"/>
    <mergeCell ref="G66:K66"/>
    <mergeCell ref="C61:F61"/>
    <mergeCell ref="G61:K61"/>
    <mergeCell ref="C62:F62"/>
    <mergeCell ref="G62:K62"/>
    <mergeCell ref="C63:F63"/>
    <mergeCell ref="G63:K63"/>
    <mergeCell ref="C70:F70"/>
    <mergeCell ref="G70:K70"/>
    <mergeCell ref="C71:F71"/>
    <mergeCell ref="G71:K71"/>
    <mergeCell ref="C73:F73"/>
    <mergeCell ref="G73:K73"/>
    <mergeCell ref="C67:F67"/>
    <mergeCell ref="G67:K67"/>
    <mergeCell ref="C68:F68"/>
    <mergeCell ref="G68:K68"/>
    <mergeCell ref="C69:F69"/>
    <mergeCell ref="G69:K69"/>
    <mergeCell ref="C77:F77"/>
    <mergeCell ref="G77:K77"/>
    <mergeCell ref="C78:F78"/>
    <mergeCell ref="G78:K78"/>
    <mergeCell ref="C79:F79"/>
    <mergeCell ref="G79:K79"/>
    <mergeCell ref="C74:F74"/>
    <mergeCell ref="G74:K74"/>
    <mergeCell ref="C75:F75"/>
    <mergeCell ref="G75:K75"/>
    <mergeCell ref="C76:F76"/>
    <mergeCell ref="G76:K76"/>
    <mergeCell ref="C83:F83"/>
    <mergeCell ref="G83:K83"/>
    <mergeCell ref="C85:F85"/>
    <mergeCell ref="G85:K85"/>
    <mergeCell ref="C86:F86"/>
    <mergeCell ref="G86:K86"/>
    <mergeCell ref="C80:F80"/>
    <mergeCell ref="G80:K80"/>
    <mergeCell ref="C81:F81"/>
    <mergeCell ref="G81:K81"/>
    <mergeCell ref="C82:F82"/>
    <mergeCell ref="G82:K82"/>
    <mergeCell ref="C90:F90"/>
    <mergeCell ref="G90:K90"/>
    <mergeCell ref="C91:F91"/>
    <mergeCell ref="G91:K91"/>
    <mergeCell ref="C92:F92"/>
    <mergeCell ref="G92:K92"/>
    <mergeCell ref="C87:F87"/>
    <mergeCell ref="G87:K87"/>
    <mergeCell ref="C88:F88"/>
    <mergeCell ref="G88:K88"/>
    <mergeCell ref="C89:F89"/>
    <mergeCell ref="G89:K89"/>
    <mergeCell ref="C97:F97"/>
    <mergeCell ref="G97:K97"/>
    <mergeCell ref="C98:F98"/>
    <mergeCell ref="G98:K98"/>
    <mergeCell ref="C99:F99"/>
    <mergeCell ref="G99:K99"/>
    <mergeCell ref="C93:F93"/>
    <mergeCell ref="G93:K93"/>
    <mergeCell ref="C94:F94"/>
    <mergeCell ref="G94:K94"/>
    <mergeCell ref="C95:F95"/>
    <mergeCell ref="G95:K95"/>
    <mergeCell ref="C103:F103"/>
    <mergeCell ref="G103:K103"/>
    <mergeCell ref="C104:F104"/>
    <mergeCell ref="G104:K104"/>
    <mergeCell ref="C105:F105"/>
    <mergeCell ref="G105:K105"/>
    <mergeCell ref="C100:F100"/>
    <mergeCell ref="G100:K100"/>
    <mergeCell ref="C101:F101"/>
    <mergeCell ref="G101:K101"/>
    <mergeCell ref="C102:F102"/>
    <mergeCell ref="G102:K102"/>
    <mergeCell ref="C110:F110"/>
    <mergeCell ref="G110:K110"/>
    <mergeCell ref="C111:F111"/>
    <mergeCell ref="G111:K111"/>
    <mergeCell ref="C112:F112"/>
    <mergeCell ref="G112:K112"/>
    <mergeCell ref="C106:F106"/>
    <mergeCell ref="G106:K106"/>
    <mergeCell ref="C107:F107"/>
    <mergeCell ref="G107:K107"/>
    <mergeCell ref="C109:F109"/>
    <mergeCell ref="G109:K109"/>
    <mergeCell ref="C116:F116"/>
    <mergeCell ref="G116:K116"/>
    <mergeCell ref="C117:F117"/>
    <mergeCell ref="G117:K117"/>
    <mergeCell ref="C118:F118"/>
    <mergeCell ref="G118:K118"/>
    <mergeCell ref="C113:F113"/>
    <mergeCell ref="G113:K113"/>
    <mergeCell ref="C114:F114"/>
    <mergeCell ref="G114:K114"/>
    <mergeCell ref="C115:F115"/>
    <mergeCell ref="G115:K115"/>
    <mergeCell ref="C123:F123"/>
    <mergeCell ref="G123:K123"/>
    <mergeCell ref="C124:F124"/>
    <mergeCell ref="G124:K124"/>
    <mergeCell ref="C125:F125"/>
    <mergeCell ref="G125:K125"/>
    <mergeCell ref="C119:F119"/>
    <mergeCell ref="G119:K119"/>
    <mergeCell ref="C121:F121"/>
    <mergeCell ref="G121:K121"/>
    <mergeCell ref="C122:F122"/>
    <mergeCell ref="G122:K122"/>
    <mergeCell ref="C129:F129"/>
    <mergeCell ref="G129:K129"/>
    <mergeCell ref="C130:F130"/>
    <mergeCell ref="G130:K130"/>
    <mergeCell ref="C131:F131"/>
    <mergeCell ref="G131:K131"/>
    <mergeCell ref="C126:F126"/>
    <mergeCell ref="G126:K126"/>
    <mergeCell ref="C127:F127"/>
    <mergeCell ref="G127:K127"/>
    <mergeCell ref="C128:F128"/>
    <mergeCell ref="G128:K128"/>
    <mergeCell ref="C136:F136"/>
    <mergeCell ref="G136:K136"/>
    <mergeCell ref="C137:F137"/>
    <mergeCell ref="G137:K137"/>
    <mergeCell ref="C138:F138"/>
    <mergeCell ref="G138:K138"/>
    <mergeCell ref="C133:F133"/>
    <mergeCell ref="G133:K133"/>
    <mergeCell ref="C134:F134"/>
    <mergeCell ref="G134:K134"/>
    <mergeCell ref="C135:F135"/>
    <mergeCell ref="G135:K135"/>
    <mergeCell ref="C142:F142"/>
    <mergeCell ref="G142:K142"/>
    <mergeCell ref="C143:F143"/>
    <mergeCell ref="G143:K143"/>
    <mergeCell ref="C145:F145"/>
    <mergeCell ref="G145:K145"/>
    <mergeCell ref="C139:F139"/>
    <mergeCell ref="G139:K139"/>
    <mergeCell ref="C140:F140"/>
    <mergeCell ref="G140:K140"/>
    <mergeCell ref="C141:F141"/>
    <mergeCell ref="G141:K141"/>
    <mergeCell ref="C149:F149"/>
    <mergeCell ref="G149:K149"/>
    <mergeCell ref="C150:F150"/>
    <mergeCell ref="G150:K150"/>
    <mergeCell ref="C151:F151"/>
    <mergeCell ref="G151:K151"/>
    <mergeCell ref="C146:F146"/>
    <mergeCell ref="G146:K146"/>
    <mergeCell ref="C147:F147"/>
    <mergeCell ref="G147:K147"/>
    <mergeCell ref="C148:F148"/>
    <mergeCell ref="G148:K148"/>
    <mergeCell ref="C155:F155"/>
    <mergeCell ref="G155:K155"/>
    <mergeCell ref="C157:F157"/>
    <mergeCell ref="G157:K157"/>
    <mergeCell ref="C158:F158"/>
    <mergeCell ref="G158:K158"/>
    <mergeCell ref="C152:F152"/>
    <mergeCell ref="G152:K152"/>
    <mergeCell ref="C153:F153"/>
    <mergeCell ref="G153:K153"/>
    <mergeCell ref="C154:F154"/>
    <mergeCell ref="G154:K154"/>
    <mergeCell ref="C162:F162"/>
    <mergeCell ref="G162:K162"/>
    <mergeCell ref="C163:F163"/>
    <mergeCell ref="G163:K163"/>
    <mergeCell ref="C164:F164"/>
    <mergeCell ref="G164:K164"/>
    <mergeCell ref="C159:F159"/>
    <mergeCell ref="G159:K159"/>
    <mergeCell ref="C160:F160"/>
    <mergeCell ref="G160:K160"/>
    <mergeCell ref="C161:F161"/>
    <mergeCell ref="G161:K161"/>
    <mergeCell ref="C169:F169"/>
    <mergeCell ref="G169:K169"/>
    <mergeCell ref="C170:F170"/>
    <mergeCell ref="G170:K170"/>
    <mergeCell ref="C171:F171"/>
    <mergeCell ref="G171:K171"/>
    <mergeCell ref="C165:F165"/>
    <mergeCell ref="G165:K165"/>
    <mergeCell ref="C166:F166"/>
    <mergeCell ref="G166:K166"/>
    <mergeCell ref="C167:F167"/>
    <mergeCell ref="G167:K167"/>
    <mergeCell ref="C175:F175"/>
    <mergeCell ref="G175:K175"/>
    <mergeCell ref="C176:F176"/>
    <mergeCell ref="G176:K176"/>
    <mergeCell ref="C177:F177"/>
    <mergeCell ref="G177:K177"/>
    <mergeCell ref="C172:F172"/>
    <mergeCell ref="G172:K172"/>
    <mergeCell ref="C173:F173"/>
    <mergeCell ref="G173:K173"/>
    <mergeCell ref="C174:F174"/>
    <mergeCell ref="G174:K174"/>
    <mergeCell ref="C182:F182"/>
    <mergeCell ref="G182:K182"/>
    <mergeCell ref="C183:F183"/>
    <mergeCell ref="G183:K183"/>
    <mergeCell ref="C184:F184"/>
    <mergeCell ref="G184:K184"/>
    <mergeCell ref="C178:F178"/>
    <mergeCell ref="G178:K178"/>
    <mergeCell ref="C179:F179"/>
    <mergeCell ref="G179:K179"/>
    <mergeCell ref="C181:F181"/>
    <mergeCell ref="G181:K181"/>
    <mergeCell ref="C188:F188"/>
    <mergeCell ref="G188:K188"/>
    <mergeCell ref="C189:F189"/>
    <mergeCell ref="G189:K189"/>
    <mergeCell ref="C190:F190"/>
    <mergeCell ref="G190:K190"/>
    <mergeCell ref="C185:F185"/>
    <mergeCell ref="G185:K185"/>
    <mergeCell ref="C186:F186"/>
    <mergeCell ref="G186:K186"/>
    <mergeCell ref="C187:F187"/>
    <mergeCell ref="G187:K187"/>
    <mergeCell ref="C195:F195"/>
    <mergeCell ref="G195:K195"/>
    <mergeCell ref="C196:F196"/>
    <mergeCell ref="G196:K196"/>
    <mergeCell ref="C197:F197"/>
    <mergeCell ref="G197:K197"/>
    <mergeCell ref="C191:F191"/>
    <mergeCell ref="G191:K191"/>
    <mergeCell ref="C193:F193"/>
    <mergeCell ref="G193:K193"/>
    <mergeCell ref="C194:F194"/>
    <mergeCell ref="G194:K194"/>
    <mergeCell ref="C201:F201"/>
    <mergeCell ref="G201:K201"/>
    <mergeCell ref="C202:F202"/>
    <mergeCell ref="G202:K202"/>
    <mergeCell ref="C203:F203"/>
    <mergeCell ref="G203:K203"/>
    <mergeCell ref="C198:F198"/>
    <mergeCell ref="G198:K198"/>
    <mergeCell ref="C199:F199"/>
    <mergeCell ref="G199:K199"/>
    <mergeCell ref="C200:F200"/>
    <mergeCell ref="G200:K200"/>
    <mergeCell ref="C208:F208"/>
    <mergeCell ref="G208:K208"/>
    <mergeCell ref="C209:F209"/>
    <mergeCell ref="G209:K209"/>
    <mergeCell ref="C210:F210"/>
    <mergeCell ref="G210:K210"/>
    <mergeCell ref="C205:F205"/>
    <mergeCell ref="G205:K205"/>
    <mergeCell ref="C206:F206"/>
    <mergeCell ref="G206:K206"/>
    <mergeCell ref="C207:F207"/>
    <mergeCell ref="G207:K207"/>
    <mergeCell ref="C214:F214"/>
    <mergeCell ref="G214:K214"/>
    <mergeCell ref="C215:F215"/>
    <mergeCell ref="G215:K215"/>
    <mergeCell ref="C217:F217"/>
    <mergeCell ref="G217:K217"/>
    <mergeCell ref="C211:F211"/>
    <mergeCell ref="G211:K211"/>
    <mergeCell ref="C212:F212"/>
    <mergeCell ref="G212:K212"/>
    <mergeCell ref="C213:F213"/>
    <mergeCell ref="G213:K213"/>
    <mergeCell ref="C221:F221"/>
    <mergeCell ref="G221:K221"/>
    <mergeCell ref="C222:F222"/>
    <mergeCell ref="G222:K222"/>
    <mergeCell ref="C223:F223"/>
    <mergeCell ref="G223:K223"/>
    <mergeCell ref="C218:F218"/>
    <mergeCell ref="G218:K218"/>
    <mergeCell ref="C219:F219"/>
    <mergeCell ref="G219:K219"/>
    <mergeCell ref="C220:F220"/>
    <mergeCell ref="G220:K220"/>
    <mergeCell ref="C227:F227"/>
    <mergeCell ref="G227:K227"/>
    <mergeCell ref="C229:F229"/>
    <mergeCell ref="G229:K229"/>
    <mergeCell ref="C230:F230"/>
    <mergeCell ref="G230:K230"/>
    <mergeCell ref="C224:F224"/>
    <mergeCell ref="G224:K224"/>
    <mergeCell ref="C225:F225"/>
    <mergeCell ref="G225:K225"/>
    <mergeCell ref="C226:F226"/>
    <mergeCell ref="G226:K226"/>
    <mergeCell ref="C234:F234"/>
    <mergeCell ref="G234:K234"/>
    <mergeCell ref="C235:F235"/>
    <mergeCell ref="G235:K235"/>
    <mergeCell ref="C236:F236"/>
    <mergeCell ref="G236:K236"/>
    <mergeCell ref="C231:F231"/>
    <mergeCell ref="G231:K231"/>
    <mergeCell ref="C232:F232"/>
    <mergeCell ref="G232:K232"/>
    <mergeCell ref="C233:F233"/>
    <mergeCell ref="G233:K233"/>
    <mergeCell ref="C241:F241"/>
    <mergeCell ref="G241:K241"/>
    <mergeCell ref="C242:F242"/>
    <mergeCell ref="G242:K242"/>
    <mergeCell ref="C243:F243"/>
    <mergeCell ref="G243:K243"/>
    <mergeCell ref="C237:F237"/>
    <mergeCell ref="G237:K237"/>
    <mergeCell ref="C238:F238"/>
    <mergeCell ref="G238:K238"/>
    <mergeCell ref="C239:F239"/>
    <mergeCell ref="G239:K239"/>
    <mergeCell ref="C247:F247"/>
    <mergeCell ref="G247:K247"/>
    <mergeCell ref="C248:F248"/>
    <mergeCell ref="G248:K248"/>
    <mergeCell ref="C249:F249"/>
    <mergeCell ref="G249:K249"/>
    <mergeCell ref="C244:F244"/>
    <mergeCell ref="G244:K244"/>
    <mergeCell ref="C245:F245"/>
    <mergeCell ref="G245:K245"/>
    <mergeCell ref="C246:F246"/>
    <mergeCell ref="G246:K246"/>
    <mergeCell ref="C254:F254"/>
    <mergeCell ref="G254:K254"/>
    <mergeCell ref="C255:F255"/>
    <mergeCell ref="G255:K255"/>
    <mergeCell ref="C256:F256"/>
    <mergeCell ref="G256:K256"/>
    <mergeCell ref="C250:F250"/>
    <mergeCell ref="G250:K250"/>
    <mergeCell ref="C251:F251"/>
    <mergeCell ref="G251:K251"/>
    <mergeCell ref="C253:F253"/>
    <mergeCell ref="G253:K253"/>
    <mergeCell ref="C260:F260"/>
    <mergeCell ref="G260:K260"/>
    <mergeCell ref="C261:F261"/>
    <mergeCell ref="G261:K261"/>
    <mergeCell ref="C262:F262"/>
    <mergeCell ref="G262:K262"/>
    <mergeCell ref="C257:F257"/>
    <mergeCell ref="G257:K257"/>
    <mergeCell ref="C258:F258"/>
    <mergeCell ref="G258:K258"/>
    <mergeCell ref="C259:F259"/>
    <mergeCell ref="G259:K259"/>
    <mergeCell ref="C267:F267"/>
    <mergeCell ref="G267:K267"/>
    <mergeCell ref="C268:F268"/>
    <mergeCell ref="G268:K268"/>
    <mergeCell ref="C269:F269"/>
    <mergeCell ref="G269:K269"/>
    <mergeCell ref="C263:F263"/>
    <mergeCell ref="G263:K263"/>
    <mergeCell ref="C265:F265"/>
    <mergeCell ref="G265:K265"/>
    <mergeCell ref="C266:F266"/>
    <mergeCell ref="G266:K266"/>
    <mergeCell ref="C273:F273"/>
    <mergeCell ref="G273:K273"/>
    <mergeCell ref="C274:F274"/>
    <mergeCell ref="G274:K274"/>
    <mergeCell ref="C275:F275"/>
    <mergeCell ref="G275:K275"/>
    <mergeCell ref="C270:F270"/>
    <mergeCell ref="G270:K270"/>
    <mergeCell ref="C271:F271"/>
    <mergeCell ref="G271:K271"/>
    <mergeCell ref="C272:F272"/>
    <mergeCell ref="G272:K272"/>
    <mergeCell ref="C280:F280"/>
    <mergeCell ref="G280:K280"/>
    <mergeCell ref="C281:F281"/>
    <mergeCell ref="G281:K281"/>
    <mergeCell ref="C282:F282"/>
    <mergeCell ref="G282:K282"/>
    <mergeCell ref="C277:F277"/>
    <mergeCell ref="G277:K277"/>
    <mergeCell ref="C278:F278"/>
    <mergeCell ref="G278:K278"/>
    <mergeCell ref="C279:F279"/>
    <mergeCell ref="G279:K279"/>
    <mergeCell ref="C286:F286"/>
    <mergeCell ref="G286:K286"/>
    <mergeCell ref="C287:F287"/>
    <mergeCell ref="G287:K287"/>
    <mergeCell ref="C289:F289"/>
    <mergeCell ref="G289:K289"/>
    <mergeCell ref="C283:F283"/>
    <mergeCell ref="G283:K283"/>
    <mergeCell ref="C284:F284"/>
    <mergeCell ref="G284:K284"/>
    <mergeCell ref="C285:F285"/>
    <mergeCell ref="G285:K285"/>
    <mergeCell ref="C293:F293"/>
    <mergeCell ref="G293:K293"/>
    <mergeCell ref="C294:F294"/>
    <mergeCell ref="G294:K294"/>
    <mergeCell ref="C295:F295"/>
    <mergeCell ref="G295:K295"/>
    <mergeCell ref="C290:F290"/>
    <mergeCell ref="G290:K290"/>
    <mergeCell ref="C291:F291"/>
    <mergeCell ref="G291:K291"/>
    <mergeCell ref="C292:F292"/>
    <mergeCell ref="G292:K292"/>
    <mergeCell ref="C299:F299"/>
    <mergeCell ref="G299:K299"/>
    <mergeCell ref="C301:F301"/>
    <mergeCell ref="G301:K301"/>
    <mergeCell ref="C302:F302"/>
    <mergeCell ref="G302:K302"/>
    <mergeCell ref="C296:F296"/>
    <mergeCell ref="G296:K296"/>
    <mergeCell ref="C297:F297"/>
    <mergeCell ref="G297:K297"/>
    <mergeCell ref="C298:F298"/>
    <mergeCell ref="G298:K298"/>
    <mergeCell ref="C306:F306"/>
    <mergeCell ref="G306:K306"/>
    <mergeCell ref="C307:F307"/>
    <mergeCell ref="G307:K307"/>
    <mergeCell ref="C308:F308"/>
    <mergeCell ref="G308:K308"/>
    <mergeCell ref="C303:F303"/>
    <mergeCell ref="G303:K303"/>
    <mergeCell ref="C304:F304"/>
    <mergeCell ref="G304:K304"/>
    <mergeCell ref="C305:F305"/>
    <mergeCell ref="G305:K305"/>
    <mergeCell ref="C313:F313"/>
    <mergeCell ref="G313:K313"/>
    <mergeCell ref="C314:F314"/>
    <mergeCell ref="G314:K314"/>
    <mergeCell ref="C315:F315"/>
    <mergeCell ref="G315:K315"/>
    <mergeCell ref="C309:F309"/>
    <mergeCell ref="G309:K309"/>
    <mergeCell ref="C310:F310"/>
    <mergeCell ref="G310:K310"/>
    <mergeCell ref="C311:F311"/>
    <mergeCell ref="G311:K311"/>
    <mergeCell ref="C319:F319"/>
    <mergeCell ref="G319:K319"/>
    <mergeCell ref="C320:F320"/>
    <mergeCell ref="G320:K320"/>
    <mergeCell ref="C321:F321"/>
    <mergeCell ref="G321:K321"/>
    <mergeCell ref="C316:F316"/>
    <mergeCell ref="G316:K316"/>
    <mergeCell ref="C317:F317"/>
    <mergeCell ref="G317:K317"/>
    <mergeCell ref="C318:F318"/>
    <mergeCell ref="G318:K318"/>
    <mergeCell ref="C326:F326"/>
    <mergeCell ref="G326:K326"/>
    <mergeCell ref="C327:F327"/>
    <mergeCell ref="G327:K327"/>
    <mergeCell ref="C328:F328"/>
    <mergeCell ref="G328:K328"/>
    <mergeCell ref="C322:F322"/>
    <mergeCell ref="G322:K322"/>
    <mergeCell ref="C323:F323"/>
    <mergeCell ref="G323:K323"/>
    <mergeCell ref="C325:F325"/>
    <mergeCell ref="G325:K325"/>
    <mergeCell ref="C332:F332"/>
    <mergeCell ref="G332:K332"/>
    <mergeCell ref="C333:F333"/>
    <mergeCell ref="G333:K333"/>
    <mergeCell ref="C334:F334"/>
    <mergeCell ref="G334:K334"/>
    <mergeCell ref="C329:F329"/>
    <mergeCell ref="G329:K329"/>
    <mergeCell ref="C330:F330"/>
    <mergeCell ref="G330:K330"/>
    <mergeCell ref="C331:F331"/>
    <mergeCell ref="G331:K331"/>
    <mergeCell ref="C339:F339"/>
    <mergeCell ref="G339:K339"/>
    <mergeCell ref="C340:F340"/>
    <mergeCell ref="G340:K340"/>
    <mergeCell ref="C341:F341"/>
    <mergeCell ref="G341:K341"/>
    <mergeCell ref="C335:F335"/>
    <mergeCell ref="G335:K335"/>
    <mergeCell ref="C337:F337"/>
    <mergeCell ref="G337:K337"/>
    <mergeCell ref="C338:F338"/>
    <mergeCell ref="G338:K338"/>
    <mergeCell ref="C345:F345"/>
    <mergeCell ref="G345:K345"/>
    <mergeCell ref="C346:F346"/>
    <mergeCell ref="G346:K346"/>
    <mergeCell ref="C347:F347"/>
    <mergeCell ref="G347:K347"/>
    <mergeCell ref="C342:F342"/>
    <mergeCell ref="G342:K342"/>
    <mergeCell ref="C343:F343"/>
    <mergeCell ref="G343:K343"/>
    <mergeCell ref="C344:F344"/>
    <mergeCell ref="G344:K344"/>
    <mergeCell ref="C352:F352"/>
    <mergeCell ref="G352:K352"/>
    <mergeCell ref="C353:F353"/>
    <mergeCell ref="G353:K353"/>
    <mergeCell ref="C354:F354"/>
    <mergeCell ref="G354:K354"/>
    <mergeCell ref="C349:F349"/>
    <mergeCell ref="G349:K349"/>
    <mergeCell ref="C350:F350"/>
    <mergeCell ref="G350:K350"/>
    <mergeCell ref="C351:F351"/>
    <mergeCell ref="G351:K351"/>
    <mergeCell ref="C358:F358"/>
    <mergeCell ref="G358:K358"/>
    <mergeCell ref="C359:F359"/>
    <mergeCell ref="G359:K359"/>
    <mergeCell ref="C361:F361"/>
    <mergeCell ref="G361:K361"/>
    <mergeCell ref="C355:F355"/>
    <mergeCell ref="G355:K355"/>
    <mergeCell ref="C356:F356"/>
    <mergeCell ref="G356:K356"/>
    <mergeCell ref="C357:F357"/>
    <mergeCell ref="G357:K357"/>
    <mergeCell ref="C365:F365"/>
    <mergeCell ref="G365:K365"/>
    <mergeCell ref="C366:F366"/>
    <mergeCell ref="G366:K366"/>
    <mergeCell ref="C367:F367"/>
    <mergeCell ref="G367:K367"/>
    <mergeCell ref="C362:F362"/>
    <mergeCell ref="G362:K362"/>
    <mergeCell ref="C363:F363"/>
    <mergeCell ref="G363:K363"/>
    <mergeCell ref="C364:F364"/>
    <mergeCell ref="G364:K364"/>
    <mergeCell ref="C371:F371"/>
    <mergeCell ref="G371:K371"/>
    <mergeCell ref="C373:F373"/>
    <mergeCell ref="G373:I373"/>
    <mergeCell ref="C368:F368"/>
    <mergeCell ref="G368:K368"/>
    <mergeCell ref="C369:F369"/>
    <mergeCell ref="G369:K369"/>
    <mergeCell ref="C370:F370"/>
    <mergeCell ref="G370:K370"/>
  </mergeCells>
  <pageMargins left="0.46" right="0.43307086614173229" top="0.48" bottom="0.38" header="0.27" footer="0.31496062992125984"/>
  <pageSetup paperSize="9" scale="10" orientation="landscape" r:id="rId1"/>
  <headerFooter>
    <oddFooter xml:space="preserve">&amp;R&amp;P 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79637-27A9-40DD-ABAC-A308F50D97F0}">
  <sheetPr codeName="Tabelle30">
    <tabColor theme="3" tint="0.59999389629810485"/>
    <outlinePr summaryBelow="0" summaryRight="0"/>
    <pageSetUpPr fitToPage="1"/>
  </sheetPr>
  <dimension ref="A1:AZ401"/>
  <sheetViews>
    <sheetView showGridLines="0" zoomScaleNormal="100" workbookViewId="0">
      <pane ySplit="11" topLeftCell="A12" activePane="bottomLeft" state="frozen"/>
      <selection pane="bottomLeft" activeCell="C13" sqref="C13:F13"/>
    </sheetView>
  </sheetViews>
  <sheetFormatPr baseColWidth="10" defaultColWidth="11.42578125" defaultRowHeight="11.25" outlineLevelRow="1" outlineLevelCol="1"/>
  <cols>
    <col min="1" max="1" width="0.7109375" style="12" customWidth="1"/>
    <col min="2" max="2" width="4.7109375" style="12" customWidth="1"/>
    <col min="3" max="3" width="30.7109375" style="12" customWidth="1"/>
    <col min="4" max="4" width="7.7109375" style="12" customWidth="1"/>
    <col min="5" max="5" width="10.7109375" style="12" customWidth="1"/>
    <col min="6" max="6" width="15.7109375" style="12" customWidth="1"/>
    <col min="7" max="7" width="10.7109375" style="12" customWidth="1"/>
    <col min="8" max="8" width="4.7109375" style="12" customWidth="1"/>
    <col min="9" max="9" width="11.42578125" style="12" customWidth="1"/>
    <col min="10" max="11" width="4.7109375" style="12" customWidth="1"/>
    <col min="12" max="19" width="6.7109375" style="12" customWidth="1" outlineLevel="1"/>
    <col min="20" max="20" width="12.28515625" style="12" customWidth="1" outlineLevel="1"/>
    <col min="21" max="21" width="12.140625" style="12" customWidth="1" outlineLevel="1"/>
    <col min="22" max="22" width="11.5703125" style="12" customWidth="1" outlineLevel="1"/>
    <col min="23" max="23" width="15.7109375" style="12" customWidth="1"/>
    <col min="24" max="24" width="8.7109375" style="12" customWidth="1"/>
    <col min="25" max="25" width="4.7109375" style="12" customWidth="1"/>
    <col min="26" max="26" width="8.5703125" style="12" customWidth="1"/>
    <col min="27" max="27" width="6.7109375" style="12" hidden="1" customWidth="1"/>
    <col min="28" max="16384" width="11.42578125" style="12"/>
  </cols>
  <sheetData>
    <row r="1" spans="1:52" ht="8.25" customHeight="1" thickBot="1">
      <c r="X1" s="442"/>
      <c r="Y1" s="442"/>
      <c r="Z1" s="442"/>
      <c r="AA1" s="442"/>
      <c r="AB1" s="442"/>
      <c r="AC1" s="442"/>
      <c r="AD1" s="442"/>
      <c r="AE1" s="442"/>
      <c r="AF1" s="442"/>
      <c r="AG1" s="442"/>
      <c r="AH1" s="442"/>
      <c r="AI1" s="442"/>
      <c r="AJ1" s="442"/>
      <c r="AK1" s="442"/>
      <c r="AL1" s="442"/>
      <c r="AM1" s="442"/>
      <c r="AN1" s="442"/>
      <c r="AO1" s="442"/>
      <c r="AP1" s="442"/>
      <c r="AQ1" s="442"/>
      <c r="AR1" s="442"/>
      <c r="AS1" s="442"/>
      <c r="AT1" s="442"/>
      <c r="AU1" s="442"/>
      <c r="AV1" s="442"/>
      <c r="AW1" s="442"/>
      <c r="AX1" s="442"/>
      <c r="AY1" s="442"/>
      <c r="AZ1" s="442"/>
    </row>
    <row r="2" spans="1:52" s="13" customFormat="1" ht="20.100000000000001" customHeight="1" thickBot="1">
      <c r="B2" s="996" t="s">
        <v>243</v>
      </c>
      <c r="C2" s="22" t="str">
        <f>Kunde</f>
        <v>Bosch Rodez</v>
      </c>
      <c r="D2" s="899" t="str">
        <f>Anlage</f>
        <v>Montage Magnetanker</v>
      </c>
      <c r="E2" s="900"/>
      <c r="F2" s="900"/>
      <c r="G2" s="900"/>
      <c r="H2" s="900"/>
      <c r="I2" s="900"/>
      <c r="J2" s="900"/>
      <c r="K2" s="901"/>
      <c r="L2" s="688"/>
      <c r="M2" s="688"/>
      <c r="N2" s="688"/>
      <c r="O2" s="688"/>
      <c r="P2" s="688"/>
      <c r="Q2" s="688"/>
      <c r="R2" s="690"/>
      <c r="S2" s="690"/>
      <c r="T2" s="690"/>
      <c r="U2" s="379"/>
      <c r="V2" s="692"/>
      <c r="W2" s="695"/>
      <c r="X2" s="493"/>
      <c r="Y2" s="494"/>
      <c r="Z2" s="494"/>
      <c r="AA2" s="494"/>
      <c r="AB2" s="494"/>
      <c r="AC2" s="494"/>
      <c r="AD2" s="494"/>
      <c r="AE2" s="494"/>
      <c r="AF2" s="494"/>
      <c r="AG2" s="494"/>
      <c r="AH2" s="494"/>
      <c r="AI2" s="494"/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</row>
    <row r="3" spans="1:52" s="13" customFormat="1" ht="20.100000000000001" customHeight="1" thickBot="1">
      <c r="B3" s="1037"/>
      <c r="C3" s="689" t="s">
        <v>241</v>
      </c>
      <c r="D3" s="1052" t="str">
        <f>Übersicht!C9</f>
        <v>Modul 02 leer</v>
      </c>
      <c r="E3" s="1053"/>
      <c r="F3" s="1053"/>
      <c r="G3" s="1053"/>
      <c r="H3" s="1053"/>
      <c r="I3" s="1053"/>
      <c r="J3" s="1053"/>
      <c r="K3" s="1054"/>
      <c r="L3" s="688"/>
      <c r="M3" s="688"/>
      <c r="N3" s="688"/>
      <c r="O3" s="688"/>
      <c r="P3" s="688"/>
      <c r="Q3" s="688"/>
      <c r="R3" s="690"/>
      <c r="S3" s="690"/>
      <c r="T3" s="690"/>
      <c r="U3" s="379"/>
      <c r="V3" s="692"/>
      <c r="W3" s="694">
        <f>Übersicht!F9</f>
        <v>1</v>
      </c>
      <c r="X3" s="493"/>
      <c r="Y3" s="494"/>
      <c r="Z3" s="494"/>
      <c r="AA3" s="494"/>
      <c r="AB3" s="494"/>
      <c r="AC3" s="494"/>
      <c r="AD3" s="494"/>
      <c r="AE3" s="494"/>
      <c r="AF3" s="494"/>
      <c r="AG3" s="494"/>
      <c r="AH3" s="494"/>
      <c r="AI3" s="494"/>
      <c r="AJ3" s="494"/>
      <c r="AK3" s="494"/>
      <c r="AL3" s="494"/>
      <c r="AM3" s="494"/>
      <c r="AN3" s="494"/>
      <c r="AO3" s="494"/>
      <c r="AP3" s="494"/>
      <c r="AQ3" s="494"/>
      <c r="AR3" s="494"/>
      <c r="AS3" s="494"/>
      <c r="AT3" s="494"/>
      <c r="AU3" s="494"/>
      <c r="AV3" s="494"/>
      <c r="AW3" s="494"/>
      <c r="AX3" s="494"/>
      <c r="AY3" s="494"/>
      <c r="AZ3" s="494"/>
    </row>
    <row r="4" spans="1:52" s="13" customFormat="1" ht="20.100000000000001" customHeight="1" thickBot="1">
      <c r="B4" s="997"/>
      <c r="C4" s="691" t="str">
        <f>Angebotsnummer</f>
        <v>A07591000</v>
      </c>
      <c r="D4" s="1055">
        <f>Datum</f>
        <v>45344</v>
      </c>
      <c r="E4" s="1056"/>
      <c r="F4" s="1057" t="str">
        <f>Bearbeiter</f>
        <v>Waas. Harald</v>
      </c>
      <c r="G4" s="1057"/>
      <c r="H4" s="696"/>
      <c r="I4" s="696"/>
      <c r="J4" s="696"/>
      <c r="K4" s="697"/>
      <c r="L4" s="688"/>
      <c r="M4" s="688"/>
      <c r="N4" s="688"/>
      <c r="O4" s="688"/>
      <c r="P4" s="688"/>
      <c r="Q4" s="688"/>
      <c r="R4" s="690"/>
      <c r="S4" s="690"/>
      <c r="T4" s="690"/>
      <c r="U4" s="379"/>
      <c r="V4" s="692"/>
      <c r="W4" s="698">
        <f>Übersicht!V9</f>
        <v>0</v>
      </c>
      <c r="X4" s="495"/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4"/>
      <c r="AK4" s="494"/>
      <c r="AL4" s="494"/>
      <c r="AM4" s="494"/>
      <c r="AN4" s="494"/>
      <c r="AO4" s="494"/>
      <c r="AP4" s="494"/>
      <c r="AQ4" s="494"/>
      <c r="AR4" s="494"/>
      <c r="AS4" s="494"/>
      <c r="AT4" s="494"/>
      <c r="AU4" s="494"/>
      <c r="AV4" s="494"/>
      <c r="AW4" s="494"/>
      <c r="AX4" s="494"/>
      <c r="AY4" s="494"/>
      <c r="AZ4" s="494"/>
    </row>
    <row r="5" spans="1:52" ht="15" customHeight="1" collapsed="1" thickBot="1">
      <c r="T5" s="1"/>
      <c r="U5" s="1"/>
      <c r="X5" s="442"/>
      <c r="Y5" s="442"/>
      <c r="Z5" s="442"/>
      <c r="AA5" s="442"/>
      <c r="AB5" s="442"/>
      <c r="AC5" s="442"/>
      <c r="AD5" s="442"/>
      <c r="AE5" s="442"/>
      <c r="AF5" s="442"/>
      <c r="AG5" s="442"/>
      <c r="AH5" s="442"/>
      <c r="AI5" s="442"/>
      <c r="AJ5" s="442"/>
      <c r="AK5" s="442"/>
      <c r="AL5" s="442"/>
      <c r="AM5" s="442"/>
      <c r="AN5" s="442"/>
      <c r="AO5" s="442"/>
      <c r="AP5" s="442"/>
      <c r="AQ5" s="442"/>
      <c r="AR5" s="442"/>
      <c r="AS5" s="442"/>
      <c r="AT5" s="442"/>
      <c r="AU5" s="442"/>
      <c r="AV5" s="442"/>
      <c r="AW5" s="442"/>
      <c r="AX5" s="442"/>
      <c r="AY5" s="442"/>
      <c r="AZ5" s="442"/>
    </row>
    <row r="6" spans="1:52" s="4" customFormat="1" ht="20.100000000000001" hidden="1" customHeight="1" outlineLevel="1">
      <c r="B6" s="632">
        <v>1</v>
      </c>
      <c r="C6" s="633" t="s">
        <v>185</v>
      </c>
      <c r="D6" s="634">
        <f>SUM(L13,L25,L37,L49,L61,L73,L85,L97,L109,L121,L133,L145,L157,L169,L181,L193,L205,L217,L229,L241,L253,L265,L277,L289,L301,L313,L325,L337,L349,L361)</f>
        <v>0</v>
      </c>
      <c r="E6" s="635">
        <f>Konstruktion</f>
        <v>110.00000000000001</v>
      </c>
      <c r="F6" s="636">
        <f>D6*E6</f>
        <v>0</v>
      </c>
      <c r="G6" s="40"/>
      <c r="H6" s="644">
        <v>5</v>
      </c>
      <c r="I6" s="1045" t="s">
        <v>186</v>
      </c>
      <c r="J6" s="1046"/>
      <c r="K6" s="1047"/>
      <c r="L6" s="645">
        <f>SUM(M13,M25,M37,M49,M61,M73,M85,M97,M109,M121,M133,M145,M157,M169,M181,M193,M205,M217,M229,M241,M253,M265,M277,M289,M301,M313,M325,M337,M349,M361)</f>
        <v>0</v>
      </c>
      <c r="M6" s="1048">
        <f>Hardware</f>
        <v>101.2</v>
      </c>
      <c r="N6" s="1049"/>
      <c r="O6" s="1050">
        <f>L6*M6</f>
        <v>0</v>
      </c>
      <c r="P6" s="1051"/>
      <c r="Q6" s="40"/>
      <c r="R6" s="40"/>
      <c r="S6" s="40"/>
      <c r="T6" s="1"/>
      <c r="U6" s="1"/>
      <c r="V6" s="12"/>
      <c r="W6" s="12"/>
      <c r="X6" s="442"/>
      <c r="Y6" s="496"/>
      <c r="Z6" s="496"/>
      <c r="AA6" s="496"/>
      <c r="AB6" s="496"/>
      <c r="AC6" s="496"/>
      <c r="AD6" s="496"/>
      <c r="AE6" s="496"/>
      <c r="AF6" s="496"/>
      <c r="AG6" s="496"/>
      <c r="AH6" s="496"/>
      <c r="AI6" s="496"/>
      <c r="AJ6" s="496"/>
      <c r="AK6" s="496"/>
      <c r="AL6" s="496"/>
      <c r="AM6" s="496"/>
      <c r="AN6" s="496"/>
      <c r="AO6" s="496"/>
      <c r="AP6" s="496"/>
      <c r="AQ6" s="496"/>
      <c r="AR6" s="496"/>
      <c r="AS6" s="496"/>
      <c r="AT6" s="496"/>
      <c r="AU6" s="496"/>
      <c r="AV6" s="496"/>
      <c r="AW6" s="496"/>
      <c r="AX6" s="496"/>
      <c r="AY6" s="496"/>
      <c r="AZ6" s="496"/>
    </row>
    <row r="7" spans="1:52" ht="20.100000000000001" hidden="1" customHeight="1" outlineLevel="1">
      <c r="B7" s="652">
        <v>2</v>
      </c>
      <c r="C7" s="653" t="s">
        <v>14</v>
      </c>
      <c r="D7" s="654">
        <f>SUM(Q13,Q25,Q37,Q49,Q61,Q73,Q85,Q97,Q109,Q121,Q133,Q145,Q157,Q169,Q181,Q193,Q205,Q217,Q229,Q241,Q253,Q265,Q277,Q289,Q301,Q313,Q325,Q337,Q349,Q361)</f>
        <v>0</v>
      </c>
      <c r="E7" s="655">
        <f>Montage</f>
        <v>90.2</v>
      </c>
      <c r="F7" s="656">
        <f>D7*E7</f>
        <v>0</v>
      </c>
      <c r="G7" s="40"/>
      <c r="H7" s="649">
        <v>6</v>
      </c>
      <c r="I7" s="1030" t="s">
        <v>27</v>
      </c>
      <c r="J7" s="1031"/>
      <c r="K7" s="1032"/>
      <c r="L7" s="650">
        <f>SUM(N13,N25,N37,N49,N61,N73,N85,N97,N109,N121,N133,N145,N157,N169,N181,N193,N205,N217,N229,N241,N253,N265,N277,N289,N301,N313,N325,N337,N349,N361)</f>
        <v>0</v>
      </c>
      <c r="M7" s="1033">
        <f>Software</f>
        <v>115.50000000000001</v>
      </c>
      <c r="N7" s="1034"/>
      <c r="O7" s="1035">
        <f>L7*M7</f>
        <v>0</v>
      </c>
      <c r="P7" s="1036"/>
      <c r="Q7" s="40"/>
      <c r="R7" s="40"/>
      <c r="S7" s="40"/>
      <c r="T7" s="1"/>
      <c r="U7" s="1"/>
      <c r="X7" s="442"/>
      <c r="Y7" s="442"/>
      <c r="Z7" s="442"/>
      <c r="AA7" s="442"/>
      <c r="AB7" s="442"/>
      <c r="AC7" s="442"/>
      <c r="AD7" s="442"/>
      <c r="AE7" s="442"/>
      <c r="AF7" s="442"/>
      <c r="AG7" s="442"/>
      <c r="AH7" s="442"/>
      <c r="AI7" s="442"/>
      <c r="AJ7" s="442"/>
      <c r="AK7" s="442"/>
      <c r="AL7" s="442"/>
      <c r="AM7" s="442"/>
      <c r="AN7" s="442"/>
      <c r="AO7" s="442"/>
      <c r="AP7" s="442"/>
      <c r="AQ7" s="442"/>
      <c r="AR7" s="442"/>
      <c r="AS7" s="442"/>
      <c r="AT7" s="442"/>
      <c r="AU7" s="442"/>
      <c r="AV7" s="442"/>
      <c r="AW7" s="442"/>
      <c r="AX7" s="442"/>
      <c r="AY7" s="442"/>
      <c r="AZ7" s="442"/>
    </row>
    <row r="8" spans="1:52" ht="20.100000000000001" hidden="1" customHeight="1" outlineLevel="1">
      <c r="B8" s="637">
        <v>3</v>
      </c>
      <c r="C8" s="638" t="s">
        <v>15</v>
      </c>
      <c r="D8" s="639">
        <f>SUM(R13,R25,R37,R49,R61,R73,R85,R97,R109,R121,R133,R145,R157,R169,R181,R193,R205,R217,R229,R241,R253,R265,R277,R289,R301,R313,R325,R337,R349,R361)</f>
        <v>0</v>
      </c>
      <c r="E8" s="640">
        <f>Fertigung</f>
        <v>93.500000000000014</v>
      </c>
      <c r="F8" s="641">
        <f>D8*E8</f>
        <v>0</v>
      </c>
      <c r="G8" s="40"/>
      <c r="H8" s="649">
        <v>7</v>
      </c>
      <c r="I8" s="1030" t="s">
        <v>28</v>
      </c>
      <c r="J8" s="1031"/>
      <c r="K8" s="1032"/>
      <c r="L8" s="650">
        <f>SUM(O13,O25,O37,O49,O61,O73,O85,O97,O109,O121,O133,O145,O157,O169,O181,O193,O205,O217,O229,O241,O253,O265,O277,O289,O301,O313,O325,O337,O349,O361)</f>
        <v>0</v>
      </c>
      <c r="M8" s="1033">
        <f>INB</f>
        <v>115.50000000000001</v>
      </c>
      <c r="N8" s="1034"/>
      <c r="O8" s="1035">
        <f>L8*M8</f>
        <v>0</v>
      </c>
      <c r="P8" s="1036"/>
      <c r="Q8" s="40"/>
      <c r="R8" s="40"/>
      <c r="S8" s="40"/>
      <c r="T8" s="1"/>
      <c r="U8" s="1"/>
      <c r="X8" s="442"/>
      <c r="Y8" s="442"/>
      <c r="Z8" s="442"/>
      <c r="AA8" s="442"/>
      <c r="AB8" s="442"/>
      <c r="AC8" s="442"/>
      <c r="AD8" s="442"/>
      <c r="AE8" s="442"/>
      <c r="AF8" s="442"/>
      <c r="AG8" s="442"/>
      <c r="AH8" s="442"/>
      <c r="AI8" s="442"/>
      <c r="AJ8" s="442"/>
      <c r="AK8" s="442"/>
      <c r="AL8" s="442"/>
      <c r="AM8" s="442"/>
      <c r="AN8" s="442"/>
      <c r="AO8" s="442"/>
      <c r="AP8" s="442"/>
      <c r="AQ8" s="442"/>
      <c r="AR8" s="442"/>
      <c r="AS8" s="442"/>
      <c r="AT8" s="442"/>
      <c r="AU8" s="442"/>
      <c r="AV8" s="442"/>
      <c r="AW8" s="442"/>
      <c r="AX8" s="442"/>
      <c r="AY8" s="442"/>
      <c r="AZ8" s="442"/>
    </row>
    <row r="9" spans="1:52" ht="19.5" hidden="1" customHeight="1" outlineLevel="1" thickBot="1">
      <c r="B9" s="658">
        <v>4</v>
      </c>
      <c r="C9" s="659" t="s">
        <v>12</v>
      </c>
      <c r="D9" s="660"/>
      <c r="E9" s="661" t="s">
        <v>18</v>
      </c>
      <c r="F9" s="662">
        <f>SUM(U13,U25,U37,U49,U61,U73,U85,U97,U109,U121,U133,U145,U157,U169,U181,U193,U205,U217,U229,U241,U253,U265,U277,U289,U301,U313,U325,U337,U349,U361)</f>
        <v>0</v>
      </c>
      <c r="G9" s="40"/>
      <c r="H9" s="646">
        <v>8</v>
      </c>
      <c r="I9" s="1038" t="s">
        <v>29</v>
      </c>
      <c r="J9" s="1039"/>
      <c r="K9" s="1040"/>
      <c r="L9" s="647">
        <f>SUM(P13,P25,P37,P49,P61,P73,P85,P97,P109,P121,P133,P145,P157,P169,P181,P193,P205,P217,P229,P241,P253,P265,P277,P289,P301,P313,P325,P337,P349,P361)</f>
        <v>0</v>
      </c>
      <c r="M9" s="1041">
        <f>Elektrik</f>
        <v>90.2</v>
      </c>
      <c r="N9" s="1042"/>
      <c r="O9" s="1043">
        <f>L9*M9</f>
        <v>0</v>
      </c>
      <c r="P9" s="1044"/>
      <c r="Q9" s="40"/>
      <c r="R9" s="40"/>
      <c r="S9" s="40"/>
      <c r="T9" s="1"/>
      <c r="U9" s="1"/>
      <c r="X9" s="442"/>
      <c r="Y9" s="442"/>
      <c r="Z9" s="442"/>
      <c r="AA9" s="442"/>
      <c r="AB9" s="442"/>
      <c r="AC9" s="442"/>
      <c r="AD9" s="442"/>
      <c r="AE9" s="442"/>
      <c r="AF9" s="442"/>
      <c r="AG9" s="442"/>
      <c r="AH9" s="442"/>
      <c r="AI9" s="442"/>
      <c r="AJ9" s="442"/>
      <c r="AK9" s="442"/>
      <c r="AL9" s="442"/>
      <c r="AM9" s="442"/>
      <c r="AN9" s="442"/>
      <c r="AO9" s="442"/>
      <c r="AP9" s="442"/>
      <c r="AQ9" s="442"/>
      <c r="AR9" s="442"/>
      <c r="AS9" s="442"/>
      <c r="AT9" s="442"/>
      <c r="AU9" s="442"/>
      <c r="AV9" s="442"/>
      <c r="AW9" s="442"/>
      <c r="AX9" s="442"/>
      <c r="AY9" s="442"/>
      <c r="AZ9" s="442"/>
    </row>
    <row r="10" spans="1:52" ht="15" hidden="1" customHeight="1" outlineLevel="1" thickBot="1">
      <c r="A10" s="19"/>
      <c r="B10" s="30"/>
      <c r="C10" s="36"/>
      <c r="D10" s="36"/>
      <c r="E10" s="36"/>
      <c r="F10" s="25"/>
      <c r="G10" s="25"/>
      <c r="H10" s="25"/>
      <c r="I10" s="28"/>
      <c r="J10" s="28"/>
      <c r="K10" s="24"/>
      <c r="L10" s="27"/>
      <c r="M10" s="27"/>
      <c r="N10" s="27"/>
      <c r="O10" s="27"/>
      <c r="P10" s="27"/>
      <c r="Q10" s="26"/>
      <c r="R10" s="29"/>
      <c r="S10" s="29"/>
      <c r="T10" s="29"/>
      <c r="U10" s="29"/>
      <c r="V10" s="25"/>
      <c r="X10" s="442"/>
      <c r="Y10" s="442"/>
      <c r="Z10" s="442"/>
      <c r="AA10" s="442"/>
      <c r="AB10" s="442"/>
      <c r="AC10" s="442"/>
      <c r="AD10" s="442"/>
      <c r="AE10" s="442"/>
      <c r="AF10" s="442"/>
      <c r="AG10" s="442"/>
      <c r="AH10" s="442"/>
      <c r="AI10" s="442"/>
      <c r="AJ10" s="442"/>
      <c r="AK10" s="442"/>
      <c r="AL10" s="442"/>
      <c r="AM10" s="442"/>
      <c r="AN10" s="442"/>
      <c r="AO10" s="442"/>
      <c r="AP10" s="442"/>
      <c r="AQ10" s="442"/>
      <c r="AR10" s="442"/>
      <c r="AS10" s="442"/>
      <c r="AT10" s="442"/>
      <c r="AU10" s="442"/>
      <c r="AV10" s="442"/>
      <c r="AW10" s="442"/>
      <c r="AX10" s="442"/>
      <c r="AY10" s="442"/>
      <c r="AZ10" s="442"/>
    </row>
    <row r="11" spans="1:52" ht="20.100000000000001" customHeight="1" collapsed="1" thickBot="1">
      <c r="B11" s="39" t="s">
        <v>11</v>
      </c>
      <c r="C11" s="1027" t="s">
        <v>17</v>
      </c>
      <c r="D11" s="1028"/>
      <c r="E11" s="1028"/>
      <c r="F11" s="1029"/>
      <c r="G11" s="1027" t="s">
        <v>2</v>
      </c>
      <c r="H11" s="1028"/>
      <c r="I11" s="1028"/>
      <c r="J11" s="1028"/>
      <c r="K11" s="1029"/>
      <c r="L11" s="591" t="s">
        <v>247</v>
      </c>
      <c r="M11" s="648" t="s">
        <v>248</v>
      </c>
      <c r="N11" s="651" t="s">
        <v>25</v>
      </c>
      <c r="O11" s="651" t="s">
        <v>249</v>
      </c>
      <c r="P11" s="648" t="s">
        <v>246</v>
      </c>
      <c r="Q11" s="657" t="s">
        <v>250</v>
      </c>
      <c r="R11" s="591" t="s">
        <v>245</v>
      </c>
      <c r="S11" s="663" t="s">
        <v>21</v>
      </c>
      <c r="T11" s="663" t="s">
        <v>24</v>
      </c>
      <c r="U11" s="664" t="s">
        <v>275</v>
      </c>
      <c r="V11" s="642" t="s">
        <v>251</v>
      </c>
      <c r="W11" s="47" t="s">
        <v>6</v>
      </c>
      <c r="X11" s="442"/>
      <c r="Y11" s="442"/>
      <c r="Z11" s="442"/>
      <c r="AA11" s="442"/>
      <c r="AB11" s="442"/>
      <c r="AC11" s="442"/>
      <c r="AD11" s="442"/>
      <c r="AE11" s="442"/>
      <c r="AF11" s="442"/>
      <c r="AG11" s="442"/>
      <c r="AH11" s="442"/>
      <c r="AI11" s="442"/>
      <c r="AJ11" s="442"/>
      <c r="AK11" s="442"/>
      <c r="AL11" s="442"/>
      <c r="AM11" s="442"/>
      <c r="AN11" s="442"/>
      <c r="AO11" s="442"/>
      <c r="AP11" s="442"/>
      <c r="AQ11" s="442"/>
      <c r="AR11" s="442"/>
      <c r="AS11" s="442"/>
      <c r="AT11" s="442"/>
      <c r="AU11" s="442"/>
      <c r="AV11" s="442"/>
      <c r="AW11" s="442"/>
      <c r="AX11" s="442"/>
      <c r="AY11" s="442"/>
      <c r="AZ11" s="442"/>
    </row>
    <row r="12" spans="1:52" ht="3" customHeight="1">
      <c r="B12" s="504"/>
      <c r="C12" s="57"/>
      <c r="D12" s="56"/>
      <c r="E12" s="56"/>
      <c r="F12" s="290"/>
      <c r="G12" s="57"/>
      <c r="H12" s="56"/>
      <c r="I12" s="56"/>
      <c r="J12" s="430"/>
      <c r="K12" s="430"/>
      <c r="L12" s="55"/>
      <c r="M12" s="55"/>
      <c r="N12" s="55"/>
      <c r="O12" s="55"/>
      <c r="P12" s="55"/>
      <c r="Q12" s="55"/>
      <c r="R12" s="55"/>
      <c r="S12" s="56"/>
      <c r="T12" s="57"/>
      <c r="U12" s="60"/>
      <c r="V12" s="55"/>
      <c r="W12" s="55"/>
      <c r="X12" s="442"/>
      <c r="Y12" s="442"/>
      <c r="Z12" s="442"/>
      <c r="AA12" s="442"/>
      <c r="AB12" s="442"/>
      <c r="AC12" s="442"/>
      <c r="AD12" s="442"/>
      <c r="AE12" s="442"/>
      <c r="AF12" s="442"/>
      <c r="AG12" s="442"/>
      <c r="AH12" s="442"/>
      <c r="AI12" s="442"/>
      <c r="AJ12" s="442"/>
      <c r="AK12" s="442"/>
      <c r="AL12" s="442"/>
      <c r="AM12" s="442"/>
      <c r="AN12" s="442"/>
      <c r="AO12" s="442"/>
      <c r="AP12" s="442"/>
      <c r="AQ12" s="442"/>
      <c r="AR12" s="442"/>
      <c r="AS12" s="442"/>
      <c r="AT12" s="442"/>
      <c r="AU12" s="442"/>
      <c r="AV12" s="442"/>
      <c r="AW12" s="442"/>
      <c r="AX12" s="442"/>
      <c r="AY12" s="442"/>
      <c r="AZ12" s="442"/>
    </row>
    <row r="13" spans="1:52" ht="20.100000000000001" customHeight="1" collapsed="1">
      <c r="B13" s="714">
        <v>1</v>
      </c>
      <c r="C13" s="1013"/>
      <c r="D13" s="1014"/>
      <c r="E13" s="1014"/>
      <c r="F13" s="1015"/>
      <c r="G13" s="1016"/>
      <c r="H13" s="1017"/>
      <c r="I13" s="1017"/>
      <c r="J13" s="1017"/>
      <c r="K13" s="1018"/>
      <c r="L13" s="701">
        <f t="shared" ref="L13:R13" si="0">SUM(L14:L23)</f>
        <v>0</v>
      </c>
      <c r="M13" s="702">
        <f t="shared" si="0"/>
        <v>0</v>
      </c>
      <c r="N13" s="703">
        <f t="shared" si="0"/>
        <v>0</v>
      </c>
      <c r="O13" s="703">
        <f t="shared" si="0"/>
        <v>0</v>
      </c>
      <c r="P13" s="702">
        <f t="shared" si="0"/>
        <v>0</v>
      </c>
      <c r="Q13" s="704">
        <f t="shared" si="0"/>
        <v>0</v>
      </c>
      <c r="R13" s="701">
        <f t="shared" si="0"/>
        <v>0</v>
      </c>
      <c r="S13" s="705">
        <v>1</v>
      </c>
      <c r="T13" s="706">
        <f>(S14*T14)+(S15*T15)+(S16*T16)+(S17*T17)+(S18*T18)+(S19*T19)+(S20*T20)+(S21*T21)+(S22*T22)+(S23*T23)</f>
        <v>0</v>
      </c>
      <c r="U13" s="665">
        <f t="shared" ref="U13:U23" si="1">S13*T13*(1+MGKZ)*(1+Gewinn)*(1+Sicherheit)</f>
        <v>0</v>
      </c>
      <c r="V13" s="643">
        <f t="shared" ref="V13:V23" si="2">R13*Fertigung</f>
        <v>0</v>
      </c>
      <c r="W13" s="50">
        <f>L13*$E$6+M13*$M$6+N13*$M$7+O13*$M$8+P13*$E$7+Q13*$M$9+U13+V13</f>
        <v>0</v>
      </c>
      <c r="X13" s="442"/>
      <c r="Y13" s="442"/>
      <c r="Z13" s="442"/>
      <c r="AA13" s="442"/>
      <c r="AB13" s="442"/>
      <c r="AC13" s="442"/>
      <c r="AD13" s="442"/>
      <c r="AE13" s="442"/>
      <c r="AF13" s="442"/>
      <c r="AG13" s="442"/>
      <c r="AH13" s="442"/>
      <c r="AI13" s="442"/>
      <c r="AJ13" s="442"/>
      <c r="AK13" s="442"/>
      <c r="AL13" s="442"/>
      <c r="AM13" s="442"/>
      <c r="AN13" s="442"/>
      <c r="AO13" s="442"/>
      <c r="AP13" s="442"/>
      <c r="AQ13" s="442"/>
      <c r="AR13" s="442"/>
      <c r="AS13" s="442"/>
      <c r="AT13" s="442"/>
      <c r="AU13" s="442"/>
      <c r="AV13" s="442"/>
      <c r="AW13" s="442"/>
      <c r="AX13" s="442"/>
      <c r="AY13" s="442"/>
      <c r="AZ13" s="442"/>
    </row>
    <row r="14" spans="1:52" ht="18" hidden="1" customHeight="1" outlineLevel="1">
      <c r="B14" s="433"/>
      <c r="C14" s="1002"/>
      <c r="D14" s="1003"/>
      <c r="E14" s="1003"/>
      <c r="F14" s="1004"/>
      <c r="G14" s="1005"/>
      <c r="H14" s="1006"/>
      <c r="I14" s="1006"/>
      <c r="J14" s="1006"/>
      <c r="K14" s="1007"/>
      <c r="L14" s="715"/>
      <c r="M14" s="715"/>
      <c r="N14" s="715"/>
      <c r="O14" s="715"/>
      <c r="P14" s="715"/>
      <c r="Q14" s="715"/>
      <c r="R14" s="715"/>
      <c r="S14" s="716"/>
      <c r="T14" s="717"/>
      <c r="U14" s="720">
        <f t="shared" si="1"/>
        <v>0</v>
      </c>
      <c r="V14" s="721">
        <f t="shared" si="2"/>
        <v>0</v>
      </c>
      <c r="W14" s="722">
        <f t="shared" ref="W14:W23" si="3">L14*$E$6+M14*$M$6+N14*$M$7+O14*$M$8+P14*$E$7+Q14*$M$9+U14+V14</f>
        <v>0</v>
      </c>
      <c r="X14" s="442"/>
      <c r="Y14" s="442"/>
      <c r="Z14" s="442"/>
      <c r="AA14" s="442"/>
      <c r="AB14" s="442"/>
      <c r="AC14" s="442"/>
      <c r="AD14" s="442"/>
      <c r="AE14" s="442"/>
      <c r="AF14" s="442"/>
      <c r="AG14" s="442"/>
      <c r="AH14" s="442"/>
      <c r="AI14" s="442"/>
      <c r="AJ14" s="442"/>
      <c r="AK14" s="442"/>
      <c r="AL14" s="442"/>
      <c r="AM14" s="442"/>
      <c r="AN14" s="442"/>
      <c r="AO14" s="442"/>
      <c r="AP14" s="442"/>
      <c r="AQ14" s="442"/>
      <c r="AR14" s="442"/>
      <c r="AS14" s="442"/>
      <c r="AT14" s="442"/>
      <c r="AU14" s="442"/>
      <c r="AV14" s="442"/>
      <c r="AW14" s="442"/>
      <c r="AX14" s="442"/>
      <c r="AY14" s="442"/>
      <c r="AZ14" s="442"/>
    </row>
    <row r="15" spans="1:52" ht="18" hidden="1" customHeight="1" outlineLevel="1">
      <c r="B15" s="434"/>
      <c r="C15" s="1002"/>
      <c r="D15" s="1003"/>
      <c r="E15" s="1003"/>
      <c r="F15" s="1004"/>
      <c r="G15" s="1005"/>
      <c r="H15" s="1006"/>
      <c r="I15" s="1006"/>
      <c r="J15" s="1006"/>
      <c r="K15" s="1007"/>
      <c r="L15" s="715"/>
      <c r="M15" s="715"/>
      <c r="N15" s="715"/>
      <c r="O15" s="715"/>
      <c r="P15" s="715"/>
      <c r="Q15" s="715"/>
      <c r="R15" s="715"/>
      <c r="S15" s="716"/>
      <c r="T15" s="717"/>
      <c r="U15" s="720">
        <f t="shared" si="1"/>
        <v>0</v>
      </c>
      <c r="V15" s="721">
        <f t="shared" si="2"/>
        <v>0</v>
      </c>
      <c r="W15" s="722">
        <f t="shared" si="3"/>
        <v>0</v>
      </c>
      <c r="X15" s="442"/>
      <c r="Y15" s="442"/>
      <c r="Z15" s="442"/>
      <c r="AA15" s="442"/>
      <c r="AB15" s="442"/>
      <c r="AC15" s="442"/>
      <c r="AD15" s="442"/>
      <c r="AE15" s="442"/>
      <c r="AF15" s="442"/>
      <c r="AG15" s="442"/>
      <c r="AH15" s="442"/>
      <c r="AI15" s="442"/>
      <c r="AJ15" s="442"/>
      <c r="AK15" s="442"/>
      <c r="AL15" s="442"/>
      <c r="AM15" s="442"/>
      <c r="AN15" s="442"/>
      <c r="AO15" s="442"/>
      <c r="AP15" s="442"/>
      <c r="AQ15" s="442"/>
      <c r="AR15" s="442"/>
      <c r="AS15" s="442"/>
      <c r="AT15" s="442"/>
      <c r="AU15" s="442"/>
      <c r="AV15" s="442"/>
      <c r="AW15" s="442"/>
      <c r="AX15" s="442"/>
      <c r="AY15" s="442"/>
      <c r="AZ15" s="442"/>
    </row>
    <row r="16" spans="1:52" ht="18" hidden="1" customHeight="1" outlineLevel="1">
      <c r="B16" s="434"/>
      <c r="C16" s="1002"/>
      <c r="D16" s="1003"/>
      <c r="E16" s="1003"/>
      <c r="F16" s="1004"/>
      <c r="G16" s="1005"/>
      <c r="H16" s="1006"/>
      <c r="I16" s="1006"/>
      <c r="J16" s="1006"/>
      <c r="K16" s="1007"/>
      <c r="L16" s="715"/>
      <c r="M16" s="715"/>
      <c r="N16" s="715"/>
      <c r="O16" s="715"/>
      <c r="P16" s="715"/>
      <c r="Q16" s="715"/>
      <c r="R16" s="715"/>
      <c r="S16" s="716"/>
      <c r="T16" s="717"/>
      <c r="U16" s="720">
        <f t="shared" si="1"/>
        <v>0</v>
      </c>
      <c r="V16" s="721">
        <f t="shared" si="2"/>
        <v>0</v>
      </c>
      <c r="W16" s="722">
        <f t="shared" si="3"/>
        <v>0</v>
      </c>
      <c r="X16" s="442"/>
      <c r="Y16" s="442"/>
      <c r="Z16" s="442"/>
      <c r="AA16" s="442"/>
      <c r="AB16" s="442"/>
      <c r="AC16" s="442"/>
      <c r="AD16" s="442"/>
      <c r="AE16" s="442"/>
      <c r="AF16" s="442"/>
      <c r="AG16" s="442"/>
      <c r="AH16" s="442"/>
      <c r="AI16" s="442"/>
      <c r="AJ16" s="442"/>
      <c r="AK16" s="442"/>
      <c r="AL16" s="442"/>
      <c r="AM16" s="442"/>
      <c r="AN16" s="442"/>
      <c r="AO16" s="442"/>
      <c r="AP16" s="442"/>
      <c r="AQ16" s="442"/>
      <c r="AR16" s="442"/>
      <c r="AS16" s="442"/>
      <c r="AT16" s="442"/>
      <c r="AU16" s="442"/>
      <c r="AV16" s="442"/>
      <c r="AW16" s="442"/>
      <c r="AX16" s="442"/>
      <c r="AY16" s="442"/>
      <c r="AZ16" s="442"/>
    </row>
    <row r="17" spans="2:52" ht="18" hidden="1" customHeight="1" outlineLevel="1">
      <c r="B17" s="434"/>
      <c r="C17" s="1002"/>
      <c r="D17" s="1003"/>
      <c r="E17" s="1003"/>
      <c r="F17" s="1004"/>
      <c r="G17" s="1005"/>
      <c r="H17" s="1006"/>
      <c r="I17" s="1006"/>
      <c r="J17" s="1006"/>
      <c r="K17" s="1007"/>
      <c r="L17" s="715"/>
      <c r="M17" s="715"/>
      <c r="N17" s="715"/>
      <c r="O17" s="715"/>
      <c r="P17" s="715"/>
      <c r="Q17" s="715"/>
      <c r="R17" s="715"/>
      <c r="S17" s="716"/>
      <c r="T17" s="717"/>
      <c r="U17" s="720">
        <f t="shared" si="1"/>
        <v>0</v>
      </c>
      <c r="V17" s="721">
        <f t="shared" si="2"/>
        <v>0</v>
      </c>
      <c r="W17" s="722">
        <f t="shared" si="3"/>
        <v>0</v>
      </c>
      <c r="X17" s="442"/>
      <c r="Y17" s="442"/>
      <c r="Z17" s="442"/>
      <c r="AA17" s="442"/>
      <c r="AB17" s="442"/>
      <c r="AC17" s="442"/>
      <c r="AD17" s="442"/>
      <c r="AE17" s="442"/>
      <c r="AF17" s="442"/>
      <c r="AG17" s="442"/>
      <c r="AH17" s="442"/>
      <c r="AI17" s="442"/>
      <c r="AJ17" s="442"/>
      <c r="AK17" s="442"/>
      <c r="AL17" s="442"/>
      <c r="AM17" s="442"/>
      <c r="AN17" s="442"/>
      <c r="AO17" s="442"/>
      <c r="AP17" s="442"/>
      <c r="AQ17" s="442"/>
      <c r="AR17" s="442"/>
      <c r="AS17" s="442"/>
      <c r="AT17" s="442"/>
      <c r="AU17" s="442"/>
      <c r="AV17" s="442"/>
      <c r="AW17" s="442"/>
      <c r="AX17" s="442"/>
      <c r="AY17" s="442"/>
      <c r="AZ17" s="442"/>
    </row>
    <row r="18" spans="2:52" ht="18" hidden="1" customHeight="1" outlineLevel="1">
      <c r="B18" s="434"/>
      <c r="C18" s="1002"/>
      <c r="D18" s="1003"/>
      <c r="E18" s="1003"/>
      <c r="F18" s="1004"/>
      <c r="G18" s="1005"/>
      <c r="H18" s="1006"/>
      <c r="I18" s="1006"/>
      <c r="J18" s="1006"/>
      <c r="K18" s="1007"/>
      <c r="L18" s="715"/>
      <c r="M18" s="715"/>
      <c r="N18" s="715"/>
      <c r="O18" s="715"/>
      <c r="P18" s="715"/>
      <c r="Q18" s="715"/>
      <c r="R18" s="715"/>
      <c r="S18" s="716"/>
      <c r="T18" s="717"/>
      <c r="U18" s="720">
        <f t="shared" si="1"/>
        <v>0</v>
      </c>
      <c r="V18" s="721">
        <f t="shared" si="2"/>
        <v>0</v>
      </c>
      <c r="W18" s="722">
        <f t="shared" si="3"/>
        <v>0</v>
      </c>
      <c r="X18" s="442"/>
      <c r="Y18" s="442"/>
      <c r="Z18" s="442"/>
      <c r="AA18" s="442"/>
      <c r="AB18" s="442"/>
      <c r="AC18" s="442"/>
      <c r="AD18" s="442"/>
      <c r="AE18" s="442"/>
      <c r="AF18" s="442"/>
      <c r="AG18" s="442"/>
      <c r="AH18" s="442"/>
      <c r="AI18" s="442"/>
      <c r="AJ18" s="442"/>
      <c r="AK18" s="442"/>
      <c r="AL18" s="442"/>
      <c r="AM18" s="442"/>
      <c r="AN18" s="442"/>
      <c r="AO18" s="442"/>
      <c r="AP18" s="442"/>
      <c r="AQ18" s="442"/>
      <c r="AR18" s="442"/>
      <c r="AS18" s="442"/>
      <c r="AT18" s="442"/>
      <c r="AU18" s="442"/>
      <c r="AV18" s="442"/>
      <c r="AW18" s="442"/>
      <c r="AX18" s="442"/>
      <c r="AY18" s="442"/>
      <c r="AZ18" s="442"/>
    </row>
    <row r="19" spans="2:52" ht="18" hidden="1" customHeight="1" outlineLevel="1">
      <c r="B19" s="434"/>
      <c r="C19" s="1002"/>
      <c r="D19" s="1003"/>
      <c r="E19" s="1003"/>
      <c r="F19" s="1004"/>
      <c r="G19" s="1005"/>
      <c r="H19" s="1006"/>
      <c r="I19" s="1006"/>
      <c r="J19" s="1006"/>
      <c r="K19" s="1007"/>
      <c r="L19" s="715"/>
      <c r="M19" s="715"/>
      <c r="N19" s="715"/>
      <c r="O19" s="715"/>
      <c r="P19" s="715"/>
      <c r="Q19" s="715"/>
      <c r="R19" s="715"/>
      <c r="S19" s="716"/>
      <c r="T19" s="717"/>
      <c r="U19" s="720">
        <f t="shared" si="1"/>
        <v>0</v>
      </c>
      <c r="V19" s="721">
        <f t="shared" si="2"/>
        <v>0</v>
      </c>
      <c r="W19" s="722">
        <f t="shared" si="3"/>
        <v>0</v>
      </c>
      <c r="X19" s="442"/>
      <c r="Y19" s="442"/>
      <c r="Z19" s="442"/>
      <c r="AA19" s="442"/>
      <c r="AB19" s="442"/>
      <c r="AC19" s="442"/>
      <c r="AD19" s="442"/>
      <c r="AE19" s="442"/>
      <c r="AF19" s="442"/>
      <c r="AG19" s="442"/>
      <c r="AH19" s="442"/>
      <c r="AI19" s="442"/>
      <c r="AJ19" s="442"/>
      <c r="AK19" s="442"/>
      <c r="AL19" s="442"/>
      <c r="AM19" s="442"/>
      <c r="AN19" s="442"/>
      <c r="AO19" s="442"/>
      <c r="AP19" s="442"/>
      <c r="AQ19" s="442"/>
      <c r="AR19" s="442"/>
      <c r="AS19" s="442"/>
      <c r="AT19" s="442"/>
      <c r="AU19" s="442"/>
      <c r="AV19" s="442"/>
      <c r="AW19" s="442"/>
      <c r="AX19" s="442"/>
      <c r="AY19" s="442"/>
      <c r="AZ19" s="442"/>
    </row>
    <row r="20" spans="2:52" ht="18" hidden="1" customHeight="1" outlineLevel="1">
      <c r="B20" s="434"/>
      <c r="C20" s="1002"/>
      <c r="D20" s="1003"/>
      <c r="E20" s="1003"/>
      <c r="F20" s="1004"/>
      <c r="G20" s="1005"/>
      <c r="H20" s="1006"/>
      <c r="I20" s="1006"/>
      <c r="J20" s="1006"/>
      <c r="K20" s="1007"/>
      <c r="L20" s="715"/>
      <c r="M20" s="715"/>
      <c r="N20" s="715"/>
      <c r="O20" s="715"/>
      <c r="P20" s="715"/>
      <c r="Q20" s="715"/>
      <c r="R20" s="715"/>
      <c r="S20" s="716"/>
      <c r="T20" s="717"/>
      <c r="U20" s="720">
        <f t="shared" si="1"/>
        <v>0</v>
      </c>
      <c r="V20" s="721">
        <f t="shared" si="2"/>
        <v>0</v>
      </c>
      <c r="W20" s="722">
        <f t="shared" si="3"/>
        <v>0</v>
      </c>
      <c r="X20" s="442"/>
      <c r="Y20" s="442"/>
      <c r="Z20" s="442"/>
      <c r="AA20" s="442"/>
      <c r="AB20" s="442"/>
      <c r="AC20" s="442"/>
      <c r="AD20" s="442"/>
      <c r="AE20" s="442"/>
      <c r="AF20" s="442"/>
      <c r="AG20" s="442"/>
      <c r="AH20" s="442"/>
      <c r="AI20" s="442"/>
      <c r="AJ20" s="442"/>
      <c r="AK20" s="442"/>
      <c r="AL20" s="442"/>
      <c r="AM20" s="442"/>
      <c r="AN20" s="442"/>
      <c r="AO20" s="442"/>
      <c r="AP20" s="442"/>
      <c r="AQ20" s="442"/>
      <c r="AR20" s="442"/>
      <c r="AS20" s="442"/>
      <c r="AT20" s="442"/>
      <c r="AU20" s="442"/>
      <c r="AV20" s="442"/>
      <c r="AW20" s="442"/>
      <c r="AX20" s="442"/>
      <c r="AY20" s="442"/>
      <c r="AZ20" s="442"/>
    </row>
    <row r="21" spans="2:52" ht="18" hidden="1" customHeight="1" outlineLevel="1">
      <c r="B21" s="434"/>
      <c r="C21" s="1002"/>
      <c r="D21" s="1003"/>
      <c r="E21" s="1003"/>
      <c r="F21" s="1004"/>
      <c r="G21" s="1005"/>
      <c r="H21" s="1006"/>
      <c r="I21" s="1006"/>
      <c r="J21" s="1006"/>
      <c r="K21" s="1007"/>
      <c r="L21" s="715"/>
      <c r="M21" s="715"/>
      <c r="N21" s="715"/>
      <c r="O21" s="715"/>
      <c r="P21" s="715"/>
      <c r="Q21" s="715"/>
      <c r="R21" s="715"/>
      <c r="S21" s="716"/>
      <c r="T21" s="717"/>
      <c r="U21" s="720">
        <f t="shared" si="1"/>
        <v>0</v>
      </c>
      <c r="V21" s="721">
        <f t="shared" si="2"/>
        <v>0</v>
      </c>
      <c r="W21" s="722">
        <f t="shared" si="3"/>
        <v>0</v>
      </c>
      <c r="X21" s="442"/>
      <c r="Y21" s="442"/>
      <c r="Z21" s="442"/>
      <c r="AA21" s="442"/>
      <c r="AB21" s="442"/>
      <c r="AC21" s="442"/>
      <c r="AD21" s="442"/>
      <c r="AE21" s="442"/>
      <c r="AF21" s="442"/>
      <c r="AG21" s="442"/>
      <c r="AH21" s="442"/>
      <c r="AI21" s="442"/>
      <c r="AJ21" s="442"/>
      <c r="AK21" s="442"/>
      <c r="AL21" s="442"/>
      <c r="AM21" s="442"/>
      <c r="AN21" s="442"/>
      <c r="AO21" s="442"/>
      <c r="AP21" s="442"/>
      <c r="AQ21" s="442"/>
      <c r="AR21" s="442"/>
      <c r="AS21" s="442"/>
      <c r="AT21" s="442"/>
      <c r="AU21" s="442"/>
      <c r="AV21" s="442"/>
      <c r="AW21" s="442"/>
      <c r="AX21" s="442"/>
      <c r="AY21" s="442"/>
      <c r="AZ21" s="442"/>
    </row>
    <row r="22" spans="2:52" ht="18" hidden="1" customHeight="1" outlineLevel="1">
      <c r="B22" s="434"/>
      <c r="C22" s="1002"/>
      <c r="D22" s="1003"/>
      <c r="E22" s="1003"/>
      <c r="F22" s="1004"/>
      <c r="G22" s="1005"/>
      <c r="H22" s="1006"/>
      <c r="I22" s="1006"/>
      <c r="J22" s="1006"/>
      <c r="K22" s="1007"/>
      <c r="L22" s="715"/>
      <c r="M22" s="715"/>
      <c r="N22" s="715"/>
      <c r="O22" s="715"/>
      <c r="P22" s="715"/>
      <c r="Q22" s="715"/>
      <c r="R22" s="715"/>
      <c r="S22" s="716"/>
      <c r="T22" s="717"/>
      <c r="U22" s="720">
        <f t="shared" si="1"/>
        <v>0</v>
      </c>
      <c r="V22" s="721">
        <f t="shared" si="2"/>
        <v>0</v>
      </c>
      <c r="W22" s="722">
        <f t="shared" si="3"/>
        <v>0</v>
      </c>
      <c r="X22" s="442"/>
      <c r="Y22" s="442"/>
      <c r="Z22" s="442"/>
      <c r="AA22" s="442"/>
      <c r="AB22" s="442"/>
      <c r="AC22" s="442"/>
      <c r="AD22" s="442"/>
      <c r="AE22" s="442"/>
      <c r="AF22" s="442"/>
      <c r="AG22" s="442"/>
      <c r="AH22" s="442"/>
      <c r="AI22" s="442"/>
      <c r="AJ22" s="442"/>
      <c r="AK22" s="442"/>
      <c r="AL22" s="442"/>
      <c r="AM22" s="442"/>
      <c r="AN22" s="442"/>
      <c r="AO22" s="442"/>
      <c r="AP22" s="442"/>
      <c r="AQ22" s="442"/>
      <c r="AR22" s="442"/>
      <c r="AS22" s="442"/>
      <c r="AT22" s="442"/>
      <c r="AU22" s="442"/>
      <c r="AV22" s="442"/>
      <c r="AW22" s="442"/>
      <c r="AX22" s="442"/>
      <c r="AY22" s="442"/>
      <c r="AZ22" s="442"/>
    </row>
    <row r="23" spans="2:52" ht="18" hidden="1" customHeight="1" outlineLevel="1">
      <c r="B23" s="434"/>
      <c r="C23" s="1002"/>
      <c r="D23" s="1003"/>
      <c r="E23" s="1003"/>
      <c r="F23" s="1004"/>
      <c r="G23" s="1005"/>
      <c r="H23" s="1006"/>
      <c r="I23" s="1006"/>
      <c r="J23" s="1006"/>
      <c r="K23" s="1007"/>
      <c r="L23" s="715"/>
      <c r="M23" s="715"/>
      <c r="N23" s="715"/>
      <c r="O23" s="715"/>
      <c r="P23" s="715"/>
      <c r="Q23" s="715"/>
      <c r="R23" s="715"/>
      <c r="S23" s="716"/>
      <c r="T23" s="717"/>
      <c r="U23" s="720">
        <f t="shared" si="1"/>
        <v>0</v>
      </c>
      <c r="V23" s="721">
        <f t="shared" si="2"/>
        <v>0</v>
      </c>
      <c r="W23" s="722">
        <f t="shared" si="3"/>
        <v>0</v>
      </c>
      <c r="X23" s="442"/>
      <c r="Y23" s="442"/>
      <c r="Z23" s="442"/>
      <c r="AA23" s="442"/>
      <c r="AB23" s="442"/>
      <c r="AC23" s="442"/>
      <c r="AD23" s="442"/>
      <c r="AE23" s="442"/>
      <c r="AF23" s="442"/>
      <c r="AG23" s="442"/>
      <c r="AH23" s="442"/>
      <c r="AI23" s="442"/>
      <c r="AJ23" s="442"/>
      <c r="AK23" s="442"/>
      <c r="AL23" s="442"/>
      <c r="AM23" s="442"/>
      <c r="AN23" s="442"/>
      <c r="AO23" s="442"/>
      <c r="AP23" s="442"/>
      <c r="AQ23" s="442"/>
      <c r="AR23" s="442"/>
      <c r="AS23" s="442"/>
      <c r="AT23" s="442"/>
      <c r="AU23" s="442"/>
      <c r="AV23" s="442"/>
      <c r="AW23" s="442"/>
      <c r="AX23" s="442"/>
      <c r="AY23" s="442"/>
      <c r="AZ23" s="442"/>
    </row>
    <row r="24" spans="2:52" ht="9.9499999999999993" hidden="1" customHeight="1" outlineLevel="1">
      <c r="B24" s="435"/>
      <c r="C24" s="437"/>
      <c r="D24" s="437"/>
      <c r="E24" s="437"/>
      <c r="F24" s="437"/>
      <c r="G24" s="436"/>
      <c r="H24" s="436"/>
      <c r="I24" s="436"/>
      <c r="J24" s="436"/>
      <c r="K24" s="436"/>
      <c r="L24" s="707"/>
      <c r="M24" s="707"/>
      <c r="N24" s="707"/>
      <c r="O24" s="707"/>
      <c r="P24" s="707"/>
      <c r="Q24" s="707"/>
      <c r="R24" s="707"/>
      <c r="S24" s="438"/>
      <c r="T24" s="439"/>
      <c r="U24" s="439"/>
      <c r="V24" s="439"/>
      <c r="W24" s="431"/>
      <c r="X24" s="442"/>
      <c r="Y24" s="442"/>
      <c r="Z24" s="442"/>
      <c r="AA24" s="442"/>
      <c r="AB24" s="442"/>
      <c r="AC24" s="442"/>
      <c r="AD24" s="442"/>
      <c r="AE24" s="442"/>
      <c r="AF24" s="442"/>
      <c r="AG24" s="442"/>
      <c r="AH24" s="442"/>
      <c r="AI24" s="442"/>
      <c r="AJ24" s="442"/>
      <c r="AK24" s="442"/>
      <c r="AL24" s="442"/>
      <c r="AM24" s="442"/>
      <c r="AN24" s="442"/>
      <c r="AO24" s="442"/>
      <c r="AP24" s="442"/>
      <c r="AQ24" s="442"/>
      <c r="AR24" s="442"/>
      <c r="AS24" s="442"/>
      <c r="AT24" s="442"/>
      <c r="AU24" s="442"/>
      <c r="AV24" s="442"/>
      <c r="AW24" s="442"/>
      <c r="AX24" s="442"/>
      <c r="AY24" s="442"/>
      <c r="AZ24" s="442"/>
    </row>
    <row r="25" spans="2:52" ht="20.100000000000001" customHeight="1" collapsed="1">
      <c r="B25" s="714">
        <f>B13+1</f>
        <v>2</v>
      </c>
      <c r="C25" s="1013"/>
      <c r="D25" s="1014"/>
      <c r="E25" s="1014"/>
      <c r="F25" s="1015"/>
      <c r="G25" s="1016"/>
      <c r="H25" s="1017"/>
      <c r="I25" s="1017"/>
      <c r="J25" s="1017"/>
      <c r="K25" s="1018"/>
      <c r="L25" s="701">
        <f t="shared" ref="L25:R25" si="4">SUM(L26:L35)</f>
        <v>0</v>
      </c>
      <c r="M25" s="702">
        <f t="shared" si="4"/>
        <v>0</v>
      </c>
      <c r="N25" s="703">
        <f t="shared" si="4"/>
        <v>0</v>
      </c>
      <c r="O25" s="703">
        <f t="shared" si="4"/>
        <v>0</v>
      </c>
      <c r="P25" s="702">
        <f t="shared" si="4"/>
        <v>0</v>
      </c>
      <c r="Q25" s="704">
        <f t="shared" si="4"/>
        <v>0</v>
      </c>
      <c r="R25" s="701">
        <f t="shared" si="4"/>
        <v>0</v>
      </c>
      <c r="S25" s="705">
        <v>1</v>
      </c>
      <c r="T25" s="706">
        <f>(S26*T26)+(S27*T27)+(S28*T28)+(S29*T29)+(S30*T30)+(S31*T31)+(S32*T32)+(S33*T33)+(S34*T34)+(S35*T35)</f>
        <v>0</v>
      </c>
      <c r="U25" s="665">
        <f t="shared" ref="U25:U35" si="5">S25*T25*(1+MGKZ)*(1+Gewinn)*(1+Sicherheit)</f>
        <v>0</v>
      </c>
      <c r="V25" s="643">
        <f t="shared" ref="V25:V35" si="6">R25*Fertigung</f>
        <v>0</v>
      </c>
      <c r="W25" s="50">
        <f t="shared" ref="W25:W35" si="7">L25*$E$6+M25*$M$6+N25*$M$7+O25*$M$8+P25*$E$7+Q25*$M$9+U25+V25</f>
        <v>0</v>
      </c>
      <c r="X25" s="442"/>
      <c r="Y25" s="442"/>
      <c r="Z25" s="442"/>
      <c r="AA25" s="442"/>
      <c r="AB25" s="442"/>
      <c r="AC25" s="442"/>
      <c r="AD25" s="442"/>
      <c r="AE25" s="442"/>
      <c r="AF25" s="442"/>
      <c r="AG25" s="442"/>
      <c r="AH25" s="442"/>
      <c r="AI25" s="442"/>
      <c r="AJ25" s="442"/>
      <c r="AK25" s="442"/>
      <c r="AL25" s="442"/>
      <c r="AM25" s="442"/>
      <c r="AN25" s="442"/>
      <c r="AO25" s="442"/>
      <c r="AP25" s="442"/>
      <c r="AQ25" s="442"/>
      <c r="AR25" s="442"/>
      <c r="AS25" s="442"/>
      <c r="AT25" s="442"/>
      <c r="AU25" s="442"/>
      <c r="AV25" s="442"/>
      <c r="AW25" s="442"/>
      <c r="AX25" s="442"/>
      <c r="AY25" s="442"/>
      <c r="AZ25" s="442"/>
    </row>
    <row r="26" spans="2:52" ht="18" hidden="1" customHeight="1" outlineLevel="1">
      <c r="B26" s="433"/>
      <c r="C26" s="1002"/>
      <c r="D26" s="1003"/>
      <c r="E26" s="1003"/>
      <c r="F26" s="1004"/>
      <c r="G26" s="1005"/>
      <c r="H26" s="1006"/>
      <c r="I26" s="1006"/>
      <c r="J26" s="1006"/>
      <c r="K26" s="1007"/>
      <c r="L26" s="715"/>
      <c r="M26" s="715"/>
      <c r="N26" s="715"/>
      <c r="O26" s="715"/>
      <c r="P26" s="715"/>
      <c r="Q26" s="715"/>
      <c r="R26" s="715"/>
      <c r="S26" s="716"/>
      <c r="T26" s="717"/>
      <c r="U26" s="720">
        <f t="shared" si="5"/>
        <v>0</v>
      </c>
      <c r="V26" s="721">
        <f t="shared" si="6"/>
        <v>0</v>
      </c>
      <c r="W26" s="722">
        <f t="shared" si="7"/>
        <v>0</v>
      </c>
      <c r="X26" s="442"/>
      <c r="Y26" s="442"/>
      <c r="Z26" s="442"/>
      <c r="AA26" s="442"/>
      <c r="AB26" s="442"/>
      <c r="AC26" s="442"/>
      <c r="AD26" s="442"/>
      <c r="AE26" s="442"/>
      <c r="AF26" s="442"/>
      <c r="AG26" s="442"/>
      <c r="AH26" s="442"/>
      <c r="AI26" s="442"/>
      <c r="AJ26" s="442"/>
      <c r="AK26" s="442"/>
      <c r="AL26" s="442"/>
      <c r="AM26" s="442"/>
      <c r="AN26" s="442"/>
      <c r="AO26" s="442"/>
      <c r="AP26" s="442"/>
      <c r="AQ26" s="442"/>
      <c r="AR26" s="442"/>
      <c r="AS26" s="442"/>
      <c r="AT26" s="442"/>
      <c r="AU26" s="442"/>
      <c r="AV26" s="442"/>
      <c r="AW26" s="442"/>
      <c r="AX26" s="442"/>
      <c r="AY26" s="442"/>
      <c r="AZ26" s="442"/>
    </row>
    <row r="27" spans="2:52" ht="18" hidden="1" customHeight="1" outlineLevel="1">
      <c r="B27" s="434"/>
      <c r="C27" s="1002"/>
      <c r="D27" s="1003"/>
      <c r="E27" s="1003"/>
      <c r="F27" s="1004"/>
      <c r="G27" s="1005"/>
      <c r="H27" s="1006"/>
      <c r="I27" s="1006"/>
      <c r="J27" s="1006"/>
      <c r="K27" s="1007"/>
      <c r="L27" s="715"/>
      <c r="M27" s="715"/>
      <c r="N27" s="715"/>
      <c r="O27" s="715"/>
      <c r="P27" s="715"/>
      <c r="Q27" s="715"/>
      <c r="R27" s="715"/>
      <c r="S27" s="716"/>
      <c r="T27" s="717"/>
      <c r="U27" s="720">
        <f t="shared" si="5"/>
        <v>0</v>
      </c>
      <c r="V27" s="721">
        <f t="shared" si="6"/>
        <v>0</v>
      </c>
      <c r="W27" s="722">
        <f t="shared" si="7"/>
        <v>0</v>
      </c>
      <c r="X27" s="442"/>
      <c r="Y27" s="442"/>
      <c r="Z27" s="442"/>
      <c r="AA27" s="442"/>
      <c r="AB27" s="442"/>
      <c r="AC27" s="442"/>
      <c r="AD27" s="442"/>
      <c r="AE27" s="442"/>
      <c r="AF27" s="442"/>
      <c r="AG27" s="442"/>
      <c r="AH27" s="442"/>
      <c r="AI27" s="442"/>
      <c r="AJ27" s="442"/>
      <c r="AK27" s="442"/>
      <c r="AL27" s="442"/>
      <c r="AM27" s="442"/>
      <c r="AN27" s="442"/>
      <c r="AO27" s="442"/>
      <c r="AP27" s="442"/>
      <c r="AQ27" s="442"/>
      <c r="AR27" s="442"/>
      <c r="AS27" s="442"/>
      <c r="AT27" s="442"/>
      <c r="AU27" s="442"/>
      <c r="AV27" s="442"/>
      <c r="AW27" s="442"/>
      <c r="AX27" s="442"/>
      <c r="AY27" s="442"/>
      <c r="AZ27" s="442"/>
    </row>
    <row r="28" spans="2:52" ht="18" hidden="1" customHeight="1" outlineLevel="1">
      <c r="B28" s="434"/>
      <c r="C28" s="1002"/>
      <c r="D28" s="1003"/>
      <c r="E28" s="1003"/>
      <c r="F28" s="1004"/>
      <c r="G28" s="1005"/>
      <c r="H28" s="1006"/>
      <c r="I28" s="1006"/>
      <c r="J28" s="1006"/>
      <c r="K28" s="1007"/>
      <c r="L28" s="715"/>
      <c r="M28" s="715"/>
      <c r="N28" s="715"/>
      <c r="O28" s="715"/>
      <c r="P28" s="715"/>
      <c r="Q28" s="715"/>
      <c r="R28" s="715"/>
      <c r="S28" s="716"/>
      <c r="T28" s="717"/>
      <c r="U28" s="720">
        <f t="shared" si="5"/>
        <v>0</v>
      </c>
      <c r="V28" s="721">
        <f t="shared" si="6"/>
        <v>0</v>
      </c>
      <c r="W28" s="722">
        <f t="shared" si="7"/>
        <v>0</v>
      </c>
      <c r="X28" s="442"/>
      <c r="Y28" s="442"/>
      <c r="Z28" s="442"/>
      <c r="AA28" s="442"/>
      <c r="AB28" s="442"/>
      <c r="AC28" s="442"/>
      <c r="AD28" s="442"/>
      <c r="AE28" s="442"/>
      <c r="AF28" s="442"/>
      <c r="AG28" s="442"/>
      <c r="AH28" s="442"/>
      <c r="AI28" s="442"/>
      <c r="AJ28" s="442"/>
      <c r="AK28" s="442"/>
      <c r="AL28" s="442"/>
      <c r="AM28" s="442"/>
      <c r="AN28" s="442"/>
      <c r="AO28" s="442"/>
      <c r="AP28" s="442"/>
      <c r="AQ28" s="442"/>
      <c r="AR28" s="442"/>
      <c r="AS28" s="442"/>
      <c r="AT28" s="442"/>
      <c r="AU28" s="442"/>
      <c r="AV28" s="442"/>
      <c r="AW28" s="442"/>
      <c r="AX28" s="442"/>
      <c r="AY28" s="442"/>
      <c r="AZ28" s="442"/>
    </row>
    <row r="29" spans="2:52" ht="18" hidden="1" customHeight="1" outlineLevel="1">
      <c r="B29" s="434"/>
      <c r="C29" s="1002"/>
      <c r="D29" s="1003"/>
      <c r="E29" s="1003"/>
      <c r="F29" s="1004"/>
      <c r="G29" s="1005"/>
      <c r="H29" s="1006"/>
      <c r="I29" s="1006"/>
      <c r="J29" s="1006"/>
      <c r="K29" s="1007"/>
      <c r="L29" s="715"/>
      <c r="M29" s="715"/>
      <c r="N29" s="715"/>
      <c r="O29" s="715"/>
      <c r="P29" s="715"/>
      <c r="Q29" s="715"/>
      <c r="R29" s="715"/>
      <c r="S29" s="716"/>
      <c r="T29" s="717"/>
      <c r="U29" s="720">
        <f t="shared" si="5"/>
        <v>0</v>
      </c>
      <c r="V29" s="721">
        <f t="shared" si="6"/>
        <v>0</v>
      </c>
      <c r="W29" s="722">
        <f t="shared" si="7"/>
        <v>0</v>
      </c>
      <c r="X29" s="442"/>
      <c r="Y29" s="442"/>
      <c r="Z29" s="442"/>
      <c r="AA29" s="442"/>
      <c r="AB29" s="442"/>
      <c r="AC29" s="442"/>
      <c r="AD29" s="442"/>
      <c r="AE29" s="442"/>
      <c r="AF29" s="442"/>
      <c r="AG29" s="442"/>
      <c r="AH29" s="442"/>
      <c r="AI29" s="442"/>
      <c r="AJ29" s="442"/>
      <c r="AK29" s="442"/>
      <c r="AL29" s="442"/>
      <c r="AM29" s="442"/>
      <c r="AN29" s="442"/>
      <c r="AO29" s="442"/>
      <c r="AP29" s="442"/>
      <c r="AQ29" s="442"/>
      <c r="AR29" s="442"/>
      <c r="AS29" s="442"/>
      <c r="AT29" s="442"/>
      <c r="AU29" s="442"/>
      <c r="AV29" s="442"/>
      <c r="AW29" s="442"/>
      <c r="AX29" s="442"/>
      <c r="AY29" s="442"/>
      <c r="AZ29" s="442"/>
    </row>
    <row r="30" spans="2:52" ht="18" hidden="1" customHeight="1" outlineLevel="1">
      <c r="B30" s="434"/>
      <c r="C30" s="1002"/>
      <c r="D30" s="1003"/>
      <c r="E30" s="1003"/>
      <c r="F30" s="1004"/>
      <c r="G30" s="1005"/>
      <c r="H30" s="1006"/>
      <c r="I30" s="1006"/>
      <c r="J30" s="1006"/>
      <c r="K30" s="1007"/>
      <c r="L30" s="715"/>
      <c r="M30" s="715"/>
      <c r="N30" s="715"/>
      <c r="O30" s="715"/>
      <c r="P30" s="715"/>
      <c r="Q30" s="715"/>
      <c r="R30" s="715"/>
      <c r="S30" s="716"/>
      <c r="T30" s="717"/>
      <c r="U30" s="720">
        <f t="shared" si="5"/>
        <v>0</v>
      </c>
      <c r="V30" s="721">
        <f t="shared" si="6"/>
        <v>0</v>
      </c>
      <c r="W30" s="722">
        <f t="shared" si="7"/>
        <v>0</v>
      </c>
      <c r="X30" s="442"/>
      <c r="Y30" s="442"/>
      <c r="Z30" s="442"/>
      <c r="AA30" s="442"/>
      <c r="AB30" s="442"/>
      <c r="AC30" s="442"/>
      <c r="AD30" s="442"/>
      <c r="AE30" s="442"/>
      <c r="AF30" s="442"/>
      <c r="AG30" s="442"/>
      <c r="AH30" s="442"/>
      <c r="AI30" s="442"/>
      <c r="AJ30" s="442"/>
      <c r="AK30" s="442"/>
      <c r="AL30" s="442"/>
      <c r="AM30" s="442"/>
      <c r="AN30" s="442"/>
      <c r="AO30" s="442"/>
      <c r="AP30" s="442"/>
      <c r="AQ30" s="442"/>
      <c r="AR30" s="442"/>
      <c r="AS30" s="442"/>
      <c r="AT30" s="442"/>
      <c r="AU30" s="442"/>
      <c r="AV30" s="442"/>
      <c r="AW30" s="442"/>
      <c r="AX30" s="442"/>
      <c r="AY30" s="442"/>
      <c r="AZ30" s="442"/>
    </row>
    <row r="31" spans="2:52" ht="18" hidden="1" customHeight="1" outlineLevel="1">
      <c r="B31" s="434"/>
      <c r="C31" s="1002"/>
      <c r="D31" s="1003"/>
      <c r="E31" s="1003"/>
      <c r="F31" s="1004"/>
      <c r="G31" s="1005"/>
      <c r="H31" s="1006"/>
      <c r="I31" s="1006"/>
      <c r="J31" s="1006"/>
      <c r="K31" s="1007"/>
      <c r="L31" s="715"/>
      <c r="M31" s="715"/>
      <c r="N31" s="715"/>
      <c r="O31" s="715"/>
      <c r="P31" s="715"/>
      <c r="Q31" s="715"/>
      <c r="R31" s="715"/>
      <c r="S31" s="716"/>
      <c r="T31" s="717"/>
      <c r="U31" s="720">
        <f t="shared" si="5"/>
        <v>0</v>
      </c>
      <c r="V31" s="721">
        <f t="shared" si="6"/>
        <v>0</v>
      </c>
      <c r="W31" s="722">
        <f t="shared" si="7"/>
        <v>0</v>
      </c>
      <c r="X31" s="442"/>
      <c r="Y31" s="442"/>
      <c r="Z31" s="442"/>
      <c r="AA31" s="442"/>
      <c r="AB31" s="442"/>
      <c r="AC31" s="442"/>
      <c r="AD31" s="442"/>
      <c r="AE31" s="442"/>
      <c r="AF31" s="442"/>
      <c r="AG31" s="442"/>
      <c r="AH31" s="442"/>
      <c r="AI31" s="442"/>
      <c r="AJ31" s="442"/>
      <c r="AK31" s="442"/>
      <c r="AL31" s="442"/>
      <c r="AM31" s="442"/>
      <c r="AN31" s="442"/>
      <c r="AO31" s="442"/>
      <c r="AP31" s="442"/>
      <c r="AQ31" s="442"/>
      <c r="AR31" s="442"/>
      <c r="AS31" s="442"/>
      <c r="AT31" s="442"/>
      <c r="AU31" s="442"/>
      <c r="AV31" s="442"/>
      <c r="AW31" s="442"/>
      <c r="AX31" s="442"/>
      <c r="AY31" s="442"/>
      <c r="AZ31" s="442"/>
    </row>
    <row r="32" spans="2:52" ht="18" hidden="1" customHeight="1" outlineLevel="1">
      <c r="B32" s="434"/>
      <c r="C32" s="1002"/>
      <c r="D32" s="1003"/>
      <c r="E32" s="1003"/>
      <c r="F32" s="1004"/>
      <c r="G32" s="1005"/>
      <c r="H32" s="1006"/>
      <c r="I32" s="1006"/>
      <c r="J32" s="1006"/>
      <c r="K32" s="1007"/>
      <c r="L32" s="715"/>
      <c r="M32" s="715"/>
      <c r="N32" s="715"/>
      <c r="O32" s="715"/>
      <c r="P32" s="715"/>
      <c r="Q32" s="715"/>
      <c r="R32" s="715"/>
      <c r="S32" s="716"/>
      <c r="T32" s="717"/>
      <c r="U32" s="720">
        <f t="shared" si="5"/>
        <v>0</v>
      </c>
      <c r="V32" s="721">
        <f t="shared" si="6"/>
        <v>0</v>
      </c>
      <c r="W32" s="722">
        <f t="shared" si="7"/>
        <v>0</v>
      </c>
      <c r="X32" s="442"/>
      <c r="Y32" s="442"/>
      <c r="Z32" s="442"/>
      <c r="AA32" s="442"/>
      <c r="AB32" s="442"/>
      <c r="AC32" s="442"/>
      <c r="AD32" s="442"/>
      <c r="AE32" s="442"/>
      <c r="AF32" s="442"/>
      <c r="AG32" s="442"/>
      <c r="AH32" s="442"/>
      <c r="AI32" s="442"/>
      <c r="AJ32" s="442"/>
      <c r="AK32" s="442"/>
      <c r="AL32" s="442"/>
      <c r="AM32" s="442"/>
      <c r="AN32" s="442"/>
      <c r="AO32" s="442"/>
      <c r="AP32" s="442"/>
      <c r="AQ32" s="442"/>
      <c r="AR32" s="442"/>
      <c r="AS32" s="442"/>
      <c r="AT32" s="442"/>
      <c r="AU32" s="442"/>
      <c r="AV32" s="442"/>
      <c r="AW32" s="442"/>
      <c r="AX32" s="442"/>
      <c r="AY32" s="442"/>
      <c r="AZ32" s="442"/>
    </row>
    <row r="33" spans="2:52" ht="18" hidden="1" customHeight="1" outlineLevel="1">
      <c r="B33" s="434"/>
      <c r="C33" s="1002"/>
      <c r="D33" s="1003"/>
      <c r="E33" s="1003"/>
      <c r="F33" s="1004"/>
      <c r="G33" s="1005"/>
      <c r="H33" s="1006"/>
      <c r="I33" s="1006"/>
      <c r="J33" s="1006"/>
      <c r="K33" s="1007"/>
      <c r="L33" s="715"/>
      <c r="M33" s="715"/>
      <c r="N33" s="715"/>
      <c r="O33" s="715"/>
      <c r="P33" s="715"/>
      <c r="Q33" s="715"/>
      <c r="R33" s="715"/>
      <c r="S33" s="716"/>
      <c r="T33" s="717"/>
      <c r="U33" s="720">
        <f t="shared" si="5"/>
        <v>0</v>
      </c>
      <c r="V33" s="721">
        <f t="shared" si="6"/>
        <v>0</v>
      </c>
      <c r="W33" s="722">
        <f t="shared" si="7"/>
        <v>0</v>
      </c>
      <c r="X33" s="442"/>
      <c r="Y33" s="442"/>
      <c r="Z33" s="442"/>
      <c r="AA33" s="442"/>
      <c r="AB33" s="442"/>
      <c r="AC33" s="442"/>
      <c r="AD33" s="442"/>
      <c r="AE33" s="442"/>
      <c r="AF33" s="442"/>
      <c r="AG33" s="442"/>
      <c r="AH33" s="442"/>
      <c r="AI33" s="442"/>
      <c r="AJ33" s="442"/>
      <c r="AK33" s="442"/>
      <c r="AL33" s="442"/>
      <c r="AM33" s="442"/>
      <c r="AN33" s="442"/>
      <c r="AO33" s="442"/>
      <c r="AP33" s="442"/>
      <c r="AQ33" s="442"/>
      <c r="AR33" s="442"/>
      <c r="AS33" s="442"/>
      <c r="AT33" s="442"/>
      <c r="AU33" s="442"/>
      <c r="AV33" s="442"/>
      <c r="AW33" s="442"/>
      <c r="AX33" s="442"/>
      <c r="AY33" s="442"/>
      <c r="AZ33" s="442"/>
    </row>
    <row r="34" spans="2:52" ht="18" hidden="1" customHeight="1" outlineLevel="1">
      <c r="B34" s="434"/>
      <c r="C34" s="1002"/>
      <c r="D34" s="1003"/>
      <c r="E34" s="1003"/>
      <c r="F34" s="1004"/>
      <c r="G34" s="1005"/>
      <c r="H34" s="1006"/>
      <c r="I34" s="1006"/>
      <c r="J34" s="1006"/>
      <c r="K34" s="1007"/>
      <c r="L34" s="715"/>
      <c r="M34" s="715"/>
      <c r="N34" s="715"/>
      <c r="O34" s="715"/>
      <c r="P34" s="715"/>
      <c r="Q34" s="715"/>
      <c r="R34" s="715"/>
      <c r="S34" s="716"/>
      <c r="T34" s="717"/>
      <c r="U34" s="720">
        <f t="shared" si="5"/>
        <v>0</v>
      </c>
      <c r="V34" s="721">
        <f t="shared" si="6"/>
        <v>0</v>
      </c>
      <c r="W34" s="722">
        <f t="shared" si="7"/>
        <v>0</v>
      </c>
      <c r="X34" s="442"/>
      <c r="Y34" s="442"/>
      <c r="Z34" s="442"/>
      <c r="AA34" s="442"/>
      <c r="AB34" s="442"/>
      <c r="AC34" s="442"/>
      <c r="AD34" s="442"/>
      <c r="AE34" s="442"/>
      <c r="AF34" s="442"/>
      <c r="AG34" s="442"/>
      <c r="AH34" s="442"/>
      <c r="AI34" s="442"/>
      <c r="AJ34" s="442"/>
      <c r="AK34" s="442"/>
      <c r="AL34" s="442"/>
      <c r="AM34" s="442"/>
      <c r="AN34" s="442"/>
      <c r="AO34" s="442"/>
      <c r="AP34" s="442"/>
      <c r="AQ34" s="442"/>
      <c r="AR34" s="442"/>
      <c r="AS34" s="442"/>
      <c r="AT34" s="442"/>
      <c r="AU34" s="442"/>
      <c r="AV34" s="442"/>
      <c r="AW34" s="442"/>
      <c r="AX34" s="442"/>
      <c r="AY34" s="442"/>
      <c r="AZ34" s="442"/>
    </row>
    <row r="35" spans="2:52" ht="18" hidden="1" customHeight="1" outlineLevel="1">
      <c r="B35" s="434"/>
      <c r="C35" s="1002"/>
      <c r="D35" s="1003"/>
      <c r="E35" s="1003"/>
      <c r="F35" s="1004"/>
      <c r="G35" s="1005"/>
      <c r="H35" s="1006"/>
      <c r="I35" s="1006"/>
      <c r="J35" s="1006"/>
      <c r="K35" s="1007"/>
      <c r="L35" s="715"/>
      <c r="M35" s="715"/>
      <c r="N35" s="715"/>
      <c r="O35" s="715"/>
      <c r="P35" s="715"/>
      <c r="Q35" s="715"/>
      <c r="R35" s="715"/>
      <c r="S35" s="716"/>
      <c r="T35" s="717"/>
      <c r="U35" s="720">
        <f t="shared" si="5"/>
        <v>0</v>
      </c>
      <c r="V35" s="721">
        <f t="shared" si="6"/>
        <v>0</v>
      </c>
      <c r="W35" s="722">
        <f t="shared" si="7"/>
        <v>0</v>
      </c>
      <c r="X35" s="442"/>
      <c r="Y35" s="442"/>
      <c r="Z35" s="442"/>
      <c r="AA35" s="442"/>
      <c r="AB35" s="442"/>
      <c r="AC35" s="442"/>
      <c r="AD35" s="442"/>
      <c r="AE35" s="442"/>
      <c r="AF35" s="442"/>
      <c r="AG35" s="442"/>
      <c r="AH35" s="442"/>
      <c r="AI35" s="442"/>
      <c r="AJ35" s="442"/>
      <c r="AK35" s="442"/>
      <c r="AL35" s="442"/>
      <c r="AM35" s="442"/>
      <c r="AN35" s="442"/>
      <c r="AO35" s="442"/>
      <c r="AP35" s="442"/>
      <c r="AQ35" s="442"/>
      <c r="AR35" s="442"/>
      <c r="AS35" s="442"/>
      <c r="AT35" s="442"/>
      <c r="AU35" s="442"/>
      <c r="AV35" s="442"/>
      <c r="AW35" s="442"/>
      <c r="AX35" s="442"/>
      <c r="AY35" s="442"/>
      <c r="AZ35" s="442"/>
    </row>
    <row r="36" spans="2:52" ht="9.9499999999999993" hidden="1" customHeight="1" outlineLevel="1">
      <c r="B36" s="435"/>
      <c r="C36" s="437"/>
      <c r="D36" s="437"/>
      <c r="E36" s="437"/>
      <c r="F36" s="437"/>
      <c r="G36" s="436"/>
      <c r="H36" s="436"/>
      <c r="I36" s="436"/>
      <c r="J36" s="436"/>
      <c r="K36" s="436"/>
      <c r="L36" s="438"/>
      <c r="M36" s="438"/>
      <c r="N36" s="438"/>
      <c r="O36" s="438"/>
      <c r="P36" s="438"/>
      <c r="Q36" s="438"/>
      <c r="R36" s="438"/>
      <c r="S36" s="438"/>
      <c r="T36" s="439"/>
      <c r="U36" s="439"/>
      <c r="V36" s="439"/>
      <c r="W36" s="431"/>
      <c r="X36" s="442"/>
      <c r="Y36" s="442"/>
      <c r="Z36" s="442"/>
      <c r="AA36" s="442"/>
      <c r="AB36" s="442"/>
      <c r="AC36" s="442"/>
      <c r="AD36" s="442"/>
      <c r="AE36" s="442"/>
      <c r="AF36" s="442"/>
      <c r="AG36" s="442"/>
      <c r="AH36" s="442"/>
      <c r="AI36" s="442"/>
      <c r="AJ36" s="442"/>
      <c r="AK36" s="442"/>
      <c r="AL36" s="442"/>
      <c r="AM36" s="442"/>
      <c r="AN36" s="442"/>
      <c r="AO36" s="442"/>
      <c r="AP36" s="442"/>
      <c r="AQ36" s="442"/>
      <c r="AR36" s="442"/>
      <c r="AS36" s="442"/>
      <c r="AT36" s="442"/>
      <c r="AU36" s="442"/>
      <c r="AV36" s="442"/>
      <c r="AW36" s="442"/>
      <c r="AX36" s="442"/>
      <c r="AY36" s="442"/>
      <c r="AZ36" s="442"/>
    </row>
    <row r="37" spans="2:52" ht="20.100000000000001" customHeight="1" collapsed="1">
      <c r="B37" s="714">
        <f>B25+1</f>
        <v>3</v>
      </c>
      <c r="C37" s="1013"/>
      <c r="D37" s="1014"/>
      <c r="E37" s="1014"/>
      <c r="F37" s="1015"/>
      <c r="G37" s="1016"/>
      <c r="H37" s="1017"/>
      <c r="I37" s="1017"/>
      <c r="J37" s="1017"/>
      <c r="K37" s="1018"/>
      <c r="L37" s="701">
        <f t="shared" ref="L37:R37" si="8">SUM(L38:L47)</f>
        <v>0</v>
      </c>
      <c r="M37" s="702">
        <f t="shared" si="8"/>
        <v>0</v>
      </c>
      <c r="N37" s="703">
        <f t="shared" si="8"/>
        <v>0</v>
      </c>
      <c r="O37" s="703">
        <f t="shared" si="8"/>
        <v>0</v>
      </c>
      <c r="P37" s="702">
        <f t="shared" si="8"/>
        <v>0</v>
      </c>
      <c r="Q37" s="704">
        <f t="shared" si="8"/>
        <v>0</v>
      </c>
      <c r="R37" s="701">
        <f t="shared" si="8"/>
        <v>0</v>
      </c>
      <c r="S37" s="705">
        <v>1</v>
      </c>
      <c r="T37" s="706">
        <f>(S38*T38)+(S39*T39)+(S40*T40)+(S41*T41)+(S42*T42)+(S43*T43)+(S44*T44)+(S45*T45)+(S46*T46)+(S47*T47)</f>
        <v>0</v>
      </c>
      <c r="U37" s="665">
        <f t="shared" ref="U37:U47" si="9">S37*T37*(1+MGKZ)*(1+Gewinn)*(1+Sicherheit)</f>
        <v>0</v>
      </c>
      <c r="V37" s="643">
        <f t="shared" ref="V37:V47" si="10">R37*Fertigung</f>
        <v>0</v>
      </c>
      <c r="W37" s="50">
        <f t="shared" ref="W37:W47" si="11">L37*$E$6+M37*$M$6+N37*$M$7+O37*$M$8+P37*$E$7+Q37*$M$9+U37+V37</f>
        <v>0</v>
      </c>
      <c r="X37" s="442"/>
      <c r="Y37" s="442"/>
      <c r="Z37" s="442"/>
      <c r="AA37" s="442"/>
      <c r="AB37" s="442"/>
      <c r="AC37" s="442"/>
      <c r="AD37" s="442"/>
      <c r="AE37" s="442"/>
      <c r="AF37" s="442"/>
      <c r="AG37" s="442"/>
      <c r="AH37" s="442"/>
      <c r="AI37" s="442"/>
      <c r="AJ37" s="442"/>
      <c r="AK37" s="442"/>
      <c r="AL37" s="442"/>
      <c r="AM37" s="442"/>
      <c r="AN37" s="442"/>
      <c r="AO37" s="442"/>
      <c r="AP37" s="442"/>
      <c r="AQ37" s="442"/>
      <c r="AR37" s="442"/>
      <c r="AS37" s="442"/>
      <c r="AT37" s="442"/>
      <c r="AU37" s="442"/>
      <c r="AV37" s="442"/>
      <c r="AW37" s="442"/>
      <c r="AX37" s="442"/>
      <c r="AY37" s="442"/>
      <c r="AZ37" s="442"/>
    </row>
    <row r="38" spans="2:52" ht="20.100000000000001" hidden="1" customHeight="1" outlineLevel="1">
      <c r="B38" s="433"/>
      <c r="C38" s="1002"/>
      <c r="D38" s="1003"/>
      <c r="E38" s="1003"/>
      <c r="F38" s="1004"/>
      <c r="G38" s="1005"/>
      <c r="H38" s="1006"/>
      <c r="I38" s="1006"/>
      <c r="J38" s="1006"/>
      <c r="K38" s="1007"/>
      <c r="L38" s="715"/>
      <c r="M38" s="715"/>
      <c r="N38" s="715"/>
      <c r="O38" s="715"/>
      <c r="P38" s="715"/>
      <c r="Q38" s="715"/>
      <c r="R38" s="715"/>
      <c r="S38" s="716"/>
      <c r="T38" s="717"/>
      <c r="U38" s="720">
        <f t="shared" si="9"/>
        <v>0</v>
      </c>
      <c r="V38" s="721">
        <f t="shared" si="10"/>
        <v>0</v>
      </c>
      <c r="W38" s="722">
        <f t="shared" si="11"/>
        <v>0</v>
      </c>
      <c r="X38" s="442"/>
      <c r="Y38" s="442"/>
      <c r="Z38" s="442"/>
      <c r="AA38" s="442"/>
      <c r="AB38" s="442"/>
      <c r="AC38" s="442"/>
      <c r="AD38" s="442"/>
      <c r="AE38" s="442"/>
      <c r="AF38" s="442"/>
      <c r="AG38" s="442"/>
      <c r="AH38" s="442"/>
      <c r="AI38" s="442"/>
      <c r="AJ38" s="442"/>
      <c r="AK38" s="442"/>
      <c r="AL38" s="442"/>
      <c r="AM38" s="442"/>
      <c r="AN38" s="442"/>
      <c r="AO38" s="442"/>
      <c r="AP38" s="442"/>
      <c r="AQ38" s="442"/>
      <c r="AR38" s="442"/>
      <c r="AS38" s="442"/>
      <c r="AT38" s="442"/>
      <c r="AU38" s="442"/>
      <c r="AV38" s="442"/>
      <c r="AW38" s="442"/>
      <c r="AX38" s="442"/>
      <c r="AY38" s="442"/>
      <c r="AZ38" s="442"/>
    </row>
    <row r="39" spans="2:52" ht="20.100000000000001" hidden="1" customHeight="1" outlineLevel="1">
      <c r="B39" s="434"/>
      <c r="C39" s="1002"/>
      <c r="D39" s="1003"/>
      <c r="E39" s="1003"/>
      <c r="F39" s="1004"/>
      <c r="G39" s="1005"/>
      <c r="H39" s="1006"/>
      <c r="I39" s="1006"/>
      <c r="J39" s="1006"/>
      <c r="K39" s="1007"/>
      <c r="L39" s="715"/>
      <c r="M39" s="715"/>
      <c r="N39" s="715"/>
      <c r="O39" s="715"/>
      <c r="P39" s="715"/>
      <c r="Q39" s="715"/>
      <c r="R39" s="715"/>
      <c r="S39" s="716"/>
      <c r="T39" s="717"/>
      <c r="U39" s="720">
        <f t="shared" si="9"/>
        <v>0</v>
      </c>
      <c r="V39" s="721">
        <f t="shared" si="10"/>
        <v>0</v>
      </c>
      <c r="W39" s="722">
        <f t="shared" si="11"/>
        <v>0</v>
      </c>
      <c r="X39" s="442"/>
      <c r="Y39" s="442"/>
      <c r="Z39" s="442"/>
      <c r="AA39" s="442"/>
      <c r="AB39" s="442"/>
      <c r="AC39" s="442"/>
      <c r="AD39" s="442"/>
      <c r="AE39" s="442"/>
      <c r="AF39" s="442"/>
      <c r="AG39" s="442"/>
      <c r="AH39" s="442"/>
      <c r="AI39" s="442"/>
      <c r="AJ39" s="442"/>
      <c r="AK39" s="442"/>
      <c r="AL39" s="442"/>
      <c r="AM39" s="442"/>
      <c r="AN39" s="442"/>
      <c r="AO39" s="442"/>
      <c r="AP39" s="442"/>
      <c r="AQ39" s="442"/>
      <c r="AR39" s="442"/>
      <c r="AS39" s="442"/>
      <c r="AT39" s="442"/>
      <c r="AU39" s="442"/>
      <c r="AV39" s="442"/>
      <c r="AW39" s="442"/>
      <c r="AX39" s="442"/>
      <c r="AY39" s="442"/>
      <c r="AZ39" s="442"/>
    </row>
    <row r="40" spans="2:52" ht="20.100000000000001" hidden="1" customHeight="1" outlineLevel="1">
      <c r="B40" s="434"/>
      <c r="C40" s="1002"/>
      <c r="D40" s="1003"/>
      <c r="E40" s="1003"/>
      <c r="F40" s="1004"/>
      <c r="G40" s="1005"/>
      <c r="H40" s="1006"/>
      <c r="I40" s="1006"/>
      <c r="J40" s="1006"/>
      <c r="K40" s="1007"/>
      <c r="L40" s="715"/>
      <c r="M40" s="715"/>
      <c r="N40" s="715"/>
      <c r="O40" s="715"/>
      <c r="P40" s="715"/>
      <c r="Q40" s="715"/>
      <c r="R40" s="715"/>
      <c r="S40" s="716"/>
      <c r="T40" s="717"/>
      <c r="U40" s="720">
        <f t="shared" si="9"/>
        <v>0</v>
      </c>
      <c r="V40" s="721">
        <f t="shared" si="10"/>
        <v>0</v>
      </c>
      <c r="W40" s="722">
        <f t="shared" si="11"/>
        <v>0</v>
      </c>
      <c r="X40" s="442"/>
      <c r="Y40" s="442"/>
      <c r="Z40" s="442"/>
      <c r="AA40" s="442"/>
      <c r="AB40" s="442"/>
      <c r="AC40" s="442"/>
      <c r="AD40" s="442"/>
      <c r="AE40" s="442"/>
      <c r="AF40" s="442"/>
      <c r="AG40" s="442"/>
      <c r="AH40" s="442"/>
      <c r="AI40" s="442"/>
      <c r="AJ40" s="442"/>
      <c r="AK40" s="442"/>
      <c r="AL40" s="442"/>
      <c r="AM40" s="442"/>
      <c r="AN40" s="442"/>
      <c r="AO40" s="442"/>
      <c r="AP40" s="442"/>
      <c r="AQ40" s="442"/>
      <c r="AR40" s="442"/>
      <c r="AS40" s="442"/>
      <c r="AT40" s="442"/>
      <c r="AU40" s="442"/>
      <c r="AV40" s="442"/>
      <c r="AW40" s="442"/>
      <c r="AX40" s="442"/>
      <c r="AY40" s="442"/>
      <c r="AZ40" s="442"/>
    </row>
    <row r="41" spans="2:52" ht="20.100000000000001" hidden="1" customHeight="1" outlineLevel="1">
      <c r="B41" s="434"/>
      <c r="C41" s="1002"/>
      <c r="D41" s="1003"/>
      <c r="E41" s="1003"/>
      <c r="F41" s="1004"/>
      <c r="G41" s="1005"/>
      <c r="H41" s="1006"/>
      <c r="I41" s="1006"/>
      <c r="J41" s="1006"/>
      <c r="K41" s="1007"/>
      <c r="L41" s="715"/>
      <c r="M41" s="715"/>
      <c r="N41" s="715"/>
      <c r="O41" s="715"/>
      <c r="P41" s="715"/>
      <c r="Q41" s="715"/>
      <c r="R41" s="715"/>
      <c r="S41" s="716"/>
      <c r="T41" s="717"/>
      <c r="U41" s="720">
        <f t="shared" si="9"/>
        <v>0</v>
      </c>
      <c r="V41" s="721">
        <f t="shared" si="10"/>
        <v>0</v>
      </c>
      <c r="W41" s="722">
        <f t="shared" si="11"/>
        <v>0</v>
      </c>
      <c r="X41" s="442"/>
      <c r="Y41" s="442"/>
      <c r="Z41" s="442"/>
      <c r="AA41" s="442"/>
      <c r="AB41" s="442"/>
      <c r="AC41" s="442"/>
      <c r="AD41" s="442"/>
      <c r="AE41" s="442"/>
      <c r="AF41" s="442"/>
      <c r="AG41" s="442"/>
      <c r="AH41" s="442"/>
      <c r="AI41" s="442"/>
      <c r="AJ41" s="442"/>
      <c r="AK41" s="442"/>
      <c r="AL41" s="442"/>
      <c r="AM41" s="442"/>
      <c r="AN41" s="442"/>
      <c r="AO41" s="442"/>
      <c r="AP41" s="442"/>
      <c r="AQ41" s="442"/>
      <c r="AR41" s="442"/>
      <c r="AS41" s="442"/>
      <c r="AT41" s="442"/>
      <c r="AU41" s="442"/>
      <c r="AV41" s="442"/>
      <c r="AW41" s="442"/>
      <c r="AX41" s="442"/>
      <c r="AY41" s="442"/>
      <c r="AZ41" s="442"/>
    </row>
    <row r="42" spans="2:52" ht="20.100000000000001" hidden="1" customHeight="1" outlineLevel="1">
      <c r="B42" s="434"/>
      <c r="C42" s="1002"/>
      <c r="D42" s="1003"/>
      <c r="E42" s="1003"/>
      <c r="F42" s="1004"/>
      <c r="G42" s="1005"/>
      <c r="H42" s="1006"/>
      <c r="I42" s="1006"/>
      <c r="J42" s="1006"/>
      <c r="K42" s="1007"/>
      <c r="L42" s="715"/>
      <c r="M42" s="715"/>
      <c r="N42" s="715"/>
      <c r="O42" s="715"/>
      <c r="P42" s="715"/>
      <c r="Q42" s="715"/>
      <c r="R42" s="715"/>
      <c r="S42" s="716"/>
      <c r="T42" s="717"/>
      <c r="U42" s="720">
        <f t="shared" si="9"/>
        <v>0</v>
      </c>
      <c r="V42" s="721">
        <f t="shared" si="10"/>
        <v>0</v>
      </c>
      <c r="W42" s="722">
        <f t="shared" si="11"/>
        <v>0</v>
      </c>
      <c r="X42" s="442"/>
      <c r="Y42" s="442"/>
      <c r="Z42" s="442"/>
      <c r="AA42" s="442"/>
      <c r="AB42" s="442"/>
      <c r="AC42" s="442"/>
      <c r="AD42" s="442"/>
      <c r="AE42" s="442"/>
      <c r="AF42" s="442"/>
      <c r="AG42" s="442"/>
      <c r="AH42" s="442"/>
      <c r="AI42" s="442"/>
      <c r="AJ42" s="442"/>
      <c r="AK42" s="442"/>
      <c r="AL42" s="442"/>
      <c r="AM42" s="442"/>
      <c r="AN42" s="442"/>
      <c r="AO42" s="442"/>
      <c r="AP42" s="442"/>
      <c r="AQ42" s="442"/>
      <c r="AR42" s="442"/>
      <c r="AS42" s="442"/>
      <c r="AT42" s="442"/>
      <c r="AU42" s="442"/>
      <c r="AV42" s="442"/>
      <c r="AW42" s="442"/>
      <c r="AX42" s="442"/>
      <c r="AY42" s="442"/>
      <c r="AZ42" s="442"/>
    </row>
    <row r="43" spans="2:52" ht="20.100000000000001" hidden="1" customHeight="1" outlineLevel="1">
      <c r="B43" s="434"/>
      <c r="C43" s="1002"/>
      <c r="D43" s="1003"/>
      <c r="E43" s="1003"/>
      <c r="F43" s="1004"/>
      <c r="G43" s="1005"/>
      <c r="H43" s="1006"/>
      <c r="I43" s="1006"/>
      <c r="J43" s="1006"/>
      <c r="K43" s="1007"/>
      <c r="L43" s="715"/>
      <c r="M43" s="715"/>
      <c r="N43" s="715"/>
      <c r="O43" s="715"/>
      <c r="P43" s="715"/>
      <c r="Q43" s="715"/>
      <c r="R43" s="715"/>
      <c r="S43" s="716"/>
      <c r="T43" s="717"/>
      <c r="U43" s="720">
        <f t="shared" si="9"/>
        <v>0</v>
      </c>
      <c r="V43" s="721">
        <f t="shared" si="10"/>
        <v>0</v>
      </c>
      <c r="W43" s="722">
        <f t="shared" si="11"/>
        <v>0</v>
      </c>
      <c r="X43" s="442"/>
      <c r="Y43" s="442"/>
      <c r="Z43" s="442"/>
      <c r="AA43" s="442"/>
      <c r="AB43" s="442"/>
      <c r="AC43" s="442"/>
      <c r="AD43" s="442"/>
      <c r="AE43" s="442"/>
      <c r="AF43" s="442"/>
      <c r="AG43" s="442"/>
      <c r="AH43" s="442"/>
      <c r="AI43" s="442"/>
      <c r="AJ43" s="442"/>
      <c r="AK43" s="442"/>
      <c r="AL43" s="442"/>
      <c r="AM43" s="442"/>
      <c r="AN43" s="442"/>
      <c r="AO43" s="442"/>
      <c r="AP43" s="442"/>
      <c r="AQ43" s="442"/>
      <c r="AR43" s="442"/>
      <c r="AS43" s="442"/>
      <c r="AT43" s="442"/>
      <c r="AU43" s="442"/>
      <c r="AV43" s="442"/>
      <c r="AW43" s="442"/>
      <c r="AX43" s="442"/>
      <c r="AY43" s="442"/>
      <c r="AZ43" s="442"/>
    </row>
    <row r="44" spans="2:52" ht="20.100000000000001" hidden="1" customHeight="1" outlineLevel="1">
      <c r="B44" s="434"/>
      <c r="C44" s="1002"/>
      <c r="D44" s="1003"/>
      <c r="E44" s="1003"/>
      <c r="F44" s="1004"/>
      <c r="G44" s="1005"/>
      <c r="H44" s="1006"/>
      <c r="I44" s="1006"/>
      <c r="J44" s="1006"/>
      <c r="K44" s="1007"/>
      <c r="L44" s="715"/>
      <c r="M44" s="715"/>
      <c r="N44" s="715"/>
      <c r="O44" s="715"/>
      <c r="P44" s="715"/>
      <c r="Q44" s="715"/>
      <c r="R44" s="715"/>
      <c r="S44" s="716"/>
      <c r="T44" s="717"/>
      <c r="U44" s="720">
        <f t="shared" si="9"/>
        <v>0</v>
      </c>
      <c r="V44" s="721">
        <f t="shared" si="10"/>
        <v>0</v>
      </c>
      <c r="W44" s="722">
        <f t="shared" si="11"/>
        <v>0</v>
      </c>
      <c r="X44" s="442"/>
      <c r="Y44" s="442"/>
      <c r="Z44" s="442"/>
      <c r="AA44" s="442"/>
      <c r="AB44" s="442"/>
      <c r="AC44" s="442"/>
      <c r="AD44" s="442"/>
      <c r="AE44" s="442"/>
      <c r="AF44" s="442"/>
      <c r="AG44" s="442"/>
      <c r="AH44" s="442"/>
      <c r="AI44" s="442"/>
      <c r="AJ44" s="442"/>
      <c r="AK44" s="442"/>
      <c r="AL44" s="442"/>
      <c r="AM44" s="442"/>
      <c r="AN44" s="442"/>
      <c r="AO44" s="442"/>
      <c r="AP44" s="442"/>
      <c r="AQ44" s="442"/>
      <c r="AR44" s="442"/>
      <c r="AS44" s="442"/>
      <c r="AT44" s="442"/>
      <c r="AU44" s="442"/>
      <c r="AV44" s="442"/>
      <c r="AW44" s="442"/>
      <c r="AX44" s="442"/>
      <c r="AY44" s="442"/>
      <c r="AZ44" s="442"/>
    </row>
    <row r="45" spans="2:52" ht="20.100000000000001" hidden="1" customHeight="1" outlineLevel="1">
      <c r="B45" s="434"/>
      <c r="C45" s="1002"/>
      <c r="D45" s="1003"/>
      <c r="E45" s="1003"/>
      <c r="F45" s="1004"/>
      <c r="G45" s="1005"/>
      <c r="H45" s="1006"/>
      <c r="I45" s="1006"/>
      <c r="J45" s="1006"/>
      <c r="K45" s="1007"/>
      <c r="L45" s="715"/>
      <c r="M45" s="715"/>
      <c r="N45" s="715"/>
      <c r="O45" s="715"/>
      <c r="P45" s="715"/>
      <c r="Q45" s="715"/>
      <c r="R45" s="715"/>
      <c r="S45" s="716"/>
      <c r="T45" s="717"/>
      <c r="U45" s="720">
        <f t="shared" si="9"/>
        <v>0</v>
      </c>
      <c r="V45" s="721">
        <f t="shared" si="10"/>
        <v>0</v>
      </c>
      <c r="W45" s="722">
        <f t="shared" si="11"/>
        <v>0</v>
      </c>
      <c r="X45" s="442"/>
      <c r="Y45" s="442"/>
      <c r="Z45" s="442"/>
      <c r="AA45" s="442"/>
      <c r="AB45" s="442"/>
      <c r="AC45" s="442"/>
      <c r="AD45" s="442"/>
      <c r="AE45" s="442"/>
      <c r="AF45" s="442"/>
      <c r="AG45" s="442"/>
      <c r="AH45" s="442"/>
      <c r="AI45" s="442"/>
      <c r="AJ45" s="442"/>
      <c r="AK45" s="442"/>
      <c r="AL45" s="442"/>
      <c r="AM45" s="442"/>
      <c r="AN45" s="442"/>
      <c r="AO45" s="442"/>
      <c r="AP45" s="442"/>
      <c r="AQ45" s="442"/>
      <c r="AR45" s="442"/>
      <c r="AS45" s="442"/>
      <c r="AT45" s="442"/>
      <c r="AU45" s="442"/>
      <c r="AV45" s="442"/>
      <c r="AW45" s="442"/>
      <c r="AX45" s="442"/>
      <c r="AY45" s="442"/>
      <c r="AZ45" s="442"/>
    </row>
    <row r="46" spans="2:52" ht="20.100000000000001" hidden="1" customHeight="1" outlineLevel="1">
      <c r="B46" s="434"/>
      <c r="C46" s="1002"/>
      <c r="D46" s="1003"/>
      <c r="E46" s="1003"/>
      <c r="F46" s="1004"/>
      <c r="G46" s="1005"/>
      <c r="H46" s="1006"/>
      <c r="I46" s="1006"/>
      <c r="J46" s="1006"/>
      <c r="K46" s="1007"/>
      <c r="L46" s="715"/>
      <c r="M46" s="715"/>
      <c r="N46" s="715"/>
      <c r="O46" s="715"/>
      <c r="P46" s="715"/>
      <c r="Q46" s="715"/>
      <c r="R46" s="715"/>
      <c r="S46" s="716"/>
      <c r="T46" s="717"/>
      <c r="U46" s="720">
        <f t="shared" si="9"/>
        <v>0</v>
      </c>
      <c r="V46" s="721">
        <f t="shared" si="10"/>
        <v>0</v>
      </c>
      <c r="W46" s="722">
        <f t="shared" si="11"/>
        <v>0</v>
      </c>
      <c r="X46" s="442"/>
      <c r="Y46" s="442"/>
      <c r="Z46" s="442"/>
      <c r="AA46" s="442"/>
      <c r="AB46" s="442"/>
      <c r="AC46" s="442"/>
      <c r="AD46" s="442"/>
      <c r="AE46" s="442"/>
      <c r="AF46" s="442"/>
      <c r="AG46" s="442"/>
      <c r="AH46" s="442"/>
      <c r="AI46" s="442"/>
      <c r="AJ46" s="442"/>
      <c r="AK46" s="442"/>
      <c r="AL46" s="442"/>
      <c r="AM46" s="442"/>
      <c r="AN46" s="442"/>
      <c r="AO46" s="442"/>
      <c r="AP46" s="442"/>
      <c r="AQ46" s="442"/>
      <c r="AR46" s="442"/>
      <c r="AS46" s="442"/>
      <c r="AT46" s="442"/>
      <c r="AU46" s="442"/>
      <c r="AV46" s="442"/>
      <c r="AW46" s="442"/>
      <c r="AX46" s="442"/>
      <c r="AY46" s="442"/>
      <c r="AZ46" s="442"/>
    </row>
    <row r="47" spans="2:52" ht="20.100000000000001" hidden="1" customHeight="1" outlineLevel="1">
      <c r="B47" s="434"/>
      <c r="C47" s="1002"/>
      <c r="D47" s="1003"/>
      <c r="E47" s="1003"/>
      <c r="F47" s="1004"/>
      <c r="G47" s="1005"/>
      <c r="H47" s="1006"/>
      <c r="I47" s="1006"/>
      <c r="J47" s="1006"/>
      <c r="K47" s="1007"/>
      <c r="L47" s="715"/>
      <c r="M47" s="715"/>
      <c r="N47" s="715"/>
      <c r="O47" s="715"/>
      <c r="P47" s="715"/>
      <c r="Q47" s="715"/>
      <c r="R47" s="715"/>
      <c r="S47" s="716"/>
      <c r="T47" s="717"/>
      <c r="U47" s="720">
        <f t="shared" si="9"/>
        <v>0</v>
      </c>
      <c r="V47" s="721">
        <f t="shared" si="10"/>
        <v>0</v>
      </c>
      <c r="W47" s="722">
        <f t="shared" si="11"/>
        <v>0</v>
      </c>
      <c r="X47" s="442"/>
      <c r="Y47" s="442"/>
      <c r="Z47" s="442"/>
      <c r="AA47" s="442"/>
      <c r="AB47" s="442"/>
      <c r="AC47" s="442"/>
      <c r="AD47" s="442"/>
      <c r="AE47" s="442"/>
      <c r="AF47" s="442"/>
      <c r="AG47" s="442"/>
      <c r="AH47" s="442"/>
      <c r="AI47" s="442"/>
      <c r="AJ47" s="442"/>
      <c r="AK47" s="442"/>
      <c r="AL47" s="442"/>
      <c r="AM47" s="442"/>
      <c r="AN47" s="442"/>
      <c r="AO47" s="442"/>
      <c r="AP47" s="442"/>
      <c r="AQ47" s="442"/>
      <c r="AR47" s="442"/>
      <c r="AS47" s="442"/>
      <c r="AT47" s="442"/>
      <c r="AU47" s="442"/>
      <c r="AV47" s="442"/>
      <c r="AW47" s="442"/>
      <c r="AX47" s="442"/>
      <c r="AY47" s="442"/>
      <c r="AZ47" s="442"/>
    </row>
    <row r="48" spans="2:52" s="19" customFormat="1" ht="9.9499999999999993" hidden="1" customHeight="1" outlineLevel="1">
      <c r="B48" s="435"/>
      <c r="C48" s="437"/>
      <c r="D48" s="437"/>
      <c r="E48" s="437"/>
      <c r="F48" s="437"/>
      <c r="G48" s="666"/>
      <c r="H48" s="666"/>
      <c r="I48" s="666"/>
      <c r="J48" s="666"/>
      <c r="K48" s="666"/>
      <c r="L48" s="438"/>
      <c r="M48" s="438"/>
      <c r="N48" s="438"/>
      <c r="O48" s="438"/>
      <c r="P48" s="438"/>
      <c r="Q48" s="438"/>
      <c r="R48" s="438"/>
      <c r="S48" s="438"/>
      <c r="T48" s="439"/>
      <c r="U48" s="439"/>
      <c r="V48" s="439"/>
      <c r="W48" s="667"/>
      <c r="X48" s="668"/>
      <c r="Y48" s="668"/>
      <c r="Z48" s="668"/>
      <c r="AA48" s="668"/>
      <c r="AB48" s="668"/>
      <c r="AC48" s="668"/>
      <c r="AD48" s="668"/>
      <c r="AE48" s="668"/>
      <c r="AF48" s="668"/>
      <c r="AG48" s="668"/>
      <c r="AH48" s="668"/>
      <c r="AI48" s="668"/>
      <c r="AJ48" s="668"/>
      <c r="AK48" s="668"/>
      <c r="AL48" s="668"/>
      <c r="AM48" s="668"/>
      <c r="AN48" s="668"/>
      <c r="AO48" s="668"/>
      <c r="AP48" s="668"/>
      <c r="AQ48" s="668"/>
      <c r="AR48" s="668"/>
      <c r="AS48" s="668"/>
      <c r="AT48" s="668"/>
      <c r="AU48" s="668"/>
      <c r="AV48" s="668"/>
      <c r="AW48" s="668"/>
      <c r="AX48" s="668"/>
      <c r="AY48" s="668"/>
      <c r="AZ48" s="668"/>
    </row>
    <row r="49" spans="2:52" ht="20.100000000000001" customHeight="1" collapsed="1">
      <c r="B49" s="714">
        <f>B37+1</f>
        <v>4</v>
      </c>
      <c r="C49" s="1013"/>
      <c r="D49" s="1014"/>
      <c r="E49" s="1014"/>
      <c r="F49" s="1015"/>
      <c r="G49" s="1016"/>
      <c r="H49" s="1017"/>
      <c r="I49" s="1017"/>
      <c r="J49" s="1017"/>
      <c r="K49" s="1018"/>
      <c r="L49" s="701">
        <f t="shared" ref="L49:R49" si="12">SUM(L50:L59)</f>
        <v>0</v>
      </c>
      <c r="M49" s="702">
        <f t="shared" si="12"/>
        <v>0</v>
      </c>
      <c r="N49" s="703">
        <f t="shared" si="12"/>
        <v>0</v>
      </c>
      <c r="O49" s="703">
        <f t="shared" si="12"/>
        <v>0</v>
      </c>
      <c r="P49" s="702">
        <f t="shared" si="12"/>
        <v>0</v>
      </c>
      <c r="Q49" s="704">
        <f t="shared" si="12"/>
        <v>0</v>
      </c>
      <c r="R49" s="701">
        <f t="shared" si="12"/>
        <v>0</v>
      </c>
      <c r="S49" s="705">
        <v>1</v>
      </c>
      <c r="T49" s="706">
        <f>(S50*T50)+(S51*T51)+(S52*T52)+(S53*T53)+(S54*T54)+(S55*T55)+(S56*T56)+(S57*T57)+(S58*T58)+(S59*T59)</f>
        <v>0</v>
      </c>
      <c r="U49" s="665">
        <f t="shared" ref="U49:U59" si="13">S49*T49*(1+MGKZ)*(1+Gewinn)*(1+Sicherheit)</f>
        <v>0</v>
      </c>
      <c r="V49" s="643">
        <f t="shared" ref="V49:V59" si="14">R49*Fertigung</f>
        <v>0</v>
      </c>
      <c r="W49" s="50">
        <f t="shared" ref="W49:W59" si="15">L49*$E$6+M49*$M$6+N49*$M$7+O49*$M$8+P49*$E$7+Q49*$M$9+U49+V49</f>
        <v>0</v>
      </c>
      <c r="X49" s="442"/>
      <c r="Y49" s="442"/>
      <c r="Z49" s="442"/>
      <c r="AA49" s="442"/>
      <c r="AB49" s="442"/>
      <c r="AC49" s="442"/>
      <c r="AD49" s="442"/>
      <c r="AE49" s="442"/>
      <c r="AF49" s="442"/>
      <c r="AG49" s="442"/>
      <c r="AH49" s="442"/>
      <c r="AI49" s="442"/>
      <c r="AJ49" s="442"/>
      <c r="AK49" s="442"/>
      <c r="AL49" s="442"/>
      <c r="AM49" s="442"/>
      <c r="AN49" s="442"/>
      <c r="AO49" s="442"/>
      <c r="AP49" s="442"/>
      <c r="AQ49" s="442"/>
      <c r="AR49" s="442"/>
      <c r="AS49" s="442"/>
      <c r="AT49" s="442"/>
      <c r="AU49" s="442"/>
      <c r="AV49" s="442"/>
      <c r="AW49" s="442"/>
      <c r="AX49" s="442"/>
      <c r="AY49" s="442"/>
      <c r="AZ49" s="442"/>
    </row>
    <row r="50" spans="2:52" ht="20.100000000000001" hidden="1" customHeight="1" outlineLevel="1">
      <c r="B50" s="433"/>
      <c r="C50" s="1002"/>
      <c r="D50" s="1003"/>
      <c r="E50" s="1003"/>
      <c r="F50" s="1004"/>
      <c r="G50" s="1005"/>
      <c r="H50" s="1006"/>
      <c r="I50" s="1006"/>
      <c r="J50" s="1006"/>
      <c r="K50" s="1007"/>
      <c r="L50" s="715"/>
      <c r="M50" s="715"/>
      <c r="N50" s="715"/>
      <c r="O50" s="715"/>
      <c r="P50" s="715"/>
      <c r="Q50" s="715"/>
      <c r="R50" s="715"/>
      <c r="S50" s="716"/>
      <c r="T50" s="717"/>
      <c r="U50" s="720">
        <f t="shared" si="13"/>
        <v>0</v>
      </c>
      <c r="V50" s="721">
        <f t="shared" si="14"/>
        <v>0</v>
      </c>
      <c r="W50" s="722">
        <f t="shared" si="15"/>
        <v>0</v>
      </c>
      <c r="X50" s="442"/>
      <c r="Y50" s="442"/>
      <c r="Z50" s="442"/>
      <c r="AA50" s="442"/>
      <c r="AB50" s="442"/>
      <c r="AC50" s="442"/>
      <c r="AD50" s="442"/>
      <c r="AE50" s="442"/>
      <c r="AF50" s="442"/>
      <c r="AG50" s="442"/>
      <c r="AH50" s="442"/>
      <c r="AI50" s="442"/>
      <c r="AJ50" s="442"/>
      <c r="AK50" s="442"/>
      <c r="AL50" s="442"/>
      <c r="AM50" s="442"/>
      <c r="AN50" s="442"/>
      <c r="AO50" s="442"/>
      <c r="AP50" s="442"/>
      <c r="AQ50" s="442"/>
      <c r="AR50" s="442"/>
      <c r="AS50" s="442"/>
      <c r="AT50" s="442"/>
      <c r="AU50" s="442"/>
      <c r="AV50" s="442"/>
      <c r="AW50" s="442"/>
      <c r="AX50" s="442"/>
      <c r="AY50" s="442"/>
      <c r="AZ50" s="442"/>
    </row>
    <row r="51" spans="2:52" ht="20.100000000000001" hidden="1" customHeight="1" outlineLevel="1">
      <c r="B51" s="434"/>
      <c r="C51" s="1002"/>
      <c r="D51" s="1003"/>
      <c r="E51" s="1003"/>
      <c r="F51" s="1004"/>
      <c r="G51" s="1005"/>
      <c r="H51" s="1006"/>
      <c r="I51" s="1006"/>
      <c r="J51" s="1006"/>
      <c r="K51" s="1007"/>
      <c r="L51" s="715"/>
      <c r="M51" s="715"/>
      <c r="N51" s="715"/>
      <c r="O51" s="715"/>
      <c r="P51" s="715"/>
      <c r="Q51" s="715"/>
      <c r="R51" s="715"/>
      <c r="S51" s="716"/>
      <c r="T51" s="717"/>
      <c r="U51" s="720">
        <f t="shared" si="13"/>
        <v>0</v>
      </c>
      <c r="V51" s="721">
        <f t="shared" si="14"/>
        <v>0</v>
      </c>
      <c r="W51" s="722">
        <f t="shared" si="15"/>
        <v>0</v>
      </c>
      <c r="X51" s="442"/>
      <c r="Y51" s="442"/>
      <c r="Z51" s="442"/>
      <c r="AA51" s="442"/>
      <c r="AB51" s="442"/>
      <c r="AC51" s="442"/>
      <c r="AD51" s="442"/>
      <c r="AE51" s="442"/>
      <c r="AF51" s="442"/>
      <c r="AG51" s="442"/>
      <c r="AH51" s="442"/>
      <c r="AI51" s="442"/>
      <c r="AJ51" s="442"/>
      <c r="AK51" s="442"/>
      <c r="AL51" s="442"/>
      <c r="AM51" s="442"/>
      <c r="AN51" s="442"/>
      <c r="AO51" s="442"/>
      <c r="AP51" s="442"/>
      <c r="AQ51" s="442"/>
      <c r="AR51" s="442"/>
      <c r="AS51" s="442"/>
      <c r="AT51" s="442"/>
      <c r="AU51" s="442"/>
      <c r="AV51" s="442"/>
      <c r="AW51" s="442"/>
      <c r="AX51" s="442"/>
      <c r="AY51" s="442"/>
      <c r="AZ51" s="442"/>
    </row>
    <row r="52" spans="2:52" ht="20.100000000000001" hidden="1" customHeight="1" outlineLevel="1">
      <c r="B52" s="434"/>
      <c r="C52" s="1002"/>
      <c r="D52" s="1003"/>
      <c r="E52" s="1003"/>
      <c r="F52" s="1004"/>
      <c r="G52" s="1005"/>
      <c r="H52" s="1006"/>
      <c r="I52" s="1006"/>
      <c r="J52" s="1006"/>
      <c r="K52" s="1007"/>
      <c r="L52" s="715"/>
      <c r="M52" s="715"/>
      <c r="N52" s="715"/>
      <c r="O52" s="715"/>
      <c r="P52" s="715"/>
      <c r="Q52" s="715"/>
      <c r="R52" s="715"/>
      <c r="S52" s="716"/>
      <c r="T52" s="717"/>
      <c r="U52" s="720">
        <f t="shared" si="13"/>
        <v>0</v>
      </c>
      <c r="V52" s="721">
        <f t="shared" si="14"/>
        <v>0</v>
      </c>
      <c r="W52" s="722">
        <f t="shared" si="15"/>
        <v>0</v>
      </c>
      <c r="X52" s="442"/>
      <c r="Y52" s="442"/>
      <c r="Z52" s="442"/>
      <c r="AA52" s="442"/>
      <c r="AB52" s="442"/>
      <c r="AC52" s="442"/>
      <c r="AD52" s="442"/>
      <c r="AE52" s="442"/>
      <c r="AF52" s="442"/>
      <c r="AG52" s="442"/>
      <c r="AH52" s="442"/>
      <c r="AI52" s="442"/>
      <c r="AJ52" s="442"/>
      <c r="AK52" s="442"/>
      <c r="AL52" s="442"/>
      <c r="AM52" s="442"/>
      <c r="AN52" s="442"/>
      <c r="AO52" s="442"/>
      <c r="AP52" s="442"/>
      <c r="AQ52" s="442"/>
      <c r="AR52" s="442"/>
      <c r="AS52" s="442"/>
      <c r="AT52" s="442"/>
      <c r="AU52" s="442"/>
      <c r="AV52" s="442"/>
      <c r="AW52" s="442"/>
      <c r="AX52" s="442"/>
      <c r="AY52" s="442"/>
      <c r="AZ52" s="442"/>
    </row>
    <row r="53" spans="2:52" ht="20.100000000000001" hidden="1" customHeight="1" outlineLevel="1">
      <c r="B53" s="434"/>
      <c r="C53" s="1002"/>
      <c r="D53" s="1003"/>
      <c r="E53" s="1003"/>
      <c r="F53" s="1004"/>
      <c r="G53" s="1005"/>
      <c r="H53" s="1006"/>
      <c r="I53" s="1006"/>
      <c r="J53" s="1006"/>
      <c r="K53" s="1007"/>
      <c r="L53" s="715"/>
      <c r="M53" s="715"/>
      <c r="N53" s="715"/>
      <c r="O53" s="715"/>
      <c r="P53" s="715"/>
      <c r="Q53" s="715"/>
      <c r="R53" s="715"/>
      <c r="S53" s="716"/>
      <c r="T53" s="717"/>
      <c r="U53" s="720">
        <f t="shared" si="13"/>
        <v>0</v>
      </c>
      <c r="V53" s="721">
        <f t="shared" si="14"/>
        <v>0</v>
      </c>
      <c r="W53" s="722">
        <f t="shared" si="15"/>
        <v>0</v>
      </c>
      <c r="X53" s="442"/>
      <c r="Y53" s="442"/>
      <c r="Z53" s="442"/>
      <c r="AA53" s="442"/>
      <c r="AB53" s="442"/>
      <c r="AC53" s="442"/>
      <c r="AD53" s="442"/>
      <c r="AE53" s="442"/>
      <c r="AF53" s="442"/>
      <c r="AG53" s="442"/>
      <c r="AH53" s="442"/>
      <c r="AI53" s="442"/>
      <c r="AJ53" s="442"/>
      <c r="AK53" s="442"/>
      <c r="AL53" s="442"/>
      <c r="AM53" s="442"/>
      <c r="AN53" s="442"/>
      <c r="AO53" s="442"/>
      <c r="AP53" s="442"/>
      <c r="AQ53" s="442"/>
      <c r="AR53" s="442"/>
      <c r="AS53" s="442"/>
      <c r="AT53" s="442"/>
      <c r="AU53" s="442"/>
      <c r="AV53" s="442"/>
      <c r="AW53" s="442"/>
      <c r="AX53" s="442"/>
      <c r="AY53" s="442"/>
      <c r="AZ53" s="442"/>
    </row>
    <row r="54" spans="2:52" ht="20.100000000000001" hidden="1" customHeight="1" outlineLevel="1">
      <c r="B54" s="434"/>
      <c r="C54" s="1002"/>
      <c r="D54" s="1003"/>
      <c r="E54" s="1003"/>
      <c r="F54" s="1004"/>
      <c r="G54" s="1005"/>
      <c r="H54" s="1006"/>
      <c r="I54" s="1006"/>
      <c r="J54" s="1006"/>
      <c r="K54" s="1007"/>
      <c r="L54" s="715"/>
      <c r="M54" s="715"/>
      <c r="N54" s="715"/>
      <c r="O54" s="715"/>
      <c r="P54" s="715"/>
      <c r="Q54" s="715"/>
      <c r="R54" s="715"/>
      <c r="S54" s="716"/>
      <c r="T54" s="717"/>
      <c r="U54" s="720">
        <f t="shared" si="13"/>
        <v>0</v>
      </c>
      <c r="V54" s="721">
        <f t="shared" si="14"/>
        <v>0</v>
      </c>
      <c r="W54" s="722">
        <f t="shared" si="15"/>
        <v>0</v>
      </c>
      <c r="X54" s="442"/>
      <c r="Y54" s="442"/>
      <c r="Z54" s="442"/>
      <c r="AA54" s="442"/>
      <c r="AB54" s="442"/>
      <c r="AC54" s="442"/>
      <c r="AD54" s="442"/>
      <c r="AE54" s="442"/>
      <c r="AF54" s="442"/>
      <c r="AG54" s="442"/>
      <c r="AH54" s="442"/>
      <c r="AI54" s="442"/>
      <c r="AJ54" s="442"/>
      <c r="AK54" s="442"/>
      <c r="AL54" s="442"/>
      <c r="AM54" s="442"/>
      <c r="AN54" s="442"/>
      <c r="AO54" s="442"/>
      <c r="AP54" s="442"/>
      <c r="AQ54" s="442"/>
      <c r="AR54" s="442"/>
      <c r="AS54" s="442"/>
      <c r="AT54" s="442"/>
      <c r="AU54" s="442"/>
      <c r="AV54" s="442"/>
      <c r="AW54" s="442"/>
      <c r="AX54" s="442"/>
      <c r="AY54" s="442"/>
      <c r="AZ54" s="442"/>
    </row>
    <row r="55" spans="2:52" ht="20.100000000000001" hidden="1" customHeight="1" outlineLevel="1">
      <c r="B55" s="434"/>
      <c r="C55" s="1002"/>
      <c r="D55" s="1003"/>
      <c r="E55" s="1003"/>
      <c r="F55" s="1004"/>
      <c r="G55" s="1005"/>
      <c r="H55" s="1006"/>
      <c r="I55" s="1006"/>
      <c r="J55" s="1006"/>
      <c r="K55" s="1007"/>
      <c r="L55" s="715"/>
      <c r="M55" s="715"/>
      <c r="N55" s="715"/>
      <c r="O55" s="715"/>
      <c r="P55" s="715"/>
      <c r="Q55" s="715"/>
      <c r="R55" s="715"/>
      <c r="S55" s="716"/>
      <c r="T55" s="717"/>
      <c r="U55" s="720">
        <f t="shared" si="13"/>
        <v>0</v>
      </c>
      <c r="V55" s="721">
        <f t="shared" si="14"/>
        <v>0</v>
      </c>
      <c r="W55" s="722">
        <f t="shared" si="15"/>
        <v>0</v>
      </c>
      <c r="X55" s="442"/>
      <c r="Y55" s="442"/>
      <c r="Z55" s="442"/>
      <c r="AA55" s="442"/>
      <c r="AB55" s="442"/>
      <c r="AC55" s="442"/>
      <c r="AD55" s="442"/>
      <c r="AE55" s="442"/>
      <c r="AF55" s="442"/>
      <c r="AG55" s="442"/>
      <c r="AH55" s="442"/>
      <c r="AI55" s="442"/>
      <c r="AJ55" s="442"/>
      <c r="AK55" s="442"/>
      <c r="AL55" s="442"/>
      <c r="AM55" s="442"/>
      <c r="AN55" s="442"/>
      <c r="AO55" s="442"/>
      <c r="AP55" s="442"/>
      <c r="AQ55" s="442"/>
      <c r="AR55" s="442"/>
      <c r="AS55" s="442"/>
      <c r="AT55" s="442"/>
      <c r="AU55" s="442"/>
      <c r="AV55" s="442"/>
      <c r="AW55" s="442"/>
      <c r="AX55" s="442"/>
      <c r="AY55" s="442"/>
      <c r="AZ55" s="442"/>
    </row>
    <row r="56" spans="2:52" ht="20.100000000000001" hidden="1" customHeight="1" outlineLevel="1">
      <c r="B56" s="434"/>
      <c r="C56" s="1002"/>
      <c r="D56" s="1003"/>
      <c r="E56" s="1003"/>
      <c r="F56" s="1004"/>
      <c r="G56" s="1005"/>
      <c r="H56" s="1006"/>
      <c r="I56" s="1006"/>
      <c r="J56" s="1006"/>
      <c r="K56" s="1007"/>
      <c r="L56" s="715"/>
      <c r="M56" s="715"/>
      <c r="N56" s="715"/>
      <c r="O56" s="715"/>
      <c r="P56" s="715"/>
      <c r="Q56" s="715"/>
      <c r="R56" s="715"/>
      <c r="S56" s="716"/>
      <c r="T56" s="717"/>
      <c r="U56" s="720">
        <f t="shared" si="13"/>
        <v>0</v>
      </c>
      <c r="V56" s="721">
        <f t="shared" si="14"/>
        <v>0</v>
      </c>
      <c r="W56" s="722">
        <f t="shared" si="15"/>
        <v>0</v>
      </c>
      <c r="X56" s="442"/>
      <c r="Y56" s="442"/>
      <c r="Z56" s="442"/>
      <c r="AA56" s="442"/>
      <c r="AB56" s="442"/>
      <c r="AC56" s="442"/>
      <c r="AD56" s="442"/>
      <c r="AE56" s="442"/>
      <c r="AF56" s="442"/>
      <c r="AG56" s="442"/>
      <c r="AH56" s="442"/>
      <c r="AI56" s="442"/>
      <c r="AJ56" s="442"/>
      <c r="AK56" s="442"/>
      <c r="AL56" s="442"/>
      <c r="AM56" s="442"/>
      <c r="AN56" s="442"/>
      <c r="AO56" s="442"/>
      <c r="AP56" s="442"/>
      <c r="AQ56" s="442"/>
      <c r="AR56" s="442"/>
      <c r="AS56" s="442"/>
      <c r="AT56" s="442"/>
      <c r="AU56" s="442"/>
      <c r="AV56" s="442"/>
      <c r="AW56" s="442"/>
      <c r="AX56" s="442"/>
      <c r="AY56" s="442"/>
      <c r="AZ56" s="442"/>
    </row>
    <row r="57" spans="2:52" ht="20.100000000000001" hidden="1" customHeight="1" outlineLevel="1">
      <c r="B57" s="434"/>
      <c r="C57" s="1002"/>
      <c r="D57" s="1003"/>
      <c r="E57" s="1003"/>
      <c r="F57" s="1004"/>
      <c r="G57" s="1005"/>
      <c r="H57" s="1006"/>
      <c r="I57" s="1006"/>
      <c r="J57" s="1006"/>
      <c r="K57" s="1007"/>
      <c r="L57" s="715"/>
      <c r="M57" s="715"/>
      <c r="N57" s="715"/>
      <c r="O57" s="715"/>
      <c r="P57" s="715"/>
      <c r="Q57" s="715"/>
      <c r="R57" s="715"/>
      <c r="S57" s="716"/>
      <c r="T57" s="717"/>
      <c r="U57" s="720">
        <f t="shared" si="13"/>
        <v>0</v>
      </c>
      <c r="V57" s="721">
        <f t="shared" si="14"/>
        <v>0</v>
      </c>
      <c r="W57" s="722">
        <f t="shared" si="15"/>
        <v>0</v>
      </c>
      <c r="X57" s="442"/>
      <c r="Y57" s="442"/>
      <c r="Z57" s="442"/>
      <c r="AA57" s="442"/>
      <c r="AB57" s="442"/>
      <c r="AC57" s="442"/>
      <c r="AD57" s="442"/>
      <c r="AE57" s="442"/>
      <c r="AF57" s="442"/>
      <c r="AG57" s="442"/>
      <c r="AH57" s="442"/>
      <c r="AI57" s="442"/>
      <c r="AJ57" s="442"/>
      <c r="AK57" s="442"/>
      <c r="AL57" s="442"/>
      <c r="AM57" s="442"/>
      <c r="AN57" s="442"/>
      <c r="AO57" s="442"/>
      <c r="AP57" s="442"/>
      <c r="AQ57" s="442"/>
      <c r="AR57" s="442"/>
      <c r="AS57" s="442"/>
      <c r="AT57" s="442"/>
      <c r="AU57" s="442"/>
      <c r="AV57" s="442"/>
      <c r="AW57" s="442"/>
      <c r="AX57" s="442"/>
      <c r="AY57" s="442"/>
      <c r="AZ57" s="442"/>
    </row>
    <row r="58" spans="2:52" ht="20.100000000000001" hidden="1" customHeight="1" outlineLevel="1">
      <c r="B58" s="434"/>
      <c r="C58" s="1002"/>
      <c r="D58" s="1003"/>
      <c r="E58" s="1003"/>
      <c r="F58" s="1004"/>
      <c r="G58" s="1005"/>
      <c r="H58" s="1006"/>
      <c r="I58" s="1006"/>
      <c r="J58" s="1006"/>
      <c r="K58" s="1007"/>
      <c r="L58" s="715"/>
      <c r="M58" s="715"/>
      <c r="N58" s="715"/>
      <c r="O58" s="715"/>
      <c r="P58" s="715"/>
      <c r="Q58" s="715"/>
      <c r="R58" s="715"/>
      <c r="S58" s="716"/>
      <c r="T58" s="717"/>
      <c r="U58" s="720">
        <f t="shared" si="13"/>
        <v>0</v>
      </c>
      <c r="V58" s="721">
        <f t="shared" si="14"/>
        <v>0</v>
      </c>
      <c r="W58" s="722">
        <f t="shared" si="15"/>
        <v>0</v>
      </c>
      <c r="X58" s="442"/>
      <c r="Y58" s="442"/>
      <c r="Z58" s="442"/>
      <c r="AA58" s="442"/>
      <c r="AB58" s="442"/>
      <c r="AC58" s="442"/>
      <c r="AD58" s="442"/>
      <c r="AE58" s="442"/>
      <c r="AF58" s="442"/>
      <c r="AG58" s="442"/>
      <c r="AH58" s="442"/>
      <c r="AI58" s="442"/>
      <c r="AJ58" s="442"/>
      <c r="AK58" s="442"/>
      <c r="AL58" s="442"/>
      <c r="AM58" s="442"/>
      <c r="AN58" s="442"/>
      <c r="AO58" s="442"/>
      <c r="AP58" s="442"/>
      <c r="AQ58" s="442"/>
      <c r="AR58" s="442"/>
      <c r="AS58" s="442"/>
      <c r="AT58" s="442"/>
      <c r="AU58" s="442"/>
      <c r="AV58" s="442"/>
      <c r="AW58" s="442"/>
      <c r="AX58" s="442"/>
      <c r="AY58" s="442"/>
      <c r="AZ58" s="442"/>
    </row>
    <row r="59" spans="2:52" ht="20.100000000000001" hidden="1" customHeight="1" outlineLevel="1">
      <c r="B59" s="434"/>
      <c r="C59" s="1002"/>
      <c r="D59" s="1003"/>
      <c r="E59" s="1003"/>
      <c r="F59" s="1004"/>
      <c r="G59" s="1005"/>
      <c r="H59" s="1006"/>
      <c r="I59" s="1006"/>
      <c r="J59" s="1006"/>
      <c r="K59" s="1007"/>
      <c r="L59" s="715"/>
      <c r="M59" s="715"/>
      <c r="N59" s="715"/>
      <c r="O59" s="715"/>
      <c r="P59" s="715"/>
      <c r="Q59" s="715"/>
      <c r="R59" s="715"/>
      <c r="S59" s="716"/>
      <c r="T59" s="717"/>
      <c r="U59" s="720">
        <f t="shared" si="13"/>
        <v>0</v>
      </c>
      <c r="V59" s="721">
        <f t="shared" si="14"/>
        <v>0</v>
      </c>
      <c r="W59" s="722">
        <f t="shared" si="15"/>
        <v>0</v>
      </c>
      <c r="X59" s="442"/>
      <c r="Y59" s="442"/>
      <c r="Z59" s="442"/>
      <c r="AA59" s="442"/>
      <c r="AB59" s="442"/>
      <c r="AC59" s="442"/>
      <c r="AD59" s="442"/>
      <c r="AE59" s="442"/>
      <c r="AF59" s="442"/>
      <c r="AG59" s="442"/>
      <c r="AH59" s="442"/>
      <c r="AI59" s="442"/>
      <c r="AJ59" s="442"/>
      <c r="AK59" s="442"/>
      <c r="AL59" s="442"/>
      <c r="AM59" s="442"/>
      <c r="AN59" s="442"/>
      <c r="AO59" s="442"/>
      <c r="AP59" s="442"/>
      <c r="AQ59" s="442"/>
      <c r="AR59" s="442"/>
      <c r="AS59" s="442"/>
      <c r="AT59" s="442"/>
      <c r="AU59" s="442"/>
      <c r="AV59" s="442"/>
      <c r="AW59" s="442"/>
      <c r="AX59" s="442"/>
      <c r="AY59" s="442"/>
      <c r="AZ59" s="442"/>
    </row>
    <row r="60" spans="2:52" s="19" customFormat="1" ht="9.9499999999999993" hidden="1" customHeight="1" outlineLevel="1">
      <c r="B60" s="435"/>
      <c r="C60" s="437"/>
      <c r="D60" s="437"/>
      <c r="E60" s="437"/>
      <c r="F60" s="437"/>
      <c r="G60" s="666"/>
      <c r="H60" s="666"/>
      <c r="I60" s="666"/>
      <c r="J60" s="666"/>
      <c r="K60" s="666"/>
      <c r="L60" s="438"/>
      <c r="M60" s="438"/>
      <c r="N60" s="438"/>
      <c r="O60" s="438"/>
      <c r="P60" s="438"/>
      <c r="Q60" s="438"/>
      <c r="R60" s="438"/>
      <c r="S60" s="438"/>
      <c r="T60" s="439"/>
      <c r="U60" s="439"/>
      <c r="V60" s="439"/>
      <c r="W60" s="667"/>
      <c r="X60" s="668"/>
      <c r="Y60" s="668"/>
      <c r="Z60" s="668"/>
      <c r="AA60" s="668"/>
      <c r="AB60" s="668"/>
      <c r="AC60" s="668"/>
      <c r="AD60" s="668"/>
      <c r="AE60" s="668"/>
      <c r="AF60" s="668"/>
      <c r="AG60" s="668"/>
      <c r="AH60" s="668"/>
      <c r="AI60" s="668"/>
      <c r="AJ60" s="668"/>
      <c r="AK60" s="668"/>
      <c r="AL60" s="668"/>
      <c r="AM60" s="668"/>
      <c r="AN60" s="668"/>
      <c r="AO60" s="668"/>
      <c r="AP60" s="668"/>
      <c r="AQ60" s="668"/>
      <c r="AR60" s="668"/>
      <c r="AS60" s="668"/>
      <c r="AT60" s="668"/>
      <c r="AU60" s="668"/>
      <c r="AV60" s="668"/>
      <c r="AW60" s="668"/>
      <c r="AX60" s="668"/>
      <c r="AY60" s="668"/>
      <c r="AZ60" s="668"/>
    </row>
    <row r="61" spans="2:52" ht="20.100000000000001" customHeight="1" collapsed="1">
      <c r="B61" s="714">
        <f>B49+1</f>
        <v>5</v>
      </c>
      <c r="C61" s="1013"/>
      <c r="D61" s="1014"/>
      <c r="E61" s="1014"/>
      <c r="F61" s="1015"/>
      <c r="G61" s="1016"/>
      <c r="H61" s="1017"/>
      <c r="I61" s="1017"/>
      <c r="J61" s="1017"/>
      <c r="K61" s="1018"/>
      <c r="L61" s="701">
        <f t="shared" ref="L61:R61" si="16">SUM(L62:L71)</f>
        <v>0</v>
      </c>
      <c r="M61" s="702">
        <f t="shared" si="16"/>
        <v>0</v>
      </c>
      <c r="N61" s="703">
        <f t="shared" si="16"/>
        <v>0</v>
      </c>
      <c r="O61" s="703">
        <f t="shared" si="16"/>
        <v>0</v>
      </c>
      <c r="P61" s="702">
        <f t="shared" si="16"/>
        <v>0</v>
      </c>
      <c r="Q61" s="704">
        <f t="shared" si="16"/>
        <v>0</v>
      </c>
      <c r="R61" s="701">
        <f t="shared" si="16"/>
        <v>0</v>
      </c>
      <c r="S61" s="705">
        <v>1</v>
      </c>
      <c r="T61" s="706">
        <f>(S62*T62)+(S63*T63)+(S64*T64)+(S65*T65)+(S66*T66)+(S67*T67)+(S68*T68)+(S69*T69)+(S70*T70)+(S71*T71)</f>
        <v>0</v>
      </c>
      <c r="U61" s="665">
        <f t="shared" ref="U61:U71" si="17">S61*T61*(1+MGKZ)*(1+Gewinn)*(1+Sicherheit)</f>
        <v>0</v>
      </c>
      <c r="V61" s="643">
        <f t="shared" ref="V61:V71" si="18">R61*Fertigung</f>
        <v>0</v>
      </c>
      <c r="W61" s="50">
        <f t="shared" ref="W61:W71" si="19">L61*$E$6+M61*$M$6+N61*$M$7+O61*$M$8+P61*$E$7+Q61*$M$9+U61+V61</f>
        <v>0</v>
      </c>
      <c r="X61" s="442"/>
      <c r="Y61" s="442"/>
      <c r="Z61" s="442"/>
      <c r="AA61" s="442"/>
      <c r="AB61" s="442"/>
      <c r="AC61" s="442"/>
      <c r="AD61" s="442"/>
      <c r="AE61" s="442"/>
      <c r="AF61" s="442"/>
      <c r="AG61" s="442"/>
      <c r="AH61" s="442"/>
      <c r="AI61" s="442"/>
      <c r="AJ61" s="442"/>
      <c r="AK61" s="442"/>
      <c r="AL61" s="442"/>
      <c r="AM61" s="442"/>
      <c r="AN61" s="442"/>
      <c r="AO61" s="442"/>
      <c r="AP61" s="442"/>
      <c r="AQ61" s="442"/>
      <c r="AR61" s="442"/>
      <c r="AS61" s="442"/>
      <c r="AT61" s="442"/>
      <c r="AU61" s="442"/>
      <c r="AV61" s="442"/>
      <c r="AW61" s="442"/>
      <c r="AX61" s="442"/>
      <c r="AY61" s="442"/>
      <c r="AZ61" s="442"/>
    </row>
    <row r="62" spans="2:52" ht="20.100000000000001" hidden="1" customHeight="1" outlineLevel="1">
      <c r="B62" s="433"/>
      <c r="C62" s="1002"/>
      <c r="D62" s="1003"/>
      <c r="E62" s="1003"/>
      <c r="F62" s="1004"/>
      <c r="G62" s="1005"/>
      <c r="H62" s="1006"/>
      <c r="I62" s="1006"/>
      <c r="J62" s="1006"/>
      <c r="K62" s="1007"/>
      <c r="L62" s="715"/>
      <c r="M62" s="715"/>
      <c r="N62" s="715"/>
      <c r="O62" s="715"/>
      <c r="P62" s="715"/>
      <c r="Q62" s="715"/>
      <c r="R62" s="715"/>
      <c r="S62" s="716"/>
      <c r="T62" s="717"/>
      <c r="U62" s="720">
        <f t="shared" si="17"/>
        <v>0</v>
      </c>
      <c r="V62" s="721">
        <f t="shared" si="18"/>
        <v>0</v>
      </c>
      <c r="W62" s="722">
        <f t="shared" si="19"/>
        <v>0</v>
      </c>
      <c r="X62" s="442"/>
      <c r="Y62" s="442"/>
      <c r="Z62" s="442"/>
      <c r="AA62" s="442"/>
      <c r="AB62" s="442"/>
      <c r="AC62" s="442"/>
      <c r="AD62" s="442"/>
      <c r="AE62" s="442"/>
      <c r="AF62" s="442"/>
      <c r="AG62" s="442"/>
      <c r="AH62" s="442"/>
      <c r="AI62" s="442"/>
      <c r="AJ62" s="442"/>
      <c r="AK62" s="442"/>
      <c r="AL62" s="442"/>
      <c r="AM62" s="442"/>
      <c r="AN62" s="442"/>
      <c r="AO62" s="442"/>
      <c r="AP62" s="442"/>
      <c r="AQ62" s="442"/>
      <c r="AR62" s="442"/>
      <c r="AS62" s="442"/>
      <c r="AT62" s="442"/>
      <c r="AU62" s="442"/>
      <c r="AV62" s="442"/>
      <c r="AW62" s="442"/>
      <c r="AX62" s="442"/>
      <c r="AY62" s="442"/>
      <c r="AZ62" s="442"/>
    </row>
    <row r="63" spans="2:52" ht="20.100000000000001" hidden="1" customHeight="1" outlineLevel="1">
      <c r="B63" s="434"/>
      <c r="C63" s="1002"/>
      <c r="D63" s="1003"/>
      <c r="E63" s="1003"/>
      <c r="F63" s="1004"/>
      <c r="G63" s="1005"/>
      <c r="H63" s="1006"/>
      <c r="I63" s="1006"/>
      <c r="J63" s="1006"/>
      <c r="K63" s="1007"/>
      <c r="L63" s="715"/>
      <c r="M63" s="715"/>
      <c r="N63" s="715"/>
      <c r="O63" s="715"/>
      <c r="P63" s="715"/>
      <c r="Q63" s="715"/>
      <c r="R63" s="715"/>
      <c r="S63" s="716"/>
      <c r="T63" s="717"/>
      <c r="U63" s="720">
        <f t="shared" si="17"/>
        <v>0</v>
      </c>
      <c r="V63" s="721">
        <f t="shared" si="18"/>
        <v>0</v>
      </c>
      <c r="W63" s="722">
        <f t="shared" si="19"/>
        <v>0</v>
      </c>
      <c r="X63" s="442"/>
      <c r="Y63" s="442"/>
      <c r="Z63" s="442"/>
      <c r="AA63" s="442"/>
      <c r="AB63" s="442"/>
      <c r="AC63" s="442"/>
      <c r="AD63" s="442"/>
      <c r="AE63" s="442"/>
      <c r="AF63" s="442"/>
      <c r="AG63" s="442"/>
      <c r="AH63" s="442"/>
      <c r="AI63" s="442"/>
      <c r="AJ63" s="442"/>
      <c r="AK63" s="442"/>
      <c r="AL63" s="442"/>
      <c r="AM63" s="442"/>
      <c r="AN63" s="442"/>
      <c r="AO63" s="442"/>
      <c r="AP63" s="442"/>
      <c r="AQ63" s="442"/>
      <c r="AR63" s="442"/>
      <c r="AS63" s="442"/>
      <c r="AT63" s="442"/>
      <c r="AU63" s="442"/>
      <c r="AV63" s="442"/>
      <c r="AW63" s="442"/>
      <c r="AX63" s="442"/>
      <c r="AY63" s="442"/>
      <c r="AZ63" s="442"/>
    </row>
    <row r="64" spans="2:52" ht="20.100000000000001" hidden="1" customHeight="1" outlineLevel="1">
      <c r="B64" s="434"/>
      <c r="C64" s="1002"/>
      <c r="D64" s="1003"/>
      <c r="E64" s="1003"/>
      <c r="F64" s="1004"/>
      <c r="G64" s="1005"/>
      <c r="H64" s="1006"/>
      <c r="I64" s="1006"/>
      <c r="J64" s="1006"/>
      <c r="K64" s="1007"/>
      <c r="L64" s="715"/>
      <c r="M64" s="715"/>
      <c r="N64" s="715"/>
      <c r="O64" s="715"/>
      <c r="P64" s="715"/>
      <c r="Q64" s="715"/>
      <c r="R64" s="715"/>
      <c r="S64" s="716"/>
      <c r="T64" s="717"/>
      <c r="U64" s="720">
        <f t="shared" si="17"/>
        <v>0</v>
      </c>
      <c r="V64" s="721">
        <f t="shared" si="18"/>
        <v>0</v>
      </c>
      <c r="W64" s="722">
        <f t="shared" si="19"/>
        <v>0</v>
      </c>
      <c r="X64" s="442"/>
      <c r="Y64" s="442"/>
      <c r="Z64" s="442"/>
      <c r="AA64" s="442"/>
      <c r="AB64" s="442"/>
      <c r="AC64" s="442"/>
      <c r="AD64" s="442"/>
      <c r="AE64" s="442"/>
      <c r="AF64" s="442"/>
      <c r="AG64" s="442"/>
      <c r="AH64" s="442"/>
      <c r="AI64" s="442"/>
      <c r="AJ64" s="442"/>
      <c r="AK64" s="442"/>
      <c r="AL64" s="442"/>
      <c r="AM64" s="442"/>
      <c r="AN64" s="442"/>
      <c r="AO64" s="442"/>
      <c r="AP64" s="442"/>
      <c r="AQ64" s="442"/>
      <c r="AR64" s="442"/>
      <c r="AS64" s="442"/>
      <c r="AT64" s="442"/>
      <c r="AU64" s="442"/>
      <c r="AV64" s="442"/>
      <c r="AW64" s="442"/>
      <c r="AX64" s="442"/>
      <c r="AY64" s="442"/>
      <c r="AZ64" s="442"/>
    </row>
    <row r="65" spans="2:52" ht="20.100000000000001" hidden="1" customHeight="1" outlineLevel="1">
      <c r="B65" s="434"/>
      <c r="C65" s="1002"/>
      <c r="D65" s="1003"/>
      <c r="E65" s="1003"/>
      <c r="F65" s="1004"/>
      <c r="G65" s="1005"/>
      <c r="H65" s="1006"/>
      <c r="I65" s="1006"/>
      <c r="J65" s="1006"/>
      <c r="K65" s="1007"/>
      <c r="L65" s="715"/>
      <c r="M65" s="715"/>
      <c r="N65" s="715"/>
      <c r="O65" s="715"/>
      <c r="P65" s="715"/>
      <c r="Q65" s="715"/>
      <c r="R65" s="715"/>
      <c r="S65" s="716"/>
      <c r="T65" s="717"/>
      <c r="U65" s="720">
        <f t="shared" si="17"/>
        <v>0</v>
      </c>
      <c r="V65" s="721">
        <f t="shared" si="18"/>
        <v>0</v>
      </c>
      <c r="W65" s="722">
        <f t="shared" si="19"/>
        <v>0</v>
      </c>
      <c r="X65" s="442"/>
      <c r="Y65" s="442"/>
      <c r="Z65" s="442"/>
      <c r="AA65" s="442"/>
      <c r="AB65" s="442"/>
      <c r="AC65" s="442"/>
      <c r="AD65" s="442"/>
      <c r="AE65" s="442"/>
      <c r="AF65" s="442"/>
      <c r="AG65" s="442"/>
      <c r="AH65" s="442"/>
      <c r="AI65" s="442"/>
      <c r="AJ65" s="442"/>
      <c r="AK65" s="442"/>
      <c r="AL65" s="442"/>
      <c r="AM65" s="442"/>
      <c r="AN65" s="442"/>
      <c r="AO65" s="442"/>
      <c r="AP65" s="442"/>
      <c r="AQ65" s="442"/>
      <c r="AR65" s="442"/>
      <c r="AS65" s="442"/>
      <c r="AT65" s="442"/>
      <c r="AU65" s="442"/>
      <c r="AV65" s="442"/>
      <c r="AW65" s="442"/>
      <c r="AX65" s="442"/>
      <c r="AY65" s="442"/>
      <c r="AZ65" s="442"/>
    </row>
    <row r="66" spans="2:52" ht="20.100000000000001" hidden="1" customHeight="1" outlineLevel="1">
      <c r="B66" s="434"/>
      <c r="C66" s="1002"/>
      <c r="D66" s="1003"/>
      <c r="E66" s="1003"/>
      <c r="F66" s="1004"/>
      <c r="G66" s="1005"/>
      <c r="H66" s="1006"/>
      <c r="I66" s="1006"/>
      <c r="J66" s="1006"/>
      <c r="K66" s="1007"/>
      <c r="L66" s="715"/>
      <c r="M66" s="715"/>
      <c r="N66" s="715"/>
      <c r="O66" s="715"/>
      <c r="P66" s="715"/>
      <c r="Q66" s="715"/>
      <c r="R66" s="715"/>
      <c r="S66" s="716"/>
      <c r="T66" s="717"/>
      <c r="U66" s="720">
        <f t="shared" si="17"/>
        <v>0</v>
      </c>
      <c r="V66" s="721">
        <f t="shared" si="18"/>
        <v>0</v>
      </c>
      <c r="W66" s="722">
        <f t="shared" si="19"/>
        <v>0</v>
      </c>
      <c r="X66" s="442"/>
      <c r="Y66" s="442"/>
      <c r="Z66" s="442"/>
      <c r="AA66" s="442"/>
      <c r="AB66" s="442"/>
      <c r="AC66" s="442"/>
      <c r="AD66" s="442"/>
      <c r="AE66" s="442"/>
      <c r="AF66" s="442"/>
      <c r="AG66" s="442"/>
      <c r="AH66" s="442"/>
      <c r="AI66" s="442"/>
      <c r="AJ66" s="442"/>
      <c r="AK66" s="442"/>
      <c r="AL66" s="442"/>
      <c r="AM66" s="442"/>
      <c r="AN66" s="442"/>
      <c r="AO66" s="442"/>
      <c r="AP66" s="442"/>
      <c r="AQ66" s="442"/>
      <c r="AR66" s="442"/>
      <c r="AS66" s="442"/>
      <c r="AT66" s="442"/>
      <c r="AU66" s="442"/>
      <c r="AV66" s="442"/>
      <c r="AW66" s="442"/>
      <c r="AX66" s="442"/>
      <c r="AY66" s="442"/>
      <c r="AZ66" s="442"/>
    </row>
    <row r="67" spans="2:52" ht="20.100000000000001" hidden="1" customHeight="1" outlineLevel="1">
      <c r="B67" s="434"/>
      <c r="C67" s="1002"/>
      <c r="D67" s="1003"/>
      <c r="E67" s="1003"/>
      <c r="F67" s="1004"/>
      <c r="G67" s="1005"/>
      <c r="H67" s="1006"/>
      <c r="I67" s="1006"/>
      <c r="J67" s="1006"/>
      <c r="K67" s="1007"/>
      <c r="L67" s="715"/>
      <c r="M67" s="715"/>
      <c r="N67" s="715"/>
      <c r="O67" s="715"/>
      <c r="P67" s="715"/>
      <c r="Q67" s="715"/>
      <c r="R67" s="715"/>
      <c r="S67" s="716"/>
      <c r="T67" s="717"/>
      <c r="U67" s="720">
        <f t="shared" si="17"/>
        <v>0</v>
      </c>
      <c r="V67" s="721">
        <f t="shared" si="18"/>
        <v>0</v>
      </c>
      <c r="W67" s="722">
        <f t="shared" si="19"/>
        <v>0</v>
      </c>
      <c r="X67" s="442"/>
      <c r="Y67" s="442"/>
      <c r="Z67" s="442"/>
      <c r="AA67" s="442"/>
      <c r="AB67" s="442"/>
      <c r="AC67" s="442"/>
      <c r="AD67" s="442"/>
      <c r="AE67" s="442"/>
      <c r="AF67" s="442"/>
      <c r="AG67" s="442"/>
      <c r="AH67" s="442"/>
      <c r="AI67" s="442"/>
      <c r="AJ67" s="442"/>
      <c r="AK67" s="442"/>
      <c r="AL67" s="442"/>
      <c r="AM67" s="442"/>
      <c r="AN67" s="442"/>
      <c r="AO67" s="442"/>
      <c r="AP67" s="442"/>
      <c r="AQ67" s="442"/>
      <c r="AR67" s="442"/>
      <c r="AS67" s="442"/>
      <c r="AT67" s="442"/>
      <c r="AU67" s="442"/>
      <c r="AV67" s="442"/>
      <c r="AW67" s="442"/>
      <c r="AX67" s="442"/>
      <c r="AY67" s="442"/>
      <c r="AZ67" s="442"/>
    </row>
    <row r="68" spans="2:52" ht="20.100000000000001" hidden="1" customHeight="1" outlineLevel="1">
      <c r="B68" s="434"/>
      <c r="C68" s="1002"/>
      <c r="D68" s="1003"/>
      <c r="E68" s="1003"/>
      <c r="F68" s="1004"/>
      <c r="G68" s="1005"/>
      <c r="H68" s="1006"/>
      <c r="I68" s="1006"/>
      <c r="J68" s="1006"/>
      <c r="K68" s="1007"/>
      <c r="L68" s="715"/>
      <c r="M68" s="715"/>
      <c r="N68" s="715"/>
      <c r="O68" s="715"/>
      <c r="P68" s="715"/>
      <c r="Q68" s="715"/>
      <c r="R68" s="715"/>
      <c r="S68" s="716"/>
      <c r="T68" s="717"/>
      <c r="U68" s="720">
        <f t="shared" si="17"/>
        <v>0</v>
      </c>
      <c r="V68" s="721">
        <f t="shared" si="18"/>
        <v>0</v>
      </c>
      <c r="W68" s="722">
        <f t="shared" si="19"/>
        <v>0</v>
      </c>
      <c r="X68" s="442"/>
      <c r="Y68" s="442"/>
      <c r="Z68" s="442"/>
      <c r="AA68" s="442"/>
      <c r="AB68" s="442"/>
      <c r="AC68" s="442"/>
      <c r="AD68" s="442"/>
      <c r="AE68" s="442"/>
      <c r="AF68" s="442"/>
      <c r="AG68" s="442"/>
      <c r="AH68" s="442"/>
      <c r="AI68" s="442"/>
      <c r="AJ68" s="442"/>
      <c r="AK68" s="442"/>
      <c r="AL68" s="442"/>
      <c r="AM68" s="442"/>
      <c r="AN68" s="442"/>
      <c r="AO68" s="442"/>
      <c r="AP68" s="442"/>
      <c r="AQ68" s="442"/>
      <c r="AR68" s="442"/>
      <c r="AS68" s="442"/>
      <c r="AT68" s="442"/>
      <c r="AU68" s="442"/>
      <c r="AV68" s="442"/>
      <c r="AW68" s="442"/>
      <c r="AX68" s="442"/>
      <c r="AY68" s="442"/>
      <c r="AZ68" s="442"/>
    </row>
    <row r="69" spans="2:52" ht="20.100000000000001" hidden="1" customHeight="1" outlineLevel="1">
      <c r="B69" s="434"/>
      <c r="C69" s="1002"/>
      <c r="D69" s="1003"/>
      <c r="E69" s="1003"/>
      <c r="F69" s="1004"/>
      <c r="G69" s="1005"/>
      <c r="H69" s="1006"/>
      <c r="I69" s="1006"/>
      <c r="J69" s="1006"/>
      <c r="K69" s="1007"/>
      <c r="L69" s="715"/>
      <c r="M69" s="715"/>
      <c r="N69" s="715"/>
      <c r="O69" s="715"/>
      <c r="P69" s="715"/>
      <c r="Q69" s="715"/>
      <c r="R69" s="715"/>
      <c r="S69" s="716"/>
      <c r="T69" s="717"/>
      <c r="U69" s="720">
        <f t="shared" si="17"/>
        <v>0</v>
      </c>
      <c r="V69" s="721">
        <f t="shared" si="18"/>
        <v>0</v>
      </c>
      <c r="W69" s="722">
        <f t="shared" si="19"/>
        <v>0</v>
      </c>
      <c r="X69" s="442"/>
      <c r="Y69" s="442"/>
      <c r="Z69" s="442"/>
      <c r="AA69" s="442"/>
      <c r="AB69" s="442"/>
      <c r="AC69" s="442"/>
      <c r="AD69" s="442"/>
      <c r="AE69" s="442"/>
      <c r="AF69" s="442"/>
      <c r="AG69" s="442"/>
      <c r="AH69" s="442"/>
      <c r="AI69" s="442"/>
      <c r="AJ69" s="442"/>
      <c r="AK69" s="442"/>
      <c r="AL69" s="442"/>
      <c r="AM69" s="442"/>
      <c r="AN69" s="442"/>
      <c r="AO69" s="442"/>
      <c r="AP69" s="442"/>
      <c r="AQ69" s="442"/>
      <c r="AR69" s="442"/>
      <c r="AS69" s="442"/>
      <c r="AT69" s="442"/>
      <c r="AU69" s="442"/>
      <c r="AV69" s="442"/>
      <c r="AW69" s="442"/>
      <c r="AX69" s="442"/>
      <c r="AY69" s="442"/>
      <c r="AZ69" s="442"/>
    </row>
    <row r="70" spans="2:52" ht="20.100000000000001" hidden="1" customHeight="1" outlineLevel="1">
      <c r="B70" s="434"/>
      <c r="C70" s="1002"/>
      <c r="D70" s="1003"/>
      <c r="E70" s="1003"/>
      <c r="F70" s="1004"/>
      <c r="G70" s="1005"/>
      <c r="H70" s="1006"/>
      <c r="I70" s="1006"/>
      <c r="J70" s="1006"/>
      <c r="K70" s="1007"/>
      <c r="L70" s="715"/>
      <c r="M70" s="715"/>
      <c r="N70" s="715"/>
      <c r="O70" s="715"/>
      <c r="P70" s="715"/>
      <c r="Q70" s="715"/>
      <c r="R70" s="715"/>
      <c r="S70" s="716"/>
      <c r="T70" s="717"/>
      <c r="U70" s="720">
        <f t="shared" si="17"/>
        <v>0</v>
      </c>
      <c r="V70" s="721">
        <f t="shared" si="18"/>
        <v>0</v>
      </c>
      <c r="W70" s="722">
        <f t="shared" si="19"/>
        <v>0</v>
      </c>
      <c r="X70" s="442"/>
      <c r="Y70" s="442"/>
      <c r="Z70" s="442"/>
      <c r="AA70" s="442"/>
      <c r="AB70" s="442"/>
      <c r="AC70" s="442"/>
      <c r="AD70" s="442"/>
      <c r="AE70" s="442"/>
      <c r="AF70" s="442"/>
      <c r="AG70" s="442"/>
      <c r="AH70" s="442"/>
      <c r="AI70" s="442"/>
      <c r="AJ70" s="442"/>
      <c r="AK70" s="442"/>
      <c r="AL70" s="442"/>
      <c r="AM70" s="442"/>
      <c r="AN70" s="442"/>
      <c r="AO70" s="442"/>
      <c r="AP70" s="442"/>
      <c r="AQ70" s="442"/>
      <c r="AR70" s="442"/>
      <c r="AS70" s="442"/>
      <c r="AT70" s="442"/>
      <c r="AU70" s="442"/>
      <c r="AV70" s="442"/>
      <c r="AW70" s="442"/>
      <c r="AX70" s="442"/>
      <c r="AY70" s="442"/>
      <c r="AZ70" s="442"/>
    </row>
    <row r="71" spans="2:52" ht="20.100000000000001" hidden="1" customHeight="1" outlineLevel="1">
      <c r="B71" s="434"/>
      <c r="C71" s="1002"/>
      <c r="D71" s="1003"/>
      <c r="E71" s="1003"/>
      <c r="F71" s="1004"/>
      <c r="G71" s="1005"/>
      <c r="H71" s="1006"/>
      <c r="I71" s="1006"/>
      <c r="J71" s="1006"/>
      <c r="K71" s="1007"/>
      <c r="L71" s="715"/>
      <c r="M71" s="715"/>
      <c r="N71" s="715"/>
      <c r="O71" s="715"/>
      <c r="P71" s="715"/>
      <c r="Q71" s="715"/>
      <c r="R71" s="715"/>
      <c r="S71" s="716"/>
      <c r="T71" s="717"/>
      <c r="U71" s="720">
        <f t="shared" si="17"/>
        <v>0</v>
      </c>
      <c r="V71" s="721">
        <f t="shared" si="18"/>
        <v>0</v>
      </c>
      <c r="W71" s="722">
        <f t="shared" si="19"/>
        <v>0</v>
      </c>
      <c r="X71" s="442"/>
      <c r="Y71" s="442"/>
      <c r="Z71" s="442"/>
      <c r="AA71" s="442"/>
      <c r="AB71" s="442"/>
      <c r="AC71" s="442"/>
      <c r="AD71" s="442"/>
      <c r="AE71" s="442"/>
      <c r="AF71" s="442"/>
      <c r="AG71" s="442"/>
      <c r="AH71" s="442"/>
      <c r="AI71" s="442"/>
      <c r="AJ71" s="442"/>
      <c r="AK71" s="442"/>
      <c r="AL71" s="442"/>
      <c r="AM71" s="442"/>
      <c r="AN71" s="442"/>
      <c r="AO71" s="442"/>
      <c r="AP71" s="442"/>
      <c r="AQ71" s="442"/>
      <c r="AR71" s="442"/>
      <c r="AS71" s="442"/>
      <c r="AT71" s="442"/>
      <c r="AU71" s="442"/>
      <c r="AV71" s="442"/>
      <c r="AW71" s="442"/>
      <c r="AX71" s="442"/>
      <c r="AY71" s="442"/>
      <c r="AZ71" s="442"/>
    </row>
    <row r="72" spans="2:52" s="19" customFormat="1" ht="9.9499999999999993" hidden="1" customHeight="1" outlineLevel="1">
      <c r="B72" s="435"/>
      <c r="C72" s="437"/>
      <c r="D72" s="437"/>
      <c r="E72" s="437"/>
      <c r="F72" s="437"/>
      <c r="G72" s="666"/>
      <c r="H72" s="666"/>
      <c r="I72" s="666"/>
      <c r="J72" s="666"/>
      <c r="K72" s="666"/>
      <c r="L72" s="438"/>
      <c r="M72" s="438"/>
      <c r="N72" s="438"/>
      <c r="O72" s="438"/>
      <c r="P72" s="438"/>
      <c r="Q72" s="438"/>
      <c r="R72" s="438"/>
      <c r="S72" s="438"/>
      <c r="T72" s="439"/>
      <c r="U72" s="439"/>
      <c r="V72" s="439"/>
      <c r="W72" s="667"/>
      <c r="X72" s="668"/>
      <c r="Y72" s="668"/>
      <c r="Z72" s="668"/>
      <c r="AA72" s="668"/>
      <c r="AB72" s="668"/>
      <c r="AC72" s="668"/>
      <c r="AD72" s="668"/>
      <c r="AE72" s="668"/>
      <c r="AF72" s="668"/>
      <c r="AG72" s="668"/>
      <c r="AH72" s="668"/>
      <c r="AI72" s="668"/>
      <c r="AJ72" s="668"/>
      <c r="AK72" s="668"/>
      <c r="AL72" s="668"/>
      <c r="AM72" s="668"/>
      <c r="AN72" s="668"/>
      <c r="AO72" s="668"/>
      <c r="AP72" s="668"/>
      <c r="AQ72" s="668"/>
      <c r="AR72" s="668"/>
      <c r="AS72" s="668"/>
      <c r="AT72" s="668"/>
      <c r="AU72" s="668"/>
      <c r="AV72" s="668"/>
      <c r="AW72" s="668"/>
      <c r="AX72" s="668"/>
      <c r="AY72" s="668"/>
      <c r="AZ72" s="668"/>
    </row>
    <row r="73" spans="2:52" ht="20.100000000000001" customHeight="1" collapsed="1">
      <c r="B73" s="714">
        <f>B61+1</f>
        <v>6</v>
      </c>
      <c r="C73" s="1013"/>
      <c r="D73" s="1014"/>
      <c r="E73" s="1014"/>
      <c r="F73" s="1015"/>
      <c r="G73" s="1016"/>
      <c r="H73" s="1017"/>
      <c r="I73" s="1017"/>
      <c r="J73" s="1017"/>
      <c r="K73" s="1018"/>
      <c r="L73" s="701">
        <f t="shared" ref="L73:R73" si="20">SUM(L74:L83)</f>
        <v>0</v>
      </c>
      <c r="M73" s="702">
        <f t="shared" si="20"/>
        <v>0</v>
      </c>
      <c r="N73" s="703">
        <f t="shared" si="20"/>
        <v>0</v>
      </c>
      <c r="O73" s="703">
        <f t="shared" si="20"/>
        <v>0</v>
      </c>
      <c r="P73" s="702">
        <f t="shared" si="20"/>
        <v>0</v>
      </c>
      <c r="Q73" s="704">
        <f t="shared" si="20"/>
        <v>0</v>
      </c>
      <c r="R73" s="701">
        <f t="shared" si="20"/>
        <v>0</v>
      </c>
      <c r="S73" s="705">
        <v>1</v>
      </c>
      <c r="T73" s="706">
        <f>(S74*T74)+(S75*T75)+(S76*T76)+(S77*T77)+(S78*T78)+(S79*T79)+(S80*T80)+(S81*T81)+(S82*T82)+(S83*T83)</f>
        <v>0</v>
      </c>
      <c r="U73" s="665">
        <f t="shared" ref="U73:U83" si="21">S73*T73*(1+MGKZ)*(1+Gewinn)*(1+Sicherheit)</f>
        <v>0</v>
      </c>
      <c r="V73" s="643">
        <f t="shared" ref="V73:V83" si="22">R73*Fertigung</f>
        <v>0</v>
      </c>
      <c r="W73" s="50">
        <f t="shared" ref="W73:W83" si="23">L73*$E$6+M73*$M$6+N73*$M$7+O73*$M$8+P73*$E$7+Q73*$M$9+U73+V73</f>
        <v>0</v>
      </c>
      <c r="X73" s="442"/>
      <c r="Y73" s="442"/>
      <c r="Z73" s="442"/>
      <c r="AA73" s="442"/>
      <c r="AB73" s="442"/>
      <c r="AC73" s="442"/>
      <c r="AD73" s="442"/>
      <c r="AE73" s="442"/>
      <c r="AF73" s="442"/>
      <c r="AG73" s="442"/>
      <c r="AH73" s="442"/>
      <c r="AI73" s="442"/>
      <c r="AJ73" s="442"/>
      <c r="AK73" s="442"/>
      <c r="AL73" s="442"/>
      <c r="AM73" s="442"/>
      <c r="AN73" s="442"/>
      <c r="AO73" s="442"/>
      <c r="AP73" s="442"/>
      <c r="AQ73" s="442"/>
      <c r="AR73" s="442"/>
      <c r="AS73" s="442"/>
      <c r="AT73" s="442"/>
      <c r="AU73" s="442"/>
      <c r="AV73" s="442"/>
      <c r="AW73" s="442"/>
      <c r="AX73" s="442"/>
      <c r="AY73" s="442"/>
      <c r="AZ73" s="442"/>
    </row>
    <row r="74" spans="2:52" ht="20.100000000000001" hidden="1" customHeight="1" outlineLevel="1">
      <c r="B74" s="433"/>
      <c r="C74" s="1002"/>
      <c r="D74" s="1003"/>
      <c r="E74" s="1003"/>
      <c r="F74" s="1004"/>
      <c r="G74" s="1005"/>
      <c r="H74" s="1006"/>
      <c r="I74" s="1006"/>
      <c r="J74" s="1006"/>
      <c r="K74" s="1007"/>
      <c r="L74" s="715"/>
      <c r="M74" s="715"/>
      <c r="N74" s="715"/>
      <c r="O74" s="715"/>
      <c r="P74" s="715"/>
      <c r="Q74" s="715"/>
      <c r="R74" s="715"/>
      <c r="S74" s="716"/>
      <c r="T74" s="717"/>
      <c r="U74" s="720">
        <f t="shared" si="21"/>
        <v>0</v>
      </c>
      <c r="V74" s="721">
        <f t="shared" si="22"/>
        <v>0</v>
      </c>
      <c r="W74" s="722">
        <f t="shared" si="23"/>
        <v>0</v>
      </c>
      <c r="X74" s="442"/>
      <c r="Y74" s="442"/>
      <c r="Z74" s="442"/>
      <c r="AA74" s="442"/>
      <c r="AB74" s="442"/>
      <c r="AC74" s="442"/>
      <c r="AD74" s="442"/>
      <c r="AE74" s="442"/>
      <c r="AF74" s="442"/>
      <c r="AG74" s="442"/>
      <c r="AH74" s="442"/>
      <c r="AI74" s="442"/>
      <c r="AJ74" s="442"/>
      <c r="AK74" s="442"/>
      <c r="AL74" s="442"/>
      <c r="AM74" s="442"/>
      <c r="AN74" s="442"/>
      <c r="AO74" s="442"/>
      <c r="AP74" s="442"/>
      <c r="AQ74" s="442"/>
      <c r="AR74" s="442"/>
      <c r="AS74" s="442"/>
      <c r="AT74" s="442"/>
      <c r="AU74" s="442"/>
      <c r="AV74" s="442"/>
      <c r="AW74" s="442"/>
      <c r="AX74" s="442"/>
      <c r="AY74" s="442"/>
      <c r="AZ74" s="442"/>
    </row>
    <row r="75" spans="2:52" ht="20.100000000000001" hidden="1" customHeight="1" outlineLevel="1">
      <c r="B75" s="434"/>
      <c r="C75" s="1002"/>
      <c r="D75" s="1003"/>
      <c r="E75" s="1003"/>
      <c r="F75" s="1004"/>
      <c r="G75" s="1005"/>
      <c r="H75" s="1006"/>
      <c r="I75" s="1006"/>
      <c r="J75" s="1006"/>
      <c r="K75" s="1007"/>
      <c r="L75" s="715"/>
      <c r="M75" s="715"/>
      <c r="N75" s="715"/>
      <c r="O75" s="715"/>
      <c r="P75" s="715"/>
      <c r="Q75" s="715"/>
      <c r="R75" s="715"/>
      <c r="S75" s="716"/>
      <c r="T75" s="717"/>
      <c r="U75" s="720">
        <f t="shared" si="21"/>
        <v>0</v>
      </c>
      <c r="V75" s="721">
        <f t="shared" si="22"/>
        <v>0</v>
      </c>
      <c r="W75" s="722">
        <f t="shared" si="23"/>
        <v>0</v>
      </c>
      <c r="X75" s="442"/>
      <c r="Y75" s="442"/>
      <c r="Z75" s="442"/>
      <c r="AA75" s="442"/>
      <c r="AB75" s="442"/>
      <c r="AC75" s="442"/>
      <c r="AD75" s="442"/>
      <c r="AE75" s="442"/>
      <c r="AF75" s="442"/>
      <c r="AG75" s="442"/>
      <c r="AH75" s="442"/>
      <c r="AI75" s="442"/>
      <c r="AJ75" s="442"/>
      <c r="AK75" s="442"/>
      <c r="AL75" s="442"/>
      <c r="AM75" s="442"/>
      <c r="AN75" s="442"/>
      <c r="AO75" s="442"/>
      <c r="AP75" s="442"/>
      <c r="AQ75" s="442"/>
      <c r="AR75" s="442"/>
      <c r="AS75" s="442"/>
      <c r="AT75" s="442"/>
      <c r="AU75" s="442"/>
      <c r="AV75" s="442"/>
      <c r="AW75" s="442"/>
      <c r="AX75" s="442"/>
      <c r="AY75" s="442"/>
      <c r="AZ75" s="442"/>
    </row>
    <row r="76" spans="2:52" ht="20.100000000000001" hidden="1" customHeight="1" outlineLevel="1">
      <c r="B76" s="434"/>
      <c r="C76" s="1002"/>
      <c r="D76" s="1003"/>
      <c r="E76" s="1003"/>
      <c r="F76" s="1004"/>
      <c r="G76" s="1005"/>
      <c r="H76" s="1006"/>
      <c r="I76" s="1006"/>
      <c r="J76" s="1006"/>
      <c r="K76" s="1007"/>
      <c r="L76" s="715"/>
      <c r="M76" s="715"/>
      <c r="N76" s="715"/>
      <c r="O76" s="715"/>
      <c r="P76" s="715"/>
      <c r="Q76" s="715"/>
      <c r="R76" s="715"/>
      <c r="S76" s="716"/>
      <c r="T76" s="717"/>
      <c r="U76" s="720">
        <f t="shared" si="21"/>
        <v>0</v>
      </c>
      <c r="V76" s="721">
        <f t="shared" si="22"/>
        <v>0</v>
      </c>
      <c r="W76" s="722">
        <f t="shared" si="23"/>
        <v>0</v>
      </c>
      <c r="X76" s="442"/>
      <c r="Y76" s="442"/>
      <c r="Z76" s="442"/>
      <c r="AA76" s="442"/>
      <c r="AB76" s="442"/>
      <c r="AC76" s="442"/>
      <c r="AD76" s="442"/>
      <c r="AE76" s="442"/>
      <c r="AF76" s="442"/>
      <c r="AG76" s="442"/>
      <c r="AH76" s="442"/>
      <c r="AI76" s="442"/>
      <c r="AJ76" s="442"/>
      <c r="AK76" s="442"/>
      <c r="AL76" s="442"/>
      <c r="AM76" s="442"/>
      <c r="AN76" s="442"/>
      <c r="AO76" s="442"/>
      <c r="AP76" s="442"/>
      <c r="AQ76" s="442"/>
      <c r="AR76" s="442"/>
      <c r="AS76" s="442"/>
      <c r="AT76" s="442"/>
      <c r="AU76" s="442"/>
      <c r="AV76" s="442"/>
      <c r="AW76" s="442"/>
      <c r="AX76" s="442"/>
      <c r="AY76" s="442"/>
      <c r="AZ76" s="442"/>
    </row>
    <row r="77" spans="2:52" ht="20.100000000000001" hidden="1" customHeight="1" outlineLevel="1">
      <c r="B77" s="434"/>
      <c r="C77" s="1002"/>
      <c r="D77" s="1003"/>
      <c r="E77" s="1003"/>
      <c r="F77" s="1004"/>
      <c r="G77" s="1005"/>
      <c r="H77" s="1006"/>
      <c r="I77" s="1006"/>
      <c r="J77" s="1006"/>
      <c r="K77" s="1007"/>
      <c r="L77" s="715"/>
      <c r="M77" s="715"/>
      <c r="N77" s="715"/>
      <c r="O77" s="715"/>
      <c r="P77" s="715"/>
      <c r="Q77" s="715"/>
      <c r="R77" s="715"/>
      <c r="S77" s="716"/>
      <c r="T77" s="717"/>
      <c r="U77" s="720">
        <f t="shared" si="21"/>
        <v>0</v>
      </c>
      <c r="V77" s="721">
        <f t="shared" si="22"/>
        <v>0</v>
      </c>
      <c r="W77" s="722">
        <f t="shared" si="23"/>
        <v>0</v>
      </c>
      <c r="X77" s="442"/>
      <c r="Y77" s="442"/>
      <c r="Z77" s="442"/>
      <c r="AA77" s="442"/>
      <c r="AB77" s="442"/>
      <c r="AC77" s="442"/>
      <c r="AD77" s="442"/>
      <c r="AE77" s="442"/>
      <c r="AF77" s="442"/>
      <c r="AG77" s="442"/>
      <c r="AH77" s="442"/>
      <c r="AI77" s="442"/>
      <c r="AJ77" s="442"/>
      <c r="AK77" s="442"/>
      <c r="AL77" s="442"/>
      <c r="AM77" s="442"/>
      <c r="AN77" s="442"/>
      <c r="AO77" s="442"/>
      <c r="AP77" s="442"/>
      <c r="AQ77" s="442"/>
      <c r="AR77" s="442"/>
      <c r="AS77" s="442"/>
      <c r="AT77" s="442"/>
      <c r="AU77" s="442"/>
      <c r="AV77" s="442"/>
      <c r="AW77" s="442"/>
      <c r="AX77" s="442"/>
      <c r="AY77" s="442"/>
      <c r="AZ77" s="442"/>
    </row>
    <row r="78" spans="2:52" ht="20.100000000000001" hidden="1" customHeight="1" outlineLevel="1">
      <c r="B78" s="434"/>
      <c r="C78" s="1002"/>
      <c r="D78" s="1003"/>
      <c r="E78" s="1003"/>
      <c r="F78" s="1004"/>
      <c r="G78" s="1005"/>
      <c r="H78" s="1006"/>
      <c r="I78" s="1006"/>
      <c r="J78" s="1006"/>
      <c r="K78" s="1007"/>
      <c r="L78" s="715"/>
      <c r="M78" s="715"/>
      <c r="N78" s="715"/>
      <c r="O78" s="715"/>
      <c r="P78" s="715"/>
      <c r="Q78" s="715"/>
      <c r="R78" s="715"/>
      <c r="S78" s="716"/>
      <c r="T78" s="717"/>
      <c r="U78" s="720">
        <f t="shared" si="21"/>
        <v>0</v>
      </c>
      <c r="V78" s="721">
        <f t="shared" si="22"/>
        <v>0</v>
      </c>
      <c r="W78" s="722">
        <f t="shared" si="23"/>
        <v>0</v>
      </c>
      <c r="X78" s="442"/>
      <c r="Y78" s="442"/>
      <c r="Z78" s="442"/>
      <c r="AA78" s="442"/>
      <c r="AB78" s="442"/>
      <c r="AC78" s="442"/>
      <c r="AD78" s="442"/>
      <c r="AE78" s="442"/>
      <c r="AF78" s="442"/>
      <c r="AG78" s="442"/>
      <c r="AH78" s="442"/>
      <c r="AI78" s="442"/>
      <c r="AJ78" s="442"/>
      <c r="AK78" s="442"/>
      <c r="AL78" s="442"/>
      <c r="AM78" s="442"/>
      <c r="AN78" s="442"/>
      <c r="AO78" s="442"/>
      <c r="AP78" s="442"/>
      <c r="AQ78" s="442"/>
      <c r="AR78" s="442"/>
      <c r="AS78" s="442"/>
      <c r="AT78" s="442"/>
      <c r="AU78" s="442"/>
      <c r="AV78" s="442"/>
      <c r="AW78" s="442"/>
      <c r="AX78" s="442"/>
      <c r="AY78" s="442"/>
      <c r="AZ78" s="442"/>
    </row>
    <row r="79" spans="2:52" ht="20.100000000000001" hidden="1" customHeight="1" outlineLevel="1">
      <c r="B79" s="434"/>
      <c r="C79" s="1002"/>
      <c r="D79" s="1003"/>
      <c r="E79" s="1003"/>
      <c r="F79" s="1004"/>
      <c r="G79" s="1005"/>
      <c r="H79" s="1006"/>
      <c r="I79" s="1006"/>
      <c r="J79" s="1006"/>
      <c r="K79" s="1007"/>
      <c r="L79" s="715"/>
      <c r="M79" s="715"/>
      <c r="N79" s="715"/>
      <c r="O79" s="715"/>
      <c r="P79" s="715"/>
      <c r="Q79" s="715"/>
      <c r="R79" s="715"/>
      <c r="S79" s="716"/>
      <c r="T79" s="717"/>
      <c r="U79" s="720">
        <f t="shared" si="21"/>
        <v>0</v>
      </c>
      <c r="V79" s="721">
        <f t="shared" si="22"/>
        <v>0</v>
      </c>
      <c r="W79" s="722">
        <f t="shared" si="23"/>
        <v>0</v>
      </c>
      <c r="X79" s="442"/>
      <c r="Y79" s="442"/>
      <c r="Z79" s="442"/>
      <c r="AA79" s="442"/>
      <c r="AB79" s="442"/>
      <c r="AC79" s="442"/>
      <c r="AD79" s="442"/>
      <c r="AE79" s="442"/>
      <c r="AF79" s="442"/>
      <c r="AG79" s="442"/>
      <c r="AH79" s="442"/>
      <c r="AI79" s="442"/>
      <c r="AJ79" s="442"/>
      <c r="AK79" s="442"/>
      <c r="AL79" s="442"/>
      <c r="AM79" s="442"/>
      <c r="AN79" s="442"/>
      <c r="AO79" s="442"/>
      <c r="AP79" s="442"/>
      <c r="AQ79" s="442"/>
      <c r="AR79" s="442"/>
      <c r="AS79" s="442"/>
      <c r="AT79" s="442"/>
      <c r="AU79" s="442"/>
      <c r="AV79" s="442"/>
      <c r="AW79" s="442"/>
      <c r="AX79" s="442"/>
      <c r="AY79" s="442"/>
      <c r="AZ79" s="442"/>
    </row>
    <row r="80" spans="2:52" ht="20.100000000000001" hidden="1" customHeight="1" outlineLevel="1">
      <c r="B80" s="434"/>
      <c r="C80" s="1002"/>
      <c r="D80" s="1003"/>
      <c r="E80" s="1003"/>
      <c r="F80" s="1004"/>
      <c r="G80" s="1005"/>
      <c r="H80" s="1006"/>
      <c r="I80" s="1006"/>
      <c r="J80" s="1006"/>
      <c r="K80" s="1007"/>
      <c r="L80" s="715"/>
      <c r="M80" s="715"/>
      <c r="N80" s="715"/>
      <c r="O80" s="715"/>
      <c r="P80" s="715"/>
      <c r="Q80" s="715"/>
      <c r="R80" s="715"/>
      <c r="S80" s="716"/>
      <c r="T80" s="717"/>
      <c r="U80" s="720">
        <f t="shared" si="21"/>
        <v>0</v>
      </c>
      <c r="V80" s="721">
        <f t="shared" si="22"/>
        <v>0</v>
      </c>
      <c r="W80" s="722">
        <f t="shared" si="23"/>
        <v>0</v>
      </c>
      <c r="X80" s="442"/>
      <c r="Y80" s="442"/>
      <c r="Z80" s="442"/>
      <c r="AA80" s="442"/>
      <c r="AB80" s="442"/>
      <c r="AC80" s="442"/>
      <c r="AD80" s="442"/>
      <c r="AE80" s="442"/>
      <c r="AF80" s="442"/>
      <c r="AG80" s="442"/>
      <c r="AH80" s="442"/>
      <c r="AI80" s="442"/>
      <c r="AJ80" s="442"/>
      <c r="AK80" s="442"/>
      <c r="AL80" s="442"/>
      <c r="AM80" s="442"/>
      <c r="AN80" s="442"/>
      <c r="AO80" s="442"/>
      <c r="AP80" s="442"/>
      <c r="AQ80" s="442"/>
      <c r="AR80" s="442"/>
      <c r="AS80" s="442"/>
      <c r="AT80" s="442"/>
      <c r="AU80" s="442"/>
      <c r="AV80" s="442"/>
      <c r="AW80" s="442"/>
      <c r="AX80" s="442"/>
      <c r="AY80" s="442"/>
      <c r="AZ80" s="442"/>
    </row>
    <row r="81" spans="2:52" ht="20.100000000000001" hidden="1" customHeight="1" outlineLevel="1">
      <c r="B81" s="434"/>
      <c r="C81" s="1002"/>
      <c r="D81" s="1003"/>
      <c r="E81" s="1003"/>
      <c r="F81" s="1004"/>
      <c r="G81" s="1005"/>
      <c r="H81" s="1006"/>
      <c r="I81" s="1006"/>
      <c r="J81" s="1006"/>
      <c r="K81" s="1007"/>
      <c r="L81" s="715"/>
      <c r="M81" s="715"/>
      <c r="N81" s="715"/>
      <c r="O81" s="715"/>
      <c r="P81" s="715"/>
      <c r="Q81" s="715"/>
      <c r="R81" s="715"/>
      <c r="S81" s="716"/>
      <c r="T81" s="717"/>
      <c r="U81" s="720">
        <f t="shared" si="21"/>
        <v>0</v>
      </c>
      <c r="V81" s="721">
        <f t="shared" si="22"/>
        <v>0</v>
      </c>
      <c r="W81" s="722">
        <f t="shared" si="23"/>
        <v>0</v>
      </c>
      <c r="X81" s="442"/>
      <c r="Y81" s="442"/>
      <c r="Z81" s="442"/>
      <c r="AA81" s="442"/>
      <c r="AB81" s="442"/>
      <c r="AC81" s="442"/>
      <c r="AD81" s="442"/>
      <c r="AE81" s="442"/>
      <c r="AF81" s="442"/>
      <c r="AG81" s="442"/>
      <c r="AH81" s="442"/>
      <c r="AI81" s="442"/>
      <c r="AJ81" s="442"/>
      <c r="AK81" s="442"/>
      <c r="AL81" s="442"/>
      <c r="AM81" s="442"/>
      <c r="AN81" s="442"/>
      <c r="AO81" s="442"/>
      <c r="AP81" s="442"/>
      <c r="AQ81" s="442"/>
      <c r="AR81" s="442"/>
      <c r="AS81" s="442"/>
      <c r="AT81" s="442"/>
      <c r="AU81" s="442"/>
      <c r="AV81" s="442"/>
      <c r="AW81" s="442"/>
      <c r="AX81" s="442"/>
      <c r="AY81" s="442"/>
      <c r="AZ81" s="442"/>
    </row>
    <row r="82" spans="2:52" ht="20.100000000000001" hidden="1" customHeight="1" outlineLevel="1">
      <c r="B82" s="434"/>
      <c r="C82" s="1002"/>
      <c r="D82" s="1003"/>
      <c r="E82" s="1003"/>
      <c r="F82" s="1004"/>
      <c r="G82" s="1005"/>
      <c r="H82" s="1006"/>
      <c r="I82" s="1006"/>
      <c r="J82" s="1006"/>
      <c r="K82" s="1007"/>
      <c r="L82" s="715"/>
      <c r="M82" s="715"/>
      <c r="N82" s="715"/>
      <c r="O82" s="715"/>
      <c r="P82" s="715"/>
      <c r="Q82" s="715"/>
      <c r="R82" s="715"/>
      <c r="S82" s="716"/>
      <c r="T82" s="717"/>
      <c r="U82" s="720">
        <f t="shared" si="21"/>
        <v>0</v>
      </c>
      <c r="V82" s="721">
        <f t="shared" si="22"/>
        <v>0</v>
      </c>
      <c r="W82" s="722">
        <f t="shared" si="23"/>
        <v>0</v>
      </c>
      <c r="X82" s="442"/>
      <c r="Y82" s="442"/>
      <c r="Z82" s="442"/>
      <c r="AA82" s="442"/>
      <c r="AB82" s="442"/>
      <c r="AC82" s="442"/>
      <c r="AD82" s="442"/>
      <c r="AE82" s="442"/>
      <c r="AF82" s="442"/>
      <c r="AG82" s="442"/>
      <c r="AH82" s="442"/>
      <c r="AI82" s="442"/>
      <c r="AJ82" s="442"/>
      <c r="AK82" s="442"/>
      <c r="AL82" s="442"/>
      <c r="AM82" s="442"/>
      <c r="AN82" s="442"/>
      <c r="AO82" s="442"/>
      <c r="AP82" s="442"/>
      <c r="AQ82" s="442"/>
      <c r="AR82" s="442"/>
      <c r="AS82" s="442"/>
      <c r="AT82" s="442"/>
      <c r="AU82" s="442"/>
      <c r="AV82" s="442"/>
      <c r="AW82" s="442"/>
      <c r="AX82" s="442"/>
      <c r="AY82" s="442"/>
      <c r="AZ82" s="442"/>
    </row>
    <row r="83" spans="2:52" ht="20.100000000000001" hidden="1" customHeight="1" outlineLevel="1">
      <c r="B83" s="434"/>
      <c r="C83" s="1002"/>
      <c r="D83" s="1003"/>
      <c r="E83" s="1003"/>
      <c r="F83" s="1004"/>
      <c r="G83" s="1005"/>
      <c r="H83" s="1006"/>
      <c r="I83" s="1006"/>
      <c r="J83" s="1006"/>
      <c r="K83" s="1007"/>
      <c r="L83" s="715"/>
      <c r="M83" s="715"/>
      <c r="N83" s="715"/>
      <c r="O83" s="715"/>
      <c r="P83" s="715"/>
      <c r="Q83" s="715"/>
      <c r="R83" s="715"/>
      <c r="S83" s="716"/>
      <c r="T83" s="717"/>
      <c r="U83" s="720">
        <f t="shared" si="21"/>
        <v>0</v>
      </c>
      <c r="V83" s="721">
        <f t="shared" si="22"/>
        <v>0</v>
      </c>
      <c r="W83" s="722">
        <f t="shared" si="23"/>
        <v>0</v>
      </c>
      <c r="X83" s="442"/>
      <c r="Y83" s="442"/>
      <c r="Z83" s="442"/>
      <c r="AA83" s="442"/>
      <c r="AB83" s="442"/>
      <c r="AC83" s="442"/>
      <c r="AD83" s="442"/>
      <c r="AE83" s="442"/>
      <c r="AF83" s="442"/>
      <c r="AG83" s="442"/>
      <c r="AH83" s="442"/>
      <c r="AI83" s="442"/>
      <c r="AJ83" s="442"/>
      <c r="AK83" s="442"/>
      <c r="AL83" s="442"/>
      <c r="AM83" s="442"/>
      <c r="AN83" s="442"/>
      <c r="AO83" s="442"/>
      <c r="AP83" s="442"/>
      <c r="AQ83" s="442"/>
      <c r="AR83" s="442"/>
      <c r="AS83" s="442"/>
      <c r="AT83" s="442"/>
      <c r="AU83" s="442"/>
      <c r="AV83" s="442"/>
      <c r="AW83" s="442"/>
      <c r="AX83" s="442"/>
      <c r="AY83" s="442"/>
      <c r="AZ83" s="442"/>
    </row>
    <row r="84" spans="2:52" s="19" customFormat="1" ht="9.9499999999999993" hidden="1" customHeight="1" outlineLevel="1">
      <c r="B84" s="435"/>
      <c r="C84" s="437"/>
      <c r="D84" s="437"/>
      <c r="E84" s="437"/>
      <c r="F84" s="437"/>
      <c r="G84" s="666"/>
      <c r="H84" s="666"/>
      <c r="I84" s="666"/>
      <c r="J84" s="666"/>
      <c r="K84" s="666"/>
      <c r="L84" s="438"/>
      <c r="M84" s="438"/>
      <c r="N84" s="438"/>
      <c r="O84" s="438"/>
      <c r="P84" s="438"/>
      <c r="Q84" s="438"/>
      <c r="R84" s="438"/>
      <c r="S84" s="438"/>
      <c r="T84" s="439"/>
      <c r="U84" s="439"/>
      <c r="V84" s="439"/>
      <c r="W84" s="667"/>
      <c r="X84" s="668"/>
      <c r="Y84" s="668"/>
      <c r="Z84" s="668"/>
      <c r="AA84" s="668"/>
      <c r="AB84" s="668"/>
      <c r="AC84" s="668"/>
      <c r="AD84" s="668"/>
      <c r="AE84" s="668"/>
      <c r="AF84" s="668"/>
      <c r="AG84" s="668"/>
      <c r="AH84" s="668"/>
      <c r="AI84" s="668"/>
      <c r="AJ84" s="668"/>
      <c r="AK84" s="668"/>
      <c r="AL84" s="668"/>
      <c r="AM84" s="668"/>
      <c r="AN84" s="668"/>
      <c r="AO84" s="668"/>
      <c r="AP84" s="668"/>
      <c r="AQ84" s="668"/>
      <c r="AR84" s="668"/>
      <c r="AS84" s="668"/>
      <c r="AT84" s="668"/>
      <c r="AU84" s="668"/>
      <c r="AV84" s="668"/>
      <c r="AW84" s="668"/>
      <c r="AX84" s="668"/>
      <c r="AY84" s="668"/>
      <c r="AZ84" s="668"/>
    </row>
    <row r="85" spans="2:52" ht="20.100000000000001" customHeight="1" collapsed="1">
      <c r="B85" s="714">
        <f>B73+1</f>
        <v>7</v>
      </c>
      <c r="C85" s="1013"/>
      <c r="D85" s="1014"/>
      <c r="E85" s="1014"/>
      <c r="F85" s="1015"/>
      <c r="G85" s="1016"/>
      <c r="H85" s="1017"/>
      <c r="I85" s="1017"/>
      <c r="J85" s="1017"/>
      <c r="K85" s="1018"/>
      <c r="L85" s="701">
        <f t="shared" ref="L85:R85" si="24">SUM(L86:L95)</f>
        <v>0</v>
      </c>
      <c r="M85" s="702">
        <f t="shared" si="24"/>
        <v>0</v>
      </c>
      <c r="N85" s="703">
        <f t="shared" si="24"/>
        <v>0</v>
      </c>
      <c r="O85" s="703">
        <f t="shared" si="24"/>
        <v>0</v>
      </c>
      <c r="P85" s="702">
        <f t="shared" si="24"/>
        <v>0</v>
      </c>
      <c r="Q85" s="704">
        <f t="shared" si="24"/>
        <v>0</v>
      </c>
      <c r="R85" s="701">
        <f t="shared" si="24"/>
        <v>0</v>
      </c>
      <c r="S85" s="705">
        <v>1</v>
      </c>
      <c r="T85" s="706">
        <f>(S86*T86)+(S87*T87)+(S88*T88)+(S89*T89)+(S90*T90)+(S91*T91)+(S92*T92)+(S93*T93)+(S94*T94)+(S95*T95)</f>
        <v>0</v>
      </c>
      <c r="U85" s="665">
        <f t="shared" ref="U85:U95" si="25">S85*T85*(1+MGKZ)*(1+Gewinn)*(1+Sicherheit)</f>
        <v>0</v>
      </c>
      <c r="V85" s="643">
        <f t="shared" ref="V85:V95" si="26">R85*Fertigung</f>
        <v>0</v>
      </c>
      <c r="W85" s="50">
        <f t="shared" ref="W85:W95" si="27">L85*$E$6+M85*$M$6+N85*$M$7+O85*$M$8+P85*$E$7+Q85*$M$9+U85+V85</f>
        <v>0</v>
      </c>
      <c r="X85" s="442"/>
      <c r="Y85" s="442"/>
      <c r="Z85" s="442"/>
      <c r="AA85" s="442"/>
      <c r="AB85" s="442"/>
      <c r="AC85" s="442"/>
      <c r="AD85" s="442"/>
      <c r="AE85" s="442"/>
      <c r="AF85" s="442"/>
      <c r="AG85" s="442"/>
      <c r="AH85" s="442"/>
      <c r="AI85" s="442"/>
      <c r="AJ85" s="442"/>
      <c r="AK85" s="442"/>
      <c r="AL85" s="442"/>
      <c r="AM85" s="442"/>
      <c r="AN85" s="442"/>
      <c r="AO85" s="442"/>
      <c r="AP85" s="442"/>
      <c r="AQ85" s="442"/>
      <c r="AR85" s="442"/>
      <c r="AS85" s="442"/>
      <c r="AT85" s="442"/>
      <c r="AU85" s="442"/>
      <c r="AV85" s="442"/>
      <c r="AW85" s="442"/>
      <c r="AX85" s="442"/>
      <c r="AY85" s="442"/>
      <c r="AZ85" s="442"/>
    </row>
    <row r="86" spans="2:52" ht="20.100000000000001" hidden="1" customHeight="1" outlineLevel="1">
      <c r="B86" s="433"/>
      <c r="C86" s="1002"/>
      <c r="D86" s="1003"/>
      <c r="E86" s="1003"/>
      <c r="F86" s="1004"/>
      <c r="G86" s="1005"/>
      <c r="H86" s="1006"/>
      <c r="I86" s="1006"/>
      <c r="J86" s="1006"/>
      <c r="K86" s="1007"/>
      <c r="L86" s="715"/>
      <c r="M86" s="715"/>
      <c r="N86" s="715"/>
      <c r="O86" s="715"/>
      <c r="P86" s="715"/>
      <c r="Q86" s="715"/>
      <c r="R86" s="715"/>
      <c r="S86" s="716"/>
      <c r="T86" s="717"/>
      <c r="U86" s="720">
        <f t="shared" si="25"/>
        <v>0</v>
      </c>
      <c r="V86" s="721">
        <f t="shared" si="26"/>
        <v>0</v>
      </c>
      <c r="W86" s="722">
        <f t="shared" si="27"/>
        <v>0</v>
      </c>
      <c r="X86" s="442"/>
      <c r="Y86" s="442"/>
      <c r="Z86" s="442"/>
      <c r="AA86" s="442"/>
      <c r="AB86" s="442"/>
      <c r="AC86" s="442"/>
      <c r="AD86" s="442"/>
      <c r="AE86" s="442"/>
      <c r="AF86" s="442"/>
      <c r="AG86" s="442"/>
      <c r="AH86" s="442"/>
      <c r="AI86" s="442"/>
      <c r="AJ86" s="442"/>
      <c r="AK86" s="442"/>
      <c r="AL86" s="442"/>
      <c r="AM86" s="442"/>
      <c r="AN86" s="442"/>
      <c r="AO86" s="442"/>
      <c r="AP86" s="442"/>
      <c r="AQ86" s="442"/>
      <c r="AR86" s="442"/>
      <c r="AS86" s="442"/>
      <c r="AT86" s="442"/>
      <c r="AU86" s="442"/>
      <c r="AV86" s="442"/>
      <c r="AW86" s="442"/>
      <c r="AX86" s="442"/>
      <c r="AY86" s="442"/>
      <c r="AZ86" s="442"/>
    </row>
    <row r="87" spans="2:52" ht="20.100000000000001" hidden="1" customHeight="1" outlineLevel="1">
      <c r="B87" s="434"/>
      <c r="C87" s="1002"/>
      <c r="D87" s="1003"/>
      <c r="E87" s="1003"/>
      <c r="F87" s="1004"/>
      <c r="G87" s="1005"/>
      <c r="H87" s="1006"/>
      <c r="I87" s="1006"/>
      <c r="J87" s="1006"/>
      <c r="K87" s="1007"/>
      <c r="L87" s="715"/>
      <c r="M87" s="715"/>
      <c r="N87" s="715"/>
      <c r="O87" s="715"/>
      <c r="P87" s="715"/>
      <c r="Q87" s="715"/>
      <c r="R87" s="715"/>
      <c r="S87" s="716"/>
      <c r="T87" s="717"/>
      <c r="U87" s="720">
        <f t="shared" si="25"/>
        <v>0</v>
      </c>
      <c r="V87" s="721">
        <f t="shared" si="26"/>
        <v>0</v>
      </c>
      <c r="W87" s="722">
        <f t="shared" si="27"/>
        <v>0</v>
      </c>
      <c r="X87" s="442"/>
      <c r="Y87" s="442"/>
      <c r="Z87" s="442"/>
      <c r="AA87" s="442"/>
      <c r="AB87" s="442"/>
      <c r="AC87" s="442"/>
      <c r="AD87" s="442"/>
      <c r="AE87" s="442"/>
      <c r="AF87" s="442"/>
      <c r="AG87" s="442"/>
      <c r="AH87" s="442"/>
      <c r="AI87" s="442"/>
      <c r="AJ87" s="442"/>
      <c r="AK87" s="442"/>
      <c r="AL87" s="442"/>
      <c r="AM87" s="442"/>
      <c r="AN87" s="442"/>
      <c r="AO87" s="442"/>
      <c r="AP87" s="442"/>
      <c r="AQ87" s="442"/>
      <c r="AR87" s="442"/>
      <c r="AS87" s="442"/>
      <c r="AT87" s="442"/>
      <c r="AU87" s="442"/>
      <c r="AV87" s="442"/>
      <c r="AW87" s="442"/>
      <c r="AX87" s="442"/>
      <c r="AY87" s="442"/>
      <c r="AZ87" s="442"/>
    </row>
    <row r="88" spans="2:52" ht="20.100000000000001" hidden="1" customHeight="1" outlineLevel="1">
      <c r="B88" s="434"/>
      <c r="C88" s="1002"/>
      <c r="D88" s="1003"/>
      <c r="E88" s="1003"/>
      <c r="F88" s="1004"/>
      <c r="G88" s="1005"/>
      <c r="H88" s="1006"/>
      <c r="I88" s="1006"/>
      <c r="J88" s="1006"/>
      <c r="K88" s="1007"/>
      <c r="L88" s="715"/>
      <c r="M88" s="715"/>
      <c r="N88" s="715"/>
      <c r="O88" s="715"/>
      <c r="P88" s="715"/>
      <c r="Q88" s="715"/>
      <c r="R88" s="715"/>
      <c r="S88" s="716"/>
      <c r="T88" s="717"/>
      <c r="U88" s="720">
        <f t="shared" si="25"/>
        <v>0</v>
      </c>
      <c r="V88" s="721">
        <f t="shared" si="26"/>
        <v>0</v>
      </c>
      <c r="W88" s="722">
        <f t="shared" si="27"/>
        <v>0</v>
      </c>
      <c r="X88" s="442"/>
      <c r="Y88" s="442"/>
      <c r="Z88" s="442"/>
      <c r="AA88" s="442"/>
      <c r="AB88" s="442"/>
      <c r="AC88" s="442"/>
      <c r="AD88" s="442"/>
      <c r="AE88" s="442"/>
      <c r="AF88" s="442"/>
      <c r="AG88" s="442"/>
      <c r="AH88" s="442"/>
      <c r="AI88" s="442"/>
      <c r="AJ88" s="442"/>
      <c r="AK88" s="442"/>
      <c r="AL88" s="442"/>
      <c r="AM88" s="442"/>
      <c r="AN88" s="442"/>
      <c r="AO88" s="442"/>
      <c r="AP88" s="442"/>
      <c r="AQ88" s="442"/>
      <c r="AR88" s="442"/>
      <c r="AS88" s="442"/>
      <c r="AT88" s="442"/>
      <c r="AU88" s="442"/>
      <c r="AV88" s="442"/>
      <c r="AW88" s="442"/>
      <c r="AX88" s="442"/>
      <c r="AY88" s="442"/>
      <c r="AZ88" s="442"/>
    </row>
    <row r="89" spans="2:52" ht="20.100000000000001" hidden="1" customHeight="1" outlineLevel="1">
      <c r="B89" s="434"/>
      <c r="C89" s="1002"/>
      <c r="D89" s="1003"/>
      <c r="E89" s="1003"/>
      <c r="F89" s="1004"/>
      <c r="G89" s="1005"/>
      <c r="H89" s="1006"/>
      <c r="I89" s="1006"/>
      <c r="J89" s="1006"/>
      <c r="K89" s="1007"/>
      <c r="L89" s="715"/>
      <c r="M89" s="715"/>
      <c r="N89" s="715"/>
      <c r="O89" s="715"/>
      <c r="P89" s="715"/>
      <c r="Q89" s="715"/>
      <c r="R89" s="715"/>
      <c r="S89" s="716"/>
      <c r="T89" s="717"/>
      <c r="U89" s="720">
        <f t="shared" si="25"/>
        <v>0</v>
      </c>
      <c r="V89" s="721">
        <f t="shared" si="26"/>
        <v>0</v>
      </c>
      <c r="W89" s="722">
        <f t="shared" si="27"/>
        <v>0</v>
      </c>
      <c r="X89" s="442"/>
      <c r="Y89" s="442"/>
      <c r="Z89" s="442"/>
      <c r="AA89" s="442"/>
      <c r="AB89" s="442"/>
      <c r="AC89" s="442"/>
      <c r="AD89" s="442"/>
      <c r="AE89" s="442"/>
      <c r="AF89" s="442"/>
      <c r="AG89" s="442"/>
      <c r="AH89" s="442"/>
      <c r="AI89" s="442"/>
      <c r="AJ89" s="442"/>
      <c r="AK89" s="442"/>
      <c r="AL89" s="442"/>
      <c r="AM89" s="442"/>
      <c r="AN89" s="442"/>
      <c r="AO89" s="442"/>
      <c r="AP89" s="442"/>
      <c r="AQ89" s="442"/>
      <c r="AR89" s="442"/>
      <c r="AS89" s="442"/>
      <c r="AT89" s="442"/>
      <c r="AU89" s="442"/>
      <c r="AV89" s="442"/>
      <c r="AW89" s="442"/>
      <c r="AX89" s="442"/>
      <c r="AY89" s="442"/>
      <c r="AZ89" s="442"/>
    </row>
    <row r="90" spans="2:52" ht="20.100000000000001" hidden="1" customHeight="1" outlineLevel="1">
      <c r="B90" s="434"/>
      <c r="C90" s="1002"/>
      <c r="D90" s="1003"/>
      <c r="E90" s="1003"/>
      <c r="F90" s="1004"/>
      <c r="G90" s="1005"/>
      <c r="H90" s="1006"/>
      <c r="I90" s="1006"/>
      <c r="J90" s="1006"/>
      <c r="K90" s="1007"/>
      <c r="L90" s="715"/>
      <c r="M90" s="715"/>
      <c r="N90" s="715"/>
      <c r="O90" s="715"/>
      <c r="P90" s="715"/>
      <c r="Q90" s="715"/>
      <c r="R90" s="715"/>
      <c r="S90" s="716"/>
      <c r="T90" s="717"/>
      <c r="U90" s="720">
        <f t="shared" si="25"/>
        <v>0</v>
      </c>
      <c r="V90" s="721">
        <f t="shared" si="26"/>
        <v>0</v>
      </c>
      <c r="W90" s="722">
        <f t="shared" si="27"/>
        <v>0</v>
      </c>
      <c r="X90" s="442"/>
      <c r="Y90" s="442"/>
      <c r="Z90" s="442"/>
      <c r="AA90" s="442"/>
      <c r="AB90" s="442"/>
      <c r="AC90" s="442"/>
      <c r="AD90" s="442"/>
      <c r="AE90" s="442"/>
      <c r="AF90" s="442"/>
      <c r="AG90" s="442"/>
      <c r="AH90" s="442"/>
      <c r="AI90" s="442"/>
      <c r="AJ90" s="442"/>
      <c r="AK90" s="442"/>
      <c r="AL90" s="442"/>
      <c r="AM90" s="442"/>
      <c r="AN90" s="442"/>
      <c r="AO90" s="442"/>
      <c r="AP90" s="442"/>
      <c r="AQ90" s="442"/>
      <c r="AR90" s="442"/>
      <c r="AS90" s="442"/>
      <c r="AT90" s="442"/>
      <c r="AU90" s="442"/>
      <c r="AV90" s="442"/>
      <c r="AW90" s="442"/>
      <c r="AX90" s="442"/>
      <c r="AY90" s="442"/>
      <c r="AZ90" s="442"/>
    </row>
    <row r="91" spans="2:52" ht="20.100000000000001" hidden="1" customHeight="1" outlineLevel="1">
      <c r="B91" s="434"/>
      <c r="C91" s="1002"/>
      <c r="D91" s="1003"/>
      <c r="E91" s="1003"/>
      <c r="F91" s="1004"/>
      <c r="G91" s="1005"/>
      <c r="H91" s="1006"/>
      <c r="I91" s="1006"/>
      <c r="J91" s="1006"/>
      <c r="K91" s="1007"/>
      <c r="L91" s="715"/>
      <c r="M91" s="715"/>
      <c r="N91" s="715"/>
      <c r="O91" s="715"/>
      <c r="P91" s="715"/>
      <c r="Q91" s="715"/>
      <c r="R91" s="715"/>
      <c r="S91" s="716"/>
      <c r="T91" s="717"/>
      <c r="U91" s="720">
        <f t="shared" si="25"/>
        <v>0</v>
      </c>
      <c r="V91" s="721">
        <f t="shared" si="26"/>
        <v>0</v>
      </c>
      <c r="W91" s="722">
        <f t="shared" si="27"/>
        <v>0</v>
      </c>
      <c r="X91" s="442"/>
      <c r="Y91" s="442"/>
      <c r="Z91" s="442"/>
      <c r="AA91" s="442"/>
      <c r="AB91" s="442"/>
      <c r="AC91" s="442"/>
      <c r="AD91" s="442"/>
      <c r="AE91" s="442"/>
      <c r="AF91" s="442"/>
      <c r="AG91" s="442"/>
      <c r="AH91" s="442"/>
      <c r="AI91" s="442"/>
      <c r="AJ91" s="442"/>
      <c r="AK91" s="442"/>
      <c r="AL91" s="442"/>
      <c r="AM91" s="442"/>
      <c r="AN91" s="442"/>
      <c r="AO91" s="442"/>
      <c r="AP91" s="442"/>
      <c r="AQ91" s="442"/>
      <c r="AR91" s="442"/>
      <c r="AS91" s="442"/>
      <c r="AT91" s="442"/>
      <c r="AU91" s="442"/>
      <c r="AV91" s="442"/>
      <c r="AW91" s="442"/>
      <c r="AX91" s="442"/>
      <c r="AY91" s="442"/>
      <c r="AZ91" s="442"/>
    </row>
    <row r="92" spans="2:52" ht="20.100000000000001" hidden="1" customHeight="1" outlineLevel="1">
      <c r="B92" s="434"/>
      <c r="C92" s="1002"/>
      <c r="D92" s="1003"/>
      <c r="E92" s="1003"/>
      <c r="F92" s="1004"/>
      <c r="G92" s="1005"/>
      <c r="H92" s="1006"/>
      <c r="I92" s="1006"/>
      <c r="J92" s="1006"/>
      <c r="K92" s="1007"/>
      <c r="L92" s="715"/>
      <c r="M92" s="715"/>
      <c r="N92" s="715"/>
      <c r="O92" s="715"/>
      <c r="P92" s="715"/>
      <c r="Q92" s="715"/>
      <c r="R92" s="715"/>
      <c r="S92" s="716"/>
      <c r="T92" s="717"/>
      <c r="U92" s="720">
        <f t="shared" si="25"/>
        <v>0</v>
      </c>
      <c r="V92" s="721">
        <f t="shared" si="26"/>
        <v>0</v>
      </c>
      <c r="W92" s="722">
        <f t="shared" si="27"/>
        <v>0</v>
      </c>
      <c r="X92" s="442"/>
      <c r="Y92" s="442"/>
      <c r="Z92" s="442"/>
      <c r="AA92" s="442"/>
      <c r="AB92" s="442"/>
      <c r="AC92" s="442"/>
      <c r="AD92" s="442"/>
      <c r="AE92" s="442"/>
      <c r="AF92" s="442"/>
      <c r="AG92" s="442"/>
      <c r="AH92" s="442"/>
      <c r="AI92" s="442"/>
      <c r="AJ92" s="442"/>
      <c r="AK92" s="442"/>
      <c r="AL92" s="442"/>
      <c r="AM92" s="442"/>
      <c r="AN92" s="442"/>
      <c r="AO92" s="442"/>
      <c r="AP92" s="442"/>
      <c r="AQ92" s="442"/>
      <c r="AR92" s="442"/>
      <c r="AS92" s="442"/>
      <c r="AT92" s="442"/>
      <c r="AU92" s="442"/>
      <c r="AV92" s="442"/>
      <c r="AW92" s="442"/>
      <c r="AX92" s="442"/>
      <c r="AY92" s="442"/>
      <c r="AZ92" s="442"/>
    </row>
    <row r="93" spans="2:52" ht="20.100000000000001" hidden="1" customHeight="1" outlineLevel="1">
      <c r="B93" s="434"/>
      <c r="C93" s="1002"/>
      <c r="D93" s="1003"/>
      <c r="E93" s="1003"/>
      <c r="F93" s="1004"/>
      <c r="G93" s="1005"/>
      <c r="H93" s="1006"/>
      <c r="I93" s="1006"/>
      <c r="J93" s="1006"/>
      <c r="K93" s="1007"/>
      <c r="L93" s="715"/>
      <c r="M93" s="715"/>
      <c r="N93" s="715"/>
      <c r="O93" s="715"/>
      <c r="P93" s="715"/>
      <c r="Q93" s="715"/>
      <c r="R93" s="715"/>
      <c r="S93" s="716"/>
      <c r="T93" s="717"/>
      <c r="U93" s="720">
        <f t="shared" si="25"/>
        <v>0</v>
      </c>
      <c r="V93" s="721">
        <f t="shared" si="26"/>
        <v>0</v>
      </c>
      <c r="W93" s="722">
        <f t="shared" si="27"/>
        <v>0</v>
      </c>
      <c r="X93" s="442"/>
      <c r="Y93" s="442"/>
      <c r="Z93" s="442"/>
      <c r="AA93" s="442"/>
      <c r="AB93" s="442"/>
      <c r="AC93" s="442"/>
      <c r="AD93" s="442"/>
      <c r="AE93" s="442"/>
      <c r="AF93" s="442"/>
      <c r="AG93" s="442"/>
      <c r="AH93" s="442"/>
      <c r="AI93" s="442"/>
      <c r="AJ93" s="442"/>
      <c r="AK93" s="442"/>
      <c r="AL93" s="442"/>
      <c r="AM93" s="442"/>
      <c r="AN93" s="442"/>
      <c r="AO93" s="442"/>
      <c r="AP93" s="442"/>
      <c r="AQ93" s="442"/>
      <c r="AR93" s="442"/>
      <c r="AS93" s="442"/>
      <c r="AT93" s="442"/>
      <c r="AU93" s="442"/>
      <c r="AV93" s="442"/>
      <c r="AW93" s="442"/>
      <c r="AX93" s="442"/>
      <c r="AY93" s="442"/>
      <c r="AZ93" s="442"/>
    </row>
    <row r="94" spans="2:52" ht="20.100000000000001" hidden="1" customHeight="1" outlineLevel="1">
      <c r="B94" s="434"/>
      <c r="C94" s="1002"/>
      <c r="D94" s="1003"/>
      <c r="E94" s="1003"/>
      <c r="F94" s="1004"/>
      <c r="G94" s="1005"/>
      <c r="H94" s="1006"/>
      <c r="I94" s="1006"/>
      <c r="J94" s="1006"/>
      <c r="K94" s="1007"/>
      <c r="L94" s="715"/>
      <c r="M94" s="715"/>
      <c r="N94" s="715"/>
      <c r="O94" s="715"/>
      <c r="P94" s="715"/>
      <c r="Q94" s="715"/>
      <c r="R94" s="715"/>
      <c r="S94" s="716"/>
      <c r="T94" s="717"/>
      <c r="U94" s="720">
        <f t="shared" si="25"/>
        <v>0</v>
      </c>
      <c r="V94" s="721">
        <f t="shared" si="26"/>
        <v>0</v>
      </c>
      <c r="W94" s="722">
        <f t="shared" si="27"/>
        <v>0</v>
      </c>
      <c r="X94" s="442"/>
      <c r="Y94" s="442"/>
      <c r="Z94" s="442"/>
      <c r="AA94" s="442"/>
      <c r="AB94" s="442"/>
      <c r="AC94" s="442"/>
      <c r="AD94" s="442"/>
      <c r="AE94" s="442"/>
      <c r="AF94" s="442"/>
      <c r="AG94" s="442"/>
      <c r="AH94" s="442"/>
      <c r="AI94" s="442"/>
      <c r="AJ94" s="442"/>
      <c r="AK94" s="442"/>
      <c r="AL94" s="442"/>
      <c r="AM94" s="442"/>
      <c r="AN94" s="442"/>
      <c r="AO94" s="442"/>
      <c r="AP94" s="442"/>
      <c r="AQ94" s="442"/>
      <c r="AR94" s="442"/>
      <c r="AS94" s="442"/>
      <c r="AT94" s="442"/>
      <c r="AU94" s="442"/>
      <c r="AV94" s="442"/>
      <c r="AW94" s="442"/>
      <c r="AX94" s="442"/>
      <c r="AY94" s="442"/>
      <c r="AZ94" s="442"/>
    </row>
    <row r="95" spans="2:52" ht="20.100000000000001" hidden="1" customHeight="1" outlineLevel="1">
      <c r="B95" s="434"/>
      <c r="C95" s="1002"/>
      <c r="D95" s="1003"/>
      <c r="E95" s="1003"/>
      <c r="F95" s="1004"/>
      <c r="G95" s="1005"/>
      <c r="H95" s="1006"/>
      <c r="I95" s="1006"/>
      <c r="J95" s="1006"/>
      <c r="K95" s="1007"/>
      <c r="L95" s="715"/>
      <c r="M95" s="715"/>
      <c r="N95" s="715"/>
      <c r="O95" s="715"/>
      <c r="P95" s="715"/>
      <c r="Q95" s="715"/>
      <c r="R95" s="715"/>
      <c r="S95" s="716"/>
      <c r="T95" s="717"/>
      <c r="U95" s="720">
        <f t="shared" si="25"/>
        <v>0</v>
      </c>
      <c r="V95" s="721">
        <f t="shared" si="26"/>
        <v>0</v>
      </c>
      <c r="W95" s="722">
        <f t="shared" si="27"/>
        <v>0</v>
      </c>
      <c r="X95" s="442"/>
      <c r="Y95" s="442"/>
      <c r="Z95" s="442"/>
      <c r="AA95" s="442"/>
      <c r="AB95" s="442"/>
      <c r="AC95" s="442"/>
      <c r="AD95" s="442"/>
      <c r="AE95" s="442"/>
      <c r="AF95" s="442"/>
      <c r="AG95" s="442"/>
      <c r="AH95" s="442"/>
      <c r="AI95" s="442"/>
      <c r="AJ95" s="442"/>
      <c r="AK95" s="442"/>
      <c r="AL95" s="442"/>
      <c r="AM95" s="442"/>
      <c r="AN95" s="442"/>
      <c r="AO95" s="442"/>
      <c r="AP95" s="442"/>
      <c r="AQ95" s="442"/>
      <c r="AR95" s="442"/>
      <c r="AS95" s="442"/>
      <c r="AT95" s="442"/>
      <c r="AU95" s="442"/>
      <c r="AV95" s="442"/>
      <c r="AW95" s="442"/>
      <c r="AX95" s="442"/>
      <c r="AY95" s="442"/>
      <c r="AZ95" s="442"/>
    </row>
    <row r="96" spans="2:52" s="19" customFormat="1" ht="9.9499999999999993" hidden="1" customHeight="1" outlineLevel="1">
      <c r="B96" s="435"/>
      <c r="C96" s="437"/>
      <c r="D96" s="437"/>
      <c r="E96" s="437"/>
      <c r="F96" s="437"/>
      <c r="G96" s="666"/>
      <c r="H96" s="666"/>
      <c r="I96" s="666"/>
      <c r="J96" s="666"/>
      <c r="K96" s="666"/>
      <c r="L96" s="438"/>
      <c r="M96" s="438"/>
      <c r="N96" s="438"/>
      <c r="O96" s="438"/>
      <c r="P96" s="438"/>
      <c r="Q96" s="438"/>
      <c r="R96" s="438"/>
      <c r="S96" s="438"/>
      <c r="T96" s="439"/>
      <c r="U96" s="439"/>
      <c r="V96" s="439"/>
      <c r="W96" s="667"/>
      <c r="X96" s="668"/>
      <c r="Y96" s="668"/>
      <c r="Z96" s="668"/>
      <c r="AA96" s="668"/>
      <c r="AB96" s="668"/>
      <c r="AC96" s="668"/>
      <c r="AD96" s="668"/>
      <c r="AE96" s="668"/>
      <c r="AF96" s="668"/>
      <c r="AG96" s="668"/>
      <c r="AH96" s="668"/>
      <c r="AI96" s="668"/>
      <c r="AJ96" s="668"/>
      <c r="AK96" s="668"/>
      <c r="AL96" s="668"/>
      <c r="AM96" s="668"/>
      <c r="AN96" s="668"/>
      <c r="AO96" s="668"/>
      <c r="AP96" s="668"/>
      <c r="AQ96" s="668"/>
      <c r="AR96" s="668"/>
      <c r="AS96" s="668"/>
      <c r="AT96" s="668"/>
      <c r="AU96" s="668"/>
      <c r="AV96" s="668"/>
      <c r="AW96" s="668"/>
      <c r="AX96" s="668"/>
      <c r="AY96" s="668"/>
      <c r="AZ96" s="668"/>
    </row>
    <row r="97" spans="2:52" ht="20.100000000000001" customHeight="1" collapsed="1">
      <c r="B97" s="714">
        <f>B85+1</f>
        <v>8</v>
      </c>
      <c r="C97" s="1013"/>
      <c r="D97" s="1014"/>
      <c r="E97" s="1014"/>
      <c r="F97" s="1015"/>
      <c r="G97" s="1016"/>
      <c r="H97" s="1017"/>
      <c r="I97" s="1017"/>
      <c r="J97" s="1017"/>
      <c r="K97" s="1018"/>
      <c r="L97" s="701">
        <f t="shared" ref="L97:R97" si="28">SUM(L98:L107)</f>
        <v>0</v>
      </c>
      <c r="M97" s="702">
        <f t="shared" si="28"/>
        <v>0</v>
      </c>
      <c r="N97" s="703">
        <f t="shared" si="28"/>
        <v>0</v>
      </c>
      <c r="O97" s="703">
        <f t="shared" si="28"/>
        <v>0</v>
      </c>
      <c r="P97" s="702">
        <f t="shared" si="28"/>
        <v>0</v>
      </c>
      <c r="Q97" s="704">
        <f t="shared" si="28"/>
        <v>0</v>
      </c>
      <c r="R97" s="701">
        <f t="shared" si="28"/>
        <v>0</v>
      </c>
      <c r="S97" s="705">
        <v>1</v>
      </c>
      <c r="T97" s="706">
        <f>(S98*T98)+(S99*T99)+(S100*T100)+(S101*T101)+(S102*T102)+(S103*T103)+(S104*T104)+(S105*T105)+(S106*T106)+(S107*T107)</f>
        <v>0</v>
      </c>
      <c r="U97" s="665">
        <f t="shared" ref="U97:U107" si="29">S97*T97*(1+MGKZ)*(1+Gewinn)*(1+Sicherheit)</f>
        <v>0</v>
      </c>
      <c r="V97" s="643">
        <f t="shared" ref="V97:V107" si="30">R97*Fertigung</f>
        <v>0</v>
      </c>
      <c r="W97" s="50">
        <f t="shared" ref="W97:W107" si="31">L97*$E$6+M97*$M$6+N97*$M$7+O97*$M$8+P97*$E$7+Q97*$M$9+U97+V97</f>
        <v>0</v>
      </c>
      <c r="X97" s="442"/>
      <c r="Y97" s="442"/>
      <c r="Z97" s="442"/>
      <c r="AA97" s="442"/>
      <c r="AB97" s="442"/>
      <c r="AC97" s="442"/>
      <c r="AD97" s="442"/>
      <c r="AE97" s="442"/>
      <c r="AF97" s="442"/>
      <c r="AG97" s="442"/>
      <c r="AH97" s="442"/>
      <c r="AI97" s="442"/>
      <c r="AJ97" s="442"/>
      <c r="AK97" s="442"/>
      <c r="AL97" s="442"/>
      <c r="AM97" s="442"/>
      <c r="AN97" s="442"/>
      <c r="AO97" s="442"/>
      <c r="AP97" s="442"/>
      <c r="AQ97" s="442"/>
      <c r="AR97" s="442"/>
      <c r="AS97" s="442"/>
      <c r="AT97" s="442"/>
      <c r="AU97" s="442"/>
      <c r="AV97" s="442"/>
      <c r="AW97" s="442"/>
      <c r="AX97" s="442"/>
      <c r="AY97" s="442"/>
      <c r="AZ97" s="442"/>
    </row>
    <row r="98" spans="2:52" ht="20.100000000000001" hidden="1" customHeight="1" outlineLevel="1">
      <c r="B98" s="433"/>
      <c r="C98" s="1002"/>
      <c r="D98" s="1003"/>
      <c r="E98" s="1003"/>
      <c r="F98" s="1004"/>
      <c r="G98" s="1005"/>
      <c r="H98" s="1006"/>
      <c r="I98" s="1006"/>
      <c r="J98" s="1006"/>
      <c r="K98" s="1007"/>
      <c r="L98" s="715"/>
      <c r="M98" s="715"/>
      <c r="N98" s="715"/>
      <c r="O98" s="715"/>
      <c r="P98" s="715"/>
      <c r="Q98" s="715"/>
      <c r="R98" s="715"/>
      <c r="S98" s="716"/>
      <c r="T98" s="717"/>
      <c r="U98" s="720">
        <f t="shared" si="29"/>
        <v>0</v>
      </c>
      <c r="V98" s="721">
        <f t="shared" si="30"/>
        <v>0</v>
      </c>
      <c r="W98" s="722">
        <f t="shared" si="31"/>
        <v>0</v>
      </c>
      <c r="X98" s="442"/>
      <c r="Y98" s="442"/>
      <c r="Z98" s="442"/>
      <c r="AA98" s="442"/>
      <c r="AB98" s="442"/>
      <c r="AC98" s="442"/>
      <c r="AD98" s="442"/>
      <c r="AE98" s="442"/>
      <c r="AF98" s="442"/>
      <c r="AG98" s="442"/>
      <c r="AH98" s="442"/>
      <c r="AI98" s="442"/>
      <c r="AJ98" s="442"/>
      <c r="AK98" s="442"/>
      <c r="AL98" s="442"/>
      <c r="AM98" s="442"/>
      <c r="AN98" s="442"/>
      <c r="AO98" s="442"/>
      <c r="AP98" s="442"/>
      <c r="AQ98" s="442"/>
      <c r="AR98" s="442"/>
      <c r="AS98" s="442"/>
      <c r="AT98" s="442"/>
      <c r="AU98" s="442"/>
      <c r="AV98" s="442"/>
      <c r="AW98" s="442"/>
      <c r="AX98" s="442"/>
      <c r="AY98" s="442"/>
      <c r="AZ98" s="442"/>
    </row>
    <row r="99" spans="2:52" ht="20.100000000000001" hidden="1" customHeight="1" outlineLevel="1">
      <c r="B99" s="434"/>
      <c r="C99" s="1002"/>
      <c r="D99" s="1003"/>
      <c r="E99" s="1003"/>
      <c r="F99" s="1004"/>
      <c r="G99" s="1005"/>
      <c r="H99" s="1006"/>
      <c r="I99" s="1006"/>
      <c r="J99" s="1006"/>
      <c r="K99" s="1007"/>
      <c r="L99" s="715"/>
      <c r="M99" s="715"/>
      <c r="N99" s="715"/>
      <c r="O99" s="715"/>
      <c r="P99" s="715"/>
      <c r="Q99" s="715"/>
      <c r="R99" s="715"/>
      <c r="S99" s="716"/>
      <c r="T99" s="717"/>
      <c r="U99" s="720">
        <f t="shared" si="29"/>
        <v>0</v>
      </c>
      <c r="V99" s="721">
        <f t="shared" si="30"/>
        <v>0</v>
      </c>
      <c r="W99" s="722">
        <f t="shared" si="31"/>
        <v>0</v>
      </c>
      <c r="X99" s="442"/>
      <c r="Y99" s="442"/>
      <c r="Z99" s="442"/>
      <c r="AA99" s="442"/>
      <c r="AB99" s="442"/>
      <c r="AC99" s="442"/>
      <c r="AD99" s="442"/>
      <c r="AE99" s="442"/>
      <c r="AF99" s="442"/>
      <c r="AG99" s="442"/>
      <c r="AH99" s="442"/>
      <c r="AI99" s="442"/>
      <c r="AJ99" s="442"/>
      <c r="AK99" s="442"/>
      <c r="AL99" s="442"/>
      <c r="AM99" s="442"/>
      <c r="AN99" s="442"/>
      <c r="AO99" s="442"/>
      <c r="AP99" s="442"/>
      <c r="AQ99" s="442"/>
      <c r="AR99" s="442"/>
      <c r="AS99" s="442"/>
      <c r="AT99" s="442"/>
      <c r="AU99" s="442"/>
      <c r="AV99" s="442"/>
      <c r="AW99" s="442"/>
      <c r="AX99" s="442"/>
      <c r="AY99" s="442"/>
      <c r="AZ99" s="442"/>
    </row>
    <row r="100" spans="2:52" ht="20.100000000000001" hidden="1" customHeight="1" outlineLevel="1">
      <c r="B100" s="434"/>
      <c r="C100" s="1002"/>
      <c r="D100" s="1003"/>
      <c r="E100" s="1003"/>
      <c r="F100" s="1004"/>
      <c r="G100" s="1005"/>
      <c r="H100" s="1006"/>
      <c r="I100" s="1006"/>
      <c r="J100" s="1006"/>
      <c r="K100" s="1007"/>
      <c r="L100" s="715"/>
      <c r="M100" s="715"/>
      <c r="N100" s="715"/>
      <c r="O100" s="715"/>
      <c r="P100" s="715"/>
      <c r="Q100" s="715"/>
      <c r="R100" s="715"/>
      <c r="S100" s="716"/>
      <c r="T100" s="717"/>
      <c r="U100" s="720">
        <f t="shared" si="29"/>
        <v>0</v>
      </c>
      <c r="V100" s="721">
        <f t="shared" si="30"/>
        <v>0</v>
      </c>
      <c r="W100" s="722">
        <f t="shared" si="31"/>
        <v>0</v>
      </c>
      <c r="X100" s="442"/>
      <c r="Y100" s="442"/>
      <c r="Z100" s="442"/>
      <c r="AA100" s="442"/>
      <c r="AB100" s="442"/>
      <c r="AC100" s="442"/>
      <c r="AD100" s="442"/>
      <c r="AE100" s="442"/>
      <c r="AF100" s="442"/>
      <c r="AG100" s="442"/>
      <c r="AH100" s="442"/>
      <c r="AI100" s="442"/>
      <c r="AJ100" s="442"/>
      <c r="AK100" s="442"/>
      <c r="AL100" s="442"/>
      <c r="AM100" s="442"/>
      <c r="AN100" s="442"/>
      <c r="AO100" s="442"/>
      <c r="AP100" s="442"/>
      <c r="AQ100" s="442"/>
      <c r="AR100" s="442"/>
      <c r="AS100" s="442"/>
      <c r="AT100" s="442"/>
      <c r="AU100" s="442"/>
      <c r="AV100" s="442"/>
      <c r="AW100" s="442"/>
      <c r="AX100" s="442"/>
      <c r="AY100" s="442"/>
      <c r="AZ100" s="442"/>
    </row>
    <row r="101" spans="2:52" ht="20.100000000000001" hidden="1" customHeight="1" outlineLevel="1">
      <c r="B101" s="434"/>
      <c r="C101" s="1002"/>
      <c r="D101" s="1003"/>
      <c r="E101" s="1003"/>
      <c r="F101" s="1004"/>
      <c r="G101" s="1005"/>
      <c r="H101" s="1006"/>
      <c r="I101" s="1006"/>
      <c r="J101" s="1006"/>
      <c r="K101" s="1007"/>
      <c r="L101" s="715"/>
      <c r="M101" s="715"/>
      <c r="N101" s="715"/>
      <c r="O101" s="715"/>
      <c r="P101" s="715"/>
      <c r="Q101" s="715"/>
      <c r="R101" s="715"/>
      <c r="S101" s="716"/>
      <c r="T101" s="717"/>
      <c r="U101" s="720">
        <f t="shared" si="29"/>
        <v>0</v>
      </c>
      <c r="V101" s="721">
        <f t="shared" si="30"/>
        <v>0</v>
      </c>
      <c r="W101" s="722">
        <f t="shared" si="31"/>
        <v>0</v>
      </c>
      <c r="X101" s="442"/>
      <c r="Y101" s="442"/>
      <c r="Z101" s="442"/>
      <c r="AA101" s="442"/>
      <c r="AB101" s="442"/>
      <c r="AC101" s="442"/>
      <c r="AD101" s="442"/>
      <c r="AE101" s="442"/>
      <c r="AF101" s="442"/>
      <c r="AG101" s="442"/>
      <c r="AH101" s="442"/>
      <c r="AI101" s="442"/>
      <c r="AJ101" s="442"/>
      <c r="AK101" s="442"/>
      <c r="AL101" s="442"/>
      <c r="AM101" s="442"/>
      <c r="AN101" s="442"/>
      <c r="AO101" s="442"/>
      <c r="AP101" s="442"/>
      <c r="AQ101" s="442"/>
      <c r="AR101" s="442"/>
      <c r="AS101" s="442"/>
      <c r="AT101" s="442"/>
      <c r="AU101" s="442"/>
      <c r="AV101" s="442"/>
      <c r="AW101" s="442"/>
      <c r="AX101" s="442"/>
      <c r="AY101" s="442"/>
      <c r="AZ101" s="442"/>
    </row>
    <row r="102" spans="2:52" ht="20.100000000000001" hidden="1" customHeight="1" outlineLevel="1">
      <c r="B102" s="434"/>
      <c r="C102" s="1002"/>
      <c r="D102" s="1003"/>
      <c r="E102" s="1003"/>
      <c r="F102" s="1004"/>
      <c r="G102" s="1005"/>
      <c r="H102" s="1006"/>
      <c r="I102" s="1006"/>
      <c r="J102" s="1006"/>
      <c r="K102" s="1007"/>
      <c r="L102" s="715"/>
      <c r="M102" s="715"/>
      <c r="N102" s="715"/>
      <c r="O102" s="715"/>
      <c r="P102" s="715"/>
      <c r="Q102" s="715"/>
      <c r="R102" s="715"/>
      <c r="S102" s="716"/>
      <c r="T102" s="717"/>
      <c r="U102" s="720">
        <f t="shared" si="29"/>
        <v>0</v>
      </c>
      <c r="V102" s="721">
        <f t="shared" si="30"/>
        <v>0</v>
      </c>
      <c r="W102" s="722">
        <f t="shared" si="31"/>
        <v>0</v>
      </c>
      <c r="X102" s="442"/>
      <c r="Y102" s="442"/>
      <c r="Z102" s="442"/>
      <c r="AA102" s="442"/>
      <c r="AB102" s="442"/>
      <c r="AC102" s="442"/>
      <c r="AD102" s="442"/>
      <c r="AE102" s="442"/>
      <c r="AF102" s="442"/>
      <c r="AG102" s="442"/>
      <c r="AH102" s="442"/>
      <c r="AI102" s="442"/>
      <c r="AJ102" s="442"/>
      <c r="AK102" s="442"/>
      <c r="AL102" s="442"/>
      <c r="AM102" s="442"/>
      <c r="AN102" s="442"/>
      <c r="AO102" s="442"/>
      <c r="AP102" s="442"/>
      <c r="AQ102" s="442"/>
      <c r="AR102" s="442"/>
      <c r="AS102" s="442"/>
      <c r="AT102" s="442"/>
      <c r="AU102" s="442"/>
      <c r="AV102" s="442"/>
      <c r="AW102" s="442"/>
      <c r="AX102" s="442"/>
      <c r="AY102" s="442"/>
      <c r="AZ102" s="442"/>
    </row>
    <row r="103" spans="2:52" ht="20.100000000000001" hidden="1" customHeight="1" outlineLevel="1">
      <c r="B103" s="434"/>
      <c r="C103" s="1002"/>
      <c r="D103" s="1003"/>
      <c r="E103" s="1003"/>
      <c r="F103" s="1004"/>
      <c r="G103" s="1005"/>
      <c r="H103" s="1006"/>
      <c r="I103" s="1006"/>
      <c r="J103" s="1006"/>
      <c r="K103" s="1007"/>
      <c r="L103" s="715"/>
      <c r="M103" s="715"/>
      <c r="N103" s="715"/>
      <c r="O103" s="715"/>
      <c r="P103" s="715"/>
      <c r="Q103" s="715"/>
      <c r="R103" s="715"/>
      <c r="S103" s="716"/>
      <c r="T103" s="717"/>
      <c r="U103" s="720">
        <f t="shared" si="29"/>
        <v>0</v>
      </c>
      <c r="V103" s="721">
        <f t="shared" si="30"/>
        <v>0</v>
      </c>
      <c r="W103" s="722">
        <f t="shared" si="31"/>
        <v>0</v>
      </c>
      <c r="X103" s="442"/>
      <c r="Y103" s="442"/>
      <c r="Z103" s="442"/>
      <c r="AA103" s="442"/>
      <c r="AB103" s="442"/>
      <c r="AC103" s="442"/>
      <c r="AD103" s="442"/>
      <c r="AE103" s="442"/>
      <c r="AF103" s="442"/>
      <c r="AG103" s="442"/>
      <c r="AH103" s="442"/>
      <c r="AI103" s="442"/>
      <c r="AJ103" s="442"/>
      <c r="AK103" s="442"/>
      <c r="AL103" s="442"/>
      <c r="AM103" s="442"/>
      <c r="AN103" s="442"/>
      <c r="AO103" s="442"/>
      <c r="AP103" s="442"/>
      <c r="AQ103" s="442"/>
      <c r="AR103" s="442"/>
      <c r="AS103" s="442"/>
      <c r="AT103" s="442"/>
      <c r="AU103" s="442"/>
      <c r="AV103" s="442"/>
      <c r="AW103" s="442"/>
      <c r="AX103" s="442"/>
      <c r="AY103" s="442"/>
      <c r="AZ103" s="442"/>
    </row>
    <row r="104" spans="2:52" ht="20.100000000000001" hidden="1" customHeight="1" outlineLevel="1">
      <c r="B104" s="434"/>
      <c r="C104" s="1002"/>
      <c r="D104" s="1003"/>
      <c r="E104" s="1003"/>
      <c r="F104" s="1004"/>
      <c r="G104" s="1005"/>
      <c r="H104" s="1006"/>
      <c r="I104" s="1006"/>
      <c r="J104" s="1006"/>
      <c r="K104" s="1007"/>
      <c r="L104" s="715"/>
      <c r="M104" s="715"/>
      <c r="N104" s="715"/>
      <c r="O104" s="715"/>
      <c r="P104" s="715"/>
      <c r="Q104" s="715"/>
      <c r="R104" s="715"/>
      <c r="S104" s="716"/>
      <c r="T104" s="717"/>
      <c r="U104" s="720">
        <f t="shared" si="29"/>
        <v>0</v>
      </c>
      <c r="V104" s="721">
        <f t="shared" si="30"/>
        <v>0</v>
      </c>
      <c r="W104" s="722">
        <f t="shared" si="31"/>
        <v>0</v>
      </c>
      <c r="X104" s="442"/>
      <c r="Y104" s="442"/>
      <c r="Z104" s="442"/>
      <c r="AA104" s="442"/>
      <c r="AB104" s="442"/>
      <c r="AC104" s="442"/>
      <c r="AD104" s="442"/>
      <c r="AE104" s="442"/>
      <c r="AF104" s="442"/>
      <c r="AG104" s="442"/>
      <c r="AH104" s="442"/>
      <c r="AI104" s="442"/>
      <c r="AJ104" s="442"/>
      <c r="AK104" s="442"/>
      <c r="AL104" s="442"/>
      <c r="AM104" s="442"/>
      <c r="AN104" s="442"/>
      <c r="AO104" s="442"/>
      <c r="AP104" s="442"/>
      <c r="AQ104" s="442"/>
      <c r="AR104" s="442"/>
      <c r="AS104" s="442"/>
      <c r="AT104" s="442"/>
      <c r="AU104" s="442"/>
      <c r="AV104" s="442"/>
      <c r="AW104" s="442"/>
      <c r="AX104" s="442"/>
      <c r="AY104" s="442"/>
      <c r="AZ104" s="442"/>
    </row>
    <row r="105" spans="2:52" ht="20.100000000000001" hidden="1" customHeight="1" outlineLevel="1">
      <c r="B105" s="434"/>
      <c r="C105" s="1002"/>
      <c r="D105" s="1003"/>
      <c r="E105" s="1003"/>
      <c r="F105" s="1004"/>
      <c r="G105" s="1005"/>
      <c r="H105" s="1006"/>
      <c r="I105" s="1006"/>
      <c r="J105" s="1006"/>
      <c r="K105" s="1007"/>
      <c r="L105" s="715"/>
      <c r="M105" s="715"/>
      <c r="N105" s="715"/>
      <c r="O105" s="715"/>
      <c r="P105" s="715"/>
      <c r="Q105" s="715"/>
      <c r="R105" s="715"/>
      <c r="S105" s="716"/>
      <c r="T105" s="717"/>
      <c r="U105" s="720">
        <f t="shared" si="29"/>
        <v>0</v>
      </c>
      <c r="V105" s="721">
        <f t="shared" si="30"/>
        <v>0</v>
      </c>
      <c r="W105" s="722">
        <f t="shared" si="31"/>
        <v>0</v>
      </c>
      <c r="X105" s="442"/>
      <c r="Y105" s="442"/>
      <c r="Z105" s="442"/>
      <c r="AA105" s="442"/>
      <c r="AB105" s="442"/>
      <c r="AC105" s="442"/>
      <c r="AD105" s="442"/>
      <c r="AE105" s="442"/>
      <c r="AF105" s="442"/>
      <c r="AG105" s="442"/>
      <c r="AH105" s="442"/>
      <c r="AI105" s="442"/>
      <c r="AJ105" s="442"/>
      <c r="AK105" s="442"/>
      <c r="AL105" s="442"/>
      <c r="AM105" s="442"/>
      <c r="AN105" s="442"/>
      <c r="AO105" s="442"/>
      <c r="AP105" s="442"/>
      <c r="AQ105" s="442"/>
      <c r="AR105" s="442"/>
      <c r="AS105" s="442"/>
      <c r="AT105" s="442"/>
      <c r="AU105" s="442"/>
      <c r="AV105" s="442"/>
      <c r="AW105" s="442"/>
      <c r="AX105" s="442"/>
      <c r="AY105" s="442"/>
      <c r="AZ105" s="442"/>
    </row>
    <row r="106" spans="2:52" ht="20.100000000000001" hidden="1" customHeight="1" outlineLevel="1">
      <c r="B106" s="434"/>
      <c r="C106" s="1002"/>
      <c r="D106" s="1003"/>
      <c r="E106" s="1003"/>
      <c r="F106" s="1004"/>
      <c r="G106" s="1005"/>
      <c r="H106" s="1006"/>
      <c r="I106" s="1006"/>
      <c r="J106" s="1006"/>
      <c r="K106" s="1007"/>
      <c r="L106" s="715"/>
      <c r="M106" s="715"/>
      <c r="N106" s="715"/>
      <c r="O106" s="715"/>
      <c r="P106" s="715"/>
      <c r="Q106" s="715"/>
      <c r="R106" s="715"/>
      <c r="S106" s="716"/>
      <c r="T106" s="717"/>
      <c r="U106" s="720">
        <f t="shared" si="29"/>
        <v>0</v>
      </c>
      <c r="V106" s="721">
        <f t="shared" si="30"/>
        <v>0</v>
      </c>
      <c r="W106" s="722">
        <f t="shared" si="31"/>
        <v>0</v>
      </c>
      <c r="X106" s="442"/>
      <c r="Y106" s="442"/>
      <c r="Z106" s="442"/>
      <c r="AA106" s="442"/>
      <c r="AB106" s="442"/>
      <c r="AC106" s="442"/>
      <c r="AD106" s="442"/>
      <c r="AE106" s="442"/>
      <c r="AF106" s="442"/>
      <c r="AG106" s="442"/>
      <c r="AH106" s="442"/>
      <c r="AI106" s="442"/>
      <c r="AJ106" s="442"/>
      <c r="AK106" s="442"/>
      <c r="AL106" s="442"/>
      <c r="AM106" s="442"/>
      <c r="AN106" s="442"/>
      <c r="AO106" s="442"/>
      <c r="AP106" s="442"/>
      <c r="AQ106" s="442"/>
      <c r="AR106" s="442"/>
      <c r="AS106" s="442"/>
      <c r="AT106" s="442"/>
      <c r="AU106" s="442"/>
      <c r="AV106" s="442"/>
      <c r="AW106" s="442"/>
      <c r="AX106" s="442"/>
      <c r="AY106" s="442"/>
      <c r="AZ106" s="442"/>
    </row>
    <row r="107" spans="2:52" ht="20.100000000000001" hidden="1" customHeight="1" outlineLevel="1">
      <c r="B107" s="434"/>
      <c r="C107" s="1002"/>
      <c r="D107" s="1003"/>
      <c r="E107" s="1003"/>
      <c r="F107" s="1004"/>
      <c r="G107" s="1005"/>
      <c r="H107" s="1006"/>
      <c r="I107" s="1006"/>
      <c r="J107" s="1006"/>
      <c r="K107" s="1007"/>
      <c r="L107" s="715"/>
      <c r="M107" s="715"/>
      <c r="N107" s="715"/>
      <c r="O107" s="715"/>
      <c r="P107" s="715"/>
      <c r="Q107" s="715"/>
      <c r="R107" s="715"/>
      <c r="S107" s="716"/>
      <c r="T107" s="717"/>
      <c r="U107" s="720">
        <f t="shared" si="29"/>
        <v>0</v>
      </c>
      <c r="V107" s="721">
        <f t="shared" si="30"/>
        <v>0</v>
      </c>
      <c r="W107" s="722">
        <f t="shared" si="31"/>
        <v>0</v>
      </c>
      <c r="X107" s="442"/>
      <c r="Y107" s="442"/>
      <c r="Z107" s="442"/>
      <c r="AA107" s="442"/>
      <c r="AB107" s="442"/>
      <c r="AC107" s="442"/>
      <c r="AD107" s="442"/>
      <c r="AE107" s="442"/>
      <c r="AF107" s="442"/>
      <c r="AG107" s="442"/>
      <c r="AH107" s="442"/>
      <c r="AI107" s="442"/>
      <c r="AJ107" s="442"/>
      <c r="AK107" s="442"/>
      <c r="AL107" s="442"/>
      <c r="AM107" s="442"/>
      <c r="AN107" s="442"/>
      <c r="AO107" s="442"/>
      <c r="AP107" s="442"/>
      <c r="AQ107" s="442"/>
      <c r="AR107" s="442"/>
      <c r="AS107" s="442"/>
      <c r="AT107" s="442"/>
      <c r="AU107" s="442"/>
      <c r="AV107" s="442"/>
      <c r="AW107" s="442"/>
      <c r="AX107" s="442"/>
      <c r="AY107" s="442"/>
      <c r="AZ107" s="442"/>
    </row>
    <row r="108" spans="2:52" s="19" customFormat="1" ht="9.9499999999999993" hidden="1" customHeight="1" outlineLevel="1">
      <c r="B108" s="435"/>
      <c r="C108" s="437"/>
      <c r="D108" s="437"/>
      <c r="E108" s="437"/>
      <c r="F108" s="437"/>
      <c r="G108" s="666"/>
      <c r="H108" s="666"/>
      <c r="I108" s="666"/>
      <c r="J108" s="666"/>
      <c r="K108" s="666"/>
      <c r="L108" s="438"/>
      <c r="M108" s="438"/>
      <c r="N108" s="438"/>
      <c r="O108" s="438"/>
      <c r="P108" s="438"/>
      <c r="Q108" s="438"/>
      <c r="R108" s="438"/>
      <c r="S108" s="438"/>
      <c r="T108" s="439"/>
      <c r="U108" s="439"/>
      <c r="V108" s="439"/>
      <c r="W108" s="667"/>
      <c r="X108" s="668"/>
      <c r="Y108" s="668"/>
      <c r="Z108" s="668"/>
      <c r="AA108" s="668"/>
      <c r="AB108" s="668"/>
      <c r="AC108" s="668"/>
      <c r="AD108" s="668"/>
      <c r="AE108" s="668"/>
      <c r="AF108" s="668"/>
      <c r="AG108" s="668"/>
      <c r="AH108" s="668"/>
      <c r="AI108" s="668"/>
      <c r="AJ108" s="668"/>
      <c r="AK108" s="668"/>
      <c r="AL108" s="668"/>
      <c r="AM108" s="668"/>
      <c r="AN108" s="668"/>
      <c r="AO108" s="668"/>
      <c r="AP108" s="668"/>
      <c r="AQ108" s="668"/>
      <c r="AR108" s="668"/>
      <c r="AS108" s="668"/>
      <c r="AT108" s="668"/>
      <c r="AU108" s="668"/>
      <c r="AV108" s="668"/>
      <c r="AW108" s="668"/>
      <c r="AX108" s="668"/>
      <c r="AY108" s="668"/>
      <c r="AZ108" s="668"/>
    </row>
    <row r="109" spans="2:52" ht="20.100000000000001" customHeight="1" collapsed="1">
      <c r="B109" s="714">
        <f>B97+1</f>
        <v>9</v>
      </c>
      <c r="C109" s="1013"/>
      <c r="D109" s="1014"/>
      <c r="E109" s="1014"/>
      <c r="F109" s="1015"/>
      <c r="G109" s="1016"/>
      <c r="H109" s="1017"/>
      <c r="I109" s="1017"/>
      <c r="J109" s="1017"/>
      <c r="K109" s="1018"/>
      <c r="L109" s="701">
        <f t="shared" ref="L109:R109" si="32">SUM(L110:L119)</f>
        <v>0</v>
      </c>
      <c r="M109" s="702">
        <f t="shared" si="32"/>
        <v>0</v>
      </c>
      <c r="N109" s="703">
        <f t="shared" si="32"/>
        <v>0</v>
      </c>
      <c r="O109" s="703">
        <f t="shared" si="32"/>
        <v>0</v>
      </c>
      <c r="P109" s="702">
        <f t="shared" si="32"/>
        <v>0</v>
      </c>
      <c r="Q109" s="704">
        <f t="shared" si="32"/>
        <v>0</v>
      </c>
      <c r="R109" s="701">
        <f t="shared" si="32"/>
        <v>0</v>
      </c>
      <c r="S109" s="705">
        <v>1</v>
      </c>
      <c r="T109" s="706">
        <f>(S110*T110)+(S111*T111)+(S112*T112)+(S113*T113)+(S114*T114)+(S115*T115)+(S116*T116)+(S117*T117)+(S118*T118)+(S119*T119)</f>
        <v>0</v>
      </c>
      <c r="U109" s="665">
        <f t="shared" ref="U109:U119" si="33">S109*T109*(1+MGKZ)*(1+Gewinn)*(1+Sicherheit)</f>
        <v>0</v>
      </c>
      <c r="V109" s="643">
        <f t="shared" ref="V109:V119" si="34">R109*Fertigung</f>
        <v>0</v>
      </c>
      <c r="W109" s="50">
        <f t="shared" ref="W109:W119" si="35">L109*$E$6+M109*$M$6+N109*$M$7+O109*$M$8+P109*$E$7+Q109*$M$9+U109+V109</f>
        <v>0</v>
      </c>
      <c r="X109" s="442"/>
      <c r="Y109" s="442"/>
      <c r="Z109" s="442"/>
      <c r="AA109" s="442"/>
      <c r="AB109" s="442"/>
      <c r="AC109" s="442"/>
      <c r="AD109" s="442"/>
      <c r="AE109" s="442"/>
      <c r="AF109" s="442"/>
      <c r="AG109" s="442"/>
      <c r="AH109" s="442"/>
      <c r="AI109" s="442"/>
      <c r="AJ109" s="442"/>
      <c r="AK109" s="442"/>
      <c r="AL109" s="442"/>
      <c r="AM109" s="442"/>
      <c r="AN109" s="442"/>
      <c r="AO109" s="442"/>
      <c r="AP109" s="442"/>
      <c r="AQ109" s="442"/>
      <c r="AR109" s="442"/>
      <c r="AS109" s="442"/>
      <c r="AT109" s="442"/>
      <c r="AU109" s="442"/>
      <c r="AV109" s="442"/>
      <c r="AW109" s="442"/>
      <c r="AX109" s="442"/>
      <c r="AY109" s="442"/>
      <c r="AZ109" s="442"/>
    </row>
    <row r="110" spans="2:52" ht="20.100000000000001" hidden="1" customHeight="1" outlineLevel="1">
      <c r="B110" s="433"/>
      <c r="C110" s="1002"/>
      <c r="D110" s="1003"/>
      <c r="E110" s="1003"/>
      <c r="F110" s="1004"/>
      <c r="G110" s="1005"/>
      <c r="H110" s="1006"/>
      <c r="I110" s="1006"/>
      <c r="J110" s="1006"/>
      <c r="K110" s="1007"/>
      <c r="L110" s="715"/>
      <c r="M110" s="715"/>
      <c r="N110" s="715"/>
      <c r="O110" s="715"/>
      <c r="P110" s="715"/>
      <c r="Q110" s="715"/>
      <c r="R110" s="715"/>
      <c r="S110" s="716"/>
      <c r="T110" s="717"/>
      <c r="U110" s="720">
        <f t="shared" si="33"/>
        <v>0</v>
      </c>
      <c r="V110" s="721">
        <f t="shared" si="34"/>
        <v>0</v>
      </c>
      <c r="W110" s="722">
        <f t="shared" si="35"/>
        <v>0</v>
      </c>
      <c r="X110" s="442"/>
      <c r="Y110" s="442"/>
      <c r="Z110" s="442"/>
      <c r="AA110" s="442"/>
      <c r="AB110" s="442"/>
      <c r="AC110" s="442"/>
      <c r="AD110" s="442"/>
      <c r="AE110" s="442"/>
      <c r="AF110" s="442"/>
      <c r="AG110" s="442"/>
      <c r="AH110" s="442"/>
      <c r="AI110" s="442"/>
      <c r="AJ110" s="442"/>
      <c r="AK110" s="442"/>
      <c r="AL110" s="442"/>
      <c r="AM110" s="442"/>
      <c r="AN110" s="442"/>
      <c r="AO110" s="442"/>
      <c r="AP110" s="442"/>
      <c r="AQ110" s="442"/>
      <c r="AR110" s="442"/>
      <c r="AS110" s="442"/>
      <c r="AT110" s="442"/>
      <c r="AU110" s="442"/>
      <c r="AV110" s="442"/>
      <c r="AW110" s="442"/>
      <c r="AX110" s="442"/>
      <c r="AY110" s="442"/>
      <c r="AZ110" s="442"/>
    </row>
    <row r="111" spans="2:52" ht="20.100000000000001" hidden="1" customHeight="1" outlineLevel="1">
      <c r="B111" s="434"/>
      <c r="C111" s="1002"/>
      <c r="D111" s="1003"/>
      <c r="E111" s="1003"/>
      <c r="F111" s="1004"/>
      <c r="G111" s="1005"/>
      <c r="H111" s="1006"/>
      <c r="I111" s="1006"/>
      <c r="J111" s="1006"/>
      <c r="K111" s="1007"/>
      <c r="L111" s="715"/>
      <c r="M111" s="715"/>
      <c r="N111" s="715"/>
      <c r="O111" s="715"/>
      <c r="P111" s="715"/>
      <c r="Q111" s="715"/>
      <c r="R111" s="715"/>
      <c r="S111" s="716"/>
      <c r="T111" s="717"/>
      <c r="U111" s="720">
        <f t="shared" si="33"/>
        <v>0</v>
      </c>
      <c r="V111" s="721">
        <f t="shared" si="34"/>
        <v>0</v>
      </c>
      <c r="W111" s="722">
        <f t="shared" si="35"/>
        <v>0</v>
      </c>
      <c r="X111" s="442"/>
      <c r="Y111" s="442"/>
      <c r="Z111" s="442"/>
      <c r="AA111" s="442"/>
      <c r="AB111" s="442"/>
      <c r="AC111" s="442"/>
      <c r="AD111" s="442"/>
      <c r="AE111" s="442"/>
      <c r="AF111" s="442"/>
      <c r="AG111" s="442"/>
      <c r="AH111" s="442"/>
      <c r="AI111" s="442"/>
      <c r="AJ111" s="442"/>
      <c r="AK111" s="442"/>
      <c r="AL111" s="442"/>
      <c r="AM111" s="442"/>
      <c r="AN111" s="442"/>
      <c r="AO111" s="442"/>
      <c r="AP111" s="442"/>
      <c r="AQ111" s="442"/>
      <c r="AR111" s="442"/>
      <c r="AS111" s="442"/>
      <c r="AT111" s="442"/>
      <c r="AU111" s="442"/>
      <c r="AV111" s="442"/>
      <c r="AW111" s="442"/>
      <c r="AX111" s="442"/>
      <c r="AY111" s="442"/>
      <c r="AZ111" s="442"/>
    </row>
    <row r="112" spans="2:52" ht="20.100000000000001" hidden="1" customHeight="1" outlineLevel="1">
      <c r="B112" s="434"/>
      <c r="C112" s="1002"/>
      <c r="D112" s="1003"/>
      <c r="E112" s="1003"/>
      <c r="F112" s="1004"/>
      <c r="G112" s="1005"/>
      <c r="H112" s="1006"/>
      <c r="I112" s="1006"/>
      <c r="J112" s="1006"/>
      <c r="K112" s="1007"/>
      <c r="L112" s="715"/>
      <c r="M112" s="715"/>
      <c r="N112" s="715"/>
      <c r="O112" s="715"/>
      <c r="P112" s="715"/>
      <c r="Q112" s="715"/>
      <c r="R112" s="715"/>
      <c r="S112" s="716"/>
      <c r="T112" s="717"/>
      <c r="U112" s="720">
        <f t="shared" si="33"/>
        <v>0</v>
      </c>
      <c r="V112" s="721">
        <f t="shared" si="34"/>
        <v>0</v>
      </c>
      <c r="W112" s="722">
        <f t="shared" si="35"/>
        <v>0</v>
      </c>
      <c r="X112" s="442"/>
      <c r="Y112" s="442"/>
      <c r="Z112" s="442"/>
      <c r="AA112" s="442"/>
      <c r="AB112" s="442"/>
      <c r="AC112" s="442"/>
      <c r="AD112" s="442"/>
      <c r="AE112" s="442"/>
      <c r="AF112" s="442"/>
      <c r="AG112" s="442"/>
      <c r="AH112" s="442"/>
      <c r="AI112" s="442"/>
      <c r="AJ112" s="442"/>
      <c r="AK112" s="442"/>
      <c r="AL112" s="442"/>
      <c r="AM112" s="442"/>
      <c r="AN112" s="442"/>
      <c r="AO112" s="442"/>
      <c r="AP112" s="442"/>
      <c r="AQ112" s="442"/>
      <c r="AR112" s="442"/>
      <c r="AS112" s="442"/>
      <c r="AT112" s="442"/>
      <c r="AU112" s="442"/>
      <c r="AV112" s="442"/>
      <c r="AW112" s="442"/>
      <c r="AX112" s="442"/>
      <c r="AY112" s="442"/>
      <c r="AZ112" s="442"/>
    </row>
    <row r="113" spans="2:52" ht="20.100000000000001" hidden="1" customHeight="1" outlineLevel="1">
      <c r="B113" s="434"/>
      <c r="C113" s="1002"/>
      <c r="D113" s="1003"/>
      <c r="E113" s="1003"/>
      <c r="F113" s="1004"/>
      <c r="G113" s="1005"/>
      <c r="H113" s="1006"/>
      <c r="I113" s="1006"/>
      <c r="J113" s="1006"/>
      <c r="K113" s="1007"/>
      <c r="L113" s="715"/>
      <c r="M113" s="715"/>
      <c r="N113" s="715"/>
      <c r="O113" s="715"/>
      <c r="P113" s="715"/>
      <c r="Q113" s="715"/>
      <c r="R113" s="715"/>
      <c r="S113" s="716"/>
      <c r="T113" s="717"/>
      <c r="U113" s="720">
        <f t="shared" si="33"/>
        <v>0</v>
      </c>
      <c r="V113" s="721">
        <f t="shared" si="34"/>
        <v>0</v>
      </c>
      <c r="W113" s="722">
        <f t="shared" si="35"/>
        <v>0</v>
      </c>
      <c r="X113" s="442"/>
      <c r="Y113" s="442"/>
      <c r="Z113" s="442"/>
      <c r="AA113" s="442"/>
      <c r="AB113" s="442"/>
      <c r="AC113" s="442"/>
      <c r="AD113" s="442"/>
      <c r="AE113" s="442"/>
      <c r="AF113" s="442"/>
      <c r="AG113" s="442"/>
      <c r="AH113" s="442"/>
      <c r="AI113" s="442"/>
      <c r="AJ113" s="442"/>
      <c r="AK113" s="442"/>
      <c r="AL113" s="442"/>
      <c r="AM113" s="442"/>
      <c r="AN113" s="442"/>
      <c r="AO113" s="442"/>
      <c r="AP113" s="442"/>
      <c r="AQ113" s="442"/>
      <c r="AR113" s="442"/>
      <c r="AS113" s="442"/>
      <c r="AT113" s="442"/>
      <c r="AU113" s="442"/>
      <c r="AV113" s="442"/>
      <c r="AW113" s="442"/>
      <c r="AX113" s="442"/>
      <c r="AY113" s="442"/>
      <c r="AZ113" s="442"/>
    </row>
    <row r="114" spans="2:52" ht="20.100000000000001" hidden="1" customHeight="1" outlineLevel="1">
      <c r="B114" s="434"/>
      <c r="C114" s="1002"/>
      <c r="D114" s="1003"/>
      <c r="E114" s="1003"/>
      <c r="F114" s="1004"/>
      <c r="G114" s="1005"/>
      <c r="H114" s="1006"/>
      <c r="I114" s="1006"/>
      <c r="J114" s="1006"/>
      <c r="K114" s="1007"/>
      <c r="L114" s="715"/>
      <c r="M114" s="715"/>
      <c r="N114" s="715"/>
      <c r="O114" s="715"/>
      <c r="P114" s="715"/>
      <c r="Q114" s="715"/>
      <c r="R114" s="715"/>
      <c r="S114" s="716"/>
      <c r="T114" s="717"/>
      <c r="U114" s="720">
        <f t="shared" si="33"/>
        <v>0</v>
      </c>
      <c r="V114" s="721">
        <f t="shared" si="34"/>
        <v>0</v>
      </c>
      <c r="W114" s="722">
        <f t="shared" si="35"/>
        <v>0</v>
      </c>
      <c r="X114" s="442"/>
      <c r="Y114" s="442"/>
      <c r="Z114" s="442"/>
      <c r="AA114" s="442"/>
      <c r="AB114" s="442"/>
      <c r="AC114" s="442"/>
      <c r="AD114" s="442"/>
      <c r="AE114" s="442"/>
      <c r="AF114" s="442"/>
      <c r="AG114" s="442"/>
      <c r="AH114" s="442"/>
      <c r="AI114" s="442"/>
      <c r="AJ114" s="442"/>
      <c r="AK114" s="442"/>
      <c r="AL114" s="442"/>
      <c r="AM114" s="442"/>
      <c r="AN114" s="442"/>
      <c r="AO114" s="442"/>
      <c r="AP114" s="442"/>
      <c r="AQ114" s="442"/>
      <c r="AR114" s="442"/>
      <c r="AS114" s="442"/>
      <c r="AT114" s="442"/>
      <c r="AU114" s="442"/>
      <c r="AV114" s="442"/>
      <c r="AW114" s="442"/>
      <c r="AX114" s="442"/>
      <c r="AY114" s="442"/>
      <c r="AZ114" s="442"/>
    </row>
    <row r="115" spans="2:52" ht="20.100000000000001" hidden="1" customHeight="1" outlineLevel="1">
      <c r="B115" s="434"/>
      <c r="C115" s="1002"/>
      <c r="D115" s="1003"/>
      <c r="E115" s="1003"/>
      <c r="F115" s="1004"/>
      <c r="G115" s="1005"/>
      <c r="H115" s="1006"/>
      <c r="I115" s="1006"/>
      <c r="J115" s="1006"/>
      <c r="K115" s="1007"/>
      <c r="L115" s="715"/>
      <c r="M115" s="715"/>
      <c r="N115" s="715"/>
      <c r="O115" s="715"/>
      <c r="P115" s="715"/>
      <c r="Q115" s="715"/>
      <c r="R115" s="715"/>
      <c r="S115" s="716"/>
      <c r="T115" s="717"/>
      <c r="U115" s="720">
        <f t="shared" si="33"/>
        <v>0</v>
      </c>
      <c r="V115" s="721">
        <f t="shared" si="34"/>
        <v>0</v>
      </c>
      <c r="W115" s="722">
        <f t="shared" si="35"/>
        <v>0</v>
      </c>
      <c r="X115" s="442"/>
      <c r="Y115" s="442"/>
      <c r="Z115" s="442"/>
      <c r="AA115" s="442"/>
      <c r="AB115" s="442"/>
      <c r="AC115" s="442"/>
      <c r="AD115" s="442"/>
      <c r="AE115" s="442"/>
      <c r="AF115" s="442"/>
      <c r="AG115" s="442"/>
      <c r="AH115" s="442"/>
      <c r="AI115" s="442"/>
      <c r="AJ115" s="442"/>
      <c r="AK115" s="442"/>
      <c r="AL115" s="442"/>
      <c r="AM115" s="442"/>
      <c r="AN115" s="442"/>
      <c r="AO115" s="442"/>
      <c r="AP115" s="442"/>
      <c r="AQ115" s="442"/>
      <c r="AR115" s="442"/>
      <c r="AS115" s="442"/>
      <c r="AT115" s="442"/>
      <c r="AU115" s="442"/>
      <c r="AV115" s="442"/>
      <c r="AW115" s="442"/>
      <c r="AX115" s="442"/>
      <c r="AY115" s="442"/>
      <c r="AZ115" s="442"/>
    </row>
    <row r="116" spans="2:52" ht="20.100000000000001" hidden="1" customHeight="1" outlineLevel="1">
      <c r="B116" s="434"/>
      <c r="C116" s="1002"/>
      <c r="D116" s="1003"/>
      <c r="E116" s="1003"/>
      <c r="F116" s="1004"/>
      <c r="G116" s="1005"/>
      <c r="H116" s="1006"/>
      <c r="I116" s="1006"/>
      <c r="J116" s="1006"/>
      <c r="K116" s="1007"/>
      <c r="L116" s="715"/>
      <c r="M116" s="715"/>
      <c r="N116" s="715"/>
      <c r="O116" s="715"/>
      <c r="P116" s="715"/>
      <c r="Q116" s="715"/>
      <c r="R116" s="715"/>
      <c r="S116" s="716"/>
      <c r="T116" s="717"/>
      <c r="U116" s="720">
        <f t="shared" si="33"/>
        <v>0</v>
      </c>
      <c r="V116" s="721">
        <f t="shared" si="34"/>
        <v>0</v>
      </c>
      <c r="W116" s="722">
        <f t="shared" si="35"/>
        <v>0</v>
      </c>
      <c r="X116" s="442"/>
      <c r="Y116" s="442"/>
      <c r="Z116" s="442"/>
      <c r="AA116" s="442"/>
      <c r="AB116" s="442"/>
      <c r="AC116" s="442"/>
      <c r="AD116" s="442"/>
      <c r="AE116" s="442"/>
      <c r="AF116" s="442"/>
      <c r="AG116" s="442"/>
      <c r="AH116" s="442"/>
      <c r="AI116" s="442"/>
      <c r="AJ116" s="442"/>
      <c r="AK116" s="442"/>
      <c r="AL116" s="442"/>
      <c r="AM116" s="442"/>
      <c r="AN116" s="442"/>
      <c r="AO116" s="442"/>
      <c r="AP116" s="442"/>
      <c r="AQ116" s="442"/>
      <c r="AR116" s="442"/>
      <c r="AS116" s="442"/>
      <c r="AT116" s="442"/>
      <c r="AU116" s="442"/>
      <c r="AV116" s="442"/>
      <c r="AW116" s="442"/>
      <c r="AX116" s="442"/>
      <c r="AY116" s="442"/>
      <c r="AZ116" s="442"/>
    </row>
    <row r="117" spans="2:52" ht="20.100000000000001" hidden="1" customHeight="1" outlineLevel="1">
      <c r="B117" s="434"/>
      <c r="C117" s="1002"/>
      <c r="D117" s="1003"/>
      <c r="E117" s="1003"/>
      <c r="F117" s="1004"/>
      <c r="G117" s="1005"/>
      <c r="H117" s="1006"/>
      <c r="I117" s="1006"/>
      <c r="J117" s="1006"/>
      <c r="K117" s="1007"/>
      <c r="L117" s="715"/>
      <c r="M117" s="715"/>
      <c r="N117" s="715"/>
      <c r="O117" s="715"/>
      <c r="P117" s="715"/>
      <c r="Q117" s="715"/>
      <c r="R117" s="715"/>
      <c r="S117" s="716"/>
      <c r="T117" s="717"/>
      <c r="U117" s="720">
        <f t="shared" si="33"/>
        <v>0</v>
      </c>
      <c r="V117" s="721">
        <f t="shared" si="34"/>
        <v>0</v>
      </c>
      <c r="W117" s="722">
        <f t="shared" si="35"/>
        <v>0</v>
      </c>
      <c r="X117" s="442"/>
      <c r="Y117" s="442"/>
      <c r="Z117" s="442"/>
      <c r="AA117" s="442"/>
      <c r="AB117" s="442"/>
      <c r="AC117" s="442"/>
      <c r="AD117" s="442"/>
      <c r="AE117" s="442"/>
      <c r="AF117" s="442"/>
      <c r="AG117" s="442"/>
      <c r="AH117" s="442"/>
      <c r="AI117" s="442"/>
      <c r="AJ117" s="442"/>
      <c r="AK117" s="442"/>
      <c r="AL117" s="442"/>
      <c r="AM117" s="442"/>
      <c r="AN117" s="442"/>
      <c r="AO117" s="442"/>
      <c r="AP117" s="442"/>
      <c r="AQ117" s="442"/>
      <c r="AR117" s="442"/>
      <c r="AS117" s="442"/>
      <c r="AT117" s="442"/>
      <c r="AU117" s="442"/>
      <c r="AV117" s="442"/>
      <c r="AW117" s="442"/>
      <c r="AX117" s="442"/>
      <c r="AY117" s="442"/>
      <c r="AZ117" s="442"/>
    </row>
    <row r="118" spans="2:52" ht="20.100000000000001" hidden="1" customHeight="1" outlineLevel="1">
      <c r="B118" s="434"/>
      <c r="C118" s="1002"/>
      <c r="D118" s="1003"/>
      <c r="E118" s="1003"/>
      <c r="F118" s="1004"/>
      <c r="G118" s="1005"/>
      <c r="H118" s="1006"/>
      <c r="I118" s="1006"/>
      <c r="J118" s="1006"/>
      <c r="K118" s="1007"/>
      <c r="L118" s="715"/>
      <c r="M118" s="715"/>
      <c r="N118" s="715"/>
      <c r="O118" s="715"/>
      <c r="P118" s="715"/>
      <c r="Q118" s="715"/>
      <c r="R118" s="715"/>
      <c r="S118" s="716"/>
      <c r="T118" s="717"/>
      <c r="U118" s="720">
        <f t="shared" si="33"/>
        <v>0</v>
      </c>
      <c r="V118" s="721">
        <f t="shared" si="34"/>
        <v>0</v>
      </c>
      <c r="W118" s="722">
        <f t="shared" si="35"/>
        <v>0</v>
      </c>
      <c r="X118" s="442"/>
      <c r="Y118" s="442"/>
      <c r="Z118" s="442"/>
      <c r="AA118" s="442"/>
      <c r="AB118" s="442"/>
      <c r="AC118" s="442"/>
      <c r="AD118" s="442"/>
      <c r="AE118" s="442"/>
      <c r="AF118" s="442"/>
      <c r="AG118" s="442"/>
      <c r="AH118" s="442"/>
      <c r="AI118" s="442"/>
      <c r="AJ118" s="442"/>
      <c r="AK118" s="442"/>
      <c r="AL118" s="442"/>
      <c r="AM118" s="442"/>
      <c r="AN118" s="442"/>
      <c r="AO118" s="442"/>
      <c r="AP118" s="442"/>
      <c r="AQ118" s="442"/>
      <c r="AR118" s="442"/>
      <c r="AS118" s="442"/>
      <c r="AT118" s="442"/>
      <c r="AU118" s="442"/>
      <c r="AV118" s="442"/>
      <c r="AW118" s="442"/>
      <c r="AX118" s="442"/>
      <c r="AY118" s="442"/>
      <c r="AZ118" s="442"/>
    </row>
    <row r="119" spans="2:52" ht="20.100000000000001" hidden="1" customHeight="1" outlineLevel="1">
      <c r="B119" s="434"/>
      <c r="C119" s="1002"/>
      <c r="D119" s="1003"/>
      <c r="E119" s="1003"/>
      <c r="F119" s="1004"/>
      <c r="G119" s="1005"/>
      <c r="H119" s="1006"/>
      <c r="I119" s="1006"/>
      <c r="J119" s="1006"/>
      <c r="K119" s="1007"/>
      <c r="L119" s="715"/>
      <c r="M119" s="715"/>
      <c r="N119" s="715"/>
      <c r="O119" s="715"/>
      <c r="P119" s="715"/>
      <c r="Q119" s="715"/>
      <c r="R119" s="715"/>
      <c r="S119" s="716"/>
      <c r="T119" s="717"/>
      <c r="U119" s="720">
        <f t="shared" si="33"/>
        <v>0</v>
      </c>
      <c r="V119" s="721">
        <f t="shared" si="34"/>
        <v>0</v>
      </c>
      <c r="W119" s="722">
        <f t="shared" si="35"/>
        <v>0</v>
      </c>
      <c r="X119" s="442"/>
      <c r="Y119" s="442"/>
      <c r="Z119" s="442"/>
      <c r="AA119" s="442"/>
      <c r="AB119" s="442"/>
      <c r="AC119" s="442"/>
      <c r="AD119" s="442"/>
      <c r="AE119" s="442"/>
      <c r="AF119" s="442"/>
      <c r="AG119" s="442"/>
      <c r="AH119" s="442"/>
      <c r="AI119" s="442"/>
      <c r="AJ119" s="442"/>
      <c r="AK119" s="442"/>
      <c r="AL119" s="442"/>
      <c r="AM119" s="442"/>
      <c r="AN119" s="442"/>
      <c r="AO119" s="442"/>
      <c r="AP119" s="442"/>
      <c r="AQ119" s="442"/>
      <c r="AR119" s="442"/>
      <c r="AS119" s="442"/>
      <c r="AT119" s="442"/>
      <c r="AU119" s="442"/>
      <c r="AV119" s="442"/>
      <c r="AW119" s="442"/>
      <c r="AX119" s="442"/>
      <c r="AY119" s="442"/>
      <c r="AZ119" s="442"/>
    </row>
    <row r="120" spans="2:52" s="19" customFormat="1" ht="9.9499999999999993" hidden="1" customHeight="1" outlineLevel="1">
      <c r="B120" s="435"/>
      <c r="C120" s="437"/>
      <c r="D120" s="437"/>
      <c r="E120" s="437"/>
      <c r="F120" s="437"/>
      <c r="G120" s="666"/>
      <c r="H120" s="666"/>
      <c r="I120" s="666"/>
      <c r="J120" s="666"/>
      <c r="K120" s="666"/>
      <c r="L120" s="438"/>
      <c r="M120" s="438"/>
      <c r="N120" s="438"/>
      <c r="O120" s="438"/>
      <c r="P120" s="438"/>
      <c r="Q120" s="438"/>
      <c r="R120" s="438"/>
      <c r="S120" s="438"/>
      <c r="T120" s="439"/>
      <c r="U120" s="439"/>
      <c r="V120" s="439"/>
      <c r="W120" s="667"/>
      <c r="X120" s="668"/>
      <c r="Y120" s="668"/>
      <c r="Z120" s="668"/>
      <c r="AA120" s="668"/>
      <c r="AB120" s="668"/>
      <c r="AC120" s="668"/>
      <c r="AD120" s="668"/>
      <c r="AE120" s="668"/>
      <c r="AF120" s="668"/>
      <c r="AG120" s="668"/>
      <c r="AH120" s="668"/>
      <c r="AI120" s="668"/>
      <c r="AJ120" s="668"/>
      <c r="AK120" s="668"/>
      <c r="AL120" s="668"/>
      <c r="AM120" s="668"/>
      <c r="AN120" s="668"/>
      <c r="AO120" s="668"/>
      <c r="AP120" s="668"/>
      <c r="AQ120" s="668"/>
      <c r="AR120" s="668"/>
      <c r="AS120" s="668"/>
      <c r="AT120" s="668"/>
      <c r="AU120" s="668"/>
      <c r="AV120" s="668"/>
      <c r="AW120" s="668"/>
      <c r="AX120" s="668"/>
      <c r="AY120" s="668"/>
      <c r="AZ120" s="668"/>
    </row>
    <row r="121" spans="2:52" ht="20.100000000000001" customHeight="1" collapsed="1">
      <c r="B121" s="714">
        <f>B109+1</f>
        <v>10</v>
      </c>
      <c r="C121" s="1013"/>
      <c r="D121" s="1014"/>
      <c r="E121" s="1014"/>
      <c r="F121" s="1015"/>
      <c r="G121" s="1016"/>
      <c r="H121" s="1017"/>
      <c r="I121" s="1017"/>
      <c r="J121" s="1017"/>
      <c r="K121" s="1018"/>
      <c r="L121" s="701">
        <f t="shared" ref="L121:R121" si="36">SUM(L122:L131)</f>
        <v>0</v>
      </c>
      <c r="M121" s="702">
        <f t="shared" si="36"/>
        <v>0</v>
      </c>
      <c r="N121" s="703">
        <f t="shared" si="36"/>
        <v>0</v>
      </c>
      <c r="O121" s="703">
        <f t="shared" si="36"/>
        <v>0</v>
      </c>
      <c r="P121" s="702">
        <f t="shared" si="36"/>
        <v>0</v>
      </c>
      <c r="Q121" s="704">
        <f t="shared" si="36"/>
        <v>0</v>
      </c>
      <c r="R121" s="701">
        <f t="shared" si="36"/>
        <v>0</v>
      </c>
      <c r="S121" s="705">
        <v>1</v>
      </c>
      <c r="T121" s="706">
        <f>(S122*T122)+(S123*T123)+(S124*T124)+(S125*T125)+(S126*T126)+(S127*T127)+(S128*T128)+(S129*T129)+(S130*T130)+(S131*T131)</f>
        <v>0</v>
      </c>
      <c r="U121" s="665">
        <f t="shared" ref="U121:U131" si="37">S121*T121*(1+MGKZ)*(1+Gewinn)*(1+Sicherheit)</f>
        <v>0</v>
      </c>
      <c r="V121" s="643">
        <f t="shared" ref="V121:V131" si="38">R121*Fertigung</f>
        <v>0</v>
      </c>
      <c r="W121" s="50">
        <f t="shared" ref="W121:W131" si="39">L121*$E$6+M121*$M$6+N121*$M$7+O121*$M$8+P121*$E$7+Q121*$M$9+U121+V121</f>
        <v>0</v>
      </c>
      <c r="X121" s="442"/>
      <c r="Y121" s="442"/>
      <c r="Z121" s="442"/>
      <c r="AA121" s="442"/>
      <c r="AB121" s="442"/>
      <c r="AC121" s="442"/>
      <c r="AD121" s="442"/>
      <c r="AE121" s="442"/>
      <c r="AF121" s="442"/>
      <c r="AG121" s="442"/>
      <c r="AH121" s="442"/>
      <c r="AI121" s="442"/>
      <c r="AJ121" s="442"/>
      <c r="AK121" s="442"/>
      <c r="AL121" s="442"/>
      <c r="AM121" s="442"/>
      <c r="AN121" s="442"/>
      <c r="AO121" s="442"/>
      <c r="AP121" s="442"/>
      <c r="AQ121" s="442"/>
      <c r="AR121" s="442"/>
      <c r="AS121" s="442"/>
      <c r="AT121" s="442"/>
      <c r="AU121" s="442"/>
      <c r="AV121" s="442"/>
      <c r="AW121" s="442"/>
      <c r="AX121" s="442"/>
      <c r="AY121" s="442"/>
      <c r="AZ121" s="442"/>
    </row>
    <row r="122" spans="2:52" ht="20.100000000000001" hidden="1" customHeight="1" outlineLevel="1">
      <c r="B122" s="433"/>
      <c r="C122" s="1002"/>
      <c r="D122" s="1003"/>
      <c r="E122" s="1003"/>
      <c r="F122" s="1004"/>
      <c r="G122" s="1005"/>
      <c r="H122" s="1006"/>
      <c r="I122" s="1006"/>
      <c r="J122" s="1006"/>
      <c r="K122" s="1007"/>
      <c r="L122" s="715"/>
      <c r="M122" s="715"/>
      <c r="N122" s="715"/>
      <c r="O122" s="715"/>
      <c r="P122" s="715"/>
      <c r="Q122" s="715"/>
      <c r="R122" s="715"/>
      <c r="S122" s="716"/>
      <c r="T122" s="717"/>
      <c r="U122" s="720">
        <f t="shared" si="37"/>
        <v>0</v>
      </c>
      <c r="V122" s="721">
        <f t="shared" si="38"/>
        <v>0</v>
      </c>
      <c r="W122" s="722">
        <f t="shared" si="39"/>
        <v>0</v>
      </c>
      <c r="X122" s="442"/>
      <c r="Y122" s="442"/>
      <c r="Z122" s="442"/>
      <c r="AA122" s="442"/>
      <c r="AB122" s="442"/>
      <c r="AC122" s="442"/>
      <c r="AD122" s="442"/>
      <c r="AE122" s="442"/>
      <c r="AF122" s="442"/>
      <c r="AG122" s="442"/>
      <c r="AH122" s="442"/>
      <c r="AI122" s="442"/>
      <c r="AJ122" s="442"/>
      <c r="AK122" s="442"/>
      <c r="AL122" s="442"/>
      <c r="AM122" s="442"/>
      <c r="AN122" s="442"/>
      <c r="AO122" s="442"/>
      <c r="AP122" s="442"/>
      <c r="AQ122" s="442"/>
      <c r="AR122" s="442"/>
      <c r="AS122" s="442"/>
      <c r="AT122" s="442"/>
      <c r="AU122" s="442"/>
      <c r="AV122" s="442"/>
      <c r="AW122" s="442"/>
      <c r="AX122" s="442"/>
      <c r="AY122" s="442"/>
      <c r="AZ122" s="442"/>
    </row>
    <row r="123" spans="2:52" ht="20.100000000000001" hidden="1" customHeight="1" outlineLevel="1">
      <c r="B123" s="434"/>
      <c r="C123" s="1002"/>
      <c r="D123" s="1003"/>
      <c r="E123" s="1003"/>
      <c r="F123" s="1004"/>
      <c r="G123" s="1005"/>
      <c r="H123" s="1006"/>
      <c r="I123" s="1006"/>
      <c r="J123" s="1006"/>
      <c r="K123" s="1007"/>
      <c r="L123" s="715"/>
      <c r="M123" s="715"/>
      <c r="N123" s="715"/>
      <c r="O123" s="715"/>
      <c r="P123" s="715"/>
      <c r="Q123" s="715"/>
      <c r="R123" s="715"/>
      <c r="S123" s="716"/>
      <c r="T123" s="717"/>
      <c r="U123" s="720">
        <f t="shared" si="37"/>
        <v>0</v>
      </c>
      <c r="V123" s="721">
        <f t="shared" si="38"/>
        <v>0</v>
      </c>
      <c r="W123" s="722">
        <f t="shared" si="39"/>
        <v>0</v>
      </c>
      <c r="X123" s="442"/>
      <c r="Y123" s="442"/>
      <c r="Z123" s="442"/>
      <c r="AA123" s="442"/>
      <c r="AB123" s="442"/>
      <c r="AC123" s="442"/>
      <c r="AD123" s="442"/>
      <c r="AE123" s="442"/>
      <c r="AF123" s="442"/>
      <c r="AG123" s="442"/>
      <c r="AH123" s="442"/>
      <c r="AI123" s="442"/>
      <c r="AJ123" s="442"/>
      <c r="AK123" s="442"/>
      <c r="AL123" s="442"/>
      <c r="AM123" s="442"/>
      <c r="AN123" s="442"/>
      <c r="AO123" s="442"/>
      <c r="AP123" s="442"/>
      <c r="AQ123" s="442"/>
      <c r="AR123" s="442"/>
      <c r="AS123" s="442"/>
      <c r="AT123" s="442"/>
      <c r="AU123" s="442"/>
      <c r="AV123" s="442"/>
      <c r="AW123" s="442"/>
      <c r="AX123" s="442"/>
      <c r="AY123" s="442"/>
      <c r="AZ123" s="442"/>
    </row>
    <row r="124" spans="2:52" ht="20.100000000000001" hidden="1" customHeight="1" outlineLevel="1">
      <c r="B124" s="434"/>
      <c r="C124" s="1002"/>
      <c r="D124" s="1003"/>
      <c r="E124" s="1003"/>
      <c r="F124" s="1004"/>
      <c r="G124" s="1005"/>
      <c r="H124" s="1006"/>
      <c r="I124" s="1006"/>
      <c r="J124" s="1006"/>
      <c r="K124" s="1007"/>
      <c r="L124" s="715"/>
      <c r="M124" s="715"/>
      <c r="N124" s="715"/>
      <c r="O124" s="715"/>
      <c r="P124" s="715"/>
      <c r="Q124" s="715"/>
      <c r="R124" s="715"/>
      <c r="S124" s="716"/>
      <c r="T124" s="717"/>
      <c r="U124" s="720">
        <f t="shared" si="37"/>
        <v>0</v>
      </c>
      <c r="V124" s="721">
        <f t="shared" si="38"/>
        <v>0</v>
      </c>
      <c r="W124" s="722">
        <f t="shared" si="39"/>
        <v>0</v>
      </c>
      <c r="X124" s="442"/>
      <c r="Y124" s="442"/>
      <c r="Z124" s="442"/>
      <c r="AA124" s="442"/>
      <c r="AB124" s="442"/>
      <c r="AC124" s="442"/>
      <c r="AD124" s="442"/>
      <c r="AE124" s="442"/>
      <c r="AF124" s="442"/>
      <c r="AG124" s="442"/>
      <c r="AH124" s="442"/>
      <c r="AI124" s="442"/>
      <c r="AJ124" s="442"/>
      <c r="AK124" s="442"/>
      <c r="AL124" s="442"/>
      <c r="AM124" s="442"/>
      <c r="AN124" s="442"/>
      <c r="AO124" s="442"/>
      <c r="AP124" s="442"/>
      <c r="AQ124" s="442"/>
      <c r="AR124" s="442"/>
      <c r="AS124" s="442"/>
      <c r="AT124" s="442"/>
      <c r="AU124" s="442"/>
      <c r="AV124" s="442"/>
      <c r="AW124" s="442"/>
      <c r="AX124" s="442"/>
      <c r="AY124" s="442"/>
      <c r="AZ124" s="442"/>
    </row>
    <row r="125" spans="2:52" ht="20.100000000000001" hidden="1" customHeight="1" outlineLevel="1">
      <c r="B125" s="434"/>
      <c r="C125" s="1002"/>
      <c r="D125" s="1003"/>
      <c r="E125" s="1003"/>
      <c r="F125" s="1004"/>
      <c r="G125" s="1005"/>
      <c r="H125" s="1006"/>
      <c r="I125" s="1006"/>
      <c r="J125" s="1006"/>
      <c r="K125" s="1007"/>
      <c r="L125" s="715"/>
      <c r="M125" s="715"/>
      <c r="N125" s="715"/>
      <c r="O125" s="715"/>
      <c r="P125" s="715"/>
      <c r="Q125" s="715"/>
      <c r="R125" s="715"/>
      <c r="S125" s="716"/>
      <c r="T125" s="717"/>
      <c r="U125" s="720">
        <f t="shared" si="37"/>
        <v>0</v>
      </c>
      <c r="V125" s="721">
        <f t="shared" si="38"/>
        <v>0</v>
      </c>
      <c r="W125" s="722">
        <f t="shared" si="39"/>
        <v>0</v>
      </c>
      <c r="X125" s="442"/>
      <c r="Y125" s="442"/>
      <c r="Z125" s="442"/>
      <c r="AA125" s="442"/>
      <c r="AB125" s="442"/>
      <c r="AC125" s="442"/>
      <c r="AD125" s="442"/>
      <c r="AE125" s="442"/>
      <c r="AF125" s="442"/>
      <c r="AG125" s="442"/>
      <c r="AH125" s="442"/>
      <c r="AI125" s="442"/>
      <c r="AJ125" s="442"/>
      <c r="AK125" s="442"/>
      <c r="AL125" s="442"/>
      <c r="AM125" s="442"/>
      <c r="AN125" s="442"/>
      <c r="AO125" s="442"/>
      <c r="AP125" s="442"/>
      <c r="AQ125" s="442"/>
      <c r="AR125" s="442"/>
      <c r="AS125" s="442"/>
      <c r="AT125" s="442"/>
      <c r="AU125" s="442"/>
      <c r="AV125" s="442"/>
      <c r="AW125" s="442"/>
      <c r="AX125" s="442"/>
      <c r="AY125" s="442"/>
      <c r="AZ125" s="442"/>
    </row>
    <row r="126" spans="2:52" ht="20.100000000000001" hidden="1" customHeight="1" outlineLevel="1">
      <c r="B126" s="434"/>
      <c r="C126" s="1002"/>
      <c r="D126" s="1003"/>
      <c r="E126" s="1003"/>
      <c r="F126" s="1004"/>
      <c r="G126" s="1005"/>
      <c r="H126" s="1006"/>
      <c r="I126" s="1006"/>
      <c r="J126" s="1006"/>
      <c r="K126" s="1007"/>
      <c r="L126" s="715"/>
      <c r="M126" s="715"/>
      <c r="N126" s="715"/>
      <c r="O126" s="715"/>
      <c r="P126" s="715"/>
      <c r="Q126" s="715"/>
      <c r="R126" s="715"/>
      <c r="S126" s="716"/>
      <c r="T126" s="717"/>
      <c r="U126" s="720">
        <f t="shared" si="37"/>
        <v>0</v>
      </c>
      <c r="V126" s="721">
        <f t="shared" si="38"/>
        <v>0</v>
      </c>
      <c r="W126" s="722">
        <f t="shared" si="39"/>
        <v>0</v>
      </c>
      <c r="X126" s="442"/>
      <c r="Y126" s="442"/>
      <c r="Z126" s="442"/>
      <c r="AA126" s="442"/>
      <c r="AB126" s="442"/>
      <c r="AC126" s="442"/>
      <c r="AD126" s="442"/>
      <c r="AE126" s="442"/>
      <c r="AF126" s="442"/>
      <c r="AG126" s="442"/>
      <c r="AH126" s="442"/>
      <c r="AI126" s="442"/>
      <c r="AJ126" s="442"/>
      <c r="AK126" s="442"/>
      <c r="AL126" s="442"/>
      <c r="AM126" s="442"/>
      <c r="AN126" s="442"/>
      <c r="AO126" s="442"/>
      <c r="AP126" s="442"/>
      <c r="AQ126" s="442"/>
      <c r="AR126" s="442"/>
      <c r="AS126" s="442"/>
      <c r="AT126" s="442"/>
      <c r="AU126" s="442"/>
      <c r="AV126" s="442"/>
      <c r="AW126" s="442"/>
      <c r="AX126" s="442"/>
      <c r="AY126" s="442"/>
      <c r="AZ126" s="442"/>
    </row>
    <row r="127" spans="2:52" ht="20.100000000000001" hidden="1" customHeight="1" outlineLevel="1">
      <c r="B127" s="434"/>
      <c r="C127" s="1002"/>
      <c r="D127" s="1003"/>
      <c r="E127" s="1003"/>
      <c r="F127" s="1004"/>
      <c r="G127" s="1005"/>
      <c r="H127" s="1006"/>
      <c r="I127" s="1006"/>
      <c r="J127" s="1006"/>
      <c r="K127" s="1007"/>
      <c r="L127" s="715"/>
      <c r="M127" s="715"/>
      <c r="N127" s="715"/>
      <c r="O127" s="715"/>
      <c r="P127" s="715"/>
      <c r="Q127" s="715"/>
      <c r="R127" s="715"/>
      <c r="S127" s="716"/>
      <c r="T127" s="717"/>
      <c r="U127" s="720">
        <f t="shared" si="37"/>
        <v>0</v>
      </c>
      <c r="V127" s="721">
        <f t="shared" si="38"/>
        <v>0</v>
      </c>
      <c r="W127" s="722">
        <f t="shared" si="39"/>
        <v>0</v>
      </c>
      <c r="X127" s="442"/>
      <c r="Y127" s="442"/>
      <c r="Z127" s="442"/>
      <c r="AA127" s="442"/>
      <c r="AB127" s="442"/>
      <c r="AC127" s="442"/>
      <c r="AD127" s="442"/>
      <c r="AE127" s="442"/>
      <c r="AF127" s="442"/>
      <c r="AG127" s="442"/>
      <c r="AH127" s="442"/>
      <c r="AI127" s="442"/>
      <c r="AJ127" s="442"/>
      <c r="AK127" s="442"/>
      <c r="AL127" s="442"/>
      <c r="AM127" s="442"/>
      <c r="AN127" s="442"/>
      <c r="AO127" s="442"/>
      <c r="AP127" s="442"/>
      <c r="AQ127" s="442"/>
      <c r="AR127" s="442"/>
      <c r="AS127" s="442"/>
      <c r="AT127" s="442"/>
      <c r="AU127" s="442"/>
      <c r="AV127" s="442"/>
      <c r="AW127" s="442"/>
      <c r="AX127" s="442"/>
      <c r="AY127" s="442"/>
      <c r="AZ127" s="442"/>
    </row>
    <row r="128" spans="2:52" ht="20.100000000000001" hidden="1" customHeight="1" outlineLevel="1">
      <c r="B128" s="434"/>
      <c r="C128" s="1002"/>
      <c r="D128" s="1003"/>
      <c r="E128" s="1003"/>
      <c r="F128" s="1004"/>
      <c r="G128" s="1005"/>
      <c r="H128" s="1006"/>
      <c r="I128" s="1006"/>
      <c r="J128" s="1006"/>
      <c r="K128" s="1007"/>
      <c r="L128" s="715"/>
      <c r="M128" s="715"/>
      <c r="N128" s="715"/>
      <c r="O128" s="715"/>
      <c r="P128" s="715"/>
      <c r="Q128" s="715"/>
      <c r="R128" s="715"/>
      <c r="S128" s="716"/>
      <c r="T128" s="717"/>
      <c r="U128" s="720">
        <f t="shared" si="37"/>
        <v>0</v>
      </c>
      <c r="V128" s="721">
        <f t="shared" si="38"/>
        <v>0</v>
      </c>
      <c r="W128" s="722">
        <f t="shared" si="39"/>
        <v>0</v>
      </c>
      <c r="X128" s="442"/>
      <c r="Y128" s="442"/>
      <c r="Z128" s="442"/>
      <c r="AA128" s="442"/>
      <c r="AB128" s="442"/>
      <c r="AC128" s="442"/>
      <c r="AD128" s="442"/>
      <c r="AE128" s="442"/>
      <c r="AF128" s="442"/>
      <c r="AG128" s="442"/>
      <c r="AH128" s="442"/>
      <c r="AI128" s="442"/>
      <c r="AJ128" s="442"/>
      <c r="AK128" s="442"/>
      <c r="AL128" s="442"/>
      <c r="AM128" s="442"/>
      <c r="AN128" s="442"/>
      <c r="AO128" s="442"/>
      <c r="AP128" s="442"/>
      <c r="AQ128" s="442"/>
      <c r="AR128" s="442"/>
      <c r="AS128" s="442"/>
      <c r="AT128" s="442"/>
      <c r="AU128" s="442"/>
      <c r="AV128" s="442"/>
      <c r="AW128" s="442"/>
      <c r="AX128" s="442"/>
      <c r="AY128" s="442"/>
      <c r="AZ128" s="442"/>
    </row>
    <row r="129" spans="2:52" ht="20.100000000000001" hidden="1" customHeight="1" outlineLevel="1">
      <c r="B129" s="434"/>
      <c r="C129" s="1002"/>
      <c r="D129" s="1003"/>
      <c r="E129" s="1003"/>
      <c r="F129" s="1004"/>
      <c r="G129" s="1005"/>
      <c r="H129" s="1006"/>
      <c r="I129" s="1006"/>
      <c r="J129" s="1006"/>
      <c r="K129" s="1007"/>
      <c r="L129" s="715"/>
      <c r="M129" s="715"/>
      <c r="N129" s="715"/>
      <c r="O129" s="715"/>
      <c r="P129" s="715"/>
      <c r="Q129" s="715"/>
      <c r="R129" s="715"/>
      <c r="S129" s="716"/>
      <c r="T129" s="717"/>
      <c r="U129" s="720">
        <f t="shared" si="37"/>
        <v>0</v>
      </c>
      <c r="V129" s="721">
        <f t="shared" si="38"/>
        <v>0</v>
      </c>
      <c r="W129" s="722">
        <f t="shared" si="39"/>
        <v>0</v>
      </c>
      <c r="X129" s="442"/>
      <c r="Y129" s="442"/>
      <c r="Z129" s="442"/>
      <c r="AA129" s="442"/>
      <c r="AB129" s="442"/>
      <c r="AC129" s="442"/>
      <c r="AD129" s="442"/>
      <c r="AE129" s="442"/>
      <c r="AF129" s="442"/>
      <c r="AG129" s="442"/>
      <c r="AH129" s="442"/>
      <c r="AI129" s="442"/>
      <c r="AJ129" s="442"/>
      <c r="AK129" s="442"/>
      <c r="AL129" s="442"/>
      <c r="AM129" s="442"/>
      <c r="AN129" s="442"/>
      <c r="AO129" s="442"/>
      <c r="AP129" s="442"/>
      <c r="AQ129" s="442"/>
      <c r="AR129" s="442"/>
      <c r="AS129" s="442"/>
      <c r="AT129" s="442"/>
      <c r="AU129" s="442"/>
      <c r="AV129" s="442"/>
      <c r="AW129" s="442"/>
      <c r="AX129" s="442"/>
      <c r="AY129" s="442"/>
      <c r="AZ129" s="442"/>
    </row>
    <row r="130" spans="2:52" ht="20.100000000000001" hidden="1" customHeight="1" outlineLevel="1">
      <c r="B130" s="434"/>
      <c r="C130" s="1002"/>
      <c r="D130" s="1003"/>
      <c r="E130" s="1003"/>
      <c r="F130" s="1004"/>
      <c r="G130" s="1005"/>
      <c r="H130" s="1006"/>
      <c r="I130" s="1006"/>
      <c r="J130" s="1006"/>
      <c r="K130" s="1007"/>
      <c r="L130" s="715"/>
      <c r="M130" s="715"/>
      <c r="N130" s="715"/>
      <c r="O130" s="715"/>
      <c r="P130" s="715"/>
      <c r="Q130" s="715"/>
      <c r="R130" s="715"/>
      <c r="S130" s="716"/>
      <c r="T130" s="717"/>
      <c r="U130" s="720">
        <f t="shared" si="37"/>
        <v>0</v>
      </c>
      <c r="V130" s="721">
        <f t="shared" si="38"/>
        <v>0</v>
      </c>
      <c r="W130" s="722">
        <f t="shared" si="39"/>
        <v>0</v>
      </c>
      <c r="X130" s="442"/>
      <c r="Y130" s="442"/>
      <c r="Z130" s="442"/>
      <c r="AA130" s="442"/>
      <c r="AB130" s="442"/>
      <c r="AC130" s="442"/>
      <c r="AD130" s="442"/>
      <c r="AE130" s="442"/>
      <c r="AF130" s="442"/>
      <c r="AG130" s="442"/>
      <c r="AH130" s="442"/>
      <c r="AI130" s="442"/>
      <c r="AJ130" s="442"/>
      <c r="AK130" s="442"/>
      <c r="AL130" s="442"/>
      <c r="AM130" s="442"/>
      <c r="AN130" s="442"/>
      <c r="AO130" s="442"/>
      <c r="AP130" s="442"/>
      <c r="AQ130" s="442"/>
      <c r="AR130" s="442"/>
      <c r="AS130" s="442"/>
      <c r="AT130" s="442"/>
      <c r="AU130" s="442"/>
      <c r="AV130" s="442"/>
      <c r="AW130" s="442"/>
      <c r="AX130" s="442"/>
      <c r="AY130" s="442"/>
      <c r="AZ130" s="442"/>
    </row>
    <row r="131" spans="2:52" ht="20.100000000000001" hidden="1" customHeight="1" outlineLevel="1">
      <c r="B131" s="434"/>
      <c r="C131" s="1002"/>
      <c r="D131" s="1003"/>
      <c r="E131" s="1003"/>
      <c r="F131" s="1004"/>
      <c r="G131" s="1005"/>
      <c r="H131" s="1006"/>
      <c r="I131" s="1006"/>
      <c r="J131" s="1006"/>
      <c r="K131" s="1007"/>
      <c r="L131" s="715"/>
      <c r="M131" s="715"/>
      <c r="N131" s="715"/>
      <c r="O131" s="715"/>
      <c r="P131" s="715"/>
      <c r="Q131" s="715"/>
      <c r="R131" s="715"/>
      <c r="S131" s="716"/>
      <c r="T131" s="717"/>
      <c r="U131" s="720">
        <f t="shared" si="37"/>
        <v>0</v>
      </c>
      <c r="V131" s="721">
        <f t="shared" si="38"/>
        <v>0</v>
      </c>
      <c r="W131" s="722">
        <f t="shared" si="39"/>
        <v>0</v>
      </c>
      <c r="X131" s="442"/>
      <c r="Y131" s="442"/>
      <c r="Z131" s="442"/>
      <c r="AA131" s="442"/>
      <c r="AB131" s="442"/>
      <c r="AC131" s="442"/>
      <c r="AD131" s="442"/>
      <c r="AE131" s="442"/>
      <c r="AF131" s="442"/>
      <c r="AG131" s="442"/>
      <c r="AH131" s="442"/>
      <c r="AI131" s="442"/>
      <c r="AJ131" s="442"/>
      <c r="AK131" s="442"/>
      <c r="AL131" s="442"/>
      <c r="AM131" s="442"/>
      <c r="AN131" s="442"/>
      <c r="AO131" s="442"/>
      <c r="AP131" s="442"/>
      <c r="AQ131" s="442"/>
      <c r="AR131" s="442"/>
      <c r="AS131" s="442"/>
      <c r="AT131" s="442"/>
      <c r="AU131" s="442"/>
      <c r="AV131" s="442"/>
      <c r="AW131" s="442"/>
      <c r="AX131" s="442"/>
      <c r="AY131" s="442"/>
      <c r="AZ131" s="442"/>
    </row>
    <row r="132" spans="2:52" s="19" customFormat="1" ht="9.9499999999999993" hidden="1" customHeight="1" outlineLevel="1">
      <c r="B132" s="435"/>
      <c r="C132" s="437"/>
      <c r="D132" s="437"/>
      <c r="E132" s="437"/>
      <c r="F132" s="437"/>
      <c r="G132" s="666"/>
      <c r="H132" s="666"/>
      <c r="I132" s="666"/>
      <c r="J132" s="666"/>
      <c r="K132" s="666"/>
      <c r="L132" s="438"/>
      <c r="M132" s="438"/>
      <c r="N132" s="438"/>
      <c r="O132" s="438"/>
      <c r="P132" s="438"/>
      <c r="Q132" s="438"/>
      <c r="R132" s="438"/>
      <c r="S132" s="438"/>
      <c r="T132" s="439"/>
      <c r="U132" s="439"/>
      <c r="V132" s="439"/>
      <c r="W132" s="667"/>
      <c r="X132" s="668"/>
      <c r="Y132" s="668"/>
      <c r="Z132" s="668"/>
      <c r="AA132" s="668"/>
      <c r="AB132" s="668"/>
      <c r="AC132" s="668"/>
      <c r="AD132" s="668"/>
      <c r="AE132" s="668"/>
      <c r="AF132" s="668"/>
      <c r="AG132" s="668"/>
      <c r="AH132" s="668"/>
      <c r="AI132" s="668"/>
      <c r="AJ132" s="668"/>
      <c r="AK132" s="668"/>
      <c r="AL132" s="668"/>
      <c r="AM132" s="668"/>
      <c r="AN132" s="668"/>
      <c r="AO132" s="668"/>
      <c r="AP132" s="668"/>
      <c r="AQ132" s="668"/>
      <c r="AR132" s="668"/>
      <c r="AS132" s="668"/>
      <c r="AT132" s="668"/>
      <c r="AU132" s="668"/>
      <c r="AV132" s="668"/>
      <c r="AW132" s="668"/>
      <c r="AX132" s="668"/>
      <c r="AY132" s="668"/>
      <c r="AZ132" s="668"/>
    </row>
    <row r="133" spans="2:52" ht="20.100000000000001" customHeight="1" collapsed="1">
      <c r="B133" s="714">
        <f>B121+1</f>
        <v>11</v>
      </c>
      <c r="C133" s="1013"/>
      <c r="D133" s="1014"/>
      <c r="E133" s="1014"/>
      <c r="F133" s="1015"/>
      <c r="G133" s="1016"/>
      <c r="H133" s="1017"/>
      <c r="I133" s="1017"/>
      <c r="J133" s="1017"/>
      <c r="K133" s="1018"/>
      <c r="L133" s="701">
        <f t="shared" ref="L133:R133" si="40">SUM(L134:L143)</f>
        <v>0</v>
      </c>
      <c r="M133" s="702">
        <f t="shared" si="40"/>
        <v>0</v>
      </c>
      <c r="N133" s="703">
        <f t="shared" si="40"/>
        <v>0</v>
      </c>
      <c r="O133" s="703">
        <f t="shared" si="40"/>
        <v>0</v>
      </c>
      <c r="P133" s="702">
        <f t="shared" si="40"/>
        <v>0</v>
      </c>
      <c r="Q133" s="704">
        <f t="shared" si="40"/>
        <v>0</v>
      </c>
      <c r="R133" s="701">
        <f t="shared" si="40"/>
        <v>0</v>
      </c>
      <c r="S133" s="705">
        <v>1</v>
      </c>
      <c r="T133" s="706">
        <f>(S134*T134)+(S135*T135)+(S136*T136)+(S137*T137)+(S138*T138)+(S139*T139)+(S140*T140)+(S141*T141)+(S142*T142)+(S143*T143)</f>
        <v>0</v>
      </c>
      <c r="U133" s="665">
        <f t="shared" ref="U133:U143" si="41">S133*T133*(1+MGKZ)*(1+Gewinn)*(1+Sicherheit)</f>
        <v>0</v>
      </c>
      <c r="V133" s="643">
        <f t="shared" ref="V133:V143" si="42">R133*Fertigung</f>
        <v>0</v>
      </c>
      <c r="W133" s="50">
        <f t="shared" ref="W133:W143" si="43">L133*$E$6+M133*$M$6+N133*$M$7+O133*$M$8+P133*$E$7+Q133*$M$9+U133+V133</f>
        <v>0</v>
      </c>
      <c r="X133" s="442"/>
      <c r="Y133" s="442"/>
      <c r="Z133" s="442"/>
      <c r="AA133" s="442"/>
      <c r="AB133" s="442"/>
      <c r="AC133" s="442"/>
      <c r="AD133" s="442"/>
      <c r="AE133" s="442"/>
      <c r="AF133" s="442"/>
      <c r="AG133" s="442"/>
      <c r="AH133" s="442"/>
      <c r="AI133" s="442"/>
      <c r="AJ133" s="442"/>
      <c r="AK133" s="442"/>
      <c r="AL133" s="442"/>
      <c r="AM133" s="442"/>
      <c r="AN133" s="442"/>
      <c r="AO133" s="442"/>
      <c r="AP133" s="442"/>
      <c r="AQ133" s="442"/>
      <c r="AR133" s="442"/>
      <c r="AS133" s="442"/>
      <c r="AT133" s="442"/>
      <c r="AU133" s="442"/>
      <c r="AV133" s="442"/>
      <c r="AW133" s="442"/>
      <c r="AX133" s="442"/>
      <c r="AY133" s="442"/>
      <c r="AZ133" s="442"/>
    </row>
    <row r="134" spans="2:52" ht="20.100000000000001" hidden="1" customHeight="1" outlineLevel="1">
      <c r="B134" s="433"/>
      <c r="C134" s="1002"/>
      <c r="D134" s="1003"/>
      <c r="E134" s="1003"/>
      <c r="F134" s="1004"/>
      <c r="G134" s="1005"/>
      <c r="H134" s="1006"/>
      <c r="I134" s="1006"/>
      <c r="J134" s="1006"/>
      <c r="K134" s="1007"/>
      <c r="L134" s="715"/>
      <c r="M134" s="715"/>
      <c r="N134" s="715"/>
      <c r="O134" s="715"/>
      <c r="P134" s="715"/>
      <c r="Q134" s="715"/>
      <c r="R134" s="715"/>
      <c r="S134" s="716"/>
      <c r="T134" s="717"/>
      <c r="U134" s="720">
        <f t="shared" si="41"/>
        <v>0</v>
      </c>
      <c r="V134" s="721">
        <f t="shared" si="42"/>
        <v>0</v>
      </c>
      <c r="W134" s="722">
        <f t="shared" si="43"/>
        <v>0</v>
      </c>
      <c r="X134" s="442"/>
      <c r="Y134" s="442"/>
      <c r="Z134" s="442"/>
      <c r="AA134" s="442"/>
      <c r="AB134" s="442"/>
      <c r="AC134" s="442"/>
      <c r="AD134" s="442"/>
      <c r="AE134" s="442"/>
      <c r="AF134" s="442"/>
      <c r="AG134" s="442"/>
      <c r="AH134" s="442"/>
      <c r="AI134" s="442"/>
      <c r="AJ134" s="442"/>
      <c r="AK134" s="442"/>
      <c r="AL134" s="442"/>
      <c r="AM134" s="442"/>
      <c r="AN134" s="442"/>
      <c r="AO134" s="442"/>
      <c r="AP134" s="442"/>
      <c r="AQ134" s="442"/>
      <c r="AR134" s="442"/>
      <c r="AS134" s="442"/>
      <c r="AT134" s="442"/>
      <c r="AU134" s="442"/>
      <c r="AV134" s="442"/>
      <c r="AW134" s="442"/>
      <c r="AX134" s="442"/>
      <c r="AY134" s="442"/>
      <c r="AZ134" s="442"/>
    </row>
    <row r="135" spans="2:52" ht="20.100000000000001" hidden="1" customHeight="1" outlineLevel="1">
      <c r="B135" s="434"/>
      <c r="C135" s="1002"/>
      <c r="D135" s="1003"/>
      <c r="E135" s="1003"/>
      <c r="F135" s="1004"/>
      <c r="G135" s="1005"/>
      <c r="H135" s="1006"/>
      <c r="I135" s="1006"/>
      <c r="J135" s="1006"/>
      <c r="K135" s="1007"/>
      <c r="L135" s="715"/>
      <c r="M135" s="715"/>
      <c r="N135" s="715"/>
      <c r="O135" s="715"/>
      <c r="P135" s="715"/>
      <c r="Q135" s="715"/>
      <c r="R135" s="715"/>
      <c r="S135" s="716"/>
      <c r="T135" s="717"/>
      <c r="U135" s="720">
        <f t="shared" si="41"/>
        <v>0</v>
      </c>
      <c r="V135" s="721">
        <f t="shared" si="42"/>
        <v>0</v>
      </c>
      <c r="W135" s="722">
        <f t="shared" si="43"/>
        <v>0</v>
      </c>
      <c r="X135" s="442"/>
      <c r="Y135" s="442"/>
      <c r="Z135" s="442"/>
      <c r="AA135" s="442"/>
      <c r="AB135" s="442"/>
      <c r="AC135" s="442"/>
      <c r="AD135" s="442"/>
      <c r="AE135" s="442"/>
      <c r="AF135" s="442"/>
      <c r="AG135" s="442"/>
      <c r="AH135" s="442"/>
      <c r="AI135" s="442"/>
      <c r="AJ135" s="442"/>
      <c r="AK135" s="442"/>
      <c r="AL135" s="442"/>
      <c r="AM135" s="442"/>
      <c r="AN135" s="442"/>
      <c r="AO135" s="442"/>
      <c r="AP135" s="442"/>
      <c r="AQ135" s="442"/>
      <c r="AR135" s="442"/>
      <c r="AS135" s="442"/>
      <c r="AT135" s="442"/>
      <c r="AU135" s="442"/>
      <c r="AV135" s="442"/>
      <c r="AW135" s="442"/>
      <c r="AX135" s="442"/>
      <c r="AY135" s="442"/>
      <c r="AZ135" s="442"/>
    </row>
    <row r="136" spans="2:52" ht="20.100000000000001" hidden="1" customHeight="1" outlineLevel="1">
      <c r="B136" s="434"/>
      <c r="C136" s="1002"/>
      <c r="D136" s="1003"/>
      <c r="E136" s="1003"/>
      <c r="F136" s="1004"/>
      <c r="G136" s="1005"/>
      <c r="H136" s="1006"/>
      <c r="I136" s="1006"/>
      <c r="J136" s="1006"/>
      <c r="K136" s="1007"/>
      <c r="L136" s="715"/>
      <c r="M136" s="715"/>
      <c r="N136" s="715"/>
      <c r="O136" s="715"/>
      <c r="P136" s="715"/>
      <c r="Q136" s="715"/>
      <c r="R136" s="715"/>
      <c r="S136" s="716"/>
      <c r="T136" s="717"/>
      <c r="U136" s="720">
        <f t="shared" si="41"/>
        <v>0</v>
      </c>
      <c r="V136" s="721">
        <f t="shared" si="42"/>
        <v>0</v>
      </c>
      <c r="W136" s="722">
        <f t="shared" si="43"/>
        <v>0</v>
      </c>
      <c r="X136" s="442"/>
      <c r="Y136" s="442"/>
      <c r="Z136" s="442"/>
      <c r="AA136" s="442"/>
      <c r="AB136" s="442"/>
      <c r="AC136" s="442"/>
      <c r="AD136" s="442"/>
      <c r="AE136" s="442"/>
      <c r="AF136" s="442"/>
      <c r="AG136" s="442"/>
      <c r="AH136" s="442"/>
      <c r="AI136" s="442"/>
      <c r="AJ136" s="442"/>
      <c r="AK136" s="442"/>
      <c r="AL136" s="442"/>
      <c r="AM136" s="442"/>
      <c r="AN136" s="442"/>
      <c r="AO136" s="442"/>
      <c r="AP136" s="442"/>
      <c r="AQ136" s="442"/>
      <c r="AR136" s="442"/>
      <c r="AS136" s="442"/>
      <c r="AT136" s="442"/>
      <c r="AU136" s="442"/>
      <c r="AV136" s="442"/>
      <c r="AW136" s="442"/>
      <c r="AX136" s="442"/>
      <c r="AY136" s="442"/>
      <c r="AZ136" s="442"/>
    </row>
    <row r="137" spans="2:52" ht="20.100000000000001" hidden="1" customHeight="1" outlineLevel="1">
      <c r="B137" s="434"/>
      <c r="C137" s="1002"/>
      <c r="D137" s="1003"/>
      <c r="E137" s="1003"/>
      <c r="F137" s="1004"/>
      <c r="G137" s="1005"/>
      <c r="H137" s="1006"/>
      <c r="I137" s="1006"/>
      <c r="J137" s="1006"/>
      <c r="K137" s="1007"/>
      <c r="L137" s="715"/>
      <c r="M137" s="715"/>
      <c r="N137" s="715"/>
      <c r="O137" s="715"/>
      <c r="P137" s="715"/>
      <c r="Q137" s="715"/>
      <c r="R137" s="715"/>
      <c r="S137" s="716"/>
      <c r="T137" s="717"/>
      <c r="U137" s="720">
        <f t="shared" si="41"/>
        <v>0</v>
      </c>
      <c r="V137" s="721">
        <f t="shared" si="42"/>
        <v>0</v>
      </c>
      <c r="W137" s="722">
        <f t="shared" si="43"/>
        <v>0</v>
      </c>
      <c r="X137" s="442"/>
      <c r="Y137" s="442"/>
      <c r="Z137" s="442"/>
      <c r="AA137" s="442"/>
      <c r="AB137" s="442"/>
      <c r="AC137" s="442"/>
      <c r="AD137" s="442"/>
      <c r="AE137" s="442"/>
      <c r="AF137" s="442"/>
      <c r="AG137" s="442"/>
      <c r="AH137" s="442"/>
      <c r="AI137" s="442"/>
      <c r="AJ137" s="442"/>
      <c r="AK137" s="442"/>
      <c r="AL137" s="442"/>
      <c r="AM137" s="442"/>
      <c r="AN137" s="442"/>
      <c r="AO137" s="442"/>
      <c r="AP137" s="442"/>
      <c r="AQ137" s="442"/>
      <c r="AR137" s="442"/>
      <c r="AS137" s="442"/>
      <c r="AT137" s="442"/>
      <c r="AU137" s="442"/>
      <c r="AV137" s="442"/>
      <c r="AW137" s="442"/>
      <c r="AX137" s="442"/>
      <c r="AY137" s="442"/>
      <c r="AZ137" s="442"/>
    </row>
    <row r="138" spans="2:52" ht="20.100000000000001" hidden="1" customHeight="1" outlineLevel="1">
      <c r="B138" s="434"/>
      <c r="C138" s="1002"/>
      <c r="D138" s="1003"/>
      <c r="E138" s="1003"/>
      <c r="F138" s="1004"/>
      <c r="G138" s="1005"/>
      <c r="H138" s="1006"/>
      <c r="I138" s="1006"/>
      <c r="J138" s="1006"/>
      <c r="K138" s="1007"/>
      <c r="L138" s="715"/>
      <c r="M138" s="715"/>
      <c r="N138" s="715"/>
      <c r="O138" s="715"/>
      <c r="P138" s="715"/>
      <c r="Q138" s="715"/>
      <c r="R138" s="715"/>
      <c r="S138" s="716"/>
      <c r="T138" s="717"/>
      <c r="U138" s="720">
        <f t="shared" si="41"/>
        <v>0</v>
      </c>
      <c r="V138" s="721">
        <f t="shared" si="42"/>
        <v>0</v>
      </c>
      <c r="W138" s="722">
        <f t="shared" si="43"/>
        <v>0</v>
      </c>
      <c r="X138" s="442"/>
      <c r="Y138" s="442"/>
      <c r="Z138" s="442"/>
      <c r="AA138" s="442"/>
      <c r="AB138" s="442"/>
      <c r="AC138" s="442"/>
      <c r="AD138" s="442"/>
      <c r="AE138" s="442"/>
      <c r="AF138" s="442"/>
      <c r="AG138" s="442"/>
      <c r="AH138" s="442"/>
      <c r="AI138" s="442"/>
      <c r="AJ138" s="442"/>
      <c r="AK138" s="442"/>
      <c r="AL138" s="442"/>
      <c r="AM138" s="442"/>
      <c r="AN138" s="442"/>
      <c r="AO138" s="442"/>
      <c r="AP138" s="442"/>
      <c r="AQ138" s="442"/>
      <c r="AR138" s="442"/>
      <c r="AS138" s="442"/>
      <c r="AT138" s="442"/>
      <c r="AU138" s="442"/>
      <c r="AV138" s="442"/>
      <c r="AW138" s="442"/>
      <c r="AX138" s="442"/>
      <c r="AY138" s="442"/>
      <c r="AZ138" s="442"/>
    </row>
    <row r="139" spans="2:52" ht="20.100000000000001" hidden="1" customHeight="1" outlineLevel="1">
      <c r="B139" s="434"/>
      <c r="C139" s="1002"/>
      <c r="D139" s="1003"/>
      <c r="E139" s="1003"/>
      <c r="F139" s="1004"/>
      <c r="G139" s="1005"/>
      <c r="H139" s="1006"/>
      <c r="I139" s="1006"/>
      <c r="J139" s="1006"/>
      <c r="K139" s="1007"/>
      <c r="L139" s="715"/>
      <c r="M139" s="715"/>
      <c r="N139" s="715"/>
      <c r="O139" s="715"/>
      <c r="P139" s="715"/>
      <c r="Q139" s="715"/>
      <c r="R139" s="715"/>
      <c r="S139" s="716"/>
      <c r="T139" s="717"/>
      <c r="U139" s="720">
        <f t="shared" si="41"/>
        <v>0</v>
      </c>
      <c r="V139" s="721">
        <f t="shared" si="42"/>
        <v>0</v>
      </c>
      <c r="W139" s="722">
        <f t="shared" si="43"/>
        <v>0</v>
      </c>
      <c r="X139" s="442"/>
      <c r="Y139" s="442"/>
      <c r="Z139" s="442"/>
      <c r="AA139" s="442"/>
      <c r="AB139" s="442"/>
      <c r="AC139" s="442"/>
      <c r="AD139" s="442"/>
      <c r="AE139" s="442"/>
      <c r="AF139" s="442"/>
      <c r="AG139" s="442"/>
      <c r="AH139" s="442"/>
      <c r="AI139" s="442"/>
      <c r="AJ139" s="442"/>
      <c r="AK139" s="442"/>
      <c r="AL139" s="442"/>
      <c r="AM139" s="442"/>
      <c r="AN139" s="442"/>
      <c r="AO139" s="442"/>
      <c r="AP139" s="442"/>
      <c r="AQ139" s="442"/>
      <c r="AR139" s="442"/>
      <c r="AS139" s="442"/>
      <c r="AT139" s="442"/>
      <c r="AU139" s="442"/>
      <c r="AV139" s="442"/>
      <c r="AW139" s="442"/>
      <c r="AX139" s="442"/>
      <c r="AY139" s="442"/>
      <c r="AZ139" s="442"/>
    </row>
    <row r="140" spans="2:52" ht="20.100000000000001" hidden="1" customHeight="1" outlineLevel="1">
      <c r="B140" s="434"/>
      <c r="C140" s="1002"/>
      <c r="D140" s="1003"/>
      <c r="E140" s="1003"/>
      <c r="F140" s="1004"/>
      <c r="G140" s="1005"/>
      <c r="H140" s="1006"/>
      <c r="I140" s="1006"/>
      <c r="J140" s="1006"/>
      <c r="K140" s="1007"/>
      <c r="L140" s="715"/>
      <c r="M140" s="715"/>
      <c r="N140" s="715"/>
      <c r="O140" s="715"/>
      <c r="P140" s="715"/>
      <c r="Q140" s="715"/>
      <c r="R140" s="715"/>
      <c r="S140" s="716"/>
      <c r="T140" s="717"/>
      <c r="U140" s="720">
        <f t="shared" si="41"/>
        <v>0</v>
      </c>
      <c r="V140" s="721">
        <f t="shared" si="42"/>
        <v>0</v>
      </c>
      <c r="W140" s="722">
        <f t="shared" si="43"/>
        <v>0</v>
      </c>
      <c r="X140" s="442"/>
      <c r="Y140" s="442"/>
      <c r="Z140" s="442"/>
      <c r="AA140" s="442"/>
      <c r="AB140" s="442"/>
      <c r="AC140" s="442"/>
      <c r="AD140" s="442"/>
      <c r="AE140" s="442"/>
      <c r="AF140" s="442"/>
      <c r="AG140" s="442"/>
      <c r="AH140" s="442"/>
      <c r="AI140" s="442"/>
      <c r="AJ140" s="442"/>
      <c r="AK140" s="442"/>
      <c r="AL140" s="442"/>
      <c r="AM140" s="442"/>
      <c r="AN140" s="442"/>
      <c r="AO140" s="442"/>
      <c r="AP140" s="442"/>
      <c r="AQ140" s="442"/>
      <c r="AR140" s="442"/>
      <c r="AS140" s="442"/>
      <c r="AT140" s="442"/>
      <c r="AU140" s="442"/>
      <c r="AV140" s="442"/>
      <c r="AW140" s="442"/>
      <c r="AX140" s="442"/>
      <c r="AY140" s="442"/>
      <c r="AZ140" s="442"/>
    </row>
    <row r="141" spans="2:52" ht="20.100000000000001" hidden="1" customHeight="1" outlineLevel="1">
      <c r="B141" s="434"/>
      <c r="C141" s="1002"/>
      <c r="D141" s="1003"/>
      <c r="E141" s="1003"/>
      <c r="F141" s="1004"/>
      <c r="G141" s="1005"/>
      <c r="H141" s="1006"/>
      <c r="I141" s="1006"/>
      <c r="J141" s="1006"/>
      <c r="K141" s="1007"/>
      <c r="L141" s="715"/>
      <c r="M141" s="715"/>
      <c r="N141" s="715"/>
      <c r="O141" s="715"/>
      <c r="P141" s="715"/>
      <c r="Q141" s="715"/>
      <c r="R141" s="715"/>
      <c r="S141" s="716"/>
      <c r="T141" s="717"/>
      <c r="U141" s="720">
        <f t="shared" si="41"/>
        <v>0</v>
      </c>
      <c r="V141" s="721">
        <f t="shared" si="42"/>
        <v>0</v>
      </c>
      <c r="W141" s="722">
        <f t="shared" si="43"/>
        <v>0</v>
      </c>
      <c r="X141" s="442"/>
      <c r="Y141" s="442"/>
      <c r="Z141" s="442"/>
      <c r="AA141" s="442"/>
      <c r="AB141" s="442"/>
      <c r="AC141" s="442"/>
      <c r="AD141" s="442"/>
      <c r="AE141" s="442"/>
      <c r="AF141" s="442"/>
      <c r="AG141" s="442"/>
      <c r="AH141" s="442"/>
      <c r="AI141" s="442"/>
      <c r="AJ141" s="442"/>
      <c r="AK141" s="442"/>
      <c r="AL141" s="442"/>
      <c r="AM141" s="442"/>
      <c r="AN141" s="442"/>
      <c r="AO141" s="442"/>
      <c r="AP141" s="442"/>
      <c r="AQ141" s="442"/>
      <c r="AR141" s="442"/>
      <c r="AS141" s="442"/>
      <c r="AT141" s="442"/>
      <c r="AU141" s="442"/>
      <c r="AV141" s="442"/>
      <c r="AW141" s="442"/>
      <c r="AX141" s="442"/>
      <c r="AY141" s="442"/>
      <c r="AZ141" s="442"/>
    </row>
    <row r="142" spans="2:52" ht="20.100000000000001" hidden="1" customHeight="1" outlineLevel="1">
      <c r="B142" s="434"/>
      <c r="C142" s="1002"/>
      <c r="D142" s="1003"/>
      <c r="E142" s="1003"/>
      <c r="F142" s="1004"/>
      <c r="G142" s="1005"/>
      <c r="H142" s="1006"/>
      <c r="I142" s="1006"/>
      <c r="J142" s="1006"/>
      <c r="K142" s="1007"/>
      <c r="L142" s="715"/>
      <c r="M142" s="715"/>
      <c r="N142" s="715"/>
      <c r="O142" s="715"/>
      <c r="P142" s="715"/>
      <c r="Q142" s="715"/>
      <c r="R142" s="715"/>
      <c r="S142" s="716"/>
      <c r="T142" s="717"/>
      <c r="U142" s="720">
        <f t="shared" si="41"/>
        <v>0</v>
      </c>
      <c r="V142" s="721">
        <f t="shared" si="42"/>
        <v>0</v>
      </c>
      <c r="W142" s="722">
        <f t="shared" si="43"/>
        <v>0</v>
      </c>
      <c r="X142" s="442"/>
      <c r="Y142" s="442"/>
      <c r="Z142" s="442"/>
      <c r="AA142" s="442"/>
      <c r="AB142" s="442"/>
      <c r="AC142" s="442"/>
      <c r="AD142" s="442"/>
      <c r="AE142" s="442"/>
      <c r="AF142" s="442"/>
      <c r="AG142" s="442"/>
      <c r="AH142" s="442"/>
      <c r="AI142" s="442"/>
      <c r="AJ142" s="442"/>
      <c r="AK142" s="442"/>
      <c r="AL142" s="442"/>
      <c r="AM142" s="442"/>
      <c r="AN142" s="442"/>
      <c r="AO142" s="442"/>
      <c r="AP142" s="442"/>
      <c r="AQ142" s="442"/>
      <c r="AR142" s="442"/>
      <c r="AS142" s="442"/>
      <c r="AT142" s="442"/>
      <c r="AU142" s="442"/>
      <c r="AV142" s="442"/>
      <c r="AW142" s="442"/>
      <c r="AX142" s="442"/>
      <c r="AY142" s="442"/>
      <c r="AZ142" s="442"/>
    </row>
    <row r="143" spans="2:52" ht="20.100000000000001" hidden="1" customHeight="1" outlineLevel="1">
      <c r="B143" s="434"/>
      <c r="C143" s="1002"/>
      <c r="D143" s="1003"/>
      <c r="E143" s="1003"/>
      <c r="F143" s="1004"/>
      <c r="G143" s="1005"/>
      <c r="H143" s="1006"/>
      <c r="I143" s="1006"/>
      <c r="J143" s="1006"/>
      <c r="K143" s="1007"/>
      <c r="L143" s="715"/>
      <c r="M143" s="715"/>
      <c r="N143" s="715"/>
      <c r="O143" s="715"/>
      <c r="P143" s="715"/>
      <c r="Q143" s="715"/>
      <c r="R143" s="715"/>
      <c r="S143" s="716"/>
      <c r="T143" s="717"/>
      <c r="U143" s="720">
        <f t="shared" si="41"/>
        <v>0</v>
      </c>
      <c r="V143" s="721">
        <f t="shared" si="42"/>
        <v>0</v>
      </c>
      <c r="W143" s="722">
        <f t="shared" si="43"/>
        <v>0</v>
      </c>
      <c r="X143" s="442"/>
      <c r="Y143" s="442"/>
      <c r="Z143" s="442"/>
      <c r="AA143" s="442"/>
      <c r="AB143" s="442"/>
      <c r="AC143" s="442"/>
      <c r="AD143" s="442"/>
      <c r="AE143" s="442"/>
      <c r="AF143" s="442"/>
      <c r="AG143" s="442"/>
      <c r="AH143" s="442"/>
      <c r="AI143" s="442"/>
      <c r="AJ143" s="442"/>
      <c r="AK143" s="442"/>
      <c r="AL143" s="442"/>
      <c r="AM143" s="442"/>
      <c r="AN143" s="442"/>
      <c r="AO143" s="442"/>
      <c r="AP143" s="442"/>
      <c r="AQ143" s="442"/>
      <c r="AR143" s="442"/>
      <c r="AS143" s="442"/>
      <c r="AT143" s="442"/>
      <c r="AU143" s="442"/>
      <c r="AV143" s="442"/>
      <c r="AW143" s="442"/>
      <c r="AX143" s="442"/>
      <c r="AY143" s="442"/>
      <c r="AZ143" s="442"/>
    </row>
    <row r="144" spans="2:52" s="19" customFormat="1" ht="9.9499999999999993" hidden="1" customHeight="1" outlineLevel="1">
      <c r="B144" s="435"/>
      <c r="C144" s="437"/>
      <c r="D144" s="437"/>
      <c r="E144" s="437"/>
      <c r="F144" s="437"/>
      <c r="G144" s="666"/>
      <c r="H144" s="666"/>
      <c r="I144" s="666"/>
      <c r="J144" s="666"/>
      <c r="K144" s="666"/>
      <c r="L144" s="438"/>
      <c r="M144" s="438"/>
      <c r="N144" s="438"/>
      <c r="O144" s="438"/>
      <c r="P144" s="438"/>
      <c r="Q144" s="438"/>
      <c r="R144" s="438"/>
      <c r="S144" s="438"/>
      <c r="T144" s="439"/>
      <c r="U144" s="439"/>
      <c r="V144" s="439"/>
      <c r="W144" s="667"/>
      <c r="X144" s="668"/>
      <c r="Y144" s="668"/>
      <c r="Z144" s="668"/>
      <c r="AA144" s="668"/>
      <c r="AB144" s="668"/>
      <c r="AC144" s="668"/>
      <c r="AD144" s="668"/>
      <c r="AE144" s="668"/>
      <c r="AF144" s="668"/>
      <c r="AG144" s="668"/>
      <c r="AH144" s="668"/>
      <c r="AI144" s="668"/>
      <c r="AJ144" s="668"/>
      <c r="AK144" s="668"/>
      <c r="AL144" s="668"/>
      <c r="AM144" s="668"/>
      <c r="AN144" s="668"/>
      <c r="AO144" s="668"/>
      <c r="AP144" s="668"/>
      <c r="AQ144" s="668"/>
      <c r="AR144" s="668"/>
      <c r="AS144" s="668"/>
      <c r="AT144" s="668"/>
      <c r="AU144" s="668"/>
      <c r="AV144" s="668"/>
      <c r="AW144" s="668"/>
      <c r="AX144" s="668"/>
      <c r="AY144" s="668"/>
      <c r="AZ144" s="668"/>
    </row>
    <row r="145" spans="2:52" ht="20.100000000000001" customHeight="1" collapsed="1">
      <c r="B145" s="714">
        <f>B133+1</f>
        <v>12</v>
      </c>
      <c r="C145" s="1013"/>
      <c r="D145" s="1014"/>
      <c r="E145" s="1014"/>
      <c r="F145" s="1015"/>
      <c r="G145" s="1016"/>
      <c r="H145" s="1017"/>
      <c r="I145" s="1017"/>
      <c r="J145" s="1017"/>
      <c r="K145" s="1018"/>
      <c r="L145" s="701">
        <f t="shared" ref="L145:R145" si="44">SUM(L146:L155)</f>
        <v>0</v>
      </c>
      <c r="M145" s="702">
        <f t="shared" si="44"/>
        <v>0</v>
      </c>
      <c r="N145" s="703">
        <f t="shared" si="44"/>
        <v>0</v>
      </c>
      <c r="O145" s="703">
        <f t="shared" si="44"/>
        <v>0</v>
      </c>
      <c r="P145" s="702">
        <f t="shared" si="44"/>
        <v>0</v>
      </c>
      <c r="Q145" s="704">
        <f t="shared" si="44"/>
        <v>0</v>
      </c>
      <c r="R145" s="701">
        <f t="shared" si="44"/>
        <v>0</v>
      </c>
      <c r="S145" s="705">
        <v>1</v>
      </c>
      <c r="T145" s="706">
        <f>(S146*T146)+(S147*T147)+(S148*T148)+(S149*T149)+(S150*T150)+(S151*T151)+(S152*T152)+(S153*T153)+(S154*T154)+(S155*T155)</f>
        <v>0</v>
      </c>
      <c r="U145" s="665">
        <f t="shared" ref="U145:U155" si="45">S145*T145*(1+MGKZ)*(1+Gewinn)*(1+Sicherheit)</f>
        <v>0</v>
      </c>
      <c r="V145" s="643">
        <f t="shared" ref="V145:V155" si="46">R145*Fertigung</f>
        <v>0</v>
      </c>
      <c r="W145" s="50">
        <f t="shared" ref="W145:W155" si="47">L145*$E$6+M145*$M$6+N145*$M$7+O145*$M$8+P145*$E$7+Q145*$M$9+U145+V145</f>
        <v>0</v>
      </c>
      <c r="X145" s="442"/>
      <c r="Y145" s="442"/>
      <c r="Z145" s="442"/>
      <c r="AA145" s="442"/>
      <c r="AB145" s="442"/>
      <c r="AC145" s="442"/>
      <c r="AD145" s="442"/>
      <c r="AE145" s="442"/>
      <c r="AF145" s="442"/>
      <c r="AG145" s="442"/>
      <c r="AH145" s="442"/>
      <c r="AI145" s="442"/>
      <c r="AJ145" s="442"/>
      <c r="AK145" s="442"/>
      <c r="AL145" s="442"/>
      <c r="AM145" s="442"/>
      <c r="AN145" s="442"/>
      <c r="AO145" s="442"/>
      <c r="AP145" s="442"/>
      <c r="AQ145" s="442"/>
      <c r="AR145" s="442"/>
      <c r="AS145" s="442"/>
      <c r="AT145" s="442"/>
      <c r="AU145" s="442"/>
      <c r="AV145" s="442"/>
      <c r="AW145" s="442"/>
      <c r="AX145" s="442"/>
      <c r="AY145" s="442"/>
      <c r="AZ145" s="442"/>
    </row>
    <row r="146" spans="2:52" ht="20.100000000000001" hidden="1" customHeight="1" outlineLevel="1">
      <c r="B146" s="433"/>
      <c r="C146" s="1002"/>
      <c r="D146" s="1003"/>
      <c r="E146" s="1003"/>
      <c r="F146" s="1004"/>
      <c r="G146" s="1005"/>
      <c r="H146" s="1006"/>
      <c r="I146" s="1006"/>
      <c r="J146" s="1006"/>
      <c r="K146" s="1007"/>
      <c r="L146" s="715"/>
      <c r="M146" s="715"/>
      <c r="N146" s="715"/>
      <c r="O146" s="715"/>
      <c r="P146" s="715"/>
      <c r="Q146" s="715"/>
      <c r="R146" s="715"/>
      <c r="S146" s="716"/>
      <c r="T146" s="717"/>
      <c r="U146" s="720">
        <f t="shared" si="45"/>
        <v>0</v>
      </c>
      <c r="V146" s="721">
        <f t="shared" si="46"/>
        <v>0</v>
      </c>
      <c r="W146" s="722">
        <f t="shared" si="47"/>
        <v>0</v>
      </c>
      <c r="X146" s="442"/>
      <c r="Y146" s="442"/>
      <c r="Z146" s="442"/>
      <c r="AA146" s="442"/>
      <c r="AB146" s="442"/>
      <c r="AC146" s="442"/>
      <c r="AD146" s="442"/>
      <c r="AE146" s="442"/>
      <c r="AF146" s="442"/>
      <c r="AG146" s="442"/>
      <c r="AH146" s="442"/>
      <c r="AI146" s="442"/>
      <c r="AJ146" s="442"/>
      <c r="AK146" s="442"/>
      <c r="AL146" s="442"/>
      <c r="AM146" s="442"/>
      <c r="AN146" s="442"/>
      <c r="AO146" s="442"/>
      <c r="AP146" s="442"/>
      <c r="AQ146" s="442"/>
      <c r="AR146" s="442"/>
      <c r="AS146" s="442"/>
      <c r="AT146" s="442"/>
      <c r="AU146" s="442"/>
      <c r="AV146" s="442"/>
      <c r="AW146" s="442"/>
      <c r="AX146" s="442"/>
      <c r="AY146" s="442"/>
      <c r="AZ146" s="442"/>
    </row>
    <row r="147" spans="2:52" ht="20.100000000000001" hidden="1" customHeight="1" outlineLevel="1">
      <c r="B147" s="434"/>
      <c r="C147" s="1002"/>
      <c r="D147" s="1003"/>
      <c r="E147" s="1003"/>
      <c r="F147" s="1004"/>
      <c r="G147" s="1005"/>
      <c r="H147" s="1006"/>
      <c r="I147" s="1006"/>
      <c r="J147" s="1006"/>
      <c r="K147" s="1007"/>
      <c r="L147" s="715"/>
      <c r="M147" s="715"/>
      <c r="N147" s="715"/>
      <c r="O147" s="715"/>
      <c r="P147" s="715"/>
      <c r="Q147" s="715"/>
      <c r="R147" s="715"/>
      <c r="S147" s="716"/>
      <c r="T147" s="717"/>
      <c r="U147" s="720">
        <f t="shared" si="45"/>
        <v>0</v>
      </c>
      <c r="V147" s="721">
        <f t="shared" si="46"/>
        <v>0</v>
      </c>
      <c r="W147" s="722">
        <f t="shared" si="47"/>
        <v>0</v>
      </c>
      <c r="X147" s="442"/>
      <c r="Y147" s="442"/>
      <c r="Z147" s="442"/>
      <c r="AA147" s="442"/>
      <c r="AB147" s="442"/>
      <c r="AC147" s="442"/>
      <c r="AD147" s="442"/>
      <c r="AE147" s="442"/>
      <c r="AF147" s="442"/>
      <c r="AG147" s="442"/>
      <c r="AH147" s="442"/>
      <c r="AI147" s="442"/>
      <c r="AJ147" s="442"/>
      <c r="AK147" s="442"/>
      <c r="AL147" s="442"/>
      <c r="AM147" s="442"/>
      <c r="AN147" s="442"/>
      <c r="AO147" s="442"/>
      <c r="AP147" s="442"/>
      <c r="AQ147" s="442"/>
      <c r="AR147" s="442"/>
      <c r="AS147" s="442"/>
      <c r="AT147" s="442"/>
      <c r="AU147" s="442"/>
      <c r="AV147" s="442"/>
      <c r="AW147" s="442"/>
      <c r="AX147" s="442"/>
      <c r="AY147" s="442"/>
      <c r="AZ147" s="442"/>
    </row>
    <row r="148" spans="2:52" ht="20.100000000000001" hidden="1" customHeight="1" outlineLevel="1">
      <c r="B148" s="434"/>
      <c r="C148" s="1002"/>
      <c r="D148" s="1003"/>
      <c r="E148" s="1003"/>
      <c r="F148" s="1004"/>
      <c r="G148" s="1005"/>
      <c r="H148" s="1006"/>
      <c r="I148" s="1006"/>
      <c r="J148" s="1006"/>
      <c r="K148" s="1007"/>
      <c r="L148" s="715"/>
      <c r="M148" s="715"/>
      <c r="N148" s="715"/>
      <c r="O148" s="715"/>
      <c r="P148" s="715"/>
      <c r="Q148" s="715"/>
      <c r="R148" s="715"/>
      <c r="S148" s="716"/>
      <c r="T148" s="717"/>
      <c r="U148" s="720">
        <f t="shared" si="45"/>
        <v>0</v>
      </c>
      <c r="V148" s="721">
        <f t="shared" si="46"/>
        <v>0</v>
      </c>
      <c r="W148" s="722">
        <f t="shared" si="47"/>
        <v>0</v>
      </c>
      <c r="X148" s="442"/>
      <c r="Y148" s="442"/>
      <c r="Z148" s="442"/>
      <c r="AA148" s="442"/>
      <c r="AB148" s="442"/>
      <c r="AC148" s="442"/>
      <c r="AD148" s="442"/>
      <c r="AE148" s="442"/>
      <c r="AF148" s="442"/>
      <c r="AG148" s="442"/>
      <c r="AH148" s="442"/>
      <c r="AI148" s="442"/>
      <c r="AJ148" s="442"/>
      <c r="AK148" s="442"/>
      <c r="AL148" s="442"/>
      <c r="AM148" s="442"/>
      <c r="AN148" s="442"/>
      <c r="AO148" s="442"/>
      <c r="AP148" s="442"/>
      <c r="AQ148" s="442"/>
      <c r="AR148" s="442"/>
      <c r="AS148" s="442"/>
      <c r="AT148" s="442"/>
      <c r="AU148" s="442"/>
      <c r="AV148" s="442"/>
      <c r="AW148" s="442"/>
      <c r="AX148" s="442"/>
      <c r="AY148" s="442"/>
      <c r="AZ148" s="442"/>
    </row>
    <row r="149" spans="2:52" ht="20.100000000000001" hidden="1" customHeight="1" outlineLevel="1">
      <c r="B149" s="434"/>
      <c r="C149" s="1002"/>
      <c r="D149" s="1003"/>
      <c r="E149" s="1003"/>
      <c r="F149" s="1004"/>
      <c r="G149" s="1005"/>
      <c r="H149" s="1006"/>
      <c r="I149" s="1006"/>
      <c r="J149" s="1006"/>
      <c r="K149" s="1007"/>
      <c r="L149" s="715"/>
      <c r="M149" s="715"/>
      <c r="N149" s="715"/>
      <c r="O149" s="715"/>
      <c r="P149" s="715"/>
      <c r="Q149" s="715"/>
      <c r="R149" s="715"/>
      <c r="S149" s="716"/>
      <c r="T149" s="717"/>
      <c r="U149" s="720">
        <f t="shared" si="45"/>
        <v>0</v>
      </c>
      <c r="V149" s="721">
        <f t="shared" si="46"/>
        <v>0</v>
      </c>
      <c r="W149" s="722">
        <f t="shared" si="47"/>
        <v>0</v>
      </c>
      <c r="X149" s="442"/>
      <c r="Y149" s="442"/>
      <c r="Z149" s="442"/>
      <c r="AA149" s="442"/>
      <c r="AB149" s="442"/>
      <c r="AC149" s="442"/>
      <c r="AD149" s="442"/>
      <c r="AE149" s="442"/>
      <c r="AF149" s="442"/>
      <c r="AG149" s="442"/>
      <c r="AH149" s="442"/>
      <c r="AI149" s="442"/>
      <c r="AJ149" s="442"/>
      <c r="AK149" s="442"/>
      <c r="AL149" s="442"/>
      <c r="AM149" s="442"/>
      <c r="AN149" s="442"/>
      <c r="AO149" s="442"/>
      <c r="AP149" s="442"/>
      <c r="AQ149" s="442"/>
      <c r="AR149" s="442"/>
      <c r="AS149" s="442"/>
      <c r="AT149" s="442"/>
      <c r="AU149" s="442"/>
      <c r="AV149" s="442"/>
      <c r="AW149" s="442"/>
      <c r="AX149" s="442"/>
      <c r="AY149" s="442"/>
      <c r="AZ149" s="442"/>
    </row>
    <row r="150" spans="2:52" ht="20.100000000000001" hidden="1" customHeight="1" outlineLevel="1">
      <c r="B150" s="434"/>
      <c r="C150" s="1002"/>
      <c r="D150" s="1003"/>
      <c r="E150" s="1003"/>
      <c r="F150" s="1004"/>
      <c r="G150" s="1005"/>
      <c r="H150" s="1006"/>
      <c r="I150" s="1006"/>
      <c r="J150" s="1006"/>
      <c r="K150" s="1007"/>
      <c r="L150" s="715"/>
      <c r="M150" s="715"/>
      <c r="N150" s="715"/>
      <c r="O150" s="715"/>
      <c r="P150" s="715"/>
      <c r="Q150" s="715"/>
      <c r="R150" s="715"/>
      <c r="S150" s="716"/>
      <c r="T150" s="717"/>
      <c r="U150" s="720">
        <f t="shared" si="45"/>
        <v>0</v>
      </c>
      <c r="V150" s="721">
        <f t="shared" si="46"/>
        <v>0</v>
      </c>
      <c r="W150" s="722">
        <f t="shared" si="47"/>
        <v>0</v>
      </c>
      <c r="X150" s="442"/>
      <c r="Y150" s="442"/>
      <c r="Z150" s="442"/>
      <c r="AA150" s="442"/>
      <c r="AB150" s="442"/>
      <c r="AC150" s="442"/>
      <c r="AD150" s="442"/>
      <c r="AE150" s="442"/>
      <c r="AF150" s="442"/>
      <c r="AG150" s="442"/>
      <c r="AH150" s="442"/>
      <c r="AI150" s="442"/>
      <c r="AJ150" s="442"/>
      <c r="AK150" s="442"/>
      <c r="AL150" s="442"/>
      <c r="AM150" s="442"/>
      <c r="AN150" s="442"/>
      <c r="AO150" s="442"/>
      <c r="AP150" s="442"/>
      <c r="AQ150" s="442"/>
      <c r="AR150" s="442"/>
      <c r="AS150" s="442"/>
      <c r="AT150" s="442"/>
      <c r="AU150" s="442"/>
      <c r="AV150" s="442"/>
      <c r="AW150" s="442"/>
      <c r="AX150" s="442"/>
      <c r="AY150" s="442"/>
      <c r="AZ150" s="442"/>
    </row>
    <row r="151" spans="2:52" ht="20.100000000000001" hidden="1" customHeight="1" outlineLevel="1">
      <c r="B151" s="434"/>
      <c r="C151" s="1002"/>
      <c r="D151" s="1003"/>
      <c r="E151" s="1003"/>
      <c r="F151" s="1004"/>
      <c r="G151" s="1005"/>
      <c r="H151" s="1006"/>
      <c r="I151" s="1006"/>
      <c r="J151" s="1006"/>
      <c r="K151" s="1007"/>
      <c r="L151" s="715"/>
      <c r="M151" s="715"/>
      <c r="N151" s="715"/>
      <c r="O151" s="715"/>
      <c r="P151" s="715"/>
      <c r="Q151" s="715"/>
      <c r="R151" s="715"/>
      <c r="S151" s="716"/>
      <c r="T151" s="717"/>
      <c r="U151" s="720">
        <f t="shared" si="45"/>
        <v>0</v>
      </c>
      <c r="V151" s="721">
        <f t="shared" si="46"/>
        <v>0</v>
      </c>
      <c r="W151" s="722">
        <f t="shared" si="47"/>
        <v>0</v>
      </c>
      <c r="X151" s="442"/>
      <c r="Y151" s="442"/>
      <c r="Z151" s="442"/>
      <c r="AA151" s="442"/>
      <c r="AB151" s="442"/>
      <c r="AC151" s="442"/>
      <c r="AD151" s="442"/>
      <c r="AE151" s="442"/>
      <c r="AF151" s="442"/>
      <c r="AG151" s="442"/>
      <c r="AH151" s="442"/>
      <c r="AI151" s="442"/>
      <c r="AJ151" s="442"/>
      <c r="AK151" s="442"/>
      <c r="AL151" s="442"/>
      <c r="AM151" s="442"/>
      <c r="AN151" s="442"/>
      <c r="AO151" s="442"/>
      <c r="AP151" s="442"/>
      <c r="AQ151" s="442"/>
      <c r="AR151" s="442"/>
      <c r="AS151" s="442"/>
      <c r="AT151" s="442"/>
      <c r="AU151" s="442"/>
      <c r="AV151" s="442"/>
      <c r="AW151" s="442"/>
      <c r="AX151" s="442"/>
      <c r="AY151" s="442"/>
      <c r="AZ151" s="442"/>
    </row>
    <row r="152" spans="2:52" ht="20.100000000000001" hidden="1" customHeight="1" outlineLevel="1">
      <c r="B152" s="434"/>
      <c r="C152" s="1002"/>
      <c r="D152" s="1003"/>
      <c r="E152" s="1003"/>
      <c r="F152" s="1004"/>
      <c r="G152" s="1005"/>
      <c r="H152" s="1006"/>
      <c r="I152" s="1006"/>
      <c r="J152" s="1006"/>
      <c r="K152" s="1007"/>
      <c r="L152" s="715"/>
      <c r="M152" s="715"/>
      <c r="N152" s="715"/>
      <c r="O152" s="715"/>
      <c r="P152" s="715"/>
      <c r="Q152" s="715"/>
      <c r="R152" s="715"/>
      <c r="S152" s="716"/>
      <c r="T152" s="717"/>
      <c r="U152" s="720">
        <f t="shared" si="45"/>
        <v>0</v>
      </c>
      <c r="V152" s="721">
        <f t="shared" si="46"/>
        <v>0</v>
      </c>
      <c r="W152" s="722">
        <f t="shared" si="47"/>
        <v>0</v>
      </c>
      <c r="X152" s="442"/>
      <c r="Y152" s="442"/>
      <c r="Z152" s="442"/>
      <c r="AA152" s="442"/>
      <c r="AB152" s="442"/>
      <c r="AC152" s="442"/>
      <c r="AD152" s="442"/>
      <c r="AE152" s="442"/>
      <c r="AF152" s="442"/>
      <c r="AG152" s="442"/>
      <c r="AH152" s="442"/>
      <c r="AI152" s="442"/>
      <c r="AJ152" s="442"/>
      <c r="AK152" s="442"/>
      <c r="AL152" s="442"/>
      <c r="AM152" s="442"/>
      <c r="AN152" s="442"/>
      <c r="AO152" s="442"/>
      <c r="AP152" s="442"/>
      <c r="AQ152" s="442"/>
      <c r="AR152" s="442"/>
      <c r="AS152" s="442"/>
      <c r="AT152" s="442"/>
      <c r="AU152" s="442"/>
      <c r="AV152" s="442"/>
      <c r="AW152" s="442"/>
      <c r="AX152" s="442"/>
      <c r="AY152" s="442"/>
      <c r="AZ152" s="442"/>
    </row>
    <row r="153" spans="2:52" ht="20.100000000000001" hidden="1" customHeight="1" outlineLevel="1">
      <c r="B153" s="434"/>
      <c r="C153" s="1002"/>
      <c r="D153" s="1003"/>
      <c r="E153" s="1003"/>
      <c r="F153" s="1004"/>
      <c r="G153" s="1005"/>
      <c r="H153" s="1006"/>
      <c r="I153" s="1006"/>
      <c r="J153" s="1006"/>
      <c r="K153" s="1007"/>
      <c r="L153" s="715"/>
      <c r="M153" s="715"/>
      <c r="N153" s="715"/>
      <c r="O153" s="715"/>
      <c r="P153" s="715"/>
      <c r="Q153" s="715"/>
      <c r="R153" s="715"/>
      <c r="S153" s="716"/>
      <c r="T153" s="717"/>
      <c r="U153" s="720">
        <f t="shared" si="45"/>
        <v>0</v>
      </c>
      <c r="V153" s="721">
        <f t="shared" si="46"/>
        <v>0</v>
      </c>
      <c r="W153" s="722">
        <f t="shared" si="47"/>
        <v>0</v>
      </c>
      <c r="X153" s="442"/>
      <c r="Y153" s="442"/>
      <c r="Z153" s="442"/>
      <c r="AA153" s="442"/>
      <c r="AB153" s="442"/>
      <c r="AC153" s="442"/>
      <c r="AD153" s="442"/>
      <c r="AE153" s="442"/>
      <c r="AF153" s="442"/>
      <c r="AG153" s="442"/>
      <c r="AH153" s="442"/>
      <c r="AI153" s="442"/>
      <c r="AJ153" s="442"/>
      <c r="AK153" s="442"/>
      <c r="AL153" s="442"/>
      <c r="AM153" s="442"/>
      <c r="AN153" s="442"/>
      <c r="AO153" s="442"/>
      <c r="AP153" s="442"/>
      <c r="AQ153" s="442"/>
      <c r="AR153" s="442"/>
      <c r="AS153" s="442"/>
      <c r="AT153" s="442"/>
      <c r="AU153" s="442"/>
      <c r="AV153" s="442"/>
      <c r="AW153" s="442"/>
      <c r="AX153" s="442"/>
      <c r="AY153" s="442"/>
      <c r="AZ153" s="442"/>
    </row>
    <row r="154" spans="2:52" ht="20.100000000000001" hidden="1" customHeight="1" outlineLevel="1">
      <c r="B154" s="434"/>
      <c r="C154" s="1002"/>
      <c r="D154" s="1003"/>
      <c r="E154" s="1003"/>
      <c r="F154" s="1004"/>
      <c r="G154" s="1005"/>
      <c r="H154" s="1006"/>
      <c r="I154" s="1006"/>
      <c r="J154" s="1006"/>
      <c r="K154" s="1007"/>
      <c r="L154" s="715"/>
      <c r="M154" s="715"/>
      <c r="N154" s="715"/>
      <c r="O154" s="715"/>
      <c r="P154" s="715"/>
      <c r="Q154" s="715"/>
      <c r="R154" s="715"/>
      <c r="S154" s="716"/>
      <c r="T154" s="717"/>
      <c r="U154" s="720">
        <f t="shared" si="45"/>
        <v>0</v>
      </c>
      <c r="V154" s="721">
        <f t="shared" si="46"/>
        <v>0</v>
      </c>
      <c r="W154" s="722">
        <f t="shared" si="47"/>
        <v>0</v>
      </c>
      <c r="X154" s="442"/>
      <c r="Y154" s="442"/>
      <c r="Z154" s="442"/>
      <c r="AA154" s="442"/>
      <c r="AB154" s="442"/>
      <c r="AC154" s="442"/>
      <c r="AD154" s="442"/>
      <c r="AE154" s="442"/>
      <c r="AF154" s="442"/>
      <c r="AG154" s="442"/>
      <c r="AH154" s="442"/>
      <c r="AI154" s="442"/>
      <c r="AJ154" s="442"/>
      <c r="AK154" s="442"/>
      <c r="AL154" s="442"/>
      <c r="AM154" s="442"/>
      <c r="AN154" s="442"/>
      <c r="AO154" s="442"/>
      <c r="AP154" s="442"/>
      <c r="AQ154" s="442"/>
      <c r="AR154" s="442"/>
      <c r="AS154" s="442"/>
      <c r="AT154" s="442"/>
      <c r="AU154" s="442"/>
      <c r="AV154" s="442"/>
      <c r="AW154" s="442"/>
      <c r="AX154" s="442"/>
      <c r="AY154" s="442"/>
      <c r="AZ154" s="442"/>
    </row>
    <row r="155" spans="2:52" ht="20.100000000000001" hidden="1" customHeight="1" outlineLevel="1">
      <c r="B155" s="434"/>
      <c r="C155" s="1002"/>
      <c r="D155" s="1003"/>
      <c r="E155" s="1003"/>
      <c r="F155" s="1004"/>
      <c r="G155" s="1005"/>
      <c r="H155" s="1006"/>
      <c r="I155" s="1006"/>
      <c r="J155" s="1006"/>
      <c r="K155" s="1007"/>
      <c r="L155" s="715"/>
      <c r="M155" s="715"/>
      <c r="N155" s="715"/>
      <c r="O155" s="715"/>
      <c r="P155" s="715"/>
      <c r="Q155" s="715"/>
      <c r="R155" s="715"/>
      <c r="S155" s="716"/>
      <c r="T155" s="717"/>
      <c r="U155" s="720">
        <f t="shared" si="45"/>
        <v>0</v>
      </c>
      <c r="V155" s="721">
        <f t="shared" si="46"/>
        <v>0</v>
      </c>
      <c r="W155" s="722">
        <f t="shared" si="47"/>
        <v>0</v>
      </c>
      <c r="X155" s="442"/>
      <c r="Y155" s="442"/>
      <c r="Z155" s="442"/>
      <c r="AA155" s="442"/>
      <c r="AB155" s="442"/>
      <c r="AC155" s="442"/>
      <c r="AD155" s="442"/>
      <c r="AE155" s="442"/>
      <c r="AF155" s="442"/>
      <c r="AG155" s="442"/>
      <c r="AH155" s="442"/>
      <c r="AI155" s="442"/>
      <c r="AJ155" s="442"/>
      <c r="AK155" s="442"/>
      <c r="AL155" s="442"/>
      <c r="AM155" s="442"/>
      <c r="AN155" s="442"/>
      <c r="AO155" s="442"/>
      <c r="AP155" s="442"/>
      <c r="AQ155" s="442"/>
      <c r="AR155" s="442"/>
      <c r="AS155" s="442"/>
      <c r="AT155" s="442"/>
      <c r="AU155" s="442"/>
      <c r="AV155" s="442"/>
      <c r="AW155" s="442"/>
      <c r="AX155" s="442"/>
      <c r="AY155" s="442"/>
      <c r="AZ155" s="442"/>
    </row>
    <row r="156" spans="2:52" s="19" customFormat="1" ht="9.9499999999999993" hidden="1" customHeight="1" outlineLevel="1">
      <c r="B156" s="435"/>
      <c r="C156" s="437"/>
      <c r="D156" s="437"/>
      <c r="E156" s="437"/>
      <c r="F156" s="437"/>
      <c r="G156" s="666"/>
      <c r="H156" s="666"/>
      <c r="I156" s="666"/>
      <c r="J156" s="666"/>
      <c r="K156" s="666"/>
      <c r="L156" s="438"/>
      <c r="M156" s="438"/>
      <c r="N156" s="438"/>
      <c r="O156" s="438"/>
      <c r="P156" s="438"/>
      <c r="Q156" s="438"/>
      <c r="R156" s="438"/>
      <c r="S156" s="438"/>
      <c r="T156" s="439"/>
      <c r="U156" s="439"/>
      <c r="V156" s="439"/>
      <c r="W156" s="667"/>
      <c r="X156" s="668"/>
      <c r="Y156" s="668"/>
      <c r="Z156" s="668"/>
      <c r="AA156" s="668"/>
      <c r="AB156" s="668"/>
      <c r="AC156" s="668"/>
      <c r="AD156" s="668"/>
      <c r="AE156" s="668"/>
      <c r="AF156" s="668"/>
      <c r="AG156" s="668"/>
      <c r="AH156" s="668"/>
      <c r="AI156" s="668"/>
      <c r="AJ156" s="668"/>
      <c r="AK156" s="668"/>
      <c r="AL156" s="668"/>
      <c r="AM156" s="668"/>
      <c r="AN156" s="668"/>
      <c r="AO156" s="668"/>
      <c r="AP156" s="668"/>
      <c r="AQ156" s="668"/>
      <c r="AR156" s="668"/>
      <c r="AS156" s="668"/>
      <c r="AT156" s="668"/>
      <c r="AU156" s="668"/>
      <c r="AV156" s="668"/>
      <c r="AW156" s="668"/>
      <c r="AX156" s="668"/>
      <c r="AY156" s="668"/>
      <c r="AZ156" s="668"/>
    </row>
    <row r="157" spans="2:52" ht="20.100000000000001" customHeight="1" collapsed="1">
      <c r="B157" s="714">
        <f>B145+1</f>
        <v>13</v>
      </c>
      <c r="C157" s="1013"/>
      <c r="D157" s="1014"/>
      <c r="E157" s="1014"/>
      <c r="F157" s="1015"/>
      <c r="G157" s="1016"/>
      <c r="H157" s="1017"/>
      <c r="I157" s="1017"/>
      <c r="J157" s="1017"/>
      <c r="K157" s="1018"/>
      <c r="L157" s="701">
        <f t="shared" ref="L157:R157" si="48">SUM(L158:L167)</f>
        <v>0</v>
      </c>
      <c r="M157" s="702">
        <f t="shared" si="48"/>
        <v>0</v>
      </c>
      <c r="N157" s="703">
        <f t="shared" si="48"/>
        <v>0</v>
      </c>
      <c r="O157" s="703">
        <f t="shared" si="48"/>
        <v>0</v>
      </c>
      <c r="P157" s="702">
        <f t="shared" si="48"/>
        <v>0</v>
      </c>
      <c r="Q157" s="704">
        <f t="shared" si="48"/>
        <v>0</v>
      </c>
      <c r="R157" s="701">
        <f t="shared" si="48"/>
        <v>0</v>
      </c>
      <c r="S157" s="705">
        <v>1</v>
      </c>
      <c r="T157" s="706">
        <f>(S158*T158)+(S159*T159)+(S160*T160)+(S161*T161)+(S162*T162)+(S163*T163)+(S164*T164)+(S165*T165)+(S166*T166)+(S167*T167)</f>
        <v>0</v>
      </c>
      <c r="U157" s="665">
        <f t="shared" ref="U157:U167" si="49">S157*T157*(1+MGKZ)*(1+Gewinn)*(1+Sicherheit)</f>
        <v>0</v>
      </c>
      <c r="V157" s="643">
        <f t="shared" ref="V157:V167" si="50">R157*Fertigung</f>
        <v>0</v>
      </c>
      <c r="W157" s="50">
        <f t="shared" ref="W157:W167" si="51">L157*$E$6+M157*$M$6+N157*$M$7+O157*$M$8+P157*$E$7+Q157*$M$9+U157+V157</f>
        <v>0</v>
      </c>
      <c r="X157" s="442"/>
      <c r="Y157" s="442"/>
      <c r="Z157" s="442"/>
      <c r="AA157" s="442"/>
      <c r="AB157" s="442"/>
      <c r="AC157" s="442"/>
      <c r="AD157" s="442"/>
      <c r="AE157" s="442"/>
      <c r="AF157" s="442"/>
      <c r="AG157" s="442"/>
      <c r="AH157" s="442"/>
      <c r="AI157" s="442"/>
      <c r="AJ157" s="442"/>
      <c r="AK157" s="442"/>
      <c r="AL157" s="442"/>
      <c r="AM157" s="442"/>
      <c r="AN157" s="442"/>
      <c r="AO157" s="442"/>
      <c r="AP157" s="442"/>
      <c r="AQ157" s="442"/>
      <c r="AR157" s="442"/>
      <c r="AS157" s="442"/>
      <c r="AT157" s="442"/>
      <c r="AU157" s="442"/>
      <c r="AV157" s="442"/>
      <c r="AW157" s="442"/>
      <c r="AX157" s="442"/>
      <c r="AY157" s="442"/>
      <c r="AZ157" s="442"/>
    </row>
    <row r="158" spans="2:52" ht="20.100000000000001" hidden="1" customHeight="1" outlineLevel="1">
      <c r="B158" s="433"/>
      <c r="C158" s="1002"/>
      <c r="D158" s="1003"/>
      <c r="E158" s="1003"/>
      <c r="F158" s="1004"/>
      <c r="G158" s="1005"/>
      <c r="H158" s="1006"/>
      <c r="I158" s="1006"/>
      <c r="J158" s="1006"/>
      <c r="K158" s="1007"/>
      <c r="L158" s="715"/>
      <c r="M158" s="715"/>
      <c r="N158" s="715"/>
      <c r="O158" s="715"/>
      <c r="P158" s="715"/>
      <c r="Q158" s="715"/>
      <c r="R158" s="715"/>
      <c r="S158" s="716"/>
      <c r="T158" s="717"/>
      <c r="U158" s="720">
        <f t="shared" si="49"/>
        <v>0</v>
      </c>
      <c r="V158" s="721">
        <f t="shared" si="50"/>
        <v>0</v>
      </c>
      <c r="W158" s="722">
        <f t="shared" si="51"/>
        <v>0</v>
      </c>
      <c r="X158" s="442"/>
      <c r="Y158" s="442"/>
      <c r="Z158" s="442"/>
      <c r="AA158" s="442"/>
      <c r="AB158" s="442"/>
      <c r="AC158" s="442"/>
      <c r="AD158" s="442"/>
      <c r="AE158" s="442"/>
      <c r="AF158" s="442"/>
      <c r="AG158" s="442"/>
      <c r="AH158" s="442"/>
      <c r="AI158" s="442"/>
      <c r="AJ158" s="442"/>
      <c r="AK158" s="442"/>
      <c r="AL158" s="442"/>
      <c r="AM158" s="442"/>
      <c r="AN158" s="442"/>
      <c r="AO158" s="442"/>
      <c r="AP158" s="442"/>
      <c r="AQ158" s="442"/>
      <c r="AR158" s="442"/>
      <c r="AS158" s="442"/>
      <c r="AT158" s="442"/>
      <c r="AU158" s="442"/>
      <c r="AV158" s="442"/>
      <c r="AW158" s="442"/>
      <c r="AX158" s="442"/>
      <c r="AY158" s="442"/>
      <c r="AZ158" s="442"/>
    </row>
    <row r="159" spans="2:52" ht="20.100000000000001" hidden="1" customHeight="1" outlineLevel="1">
      <c r="B159" s="434"/>
      <c r="C159" s="1002"/>
      <c r="D159" s="1003"/>
      <c r="E159" s="1003"/>
      <c r="F159" s="1004"/>
      <c r="G159" s="1005"/>
      <c r="H159" s="1006"/>
      <c r="I159" s="1006"/>
      <c r="J159" s="1006"/>
      <c r="K159" s="1007"/>
      <c r="L159" s="715"/>
      <c r="M159" s="715"/>
      <c r="N159" s="715"/>
      <c r="O159" s="715"/>
      <c r="P159" s="715"/>
      <c r="Q159" s="715"/>
      <c r="R159" s="715"/>
      <c r="S159" s="716"/>
      <c r="T159" s="717"/>
      <c r="U159" s="720">
        <f t="shared" si="49"/>
        <v>0</v>
      </c>
      <c r="V159" s="721">
        <f t="shared" si="50"/>
        <v>0</v>
      </c>
      <c r="W159" s="722">
        <f t="shared" si="51"/>
        <v>0</v>
      </c>
      <c r="X159" s="442"/>
      <c r="Y159" s="442"/>
      <c r="Z159" s="442"/>
      <c r="AA159" s="442"/>
      <c r="AB159" s="442"/>
      <c r="AC159" s="442"/>
      <c r="AD159" s="442"/>
      <c r="AE159" s="442"/>
      <c r="AF159" s="442"/>
      <c r="AG159" s="442"/>
      <c r="AH159" s="442"/>
      <c r="AI159" s="442"/>
      <c r="AJ159" s="442"/>
      <c r="AK159" s="442"/>
      <c r="AL159" s="442"/>
      <c r="AM159" s="442"/>
      <c r="AN159" s="442"/>
      <c r="AO159" s="442"/>
      <c r="AP159" s="442"/>
      <c r="AQ159" s="442"/>
      <c r="AR159" s="442"/>
      <c r="AS159" s="442"/>
      <c r="AT159" s="442"/>
      <c r="AU159" s="442"/>
      <c r="AV159" s="442"/>
      <c r="AW159" s="442"/>
      <c r="AX159" s="442"/>
      <c r="AY159" s="442"/>
      <c r="AZ159" s="442"/>
    </row>
    <row r="160" spans="2:52" ht="20.100000000000001" hidden="1" customHeight="1" outlineLevel="1">
      <c r="B160" s="434"/>
      <c r="C160" s="1002"/>
      <c r="D160" s="1003"/>
      <c r="E160" s="1003"/>
      <c r="F160" s="1004"/>
      <c r="G160" s="1005"/>
      <c r="H160" s="1006"/>
      <c r="I160" s="1006"/>
      <c r="J160" s="1006"/>
      <c r="K160" s="1007"/>
      <c r="L160" s="715"/>
      <c r="M160" s="715"/>
      <c r="N160" s="715"/>
      <c r="O160" s="715"/>
      <c r="P160" s="715"/>
      <c r="Q160" s="715"/>
      <c r="R160" s="715"/>
      <c r="S160" s="716"/>
      <c r="T160" s="717"/>
      <c r="U160" s="720">
        <f t="shared" si="49"/>
        <v>0</v>
      </c>
      <c r="V160" s="721">
        <f t="shared" si="50"/>
        <v>0</v>
      </c>
      <c r="W160" s="722">
        <f t="shared" si="51"/>
        <v>0</v>
      </c>
      <c r="X160" s="442"/>
      <c r="Y160" s="442"/>
      <c r="Z160" s="442"/>
      <c r="AA160" s="442"/>
      <c r="AB160" s="442"/>
      <c r="AC160" s="442"/>
      <c r="AD160" s="442"/>
      <c r="AE160" s="442"/>
      <c r="AF160" s="442"/>
      <c r="AG160" s="442"/>
      <c r="AH160" s="442"/>
      <c r="AI160" s="442"/>
      <c r="AJ160" s="442"/>
      <c r="AK160" s="442"/>
      <c r="AL160" s="442"/>
      <c r="AM160" s="442"/>
      <c r="AN160" s="442"/>
      <c r="AO160" s="442"/>
      <c r="AP160" s="442"/>
      <c r="AQ160" s="442"/>
      <c r="AR160" s="442"/>
      <c r="AS160" s="442"/>
      <c r="AT160" s="442"/>
      <c r="AU160" s="442"/>
      <c r="AV160" s="442"/>
      <c r="AW160" s="442"/>
      <c r="AX160" s="442"/>
      <c r="AY160" s="442"/>
      <c r="AZ160" s="442"/>
    </row>
    <row r="161" spans="2:52" ht="20.100000000000001" hidden="1" customHeight="1" outlineLevel="1">
      <c r="B161" s="434"/>
      <c r="C161" s="1002"/>
      <c r="D161" s="1003"/>
      <c r="E161" s="1003"/>
      <c r="F161" s="1004"/>
      <c r="G161" s="1005"/>
      <c r="H161" s="1006"/>
      <c r="I161" s="1006"/>
      <c r="J161" s="1006"/>
      <c r="K161" s="1007"/>
      <c r="L161" s="715"/>
      <c r="M161" s="715"/>
      <c r="N161" s="715"/>
      <c r="O161" s="715"/>
      <c r="P161" s="715"/>
      <c r="Q161" s="715"/>
      <c r="R161" s="715"/>
      <c r="S161" s="716"/>
      <c r="T161" s="717"/>
      <c r="U161" s="720">
        <f t="shared" si="49"/>
        <v>0</v>
      </c>
      <c r="V161" s="721">
        <f t="shared" si="50"/>
        <v>0</v>
      </c>
      <c r="W161" s="722">
        <f t="shared" si="51"/>
        <v>0</v>
      </c>
      <c r="X161" s="442"/>
      <c r="Y161" s="442"/>
      <c r="Z161" s="442"/>
      <c r="AA161" s="442"/>
      <c r="AB161" s="442"/>
      <c r="AC161" s="442"/>
      <c r="AD161" s="442"/>
      <c r="AE161" s="442"/>
      <c r="AF161" s="442"/>
      <c r="AG161" s="442"/>
      <c r="AH161" s="442"/>
      <c r="AI161" s="442"/>
      <c r="AJ161" s="442"/>
      <c r="AK161" s="442"/>
      <c r="AL161" s="442"/>
      <c r="AM161" s="442"/>
      <c r="AN161" s="442"/>
      <c r="AO161" s="442"/>
      <c r="AP161" s="442"/>
      <c r="AQ161" s="442"/>
      <c r="AR161" s="442"/>
      <c r="AS161" s="442"/>
      <c r="AT161" s="442"/>
      <c r="AU161" s="442"/>
      <c r="AV161" s="442"/>
      <c r="AW161" s="442"/>
      <c r="AX161" s="442"/>
      <c r="AY161" s="442"/>
      <c r="AZ161" s="442"/>
    </row>
    <row r="162" spans="2:52" ht="20.100000000000001" hidden="1" customHeight="1" outlineLevel="1">
      <c r="B162" s="434"/>
      <c r="C162" s="1002"/>
      <c r="D162" s="1003"/>
      <c r="E162" s="1003"/>
      <c r="F162" s="1004"/>
      <c r="G162" s="1005"/>
      <c r="H162" s="1006"/>
      <c r="I162" s="1006"/>
      <c r="J162" s="1006"/>
      <c r="K162" s="1007"/>
      <c r="L162" s="715"/>
      <c r="M162" s="715"/>
      <c r="N162" s="715"/>
      <c r="O162" s="715"/>
      <c r="P162" s="715"/>
      <c r="Q162" s="715"/>
      <c r="R162" s="715"/>
      <c r="S162" s="716"/>
      <c r="T162" s="717"/>
      <c r="U162" s="720">
        <f t="shared" si="49"/>
        <v>0</v>
      </c>
      <c r="V162" s="721">
        <f t="shared" si="50"/>
        <v>0</v>
      </c>
      <c r="W162" s="722">
        <f t="shared" si="51"/>
        <v>0</v>
      </c>
      <c r="X162" s="442"/>
      <c r="Y162" s="442"/>
      <c r="Z162" s="442"/>
      <c r="AA162" s="442"/>
      <c r="AB162" s="442"/>
      <c r="AC162" s="442"/>
      <c r="AD162" s="442"/>
      <c r="AE162" s="442"/>
      <c r="AF162" s="442"/>
      <c r="AG162" s="442"/>
      <c r="AH162" s="442"/>
      <c r="AI162" s="442"/>
      <c r="AJ162" s="442"/>
      <c r="AK162" s="442"/>
      <c r="AL162" s="442"/>
      <c r="AM162" s="442"/>
      <c r="AN162" s="442"/>
      <c r="AO162" s="442"/>
      <c r="AP162" s="442"/>
      <c r="AQ162" s="442"/>
      <c r="AR162" s="442"/>
      <c r="AS162" s="442"/>
      <c r="AT162" s="442"/>
      <c r="AU162" s="442"/>
      <c r="AV162" s="442"/>
      <c r="AW162" s="442"/>
      <c r="AX162" s="442"/>
      <c r="AY162" s="442"/>
      <c r="AZ162" s="442"/>
    </row>
    <row r="163" spans="2:52" ht="20.100000000000001" hidden="1" customHeight="1" outlineLevel="1">
      <c r="B163" s="434"/>
      <c r="C163" s="1002"/>
      <c r="D163" s="1003"/>
      <c r="E163" s="1003"/>
      <c r="F163" s="1004"/>
      <c r="G163" s="1005"/>
      <c r="H163" s="1006"/>
      <c r="I163" s="1006"/>
      <c r="J163" s="1006"/>
      <c r="K163" s="1007"/>
      <c r="L163" s="715"/>
      <c r="M163" s="715"/>
      <c r="N163" s="715"/>
      <c r="O163" s="715"/>
      <c r="P163" s="715"/>
      <c r="Q163" s="715"/>
      <c r="R163" s="715"/>
      <c r="S163" s="716"/>
      <c r="T163" s="717"/>
      <c r="U163" s="720">
        <f t="shared" si="49"/>
        <v>0</v>
      </c>
      <c r="V163" s="721">
        <f t="shared" si="50"/>
        <v>0</v>
      </c>
      <c r="W163" s="722">
        <f t="shared" si="51"/>
        <v>0</v>
      </c>
      <c r="X163" s="442"/>
      <c r="Y163" s="442"/>
      <c r="Z163" s="442"/>
      <c r="AA163" s="442"/>
      <c r="AB163" s="442"/>
      <c r="AC163" s="442"/>
      <c r="AD163" s="442"/>
      <c r="AE163" s="442"/>
      <c r="AF163" s="442"/>
      <c r="AG163" s="442"/>
      <c r="AH163" s="442"/>
      <c r="AI163" s="442"/>
      <c r="AJ163" s="442"/>
      <c r="AK163" s="442"/>
      <c r="AL163" s="442"/>
      <c r="AM163" s="442"/>
      <c r="AN163" s="442"/>
      <c r="AO163" s="442"/>
      <c r="AP163" s="442"/>
      <c r="AQ163" s="442"/>
      <c r="AR163" s="442"/>
      <c r="AS163" s="442"/>
      <c r="AT163" s="442"/>
      <c r="AU163" s="442"/>
      <c r="AV163" s="442"/>
      <c r="AW163" s="442"/>
      <c r="AX163" s="442"/>
      <c r="AY163" s="442"/>
      <c r="AZ163" s="442"/>
    </row>
    <row r="164" spans="2:52" ht="20.100000000000001" hidden="1" customHeight="1" outlineLevel="1">
      <c r="B164" s="434"/>
      <c r="C164" s="1002"/>
      <c r="D164" s="1003"/>
      <c r="E164" s="1003"/>
      <c r="F164" s="1004"/>
      <c r="G164" s="1005"/>
      <c r="H164" s="1006"/>
      <c r="I164" s="1006"/>
      <c r="J164" s="1006"/>
      <c r="K164" s="1007"/>
      <c r="L164" s="715"/>
      <c r="M164" s="715"/>
      <c r="N164" s="715"/>
      <c r="O164" s="715"/>
      <c r="P164" s="715"/>
      <c r="Q164" s="715"/>
      <c r="R164" s="715"/>
      <c r="S164" s="716"/>
      <c r="T164" s="717"/>
      <c r="U164" s="720">
        <f t="shared" si="49"/>
        <v>0</v>
      </c>
      <c r="V164" s="721">
        <f t="shared" si="50"/>
        <v>0</v>
      </c>
      <c r="W164" s="722">
        <f t="shared" si="51"/>
        <v>0</v>
      </c>
      <c r="X164" s="442"/>
      <c r="Y164" s="442"/>
      <c r="Z164" s="442"/>
      <c r="AA164" s="442"/>
      <c r="AB164" s="442"/>
      <c r="AC164" s="442"/>
      <c r="AD164" s="442"/>
      <c r="AE164" s="442"/>
      <c r="AF164" s="442"/>
      <c r="AG164" s="442"/>
      <c r="AH164" s="442"/>
      <c r="AI164" s="442"/>
      <c r="AJ164" s="442"/>
      <c r="AK164" s="442"/>
      <c r="AL164" s="442"/>
      <c r="AM164" s="442"/>
      <c r="AN164" s="442"/>
      <c r="AO164" s="442"/>
      <c r="AP164" s="442"/>
      <c r="AQ164" s="442"/>
      <c r="AR164" s="442"/>
      <c r="AS164" s="442"/>
      <c r="AT164" s="442"/>
      <c r="AU164" s="442"/>
      <c r="AV164" s="442"/>
      <c r="AW164" s="442"/>
      <c r="AX164" s="442"/>
      <c r="AY164" s="442"/>
      <c r="AZ164" s="442"/>
    </row>
    <row r="165" spans="2:52" ht="20.100000000000001" hidden="1" customHeight="1" outlineLevel="1">
      <c r="B165" s="434"/>
      <c r="C165" s="1002"/>
      <c r="D165" s="1003"/>
      <c r="E165" s="1003"/>
      <c r="F165" s="1004"/>
      <c r="G165" s="1005"/>
      <c r="H165" s="1006"/>
      <c r="I165" s="1006"/>
      <c r="J165" s="1006"/>
      <c r="K165" s="1007"/>
      <c r="L165" s="715"/>
      <c r="M165" s="715"/>
      <c r="N165" s="715"/>
      <c r="O165" s="715"/>
      <c r="P165" s="715"/>
      <c r="Q165" s="715"/>
      <c r="R165" s="715"/>
      <c r="S165" s="716"/>
      <c r="T165" s="717"/>
      <c r="U165" s="720">
        <f t="shared" si="49"/>
        <v>0</v>
      </c>
      <c r="V165" s="721">
        <f t="shared" si="50"/>
        <v>0</v>
      </c>
      <c r="W165" s="722">
        <f t="shared" si="51"/>
        <v>0</v>
      </c>
      <c r="X165" s="442"/>
      <c r="Y165" s="442"/>
      <c r="Z165" s="442"/>
      <c r="AA165" s="442"/>
      <c r="AB165" s="442"/>
      <c r="AC165" s="442"/>
      <c r="AD165" s="442"/>
      <c r="AE165" s="442"/>
      <c r="AF165" s="442"/>
      <c r="AG165" s="442"/>
      <c r="AH165" s="442"/>
      <c r="AI165" s="442"/>
      <c r="AJ165" s="442"/>
      <c r="AK165" s="442"/>
      <c r="AL165" s="442"/>
      <c r="AM165" s="442"/>
      <c r="AN165" s="442"/>
      <c r="AO165" s="442"/>
      <c r="AP165" s="442"/>
      <c r="AQ165" s="442"/>
      <c r="AR165" s="442"/>
      <c r="AS165" s="442"/>
      <c r="AT165" s="442"/>
      <c r="AU165" s="442"/>
      <c r="AV165" s="442"/>
      <c r="AW165" s="442"/>
      <c r="AX165" s="442"/>
      <c r="AY165" s="442"/>
      <c r="AZ165" s="442"/>
    </row>
    <row r="166" spans="2:52" ht="20.100000000000001" hidden="1" customHeight="1" outlineLevel="1">
      <c r="B166" s="434"/>
      <c r="C166" s="1002"/>
      <c r="D166" s="1003"/>
      <c r="E166" s="1003"/>
      <c r="F166" s="1004"/>
      <c r="G166" s="1005"/>
      <c r="H166" s="1006"/>
      <c r="I166" s="1006"/>
      <c r="J166" s="1006"/>
      <c r="K166" s="1007"/>
      <c r="L166" s="715"/>
      <c r="M166" s="715"/>
      <c r="N166" s="715"/>
      <c r="O166" s="715"/>
      <c r="P166" s="715"/>
      <c r="Q166" s="715"/>
      <c r="R166" s="715"/>
      <c r="S166" s="716"/>
      <c r="T166" s="717"/>
      <c r="U166" s="720">
        <f t="shared" si="49"/>
        <v>0</v>
      </c>
      <c r="V166" s="721">
        <f t="shared" si="50"/>
        <v>0</v>
      </c>
      <c r="W166" s="722">
        <f t="shared" si="51"/>
        <v>0</v>
      </c>
      <c r="X166" s="442"/>
      <c r="Y166" s="442"/>
      <c r="Z166" s="442"/>
      <c r="AA166" s="442"/>
      <c r="AB166" s="442"/>
      <c r="AC166" s="442"/>
      <c r="AD166" s="442"/>
      <c r="AE166" s="442"/>
      <c r="AF166" s="442"/>
      <c r="AG166" s="442"/>
      <c r="AH166" s="442"/>
      <c r="AI166" s="442"/>
      <c r="AJ166" s="442"/>
      <c r="AK166" s="442"/>
      <c r="AL166" s="442"/>
      <c r="AM166" s="442"/>
      <c r="AN166" s="442"/>
      <c r="AO166" s="442"/>
      <c r="AP166" s="442"/>
      <c r="AQ166" s="442"/>
      <c r="AR166" s="442"/>
      <c r="AS166" s="442"/>
      <c r="AT166" s="442"/>
      <c r="AU166" s="442"/>
      <c r="AV166" s="442"/>
      <c r="AW166" s="442"/>
      <c r="AX166" s="442"/>
      <c r="AY166" s="442"/>
      <c r="AZ166" s="442"/>
    </row>
    <row r="167" spans="2:52" ht="20.100000000000001" hidden="1" customHeight="1" outlineLevel="1">
      <c r="B167" s="434"/>
      <c r="C167" s="1002"/>
      <c r="D167" s="1003"/>
      <c r="E167" s="1003"/>
      <c r="F167" s="1004"/>
      <c r="G167" s="1005"/>
      <c r="H167" s="1006"/>
      <c r="I167" s="1006"/>
      <c r="J167" s="1006"/>
      <c r="K167" s="1007"/>
      <c r="L167" s="715"/>
      <c r="M167" s="715"/>
      <c r="N167" s="715"/>
      <c r="O167" s="715"/>
      <c r="P167" s="715"/>
      <c r="Q167" s="715"/>
      <c r="R167" s="715"/>
      <c r="S167" s="716"/>
      <c r="T167" s="717"/>
      <c r="U167" s="720">
        <f t="shared" si="49"/>
        <v>0</v>
      </c>
      <c r="V167" s="721">
        <f t="shared" si="50"/>
        <v>0</v>
      </c>
      <c r="W167" s="722">
        <f t="shared" si="51"/>
        <v>0</v>
      </c>
      <c r="X167" s="442"/>
      <c r="Y167" s="442"/>
      <c r="Z167" s="442"/>
      <c r="AA167" s="442"/>
      <c r="AB167" s="442"/>
      <c r="AC167" s="442"/>
      <c r="AD167" s="442"/>
      <c r="AE167" s="442"/>
      <c r="AF167" s="442"/>
      <c r="AG167" s="442"/>
      <c r="AH167" s="442"/>
      <c r="AI167" s="442"/>
      <c r="AJ167" s="442"/>
      <c r="AK167" s="442"/>
      <c r="AL167" s="442"/>
      <c r="AM167" s="442"/>
      <c r="AN167" s="442"/>
      <c r="AO167" s="442"/>
      <c r="AP167" s="442"/>
      <c r="AQ167" s="442"/>
      <c r="AR167" s="442"/>
      <c r="AS167" s="442"/>
      <c r="AT167" s="442"/>
      <c r="AU167" s="442"/>
      <c r="AV167" s="442"/>
      <c r="AW167" s="442"/>
      <c r="AX167" s="442"/>
      <c r="AY167" s="442"/>
      <c r="AZ167" s="442"/>
    </row>
    <row r="168" spans="2:52" s="19" customFormat="1" ht="9.9499999999999993" hidden="1" customHeight="1" outlineLevel="1">
      <c r="B168" s="435"/>
      <c r="C168" s="437"/>
      <c r="D168" s="437"/>
      <c r="E168" s="437"/>
      <c r="F168" s="437"/>
      <c r="G168" s="666"/>
      <c r="H168" s="666"/>
      <c r="I168" s="666"/>
      <c r="J168" s="666"/>
      <c r="K168" s="666"/>
      <c r="L168" s="438"/>
      <c r="M168" s="438"/>
      <c r="N168" s="438"/>
      <c r="O168" s="438"/>
      <c r="P168" s="438"/>
      <c r="Q168" s="438"/>
      <c r="R168" s="438"/>
      <c r="S168" s="438"/>
      <c r="T168" s="439"/>
      <c r="U168" s="439"/>
      <c r="V168" s="439"/>
      <c r="W168" s="667"/>
      <c r="X168" s="668"/>
      <c r="Y168" s="668"/>
      <c r="Z168" s="668"/>
      <c r="AA168" s="668"/>
      <c r="AB168" s="668"/>
      <c r="AC168" s="668"/>
      <c r="AD168" s="668"/>
      <c r="AE168" s="668"/>
      <c r="AF168" s="668"/>
      <c r="AG168" s="668"/>
      <c r="AH168" s="668"/>
      <c r="AI168" s="668"/>
      <c r="AJ168" s="668"/>
      <c r="AK168" s="668"/>
      <c r="AL168" s="668"/>
      <c r="AM168" s="668"/>
      <c r="AN168" s="668"/>
      <c r="AO168" s="668"/>
      <c r="AP168" s="668"/>
      <c r="AQ168" s="668"/>
      <c r="AR168" s="668"/>
      <c r="AS168" s="668"/>
      <c r="AT168" s="668"/>
      <c r="AU168" s="668"/>
      <c r="AV168" s="668"/>
      <c r="AW168" s="668"/>
      <c r="AX168" s="668"/>
      <c r="AY168" s="668"/>
      <c r="AZ168" s="668"/>
    </row>
    <row r="169" spans="2:52" ht="20.100000000000001" customHeight="1" collapsed="1">
      <c r="B169" s="32">
        <f>B157+1</f>
        <v>14</v>
      </c>
      <c r="C169" s="1013"/>
      <c r="D169" s="1014"/>
      <c r="E169" s="1014"/>
      <c r="F169" s="1015"/>
      <c r="G169" s="1016"/>
      <c r="H169" s="1017"/>
      <c r="I169" s="1017"/>
      <c r="J169" s="1017"/>
      <c r="K169" s="1018"/>
      <c r="L169" s="701">
        <f t="shared" ref="L169:R169" si="52">SUM(L170:L179)</f>
        <v>0</v>
      </c>
      <c r="M169" s="702">
        <f t="shared" si="52"/>
        <v>0</v>
      </c>
      <c r="N169" s="703">
        <f t="shared" si="52"/>
        <v>0</v>
      </c>
      <c r="O169" s="703">
        <f t="shared" si="52"/>
        <v>0</v>
      </c>
      <c r="P169" s="702">
        <f t="shared" si="52"/>
        <v>0</v>
      </c>
      <c r="Q169" s="704">
        <f t="shared" si="52"/>
        <v>0</v>
      </c>
      <c r="R169" s="701">
        <f t="shared" si="52"/>
        <v>0</v>
      </c>
      <c r="S169" s="705">
        <v>1</v>
      </c>
      <c r="T169" s="706">
        <f>(S170*T170)+(S171*T171)+(S172*T172)+(S173*T173)+(S174*T174)+(S175*T175)+(S176*T176)+(S177*T177)+(S178*T178)+(S179*T179)</f>
        <v>0</v>
      </c>
      <c r="U169" s="665">
        <f t="shared" ref="U169:U179" si="53">S169*T169*(1+MGKZ)*(1+Gewinn)*(1+Sicherheit)</f>
        <v>0</v>
      </c>
      <c r="V169" s="643">
        <f t="shared" ref="V169:V179" si="54">R169*Fertigung</f>
        <v>0</v>
      </c>
      <c r="W169" s="50">
        <f t="shared" ref="W169:W179" si="55">L169*$E$6+M169*$M$6+N169*$M$7+O169*$M$8+P169*$E$7+Q169*$M$9+U169+V169</f>
        <v>0</v>
      </c>
      <c r="X169" s="442"/>
      <c r="Y169" s="442"/>
      <c r="Z169" s="442"/>
      <c r="AA169" s="442"/>
      <c r="AB169" s="442"/>
      <c r="AC169" s="442"/>
      <c r="AD169" s="442"/>
      <c r="AE169" s="442"/>
      <c r="AF169" s="442"/>
      <c r="AG169" s="442"/>
      <c r="AH169" s="442"/>
      <c r="AI169" s="442"/>
      <c r="AJ169" s="442"/>
      <c r="AK169" s="442"/>
      <c r="AL169" s="442"/>
      <c r="AM169" s="442"/>
      <c r="AN169" s="442"/>
      <c r="AO169" s="442"/>
      <c r="AP169" s="442"/>
      <c r="AQ169" s="442"/>
      <c r="AR169" s="442"/>
      <c r="AS169" s="442"/>
      <c r="AT169" s="442"/>
      <c r="AU169" s="442"/>
      <c r="AV169" s="442"/>
      <c r="AW169" s="442"/>
      <c r="AX169" s="442"/>
      <c r="AY169" s="442"/>
      <c r="AZ169" s="442"/>
    </row>
    <row r="170" spans="2:52" ht="20.100000000000001" hidden="1" customHeight="1" outlineLevel="1">
      <c r="B170" s="433"/>
      <c r="C170" s="1002"/>
      <c r="D170" s="1003"/>
      <c r="E170" s="1003"/>
      <c r="F170" s="1004"/>
      <c r="G170" s="1005"/>
      <c r="H170" s="1006"/>
      <c r="I170" s="1006"/>
      <c r="J170" s="1006"/>
      <c r="K170" s="1007"/>
      <c r="L170" s="715"/>
      <c r="M170" s="715"/>
      <c r="N170" s="715"/>
      <c r="O170" s="715"/>
      <c r="P170" s="715"/>
      <c r="Q170" s="715"/>
      <c r="R170" s="715"/>
      <c r="S170" s="716"/>
      <c r="T170" s="717"/>
      <c r="U170" s="720">
        <f t="shared" si="53"/>
        <v>0</v>
      </c>
      <c r="V170" s="721">
        <f t="shared" si="54"/>
        <v>0</v>
      </c>
      <c r="W170" s="722">
        <f t="shared" si="55"/>
        <v>0</v>
      </c>
      <c r="X170" s="442"/>
      <c r="Y170" s="442"/>
      <c r="Z170" s="442"/>
      <c r="AA170" s="442"/>
      <c r="AB170" s="442"/>
      <c r="AC170" s="442"/>
      <c r="AD170" s="442"/>
      <c r="AE170" s="442"/>
      <c r="AF170" s="442"/>
      <c r="AG170" s="442"/>
      <c r="AH170" s="442"/>
      <c r="AI170" s="442"/>
      <c r="AJ170" s="442"/>
      <c r="AK170" s="442"/>
      <c r="AL170" s="442"/>
      <c r="AM170" s="442"/>
      <c r="AN170" s="442"/>
      <c r="AO170" s="442"/>
      <c r="AP170" s="442"/>
      <c r="AQ170" s="442"/>
      <c r="AR170" s="442"/>
      <c r="AS170" s="442"/>
      <c r="AT170" s="442"/>
      <c r="AU170" s="442"/>
      <c r="AV170" s="442"/>
      <c r="AW170" s="442"/>
      <c r="AX170" s="442"/>
      <c r="AY170" s="442"/>
      <c r="AZ170" s="442"/>
    </row>
    <row r="171" spans="2:52" ht="20.100000000000001" hidden="1" customHeight="1" outlineLevel="1">
      <c r="B171" s="434"/>
      <c r="C171" s="1002"/>
      <c r="D171" s="1003"/>
      <c r="E171" s="1003"/>
      <c r="F171" s="1004"/>
      <c r="G171" s="1005"/>
      <c r="H171" s="1006"/>
      <c r="I171" s="1006"/>
      <c r="J171" s="1006"/>
      <c r="K171" s="1007"/>
      <c r="L171" s="715"/>
      <c r="M171" s="715"/>
      <c r="N171" s="715"/>
      <c r="O171" s="715"/>
      <c r="P171" s="715"/>
      <c r="Q171" s="715"/>
      <c r="R171" s="715"/>
      <c r="S171" s="716"/>
      <c r="T171" s="717"/>
      <c r="U171" s="720">
        <f t="shared" si="53"/>
        <v>0</v>
      </c>
      <c r="V171" s="721">
        <f t="shared" si="54"/>
        <v>0</v>
      </c>
      <c r="W171" s="722">
        <f t="shared" si="55"/>
        <v>0</v>
      </c>
      <c r="X171" s="442"/>
      <c r="Y171" s="442"/>
      <c r="Z171" s="442"/>
      <c r="AA171" s="442"/>
      <c r="AB171" s="442"/>
      <c r="AC171" s="442"/>
      <c r="AD171" s="442"/>
      <c r="AE171" s="442"/>
      <c r="AF171" s="442"/>
      <c r="AG171" s="442"/>
      <c r="AH171" s="442"/>
      <c r="AI171" s="442"/>
      <c r="AJ171" s="442"/>
      <c r="AK171" s="442"/>
      <c r="AL171" s="442"/>
      <c r="AM171" s="442"/>
      <c r="AN171" s="442"/>
      <c r="AO171" s="442"/>
      <c r="AP171" s="442"/>
      <c r="AQ171" s="442"/>
      <c r="AR171" s="442"/>
      <c r="AS171" s="442"/>
      <c r="AT171" s="442"/>
      <c r="AU171" s="442"/>
      <c r="AV171" s="442"/>
      <c r="AW171" s="442"/>
      <c r="AX171" s="442"/>
      <c r="AY171" s="442"/>
      <c r="AZ171" s="442"/>
    </row>
    <row r="172" spans="2:52" ht="20.100000000000001" hidden="1" customHeight="1" outlineLevel="1">
      <c r="B172" s="434"/>
      <c r="C172" s="1002"/>
      <c r="D172" s="1003"/>
      <c r="E172" s="1003"/>
      <c r="F172" s="1004"/>
      <c r="G172" s="1005"/>
      <c r="H172" s="1006"/>
      <c r="I172" s="1006"/>
      <c r="J172" s="1006"/>
      <c r="K172" s="1007"/>
      <c r="L172" s="715"/>
      <c r="M172" s="715"/>
      <c r="N172" s="715"/>
      <c r="O172" s="715"/>
      <c r="P172" s="715"/>
      <c r="Q172" s="715"/>
      <c r="R172" s="715"/>
      <c r="S172" s="716"/>
      <c r="T172" s="717"/>
      <c r="U172" s="720">
        <f t="shared" si="53"/>
        <v>0</v>
      </c>
      <c r="V172" s="721">
        <f t="shared" si="54"/>
        <v>0</v>
      </c>
      <c r="W172" s="722">
        <f t="shared" si="55"/>
        <v>0</v>
      </c>
      <c r="X172" s="442"/>
      <c r="Y172" s="442"/>
      <c r="Z172" s="442"/>
      <c r="AA172" s="442"/>
      <c r="AB172" s="442"/>
      <c r="AC172" s="442"/>
      <c r="AD172" s="442"/>
      <c r="AE172" s="442"/>
      <c r="AF172" s="442"/>
      <c r="AG172" s="442"/>
      <c r="AH172" s="442"/>
      <c r="AI172" s="442"/>
      <c r="AJ172" s="442"/>
      <c r="AK172" s="442"/>
      <c r="AL172" s="442"/>
      <c r="AM172" s="442"/>
      <c r="AN172" s="442"/>
      <c r="AO172" s="442"/>
      <c r="AP172" s="442"/>
      <c r="AQ172" s="442"/>
      <c r="AR172" s="442"/>
      <c r="AS172" s="442"/>
      <c r="AT172" s="442"/>
      <c r="AU172" s="442"/>
      <c r="AV172" s="442"/>
      <c r="AW172" s="442"/>
      <c r="AX172" s="442"/>
      <c r="AY172" s="442"/>
      <c r="AZ172" s="442"/>
    </row>
    <row r="173" spans="2:52" ht="20.100000000000001" hidden="1" customHeight="1" outlineLevel="1">
      <c r="B173" s="434"/>
      <c r="C173" s="1002"/>
      <c r="D173" s="1003"/>
      <c r="E173" s="1003"/>
      <c r="F173" s="1004"/>
      <c r="G173" s="1005"/>
      <c r="H173" s="1006"/>
      <c r="I173" s="1006"/>
      <c r="J173" s="1006"/>
      <c r="K173" s="1007"/>
      <c r="L173" s="715"/>
      <c r="M173" s="715"/>
      <c r="N173" s="715"/>
      <c r="O173" s="715"/>
      <c r="P173" s="715"/>
      <c r="Q173" s="715"/>
      <c r="R173" s="715"/>
      <c r="S173" s="716"/>
      <c r="T173" s="717"/>
      <c r="U173" s="720">
        <f t="shared" si="53"/>
        <v>0</v>
      </c>
      <c r="V173" s="721">
        <f t="shared" si="54"/>
        <v>0</v>
      </c>
      <c r="W173" s="722">
        <f t="shared" si="55"/>
        <v>0</v>
      </c>
      <c r="X173" s="442"/>
      <c r="Y173" s="442"/>
      <c r="Z173" s="442"/>
      <c r="AA173" s="442"/>
      <c r="AB173" s="442"/>
      <c r="AC173" s="442"/>
      <c r="AD173" s="442"/>
      <c r="AE173" s="442"/>
      <c r="AF173" s="442"/>
      <c r="AG173" s="442"/>
      <c r="AH173" s="442"/>
      <c r="AI173" s="442"/>
      <c r="AJ173" s="442"/>
      <c r="AK173" s="442"/>
      <c r="AL173" s="442"/>
      <c r="AM173" s="442"/>
      <c r="AN173" s="442"/>
      <c r="AO173" s="442"/>
      <c r="AP173" s="442"/>
      <c r="AQ173" s="442"/>
      <c r="AR173" s="442"/>
      <c r="AS173" s="442"/>
      <c r="AT173" s="442"/>
      <c r="AU173" s="442"/>
      <c r="AV173" s="442"/>
      <c r="AW173" s="442"/>
      <c r="AX173" s="442"/>
      <c r="AY173" s="442"/>
      <c r="AZ173" s="442"/>
    </row>
    <row r="174" spans="2:52" ht="20.100000000000001" hidden="1" customHeight="1" outlineLevel="1">
      <c r="B174" s="434"/>
      <c r="C174" s="1002"/>
      <c r="D174" s="1003"/>
      <c r="E174" s="1003"/>
      <c r="F174" s="1004"/>
      <c r="G174" s="1005"/>
      <c r="H174" s="1006"/>
      <c r="I174" s="1006"/>
      <c r="J174" s="1006"/>
      <c r="K174" s="1007"/>
      <c r="L174" s="715"/>
      <c r="M174" s="715"/>
      <c r="N174" s="715"/>
      <c r="O174" s="715"/>
      <c r="P174" s="715"/>
      <c r="Q174" s="715"/>
      <c r="R174" s="715"/>
      <c r="S174" s="716"/>
      <c r="T174" s="717"/>
      <c r="U174" s="720">
        <f t="shared" si="53"/>
        <v>0</v>
      </c>
      <c r="V174" s="721">
        <f t="shared" si="54"/>
        <v>0</v>
      </c>
      <c r="W174" s="722">
        <f t="shared" si="55"/>
        <v>0</v>
      </c>
      <c r="X174" s="442"/>
      <c r="Y174" s="442"/>
      <c r="Z174" s="442"/>
      <c r="AA174" s="442"/>
      <c r="AB174" s="442"/>
      <c r="AC174" s="442"/>
      <c r="AD174" s="442"/>
      <c r="AE174" s="442"/>
      <c r="AF174" s="442"/>
      <c r="AG174" s="442"/>
      <c r="AH174" s="442"/>
      <c r="AI174" s="442"/>
      <c r="AJ174" s="442"/>
      <c r="AK174" s="442"/>
      <c r="AL174" s="442"/>
      <c r="AM174" s="442"/>
      <c r="AN174" s="442"/>
      <c r="AO174" s="442"/>
      <c r="AP174" s="442"/>
      <c r="AQ174" s="442"/>
      <c r="AR174" s="442"/>
      <c r="AS174" s="442"/>
      <c r="AT174" s="442"/>
      <c r="AU174" s="442"/>
      <c r="AV174" s="442"/>
      <c r="AW174" s="442"/>
      <c r="AX174" s="442"/>
      <c r="AY174" s="442"/>
      <c r="AZ174" s="442"/>
    </row>
    <row r="175" spans="2:52" ht="20.100000000000001" hidden="1" customHeight="1" outlineLevel="1">
      <c r="B175" s="434"/>
      <c r="C175" s="1002"/>
      <c r="D175" s="1003"/>
      <c r="E175" s="1003"/>
      <c r="F175" s="1004"/>
      <c r="G175" s="1005"/>
      <c r="H175" s="1006"/>
      <c r="I175" s="1006"/>
      <c r="J175" s="1006"/>
      <c r="K175" s="1007"/>
      <c r="L175" s="715"/>
      <c r="M175" s="715"/>
      <c r="N175" s="715"/>
      <c r="O175" s="715"/>
      <c r="P175" s="715"/>
      <c r="Q175" s="715"/>
      <c r="R175" s="715"/>
      <c r="S175" s="716"/>
      <c r="T175" s="717"/>
      <c r="U175" s="720">
        <f t="shared" si="53"/>
        <v>0</v>
      </c>
      <c r="V175" s="721">
        <f t="shared" si="54"/>
        <v>0</v>
      </c>
      <c r="W175" s="722">
        <f t="shared" si="55"/>
        <v>0</v>
      </c>
      <c r="X175" s="442"/>
      <c r="Y175" s="442"/>
      <c r="Z175" s="442"/>
      <c r="AA175" s="442"/>
      <c r="AB175" s="442"/>
      <c r="AC175" s="442"/>
      <c r="AD175" s="442"/>
      <c r="AE175" s="442"/>
      <c r="AF175" s="442"/>
      <c r="AG175" s="442"/>
      <c r="AH175" s="442"/>
      <c r="AI175" s="442"/>
      <c r="AJ175" s="442"/>
      <c r="AK175" s="442"/>
      <c r="AL175" s="442"/>
      <c r="AM175" s="442"/>
      <c r="AN175" s="442"/>
      <c r="AO175" s="442"/>
      <c r="AP175" s="442"/>
      <c r="AQ175" s="442"/>
      <c r="AR175" s="442"/>
      <c r="AS175" s="442"/>
      <c r="AT175" s="442"/>
      <c r="AU175" s="442"/>
      <c r="AV175" s="442"/>
      <c r="AW175" s="442"/>
      <c r="AX175" s="442"/>
      <c r="AY175" s="442"/>
      <c r="AZ175" s="442"/>
    </row>
    <row r="176" spans="2:52" ht="20.100000000000001" hidden="1" customHeight="1" outlineLevel="1">
      <c r="B176" s="434"/>
      <c r="C176" s="1002"/>
      <c r="D176" s="1003"/>
      <c r="E176" s="1003"/>
      <c r="F176" s="1004"/>
      <c r="G176" s="1005"/>
      <c r="H176" s="1006"/>
      <c r="I176" s="1006"/>
      <c r="J176" s="1006"/>
      <c r="K176" s="1007"/>
      <c r="L176" s="715"/>
      <c r="M176" s="715"/>
      <c r="N176" s="715"/>
      <c r="O176" s="715"/>
      <c r="P176" s="715"/>
      <c r="Q176" s="715"/>
      <c r="R176" s="715"/>
      <c r="S176" s="716"/>
      <c r="T176" s="717"/>
      <c r="U176" s="720">
        <f t="shared" si="53"/>
        <v>0</v>
      </c>
      <c r="V176" s="721">
        <f t="shared" si="54"/>
        <v>0</v>
      </c>
      <c r="W176" s="722">
        <f t="shared" si="55"/>
        <v>0</v>
      </c>
      <c r="X176" s="442"/>
      <c r="Y176" s="442"/>
      <c r="Z176" s="442"/>
      <c r="AA176" s="442"/>
      <c r="AB176" s="442"/>
      <c r="AC176" s="442"/>
      <c r="AD176" s="442"/>
      <c r="AE176" s="442"/>
      <c r="AF176" s="442"/>
      <c r="AG176" s="442"/>
      <c r="AH176" s="442"/>
      <c r="AI176" s="442"/>
      <c r="AJ176" s="442"/>
      <c r="AK176" s="442"/>
      <c r="AL176" s="442"/>
      <c r="AM176" s="442"/>
      <c r="AN176" s="442"/>
      <c r="AO176" s="442"/>
      <c r="AP176" s="442"/>
      <c r="AQ176" s="442"/>
      <c r="AR176" s="442"/>
      <c r="AS176" s="442"/>
      <c r="AT176" s="442"/>
      <c r="AU176" s="442"/>
      <c r="AV176" s="442"/>
      <c r="AW176" s="442"/>
      <c r="AX176" s="442"/>
      <c r="AY176" s="442"/>
      <c r="AZ176" s="442"/>
    </row>
    <row r="177" spans="2:52" ht="20.100000000000001" hidden="1" customHeight="1" outlineLevel="1">
      <c r="B177" s="434"/>
      <c r="C177" s="1002"/>
      <c r="D177" s="1003"/>
      <c r="E177" s="1003"/>
      <c r="F177" s="1004"/>
      <c r="G177" s="1005"/>
      <c r="H177" s="1006"/>
      <c r="I177" s="1006"/>
      <c r="J177" s="1006"/>
      <c r="K177" s="1007"/>
      <c r="L177" s="715"/>
      <c r="M177" s="715"/>
      <c r="N177" s="715"/>
      <c r="O177" s="715"/>
      <c r="P177" s="715"/>
      <c r="Q177" s="715"/>
      <c r="R177" s="715"/>
      <c r="S177" s="716"/>
      <c r="T177" s="717"/>
      <c r="U177" s="720">
        <f t="shared" si="53"/>
        <v>0</v>
      </c>
      <c r="V177" s="721">
        <f t="shared" si="54"/>
        <v>0</v>
      </c>
      <c r="W177" s="722">
        <f t="shared" si="55"/>
        <v>0</v>
      </c>
      <c r="X177" s="442"/>
      <c r="Y177" s="442"/>
      <c r="Z177" s="442"/>
      <c r="AA177" s="442"/>
      <c r="AB177" s="442"/>
      <c r="AC177" s="442"/>
      <c r="AD177" s="442"/>
      <c r="AE177" s="442"/>
      <c r="AF177" s="442"/>
      <c r="AG177" s="442"/>
      <c r="AH177" s="442"/>
      <c r="AI177" s="442"/>
      <c r="AJ177" s="442"/>
      <c r="AK177" s="442"/>
      <c r="AL177" s="442"/>
      <c r="AM177" s="442"/>
      <c r="AN177" s="442"/>
      <c r="AO177" s="442"/>
      <c r="AP177" s="442"/>
      <c r="AQ177" s="442"/>
      <c r="AR177" s="442"/>
      <c r="AS177" s="442"/>
      <c r="AT177" s="442"/>
      <c r="AU177" s="442"/>
      <c r="AV177" s="442"/>
      <c r="AW177" s="442"/>
      <c r="AX177" s="442"/>
      <c r="AY177" s="442"/>
      <c r="AZ177" s="442"/>
    </row>
    <row r="178" spans="2:52" ht="20.100000000000001" hidden="1" customHeight="1" outlineLevel="1">
      <c r="B178" s="434"/>
      <c r="C178" s="1002"/>
      <c r="D178" s="1003"/>
      <c r="E178" s="1003"/>
      <c r="F178" s="1004"/>
      <c r="G178" s="1005"/>
      <c r="H178" s="1006"/>
      <c r="I178" s="1006"/>
      <c r="J178" s="1006"/>
      <c r="K178" s="1007"/>
      <c r="L178" s="715"/>
      <c r="M178" s="715"/>
      <c r="N178" s="715"/>
      <c r="O178" s="715"/>
      <c r="P178" s="715"/>
      <c r="Q178" s="715"/>
      <c r="R178" s="715"/>
      <c r="S178" s="716"/>
      <c r="T178" s="717"/>
      <c r="U178" s="720">
        <f t="shared" si="53"/>
        <v>0</v>
      </c>
      <c r="V178" s="721">
        <f t="shared" si="54"/>
        <v>0</v>
      </c>
      <c r="W178" s="722">
        <f t="shared" si="55"/>
        <v>0</v>
      </c>
      <c r="X178" s="442"/>
      <c r="Y178" s="442"/>
      <c r="Z178" s="442"/>
      <c r="AA178" s="442"/>
      <c r="AB178" s="442"/>
      <c r="AC178" s="442"/>
      <c r="AD178" s="442"/>
      <c r="AE178" s="442"/>
      <c r="AF178" s="442"/>
      <c r="AG178" s="442"/>
      <c r="AH178" s="442"/>
      <c r="AI178" s="442"/>
      <c r="AJ178" s="442"/>
      <c r="AK178" s="442"/>
      <c r="AL178" s="442"/>
      <c r="AM178" s="442"/>
      <c r="AN178" s="442"/>
      <c r="AO178" s="442"/>
      <c r="AP178" s="442"/>
      <c r="AQ178" s="442"/>
      <c r="AR178" s="442"/>
      <c r="AS178" s="442"/>
      <c r="AT178" s="442"/>
      <c r="AU178" s="442"/>
      <c r="AV178" s="442"/>
      <c r="AW178" s="442"/>
      <c r="AX178" s="442"/>
      <c r="AY178" s="442"/>
      <c r="AZ178" s="442"/>
    </row>
    <row r="179" spans="2:52" ht="20.100000000000001" hidden="1" customHeight="1" outlineLevel="1">
      <c r="B179" s="434"/>
      <c r="C179" s="1002"/>
      <c r="D179" s="1003"/>
      <c r="E179" s="1003"/>
      <c r="F179" s="1004"/>
      <c r="G179" s="1005"/>
      <c r="H179" s="1006"/>
      <c r="I179" s="1006"/>
      <c r="J179" s="1006"/>
      <c r="K179" s="1007"/>
      <c r="L179" s="715"/>
      <c r="M179" s="715"/>
      <c r="N179" s="715"/>
      <c r="O179" s="715"/>
      <c r="P179" s="715"/>
      <c r="Q179" s="715"/>
      <c r="R179" s="715"/>
      <c r="S179" s="716"/>
      <c r="T179" s="717"/>
      <c r="U179" s="720">
        <f t="shared" si="53"/>
        <v>0</v>
      </c>
      <c r="V179" s="721">
        <f t="shared" si="54"/>
        <v>0</v>
      </c>
      <c r="W179" s="722">
        <f t="shared" si="55"/>
        <v>0</v>
      </c>
      <c r="X179" s="442"/>
      <c r="Y179" s="442"/>
      <c r="Z179" s="442"/>
      <c r="AA179" s="442"/>
      <c r="AB179" s="442"/>
      <c r="AC179" s="442"/>
      <c r="AD179" s="442"/>
      <c r="AE179" s="442"/>
      <c r="AF179" s="442"/>
      <c r="AG179" s="442"/>
      <c r="AH179" s="442"/>
      <c r="AI179" s="442"/>
      <c r="AJ179" s="442"/>
      <c r="AK179" s="442"/>
      <c r="AL179" s="442"/>
      <c r="AM179" s="442"/>
      <c r="AN179" s="442"/>
      <c r="AO179" s="442"/>
      <c r="AP179" s="442"/>
      <c r="AQ179" s="442"/>
      <c r="AR179" s="442"/>
      <c r="AS179" s="442"/>
      <c r="AT179" s="442"/>
      <c r="AU179" s="442"/>
      <c r="AV179" s="442"/>
      <c r="AW179" s="442"/>
      <c r="AX179" s="442"/>
      <c r="AY179" s="442"/>
      <c r="AZ179" s="442"/>
    </row>
    <row r="180" spans="2:52" s="19" customFormat="1" ht="9.9499999999999993" hidden="1" customHeight="1" outlineLevel="1">
      <c r="B180" s="435"/>
      <c r="C180" s="437"/>
      <c r="D180" s="437"/>
      <c r="E180" s="437"/>
      <c r="F180" s="437"/>
      <c r="G180" s="666"/>
      <c r="H180" s="666"/>
      <c r="I180" s="666"/>
      <c r="J180" s="666"/>
      <c r="K180" s="666"/>
      <c r="L180" s="438"/>
      <c r="M180" s="438"/>
      <c r="N180" s="438"/>
      <c r="O180" s="438"/>
      <c r="P180" s="438"/>
      <c r="Q180" s="438"/>
      <c r="R180" s="438"/>
      <c r="S180" s="438"/>
      <c r="T180" s="439"/>
      <c r="U180" s="439"/>
      <c r="V180" s="439"/>
      <c r="W180" s="667"/>
      <c r="X180" s="668"/>
      <c r="Y180" s="668"/>
      <c r="Z180" s="668"/>
      <c r="AA180" s="668"/>
      <c r="AB180" s="668"/>
      <c r="AC180" s="668"/>
      <c r="AD180" s="668"/>
      <c r="AE180" s="668"/>
      <c r="AF180" s="668"/>
      <c r="AG180" s="668"/>
      <c r="AH180" s="668"/>
      <c r="AI180" s="668"/>
      <c r="AJ180" s="668"/>
      <c r="AK180" s="668"/>
      <c r="AL180" s="668"/>
      <c r="AM180" s="668"/>
      <c r="AN180" s="668"/>
      <c r="AO180" s="668"/>
      <c r="AP180" s="668"/>
      <c r="AQ180" s="668"/>
      <c r="AR180" s="668"/>
      <c r="AS180" s="668"/>
      <c r="AT180" s="668"/>
      <c r="AU180" s="668"/>
      <c r="AV180" s="668"/>
      <c r="AW180" s="668"/>
      <c r="AX180" s="668"/>
      <c r="AY180" s="668"/>
      <c r="AZ180" s="668"/>
    </row>
    <row r="181" spans="2:52" ht="20.100000000000001" customHeight="1" collapsed="1">
      <c r="B181" s="32">
        <f>B169+1</f>
        <v>15</v>
      </c>
      <c r="C181" s="1013"/>
      <c r="D181" s="1014"/>
      <c r="E181" s="1014"/>
      <c r="F181" s="1015"/>
      <c r="G181" s="1016"/>
      <c r="H181" s="1017"/>
      <c r="I181" s="1017"/>
      <c r="J181" s="1017"/>
      <c r="K181" s="1018"/>
      <c r="L181" s="701">
        <f t="shared" ref="L181:R181" si="56">SUM(L182:L191)</f>
        <v>0</v>
      </c>
      <c r="M181" s="702">
        <f t="shared" si="56"/>
        <v>0</v>
      </c>
      <c r="N181" s="703">
        <f t="shared" si="56"/>
        <v>0</v>
      </c>
      <c r="O181" s="703">
        <f t="shared" si="56"/>
        <v>0</v>
      </c>
      <c r="P181" s="702">
        <f t="shared" si="56"/>
        <v>0</v>
      </c>
      <c r="Q181" s="704">
        <f t="shared" si="56"/>
        <v>0</v>
      </c>
      <c r="R181" s="701">
        <f t="shared" si="56"/>
        <v>0</v>
      </c>
      <c r="S181" s="705">
        <v>1</v>
      </c>
      <c r="T181" s="706">
        <f>(S182*T182)+(S183*T183)+(S184*T184)+(S185*T185)+(S186*T186)+(S187*T187)+(S188*T188)+(S189*T189)+(S190*T190)+(S191*T191)</f>
        <v>0</v>
      </c>
      <c r="U181" s="665">
        <f t="shared" ref="U181:U191" si="57">S181*T181*(1+MGKZ)*(1+Gewinn)*(1+Sicherheit)</f>
        <v>0</v>
      </c>
      <c r="V181" s="643">
        <f t="shared" ref="V181:V191" si="58">R181*Fertigung</f>
        <v>0</v>
      </c>
      <c r="W181" s="50">
        <f t="shared" ref="W181:W191" si="59">L181*$E$6+M181*$M$6+N181*$M$7+O181*$M$8+P181*$E$7+Q181*$M$9+U181+V181</f>
        <v>0</v>
      </c>
      <c r="X181" s="442"/>
      <c r="Y181" s="442"/>
      <c r="Z181" s="442"/>
      <c r="AA181" s="442"/>
      <c r="AB181" s="442"/>
      <c r="AC181" s="442"/>
      <c r="AD181" s="442"/>
      <c r="AE181" s="442"/>
      <c r="AF181" s="442"/>
      <c r="AG181" s="442"/>
      <c r="AH181" s="442"/>
      <c r="AI181" s="442"/>
      <c r="AJ181" s="442"/>
      <c r="AK181" s="442"/>
      <c r="AL181" s="442"/>
      <c r="AM181" s="442"/>
      <c r="AN181" s="442"/>
      <c r="AO181" s="442"/>
      <c r="AP181" s="442"/>
      <c r="AQ181" s="442"/>
      <c r="AR181" s="442"/>
      <c r="AS181" s="442"/>
      <c r="AT181" s="442"/>
      <c r="AU181" s="442"/>
      <c r="AV181" s="442"/>
      <c r="AW181" s="442"/>
      <c r="AX181" s="442"/>
      <c r="AY181" s="442"/>
      <c r="AZ181" s="442"/>
    </row>
    <row r="182" spans="2:52" ht="20.100000000000001" hidden="1" customHeight="1" outlineLevel="1">
      <c r="B182" s="433"/>
      <c r="C182" s="1002"/>
      <c r="D182" s="1003"/>
      <c r="E182" s="1003"/>
      <c r="F182" s="1004"/>
      <c r="G182" s="1005"/>
      <c r="H182" s="1006"/>
      <c r="I182" s="1006"/>
      <c r="J182" s="1006"/>
      <c r="K182" s="1007"/>
      <c r="L182" s="715"/>
      <c r="M182" s="715"/>
      <c r="N182" s="715"/>
      <c r="O182" s="715"/>
      <c r="P182" s="715"/>
      <c r="Q182" s="715"/>
      <c r="R182" s="715"/>
      <c r="S182" s="716"/>
      <c r="T182" s="717"/>
      <c r="U182" s="720">
        <f t="shared" si="57"/>
        <v>0</v>
      </c>
      <c r="V182" s="721">
        <f t="shared" si="58"/>
        <v>0</v>
      </c>
      <c r="W182" s="722">
        <f t="shared" si="59"/>
        <v>0</v>
      </c>
      <c r="X182" s="442"/>
      <c r="Y182" s="442"/>
      <c r="Z182" s="442"/>
      <c r="AA182" s="442"/>
      <c r="AB182" s="442"/>
      <c r="AC182" s="442"/>
      <c r="AD182" s="442"/>
      <c r="AE182" s="442"/>
      <c r="AF182" s="442"/>
      <c r="AG182" s="442"/>
      <c r="AH182" s="442"/>
      <c r="AI182" s="442"/>
      <c r="AJ182" s="442"/>
      <c r="AK182" s="442"/>
      <c r="AL182" s="442"/>
      <c r="AM182" s="442"/>
      <c r="AN182" s="442"/>
      <c r="AO182" s="442"/>
      <c r="AP182" s="442"/>
      <c r="AQ182" s="442"/>
      <c r="AR182" s="442"/>
      <c r="AS182" s="442"/>
      <c r="AT182" s="442"/>
      <c r="AU182" s="442"/>
      <c r="AV182" s="442"/>
      <c r="AW182" s="442"/>
      <c r="AX182" s="442"/>
      <c r="AY182" s="442"/>
      <c r="AZ182" s="442"/>
    </row>
    <row r="183" spans="2:52" ht="20.100000000000001" hidden="1" customHeight="1" outlineLevel="1">
      <c r="B183" s="434"/>
      <c r="C183" s="1002"/>
      <c r="D183" s="1003"/>
      <c r="E183" s="1003"/>
      <c r="F183" s="1004"/>
      <c r="G183" s="1005"/>
      <c r="H183" s="1006"/>
      <c r="I183" s="1006"/>
      <c r="J183" s="1006"/>
      <c r="K183" s="1007"/>
      <c r="L183" s="715"/>
      <c r="M183" s="715"/>
      <c r="N183" s="715"/>
      <c r="O183" s="715"/>
      <c r="P183" s="715"/>
      <c r="Q183" s="715"/>
      <c r="R183" s="715"/>
      <c r="S183" s="716"/>
      <c r="T183" s="717"/>
      <c r="U183" s="720">
        <f t="shared" si="57"/>
        <v>0</v>
      </c>
      <c r="V183" s="721">
        <f t="shared" si="58"/>
        <v>0</v>
      </c>
      <c r="W183" s="722">
        <f t="shared" si="59"/>
        <v>0</v>
      </c>
      <c r="X183" s="442"/>
      <c r="Y183" s="442"/>
      <c r="Z183" s="442"/>
      <c r="AA183" s="442"/>
      <c r="AB183" s="442"/>
      <c r="AC183" s="442"/>
      <c r="AD183" s="442"/>
      <c r="AE183" s="442"/>
      <c r="AF183" s="442"/>
      <c r="AG183" s="442"/>
      <c r="AH183" s="442"/>
      <c r="AI183" s="442"/>
      <c r="AJ183" s="442"/>
      <c r="AK183" s="442"/>
      <c r="AL183" s="442"/>
      <c r="AM183" s="442"/>
      <c r="AN183" s="442"/>
      <c r="AO183" s="442"/>
      <c r="AP183" s="442"/>
      <c r="AQ183" s="442"/>
      <c r="AR183" s="442"/>
      <c r="AS183" s="442"/>
      <c r="AT183" s="442"/>
      <c r="AU183" s="442"/>
      <c r="AV183" s="442"/>
      <c r="AW183" s="442"/>
      <c r="AX183" s="442"/>
      <c r="AY183" s="442"/>
      <c r="AZ183" s="442"/>
    </row>
    <row r="184" spans="2:52" ht="20.100000000000001" hidden="1" customHeight="1" outlineLevel="1">
      <c r="B184" s="434"/>
      <c r="C184" s="1002"/>
      <c r="D184" s="1003"/>
      <c r="E184" s="1003"/>
      <c r="F184" s="1004"/>
      <c r="G184" s="1005"/>
      <c r="H184" s="1006"/>
      <c r="I184" s="1006"/>
      <c r="J184" s="1006"/>
      <c r="K184" s="1007"/>
      <c r="L184" s="715"/>
      <c r="M184" s="715"/>
      <c r="N184" s="715"/>
      <c r="O184" s="715"/>
      <c r="P184" s="715"/>
      <c r="Q184" s="715"/>
      <c r="R184" s="715"/>
      <c r="S184" s="716"/>
      <c r="T184" s="717"/>
      <c r="U184" s="720">
        <f t="shared" si="57"/>
        <v>0</v>
      </c>
      <c r="V184" s="721">
        <f t="shared" si="58"/>
        <v>0</v>
      </c>
      <c r="W184" s="722">
        <f t="shared" si="59"/>
        <v>0</v>
      </c>
      <c r="X184" s="442"/>
      <c r="Y184" s="442"/>
      <c r="Z184" s="442"/>
      <c r="AA184" s="442"/>
      <c r="AB184" s="442"/>
      <c r="AC184" s="442"/>
      <c r="AD184" s="442"/>
      <c r="AE184" s="442"/>
      <c r="AF184" s="442"/>
      <c r="AG184" s="442"/>
      <c r="AH184" s="442"/>
      <c r="AI184" s="442"/>
      <c r="AJ184" s="442"/>
      <c r="AK184" s="442"/>
      <c r="AL184" s="442"/>
      <c r="AM184" s="442"/>
      <c r="AN184" s="442"/>
      <c r="AO184" s="442"/>
      <c r="AP184" s="442"/>
      <c r="AQ184" s="442"/>
      <c r="AR184" s="442"/>
      <c r="AS184" s="442"/>
      <c r="AT184" s="442"/>
      <c r="AU184" s="442"/>
      <c r="AV184" s="442"/>
      <c r="AW184" s="442"/>
      <c r="AX184" s="442"/>
      <c r="AY184" s="442"/>
      <c r="AZ184" s="442"/>
    </row>
    <row r="185" spans="2:52" ht="20.100000000000001" hidden="1" customHeight="1" outlineLevel="1">
      <c r="B185" s="434"/>
      <c r="C185" s="1002"/>
      <c r="D185" s="1003"/>
      <c r="E185" s="1003"/>
      <c r="F185" s="1004"/>
      <c r="G185" s="1005"/>
      <c r="H185" s="1006"/>
      <c r="I185" s="1006"/>
      <c r="J185" s="1006"/>
      <c r="K185" s="1007"/>
      <c r="L185" s="715"/>
      <c r="M185" s="715"/>
      <c r="N185" s="715"/>
      <c r="O185" s="715"/>
      <c r="P185" s="715"/>
      <c r="Q185" s="715"/>
      <c r="R185" s="715"/>
      <c r="S185" s="716"/>
      <c r="T185" s="717"/>
      <c r="U185" s="720">
        <f t="shared" si="57"/>
        <v>0</v>
      </c>
      <c r="V185" s="721">
        <f t="shared" si="58"/>
        <v>0</v>
      </c>
      <c r="W185" s="722">
        <f t="shared" si="59"/>
        <v>0</v>
      </c>
      <c r="X185" s="442"/>
      <c r="Y185" s="442"/>
      <c r="Z185" s="442"/>
      <c r="AA185" s="442"/>
      <c r="AB185" s="442"/>
      <c r="AC185" s="442"/>
      <c r="AD185" s="442"/>
      <c r="AE185" s="442"/>
      <c r="AF185" s="442"/>
      <c r="AG185" s="442"/>
      <c r="AH185" s="442"/>
      <c r="AI185" s="442"/>
      <c r="AJ185" s="442"/>
      <c r="AK185" s="442"/>
      <c r="AL185" s="442"/>
      <c r="AM185" s="442"/>
      <c r="AN185" s="442"/>
      <c r="AO185" s="442"/>
      <c r="AP185" s="442"/>
      <c r="AQ185" s="442"/>
      <c r="AR185" s="442"/>
      <c r="AS185" s="442"/>
      <c r="AT185" s="442"/>
      <c r="AU185" s="442"/>
      <c r="AV185" s="442"/>
      <c r="AW185" s="442"/>
      <c r="AX185" s="442"/>
      <c r="AY185" s="442"/>
      <c r="AZ185" s="442"/>
    </row>
    <row r="186" spans="2:52" ht="20.100000000000001" hidden="1" customHeight="1" outlineLevel="1">
      <c r="B186" s="434"/>
      <c r="C186" s="1002"/>
      <c r="D186" s="1003"/>
      <c r="E186" s="1003"/>
      <c r="F186" s="1004"/>
      <c r="G186" s="1005"/>
      <c r="H186" s="1006"/>
      <c r="I186" s="1006"/>
      <c r="J186" s="1006"/>
      <c r="K186" s="1007"/>
      <c r="L186" s="715"/>
      <c r="M186" s="715"/>
      <c r="N186" s="715"/>
      <c r="O186" s="715"/>
      <c r="P186" s="715"/>
      <c r="Q186" s="715"/>
      <c r="R186" s="715"/>
      <c r="S186" s="716"/>
      <c r="T186" s="717"/>
      <c r="U186" s="720">
        <f t="shared" si="57"/>
        <v>0</v>
      </c>
      <c r="V186" s="721">
        <f t="shared" si="58"/>
        <v>0</v>
      </c>
      <c r="W186" s="722">
        <f t="shared" si="59"/>
        <v>0</v>
      </c>
      <c r="X186" s="442"/>
      <c r="Y186" s="442"/>
      <c r="Z186" s="442"/>
      <c r="AA186" s="442"/>
      <c r="AB186" s="442"/>
      <c r="AC186" s="442"/>
      <c r="AD186" s="442"/>
      <c r="AE186" s="442"/>
      <c r="AF186" s="442"/>
      <c r="AG186" s="442"/>
      <c r="AH186" s="442"/>
      <c r="AI186" s="442"/>
      <c r="AJ186" s="442"/>
      <c r="AK186" s="442"/>
      <c r="AL186" s="442"/>
      <c r="AM186" s="442"/>
      <c r="AN186" s="442"/>
      <c r="AO186" s="442"/>
      <c r="AP186" s="442"/>
      <c r="AQ186" s="442"/>
      <c r="AR186" s="442"/>
      <c r="AS186" s="442"/>
      <c r="AT186" s="442"/>
      <c r="AU186" s="442"/>
      <c r="AV186" s="442"/>
      <c r="AW186" s="442"/>
      <c r="AX186" s="442"/>
      <c r="AY186" s="442"/>
      <c r="AZ186" s="442"/>
    </row>
    <row r="187" spans="2:52" ht="20.100000000000001" hidden="1" customHeight="1" outlineLevel="1">
      <c r="B187" s="434"/>
      <c r="C187" s="1002"/>
      <c r="D187" s="1003"/>
      <c r="E187" s="1003"/>
      <c r="F187" s="1004"/>
      <c r="G187" s="1005"/>
      <c r="H187" s="1006"/>
      <c r="I187" s="1006"/>
      <c r="J187" s="1006"/>
      <c r="K187" s="1007"/>
      <c r="L187" s="715"/>
      <c r="M187" s="715"/>
      <c r="N187" s="715"/>
      <c r="O187" s="715"/>
      <c r="P187" s="715"/>
      <c r="Q187" s="715"/>
      <c r="R187" s="715"/>
      <c r="S187" s="716"/>
      <c r="T187" s="717"/>
      <c r="U187" s="720">
        <f t="shared" si="57"/>
        <v>0</v>
      </c>
      <c r="V187" s="721">
        <f t="shared" si="58"/>
        <v>0</v>
      </c>
      <c r="W187" s="722">
        <f t="shared" si="59"/>
        <v>0</v>
      </c>
      <c r="X187" s="442"/>
      <c r="Y187" s="442"/>
      <c r="Z187" s="442"/>
      <c r="AA187" s="442"/>
      <c r="AB187" s="442"/>
      <c r="AC187" s="442"/>
      <c r="AD187" s="442"/>
      <c r="AE187" s="442"/>
      <c r="AF187" s="442"/>
      <c r="AG187" s="442"/>
      <c r="AH187" s="442"/>
      <c r="AI187" s="442"/>
      <c r="AJ187" s="442"/>
      <c r="AK187" s="442"/>
      <c r="AL187" s="442"/>
      <c r="AM187" s="442"/>
      <c r="AN187" s="442"/>
      <c r="AO187" s="442"/>
      <c r="AP187" s="442"/>
      <c r="AQ187" s="442"/>
      <c r="AR187" s="442"/>
      <c r="AS187" s="442"/>
      <c r="AT187" s="442"/>
      <c r="AU187" s="442"/>
      <c r="AV187" s="442"/>
      <c r="AW187" s="442"/>
      <c r="AX187" s="442"/>
      <c r="AY187" s="442"/>
      <c r="AZ187" s="442"/>
    </row>
    <row r="188" spans="2:52" ht="20.100000000000001" hidden="1" customHeight="1" outlineLevel="1">
      <c r="B188" s="434"/>
      <c r="C188" s="1002"/>
      <c r="D188" s="1003"/>
      <c r="E188" s="1003"/>
      <c r="F188" s="1004"/>
      <c r="G188" s="1005"/>
      <c r="H188" s="1006"/>
      <c r="I188" s="1006"/>
      <c r="J188" s="1006"/>
      <c r="K188" s="1007"/>
      <c r="L188" s="715"/>
      <c r="M188" s="715"/>
      <c r="N188" s="715"/>
      <c r="O188" s="715"/>
      <c r="P188" s="715"/>
      <c r="Q188" s="715"/>
      <c r="R188" s="715"/>
      <c r="S188" s="716"/>
      <c r="T188" s="717"/>
      <c r="U188" s="720">
        <f t="shared" si="57"/>
        <v>0</v>
      </c>
      <c r="V188" s="721">
        <f t="shared" si="58"/>
        <v>0</v>
      </c>
      <c r="W188" s="722">
        <f t="shared" si="59"/>
        <v>0</v>
      </c>
      <c r="X188" s="442"/>
      <c r="Y188" s="442"/>
      <c r="Z188" s="442"/>
      <c r="AA188" s="442"/>
      <c r="AB188" s="442"/>
      <c r="AC188" s="442"/>
      <c r="AD188" s="442"/>
      <c r="AE188" s="442"/>
      <c r="AF188" s="442"/>
      <c r="AG188" s="442"/>
      <c r="AH188" s="442"/>
      <c r="AI188" s="442"/>
      <c r="AJ188" s="442"/>
      <c r="AK188" s="442"/>
      <c r="AL188" s="442"/>
      <c r="AM188" s="442"/>
      <c r="AN188" s="442"/>
      <c r="AO188" s="442"/>
      <c r="AP188" s="442"/>
      <c r="AQ188" s="442"/>
      <c r="AR188" s="442"/>
      <c r="AS188" s="442"/>
      <c r="AT188" s="442"/>
      <c r="AU188" s="442"/>
      <c r="AV188" s="442"/>
      <c r="AW188" s="442"/>
      <c r="AX188" s="442"/>
      <c r="AY188" s="442"/>
      <c r="AZ188" s="442"/>
    </row>
    <row r="189" spans="2:52" ht="20.100000000000001" hidden="1" customHeight="1" outlineLevel="1">
      <c r="B189" s="434"/>
      <c r="C189" s="1002"/>
      <c r="D189" s="1003"/>
      <c r="E189" s="1003"/>
      <c r="F189" s="1004"/>
      <c r="G189" s="1005"/>
      <c r="H189" s="1006"/>
      <c r="I189" s="1006"/>
      <c r="J189" s="1006"/>
      <c r="K189" s="1007"/>
      <c r="L189" s="715"/>
      <c r="M189" s="715"/>
      <c r="N189" s="715"/>
      <c r="O189" s="715"/>
      <c r="P189" s="715"/>
      <c r="Q189" s="715"/>
      <c r="R189" s="715"/>
      <c r="S189" s="716"/>
      <c r="T189" s="717"/>
      <c r="U189" s="720">
        <f t="shared" si="57"/>
        <v>0</v>
      </c>
      <c r="V189" s="721">
        <f t="shared" si="58"/>
        <v>0</v>
      </c>
      <c r="W189" s="722">
        <f t="shared" si="59"/>
        <v>0</v>
      </c>
      <c r="X189" s="442"/>
      <c r="Y189" s="442"/>
      <c r="Z189" s="442"/>
      <c r="AA189" s="442"/>
      <c r="AB189" s="442"/>
      <c r="AC189" s="442"/>
      <c r="AD189" s="442"/>
      <c r="AE189" s="442"/>
      <c r="AF189" s="442"/>
      <c r="AG189" s="442"/>
      <c r="AH189" s="442"/>
      <c r="AI189" s="442"/>
      <c r="AJ189" s="442"/>
      <c r="AK189" s="442"/>
      <c r="AL189" s="442"/>
      <c r="AM189" s="442"/>
      <c r="AN189" s="442"/>
      <c r="AO189" s="442"/>
      <c r="AP189" s="442"/>
      <c r="AQ189" s="442"/>
      <c r="AR189" s="442"/>
      <c r="AS189" s="442"/>
      <c r="AT189" s="442"/>
      <c r="AU189" s="442"/>
      <c r="AV189" s="442"/>
      <c r="AW189" s="442"/>
      <c r="AX189" s="442"/>
      <c r="AY189" s="442"/>
      <c r="AZ189" s="442"/>
    </row>
    <row r="190" spans="2:52" ht="20.100000000000001" hidden="1" customHeight="1" outlineLevel="1">
      <c r="B190" s="434"/>
      <c r="C190" s="1002"/>
      <c r="D190" s="1003"/>
      <c r="E190" s="1003"/>
      <c r="F190" s="1004"/>
      <c r="G190" s="1005"/>
      <c r="H190" s="1006"/>
      <c r="I190" s="1006"/>
      <c r="J190" s="1006"/>
      <c r="K190" s="1007"/>
      <c r="L190" s="715"/>
      <c r="M190" s="715"/>
      <c r="N190" s="715"/>
      <c r="O190" s="715"/>
      <c r="P190" s="715"/>
      <c r="Q190" s="715"/>
      <c r="R190" s="715"/>
      <c r="S190" s="716"/>
      <c r="T190" s="717"/>
      <c r="U190" s="720">
        <f t="shared" si="57"/>
        <v>0</v>
      </c>
      <c r="V190" s="721">
        <f t="shared" si="58"/>
        <v>0</v>
      </c>
      <c r="W190" s="722">
        <f t="shared" si="59"/>
        <v>0</v>
      </c>
      <c r="X190" s="442"/>
      <c r="Y190" s="442"/>
      <c r="Z190" s="442"/>
      <c r="AA190" s="442"/>
      <c r="AB190" s="442"/>
      <c r="AC190" s="442"/>
      <c r="AD190" s="442"/>
      <c r="AE190" s="442"/>
      <c r="AF190" s="442"/>
      <c r="AG190" s="442"/>
      <c r="AH190" s="442"/>
      <c r="AI190" s="442"/>
      <c r="AJ190" s="442"/>
      <c r="AK190" s="442"/>
      <c r="AL190" s="442"/>
      <c r="AM190" s="442"/>
      <c r="AN190" s="442"/>
      <c r="AO190" s="442"/>
      <c r="AP190" s="442"/>
      <c r="AQ190" s="442"/>
      <c r="AR190" s="442"/>
      <c r="AS190" s="442"/>
      <c r="AT190" s="442"/>
      <c r="AU190" s="442"/>
      <c r="AV190" s="442"/>
      <c r="AW190" s="442"/>
      <c r="AX190" s="442"/>
      <c r="AY190" s="442"/>
      <c r="AZ190" s="442"/>
    </row>
    <row r="191" spans="2:52" ht="20.100000000000001" hidden="1" customHeight="1" outlineLevel="1">
      <c r="B191" s="434"/>
      <c r="C191" s="1002"/>
      <c r="D191" s="1003"/>
      <c r="E191" s="1003"/>
      <c r="F191" s="1004"/>
      <c r="G191" s="1005"/>
      <c r="H191" s="1006"/>
      <c r="I191" s="1006"/>
      <c r="J191" s="1006"/>
      <c r="K191" s="1007"/>
      <c r="L191" s="715"/>
      <c r="M191" s="715"/>
      <c r="N191" s="715"/>
      <c r="O191" s="715"/>
      <c r="P191" s="715"/>
      <c r="Q191" s="715"/>
      <c r="R191" s="715"/>
      <c r="S191" s="716"/>
      <c r="T191" s="717"/>
      <c r="U191" s="720">
        <f t="shared" si="57"/>
        <v>0</v>
      </c>
      <c r="V191" s="721">
        <f t="shared" si="58"/>
        <v>0</v>
      </c>
      <c r="W191" s="722">
        <f t="shared" si="59"/>
        <v>0</v>
      </c>
      <c r="X191" s="442"/>
      <c r="Y191" s="442"/>
      <c r="Z191" s="442"/>
      <c r="AA191" s="442"/>
      <c r="AB191" s="442"/>
      <c r="AC191" s="442"/>
      <c r="AD191" s="442"/>
      <c r="AE191" s="442"/>
      <c r="AF191" s="442"/>
      <c r="AG191" s="442"/>
      <c r="AH191" s="442"/>
      <c r="AI191" s="442"/>
      <c r="AJ191" s="442"/>
      <c r="AK191" s="442"/>
      <c r="AL191" s="442"/>
      <c r="AM191" s="442"/>
      <c r="AN191" s="442"/>
      <c r="AO191" s="442"/>
      <c r="AP191" s="442"/>
      <c r="AQ191" s="442"/>
      <c r="AR191" s="442"/>
      <c r="AS191" s="442"/>
      <c r="AT191" s="442"/>
      <c r="AU191" s="442"/>
      <c r="AV191" s="442"/>
      <c r="AW191" s="442"/>
      <c r="AX191" s="442"/>
      <c r="AY191" s="442"/>
      <c r="AZ191" s="442"/>
    </row>
    <row r="192" spans="2:52" s="19" customFormat="1" ht="9.9499999999999993" hidden="1" customHeight="1" outlineLevel="1">
      <c r="B192" s="435"/>
      <c r="C192" s="437"/>
      <c r="D192" s="437"/>
      <c r="E192" s="437"/>
      <c r="F192" s="437"/>
      <c r="G192" s="666"/>
      <c r="H192" s="666"/>
      <c r="I192" s="666"/>
      <c r="J192" s="666"/>
      <c r="K192" s="666"/>
      <c r="L192" s="438"/>
      <c r="M192" s="438"/>
      <c r="N192" s="438"/>
      <c r="O192" s="438"/>
      <c r="P192" s="438"/>
      <c r="Q192" s="438"/>
      <c r="R192" s="438"/>
      <c r="S192" s="438"/>
      <c r="T192" s="439"/>
      <c r="U192" s="439"/>
      <c r="V192" s="439"/>
      <c r="W192" s="667"/>
      <c r="X192" s="668"/>
      <c r="Y192" s="668"/>
      <c r="Z192" s="668"/>
      <c r="AA192" s="668"/>
      <c r="AB192" s="668"/>
      <c r="AC192" s="668"/>
      <c r="AD192" s="668"/>
      <c r="AE192" s="668"/>
      <c r="AF192" s="668"/>
      <c r="AG192" s="668"/>
      <c r="AH192" s="668"/>
      <c r="AI192" s="668"/>
      <c r="AJ192" s="668"/>
      <c r="AK192" s="668"/>
      <c r="AL192" s="668"/>
      <c r="AM192" s="668"/>
      <c r="AN192" s="668"/>
      <c r="AO192" s="668"/>
      <c r="AP192" s="668"/>
      <c r="AQ192" s="668"/>
      <c r="AR192" s="668"/>
      <c r="AS192" s="668"/>
      <c r="AT192" s="668"/>
      <c r="AU192" s="668"/>
      <c r="AV192" s="668"/>
      <c r="AW192" s="668"/>
      <c r="AX192" s="668"/>
      <c r="AY192" s="668"/>
      <c r="AZ192" s="668"/>
    </row>
    <row r="193" spans="2:52" ht="20.100000000000001" customHeight="1" collapsed="1">
      <c r="B193" s="32">
        <f>B181+1</f>
        <v>16</v>
      </c>
      <c r="C193" s="1013"/>
      <c r="D193" s="1014"/>
      <c r="E193" s="1014"/>
      <c r="F193" s="1015"/>
      <c r="G193" s="1016"/>
      <c r="H193" s="1017"/>
      <c r="I193" s="1017"/>
      <c r="J193" s="1017"/>
      <c r="K193" s="1018"/>
      <c r="L193" s="701">
        <f t="shared" ref="L193:R193" si="60">SUM(L194:L203)</f>
        <v>0</v>
      </c>
      <c r="M193" s="702">
        <f t="shared" si="60"/>
        <v>0</v>
      </c>
      <c r="N193" s="703">
        <f t="shared" si="60"/>
        <v>0</v>
      </c>
      <c r="O193" s="703">
        <f t="shared" si="60"/>
        <v>0</v>
      </c>
      <c r="P193" s="702">
        <f t="shared" si="60"/>
        <v>0</v>
      </c>
      <c r="Q193" s="704">
        <f t="shared" si="60"/>
        <v>0</v>
      </c>
      <c r="R193" s="701">
        <f t="shared" si="60"/>
        <v>0</v>
      </c>
      <c r="S193" s="705">
        <v>1</v>
      </c>
      <c r="T193" s="706">
        <f>(S194*T194)+(S195*T195)+(S196*T196)+(S197*T197)+(S198*T198)+(S199*T199)+(S200*T200)+(S201*T201)+(S202*T202)+(S203*T203)</f>
        <v>0</v>
      </c>
      <c r="U193" s="665">
        <f t="shared" ref="U193:U203" si="61">S193*T193*(1+MGKZ)*(1+Gewinn)*(1+Sicherheit)</f>
        <v>0</v>
      </c>
      <c r="V193" s="643">
        <f t="shared" ref="V193:V203" si="62">R193*Fertigung</f>
        <v>0</v>
      </c>
      <c r="W193" s="50">
        <f t="shared" ref="W193:W203" si="63">L193*$E$6+M193*$M$6+N193*$M$7+O193*$M$8+P193*$E$7+Q193*$M$9+U193+V193</f>
        <v>0</v>
      </c>
      <c r="X193" s="442"/>
      <c r="Y193" s="442"/>
      <c r="Z193" s="442"/>
      <c r="AA193" s="442"/>
      <c r="AB193" s="442"/>
      <c r="AC193" s="442"/>
      <c r="AD193" s="442"/>
      <c r="AE193" s="442"/>
      <c r="AF193" s="442"/>
      <c r="AG193" s="442"/>
      <c r="AH193" s="442"/>
      <c r="AI193" s="442"/>
      <c r="AJ193" s="442"/>
      <c r="AK193" s="442"/>
      <c r="AL193" s="442"/>
      <c r="AM193" s="442"/>
      <c r="AN193" s="442"/>
      <c r="AO193" s="442"/>
      <c r="AP193" s="442"/>
      <c r="AQ193" s="442"/>
      <c r="AR193" s="442"/>
      <c r="AS193" s="442"/>
      <c r="AT193" s="442"/>
      <c r="AU193" s="442"/>
      <c r="AV193" s="442"/>
      <c r="AW193" s="442"/>
      <c r="AX193" s="442"/>
      <c r="AY193" s="442"/>
      <c r="AZ193" s="442"/>
    </row>
    <row r="194" spans="2:52" ht="20.100000000000001" hidden="1" customHeight="1" outlineLevel="1">
      <c r="B194" s="433"/>
      <c r="C194" s="1002"/>
      <c r="D194" s="1003"/>
      <c r="E194" s="1003"/>
      <c r="F194" s="1004"/>
      <c r="G194" s="1005"/>
      <c r="H194" s="1006"/>
      <c r="I194" s="1006"/>
      <c r="J194" s="1006"/>
      <c r="K194" s="1007"/>
      <c r="L194" s="715"/>
      <c r="M194" s="715"/>
      <c r="N194" s="715"/>
      <c r="O194" s="715"/>
      <c r="P194" s="715"/>
      <c r="Q194" s="715"/>
      <c r="R194" s="715"/>
      <c r="S194" s="716"/>
      <c r="T194" s="717"/>
      <c r="U194" s="720">
        <f t="shared" si="61"/>
        <v>0</v>
      </c>
      <c r="V194" s="721">
        <f t="shared" si="62"/>
        <v>0</v>
      </c>
      <c r="W194" s="722">
        <f t="shared" si="63"/>
        <v>0</v>
      </c>
      <c r="X194" s="442"/>
      <c r="Y194" s="442"/>
      <c r="Z194" s="442"/>
      <c r="AA194" s="442"/>
      <c r="AB194" s="442"/>
      <c r="AC194" s="442"/>
      <c r="AD194" s="442"/>
      <c r="AE194" s="442"/>
      <c r="AF194" s="442"/>
      <c r="AG194" s="442"/>
      <c r="AH194" s="442"/>
      <c r="AI194" s="442"/>
      <c r="AJ194" s="442"/>
      <c r="AK194" s="442"/>
      <c r="AL194" s="442"/>
      <c r="AM194" s="442"/>
      <c r="AN194" s="442"/>
      <c r="AO194" s="442"/>
      <c r="AP194" s="442"/>
      <c r="AQ194" s="442"/>
      <c r="AR194" s="442"/>
      <c r="AS194" s="442"/>
      <c r="AT194" s="442"/>
      <c r="AU194" s="442"/>
      <c r="AV194" s="442"/>
      <c r="AW194" s="442"/>
      <c r="AX194" s="442"/>
      <c r="AY194" s="442"/>
      <c r="AZ194" s="442"/>
    </row>
    <row r="195" spans="2:52" ht="20.100000000000001" hidden="1" customHeight="1" outlineLevel="1">
      <c r="B195" s="434"/>
      <c r="C195" s="1002"/>
      <c r="D195" s="1003"/>
      <c r="E195" s="1003"/>
      <c r="F195" s="1004"/>
      <c r="G195" s="1005"/>
      <c r="H195" s="1006"/>
      <c r="I195" s="1006"/>
      <c r="J195" s="1006"/>
      <c r="K195" s="1007"/>
      <c r="L195" s="715"/>
      <c r="M195" s="715"/>
      <c r="N195" s="715"/>
      <c r="O195" s="715"/>
      <c r="P195" s="715"/>
      <c r="Q195" s="715"/>
      <c r="R195" s="715"/>
      <c r="S195" s="716"/>
      <c r="T195" s="717"/>
      <c r="U195" s="720">
        <f t="shared" si="61"/>
        <v>0</v>
      </c>
      <c r="V195" s="721">
        <f t="shared" si="62"/>
        <v>0</v>
      </c>
      <c r="W195" s="722">
        <f t="shared" si="63"/>
        <v>0</v>
      </c>
      <c r="X195" s="442"/>
      <c r="Y195" s="442"/>
      <c r="Z195" s="442"/>
      <c r="AA195" s="442"/>
      <c r="AB195" s="442"/>
      <c r="AC195" s="442"/>
      <c r="AD195" s="442"/>
      <c r="AE195" s="442"/>
      <c r="AF195" s="442"/>
      <c r="AG195" s="442"/>
      <c r="AH195" s="442"/>
      <c r="AI195" s="442"/>
      <c r="AJ195" s="442"/>
      <c r="AK195" s="442"/>
      <c r="AL195" s="442"/>
      <c r="AM195" s="442"/>
      <c r="AN195" s="442"/>
      <c r="AO195" s="442"/>
      <c r="AP195" s="442"/>
      <c r="AQ195" s="442"/>
      <c r="AR195" s="442"/>
      <c r="AS195" s="442"/>
      <c r="AT195" s="442"/>
      <c r="AU195" s="442"/>
      <c r="AV195" s="442"/>
      <c r="AW195" s="442"/>
      <c r="AX195" s="442"/>
      <c r="AY195" s="442"/>
      <c r="AZ195" s="442"/>
    </row>
    <row r="196" spans="2:52" ht="20.100000000000001" hidden="1" customHeight="1" outlineLevel="1">
      <c r="B196" s="434"/>
      <c r="C196" s="1002"/>
      <c r="D196" s="1003"/>
      <c r="E196" s="1003"/>
      <c r="F196" s="1004"/>
      <c r="G196" s="1005"/>
      <c r="H196" s="1006"/>
      <c r="I196" s="1006"/>
      <c r="J196" s="1006"/>
      <c r="K196" s="1007"/>
      <c r="L196" s="715"/>
      <c r="M196" s="715"/>
      <c r="N196" s="715"/>
      <c r="O196" s="715"/>
      <c r="P196" s="715"/>
      <c r="Q196" s="715"/>
      <c r="R196" s="715"/>
      <c r="S196" s="716"/>
      <c r="T196" s="717"/>
      <c r="U196" s="720">
        <f t="shared" si="61"/>
        <v>0</v>
      </c>
      <c r="V196" s="721">
        <f t="shared" si="62"/>
        <v>0</v>
      </c>
      <c r="W196" s="722">
        <f t="shared" si="63"/>
        <v>0</v>
      </c>
      <c r="X196" s="442"/>
      <c r="Y196" s="442"/>
      <c r="Z196" s="442"/>
      <c r="AA196" s="442"/>
      <c r="AB196" s="442"/>
      <c r="AC196" s="442"/>
      <c r="AD196" s="442"/>
      <c r="AE196" s="442"/>
      <c r="AF196" s="442"/>
      <c r="AG196" s="442"/>
      <c r="AH196" s="442"/>
      <c r="AI196" s="442"/>
      <c r="AJ196" s="442"/>
      <c r="AK196" s="442"/>
      <c r="AL196" s="442"/>
      <c r="AM196" s="442"/>
      <c r="AN196" s="442"/>
      <c r="AO196" s="442"/>
      <c r="AP196" s="442"/>
      <c r="AQ196" s="442"/>
      <c r="AR196" s="442"/>
      <c r="AS196" s="442"/>
      <c r="AT196" s="442"/>
      <c r="AU196" s="442"/>
      <c r="AV196" s="442"/>
      <c r="AW196" s="442"/>
      <c r="AX196" s="442"/>
      <c r="AY196" s="442"/>
      <c r="AZ196" s="442"/>
    </row>
    <row r="197" spans="2:52" ht="20.100000000000001" hidden="1" customHeight="1" outlineLevel="1">
      <c r="B197" s="434"/>
      <c r="C197" s="1002"/>
      <c r="D197" s="1003"/>
      <c r="E197" s="1003"/>
      <c r="F197" s="1004"/>
      <c r="G197" s="1005"/>
      <c r="H197" s="1006"/>
      <c r="I197" s="1006"/>
      <c r="J197" s="1006"/>
      <c r="K197" s="1007"/>
      <c r="L197" s="715"/>
      <c r="M197" s="715"/>
      <c r="N197" s="715"/>
      <c r="O197" s="715"/>
      <c r="P197" s="715"/>
      <c r="Q197" s="715"/>
      <c r="R197" s="715"/>
      <c r="S197" s="716"/>
      <c r="T197" s="717"/>
      <c r="U197" s="720">
        <f t="shared" si="61"/>
        <v>0</v>
      </c>
      <c r="V197" s="721">
        <f t="shared" si="62"/>
        <v>0</v>
      </c>
      <c r="W197" s="722">
        <f t="shared" si="63"/>
        <v>0</v>
      </c>
      <c r="X197" s="442"/>
      <c r="Y197" s="442"/>
      <c r="Z197" s="442"/>
      <c r="AA197" s="442"/>
      <c r="AB197" s="442"/>
      <c r="AC197" s="442"/>
      <c r="AD197" s="442"/>
      <c r="AE197" s="442"/>
      <c r="AF197" s="442"/>
      <c r="AG197" s="442"/>
      <c r="AH197" s="442"/>
      <c r="AI197" s="442"/>
      <c r="AJ197" s="442"/>
      <c r="AK197" s="442"/>
      <c r="AL197" s="442"/>
      <c r="AM197" s="442"/>
      <c r="AN197" s="442"/>
      <c r="AO197" s="442"/>
      <c r="AP197" s="442"/>
      <c r="AQ197" s="442"/>
      <c r="AR197" s="442"/>
      <c r="AS197" s="442"/>
      <c r="AT197" s="442"/>
      <c r="AU197" s="442"/>
      <c r="AV197" s="442"/>
      <c r="AW197" s="442"/>
      <c r="AX197" s="442"/>
      <c r="AY197" s="442"/>
      <c r="AZ197" s="442"/>
    </row>
    <row r="198" spans="2:52" ht="20.100000000000001" hidden="1" customHeight="1" outlineLevel="1">
      <c r="B198" s="434"/>
      <c r="C198" s="1002"/>
      <c r="D198" s="1003"/>
      <c r="E198" s="1003"/>
      <c r="F198" s="1004"/>
      <c r="G198" s="1005"/>
      <c r="H198" s="1006"/>
      <c r="I198" s="1006"/>
      <c r="J198" s="1006"/>
      <c r="K198" s="1007"/>
      <c r="L198" s="715"/>
      <c r="M198" s="715"/>
      <c r="N198" s="715"/>
      <c r="O198" s="715"/>
      <c r="P198" s="715"/>
      <c r="Q198" s="715"/>
      <c r="R198" s="715"/>
      <c r="S198" s="716"/>
      <c r="T198" s="717"/>
      <c r="U198" s="720">
        <f t="shared" si="61"/>
        <v>0</v>
      </c>
      <c r="V198" s="721">
        <f t="shared" si="62"/>
        <v>0</v>
      </c>
      <c r="W198" s="722">
        <f t="shared" si="63"/>
        <v>0</v>
      </c>
      <c r="X198" s="442"/>
      <c r="Y198" s="442"/>
      <c r="Z198" s="442"/>
      <c r="AA198" s="442"/>
      <c r="AB198" s="442"/>
      <c r="AC198" s="442"/>
      <c r="AD198" s="442"/>
      <c r="AE198" s="442"/>
      <c r="AF198" s="442"/>
      <c r="AG198" s="442"/>
      <c r="AH198" s="442"/>
      <c r="AI198" s="442"/>
      <c r="AJ198" s="442"/>
      <c r="AK198" s="442"/>
      <c r="AL198" s="442"/>
      <c r="AM198" s="442"/>
      <c r="AN198" s="442"/>
      <c r="AO198" s="442"/>
      <c r="AP198" s="442"/>
      <c r="AQ198" s="442"/>
      <c r="AR198" s="442"/>
      <c r="AS198" s="442"/>
      <c r="AT198" s="442"/>
      <c r="AU198" s="442"/>
      <c r="AV198" s="442"/>
      <c r="AW198" s="442"/>
      <c r="AX198" s="442"/>
      <c r="AY198" s="442"/>
      <c r="AZ198" s="442"/>
    </row>
    <row r="199" spans="2:52" ht="20.100000000000001" hidden="1" customHeight="1" outlineLevel="1">
      <c r="B199" s="434"/>
      <c r="C199" s="1002"/>
      <c r="D199" s="1003"/>
      <c r="E199" s="1003"/>
      <c r="F199" s="1004"/>
      <c r="G199" s="1005"/>
      <c r="H199" s="1006"/>
      <c r="I199" s="1006"/>
      <c r="J199" s="1006"/>
      <c r="K199" s="1007"/>
      <c r="L199" s="715"/>
      <c r="M199" s="715"/>
      <c r="N199" s="715"/>
      <c r="O199" s="715"/>
      <c r="P199" s="715"/>
      <c r="Q199" s="715"/>
      <c r="R199" s="715"/>
      <c r="S199" s="716"/>
      <c r="T199" s="717"/>
      <c r="U199" s="720">
        <f t="shared" si="61"/>
        <v>0</v>
      </c>
      <c r="V199" s="721">
        <f t="shared" si="62"/>
        <v>0</v>
      </c>
      <c r="W199" s="722">
        <f t="shared" si="63"/>
        <v>0</v>
      </c>
      <c r="X199" s="442"/>
      <c r="Y199" s="442"/>
      <c r="Z199" s="442"/>
      <c r="AA199" s="442"/>
      <c r="AB199" s="442"/>
      <c r="AC199" s="442"/>
      <c r="AD199" s="442"/>
      <c r="AE199" s="442"/>
      <c r="AF199" s="442"/>
      <c r="AG199" s="442"/>
      <c r="AH199" s="442"/>
      <c r="AI199" s="442"/>
      <c r="AJ199" s="442"/>
      <c r="AK199" s="442"/>
      <c r="AL199" s="442"/>
      <c r="AM199" s="442"/>
      <c r="AN199" s="442"/>
      <c r="AO199" s="442"/>
      <c r="AP199" s="442"/>
      <c r="AQ199" s="442"/>
      <c r="AR199" s="442"/>
      <c r="AS199" s="442"/>
      <c r="AT199" s="442"/>
      <c r="AU199" s="442"/>
      <c r="AV199" s="442"/>
      <c r="AW199" s="442"/>
      <c r="AX199" s="442"/>
      <c r="AY199" s="442"/>
      <c r="AZ199" s="442"/>
    </row>
    <row r="200" spans="2:52" ht="20.100000000000001" hidden="1" customHeight="1" outlineLevel="1">
      <c r="B200" s="434"/>
      <c r="C200" s="1002"/>
      <c r="D200" s="1003"/>
      <c r="E200" s="1003"/>
      <c r="F200" s="1004"/>
      <c r="G200" s="1005"/>
      <c r="H200" s="1006"/>
      <c r="I200" s="1006"/>
      <c r="J200" s="1006"/>
      <c r="K200" s="1007"/>
      <c r="L200" s="715"/>
      <c r="M200" s="715"/>
      <c r="N200" s="715"/>
      <c r="O200" s="715"/>
      <c r="P200" s="715"/>
      <c r="Q200" s="715"/>
      <c r="R200" s="715"/>
      <c r="S200" s="716"/>
      <c r="T200" s="717"/>
      <c r="U200" s="720">
        <f t="shared" si="61"/>
        <v>0</v>
      </c>
      <c r="V200" s="721">
        <f t="shared" si="62"/>
        <v>0</v>
      </c>
      <c r="W200" s="722">
        <f t="shared" si="63"/>
        <v>0</v>
      </c>
      <c r="X200" s="442"/>
      <c r="Y200" s="442"/>
      <c r="Z200" s="442"/>
      <c r="AA200" s="442"/>
      <c r="AB200" s="442"/>
      <c r="AC200" s="442"/>
      <c r="AD200" s="442"/>
      <c r="AE200" s="442"/>
      <c r="AF200" s="442"/>
      <c r="AG200" s="442"/>
      <c r="AH200" s="442"/>
      <c r="AI200" s="442"/>
      <c r="AJ200" s="442"/>
      <c r="AK200" s="442"/>
      <c r="AL200" s="442"/>
      <c r="AM200" s="442"/>
      <c r="AN200" s="442"/>
      <c r="AO200" s="442"/>
      <c r="AP200" s="442"/>
      <c r="AQ200" s="442"/>
      <c r="AR200" s="442"/>
      <c r="AS200" s="442"/>
      <c r="AT200" s="442"/>
      <c r="AU200" s="442"/>
      <c r="AV200" s="442"/>
      <c r="AW200" s="442"/>
      <c r="AX200" s="442"/>
      <c r="AY200" s="442"/>
      <c r="AZ200" s="442"/>
    </row>
    <row r="201" spans="2:52" ht="20.100000000000001" hidden="1" customHeight="1" outlineLevel="1">
      <c r="B201" s="434"/>
      <c r="C201" s="1002"/>
      <c r="D201" s="1003"/>
      <c r="E201" s="1003"/>
      <c r="F201" s="1004"/>
      <c r="G201" s="1005"/>
      <c r="H201" s="1006"/>
      <c r="I201" s="1006"/>
      <c r="J201" s="1006"/>
      <c r="K201" s="1007"/>
      <c r="L201" s="715"/>
      <c r="M201" s="715"/>
      <c r="N201" s="715"/>
      <c r="O201" s="715"/>
      <c r="P201" s="715"/>
      <c r="Q201" s="715"/>
      <c r="R201" s="715"/>
      <c r="S201" s="716"/>
      <c r="T201" s="717"/>
      <c r="U201" s="720">
        <f t="shared" si="61"/>
        <v>0</v>
      </c>
      <c r="V201" s="721">
        <f t="shared" si="62"/>
        <v>0</v>
      </c>
      <c r="W201" s="722">
        <f t="shared" si="63"/>
        <v>0</v>
      </c>
      <c r="X201" s="442"/>
      <c r="Y201" s="442"/>
      <c r="Z201" s="442"/>
      <c r="AA201" s="442"/>
      <c r="AB201" s="442"/>
      <c r="AC201" s="442"/>
      <c r="AD201" s="442"/>
      <c r="AE201" s="442"/>
      <c r="AF201" s="442"/>
      <c r="AG201" s="442"/>
      <c r="AH201" s="442"/>
      <c r="AI201" s="442"/>
      <c r="AJ201" s="442"/>
      <c r="AK201" s="442"/>
      <c r="AL201" s="442"/>
      <c r="AM201" s="442"/>
      <c r="AN201" s="442"/>
      <c r="AO201" s="442"/>
      <c r="AP201" s="442"/>
      <c r="AQ201" s="442"/>
      <c r="AR201" s="442"/>
      <c r="AS201" s="442"/>
      <c r="AT201" s="442"/>
      <c r="AU201" s="442"/>
      <c r="AV201" s="442"/>
      <c r="AW201" s="442"/>
      <c r="AX201" s="442"/>
      <c r="AY201" s="442"/>
      <c r="AZ201" s="442"/>
    </row>
    <row r="202" spans="2:52" ht="20.100000000000001" hidden="1" customHeight="1" outlineLevel="1">
      <c r="B202" s="434"/>
      <c r="C202" s="1002"/>
      <c r="D202" s="1003"/>
      <c r="E202" s="1003"/>
      <c r="F202" s="1004"/>
      <c r="G202" s="1005"/>
      <c r="H202" s="1006"/>
      <c r="I202" s="1006"/>
      <c r="J202" s="1006"/>
      <c r="K202" s="1007"/>
      <c r="L202" s="715"/>
      <c r="M202" s="715"/>
      <c r="N202" s="715"/>
      <c r="O202" s="715"/>
      <c r="P202" s="715"/>
      <c r="Q202" s="715"/>
      <c r="R202" s="715"/>
      <c r="S202" s="716"/>
      <c r="T202" s="717"/>
      <c r="U202" s="720">
        <f t="shared" si="61"/>
        <v>0</v>
      </c>
      <c r="V202" s="721">
        <f t="shared" si="62"/>
        <v>0</v>
      </c>
      <c r="W202" s="722">
        <f t="shared" si="63"/>
        <v>0</v>
      </c>
      <c r="X202" s="442"/>
      <c r="Y202" s="442"/>
      <c r="Z202" s="442"/>
      <c r="AA202" s="442"/>
      <c r="AB202" s="442"/>
      <c r="AC202" s="442"/>
      <c r="AD202" s="442"/>
      <c r="AE202" s="442"/>
      <c r="AF202" s="442"/>
      <c r="AG202" s="442"/>
      <c r="AH202" s="442"/>
      <c r="AI202" s="442"/>
      <c r="AJ202" s="442"/>
      <c r="AK202" s="442"/>
      <c r="AL202" s="442"/>
      <c r="AM202" s="442"/>
      <c r="AN202" s="442"/>
      <c r="AO202" s="442"/>
      <c r="AP202" s="442"/>
      <c r="AQ202" s="442"/>
      <c r="AR202" s="442"/>
      <c r="AS202" s="442"/>
      <c r="AT202" s="442"/>
      <c r="AU202" s="442"/>
      <c r="AV202" s="442"/>
      <c r="AW202" s="442"/>
      <c r="AX202" s="442"/>
      <c r="AY202" s="442"/>
      <c r="AZ202" s="442"/>
    </row>
    <row r="203" spans="2:52" ht="20.100000000000001" hidden="1" customHeight="1" outlineLevel="1">
      <c r="B203" s="434"/>
      <c r="C203" s="1002"/>
      <c r="D203" s="1003"/>
      <c r="E203" s="1003"/>
      <c r="F203" s="1004"/>
      <c r="G203" s="1005"/>
      <c r="H203" s="1006"/>
      <c r="I203" s="1006"/>
      <c r="J203" s="1006"/>
      <c r="K203" s="1007"/>
      <c r="L203" s="715"/>
      <c r="M203" s="715"/>
      <c r="N203" s="715"/>
      <c r="O203" s="715"/>
      <c r="P203" s="715"/>
      <c r="Q203" s="715"/>
      <c r="R203" s="715"/>
      <c r="S203" s="716"/>
      <c r="T203" s="717"/>
      <c r="U203" s="720">
        <f t="shared" si="61"/>
        <v>0</v>
      </c>
      <c r="V203" s="721">
        <f t="shared" si="62"/>
        <v>0</v>
      </c>
      <c r="W203" s="722">
        <f t="shared" si="63"/>
        <v>0</v>
      </c>
      <c r="X203" s="442"/>
      <c r="Y203" s="442"/>
      <c r="Z203" s="442"/>
      <c r="AA203" s="442"/>
      <c r="AB203" s="442"/>
      <c r="AC203" s="442"/>
      <c r="AD203" s="442"/>
      <c r="AE203" s="442"/>
      <c r="AF203" s="442"/>
      <c r="AG203" s="442"/>
      <c r="AH203" s="442"/>
      <c r="AI203" s="442"/>
      <c r="AJ203" s="442"/>
      <c r="AK203" s="442"/>
      <c r="AL203" s="442"/>
      <c r="AM203" s="442"/>
      <c r="AN203" s="442"/>
      <c r="AO203" s="442"/>
      <c r="AP203" s="442"/>
      <c r="AQ203" s="442"/>
      <c r="AR203" s="442"/>
      <c r="AS203" s="442"/>
      <c r="AT203" s="442"/>
      <c r="AU203" s="442"/>
      <c r="AV203" s="442"/>
      <c r="AW203" s="442"/>
      <c r="AX203" s="442"/>
      <c r="AY203" s="442"/>
      <c r="AZ203" s="442"/>
    </row>
    <row r="204" spans="2:52" s="19" customFormat="1" ht="9.9499999999999993" hidden="1" customHeight="1" outlineLevel="1">
      <c r="B204" s="435"/>
      <c r="C204" s="437"/>
      <c r="D204" s="437"/>
      <c r="E204" s="437"/>
      <c r="F204" s="437"/>
      <c r="G204" s="666"/>
      <c r="H204" s="666"/>
      <c r="I204" s="666"/>
      <c r="J204" s="666"/>
      <c r="K204" s="666"/>
      <c r="L204" s="438"/>
      <c r="M204" s="438"/>
      <c r="N204" s="438"/>
      <c r="O204" s="438"/>
      <c r="P204" s="438"/>
      <c r="Q204" s="438"/>
      <c r="R204" s="438"/>
      <c r="S204" s="438"/>
      <c r="T204" s="439"/>
      <c r="U204" s="439"/>
      <c r="V204" s="439"/>
      <c r="W204" s="667"/>
      <c r="X204" s="668"/>
      <c r="Y204" s="668"/>
      <c r="Z204" s="668"/>
      <c r="AA204" s="668"/>
      <c r="AB204" s="668"/>
      <c r="AC204" s="668"/>
      <c r="AD204" s="668"/>
      <c r="AE204" s="668"/>
      <c r="AF204" s="668"/>
      <c r="AG204" s="668"/>
      <c r="AH204" s="668"/>
      <c r="AI204" s="668"/>
      <c r="AJ204" s="668"/>
      <c r="AK204" s="668"/>
      <c r="AL204" s="668"/>
      <c r="AM204" s="668"/>
      <c r="AN204" s="668"/>
      <c r="AO204" s="668"/>
      <c r="AP204" s="668"/>
      <c r="AQ204" s="668"/>
      <c r="AR204" s="668"/>
      <c r="AS204" s="668"/>
      <c r="AT204" s="668"/>
      <c r="AU204" s="668"/>
      <c r="AV204" s="668"/>
      <c r="AW204" s="668"/>
      <c r="AX204" s="668"/>
      <c r="AY204" s="668"/>
      <c r="AZ204" s="668"/>
    </row>
    <row r="205" spans="2:52" ht="20.100000000000001" customHeight="1" collapsed="1">
      <c r="B205" s="32">
        <f>B193+1</f>
        <v>17</v>
      </c>
      <c r="C205" s="1013"/>
      <c r="D205" s="1014"/>
      <c r="E205" s="1014"/>
      <c r="F205" s="1015"/>
      <c r="G205" s="1016"/>
      <c r="H205" s="1017"/>
      <c r="I205" s="1017"/>
      <c r="J205" s="1017"/>
      <c r="K205" s="1018"/>
      <c r="L205" s="701">
        <f t="shared" ref="L205:R205" si="64">SUM(L206:L215)</f>
        <v>0</v>
      </c>
      <c r="M205" s="702">
        <f t="shared" si="64"/>
        <v>0</v>
      </c>
      <c r="N205" s="703">
        <f t="shared" si="64"/>
        <v>0</v>
      </c>
      <c r="O205" s="703">
        <f t="shared" si="64"/>
        <v>0</v>
      </c>
      <c r="P205" s="702">
        <f t="shared" si="64"/>
        <v>0</v>
      </c>
      <c r="Q205" s="704">
        <f t="shared" si="64"/>
        <v>0</v>
      </c>
      <c r="R205" s="701">
        <f t="shared" si="64"/>
        <v>0</v>
      </c>
      <c r="S205" s="705">
        <v>1</v>
      </c>
      <c r="T205" s="706">
        <f>(S206*T206)+(S207*T207)+(S208*T208)+(S209*T209)+(S210*T210)+(S211*T211)+(S212*T212)+(S213*T213)+(S214*T214)+(S215*T215)</f>
        <v>0</v>
      </c>
      <c r="U205" s="665">
        <f t="shared" ref="U205:U215" si="65">S205*T205*(1+MGKZ)*(1+Gewinn)*(1+Sicherheit)</f>
        <v>0</v>
      </c>
      <c r="V205" s="643">
        <f t="shared" ref="V205:V215" si="66">R205*Fertigung</f>
        <v>0</v>
      </c>
      <c r="W205" s="50">
        <f t="shared" ref="W205:W215" si="67">L205*$E$6+M205*$M$6+N205*$M$7+O205*$M$8+P205*$E$7+Q205*$M$9+U205+V205</f>
        <v>0</v>
      </c>
      <c r="X205" s="442"/>
      <c r="Y205" s="442"/>
      <c r="Z205" s="442"/>
      <c r="AA205" s="442"/>
      <c r="AB205" s="442"/>
      <c r="AC205" s="442"/>
      <c r="AD205" s="442"/>
      <c r="AE205" s="442"/>
      <c r="AF205" s="442"/>
      <c r="AG205" s="442"/>
      <c r="AH205" s="442"/>
      <c r="AI205" s="442"/>
      <c r="AJ205" s="442"/>
      <c r="AK205" s="442"/>
      <c r="AL205" s="442"/>
      <c r="AM205" s="442"/>
      <c r="AN205" s="442"/>
      <c r="AO205" s="442"/>
      <c r="AP205" s="442"/>
      <c r="AQ205" s="442"/>
      <c r="AR205" s="442"/>
      <c r="AS205" s="442"/>
      <c r="AT205" s="442"/>
      <c r="AU205" s="442"/>
      <c r="AV205" s="442"/>
      <c r="AW205" s="442"/>
      <c r="AX205" s="442"/>
      <c r="AY205" s="442"/>
      <c r="AZ205" s="442"/>
    </row>
    <row r="206" spans="2:52" ht="20.100000000000001" hidden="1" customHeight="1" outlineLevel="1">
      <c r="B206" s="433"/>
      <c r="C206" s="1002"/>
      <c r="D206" s="1003"/>
      <c r="E206" s="1003"/>
      <c r="F206" s="1004"/>
      <c r="G206" s="1005"/>
      <c r="H206" s="1006"/>
      <c r="I206" s="1006"/>
      <c r="J206" s="1006"/>
      <c r="K206" s="1007"/>
      <c r="L206" s="715"/>
      <c r="M206" s="715"/>
      <c r="N206" s="715"/>
      <c r="O206" s="715"/>
      <c r="P206" s="715"/>
      <c r="Q206" s="715"/>
      <c r="R206" s="715"/>
      <c r="S206" s="716"/>
      <c r="T206" s="717"/>
      <c r="U206" s="720">
        <f t="shared" si="65"/>
        <v>0</v>
      </c>
      <c r="V206" s="721">
        <f t="shared" si="66"/>
        <v>0</v>
      </c>
      <c r="W206" s="722">
        <f t="shared" si="67"/>
        <v>0</v>
      </c>
      <c r="X206" s="442"/>
      <c r="Y206" s="442"/>
      <c r="Z206" s="442"/>
      <c r="AA206" s="442"/>
      <c r="AB206" s="442"/>
      <c r="AC206" s="442"/>
      <c r="AD206" s="442"/>
      <c r="AE206" s="442"/>
      <c r="AF206" s="442"/>
      <c r="AG206" s="442"/>
      <c r="AH206" s="442"/>
      <c r="AI206" s="442"/>
      <c r="AJ206" s="442"/>
      <c r="AK206" s="442"/>
      <c r="AL206" s="442"/>
      <c r="AM206" s="442"/>
      <c r="AN206" s="442"/>
      <c r="AO206" s="442"/>
      <c r="AP206" s="442"/>
      <c r="AQ206" s="442"/>
      <c r="AR206" s="442"/>
      <c r="AS206" s="442"/>
      <c r="AT206" s="442"/>
      <c r="AU206" s="442"/>
      <c r="AV206" s="442"/>
      <c r="AW206" s="442"/>
      <c r="AX206" s="442"/>
      <c r="AY206" s="442"/>
      <c r="AZ206" s="442"/>
    </row>
    <row r="207" spans="2:52" ht="20.100000000000001" hidden="1" customHeight="1" outlineLevel="1">
      <c r="B207" s="434"/>
      <c r="C207" s="1002"/>
      <c r="D207" s="1003"/>
      <c r="E207" s="1003"/>
      <c r="F207" s="1004"/>
      <c r="G207" s="1005"/>
      <c r="H207" s="1006"/>
      <c r="I207" s="1006"/>
      <c r="J207" s="1006"/>
      <c r="K207" s="1007"/>
      <c r="L207" s="715"/>
      <c r="M207" s="715"/>
      <c r="N207" s="715"/>
      <c r="O207" s="715"/>
      <c r="P207" s="715"/>
      <c r="Q207" s="715"/>
      <c r="R207" s="715"/>
      <c r="S207" s="716"/>
      <c r="T207" s="717"/>
      <c r="U207" s="720">
        <f t="shared" si="65"/>
        <v>0</v>
      </c>
      <c r="V207" s="721">
        <f t="shared" si="66"/>
        <v>0</v>
      </c>
      <c r="W207" s="722">
        <f t="shared" si="67"/>
        <v>0</v>
      </c>
      <c r="X207" s="442"/>
      <c r="Y207" s="442"/>
      <c r="Z207" s="442"/>
      <c r="AA207" s="442"/>
      <c r="AB207" s="442"/>
      <c r="AC207" s="442"/>
      <c r="AD207" s="442"/>
      <c r="AE207" s="442"/>
      <c r="AF207" s="442"/>
      <c r="AG207" s="442"/>
      <c r="AH207" s="442"/>
      <c r="AI207" s="442"/>
      <c r="AJ207" s="442"/>
      <c r="AK207" s="442"/>
      <c r="AL207" s="442"/>
      <c r="AM207" s="442"/>
      <c r="AN207" s="442"/>
      <c r="AO207" s="442"/>
      <c r="AP207" s="442"/>
      <c r="AQ207" s="442"/>
      <c r="AR207" s="442"/>
      <c r="AS207" s="442"/>
      <c r="AT207" s="442"/>
      <c r="AU207" s="442"/>
      <c r="AV207" s="442"/>
      <c r="AW207" s="442"/>
      <c r="AX207" s="442"/>
      <c r="AY207" s="442"/>
      <c r="AZ207" s="442"/>
    </row>
    <row r="208" spans="2:52" ht="20.100000000000001" hidden="1" customHeight="1" outlineLevel="1">
      <c r="B208" s="434"/>
      <c r="C208" s="1002"/>
      <c r="D208" s="1003"/>
      <c r="E208" s="1003"/>
      <c r="F208" s="1004"/>
      <c r="G208" s="1005"/>
      <c r="H208" s="1006"/>
      <c r="I208" s="1006"/>
      <c r="J208" s="1006"/>
      <c r="K208" s="1007"/>
      <c r="L208" s="715"/>
      <c r="M208" s="715"/>
      <c r="N208" s="715"/>
      <c r="O208" s="715"/>
      <c r="P208" s="715"/>
      <c r="Q208" s="715"/>
      <c r="R208" s="715"/>
      <c r="S208" s="716"/>
      <c r="T208" s="717"/>
      <c r="U208" s="720">
        <f t="shared" si="65"/>
        <v>0</v>
      </c>
      <c r="V208" s="721">
        <f t="shared" si="66"/>
        <v>0</v>
      </c>
      <c r="W208" s="722">
        <f t="shared" si="67"/>
        <v>0</v>
      </c>
      <c r="X208" s="442"/>
      <c r="Y208" s="442"/>
      <c r="Z208" s="442"/>
      <c r="AA208" s="442"/>
      <c r="AB208" s="442"/>
      <c r="AC208" s="442"/>
      <c r="AD208" s="442"/>
      <c r="AE208" s="442"/>
      <c r="AF208" s="442"/>
      <c r="AG208" s="442"/>
      <c r="AH208" s="442"/>
      <c r="AI208" s="442"/>
      <c r="AJ208" s="442"/>
      <c r="AK208" s="442"/>
      <c r="AL208" s="442"/>
      <c r="AM208" s="442"/>
      <c r="AN208" s="442"/>
      <c r="AO208" s="442"/>
      <c r="AP208" s="442"/>
      <c r="AQ208" s="442"/>
      <c r="AR208" s="442"/>
      <c r="AS208" s="442"/>
      <c r="AT208" s="442"/>
      <c r="AU208" s="442"/>
      <c r="AV208" s="442"/>
      <c r="AW208" s="442"/>
      <c r="AX208" s="442"/>
      <c r="AY208" s="442"/>
      <c r="AZ208" s="442"/>
    </row>
    <row r="209" spans="2:52" ht="20.100000000000001" hidden="1" customHeight="1" outlineLevel="1">
      <c r="B209" s="434"/>
      <c r="C209" s="1002"/>
      <c r="D209" s="1003"/>
      <c r="E209" s="1003"/>
      <c r="F209" s="1004"/>
      <c r="G209" s="1005"/>
      <c r="H209" s="1006"/>
      <c r="I209" s="1006"/>
      <c r="J209" s="1006"/>
      <c r="K209" s="1007"/>
      <c r="L209" s="715"/>
      <c r="M209" s="715"/>
      <c r="N209" s="715"/>
      <c r="O209" s="715"/>
      <c r="P209" s="715"/>
      <c r="Q209" s="715"/>
      <c r="R209" s="715"/>
      <c r="S209" s="716"/>
      <c r="T209" s="717"/>
      <c r="U209" s="720">
        <f t="shared" si="65"/>
        <v>0</v>
      </c>
      <c r="V209" s="721">
        <f t="shared" si="66"/>
        <v>0</v>
      </c>
      <c r="W209" s="722">
        <f t="shared" si="67"/>
        <v>0</v>
      </c>
      <c r="X209" s="442"/>
      <c r="Y209" s="442"/>
      <c r="Z209" s="442"/>
      <c r="AA209" s="442"/>
      <c r="AB209" s="442"/>
      <c r="AC209" s="442"/>
      <c r="AD209" s="442"/>
      <c r="AE209" s="442"/>
      <c r="AF209" s="442"/>
      <c r="AG209" s="442"/>
      <c r="AH209" s="442"/>
      <c r="AI209" s="442"/>
      <c r="AJ209" s="442"/>
      <c r="AK209" s="442"/>
      <c r="AL209" s="442"/>
      <c r="AM209" s="442"/>
      <c r="AN209" s="442"/>
      <c r="AO209" s="442"/>
      <c r="AP209" s="442"/>
      <c r="AQ209" s="442"/>
      <c r="AR209" s="442"/>
      <c r="AS209" s="442"/>
      <c r="AT209" s="442"/>
      <c r="AU209" s="442"/>
      <c r="AV209" s="442"/>
      <c r="AW209" s="442"/>
      <c r="AX209" s="442"/>
      <c r="AY209" s="442"/>
      <c r="AZ209" s="442"/>
    </row>
    <row r="210" spans="2:52" ht="20.100000000000001" hidden="1" customHeight="1" outlineLevel="1">
      <c r="B210" s="434"/>
      <c r="C210" s="1002"/>
      <c r="D210" s="1003"/>
      <c r="E210" s="1003"/>
      <c r="F210" s="1004"/>
      <c r="G210" s="1005"/>
      <c r="H210" s="1006"/>
      <c r="I210" s="1006"/>
      <c r="J210" s="1006"/>
      <c r="K210" s="1007"/>
      <c r="L210" s="715"/>
      <c r="M210" s="715"/>
      <c r="N210" s="715"/>
      <c r="O210" s="715"/>
      <c r="P210" s="715"/>
      <c r="Q210" s="715"/>
      <c r="R210" s="715"/>
      <c r="S210" s="716"/>
      <c r="T210" s="717"/>
      <c r="U210" s="720">
        <f t="shared" si="65"/>
        <v>0</v>
      </c>
      <c r="V210" s="721">
        <f t="shared" si="66"/>
        <v>0</v>
      </c>
      <c r="W210" s="722">
        <f t="shared" si="67"/>
        <v>0</v>
      </c>
      <c r="X210" s="442"/>
      <c r="Y210" s="442"/>
      <c r="Z210" s="442"/>
      <c r="AA210" s="442"/>
      <c r="AB210" s="442"/>
      <c r="AC210" s="442"/>
      <c r="AD210" s="442"/>
      <c r="AE210" s="442"/>
      <c r="AF210" s="442"/>
      <c r="AG210" s="442"/>
      <c r="AH210" s="442"/>
      <c r="AI210" s="442"/>
      <c r="AJ210" s="442"/>
      <c r="AK210" s="442"/>
      <c r="AL210" s="442"/>
      <c r="AM210" s="442"/>
      <c r="AN210" s="442"/>
      <c r="AO210" s="442"/>
      <c r="AP210" s="442"/>
      <c r="AQ210" s="442"/>
      <c r="AR210" s="442"/>
      <c r="AS210" s="442"/>
      <c r="AT210" s="442"/>
      <c r="AU210" s="442"/>
      <c r="AV210" s="442"/>
      <c r="AW210" s="442"/>
      <c r="AX210" s="442"/>
      <c r="AY210" s="442"/>
      <c r="AZ210" s="442"/>
    </row>
    <row r="211" spans="2:52" ht="20.100000000000001" hidden="1" customHeight="1" outlineLevel="1">
      <c r="B211" s="434"/>
      <c r="C211" s="1002"/>
      <c r="D211" s="1003"/>
      <c r="E211" s="1003"/>
      <c r="F211" s="1004"/>
      <c r="G211" s="1005"/>
      <c r="H211" s="1006"/>
      <c r="I211" s="1006"/>
      <c r="J211" s="1006"/>
      <c r="K211" s="1007"/>
      <c r="L211" s="715"/>
      <c r="M211" s="715"/>
      <c r="N211" s="715"/>
      <c r="O211" s="715"/>
      <c r="P211" s="715"/>
      <c r="Q211" s="715"/>
      <c r="R211" s="715"/>
      <c r="S211" s="716"/>
      <c r="T211" s="717"/>
      <c r="U211" s="720">
        <f t="shared" si="65"/>
        <v>0</v>
      </c>
      <c r="V211" s="721">
        <f t="shared" si="66"/>
        <v>0</v>
      </c>
      <c r="W211" s="722">
        <f t="shared" si="67"/>
        <v>0</v>
      </c>
      <c r="X211" s="442"/>
      <c r="Y211" s="442"/>
      <c r="Z211" s="442"/>
      <c r="AA211" s="442"/>
      <c r="AB211" s="442"/>
      <c r="AC211" s="442"/>
      <c r="AD211" s="442"/>
      <c r="AE211" s="442"/>
      <c r="AF211" s="442"/>
      <c r="AG211" s="442"/>
      <c r="AH211" s="442"/>
      <c r="AI211" s="442"/>
      <c r="AJ211" s="442"/>
      <c r="AK211" s="442"/>
      <c r="AL211" s="442"/>
      <c r="AM211" s="442"/>
      <c r="AN211" s="442"/>
      <c r="AO211" s="442"/>
      <c r="AP211" s="442"/>
      <c r="AQ211" s="442"/>
      <c r="AR211" s="442"/>
      <c r="AS211" s="442"/>
      <c r="AT211" s="442"/>
      <c r="AU211" s="442"/>
      <c r="AV211" s="442"/>
      <c r="AW211" s="442"/>
      <c r="AX211" s="442"/>
      <c r="AY211" s="442"/>
      <c r="AZ211" s="442"/>
    </row>
    <row r="212" spans="2:52" ht="20.100000000000001" hidden="1" customHeight="1" outlineLevel="1">
      <c r="B212" s="434"/>
      <c r="C212" s="1002"/>
      <c r="D212" s="1003"/>
      <c r="E212" s="1003"/>
      <c r="F212" s="1004"/>
      <c r="G212" s="1005"/>
      <c r="H212" s="1006"/>
      <c r="I212" s="1006"/>
      <c r="J212" s="1006"/>
      <c r="K212" s="1007"/>
      <c r="L212" s="715"/>
      <c r="M212" s="715"/>
      <c r="N212" s="715"/>
      <c r="O212" s="715"/>
      <c r="P212" s="715"/>
      <c r="Q212" s="715"/>
      <c r="R212" s="715"/>
      <c r="S212" s="716"/>
      <c r="T212" s="717"/>
      <c r="U212" s="720">
        <f t="shared" si="65"/>
        <v>0</v>
      </c>
      <c r="V212" s="721">
        <f t="shared" si="66"/>
        <v>0</v>
      </c>
      <c r="W212" s="722">
        <f t="shared" si="67"/>
        <v>0</v>
      </c>
      <c r="X212" s="442"/>
      <c r="Y212" s="442"/>
      <c r="Z212" s="442"/>
      <c r="AA212" s="442"/>
      <c r="AB212" s="442"/>
      <c r="AC212" s="442"/>
      <c r="AD212" s="442"/>
      <c r="AE212" s="442"/>
      <c r="AF212" s="442"/>
      <c r="AG212" s="442"/>
      <c r="AH212" s="442"/>
      <c r="AI212" s="442"/>
      <c r="AJ212" s="442"/>
      <c r="AK212" s="442"/>
      <c r="AL212" s="442"/>
      <c r="AM212" s="442"/>
      <c r="AN212" s="442"/>
      <c r="AO212" s="442"/>
      <c r="AP212" s="442"/>
      <c r="AQ212" s="442"/>
      <c r="AR212" s="442"/>
      <c r="AS212" s="442"/>
      <c r="AT212" s="442"/>
      <c r="AU212" s="442"/>
      <c r="AV212" s="442"/>
      <c r="AW212" s="442"/>
      <c r="AX212" s="442"/>
      <c r="AY212" s="442"/>
      <c r="AZ212" s="442"/>
    </row>
    <row r="213" spans="2:52" ht="20.100000000000001" hidden="1" customHeight="1" outlineLevel="1">
      <c r="B213" s="434"/>
      <c r="C213" s="1002"/>
      <c r="D213" s="1003"/>
      <c r="E213" s="1003"/>
      <c r="F213" s="1004"/>
      <c r="G213" s="1005"/>
      <c r="H213" s="1006"/>
      <c r="I213" s="1006"/>
      <c r="J213" s="1006"/>
      <c r="K213" s="1007"/>
      <c r="L213" s="715"/>
      <c r="M213" s="715"/>
      <c r="N213" s="715"/>
      <c r="O213" s="715"/>
      <c r="P213" s="715"/>
      <c r="Q213" s="715"/>
      <c r="R213" s="715"/>
      <c r="S213" s="716"/>
      <c r="T213" s="717"/>
      <c r="U213" s="720">
        <f t="shared" si="65"/>
        <v>0</v>
      </c>
      <c r="V213" s="721">
        <f t="shared" si="66"/>
        <v>0</v>
      </c>
      <c r="W213" s="722">
        <f t="shared" si="67"/>
        <v>0</v>
      </c>
      <c r="X213" s="442"/>
      <c r="Y213" s="442"/>
      <c r="Z213" s="442"/>
      <c r="AA213" s="442"/>
      <c r="AB213" s="442"/>
      <c r="AC213" s="442"/>
      <c r="AD213" s="442"/>
      <c r="AE213" s="442"/>
      <c r="AF213" s="442"/>
      <c r="AG213" s="442"/>
      <c r="AH213" s="442"/>
      <c r="AI213" s="442"/>
      <c r="AJ213" s="442"/>
      <c r="AK213" s="442"/>
      <c r="AL213" s="442"/>
      <c r="AM213" s="442"/>
      <c r="AN213" s="442"/>
      <c r="AO213" s="442"/>
      <c r="AP213" s="442"/>
      <c r="AQ213" s="442"/>
      <c r="AR213" s="442"/>
      <c r="AS213" s="442"/>
      <c r="AT213" s="442"/>
      <c r="AU213" s="442"/>
      <c r="AV213" s="442"/>
      <c r="AW213" s="442"/>
      <c r="AX213" s="442"/>
      <c r="AY213" s="442"/>
      <c r="AZ213" s="442"/>
    </row>
    <row r="214" spans="2:52" ht="20.100000000000001" hidden="1" customHeight="1" outlineLevel="1">
      <c r="B214" s="434"/>
      <c r="C214" s="1002"/>
      <c r="D214" s="1003"/>
      <c r="E214" s="1003"/>
      <c r="F214" s="1004"/>
      <c r="G214" s="1005"/>
      <c r="H214" s="1006"/>
      <c r="I214" s="1006"/>
      <c r="J214" s="1006"/>
      <c r="K214" s="1007"/>
      <c r="L214" s="715"/>
      <c r="M214" s="715"/>
      <c r="N214" s="715"/>
      <c r="O214" s="715"/>
      <c r="P214" s="715"/>
      <c r="Q214" s="715"/>
      <c r="R214" s="715"/>
      <c r="S214" s="716"/>
      <c r="T214" s="717"/>
      <c r="U214" s="720">
        <f t="shared" si="65"/>
        <v>0</v>
      </c>
      <c r="V214" s="721">
        <f t="shared" si="66"/>
        <v>0</v>
      </c>
      <c r="W214" s="722">
        <f t="shared" si="67"/>
        <v>0</v>
      </c>
      <c r="X214" s="442"/>
      <c r="Y214" s="442"/>
      <c r="Z214" s="442"/>
      <c r="AA214" s="442"/>
      <c r="AB214" s="442"/>
      <c r="AC214" s="442"/>
      <c r="AD214" s="442"/>
      <c r="AE214" s="442"/>
      <c r="AF214" s="442"/>
      <c r="AG214" s="442"/>
      <c r="AH214" s="442"/>
      <c r="AI214" s="442"/>
      <c r="AJ214" s="442"/>
      <c r="AK214" s="442"/>
      <c r="AL214" s="442"/>
      <c r="AM214" s="442"/>
      <c r="AN214" s="442"/>
      <c r="AO214" s="442"/>
      <c r="AP214" s="442"/>
      <c r="AQ214" s="442"/>
      <c r="AR214" s="442"/>
      <c r="AS214" s="442"/>
      <c r="AT214" s="442"/>
      <c r="AU214" s="442"/>
      <c r="AV214" s="442"/>
      <c r="AW214" s="442"/>
      <c r="AX214" s="442"/>
      <c r="AY214" s="442"/>
      <c r="AZ214" s="442"/>
    </row>
    <row r="215" spans="2:52" ht="20.100000000000001" hidden="1" customHeight="1" outlineLevel="1">
      <c r="B215" s="434"/>
      <c r="C215" s="1002"/>
      <c r="D215" s="1003"/>
      <c r="E215" s="1003"/>
      <c r="F215" s="1004"/>
      <c r="G215" s="1005"/>
      <c r="H215" s="1006"/>
      <c r="I215" s="1006"/>
      <c r="J215" s="1006"/>
      <c r="K215" s="1007"/>
      <c r="L215" s="715"/>
      <c r="M215" s="715"/>
      <c r="N215" s="715"/>
      <c r="O215" s="715"/>
      <c r="P215" s="715"/>
      <c r="Q215" s="715"/>
      <c r="R215" s="715"/>
      <c r="S215" s="716"/>
      <c r="T215" s="717"/>
      <c r="U215" s="720">
        <f t="shared" si="65"/>
        <v>0</v>
      </c>
      <c r="V215" s="721">
        <f t="shared" si="66"/>
        <v>0</v>
      </c>
      <c r="W215" s="722">
        <f t="shared" si="67"/>
        <v>0</v>
      </c>
      <c r="X215" s="442"/>
      <c r="Y215" s="442"/>
      <c r="Z215" s="442"/>
      <c r="AA215" s="442"/>
      <c r="AB215" s="442"/>
      <c r="AC215" s="442"/>
      <c r="AD215" s="442"/>
      <c r="AE215" s="442"/>
      <c r="AF215" s="442"/>
      <c r="AG215" s="442"/>
      <c r="AH215" s="442"/>
      <c r="AI215" s="442"/>
      <c r="AJ215" s="442"/>
      <c r="AK215" s="442"/>
      <c r="AL215" s="442"/>
      <c r="AM215" s="442"/>
      <c r="AN215" s="442"/>
      <c r="AO215" s="442"/>
      <c r="AP215" s="442"/>
      <c r="AQ215" s="442"/>
      <c r="AR215" s="442"/>
      <c r="AS215" s="442"/>
      <c r="AT215" s="442"/>
      <c r="AU215" s="442"/>
      <c r="AV215" s="442"/>
      <c r="AW215" s="442"/>
      <c r="AX215" s="442"/>
      <c r="AY215" s="442"/>
      <c r="AZ215" s="442"/>
    </row>
    <row r="216" spans="2:52" s="19" customFormat="1" ht="9.9499999999999993" hidden="1" customHeight="1" outlineLevel="1">
      <c r="B216" s="435"/>
      <c r="C216" s="437"/>
      <c r="D216" s="437"/>
      <c r="E216" s="437"/>
      <c r="F216" s="437"/>
      <c r="G216" s="666"/>
      <c r="H216" s="666"/>
      <c r="I216" s="666"/>
      <c r="J216" s="666"/>
      <c r="K216" s="666"/>
      <c r="L216" s="438"/>
      <c r="M216" s="438"/>
      <c r="N216" s="438"/>
      <c r="O216" s="438"/>
      <c r="P216" s="438"/>
      <c r="Q216" s="438"/>
      <c r="R216" s="438"/>
      <c r="S216" s="438"/>
      <c r="T216" s="439"/>
      <c r="U216" s="439"/>
      <c r="V216" s="439"/>
      <c r="W216" s="667"/>
      <c r="X216" s="668"/>
      <c r="Y216" s="668"/>
      <c r="Z216" s="668"/>
      <c r="AA216" s="668"/>
      <c r="AB216" s="668"/>
      <c r="AC216" s="668"/>
      <c r="AD216" s="668"/>
      <c r="AE216" s="668"/>
      <c r="AF216" s="668"/>
      <c r="AG216" s="668"/>
      <c r="AH216" s="668"/>
      <c r="AI216" s="668"/>
      <c r="AJ216" s="668"/>
      <c r="AK216" s="668"/>
      <c r="AL216" s="668"/>
      <c r="AM216" s="668"/>
      <c r="AN216" s="668"/>
      <c r="AO216" s="668"/>
      <c r="AP216" s="668"/>
      <c r="AQ216" s="668"/>
      <c r="AR216" s="668"/>
      <c r="AS216" s="668"/>
      <c r="AT216" s="668"/>
      <c r="AU216" s="668"/>
      <c r="AV216" s="668"/>
      <c r="AW216" s="668"/>
      <c r="AX216" s="668"/>
      <c r="AY216" s="668"/>
      <c r="AZ216" s="668"/>
    </row>
    <row r="217" spans="2:52" ht="20.100000000000001" customHeight="1" collapsed="1">
      <c r="B217" s="32">
        <f>B205+1</f>
        <v>18</v>
      </c>
      <c r="C217" s="1013"/>
      <c r="D217" s="1014"/>
      <c r="E217" s="1014"/>
      <c r="F217" s="1015"/>
      <c r="G217" s="1016"/>
      <c r="H217" s="1017"/>
      <c r="I217" s="1017"/>
      <c r="J217" s="1017"/>
      <c r="K217" s="1018"/>
      <c r="L217" s="701">
        <f t="shared" ref="L217:R217" si="68">SUM(L218:L227)</f>
        <v>0</v>
      </c>
      <c r="M217" s="702">
        <f t="shared" si="68"/>
        <v>0</v>
      </c>
      <c r="N217" s="703">
        <f t="shared" si="68"/>
        <v>0</v>
      </c>
      <c r="O217" s="703">
        <f t="shared" si="68"/>
        <v>0</v>
      </c>
      <c r="P217" s="702">
        <f t="shared" si="68"/>
        <v>0</v>
      </c>
      <c r="Q217" s="704">
        <f t="shared" si="68"/>
        <v>0</v>
      </c>
      <c r="R217" s="701">
        <f t="shared" si="68"/>
        <v>0</v>
      </c>
      <c r="S217" s="705">
        <v>1</v>
      </c>
      <c r="T217" s="706">
        <f>(S218*T218)+(S219*T219)+(S220*T220)+(S221*T221)+(S222*T222)+(S223*T223)+(S224*T224)+(S225*T225)+(S226*T226)+(S227*T227)</f>
        <v>0</v>
      </c>
      <c r="U217" s="665">
        <f t="shared" ref="U217:U227" si="69">S217*T217*(1+MGKZ)*(1+Gewinn)*(1+Sicherheit)</f>
        <v>0</v>
      </c>
      <c r="V217" s="643">
        <f t="shared" ref="V217:V227" si="70">R217*Fertigung</f>
        <v>0</v>
      </c>
      <c r="W217" s="50">
        <f t="shared" ref="W217:W227" si="71">L217*$E$6+M217*$M$6+N217*$M$7+O217*$M$8+P217*$E$7+Q217*$M$9+U217+V217</f>
        <v>0</v>
      </c>
      <c r="X217" s="442"/>
      <c r="Y217" s="442"/>
      <c r="Z217" s="442"/>
      <c r="AA217" s="442"/>
      <c r="AB217" s="442"/>
      <c r="AC217" s="442"/>
      <c r="AD217" s="442"/>
      <c r="AE217" s="442"/>
      <c r="AF217" s="442"/>
      <c r="AG217" s="442"/>
      <c r="AH217" s="442"/>
      <c r="AI217" s="442"/>
      <c r="AJ217" s="442"/>
      <c r="AK217" s="442"/>
      <c r="AL217" s="442"/>
      <c r="AM217" s="442"/>
      <c r="AN217" s="442"/>
      <c r="AO217" s="442"/>
      <c r="AP217" s="442"/>
      <c r="AQ217" s="442"/>
      <c r="AR217" s="442"/>
      <c r="AS217" s="442"/>
      <c r="AT217" s="442"/>
      <c r="AU217" s="442"/>
      <c r="AV217" s="442"/>
      <c r="AW217" s="442"/>
      <c r="AX217" s="442"/>
      <c r="AY217" s="442"/>
      <c r="AZ217" s="442"/>
    </row>
    <row r="218" spans="2:52" ht="20.100000000000001" hidden="1" customHeight="1" outlineLevel="1">
      <c r="B218" s="433"/>
      <c r="C218" s="1002"/>
      <c r="D218" s="1003"/>
      <c r="E218" s="1003"/>
      <c r="F218" s="1004"/>
      <c r="G218" s="1005"/>
      <c r="H218" s="1006"/>
      <c r="I218" s="1006"/>
      <c r="J218" s="1006"/>
      <c r="K218" s="1007"/>
      <c r="L218" s="715"/>
      <c r="M218" s="715"/>
      <c r="N218" s="715"/>
      <c r="O218" s="715"/>
      <c r="P218" s="715"/>
      <c r="Q218" s="715"/>
      <c r="R218" s="715"/>
      <c r="S218" s="716"/>
      <c r="T218" s="717"/>
      <c r="U218" s="720">
        <f t="shared" si="69"/>
        <v>0</v>
      </c>
      <c r="V218" s="721">
        <f t="shared" si="70"/>
        <v>0</v>
      </c>
      <c r="W218" s="722">
        <f t="shared" si="71"/>
        <v>0</v>
      </c>
      <c r="X218" s="442"/>
      <c r="Y218" s="442"/>
      <c r="Z218" s="442"/>
      <c r="AA218" s="442"/>
      <c r="AB218" s="442"/>
      <c r="AC218" s="442"/>
      <c r="AD218" s="442"/>
      <c r="AE218" s="442"/>
      <c r="AF218" s="442"/>
      <c r="AG218" s="442"/>
      <c r="AH218" s="442"/>
      <c r="AI218" s="442"/>
      <c r="AJ218" s="442"/>
      <c r="AK218" s="442"/>
      <c r="AL218" s="442"/>
      <c r="AM218" s="442"/>
      <c r="AN218" s="442"/>
      <c r="AO218" s="442"/>
      <c r="AP218" s="442"/>
      <c r="AQ218" s="442"/>
      <c r="AR218" s="442"/>
      <c r="AS218" s="442"/>
      <c r="AT218" s="442"/>
      <c r="AU218" s="442"/>
      <c r="AV218" s="442"/>
      <c r="AW218" s="442"/>
      <c r="AX218" s="442"/>
      <c r="AY218" s="442"/>
      <c r="AZ218" s="442"/>
    </row>
    <row r="219" spans="2:52" ht="20.100000000000001" hidden="1" customHeight="1" outlineLevel="1">
      <c r="B219" s="434"/>
      <c r="C219" s="1002"/>
      <c r="D219" s="1003"/>
      <c r="E219" s="1003"/>
      <c r="F219" s="1004"/>
      <c r="G219" s="1005"/>
      <c r="H219" s="1006"/>
      <c r="I219" s="1006"/>
      <c r="J219" s="1006"/>
      <c r="K219" s="1007"/>
      <c r="L219" s="715"/>
      <c r="M219" s="715"/>
      <c r="N219" s="715"/>
      <c r="O219" s="715"/>
      <c r="P219" s="715"/>
      <c r="Q219" s="715"/>
      <c r="R219" s="715"/>
      <c r="S219" s="716"/>
      <c r="T219" s="717"/>
      <c r="U219" s="720">
        <f t="shared" si="69"/>
        <v>0</v>
      </c>
      <c r="V219" s="721">
        <f t="shared" si="70"/>
        <v>0</v>
      </c>
      <c r="W219" s="722">
        <f t="shared" si="71"/>
        <v>0</v>
      </c>
      <c r="X219" s="442"/>
      <c r="Y219" s="442"/>
      <c r="Z219" s="442"/>
      <c r="AA219" s="442"/>
      <c r="AB219" s="442"/>
      <c r="AC219" s="442"/>
      <c r="AD219" s="442"/>
      <c r="AE219" s="442"/>
      <c r="AF219" s="442"/>
      <c r="AG219" s="442"/>
      <c r="AH219" s="442"/>
      <c r="AI219" s="442"/>
      <c r="AJ219" s="442"/>
      <c r="AK219" s="442"/>
      <c r="AL219" s="442"/>
      <c r="AM219" s="442"/>
      <c r="AN219" s="442"/>
      <c r="AO219" s="442"/>
      <c r="AP219" s="442"/>
      <c r="AQ219" s="442"/>
      <c r="AR219" s="442"/>
      <c r="AS219" s="442"/>
      <c r="AT219" s="442"/>
      <c r="AU219" s="442"/>
      <c r="AV219" s="442"/>
      <c r="AW219" s="442"/>
      <c r="AX219" s="442"/>
      <c r="AY219" s="442"/>
      <c r="AZ219" s="442"/>
    </row>
    <row r="220" spans="2:52" ht="20.100000000000001" hidden="1" customHeight="1" outlineLevel="1">
      <c r="B220" s="434"/>
      <c r="C220" s="1002"/>
      <c r="D220" s="1003"/>
      <c r="E220" s="1003"/>
      <c r="F220" s="1004"/>
      <c r="G220" s="1005"/>
      <c r="H220" s="1006"/>
      <c r="I220" s="1006"/>
      <c r="J220" s="1006"/>
      <c r="K220" s="1007"/>
      <c r="L220" s="715"/>
      <c r="M220" s="715"/>
      <c r="N220" s="715"/>
      <c r="O220" s="715"/>
      <c r="P220" s="715"/>
      <c r="Q220" s="715"/>
      <c r="R220" s="715"/>
      <c r="S220" s="716"/>
      <c r="T220" s="717"/>
      <c r="U220" s="720">
        <f t="shared" si="69"/>
        <v>0</v>
      </c>
      <c r="V220" s="721">
        <f t="shared" si="70"/>
        <v>0</v>
      </c>
      <c r="W220" s="722">
        <f t="shared" si="71"/>
        <v>0</v>
      </c>
      <c r="X220" s="442"/>
      <c r="Y220" s="442"/>
      <c r="Z220" s="442"/>
      <c r="AA220" s="442"/>
      <c r="AB220" s="442"/>
      <c r="AC220" s="442"/>
      <c r="AD220" s="442"/>
      <c r="AE220" s="442"/>
      <c r="AF220" s="442"/>
      <c r="AG220" s="442"/>
      <c r="AH220" s="442"/>
      <c r="AI220" s="442"/>
      <c r="AJ220" s="442"/>
      <c r="AK220" s="442"/>
      <c r="AL220" s="442"/>
      <c r="AM220" s="442"/>
      <c r="AN220" s="442"/>
      <c r="AO220" s="442"/>
      <c r="AP220" s="442"/>
      <c r="AQ220" s="442"/>
      <c r="AR220" s="442"/>
      <c r="AS220" s="442"/>
      <c r="AT220" s="442"/>
      <c r="AU220" s="442"/>
      <c r="AV220" s="442"/>
      <c r="AW220" s="442"/>
      <c r="AX220" s="442"/>
      <c r="AY220" s="442"/>
      <c r="AZ220" s="442"/>
    </row>
    <row r="221" spans="2:52" ht="20.100000000000001" hidden="1" customHeight="1" outlineLevel="1">
      <c r="B221" s="434"/>
      <c r="C221" s="1002"/>
      <c r="D221" s="1003"/>
      <c r="E221" s="1003"/>
      <c r="F221" s="1004"/>
      <c r="G221" s="1005"/>
      <c r="H221" s="1006"/>
      <c r="I221" s="1006"/>
      <c r="J221" s="1006"/>
      <c r="K221" s="1007"/>
      <c r="L221" s="715"/>
      <c r="M221" s="715"/>
      <c r="N221" s="715"/>
      <c r="O221" s="715"/>
      <c r="P221" s="715"/>
      <c r="Q221" s="715"/>
      <c r="R221" s="715"/>
      <c r="S221" s="716"/>
      <c r="T221" s="717"/>
      <c r="U221" s="720">
        <f t="shared" si="69"/>
        <v>0</v>
      </c>
      <c r="V221" s="721">
        <f t="shared" si="70"/>
        <v>0</v>
      </c>
      <c r="W221" s="722">
        <f t="shared" si="71"/>
        <v>0</v>
      </c>
      <c r="X221" s="442"/>
      <c r="Y221" s="442"/>
      <c r="Z221" s="442"/>
      <c r="AA221" s="442"/>
      <c r="AB221" s="442"/>
      <c r="AC221" s="442"/>
      <c r="AD221" s="442"/>
      <c r="AE221" s="442"/>
      <c r="AF221" s="442"/>
      <c r="AG221" s="442"/>
      <c r="AH221" s="442"/>
      <c r="AI221" s="442"/>
      <c r="AJ221" s="442"/>
      <c r="AK221" s="442"/>
      <c r="AL221" s="442"/>
      <c r="AM221" s="442"/>
      <c r="AN221" s="442"/>
      <c r="AO221" s="442"/>
      <c r="AP221" s="442"/>
      <c r="AQ221" s="442"/>
      <c r="AR221" s="442"/>
      <c r="AS221" s="442"/>
      <c r="AT221" s="442"/>
      <c r="AU221" s="442"/>
      <c r="AV221" s="442"/>
      <c r="AW221" s="442"/>
      <c r="AX221" s="442"/>
      <c r="AY221" s="442"/>
      <c r="AZ221" s="442"/>
    </row>
    <row r="222" spans="2:52" ht="20.100000000000001" hidden="1" customHeight="1" outlineLevel="1">
      <c r="B222" s="434"/>
      <c r="C222" s="1002"/>
      <c r="D222" s="1003"/>
      <c r="E222" s="1003"/>
      <c r="F222" s="1004"/>
      <c r="G222" s="1005"/>
      <c r="H222" s="1006"/>
      <c r="I222" s="1006"/>
      <c r="J222" s="1006"/>
      <c r="K222" s="1007"/>
      <c r="L222" s="715"/>
      <c r="M222" s="715"/>
      <c r="N222" s="715"/>
      <c r="O222" s="715"/>
      <c r="P222" s="715"/>
      <c r="Q222" s="715"/>
      <c r="R222" s="715"/>
      <c r="S222" s="716"/>
      <c r="T222" s="717"/>
      <c r="U222" s="720">
        <f t="shared" si="69"/>
        <v>0</v>
      </c>
      <c r="V222" s="721">
        <f t="shared" si="70"/>
        <v>0</v>
      </c>
      <c r="W222" s="722">
        <f t="shared" si="71"/>
        <v>0</v>
      </c>
      <c r="X222" s="442"/>
      <c r="Y222" s="442"/>
      <c r="Z222" s="442"/>
      <c r="AA222" s="442"/>
      <c r="AB222" s="442"/>
      <c r="AC222" s="442"/>
      <c r="AD222" s="442"/>
      <c r="AE222" s="442"/>
      <c r="AF222" s="442"/>
      <c r="AG222" s="442"/>
      <c r="AH222" s="442"/>
      <c r="AI222" s="442"/>
      <c r="AJ222" s="442"/>
      <c r="AK222" s="442"/>
      <c r="AL222" s="442"/>
      <c r="AM222" s="442"/>
      <c r="AN222" s="442"/>
      <c r="AO222" s="442"/>
      <c r="AP222" s="442"/>
      <c r="AQ222" s="442"/>
      <c r="AR222" s="442"/>
      <c r="AS222" s="442"/>
      <c r="AT222" s="442"/>
      <c r="AU222" s="442"/>
      <c r="AV222" s="442"/>
      <c r="AW222" s="442"/>
      <c r="AX222" s="442"/>
      <c r="AY222" s="442"/>
      <c r="AZ222" s="442"/>
    </row>
    <row r="223" spans="2:52" ht="20.100000000000001" hidden="1" customHeight="1" outlineLevel="1">
      <c r="B223" s="434"/>
      <c r="C223" s="1002"/>
      <c r="D223" s="1003"/>
      <c r="E223" s="1003"/>
      <c r="F223" s="1004"/>
      <c r="G223" s="1005"/>
      <c r="H223" s="1006"/>
      <c r="I223" s="1006"/>
      <c r="J223" s="1006"/>
      <c r="K223" s="1007"/>
      <c r="L223" s="715"/>
      <c r="M223" s="715"/>
      <c r="N223" s="715"/>
      <c r="O223" s="715"/>
      <c r="P223" s="715"/>
      <c r="Q223" s="715"/>
      <c r="R223" s="715"/>
      <c r="S223" s="716"/>
      <c r="T223" s="717"/>
      <c r="U223" s="720">
        <f t="shared" si="69"/>
        <v>0</v>
      </c>
      <c r="V223" s="721">
        <f t="shared" si="70"/>
        <v>0</v>
      </c>
      <c r="W223" s="722">
        <f t="shared" si="71"/>
        <v>0</v>
      </c>
      <c r="X223" s="442"/>
      <c r="Y223" s="442"/>
      <c r="Z223" s="442"/>
      <c r="AA223" s="442"/>
      <c r="AB223" s="442"/>
      <c r="AC223" s="442"/>
      <c r="AD223" s="442"/>
      <c r="AE223" s="442"/>
      <c r="AF223" s="442"/>
      <c r="AG223" s="442"/>
      <c r="AH223" s="442"/>
      <c r="AI223" s="442"/>
      <c r="AJ223" s="442"/>
      <c r="AK223" s="442"/>
      <c r="AL223" s="442"/>
      <c r="AM223" s="442"/>
      <c r="AN223" s="442"/>
      <c r="AO223" s="442"/>
      <c r="AP223" s="442"/>
      <c r="AQ223" s="442"/>
      <c r="AR223" s="442"/>
      <c r="AS223" s="442"/>
      <c r="AT223" s="442"/>
      <c r="AU223" s="442"/>
      <c r="AV223" s="442"/>
      <c r="AW223" s="442"/>
      <c r="AX223" s="442"/>
      <c r="AY223" s="442"/>
      <c r="AZ223" s="442"/>
    </row>
    <row r="224" spans="2:52" ht="20.100000000000001" hidden="1" customHeight="1" outlineLevel="1">
      <c r="B224" s="434"/>
      <c r="C224" s="1002"/>
      <c r="D224" s="1003"/>
      <c r="E224" s="1003"/>
      <c r="F224" s="1004"/>
      <c r="G224" s="1005"/>
      <c r="H224" s="1006"/>
      <c r="I224" s="1006"/>
      <c r="J224" s="1006"/>
      <c r="K224" s="1007"/>
      <c r="L224" s="715"/>
      <c r="M224" s="715"/>
      <c r="N224" s="715"/>
      <c r="O224" s="715"/>
      <c r="P224" s="715"/>
      <c r="Q224" s="715"/>
      <c r="R224" s="715"/>
      <c r="S224" s="716"/>
      <c r="T224" s="717"/>
      <c r="U224" s="720">
        <f t="shared" si="69"/>
        <v>0</v>
      </c>
      <c r="V224" s="721">
        <f t="shared" si="70"/>
        <v>0</v>
      </c>
      <c r="W224" s="722">
        <f t="shared" si="71"/>
        <v>0</v>
      </c>
      <c r="X224" s="442"/>
      <c r="Y224" s="442"/>
      <c r="Z224" s="442"/>
      <c r="AA224" s="442"/>
      <c r="AB224" s="442"/>
      <c r="AC224" s="442"/>
      <c r="AD224" s="442"/>
      <c r="AE224" s="442"/>
      <c r="AF224" s="442"/>
      <c r="AG224" s="442"/>
      <c r="AH224" s="442"/>
      <c r="AI224" s="442"/>
      <c r="AJ224" s="442"/>
      <c r="AK224" s="442"/>
      <c r="AL224" s="442"/>
      <c r="AM224" s="442"/>
      <c r="AN224" s="442"/>
      <c r="AO224" s="442"/>
      <c r="AP224" s="442"/>
      <c r="AQ224" s="442"/>
      <c r="AR224" s="442"/>
      <c r="AS224" s="442"/>
      <c r="AT224" s="442"/>
      <c r="AU224" s="442"/>
      <c r="AV224" s="442"/>
      <c r="AW224" s="442"/>
      <c r="AX224" s="442"/>
      <c r="AY224" s="442"/>
      <c r="AZ224" s="442"/>
    </row>
    <row r="225" spans="2:52" ht="20.100000000000001" hidden="1" customHeight="1" outlineLevel="1">
      <c r="B225" s="434"/>
      <c r="C225" s="1002"/>
      <c r="D225" s="1003"/>
      <c r="E225" s="1003"/>
      <c r="F225" s="1004"/>
      <c r="G225" s="1005"/>
      <c r="H225" s="1006"/>
      <c r="I225" s="1006"/>
      <c r="J225" s="1006"/>
      <c r="K225" s="1007"/>
      <c r="L225" s="715"/>
      <c r="M225" s="715"/>
      <c r="N225" s="715"/>
      <c r="O225" s="715"/>
      <c r="P225" s="715"/>
      <c r="Q225" s="715"/>
      <c r="R225" s="715"/>
      <c r="S225" s="716"/>
      <c r="T225" s="717"/>
      <c r="U225" s="720">
        <f t="shared" si="69"/>
        <v>0</v>
      </c>
      <c r="V225" s="721">
        <f t="shared" si="70"/>
        <v>0</v>
      </c>
      <c r="W225" s="722">
        <f t="shared" si="71"/>
        <v>0</v>
      </c>
      <c r="X225" s="442"/>
      <c r="Y225" s="442"/>
      <c r="Z225" s="442"/>
      <c r="AA225" s="442"/>
      <c r="AB225" s="442"/>
      <c r="AC225" s="442"/>
      <c r="AD225" s="442"/>
      <c r="AE225" s="442"/>
      <c r="AF225" s="442"/>
      <c r="AG225" s="442"/>
      <c r="AH225" s="442"/>
      <c r="AI225" s="442"/>
      <c r="AJ225" s="442"/>
      <c r="AK225" s="442"/>
      <c r="AL225" s="442"/>
      <c r="AM225" s="442"/>
      <c r="AN225" s="442"/>
      <c r="AO225" s="442"/>
      <c r="AP225" s="442"/>
      <c r="AQ225" s="442"/>
      <c r="AR225" s="442"/>
      <c r="AS225" s="442"/>
      <c r="AT225" s="442"/>
      <c r="AU225" s="442"/>
      <c r="AV225" s="442"/>
      <c r="AW225" s="442"/>
      <c r="AX225" s="442"/>
      <c r="AY225" s="442"/>
      <c r="AZ225" s="442"/>
    </row>
    <row r="226" spans="2:52" ht="20.100000000000001" hidden="1" customHeight="1" outlineLevel="1">
      <c r="B226" s="434"/>
      <c r="C226" s="1002"/>
      <c r="D226" s="1003"/>
      <c r="E226" s="1003"/>
      <c r="F226" s="1004"/>
      <c r="G226" s="1005"/>
      <c r="H226" s="1006"/>
      <c r="I226" s="1006"/>
      <c r="J226" s="1006"/>
      <c r="K226" s="1007"/>
      <c r="L226" s="715"/>
      <c r="M226" s="715"/>
      <c r="N226" s="715"/>
      <c r="O226" s="715"/>
      <c r="P226" s="715"/>
      <c r="Q226" s="715"/>
      <c r="R226" s="715"/>
      <c r="S226" s="716"/>
      <c r="T226" s="717"/>
      <c r="U226" s="720">
        <f t="shared" si="69"/>
        <v>0</v>
      </c>
      <c r="V226" s="721">
        <f t="shared" si="70"/>
        <v>0</v>
      </c>
      <c r="W226" s="722">
        <f t="shared" si="71"/>
        <v>0</v>
      </c>
      <c r="X226" s="442"/>
      <c r="Y226" s="442"/>
      <c r="Z226" s="442"/>
      <c r="AA226" s="442"/>
      <c r="AB226" s="442"/>
      <c r="AC226" s="442"/>
      <c r="AD226" s="442"/>
      <c r="AE226" s="442"/>
      <c r="AF226" s="442"/>
      <c r="AG226" s="442"/>
      <c r="AH226" s="442"/>
      <c r="AI226" s="442"/>
      <c r="AJ226" s="442"/>
      <c r="AK226" s="442"/>
      <c r="AL226" s="442"/>
      <c r="AM226" s="442"/>
      <c r="AN226" s="442"/>
      <c r="AO226" s="442"/>
      <c r="AP226" s="442"/>
      <c r="AQ226" s="442"/>
      <c r="AR226" s="442"/>
      <c r="AS226" s="442"/>
      <c r="AT226" s="442"/>
      <c r="AU226" s="442"/>
      <c r="AV226" s="442"/>
      <c r="AW226" s="442"/>
      <c r="AX226" s="442"/>
      <c r="AY226" s="442"/>
      <c r="AZ226" s="442"/>
    </row>
    <row r="227" spans="2:52" ht="20.100000000000001" hidden="1" customHeight="1" outlineLevel="1">
      <c r="B227" s="434"/>
      <c r="C227" s="1002"/>
      <c r="D227" s="1003"/>
      <c r="E227" s="1003"/>
      <c r="F227" s="1004"/>
      <c r="G227" s="1005"/>
      <c r="H227" s="1006"/>
      <c r="I227" s="1006"/>
      <c r="J227" s="1006"/>
      <c r="K227" s="1007"/>
      <c r="L227" s="715"/>
      <c r="M227" s="715"/>
      <c r="N227" s="715"/>
      <c r="O227" s="715"/>
      <c r="P227" s="715"/>
      <c r="Q227" s="715"/>
      <c r="R227" s="715"/>
      <c r="S227" s="716"/>
      <c r="T227" s="717"/>
      <c r="U227" s="720">
        <f t="shared" si="69"/>
        <v>0</v>
      </c>
      <c r="V227" s="721">
        <f t="shared" si="70"/>
        <v>0</v>
      </c>
      <c r="W227" s="722">
        <f t="shared" si="71"/>
        <v>0</v>
      </c>
      <c r="X227" s="442"/>
      <c r="Y227" s="442"/>
      <c r="Z227" s="442"/>
      <c r="AA227" s="442"/>
      <c r="AB227" s="442"/>
      <c r="AC227" s="442"/>
      <c r="AD227" s="442"/>
      <c r="AE227" s="442"/>
      <c r="AF227" s="442"/>
      <c r="AG227" s="442"/>
      <c r="AH227" s="442"/>
      <c r="AI227" s="442"/>
      <c r="AJ227" s="442"/>
      <c r="AK227" s="442"/>
      <c r="AL227" s="442"/>
      <c r="AM227" s="442"/>
      <c r="AN227" s="442"/>
      <c r="AO227" s="442"/>
      <c r="AP227" s="442"/>
      <c r="AQ227" s="442"/>
      <c r="AR227" s="442"/>
      <c r="AS227" s="442"/>
      <c r="AT227" s="442"/>
      <c r="AU227" s="442"/>
      <c r="AV227" s="442"/>
      <c r="AW227" s="442"/>
      <c r="AX227" s="442"/>
      <c r="AY227" s="442"/>
      <c r="AZ227" s="442"/>
    </row>
    <row r="228" spans="2:52" s="19" customFormat="1" ht="9.9499999999999993" hidden="1" customHeight="1" outlineLevel="1">
      <c r="B228" s="435"/>
      <c r="C228" s="437"/>
      <c r="D228" s="437"/>
      <c r="E228" s="437"/>
      <c r="F228" s="437"/>
      <c r="G228" s="666"/>
      <c r="H228" s="666"/>
      <c r="I228" s="666"/>
      <c r="J228" s="666"/>
      <c r="K228" s="666"/>
      <c r="L228" s="438"/>
      <c r="M228" s="438"/>
      <c r="N228" s="438"/>
      <c r="O228" s="438"/>
      <c r="P228" s="438"/>
      <c r="Q228" s="438"/>
      <c r="R228" s="438"/>
      <c r="S228" s="438"/>
      <c r="T228" s="439"/>
      <c r="U228" s="439"/>
      <c r="V228" s="439"/>
      <c r="W228" s="667"/>
      <c r="X228" s="668"/>
      <c r="Y228" s="668"/>
      <c r="Z228" s="668"/>
      <c r="AA228" s="668"/>
      <c r="AB228" s="668"/>
      <c r="AC228" s="668"/>
      <c r="AD228" s="668"/>
      <c r="AE228" s="668"/>
      <c r="AF228" s="668"/>
      <c r="AG228" s="668"/>
      <c r="AH228" s="668"/>
      <c r="AI228" s="668"/>
      <c r="AJ228" s="668"/>
      <c r="AK228" s="668"/>
      <c r="AL228" s="668"/>
      <c r="AM228" s="668"/>
      <c r="AN228" s="668"/>
      <c r="AO228" s="668"/>
      <c r="AP228" s="668"/>
      <c r="AQ228" s="668"/>
      <c r="AR228" s="668"/>
      <c r="AS228" s="668"/>
      <c r="AT228" s="668"/>
      <c r="AU228" s="668"/>
      <c r="AV228" s="668"/>
      <c r="AW228" s="668"/>
      <c r="AX228" s="668"/>
      <c r="AY228" s="668"/>
      <c r="AZ228" s="668"/>
    </row>
    <row r="229" spans="2:52" ht="20.100000000000001" customHeight="1" collapsed="1">
      <c r="B229" s="32">
        <f>B217+1</f>
        <v>19</v>
      </c>
      <c r="C229" s="1013"/>
      <c r="D229" s="1014"/>
      <c r="E229" s="1014"/>
      <c r="F229" s="1015"/>
      <c r="G229" s="1016"/>
      <c r="H229" s="1017"/>
      <c r="I229" s="1017"/>
      <c r="J229" s="1017"/>
      <c r="K229" s="1018"/>
      <c r="L229" s="701">
        <f t="shared" ref="L229:R229" si="72">SUM(L230:L239)</f>
        <v>0</v>
      </c>
      <c r="M229" s="702">
        <f t="shared" si="72"/>
        <v>0</v>
      </c>
      <c r="N229" s="703">
        <f t="shared" si="72"/>
        <v>0</v>
      </c>
      <c r="O229" s="703">
        <f t="shared" si="72"/>
        <v>0</v>
      </c>
      <c r="P229" s="702">
        <f t="shared" si="72"/>
        <v>0</v>
      </c>
      <c r="Q229" s="704">
        <f t="shared" si="72"/>
        <v>0</v>
      </c>
      <c r="R229" s="701">
        <f t="shared" si="72"/>
        <v>0</v>
      </c>
      <c r="S229" s="705">
        <v>1</v>
      </c>
      <c r="T229" s="706">
        <f>(S230*T230)+(S231*T231)+(S232*T232)+(S233*T233)+(S234*T234)+(S235*T235)+(S236*T236)+(S237*T237)+(S238*T238)+(S239*T239)</f>
        <v>0</v>
      </c>
      <c r="U229" s="665">
        <f t="shared" ref="U229:U239" si="73">S229*T229*(1+MGKZ)*(1+Gewinn)*(1+Sicherheit)</f>
        <v>0</v>
      </c>
      <c r="V229" s="643">
        <f t="shared" ref="V229:V239" si="74">R229*Fertigung</f>
        <v>0</v>
      </c>
      <c r="W229" s="50">
        <f t="shared" ref="W229:W239" si="75">L229*$E$6+M229*$M$6+N229*$M$7+O229*$M$8+P229*$E$7+Q229*$M$9+U229+V229</f>
        <v>0</v>
      </c>
      <c r="X229" s="442"/>
      <c r="Y229" s="442"/>
      <c r="Z229" s="442"/>
      <c r="AA229" s="442"/>
      <c r="AB229" s="442"/>
      <c r="AC229" s="442"/>
      <c r="AD229" s="442"/>
      <c r="AE229" s="442"/>
      <c r="AF229" s="442"/>
      <c r="AG229" s="442"/>
      <c r="AH229" s="442"/>
      <c r="AI229" s="442"/>
      <c r="AJ229" s="442"/>
      <c r="AK229" s="442"/>
      <c r="AL229" s="442"/>
      <c r="AM229" s="442"/>
      <c r="AN229" s="442"/>
      <c r="AO229" s="442"/>
      <c r="AP229" s="442"/>
      <c r="AQ229" s="442"/>
      <c r="AR229" s="442"/>
      <c r="AS229" s="442"/>
      <c r="AT229" s="442"/>
      <c r="AU229" s="442"/>
      <c r="AV229" s="442"/>
      <c r="AW229" s="442"/>
      <c r="AX229" s="442"/>
      <c r="AY229" s="442"/>
      <c r="AZ229" s="442"/>
    </row>
    <row r="230" spans="2:52" ht="20.100000000000001" hidden="1" customHeight="1" outlineLevel="1">
      <c r="B230" s="433"/>
      <c r="C230" s="1002"/>
      <c r="D230" s="1003"/>
      <c r="E230" s="1003"/>
      <c r="F230" s="1004"/>
      <c r="G230" s="1005"/>
      <c r="H230" s="1006"/>
      <c r="I230" s="1006"/>
      <c r="J230" s="1006"/>
      <c r="K230" s="1007"/>
      <c r="L230" s="715"/>
      <c r="M230" s="715"/>
      <c r="N230" s="715"/>
      <c r="O230" s="715"/>
      <c r="P230" s="715"/>
      <c r="Q230" s="715"/>
      <c r="R230" s="715"/>
      <c r="S230" s="716"/>
      <c r="T230" s="717"/>
      <c r="U230" s="720">
        <f t="shared" si="73"/>
        <v>0</v>
      </c>
      <c r="V230" s="721">
        <f t="shared" si="74"/>
        <v>0</v>
      </c>
      <c r="W230" s="722">
        <f t="shared" si="75"/>
        <v>0</v>
      </c>
      <c r="X230" s="442"/>
      <c r="Y230" s="442"/>
      <c r="Z230" s="442"/>
      <c r="AA230" s="442"/>
      <c r="AB230" s="442"/>
      <c r="AC230" s="442"/>
      <c r="AD230" s="442"/>
      <c r="AE230" s="442"/>
      <c r="AF230" s="442"/>
      <c r="AG230" s="442"/>
      <c r="AH230" s="442"/>
      <c r="AI230" s="442"/>
      <c r="AJ230" s="442"/>
      <c r="AK230" s="442"/>
      <c r="AL230" s="442"/>
      <c r="AM230" s="442"/>
      <c r="AN230" s="442"/>
      <c r="AO230" s="442"/>
      <c r="AP230" s="442"/>
      <c r="AQ230" s="442"/>
      <c r="AR230" s="442"/>
      <c r="AS230" s="442"/>
      <c r="AT230" s="442"/>
      <c r="AU230" s="442"/>
      <c r="AV230" s="442"/>
      <c r="AW230" s="442"/>
      <c r="AX230" s="442"/>
      <c r="AY230" s="442"/>
      <c r="AZ230" s="442"/>
    </row>
    <row r="231" spans="2:52" ht="20.100000000000001" hidden="1" customHeight="1" outlineLevel="1">
      <c r="B231" s="434"/>
      <c r="C231" s="1002"/>
      <c r="D231" s="1003"/>
      <c r="E231" s="1003"/>
      <c r="F231" s="1004"/>
      <c r="G231" s="1005"/>
      <c r="H231" s="1006"/>
      <c r="I231" s="1006"/>
      <c r="J231" s="1006"/>
      <c r="K231" s="1007"/>
      <c r="L231" s="715"/>
      <c r="M231" s="715"/>
      <c r="N231" s="715"/>
      <c r="O231" s="715"/>
      <c r="P231" s="715"/>
      <c r="Q231" s="715"/>
      <c r="R231" s="715"/>
      <c r="S231" s="716"/>
      <c r="T231" s="717"/>
      <c r="U231" s="720">
        <f t="shared" si="73"/>
        <v>0</v>
      </c>
      <c r="V231" s="721">
        <f t="shared" si="74"/>
        <v>0</v>
      </c>
      <c r="W231" s="722">
        <f t="shared" si="75"/>
        <v>0</v>
      </c>
      <c r="X231" s="442"/>
      <c r="Y231" s="442"/>
      <c r="Z231" s="442"/>
      <c r="AA231" s="442"/>
      <c r="AB231" s="442"/>
      <c r="AC231" s="442"/>
      <c r="AD231" s="442"/>
      <c r="AE231" s="442"/>
      <c r="AF231" s="442"/>
      <c r="AG231" s="442"/>
      <c r="AH231" s="442"/>
      <c r="AI231" s="442"/>
      <c r="AJ231" s="442"/>
      <c r="AK231" s="442"/>
      <c r="AL231" s="442"/>
      <c r="AM231" s="442"/>
      <c r="AN231" s="442"/>
      <c r="AO231" s="442"/>
      <c r="AP231" s="442"/>
      <c r="AQ231" s="442"/>
      <c r="AR231" s="442"/>
      <c r="AS231" s="442"/>
      <c r="AT231" s="442"/>
      <c r="AU231" s="442"/>
      <c r="AV231" s="442"/>
      <c r="AW231" s="442"/>
      <c r="AX231" s="442"/>
      <c r="AY231" s="442"/>
      <c r="AZ231" s="442"/>
    </row>
    <row r="232" spans="2:52" ht="20.100000000000001" hidden="1" customHeight="1" outlineLevel="1">
      <c r="B232" s="434"/>
      <c r="C232" s="1002"/>
      <c r="D232" s="1003"/>
      <c r="E232" s="1003"/>
      <c r="F232" s="1004"/>
      <c r="G232" s="1005"/>
      <c r="H232" s="1006"/>
      <c r="I232" s="1006"/>
      <c r="J232" s="1006"/>
      <c r="K232" s="1007"/>
      <c r="L232" s="715"/>
      <c r="M232" s="715"/>
      <c r="N232" s="715"/>
      <c r="O232" s="715"/>
      <c r="P232" s="715"/>
      <c r="Q232" s="715"/>
      <c r="R232" s="715"/>
      <c r="S232" s="716"/>
      <c r="T232" s="717"/>
      <c r="U232" s="720">
        <f t="shared" si="73"/>
        <v>0</v>
      </c>
      <c r="V232" s="721">
        <f t="shared" si="74"/>
        <v>0</v>
      </c>
      <c r="W232" s="722">
        <f t="shared" si="75"/>
        <v>0</v>
      </c>
      <c r="X232" s="442"/>
      <c r="Y232" s="442"/>
      <c r="Z232" s="442"/>
      <c r="AA232" s="442"/>
      <c r="AB232" s="442"/>
      <c r="AC232" s="442"/>
      <c r="AD232" s="442"/>
      <c r="AE232" s="442"/>
      <c r="AF232" s="442"/>
      <c r="AG232" s="442"/>
      <c r="AH232" s="442"/>
      <c r="AI232" s="442"/>
      <c r="AJ232" s="442"/>
      <c r="AK232" s="442"/>
      <c r="AL232" s="442"/>
      <c r="AM232" s="442"/>
      <c r="AN232" s="442"/>
      <c r="AO232" s="442"/>
      <c r="AP232" s="442"/>
      <c r="AQ232" s="442"/>
      <c r="AR232" s="442"/>
      <c r="AS232" s="442"/>
      <c r="AT232" s="442"/>
      <c r="AU232" s="442"/>
      <c r="AV232" s="442"/>
      <c r="AW232" s="442"/>
      <c r="AX232" s="442"/>
      <c r="AY232" s="442"/>
      <c r="AZ232" s="442"/>
    </row>
    <row r="233" spans="2:52" ht="20.100000000000001" hidden="1" customHeight="1" outlineLevel="1">
      <c r="B233" s="434"/>
      <c r="C233" s="1002"/>
      <c r="D233" s="1003"/>
      <c r="E233" s="1003"/>
      <c r="F233" s="1004"/>
      <c r="G233" s="1005"/>
      <c r="H233" s="1006"/>
      <c r="I233" s="1006"/>
      <c r="J233" s="1006"/>
      <c r="K233" s="1007"/>
      <c r="L233" s="715"/>
      <c r="M233" s="715"/>
      <c r="N233" s="715"/>
      <c r="O233" s="715"/>
      <c r="P233" s="715"/>
      <c r="Q233" s="715"/>
      <c r="R233" s="715"/>
      <c r="S233" s="716"/>
      <c r="T233" s="717"/>
      <c r="U233" s="720">
        <f t="shared" si="73"/>
        <v>0</v>
      </c>
      <c r="V233" s="721">
        <f t="shared" si="74"/>
        <v>0</v>
      </c>
      <c r="W233" s="722">
        <f t="shared" si="75"/>
        <v>0</v>
      </c>
      <c r="X233" s="442"/>
      <c r="Y233" s="442"/>
      <c r="Z233" s="442"/>
      <c r="AA233" s="442"/>
      <c r="AB233" s="442"/>
      <c r="AC233" s="442"/>
      <c r="AD233" s="442"/>
      <c r="AE233" s="442"/>
      <c r="AF233" s="442"/>
      <c r="AG233" s="442"/>
      <c r="AH233" s="442"/>
      <c r="AI233" s="442"/>
      <c r="AJ233" s="442"/>
      <c r="AK233" s="442"/>
      <c r="AL233" s="442"/>
      <c r="AM233" s="442"/>
      <c r="AN233" s="442"/>
      <c r="AO233" s="442"/>
      <c r="AP233" s="442"/>
      <c r="AQ233" s="442"/>
      <c r="AR233" s="442"/>
      <c r="AS233" s="442"/>
      <c r="AT233" s="442"/>
      <c r="AU233" s="442"/>
      <c r="AV233" s="442"/>
      <c r="AW233" s="442"/>
      <c r="AX233" s="442"/>
      <c r="AY233" s="442"/>
      <c r="AZ233" s="442"/>
    </row>
    <row r="234" spans="2:52" ht="20.100000000000001" hidden="1" customHeight="1" outlineLevel="1">
      <c r="B234" s="434"/>
      <c r="C234" s="1002"/>
      <c r="D234" s="1003"/>
      <c r="E234" s="1003"/>
      <c r="F234" s="1004"/>
      <c r="G234" s="1005"/>
      <c r="H234" s="1006"/>
      <c r="I234" s="1006"/>
      <c r="J234" s="1006"/>
      <c r="K234" s="1007"/>
      <c r="L234" s="715"/>
      <c r="M234" s="715"/>
      <c r="N234" s="715"/>
      <c r="O234" s="715"/>
      <c r="P234" s="715"/>
      <c r="Q234" s="715"/>
      <c r="R234" s="715"/>
      <c r="S234" s="716"/>
      <c r="T234" s="717"/>
      <c r="U234" s="720">
        <f t="shared" si="73"/>
        <v>0</v>
      </c>
      <c r="V234" s="721">
        <f t="shared" si="74"/>
        <v>0</v>
      </c>
      <c r="W234" s="722">
        <f t="shared" si="75"/>
        <v>0</v>
      </c>
      <c r="X234" s="442"/>
      <c r="Y234" s="442"/>
      <c r="Z234" s="442"/>
      <c r="AA234" s="442"/>
      <c r="AB234" s="442"/>
      <c r="AC234" s="442"/>
      <c r="AD234" s="442"/>
      <c r="AE234" s="442"/>
      <c r="AF234" s="442"/>
      <c r="AG234" s="442"/>
      <c r="AH234" s="442"/>
      <c r="AI234" s="442"/>
      <c r="AJ234" s="442"/>
      <c r="AK234" s="442"/>
      <c r="AL234" s="442"/>
      <c r="AM234" s="442"/>
      <c r="AN234" s="442"/>
      <c r="AO234" s="442"/>
      <c r="AP234" s="442"/>
      <c r="AQ234" s="442"/>
      <c r="AR234" s="442"/>
      <c r="AS234" s="442"/>
      <c r="AT234" s="442"/>
      <c r="AU234" s="442"/>
      <c r="AV234" s="442"/>
      <c r="AW234" s="442"/>
      <c r="AX234" s="442"/>
      <c r="AY234" s="442"/>
      <c r="AZ234" s="442"/>
    </row>
    <row r="235" spans="2:52" ht="20.100000000000001" hidden="1" customHeight="1" outlineLevel="1">
      <c r="B235" s="434"/>
      <c r="C235" s="1002"/>
      <c r="D235" s="1003"/>
      <c r="E235" s="1003"/>
      <c r="F235" s="1004"/>
      <c r="G235" s="1005"/>
      <c r="H235" s="1006"/>
      <c r="I235" s="1006"/>
      <c r="J235" s="1006"/>
      <c r="K235" s="1007"/>
      <c r="L235" s="715"/>
      <c r="M235" s="715"/>
      <c r="N235" s="715"/>
      <c r="O235" s="715"/>
      <c r="P235" s="715"/>
      <c r="Q235" s="715"/>
      <c r="R235" s="715"/>
      <c r="S235" s="716"/>
      <c r="T235" s="717"/>
      <c r="U235" s="720">
        <f t="shared" si="73"/>
        <v>0</v>
      </c>
      <c r="V235" s="721">
        <f t="shared" si="74"/>
        <v>0</v>
      </c>
      <c r="W235" s="722">
        <f t="shared" si="75"/>
        <v>0</v>
      </c>
      <c r="X235" s="442"/>
      <c r="Y235" s="442"/>
      <c r="Z235" s="442"/>
      <c r="AA235" s="442"/>
      <c r="AB235" s="442"/>
      <c r="AC235" s="442"/>
      <c r="AD235" s="442"/>
      <c r="AE235" s="442"/>
      <c r="AF235" s="442"/>
      <c r="AG235" s="442"/>
      <c r="AH235" s="442"/>
      <c r="AI235" s="442"/>
      <c r="AJ235" s="442"/>
      <c r="AK235" s="442"/>
      <c r="AL235" s="442"/>
      <c r="AM235" s="442"/>
      <c r="AN235" s="442"/>
      <c r="AO235" s="442"/>
      <c r="AP235" s="442"/>
      <c r="AQ235" s="442"/>
      <c r="AR235" s="442"/>
      <c r="AS235" s="442"/>
      <c r="AT235" s="442"/>
      <c r="AU235" s="442"/>
      <c r="AV235" s="442"/>
      <c r="AW235" s="442"/>
      <c r="AX235" s="442"/>
      <c r="AY235" s="442"/>
      <c r="AZ235" s="442"/>
    </row>
    <row r="236" spans="2:52" ht="20.100000000000001" hidden="1" customHeight="1" outlineLevel="1">
      <c r="B236" s="434"/>
      <c r="C236" s="1002"/>
      <c r="D236" s="1003"/>
      <c r="E236" s="1003"/>
      <c r="F236" s="1004"/>
      <c r="G236" s="1005"/>
      <c r="H236" s="1006"/>
      <c r="I236" s="1006"/>
      <c r="J236" s="1006"/>
      <c r="K236" s="1007"/>
      <c r="L236" s="715"/>
      <c r="M236" s="715"/>
      <c r="N236" s="715"/>
      <c r="O236" s="715"/>
      <c r="P236" s="715"/>
      <c r="Q236" s="715"/>
      <c r="R236" s="715"/>
      <c r="S236" s="716"/>
      <c r="T236" s="717"/>
      <c r="U236" s="720">
        <f t="shared" si="73"/>
        <v>0</v>
      </c>
      <c r="V236" s="721">
        <f t="shared" si="74"/>
        <v>0</v>
      </c>
      <c r="W236" s="722">
        <f t="shared" si="75"/>
        <v>0</v>
      </c>
      <c r="X236" s="442"/>
      <c r="Y236" s="442"/>
      <c r="Z236" s="442"/>
      <c r="AA236" s="442"/>
      <c r="AB236" s="442"/>
      <c r="AC236" s="442"/>
      <c r="AD236" s="442"/>
      <c r="AE236" s="442"/>
      <c r="AF236" s="442"/>
      <c r="AG236" s="442"/>
      <c r="AH236" s="442"/>
      <c r="AI236" s="442"/>
      <c r="AJ236" s="442"/>
      <c r="AK236" s="442"/>
      <c r="AL236" s="442"/>
      <c r="AM236" s="442"/>
      <c r="AN236" s="442"/>
      <c r="AO236" s="442"/>
      <c r="AP236" s="442"/>
      <c r="AQ236" s="442"/>
      <c r="AR236" s="442"/>
      <c r="AS236" s="442"/>
      <c r="AT236" s="442"/>
      <c r="AU236" s="442"/>
      <c r="AV236" s="442"/>
      <c r="AW236" s="442"/>
      <c r="AX236" s="442"/>
      <c r="AY236" s="442"/>
      <c r="AZ236" s="442"/>
    </row>
    <row r="237" spans="2:52" ht="20.100000000000001" hidden="1" customHeight="1" outlineLevel="1">
      <c r="B237" s="434"/>
      <c r="C237" s="1002"/>
      <c r="D237" s="1003"/>
      <c r="E237" s="1003"/>
      <c r="F237" s="1004"/>
      <c r="G237" s="1005"/>
      <c r="H237" s="1006"/>
      <c r="I237" s="1006"/>
      <c r="J237" s="1006"/>
      <c r="K237" s="1007"/>
      <c r="L237" s="715"/>
      <c r="M237" s="715"/>
      <c r="N237" s="715"/>
      <c r="O237" s="715"/>
      <c r="P237" s="715"/>
      <c r="Q237" s="715"/>
      <c r="R237" s="715"/>
      <c r="S237" s="716"/>
      <c r="T237" s="717"/>
      <c r="U237" s="720">
        <f t="shared" si="73"/>
        <v>0</v>
      </c>
      <c r="V237" s="721">
        <f t="shared" si="74"/>
        <v>0</v>
      </c>
      <c r="W237" s="722">
        <f t="shared" si="75"/>
        <v>0</v>
      </c>
      <c r="X237" s="442"/>
      <c r="Y237" s="442"/>
      <c r="Z237" s="442"/>
      <c r="AA237" s="442"/>
      <c r="AB237" s="442"/>
      <c r="AC237" s="442"/>
      <c r="AD237" s="442"/>
      <c r="AE237" s="442"/>
      <c r="AF237" s="442"/>
      <c r="AG237" s="442"/>
      <c r="AH237" s="442"/>
      <c r="AI237" s="442"/>
      <c r="AJ237" s="442"/>
      <c r="AK237" s="442"/>
      <c r="AL237" s="442"/>
      <c r="AM237" s="442"/>
      <c r="AN237" s="442"/>
      <c r="AO237" s="442"/>
      <c r="AP237" s="442"/>
      <c r="AQ237" s="442"/>
      <c r="AR237" s="442"/>
      <c r="AS237" s="442"/>
      <c r="AT237" s="442"/>
      <c r="AU237" s="442"/>
      <c r="AV237" s="442"/>
      <c r="AW237" s="442"/>
      <c r="AX237" s="442"/>
      <c r="AY237" s="442"/>
      <c r="AZ237" s="442"/>
    </row>
    <row r="238" spans="2:52" ht="20.100000000000001" hidden="1" customHeight="1" outlineLevel="1">
      <c r="B238" s="434"/>
      <c r="C238" s="1002"/>
      <c r="D238" s="1003"/>
      <c r="E238" s="1003"/>
      <c r="F238" s="1004"/>
      <c r="G238" s="1005"/>
      <c r="H238" s="1006"/>
      <c r="I238" s="1006"/>
      <c r="J238" s="1006"/>
      <c r="K238" s="1007"/>
      <c r="L238" s="715"/>
      <c r="M238" s="715"/>
      <c r="N238" s="715"/>
      <c r="O238" s="715"/>
      <c r="P238" s="715"/>
      <c r="Q238" s="715"/>
      <c r="R238" s="715"/>
      <c r="S238" s="716"/>
      <c r="T238" s="717"/>
      <c r="U238" s="720">
        <f t="shared" si="73"/>
        <v>0</v>
      </c>
      <c r="V238" s="721">
        <f t="shared" si="74"/>
        <v>0</v>
      </c>
      <c r="W238" s="722">
        <f t="shared" si="75"/>
        <v>0</v>
      </c>
      <c r="X238" s="442"/>
      <c r="Y238" s="442"/>
      <c r="Z238" s="442"/>
      <c r="AA238" s="442"/>
      <c r="AB238" s="442"/>
      <c r="AC238" s="442"/>
      <c r="AD238" s="442"/>
      <c r="AE238" s="442"/>
      <c r="AF238" s="442"/>
      <c r="AG238" s="442"/>
      <c r="AH238" s="442"/>
      <c r="AI238" s="442"/>
      <c r="AJ238" s="442"/>
      <c r="AK238" s="442"/>
      <c r="AL238" s="442"/>
      <c r="AM238" s="442"/>
      <c r="AN238" s="442"/>
      <c r="AO238" s="442"/>
      <c r="AP238" s="442"/>
      <c r="AQ238" s="442"/>
      <c r="AR238" s="442"/>
      <c r="AS238" s="442"/>
      <c r="AT238" s="442"/>
      <c r="AU238" s="442"/>
      <c r="AV238" s="442"/>
      <c r="AW238" s="442"/>
      <c r="AX238" s="442"/>
      <c r="AY238" s="442"/>
      <c r="AZ238" s="442"/>
    </row>
    <row r="239" spans="2:52" ht="20.100000000000001" hidden="1" customHeight="1" outlineLevel="1">
      <c r="B239" s="434"/>
      <c r="C239" s="1002"/>
      <c r="D239" s="1003"/>
      <c r="E239" s="1003"/>
      <c r="F239" s="1004"/>
      <c r="G239" s="1005"/>
      <c r="H239" s="1006"/>
      <c r="I239" s="1006"/>
      <c r="J239" s="1006"/>
      <c r="K239" s="1007"/>
      <c r="L239" s="715"/>
      <c r="M239" s="715"/>
      <c r="N239" s="715"/>
      <c r="O239" s="715"/>
      <c r="P239" s="715"/>
      <c r="Q239" s="715"/>
      <c r="R239" s="715"/>
      <c r="S239" s="716"/>
      <c r="T239" s="717"/>
      <c r="U239" s="720">
        <f t="shared" si="73"/>
        <v>0</v>
      </c>
      <c r="V239" s="721">
        <f t="shared" si="74"/>
        <v>0</v>
      </c>
      <c r="W239" s="722">
        <f t="shared" si="75"/>
        <v>0</v>
      </c>
      <c r="X239" s="442"/>
      <c r="Y239" s="442"/>
      <c r="Z239" s="442"/>
      <c r="AA239" s="442"/>
      <c r="AB239" s="442"/>
      <c r="AC239" s="442"/>
      <c r="AD239" s="442"/>
      <c r="AE239" s="442"/>
      <c r="AF239" s="442"/>
      <c r="AG239" s="442"/>
      <c r="AH239" s="442"/>
      <c r="AI239" s="442"/>
      <c r="AJ239" s="442"/>
      <c r="AK239" s="442"/>
      <c r="AL239" s="442"/>
      <c r="AM239" s="442"/>
      <c r="AN239" s="442"/>
      <c r="AO239" s="442"/>
      <c r="AP239" s="442"/>
      <c r="AQ239" s="442"/>
      <c r="AR239" s="442"/>
      <c r="AS239" s="442"/>
      <c r="AT239" s="442"/>
      <c r="AU239" s="442"/>
      <c r="AV239" s="442"/>
      <c r="AW239" s="442"/>
      <c r="AX239" s="442"/>
      <c r="AY239" s="442"/>
      <c r="AZ239" s="442"/>
    </row>
    <row r="240" spans="2:52" s="19" customFormat="1" ht="9.9499999999999993" hidden="1" customHeight="1" outlineLevel="1">
      <c r="B240" s="435"/>
      <c r="C240" s="437"/>
      <c r="D240" s="437"/>
      <c r="E240" s="437"/>
      <c r="F240" s="437"/>
      <c r="G240" s="666"/>
      <c r="H240" s="666"/>
      <c r="I240" s="666"/>
      <c r="J240" s="666"/>
      <c r="K240" s="666"/>
      <c r="L240" s="438"/>
      <c r="M240" s="438"/>
      <c r="N240" s="438"/>
      <c r="O240" s="438"/>
      <c r="P240" s="438"/>
      <c r="Q240" s="438"/>
      <c r="R240" s="438"/>
      <c r="S240" s="438"/>
      <c r="T240" s="439"/>
      <c r="U240" s="432"/>
      <c r="V240" s="432"/>
      <c r="W240" s="667"/>
      <c r="X240" s="668"/>
      <c r="Y240" s="668"/>
      <c r="Z240" s="668"/>
      <c r="AA240" s="668"/>
      <c r="AB240" s="668"/>
      <c r="AC240" s="668"/>
      <c r="AD240" s="668"/>
      <c r="AE240" s="668"/>
      <c r="AF240" s="668"/>
      <c r="AG240" s="668"/>
      <c r="AH240" s="668"/>
      <c r="AI240" s="668"/>
      <c r="AJ240" s="668"/>
      <c r="AK240" s="668"/>
      <c r="AL240" s="668"/>
      <c r="AM240" s="668"/>
      <c r="AN240" s="668"/>
      <c r="AO240" s="668"/>
      <c r="AP240" s="668"/>
      <c r="AQ240" s="668"/>
      <c r="AR240" s="668"/>
      <c r="AS240" s="668"/>
      <c r="AT240" s="668"/>
      <c r="AU240" s="668"/>
      <c r="AV240" s="668"/>
      <c r="AW240" s="668"/>
      <c r="AX240" s="668"/>
      <c r="AY240" s="668"/>
      <c r="AZ240" s="668"/>
    </row>
    <row r="241" spans="2:52" ht="20.100000000000001" customHeight="1" collapsed="1">
      <c r="B241" s="32">
        <f>B229+1</f>
        <v>20</v>
      </c>
      <c r="C241" s="1013"/>
      <c r="D241" s="1014"/>
      <c r="E241" s="1014"/>
      <c r="F241" s="1015"/>
      <c r="G241" s="1016"/>
      <c r="H241" s="1017"/>
      <c r="I241" s="1017"/>
      <c r="J241" s="1017"/>
      <c r="K241" s="1018"/>
      <c r="L241" s="701">
        <f t="shared" ref="L241:R241" si="76">SUM(L242:L251)</f>
        <v>0</v>
      </c>
      <c r="M241" s="702">
        <f t="shared" si="76"/>
        <v>0</v>
      </c>
      <c r="N241" s="703">
        <f t="shared" si="76"/>
        <v>0</v>
      </c>
      <c r="O241" s="703">
        <f t="shared" si="76"/>
        <v>0</v>
      </c>
      <c r="P241" s="702">
        <f t="shared" si="76"/>
        <v>0</v>
      </c>
      <c r="Q241" s="704">
        <f t="shared" si="76"/>
        <v>0</v>
      </c>
      <c r="R241" s="701">
        <f t="shared" si="76"/>
        <v>0</v>
      </c>
      <c r="S241" s="705">
        <v>1</v>
      </c>
      <c r="T241" s="706">
        <f>(S242*T242)+(S243*T243)+(S244*T244)+(S245*T245)+(S246*T246)+(S247*T247)+(S248*T248)+(S249*T249)+(S250*T250)+(S251*T251)</f>
        <v>0</v>
      </c>
      <c r="U241" s="665">
        <f t="shared" ref="U241:U251" si="77">S241*T241*(1+MGKZ)*(1+Gewinn)*(1+Sicherheit)</f>
        <v>0</v>
      </c>
      <c r="V241" s="643">
        <f t="shared" ref="V241:V251" si="78">R241*Fertigung</f>
        <v>0</v>
      </c>
      <c r="W241" s="50">
        <f t="shared" ref="W241:W251" si="79">L241*$E$6+M241*$M$6+N241*$M$7+O241*$M$8+P241*$E$7+Q241*$M$9+U241+V241</f>
        <v>0</v>
      </c>
      <c r="X241" s="442"/>
      <c r="Y241" s="442"/>
      <c r="Z241" s="442"/>
      <c r="AA241" s="442"/>
      <c r="AB241" s="442"/>
      <c r="AC241" s="442"/>
      <c r="AD241" s="442"/>
      <c r="AE241" s="442"/>
      <c r="AF241" s="442"/>
      <c r="AG241" s="442"/>
      <c r="AH241" s="442"/>
      <c r="AI241" s="442"/>
      <c r="AJ241" s="442"/>
      <c r="AK241" s="442"/>
      <c r="AL241" s="442"/>
      <c r="AM241" s="442"/>
      <c r="AN241" s="442"/>
      <c r="AO241" s="442"/>
      <c r="AP241" s="442"/>
      <c r="AQ241" s="442"/>
      <c r="AR241" s="442"/>
      <c r="AS241" s="442"/>
      <c r="AT241" s="442"/>
      <c r="AU241" s="442"/>
      <c r="AV241" s="442"/>
      <c r="AW241" s="442"/>
      <c r="AX241" s="442"/>
      <c r="AY241" s="442"/>
      <c r="AZ241" s="442"/>
    </row>
    <row r="242" spans="2:52" ht="20.100000000000001" hidden="1" customHeight="1" outlineLevel="1">
      <c r="B242" s="433"/>
      <c r="C242" s="1002"/>
      <c r="D242" s="1003"/>
      <c r="E242" s="1003"/>
      <c r="F242" s="1004"/>
      <c r="G242" s="1005"/>
      <c r="H242" s="1006"/>
      <c r="I242" s="1006"/>
      <c r="J242" s="1006"/>
      <c r="K242" s="1007"/>
      <c r="L242" s="715"/>
      <c r="M242" s="715"/>
      <c r="N242" s="715"/>
      <c r="O242" s="715"/>
      <c r="P242" s="715"/>
      <c r="Q242" s="715"/>
      <c r="R242" s="715"/>
      <c r="S242" s="716"/>
      <c r="T242" s="717"/>
      <c r="U242" s="720">
        <f t="shared" si="77"/>
        <v>0</v>
      </c>
      <c r="V242" s="721">
        <f t="shared" si="78"/>
        <v>0</v>
      </c>
      <c r="W242" s="722">
        <f t="shared" si="79"/>
        <v>0</v>
      </c>
      <c r="X242" s="442"/>
      <c r="Y242" s="442"/>
      <c r="Z242" s="442"/>
      <c r="AA242" s="442"/>
      <c r="AB242" s="442"/>
      <c r="AC242" s="442"/>
      <c r="AD242" s="442"/>
      <c r="AE242" s="442"/>
      <c r="AF242" s="442"/>
      <c r="AG242" s="442"/>
      <c r="AH242" s="442"/>
      <c r="AI242" s="442"/>
      <c r="AJ242" s="442"/>
      <c r="AK242" s="442"/>
      <c r="AL242" s="442"/>
      <c r="AM242" s="442"/>
      <c r="AN242" s="442"/>
      <c r="AO242" s="442"/>
      <c r="AP242" s="442"/>
      <c r="AQ242" s="442"/>
      <c r="AR242" s="442"/>
      <c r="AS242" s="442"/>
      <c r="AT242" s="442"/>
      <c r="AU242" s="442"/>
      <c r="AV242" s="442"/>
      <c r="AW242" s="442"/>
      <c r="AX242" s="442"/>
      <c r="AY242" s="442"/>
      <c r="AZ242" s="442"/>
    </row>
    <row r="243" spans="2:52" ht="20.100000000000001" hidden="1" customHeight="1" outlineLevel="1">
      <c r="B243" s="434"/>
      <c r="C243" s="1002"/>
      <c r="D243" s="1003"/>
      <c r="E243" s="1003"/>
      <c r="F243" s="1004"/>
      <c r="G243" s="1005"/>
      <c r="H243" s="1006"/>
      <c r="I243" s="1006"/>
      <c r="J243" s="1006"/>
      <c r="K243" s="1007"/>
      <c r="L243" s="715"/>
      <c r="M243" s="715"/>
      <c r="N243" s="715"/>
      <c r="O243" s="715"/>
      <c r="P243" s="715"/>
      <c r="Q243" s="715"/>
      <c r="R243" s="715"/>
      <c r="S243" s="716"/>
      <c r="T243" s="717"/>
      <c r="U243" s="720">
        <f t="shared" si="77"/>
        <v>0</v>
      </c>
      <c r="V243" s="721">
        <f t="shared" si="78"/>
        <v>0</v>
      </c>
      <c r="W243" s="722">
        <f t="shared" si="79"/>
        <v>0</v>
      </c>
      <c r="X243" s="442"/>
      <c r="Y243" s="442"/>
      <c r="Z243" s="442"/>
      <c r="AA243" s="442"/>
      <c r="AB243" s="442"/>
      <c r="AC243" s="442"/>
      <c r="AD243" s="442"/>
      <c r="AE243" s="442"/>
      <c r="AF243" s="442"/>
      <c r="AG243" s="442"/>
      <c r="AH243" s="442"/>
      <c r="AI243" s="442"/>
      <c r="AJ243" s="442"/>
      <c r="AK243" s="442"/>
      <c r="AL243" s="442"/>
      <c r="AM243" s="442"/>
      <c r="AN243" s="442"/>
      <c r="AO243" s="442"/>
      <c r="AP243" s="442"/>
      <c r="AQ243" s="442"/>
      <c r="AR243" s="442"/>
      <c r="AS243" s="442"/>
      <c r="AT243" s="442"/>
      <c r="AU243" s="442"/>
      <c r="AV243" s="442"/>
      <c r="AW243" s="442"/>
      <c r="AX243" s="442"/>
      <c r="AY243" s="442"/>
      <c r="AZ243" s="442"/>
    </row>
    <row r="244" spans="2:52" ht="20.100000000000001" hidden="1" customHeight="1" outlineLevel="1">
      <c r="B244" s="434"/>
      <c r="C244" s="1002"/>
      <c r="D244" s="1003"/>
      <c r="E244" s="1003"/>
      <c r="F244" s="1004"/>
      <c r="G244" s="1005"/>
      <c r="H244" s="1006"/>
      <c r="I244" s="1006"/>
      <c r="J244" s="1006"/>
      <c r="K244" s="1007"/>
      <c r="L244" s="715"/>
      <c r="M244" s="715"/>
      <c r="N244" s="715"/>
      <c r="O244" s="715"/>
      <c r="P244" s="715"/>
      <c r="Q244" s="715"/>
      <c r="R244" s="715"/>
      <c r="S244" s="716"/>
      <c r="T244" s="717"/>
      <c r="U244" s="720">
        <f t="shared" si="77"/>
        <v>0</v>
      </c>
      <c r="V244" s="721">
        <f t="shared" si="78"/>
        <v>0</v>
      </c>
      <c r="W244" s="722">
        <f t="shared" si="79"/>
        <v>0</v>
      </c>
      <c r="X244" s="442"/>
      <c r="Y244" s="442"/>
      <c r="Z244" s="442"/>
      <c r="AA244" s="442"/>
      <c r="AB244" s="442"/>
      <c r="AC244" s="442"/>
      <c r="AD244" s="442"/>
      <c r="AE244" s="442"/>
      <c r="AF244" s="442"/>
      <c r="AG244" s="442"/>
      <c r="AH244" s="442"/>
      <c r="AI244" s="442"/>
      <c r="AJ244" s="442"/>
      <c r="AK244" s="442"/>
      <c r="AL244" s="442"/>
      <c r="AM244" s="442"/>
      <c r="AN244" s="442"/>
      <c r="AO244" s="442"/>
      <c r="AP244" s="442"/>
      <c r="AQ244" s="442"/>
      <c r="AR244" s="442"/>
      <c r="AS244" s="442"/>
      <c r="AT244" s="442"/>
      <c r="AU244" s="442"/>
      <c r="AV244" s="442"/>
      <c r="AW244" s="442"/>
      <c r="AX244" s="442"/>
      <c r="AY244" s="442"/>
      <c r="AZ244" s="442"/>
    </row>
    <row r="245" spans="2:52" ht="20.100000000000001" hidden="1" customHeight="1" outlineLevel="1">
      <c r="B245" s="434"/>
      <c r="C245" s="1002"/>
      <c r="D245" s="1003"/>
      <c r="E245" s="1003"/>
      <c r="F245" s="1004"/>
      <c r="G245" s="1005"/>
      <c r="H245" s="1006"/>
      <c r="I245" s="1006"/>
      <c r="J245" s="1006"/>
      <c r="K245" s="1007"/>
      <c r="L245" s="715"/>
      <c r="M245" s="715"/>
      <c r="N245" s="715"/>
      <c r="O245" s="715"/>
      <c r="P245" s="715"/>
      <c r="Q245" s="715"/>
      <c r="R245" s="715"/>
      <c r="S245" s="716"/>
      <c r="T245" s="717"/>
      <c r="U245" s="720">
        <f t="shared" si="77"/>
        <v>0</v>
      </c>
      <c r="V245" s="721">
        <f t="shared" si="78"/>
        <v>0</v>
      </c>
      <c r="W245" s="722">
        <f t="shared" si="79"/>
        <v>0</v>
      </c>
      <c r="X245" s="442"/>
      <c r="Y245" s="442"/>
      <c r="Z245" s="442"/>
      <c r="AA245" s="442"/>
      <c r="AB245" s="442"/>
      <c r="AC245" s="442"/>
      <c r="AD245" s="442"/>
      <c r="AE245" s="442"/>
      <c r="AF245" s="442"/>
      <c r="AG245" s="442"/>
      <c r="AH245" s="442"/>
      <c r="AI245" s="442"/>
      <c r="AJ245" s="442"/>
      <c r="AK245" s="442"/>
      <c r="AL245" s="442"/>
      <c r="AM245" s="442"/>
      <c r="AN245" s="442"/>
      <c r="AO245" s="442"/>
      <c r="AP245" s="442"/>
      <c r="AQ245" s="442"/>
      <c r="AR245" s="442"/>
      <c r="AS245" s="442"/>
      <c r="AT245" s="442"/>
      <c r="AU245" s="442"/>
      <c r="AV245" s="442"/>
      <c r="AW245" s="442"/>
      <c r="AX245" s="442"/>
      <c r="AY245" s="442"/>
      <c r="AZ245" s="442"/>
    </row>
    <row r="246" spans="2:52" ht="20.100000000000001" hidden="1" customHeight="1" outlineLevel="1">
      <c r="B246" s="434"/>
      <c r="C246" s="1002"/>
      <c r="D246" s="1003"/>
      <c r="E246" s="1003"/>
      <c r="F246" s="1004"/>
      <c r="G246" s="1005"/>
      <c r="H246" s="1006"/>
      <c r="I246" s="1006"/>
      <c r="J246" s="1006"/>
      <c r="K246" s="1007"/>
      <c r="L246" s="715"/>
      <c r="M246" s="715"/>
      <c r="N246" s="715"/>
      <c r="O246" s="715"/>
      <c r="P246" s="715"/>
      <c r="Q246" s="715"/>
      <c r="R246" s="715"/>
      <c r="S246" s="716"/>
      <c r="T246" s="717"/>
      <c r="U246" s="720">
        <f t="shared" si="77"/>
        <v>0</v>
      </c>
      <c r="V246" s="721">
        <f t="shared" si="78"/>
        <v>0</v>
      </c>
      <c r="W246" s="722">
        <f t="shared" si="79"/>
        <v>0</v>
      </c>
      <c r="X246" s="442"/>
      <c r="Y246" s="442"/>
      <c r="Z246" s="442"/>
      <c r="AA246" s="442"/>
      <c r="AB246" s="442"/>
      <c r="AC246" s="442"/>
      <c r="AD246" s="442"/>
      <c r="AE246" s="442"/>
      <c r="AF246" s="442"/>
      <c r="AG246" s="442"/>
      <c r="AH246" s="442"/>
      <c r="AI246" s="442"/>
      <c r="AJ246" s="442"/>
      <c r="AK246" s="442"/>
      <c r="AL246" s="442"/>
      <c r="AM246" s="442"/>
      <c r="AN246" s="442"/>
      <c r="AO246" s="442"/>
      <c r="AP246" s="442"/>
      <c r="AQ246" s="442"/>
      <c r="AR246" s="442"/>
      <c r="AS246" s="442"/>
      <c r="AT246" s="442"/>
      <c r="AU246" s="442"/>
      <c r="AV246" s="442"/>
      <c r="AW246" s="442"/>
      <c r="AX246" s="442"/>
      <c r="AY246" s="442"/>
      <c r="AZ246" s="442"/>
    </row>
    <row r="247" spans="2:52" ht="20.100000000000001" hidden="1" customHeight="1" outlineLevel="1">
      <c r="B247" s="434"/>
      <c r="C247" s="1002"/>
      <c r="D247" s="1003"/>
      <c r="E247" s="1003"/>
      <c r="F247" s="1004"/>
      <c r="G247" s="1005"/>
      <c r="H247" s="1006"/>
      <c r="I247" s="1006"/>
      <c r="J247" s="1006"/>
      <c r="K247" s="1007"/>
      <c r="L247" s="715"/>
      <c r="M247" s="715"/>
      <c r="N247" s="715"/>
      <c r="O247" s="715"/>
      <c r="P247" s="715"/>
      <c r="Q247" s="715"/>
      <c r="R247" s="715"/>
      <c r="S247" s="716"/>
      <c r="T247" s="717"/>
      <c r="U247" s="720">
        <f t="shared" si="77"/>
        <v>0</v>
      </c>
      <c r="V247" s="721">
        <f t="shared" si="78"/>
        <v>0</v>
      </c>
      <c r="W247" s="722">
        <f t="shared" si="79"/>
        <v>0</v>
      </c>
      <c r="X247" s="442"/>
      <c r="Y247" s="442"/>
      <c r="Z247" s="442"/>
      <c r="AA247" s="442"/>
      <c r="AB247" s="442"/>
      <c r="AC247" s="442"/>
      <c r="AD247" s="442"/>
      <c r="AE247" s="442"/>
      <c r="AF247" s="442"/>
      <c r="AG247" s="442"/>
      <c r="AH247" s="442"/>
      <c r="AI247" s="442"/>
      <c r="AJ247" s="442"/>
      <c r="AK247" s="442"/>
      <c r="AL247" s="442"/>
      <c r="AM247" s="442"/>
      <c r="AN247" s="442"/>
      <c r="AO247" s="442"/>
      <c r="AP247" s="442"/>
      <c r="AQ247" s="442"/>
      <c r="AR247" s="442"/>
      <c r="AS247" s="442"/>
      <c r="AT247" s="442"/>
      <c r="AU247" s="442"/>
      <c r="AV247" s="442"/>
      <c r="AW247" s="442"/>
      <c r="AX247" s="442"/>
      <c r="AY247" s="442"/>
      <c r="AZ247" s="442"/>
    </row>
    <row r="248" spans="2:52" ht="20.100000000000001" hidden="1" customHeight="1" outlineLevel="1">
      <c r="B248" s="434"/>
      <c r="C248" s="1002"/>
      <c r="D248" s="1003"/>
      <c r="E248" s="1003"/>
      <c r="F248" s="1004"/>
      <c r="G248" s="1005"/>
      <c r="H248" s="1006"/>
      <c r="I248" s="1006"/>
      <c r="J248" s="1006"/>
      <c r="K248" s="1007"/>
      <c r="L248" s="715"/>
      <c r="M248" s="715"/>
      <c r="N248" s="715"/>
      <c r="O248" s="715"/>
      <c r="P248" s="715"/>
      <c r="Q248" s="715"/>
      <c r="R248" s="715"/>
      <c r="S248" s="716"/>
      <c r="T248" s="717"/>
      <c r="U248" s="720">
        <f t="shared" si="77"/>
        <v>0</v>
      </c>
      <c r="V248" s="721">
        <f t="shared" si="78"/>
        <v>0</v>
      </c>
      <c r="W248" s="722">
        <f t="shared" si="79"/>
        <v>0</v>
      </c>
      <c r="X248" s="442"/>
      <c r="Y248" s="442"/>
      <c r="Z248" s="442"/>
      <c r="AA248" s="442"/>
      <c r="AB248" s="442"/>
      <c r="AC248" s="442"/>
      <c r="AD248" s="442"/>
      <c r="AE248" s="442"/>
      <c r="AF248" s="442"/>
      <c r="AG248" s="442"/>
      <c r="AH248" s="442"/>
      <c r="AI248" s="442"/>
      <c r="AJ248" s="442"/>
      <c r="AK248" s="442"/>
      <c r="AL248" s="442"/>
      <c r="AM248" s="442"/>
      <c r="AN248" s="442"/>
      <c r="AO248" s="442"/>
      <c r="AP248" s="442"/>
      <c r="AQ248" s="442"/>
      <c r="AR248" s="442"/>
      <c r="AS248" s="442"/>
      <c r="AT248" s="442"/>
      <c r="AU248" s="442"/>
      <c r="AV248" s="442"/>
      <c r="AW248" s="442"/>
      <c r="AX248" s="442"/>
      <c r="AY248" s="442"/>
      <c r="AZ248" s="442"/>
    </row>
    <row r="249" spans="2:52" ht="20.100000000000001" hidden="1" customHeight="1" outlineLevel="1">
      <c r="B249" s="434"/>
      <c r="C249" s="1002"/>
      <c r="D249" s="1003"/>
      <c r="E249" s="1003"/>
      <c r="F249" s="1004"/>
      <c r="G249" s="1005"/>
      <c r="H249" s="1006"/>
      <c r="I249" s="1006"/>
      <c r="J249" s="1006"/>
      <c r="K249" s="1007"/>
      <c r="L249" s="715"/>
      <c r="M249" s="715"/>
      <c r="N249" s="715"/>
      <c r="O249" s="715"/>
      <c r="P249" s="715"/>
      <c r="Q249" s="715"/>
      <c r="R249" s="715"/>
      <c r="S249" s="716"/>
      <c r="T249" s="717"/>
      <c r="U249" s="720">
        <f t="shared" si="77"/>
        <v>0</v>
      </c>
      <c r="V249" s="721">
        <f t="shared" si="78"/>
        <v>0</v>
      </c>
      <c r="W249" s="722">
        <f t="shared" si="79"/>
        <v>0</v>
      </c>
      <c r="X249" s="442"/>
      <c r="Y249" s="442"/>
      <c r="Z249" s="442"/>
      <c r="AA249" s="442"/>
      <c r="AB249" s="442"/>
      <c r="AC249" s="442"/>
      <c r="AD249" s="442"/>
      <c r="AE249" s="442"/>
      <c r="AF249" s="442"/>
      <c r="AG249" s="442"/>
      <c r="AH249" s="442"/>
      <c r="AI249" s="442"/>
      <c r="AJ249" s="442"/>
      <c r="AK249" s="442"/>
      <c r="AL249" s="442"/>
      <c r="AM249" s="442"/>
      <c r="AN249" s="442"/>
      <c r="AO249" s="442"/>
      <c r="AP249" s="442"/>
      <c r="AQ249" s="442"/>
      <c r="AR249" s="442"/>
      <c r="AS249" s="442"/>
      <c r="AT249" s="442"/>
      <c r="AU249" s="442"/>
      <c r="AV249" s="442"/>
      <c r="AW249" s="442"/>
      <c r="AX249" s="442"/>
      <c r="AY249" s="442"/>
      <c r="AZ249" s="442"/>
    </row>
    <row r="250" spans="2:52" ht="20.100000000000001" hidden="1" customHeight="1" outlineLevel="1">
      <c r="B250" s="434"/>
      <c r="C250" s="1002"/>
      <c r="D250" s="1003"/>
      <c r="E250" s="1003"/>
      <c r="F250" s="1004"/>
      <c r="G250" s="1005"/>
      <c r="H250" s="1006"/>
      <c r="I250" s="1006"/>
      <c r="J250" s="1006"/>
      <c r="K250" s="1007"/>
      <c r="L250" s="715"/>
      <c r="M250" s="715"/>
      <c r="N250" s="715"/>
      <c r="O250" s="715"/>
      <c r="P250" s="715"/>
      <c r="Q250" s="715"/>
      <c r="R250" s="715"/>
      <c r="S250" s="716"/>
      <c r="T250" s="717"/>
      <c r="U250" s="720">
        <f t="shared" si="77"/>
        <v>0</v>
      </c>
      <c r="V250" s="721">
        <f t="shared" si="78"/>
        <v>0</v>
      </c>
      <c r="W250" s="722">
        <f t="shared" si="79"/>
        <v>0</v>
      </c>
      <c r="X250" s="442"/>
      <c r="Y250" s="442"/>
      <c r="Z250" s="442"/>
      <c r="AA250" s="442"/>
      <c r="AB250" s="442"/>
      <c r="AC250" s="442"/>
      <c r="AD250" s="442"/>
      <c r="AE250" s="442"/>
      <c r="AF250" s="442"/>
      <c r="AG250" s="442"/>
      <c r="AH250" s="442"/>
      <c r="AI250" s="442"/>
      <c r="AJ250" s="442"/>
      <c r="AK250" s="442"/>
      <c r="AL250" s="442"/>
      <c r="AM250" s="442"/>
      <c r="AN250" s="442"/>
      <c r="AO250" s="442"/>
      <c r="AP250" s="442"/>
      <c r="AQ250" s="442"/>
      <c r="AR250" s="442"/>
      <c r="AS250" s="442"/>
      <c r="AT250" s="442"/>
      <c r="AU250" s="442"/>
      <c r="AV250" s="442"/>
      <c r="AW250" s="442"/>
      <c r="AX250" s="442"/>
      <c r="AY250" s="442"/>
      <c r="AZ250" s="442"/>
    </row>
    <row r="251" spans="2:52" ht="20.100000000000001" hidden="1" customHeight="1" outlineLevel="1">
      <c r="B251" s="434"/>
      <c r="C251" s="1002"/>
      <c r="D251" s="1003"/>
      <c r="E251" s="1003"/>
      <c r="F251" s="1004"/>
      <c r="G251" s="1005"/>
      <c r="H251" s="1006"/>
      <c r="I251" s="1006"/>
      <c r="J251" s="1006"/>
      <c r="K251" s="1007"/>
      <c r="L251" s="715"/>
      <c r="M251" s="715"/>
      <c r="N251" s="715"/>
      <c r="O251" s="715"/>
      <c r="P251" s="715"/>
      <c r="Q251" s="715"/>
      <c r="R251" s="715"/>
      <c r="S251" s="716"/>
      <c r="T251" s="717"/>
      <c r="U251" s="720">
        <f t="shared" si="77"/>
        <v>0</v>
      </c>
      <c r="V251" s="721">
        <f t="shared" si="78"/>
        <v>0</v>
      </c>
      <c r="W251" s="722">
        <f t="shared" si="79"/>
        <v>0</v>
      </c>
      <c r="X251" s="442"/>
      <c r="Y251" s="442"/>
      <c r="Z251" s="442"/>
      <c r="AA251" s="442"/>
      <c r="AB251" s="442"/>
      <c r="AC251" s="442"/>
      <c r="AD251" s="442"/>
      <c r="AE251" s="442"/>
      <c r="AF251" s="442"/>
      <c r="AG251" s="442"/>
      <c r="AH251" s="442"/>
      <c r="AI251" s="442"/>
      <c r="AJ251" s="442"/>
      <c r="AK251" s="442"/>
      <c r="AL251" s="442"/>
      <c r="AM251" s="442"/>
      <c r="AN251" s="442"/>
      <c r="AO251" s="442"/>
      <c r="AP251" s="442"/>
      <c r="AQ251" s="442"/>
      <c r="AR251" s="442"/>
      <c r="AS251" s="442"/>
      <c r="AT251" s="442"/>
      <c r="AU251" s="442"/>
      <c r="AV251" s="442"/>
      <c r="AW251" s="442"/>
      <c r="AX251" s="442"/>
      <c r="AY251" s="442"/>
      <c r="AZ251" s="442"/>
    </row>
    <row r="252" spans="2:52" s="19" customFormat="1" ht="9.9499999999999993" hidden="1" customHeight="1" outlineLevel="1">
      <c r="B252" s="435"/>
      <c r="C252" s="437"/>
      <c r="D252" s="437"/>
      <c r="E252" s="437"/>
      <c r="F252" s="437"/>
      <c r="G252" s="666"/>
      <c r="H252" s="666"/>
      <c r="I252" s="666"/>
      <c r="J252" s="666"/>
      <c r="K252" s="666"/>
      <c r="L252" s="438"/>
      <c r="M252" s="438"/>
      <c r="N252" s="438"/>
      <c r="O252" s="438"/>
      <c r="P252" s="438"/>
      <c r="Q252" s="438"/>
      <c r="R252" s="438"/>
      <c r="S252" s="438"/>
      <c r="T252" s="439"/>
      <c r="U252" s="439"/>
      <c r="V252" s="439"/>
      <c r="W252" s="667"/>
      <c r="X252" s="668"/>
      <c r="Y252" s="668"/>
      <c r="Z252" s="668"/>
      <c r="AA252" s="668"/>
      <c r="AB252" s="668"/>
      <c r="AC252" s="668"/>
      <c r="AD252" s="668"/>
      <c r="AE252" s="668"/>
      <c r="AF252" s="668"/>
      <c r="AG252" s="668"/>
      <c r="AH252" s="668"/>
      <c r="AI252" s="668"/>
      <c r="AJ252" s="668"/>
      <c r="AK252" s="668"/>
      <c r="AL252" s="668"/>
      <c r="AM252" s="668"/>
      <c r="AN252" s="668"/>
      <c r="AO252" s="668"/>
      <c r="AP252" s="668"/>
      <c r="AQ252" s="668"/>
      <c r="AR252" s="668"/>
      <c r="AS252" s="668"/>
      <c r="AT252" s="668"/>
      <c r="AU252" s="668"/>
      <c r="AV252" s="668"/>
      <c r="AW252" s="668"/>
      <c r="AX252" s="668"/>
      <c r="AY252" s="668"/>
      <c r="AZ252" s="668"/>
    </row>
    <row r="253" spans="2:52" ht="20.100000000000001" customHeight="1" collapsed="1">
      <c r="B253" s="32">
        <f>B241+1</f>
        <v>21</v>
      </c>
      <c r="C253" s="1013"/>
      <c r="D253" s="1014"/>
      <c r="E253" s="1014"/>
      <c r="F253" s="1015"/>
      <c r="G253" s="1016"/>
      <c r="H253" s="1017"/>
      <c r="I253" s="1017"/>
      <c r="J253" s="1017"/>
      <c r="K253" s="1018"/>
      <c r="L253" s="701">
        <f t="shared" ref="L253:R253" si="80">SUM(L254:L263)</f>
        <v>0</v>
      </c>
      <c r="M253" s="702">
        <f t="shared" si="80"/>
        <v>0</v>
      </c>
      <c r="N253" s="703">
        <f t="shared" si="80"/>
        <v>0</v>
      </c>
      <c r="O253" s="703">
        <f t="shared" si="80"/>
        <v>0</v>
      </c>
      <c r="P253" s="702">
        <f t="shared" si="80"/>
        <v>0</v>
      </c>
      <c r="Q253" s="704">
        <f t="shared" si="80"/>
        <v>0</v>
      </c>
      <c r="R253" s="701">
        <f t="shared" si="80"/>
        <v>0</v>
      </c>
      <c r="S253" s="705">
        <v>1</v>
      </c>
      <c r="T253" s="706">
        <f>(S254*T254)+(S255*T255)+(S256*T256)+(S257*T257)+(S258*T258)+(S259*T259)+(S260*T260)+(S261*T261)+(S262*T262)+(S263*T263)</f>
        <v>0</v>
      </c>
      <c r="U253" s="665">
        <f t="shared" ref="U253:U263" si="81">S253*T253*(1+MGKZ)*(1+Gewinn)*(1+Sicherheit)</f>
        <v>0</v>
      </c>
      <c r="V253" s="643">
        <f t="shared" ref="V253:V263" si="82">R253*Fertigung</f>
        <v>0</v>
      </c>
      <c r="W253" s="50">
        <f t="shared" ref="W253:W263" si="83">L253*$E$6+M253*$M$6+N253*$M$7+O253*$M$8+P253*$E$7+Q253*$M$9+U253+V253</f>
        <v>0</v>
      </c>
      <c r="X253" s="442"/>
      <c r="Y253" s="442"/>
      <c r="Z253" s="442"/>
      <c r="AA253" s="442"/>
      <c r="AB253" s="442"/>
      <c r="AC253" s="442"/>
      <c r="AD253" s="442"/>
      <c r="AE253" s="442"/>
      <c r="AF253" s="442"/>
      <c r="AG253" s="442"/>
      <c r="AH253" s="442"/>
      <c r="AI253" s="442"/>
      <c r="AJ253" s="442"/>
      <c r="AK253" s="442"/>
      <c r="AL253" s="442"/>
      <c r="AM253" s="442"/>
      <c r="AN253" s="442"/>
      <c r="AO253" s="442"/>
      <c r="AP253" s="442"/>
      <c r="AQ253" s="442"/>
      <c r="AR253" s="442"/>
      <c r="AS253" s="442"/>
      <c r="AT253" s="442"/>
      <c r="AU253" s="442"/>
      <c r="AV253" s="442"/>
      <c r="AW253" s="442"/>
      <c r="AX253" s="442"/>
      <c r="AY253" s="442"/>
      <c r="AZ253" s="442"/>
    </row>
    <row r="254" spans="2:52" ht="20.100000000000001" hidden="1" customHeight="1" outlineLevel="1">
      <c r="B254" s="433"/>
      <c r="C254" s="1002"/>
      <c r="D254" s="1003"/>
      <c r="E254" s="1003"/>
      <c r="F254" s="1004"/>
      <c r="G254" s="1005"/>
      <c r="H254" s="1006"/>
      <c r="I254" s="1006"/>
      <c r="J254" s="1006"/>
      <c r="K254" s="1007"/>
      <c r="L254" s="715"/>
      <c r="M254" s="715"/>
      <c r="N254" s="715"/>
      <c r="O254" s="715"/>
      <c r="P254" s="715"/>
      <c r="Q254" s="715"/>
      <c r="R254" s="715"/>
      <c r="S254" s="716"/>
      <c r="T254" s="717"/>
      <c r="U254" s="720">
        <f t="shared" si="81"/>
        <v>0</v>
      </c>
      <c r="V254" s="721">
        <f t="shared" si="82"/>
        <v>0</v>
      </c>
      <c r="W254" s="722">
        <f t="shared" si="83"/>
        <v>0</v>
      </c>
      <c r="X254" s="442"/>
      <c r="Y254" s="442"/>
      <c r="Z254" s="442"/>
      <c r="AA254" s="442"/>
      <c r="AB254" s="442"/>
      <c r="AC254" s="442"/>
      <c r="AD254" s="442"/>
      <c r="AE254" s="442"/>
      <c r="AF254" s="442"/>
      <c r="AG254" s="442"/>
      <c r="AH254" s="442"/>
      <c r="AI254" s="442"/>
      <c r="AJ254" s="442"/>
      <c r="AK254" s="442"/>
      <c r="AL254" s="442"/>
      <c r="AM254" s="442"/>
      <c r="AN254" s="442"/>
      <c r="AO254" s="442"/>
      <c r="AP254" s="442"/>
      <c r="AQ254" s="442"/>
      <c r="AR254" s="442"/>
      <c r="AS254" s="442"/>
      <c r="AT254" s="442"/>
      <c r="AU254" s="442"/>
      <c r="AV254" s="442"/>
      <c r="AW254" s="442"/>
      <c r="AX254" s="442"/>
      <c r="AY254" s="442"/>
      <c r="AZ254" s="442"/>
    </row>
    <row r="255" spans="2:52" ht="20.100000000000001" hidden="1" customHeight="1" outlineLevel="1">
      <c r="B255" s="434"/>
      <c r="C255" s="1002"/>
      <c r="D255" s="1003"/>
      <c r="E255" s="1003"/>
      <c r="F255" s="1004"/>
      <c r="G255" s="1005"/>
      <c r="H255" s="1006"/>
      <c r="I255" s="1006"/>
      <c r="J255" s="1006"/>
      <c r="K255" s="1007"/>
      <c r="L255" s="715"/>
      <c r="M255" s="715"/>
      <c r="N255" s="715"/>
      <c r="O255" s="715"/>
      <c r="P255" s="715"/>
      <c r="Q255" s="715"/>
      <c r="R255" s="715"/>
      <c r="S255" s="716"/>
      <c r="T255" s="717"/>
      <c r="U255" s="720">
        <f t="shared" si="81"/>
        <v>0</v>
      </c>
      <c r="V255" s="721">
        <f t="shared" si="82"/>
        <v>0</v>
      </c>
      <c r="W255" s="722">
        <f t="shared" si="83"/>
        <v>0</v>
      </c>
      <c r="X255" s="442"/>
      <c r="Y255" s="442"/>
      <c r="Z255" s="442"/>
      <c r="AA255" s="442"/>
      <c r="AB255" s="442"/>
      <c r="AC255" s="442"/>
      <c r="AD255" s="442"/>
      <c r="AE255" s="442"/>
      <c r="AF255" s="442"/>
      <c r="AG255" s="442"/>
      <c r="AH255" s="442"/>
      <c r="AI255" s="442"/>
      <c r="AJ255" s="442"/>
      <c r="AK255" s="442"/>
      <c r="AL255" s="442"/>
      <c r="AM255" s="442"/>
      <c r="AN255" s="442"/>
      <c r="AO255" s="442"/>
      <c r="AP255" s="442"/>
      <c r="AQ255" s="442"/>
      <c r="AR255" s="442"/>
      <c r="AS255" s="442"/>
      <c r="AT255" s="442"/>
      <c r="AU255" s="442"/>
      <c r="AV255" s="442"/>
      <c r="AW255" s="442"/>
      <c r="AX255" s="442"/>
      <c r="AY255" s="442"/>
      <c r="AZ255" s="442"/>
    </row>
    <row r="256" spans="2:52" ht="20.100000000000001" hidden="1" customHeight="1" outlineLevel="1">
      <c r="B256" s="434"/>
      <c r="C256" s="1002"/>
      <c r="D256" s="1003"/>
      <c r="E256" s="1003"/>
      <c r="F256" s="1004"/>
      <c r="G256" s="1005"/>
      <c r="H256" s="1006"/>
      <c r="I256" s="1006"/>
      <c r="J256" s="1006"/>
      <c r="K256" s="1007"/>
      <c r="L256" s="715"/>
      <c r="M256" s="715"/>
      <c r="N256" s="715"/>
      <c r="O256" s="715"/>
      <c r="P256" s="715"/>
      <c r="Q256" s="715"/>
      <c r="R256" s="715"/>
      <c r="S256" s="716"/>
      <c r="T256" s="717"/>
      <c r="U256" s="720">
        <f t="shared" si="81"/>
        <v>0</v>
      </c>
      <c r="V256" s="721">
        <f t="shared" si="82"/>
        <v>0</v>
      </c>
      <c r="W256" s="722">
        <f t="shared" si="83"/>
        <v>0</v>
      </c>
      <c r="X256" s="442"/>
      <c r="Y256" s="442"/>
      <c r="Z256" s="442"/>
      <c r="AA256" s="442"/>
      <c r="AB256" s="442"/>
      <c r="AC256" s="442"/>
      <c r="AD256" s="442"/>
      <c r="AE256" s="442"/>
      <c r="AF256" s="442"/>
      <c r="AG256" s="442"/>
      <c r="AH256" s="442"/>
      <c r="AI256" s="442"/>
      <c r="AJ256" s="442"/>
      <c r="AK256" s="442"/>
      <c r="AL256" s="442"/>
      <c r="AM256" s="442"/>
      <c r="AN256" s="442"/>
      <c r="AO256" s="442"/>
      <c r="AP256" s="442"/>
      <c r="AQ256" s="442"/>
      <c r="AR256" s="442"/>
      <c r="AS256" s="442"/>
      <c r="AT256" s="442"/>
      <c r="AU256" s="442"/>
      <c r="AV256" s="442"/>
      <c r="AW256" s="442"/>
      <c r="AX256" s="442"/>
      <c r="AY256" s="442"/>
      <c r="AZ256" s="442"/>
    </row>
    <row r="257" spans="2:52" ht="20.100000000000001" hidden="1" customHeight="1" outlineLevel="1">
      <c r="B257" s="434"/>
      <c r="C257" s="1002"/>
      <c r="D257" s="1003"/>
      <c r="E257" s="1003"/>
      <c r="F257" s="1004"/>
      <c r="G257" s="1005"/>
      <c r="H257" s="1006"/>
      <c r="I257" s="1006"/>
      <c r="J257" s="1006"/>
      <c r="K257" s="1007"/>
      <c r="L257" s="715"/>
      <c r="M257" s="715"/>
      <c r="N257" s="715"/>
      <c r="O257" s="715"/>
      <c r="P257" s="715"/>
      <c r="Q257" s="715"/>
      <c r="R257" s="715"/>
      <c r="S257" s="716"/>
      <c r="T257" s="717"/>
      <c r="U257" s="720">
        <f t="shared" si="81"/>
        <v>0</v>
      </c>
      <c r="V257" s="721">
        <f t="shared" si="82"/>
        <v>0</v>
      </c>
      <c r="W257" s="722">
        <f t="shared" si="83"/>
        <v>0</v>
      </c>
      <c r="X257" s="442"/>
      <c r="Y257" s="442"/>
      <c r="Z257" s="442"/>
      <c r="AA257" s="442"/>
      <c r="AB257" s="442"/>
      <c r="AC257" s="442"/>
      <c r="AD257" s="442"/>
      <c r="AE257" s="442"/>
      <c r="AF257" s="442"/>
      <c r="AG257" s="442"/>
      <c r="AH257" s="442"/>
      <c r="AI257" s="442"/>
      <c r="AJ257" s="442"/>
      <c r="AK257" s="442"/>
      <c r="AL257" s="442"/>
      <c r="AM257" s="442"/>
      <c r="AN257" s="442"/>
      <c r="AO257" s="442"/>
      <c r="AP257" s="442"/>
      <c r="AQ257" s="442"/>
      <c r="AR257" s="442"/>
      <c r="AS257" s="442"/>
      <c r="AT257" s="442"/>
      <c r="AU257" s="442"/>
      <c r="AV257" s="442"/>
      <c r="AW257" s="442"/>
      <c r="AX257" s="442"/>
      <c r="AY257" s="442"/>
      <c r="AZ257" s="442"/>
    </row>
    <row r="258" spans="2:52" ht="20.100000000000001" hidden="1" customHeight="1" outlineLevel="1">
      <c r="B258" s="434"/>
      <c r="C258" s="1002"/>
      <c r="D258" s="1003"/>
      <c r="E258" s="1003"/>
      <c r="F258" s="1004"/>
      <c r="G258" s="1005"/>
      <c r="H258" s="1006"/>
      <c r="I258" s="1006"/>
      <c r="J258" s="1006"/>
      <c r="K258" s="1007"/>
      <c r="L258" s="715"/>
      <c r="M258" s="715"/>
      <c r="N258" s="715"/>
      <c r="O258" s="715"/>
      <c r="P258" s="715"/>
      <c r="Q258" s="715"/>
      <c r="R258" s="715"/>
      <c r="S258" s="716"/>
      <c r="T258" s="717"/>
      <c r="U258" s="720">
        <f t="shared" si="81"/>
        <v>0</v>
      </c>
      <c r="V258" s="721">
        <f t="shared" si="82"/>
        <v>0</v>
      </c>
      <c r="W258" s="722">
        <f t="shared" si="83"/>
        <v>0</v>
      </c>
      <c r="X258" s="442"/>
      <c r="Y258" s="442"/>
      <c r="Z258" s="442"/>
      <c r="AA258" s="442"/>
      <c r="AB258" s="442"/>
      <c r="AC258" s="442"/>
      <c r="AD258" s="442"/>
      <c r="AE258" s="442"/>
      <c r="AF258" s="442"/>
      <c r="AG258" s="442"/>
      <c r="AH258" s="442"/>
      <c r="AI258" s="442"/>
      <c r="AJ258" s="442"/>
      <c r="AK258" s="442"/>
      <c r="AL258" s="442"/>
      <c r="AM258" s="442"/>
      <c r="AN258" s="442"/>
      <c r="AO258" s="442"/>
      <c r="AP258" s="442"/>
      <c r="AQ258" s="442"/>
      <c r="AR258" s="442"/>
      <c r="AS258" s="442"/>
      <c r="AT258" s="442"/>
      <c r="AU258" s="442"/>
      <c r="AV258" s="442"/>
      <c r="AW258" s="442"/>
      <c r="AX258" s="442"/>
      <c r="AY258" s="442"/>
      <c r="AZ258" s="442"/>
    </row>
    <row r="259" spans="2:52" ht="20.100000000000001" hidden="1" customHeight="1" outlineLevel="1">
      <c r="B259" s="434"/>
      <c r="C259" s="1002"/>
      <c r="D259" s="1003"/>
      <c r="E259" s="1003"/>
      <c r="F259" s="1004"/>
      <c r="G259" s="1005"/>
      <c r="H259" s="1006"/>
      <c r="I259" s="1006"/>
      <c r="J259" s="1006"/>
      <c r="K259" s="1007"/>
      <c r="L259" s="715"/>
      <c r="M259" s="715"/>
      <c r="N259" s="715"/>
      <c r="O259" s="715"/>
      <c r="P259" s="715"/>
      <c r="Q259" s="715"/>
      <c r="R259" s="715"/>
      <c r="S259" s="716"/>
      <c r="T259" s="717"/>
      <c r="U259" s="720">
        <f t="shared" si="81"/>
        <v>0</v>
      </c>
      <c r="V259" s="721">
        <f t="shared" si="82"/>
        <v>0</v>
      </c>
      <c r="W259" s="722">
        <f t="shared" si="83"/>
        <v>0</v>
      </c>
      <c r="X259" s="442"/>
      <c r="Y259" s="442"/>
      <c r="Z259" s="442"/>
      <c r="AA259" s="442"/>
      <c r="AB259" s="442"/>
      <c r="AC259" s="442"/>
      <c r="AD259" s="442"/>
      <c r="AE259" s="442"/>
      <c r="AF259" s="442"/>
      <c r="AG259" s="442"/>
      <c r="AH259" s="442"/>
      <c r="AI259" s="442"/>
      <c r="AJ259" s="442"/>
      <c r="AK259" s="442"/>
      <c r="AL259" s="442"/>
      <c r="AM259" s="442"/>
      <c r="AN259" s="442"/>
      <c r="AO259" s="442"/>
      <c r="AP259" s="442"/>
      <c r="AQ259" s="442"/>
      <c r="AR259" s="442"/>
      <c r="AS259" s="442"/>
      <c r="AT259" s="442"/>
      <c r="AU259" s="442"/>
      <c r="AV259" s="442"/>
      <c r="AW259" s="442"/>
      <c r="AX259" s="442"/>
      <c r="AY259" s="442"/>
      <c r="AZ259" s="442"/>
    </row>
    <row r="260" spans="2:52" ht="20.100000000000001" hidden="1" customHeight="1" outlineLevel="1">
      <c r="B260" s="434"/>
      <c r="C260" s="1002"/>
      <c r="D260" s="1003"/>
      <c r="E260" s="1003"/>
      <c r="F260" s="1004"/>
      <c r="G260" s="1005"/>
      <c r="H260" s="1006"/>
      <c r="I260" s="1006"/>
      <c r="J260" s="1006"/>
      <c r="K260" s="1007"/>
      <c r="L260" s="715"/>
      <c r="M260" s="715"/>
      <c r="N260" s="715"/>
      <c r="O260" s="715"/>
      <c r="P260" s="715"/>
      <c r="Q260" s="715"/>
      <c r="R260" s="715"/>
      <c r="S260" s="716"/>
      <c r="T260" s="717"/>
      <c r="U260" s="720">
        <f t="shared" si="81"/>
        <v>0</v>
      </c>
      <c r="V260" s="721">
        <f t="shared" si="82"/>
        <v>0</v>
      </c>
      <c r="W260" s="722">
        <f t="shared" si="83"/>
        <v>0</v>
      </c>
      <c r="X260" s="442"/>
      <c r="Y260" s="442"/>
      <c r="Z260" s="442"/>
      <c r="AA260" s="442"/>
      <c r="AB260" s="442"/>
      <c r="AC260" s="442"/>
      <c r="AD260" s="442"/>
      <c r="AE260" s="442"/>
      <c r="AF260" s="442"/>
      <c r="AG260" s="442"/>
      <c r="AH260" s="442"/>
      <c r="AI260" s="442"/>
      <c r="AJ260" s="442"/>
      <c r="AK260" s="442"/>
      <c r="AL260" s="442"/>
      <c r="AM260" s="442"/>
      <c r="AN260" s="442"/>
      <c r="AO260" s="442"/>
      <c r="AP260" s="442"/>
      <c r="AQ260" s="442"/>
      <c r="AR260" s="442"/>
      <c r="AS260" s="442"/>
      <c r="AT260" s="442"/>
      <c r="AU260" s="442"/>
      <c r="AV260" s="442"/>
      <c r="AW260" s="442"/>
      <c r="AX260" s="442"/>
      <c r="AY260" s="442"/>
      <c r="AZ260" s="442"/>
    </row>
    <row r="261" spans="2:52" ht="20.100000000000001" hidden="1" customHeight="1" outlineLevel="1">
      <c r="B261" s="434"/>
      <c r="C261" s="1002"/>
      <c r="D261" s="1003"/>
      <c r="E261" s="1003"/>
      <c r="F261" s="1004"/>
      <c r="G261" s="1005"/>
      <c r="H261" s="1006"/>
      <c r="I261" s="1006"/>
      <c r="J261" s="1006"/>
      <c r="K261" s="1007"/>
      <c r="L261" s="715"/>
      <c r="M261" s="715"/>
      <c r="N261" s="715"/>
      <c r="O261" s="715"/>
      <c r="P261" s="715"/>
      <c r="Q261" s="715"/>
      <c r="R261" s="715"/>
      <c r="S261" s="716"/>
      <c r="T261" s="717"/>
      <c r="U261" s="720">
        <f t="shared" si="81"/>
        <v>0</v>
      </c>
      <c r="V261" s="721">
        <f t="shared" si="82"/>
        <v>0</v>
      </c>
      <c r="W261" s="722">
        <f t="shared" si="83"/>
        <v>0</v>
      </c>
      <c r="X261" s="442"/>
      <c r="Y261" s="442"/>
      <c r="Z261" s="442"/>
      <c r="AA261" s="442"/>
      <c r="AB261" s="442"/>
      <c r="AC261" s="442"/>
      <c r="AD261" s="442"/>
      <c r="AE261" s="442"/>
      <c r="AF261" s="442"/>
      <c r="AG261" s="442"/>
      <c r="AH261" s="442"/>
      <c r="AI261" s="442"/>
      <c r="AJ261" s="442"/>
      <c r="AK261" s="442"/>
      <c r="AL261" s="442"/>
      <c r="AM261" s="442"/>
      <c r="AN261" s="442"/>
      <c r="AO261" s="442"/>
      <c r="AP261" s="442"/>
      <c r="AQ261" s="442"/>
      <c r="AR261" s="442"/>
      <c r="AS261" s="442"/>
      <c r="AT261" s="442"/>
      <c r="AU261" s="442"/>
      <c r="AV261" s="442"/>
      <c r="AW261" s="442"/>
      <c r="AX261" s="442"/>
      <c r="AY261" s="442"/>
      <c r="AZ261" s="442"/>
    </row>
    <row r="262" spans="2:52" ht="20.100000000000001" hidden="1" customHeight="1" outlineLevel="1">
      <c r="B262" s="434"/>
      <c r="C262" s="1002"/>
      <c r="D262" s="1003"/>
      <c r="E262" s="1003"/>
      <c r="F262" s="1004"/>
      <c r="G262" s="1005"/>
      <c r="H262" s="1006"/>
      <c r="I262" s="1006"/>
      <c r="J262" s="1006"/>
      <c r="K262" s="1007"/>
      <c r="L262" s="715"/>
      <c r="M262" s="715"/>
      <c r="N262" s="715"/>
      <c r="O262" s="715"/>
      <c r="P262" s="715"/>
      <c r="Q262" s="715"/>
      <c r="R262" s="715"/>
      <c r="S262" s="716"/>
      <c r="T262" s="717"/>
      <c r="U262" s="720">
        <f t="shared" si="81"/>
        <v>0</v>
      </c>
      <c r="V262" s="721">
        <f t="shared" si="82"/>
        <v>0</v>
      </c>
      <c r="W262" s="722">
        <f t="shared" si="83"/>
        <v>0</v>
      </c>
      <c r="X262" s="442"/>
      <c r="Y262" s="442"/>
      <c r="Z262" s="442"/>
      <c r="AA262" s="442"/>
      <c r="AB262" s="442"/>
      <c r="AC262" s="442"/>
      <c r="AD262" s="442"/>
      <c r="AE262" s="442"/>
      <c r="AF262" s="442"/>
      <c r="AG262" s="442"/>
      <c r="AH262" s="442"/>
      <c r="AI262" s="442"/>
      <c r="AJ262" s="442"/>
      <c r="AK262" s="442"/>
      <c r="AL262" s="442"/>
      <c r="AM262" s="442"/>
      <c r="AN262" s="442"/>
      <c r="AO262" s="442"/>
      <c r="AP262" s="442"/>
      <c r="AQ262" s="442"/>
      <c r="AR262" s="442"/>
      <c r="AS262" s="442"/>
      <c r="AT262" s="442"/>
      <c r="AU262" s="442"/>
      <c r="AV262" s="442"/>
      <c r="AW262" s="442"/>
      <c r="AX262" s="442"/>
      <c r="AY262" s="442"/>
      <c r="AZ262" s="442"/>
    </row>
    <row r="263" spans="2:52" ht="20.100000000000001" hidden="1" customHeight="1" outlineLevel="1">
      <c r="B263" s="434"/>
      <c r="C263" s="1002"/>
      <c r="D263" s="1003"/>
      <c r="E263" s="1003"/>
      <c r="F263" s="1004"/>
      <c r="G263" s="1005"/>
      <c r="H263" s="1006"/>
      <c r="I263" s="1006"/>
      <c r="J263" s="1006"/>
      <c r="K263" s="1007"/>
      <c r="L263" s="715"/>
      <c r="M263" s="715"/>
      <c r="N263" s="715"/>
      <c r="O263" s="715"/>
      <c r="P263" s="715"/>
      <c r="Q263" s="715"/>
      <c r="R263" s="715"/>
      <c r="S263" s="716"/>
      <c r="T263" s="717"/>
      <c r="U263" s="720">
        <f t="shared" si="81"/>
        <v>0</v>
      </c>
      <c r="V263" s="721">
        <f t="shared" si="82"/>
        <v>0</v>
      </c>
      <c r="W263" s="722">
        <f t="shared" si="83"/>
        <v>0</v>
      </c>
      <c r="X263" s="442"/>
      <c r="Y263" s="442"/>
      <c r="Z263" s="442"/>
      <c r="AA263" s="442"/>
      <c r="AB263" s="442"/>
      <c r="AC263" s="442"/>
      <c r="AD263" s="442"/>
      <c r="AE263" s="442"/>
      <c r="AF263" s="442"/>
      <c r="AG263" s="442"/>
      <c r="AH263" s="442"/>
      <c r="AI263" s="442"/>
      <c r="AJ263" s="442"/>
      <c r="AK263" s="442"/>
      <c r="AL263" s="442"/>
      <c r="AM263" s="442"/>
      <c r="AN263" s="442"/>
      <c r="AO263" s="442"/>
      <c r="AP263" s="442"/>
      <c r="AQ263" s="442"/>
      <c r="AR263" s="442"/>
      <c r="AS263" s="442"/>
      <c r="AT263" s="442"/>
      <c r="AU263" s="442"/>
      <c r="AV263" s="442"/>
      <c r="AW263" s="442"/>
      <c r="AX263" s="442"/>
      <c r="AY263" s="442"/>
      <c r="AZ263" s="442"/>
    </row>
    <row r="264" spans="2:52" s="19" customFormat="1" ht="9.9499999999999993" hidden="1" customHeight="1" outlineLevel="1">
      <c r="B264" s="435"/>
      <c r="C264" s="437"/>
      <c r="D264" s="437"/>
      <c r="E264" s="437"/>
      <c r="F264" s="437"/>
      <c r="G264" s="666"/>
      <c r="H264" s="666"/>
      <c r="I264" s="666"/>
      <c r="J264" s="666"/>
      <c r="K264" s="666"/>
      <c r="L264" s="438"/>
      <c r="M264" s="438"/>
      <c r="N264" s="438"/>
      <c r="O264" s="438"/>
      <c r="P264" s="438"/>
      <c r="Q264" s="438"/>
      <c r="R264" s="438"/>
      <c r="S264" s="438"/>
      <c r="T264" s="439"/>
      <c r="U264" s="439"/>
      <c r="V264" s="439"/>
      <c r="W264" s="667"/>
      <c r="X264" s="668"/>
      <c r="Y264" s="668"/>
      <c r="Z264" s="668"/>
      <c r="AA264" s="668"/>
      <c r="AB264" s="668"/>
      <c r="AC264" s="668"/>
      <c r="AD264" s="668"/>
      <c r="AE264" s="668"/>
      <c r="AF264" s="668"/>
      <c r="AG264" s="668"/>
      <c r="AH264" s="668"/>
      <c r="AI264" s="668"/>
      <c r="AJ264" s="668"/>
      <c r="AK264" s="668"/>
      <c r="AL264" s="668"/>
      <c r="AM264" s="668"/>
      <c r="AN264" s="668"/>
      <c r="AO264" s="668"/>
      <c r="AP264" s="668"/>
      <c r="AQ264" s="668"/>
      <c r="AR264" s="668"/>
      <c r="AS264" s="668"/>
      <c r="AT264" s="668"/>
      <c r="AU264" s="668"/>
      <c r="AV264" s="668"/>
      <c r="AW264" s="668"/>
      <c r="AX264" s="668"/>
      <c r="AY264" s="668"/>
      <c r="AZ264" s="668"/>
    </row>
    <row r="265" spans="2:52" ht="20.100000000000001" customHeight="1" collapsed="1">
      <c r="B265" s="32">
        <f>B253+1</f>
        <v>22</v>
      </c>
      <c r="C265" s="1013"/>
      <c r="D265" s="1014"/>
      <c r="E265" s="1014"/>
      <c r="F265" s="1015"/>
      <c r="G265" s="1016"/>
      <c r="H265" s="1017"/>
      <c r="I265" s="1017"/>
      <c r="J265" s="1017"/>
      <c r="K265" s="1018"/>
      <c r="L265" s="701">
        <f t="shared" ref="L265:R265" si="84">SUM(L266:L275)</f>
        <v>0</v>
      </c>
      <c r="M265" s="702">
        <f t="shared" si="84"/>
        <v>0</v>
      </c>
      <c r="N265" s="703">
        <f t="shared" si="84"/>
        <v>0</v>
      </c>
      <c r="O265" s="703">
        <f t="shared" si="84"/>
        <v>0</v>
      </c>
      <c r="P265" s="702">
        <f t="shared" si="84"/>
        <v>0</v>
      </c>
      <c r="Q265" s="704">
        <f t="shared" si="84"/>
        <v>0</v>
      </c>
      <c r="R265" s="701">
        <f t="shared" si="84"/>
        <v>0</v>
      </c>
      <c r="S265" s="705">
        <v>1</v>
      </c>
      <c r="T265" s="706">
        <f>(S266*T266)+(S267*T267)+(S268*T268)+(S269*T269)+(S270*T270)+(S271*T271)+(S272*T272)+(S273*T273)+(S274*T274)+(S275*T275)</f>
        <v>0</v>
      </c>
      <c r="U265" s="665">
        <f t="shared" ref="U265:U275" si="85">S265*T265*(1+MGKZ)*(1+Gewinn)*(1+Sicherheit)</f>
        <v>0</v>
      </c>
      <c r="V265" s="643">
        <f t="shared" ref="V265:V275" si="86">R265*Fertigung</f>
        <v>0</v>
      </c>
      <c r="W265" s="50">
        <f t="shared" ref="W265:W275" si="87">L265*$E$6+M265*$M$6+N265*$M$7+O265*$M$8+P265*$E$7+Q265*$M$9+U265+V265</f>
        <v>0</v>
      </c>
      <c r="X265" s="442"/>
      <c r="Y265" s="442"/>
      <c r="Z265" s="442"/>
      <c r="AA265" s="442"/>
      <c r="AB265" s="442"/>
      <c r="AC265" s="442"/>
      <c r="AD265" s="442"/>
      <c r="AE265" s="442"/>
      <c r="AF265" s="442"/>
      <c r="AG265" s="442"/>
      <c r="AH265" s="442"/>
      <c r="AI265" s="442"/>
      <c r="AJ265" s="442"/>
      <c r="AK265" s="442"/>
      <c r="AL265" s="442"/>
      <c r="AM265" s="442"/>
      <c r="AN265" s="442"/>
      <c r="AO265" s="442"/>
      <c r="AP265" s="442"/>
      <c r="AQ265" s="442"/>
      <c r="AR265" s="442"/>
      <c r="AS265" s="442"/>
      <c r="AT265" s="442"/>
      <c r="AU265" s="442"/>
      <c r="AV265" s="442"/>
      <c r="AW265" s="442"/>
      <c r="AX265" s="442"/>
      <c r="AY265" s="442"/>
      <c r="AZ265" s="442"/>
    </row>
    <row r="266" spans="2:52" ht="20.100000000000001" hidden="1" customHeight="1" outlineLevel="1">
      <c r="B266" s="433"/>
      <c r="C266" s="1002"/>
      <c r="D266" s="1003"/>
      <c r="E266" s="1003"/>
      <c r="F266" s="1004"/>
      <c r="G266" s="1005"/>
      <c r="H266" s="1006"/>
      <c r="I266" s="1006"/>
      <c r="J266" s="1006"/>
      <c r="K266" s="1007"/>
      <c r="L266" s="715"/>
      <c r="M266" s="715"/>
      <c r="N266" s="715"/>
      <c r="O266" s="715"/>
      <c r="P266" s="715"/>
      <c r="Q266" s="715"/>
      <c r="R266" s="715"/>
      <c r="S266" s="716"/>
      <c r="T266" s="717"/>
      <c r="U266" s="720">
        <f t="shared" si="85"/>
        <v>0</v>
      </c>
      <c r="V266" s="721">
        <f t="shared" si="86"/>
        <v>0</v>
      </c>
      <c r="W266" s="722">
        <f t="shared" si="87"/>
        <v>0</v>
      </c>
      <c r="X266" s="442"/>
      <c r="Y266" s="442"/>
      <c r="Z266" s="442"/>
      <c r="AA266" s="442"/>
      <c r="AB266" s="442"/>
      <c r="AC266" s="442"/>
      <c r="AD266" s="442"/>
      <c r="AE266" s="442"/>
      <c r="AF266" s="442"/>
      <c r="AG266" s="442"/>
      <c r="AH266" s="442"/>
      <c r="AI266" s="442"/>
      <c r="AJ266" s="442"/>
      <c r="AK266" s="442"/>
      <c r="AL266" s="442"/>
      <c r="AM266" s="442"/>
      <c r="AN266" s="442"/>
      <c r="AO266" s="442"/>
      <c r="AP266" s="442"/>
      <c r="AQ266" s="442"/>
      <c r="AR266" s="442"/>
      <c r="AS266" s="442"/>
      <c r="AT266" s="442"/>
      <c r="AU266" s="442"/>
      <c r="AV266" s="442"/>
      <c r="AW266" s="442"/>
      <c r="AX266" s="442"/>
      <c r="AY266" s="442"/>
      <c r="AZ266" s="442"/>
    </row>
    <row r="267" spans="2:52" ht="20.100000000000001" hidden="1" customHeight="1" outlineLevel="1">
      <c r="B267" s="434"/>
      <c r="C267" s="1002"/>
      <c r="D267" s="1003"/>
      <c r="E267" s="1003"/>
      <c r="F267" s="1004"/>
      <c r="G267" s="1005"/>
      <c r="H267" s="1006"/>
      <c r="I267" s="1006"/>
      <c r="J267" s="1006"/>
      <c r="K267" s="1007"/>
      <c r="L267" s="715"/>
      <c r="M267" s="715"/>
      <c r="N267" s="715"/>
      <c r="O267" s="715"/>
      <c r="P267" s="715"/>
      <c r="Q267" s="715"/>
      <c r="R267" s="715"/>
      <c r="S267" s="716"/>
      <c r="T267" s="717"/>
      <c r="U267" s="720">
        <f t="shared" si="85"/>
        <v>0</v>
      </c>
      <c r="V267" s="721">
        <f t="shared" si="86"/>
        <v>0</v>
      </c>
      <c r="W267" s="722">
        <f t="shared" si="87"/>
        <v>0</v>
      </c>
      <c r="X267" s="442"/>
      <c r="Y267" s="442"/>
      <c r="Z267" s="442"/>
      <c r="AA267" s="442"/>
      <c r="AB267" s="442"/>
      <c r="AC267" s="442"/>
      <c r="AD267" s="442"/>
      <c r="AE267" s="442"/>
      <c r="AF267" s="442"/>
      <c r="AG267" s="442"/>
      <c r="AH267" s="442"/>
      <c r="AI267" s="442"/>
      <c r="AJ267" s="442"/>
      <c r="AK267" s="442"/>
      <c r="AL267" s="442"/>
      <c r="AM267" s="442"/>
      <c r="AN267" s="442"/>
      <c r="AO267" s="442"/>
      <c r="AP267" s="442"/>
      <c r="AQ267" s="442"/>
      <c r="AR267" s="442"/>
      <c r="AS267" s="442"/>
      <c r="AT267" s="442"/>
      <c r="AU267" s="442"/>
      <c r="AV267" s="442"/>
      <c r="AW267" s="442"/>
      <c r="AX267" s="442"/>
      <c r="AY267" s="442"/>
      <c r="AZ267" s="442"/>
    </row>
    <row r="268" spans="2:52" ht="20.100000000000001" hidden="1" customHeight="1" outlineLevel="1">
      <c r="B268" s="434"/>
      <c r="C268" s="1002"/>
      <c r="D268" s="1003"/>
      <c r="E268" s="1003"/>
      <c r="F268" s="1004"/>
      <c r="G268" s="1005"/>
      <c r="H268" s="1006"/>
      <c r="I268" s="1006"/>
      <c r="J268" s="1006"/>
      <c r="K268" s="1007"/>
      <c r="L268" s="715"/>
      <c r="M268" s="715"/>
      <c r="N268" s="715"/>
      <c r="O268" s="715"/>
      <c r="P268" s="715"/>
      <c r="Q268" s="715"/>
      <c r="R268" s="715"/>
      <c r="S268" s="716"/>
      <c r="T268" s="717"/>
      <c r="U268" s="720">
        <f t="shared" si="85"/>
        <v>0</v>
      </c>
      <c r="V268" s="721">
        <f t="shared" si="86"/>
        <v>0</v>
      </c>
      <c r="W268" s="722">
        <f t="shared" si="87"/>
        <v>0</v>
      </c>
      <c r="X268" s="442"/>
      <c r="Y268" s="442"/>
      <c r="Z268" s="442"/>
      <c r="AA268" s="442"/>
      <c r="AB268" s="442"/>
      <c r="AC268" s="442"/>
      <c r="AD268" s="442"/>
      <c r="AE268" s="442"/>
      <c r="AF268" s="442"/>
      <c r="AG268" s="442"/>
      <c r="AH268" s="442"/>
      <c r="AI268" s="442"/>
      <c r="AJ268" s="442"/>
      <c r="AK268" s="442"/>
      <c r="AL268" s="442"/>
      <c r="AM268" s="442"/>
      <c r="AN268" s="442"/>
      <c r="AO268" s="442"/>
      <c r="AP268" s="442"/>
      <c r="AQ268" s="442"/>
      <c r="AR268" s="442"/>
      <c r="AS268" s="442"/>
      <c r="AT268" s="442"/>
      <c r="AU268" s="442"/>
      <c r="AV268" s="442"/>
      <c r="AW268" s="442"/>
      <c r="AX268" s="442"/>
      <c r="AY268" s="442"/>
      <c r="AZ268" s="442"/>
    </row>
    <row r="269" spans="2:52" ht="20.100000000000001" hidden="1" customHeight="1" outlineLevel="1">
      <c r="B269" s="434"/>
      <c r="C269" s="1002"/>
      <c r="D269" s="1003"/>
      <c r="E269" s="1003"/>
      <c r="F269" s="1004"/>
      <c r="G269" s="1005"/>
      <c r="H269" s="1006"/>
      <c r="I269" s="1006"/>
      <c r="J269" s="1006"/>
      <c r="K269" s="1007"/>
      <c r="L269" s="715"/>
      <c r="M269" s="715"/>
      <c r="N269" s="715"/>
      <c r="O269" s="715"/>
      <c r="P269" s="715"/>
      <c r="Q269" s="715"/>
      <c r="R269" s="715"/>
      <c r="S269" s="716"/>
      <c r="T269" s="717"/>
      <c r="U269" s="720">
        <f t="shared" si="85"/>
        <v>0</v>
      </c>
      <c r="V269" s="721">
        <f t="shared" si="86"/>
        <v>0</v>
      </c>
      <c r="W269" s="722">
        <f t="shared" si="87"/>
        <v>0</v>
      </c>
      <c r="X269" s="442"/>
      <c r="Y269" s="442"/>
      <c r="Z269" s="442"/>
      <c r="AA269" s="442"/>
      <c r="AB269" s="442"/>
      <c r="AC269" s="442"/>
      <c r="AD269" s="442"/>
      <c r="AE269" s="442"/>
      <c r="AF269" s="442"/>
      <c r="AG269" s="442"/>
      <c r="AH269" s="442"/>
      <c r="AI269" s="442"/>
      <c r="AJ269" s="442"/>
      <c r="AK269" s="442"/>
      <c r="AL269" s="442"/>
      <c r="AM269" s="442"/>
      <c r="AN269" s="442"/>
      <c r="AO269" s="442"/>
      <c r="AP269" s="442"/>
      <c r="AQ269" s="442"/>
      <c r="AR269" s="442"/>
      <c r="AS269" s="442"/>
      <c r="AT269" s="442"/>
      <c r="AU269" s="442"/>
      <c r="AV269" s="442"/>
      <c r="AW269" s="442"/>
      <c r="AX269" s="442"/>
      <c r="AY269" s="442"/>
      <c r="AZ269" s="442"/>
    </row>
    <row r="270" spans="2:52" ht="20.100000000000001" hidden="1" customHeight="1" outlineLevel="1">
      <c r="B270" s="434"/>
      <c r="C270" s="1002"/>
      <c r="D270" s="1003"/>
      <c r="E270" s="1003"/>
      <c r="F270" s="1004"/>
      <c r="G270" s="1005"/>
      <c r="H270" s="1006"/>
      <c r="I270" s="1006"/>
      <c r="J270" s="1006"/>
      <c r="K270" s="1007"/>
      <c r="L270" s="715"/>
      <c r="M270" s="715"/>
      <c r="N270" s="715"/>
      <c r="O270" s="715"/>
      <c r="P270" s="715"/>
      <c r="Q270" s="715"/>
      <c r="R270" s="715"/>
      <c r="S270" s="716"/>
      <c r="T270" s="717"/>
      <c r="U270" s="720">
        <f t="shared" si="85"/>
        <v>0</v>
      </c>
      <c r="V270" s="721">
        <f t="shared" si="86"/>
        <v>0</v>
      </c>
      <c r="W270" s="722">
        <f t="shared" si="87"/>
        <v>0</v>
      </c>
      <c r="X270" s="442"/>
      <c r="Y270" s="442"/>
      <c r="Z270" s="442"/>
      <c r="AA270" s="442"/>
      <c r="AB270" s="442"/>
      <c r="AC270" s="442"/>
      <c r="AD270" s="442"/>
      <c r="AE270" s="442"/>
      <c r="AF270" s="442"/>
      <c r="AG270" s="442"/>
      <c r="AH270" s="442"/>
      <c r="AI270" s="442"/>
      <c r="AJ270" s="442"/>
      <c r="AK270" s="442"/>
      <c r="AL270" s="442"/>
      <c r="AM270" s="442"/>
      <c r="AN270" s="442"/>
      <c r="AO270" s="442"/>
      <c r="AP270" s="442"/>
      <c r="AQ270" s="442"/>
      <c r="AR270" s="442"/>
      <c r="AS270" s="442"/>
      <c r="AT270" s="442"/>
      <c r="AU270" s="442"/>
      <c r="AV270" s="442"/>
      <c r="AW270" s="442"/>
      <c r="AX270" s="442"/>
      <c r="AY270" s="442"/>
      <c r="AZ270" s="442"/>
    </row>
    <row r="271" spans="2:52" ht="20.100000000000001" hidden="1" customHeight="1" outlineLevel="1">
      <c r="B271" s="434"/>
      <c r="C271" s="1002"/>
      <c r="D271" s="1003"/>
      <c r="E271" s="1003"/>
      <c r="F271" s="1004"/>
      <c r="G271" s="1005"/>
      <c r="H271" s="1006"/>
      <c r="I271" s="1006"/>
      <c r="J271" s="1006"/>
      <c r="K271" s="1007"/>
      <c r="L271" s="715"/>
      <c r="M271" s="715"/>
      <c r="N271" s="715"/>
      <c r="O271" s="715"/>
      <c r="P271" s="715"/>
      <c r="Q271" s="715"/>
      <c r="R271" s="715"/>
      <c r="S271" s="716"/>
      <c r="T271" s="717"/>
      <c r="U271" s="720">
        <f t="shared" si="85"/>
        <v>0</v>
      </c>
      <c r="V271" s="721">
        <f t="shared" si="86"/>
        <v>0</v>
      </c>
      <c r="W271" s="722">
        <f t="shared" si="87"/>
        <v>0</v>
      </c>
      <c r="X271" s="442"/>
      <c r="Y271" s="442"/>
      <c r="Z271" s="442"/>
      <c r="AA271" s="442"/>
      <c r="AB271" s="442"/>
      <c r="AC271" s="442"/>
      <c r="AD271" s="442"/>
      <c r="AE271" s="442"/>
      <c r="AF271" s="442"/>
      <c r="AG271" s="442"/>
      <c r="AH271" s="442"/>
      <c r="AI271" s="442"/>
      <c r="AJ271" s="442"/>
      <c r="AK271" s="442"/>
      <c r="AL271" s="442"/>
      <c r="AM271" s="442"/>
      <c r="AN271" s="442"/>
      <c r="AO271" s="442"/>
      <c r="AP271" s="442"/>
      <c r="AQ271" s="442"/>
      <c r="AR271" s="442"/>
      <c r="AS271" s="442"/>
      <c r="AT271" s="442"/>
      <c r="AU271" s="442"/>
      <c r="AV271" s="442"/>
      <c r="AW271" s="442"/>
      <c r="AX271" s="442"/>
      <c r="AY271" s="442"/>
      <c r="AZ271" s="442"/>
    </row>
    <row r="272" spans="2:52" ht="20.100000000000001" hidden="1" customHeight="1" outlineLevel="1">
      <c r="B272" s="434"/>
      <c r="C272" s="1002"/>
      <c r="D272" s="1003"/>
      <c r="E272" s="1003"/>
      <c r="F272" s="1004"/>
      <c r="G272" s="1005"/>
      <c r="H272" s="1006"/>
      <c r="I272" s="1006"/>
      <c r="J272" s="1006"/>
      <c r="K272" s="1007"/>
      <c r="L272" s="715"/>
      <c r="M272" s="715"/>
      <c r="N272" s="715"/>
      <c r="O272" s="715"/>
      <c r="P272" s="715"/>
      <c r="Q272" s="715"/>
      <c r="R272" s="715"/>
      <c r="S272" s="716"/>
      <c r="T272" s="717"/>
      <c r="U272" s="720">
        <f t="shared" si="85"/>
        <v>0</v>
      </c>
      <c r="V272" s="721">
        <f t="shared" si="86"/>
        <v>0</v>
      </c>
      <c r="W272" s="722">
        <f t="shared" si="87"/>
        <v>0</v>
      </c>
      <c r="X272" s="442"/>
      <c r="Y272" s="442"/>
      <c r="Z272" s="442"/>
      <c r="AA272" s="442"/>
      <c r="AB272" s="442"/>
      <c r="AC272" s="442"/>
      <c r="AD272" s="442"/>
      <c r="AE272" s="442"/>
      <c r="AF272" s="442"/>
      <c r="AG272" s="442"/>
      <c r="AH272" s="442"/>
      <c r="AI272" s="442"/>
      <c r="AJ272" s="442"/>
      <c r="AK272" s="442"/>
      <c r="AL272" s="442"/>
      <c r="AM272" s="442"/>
      <c r="AN272" s="442"/>
      <c r="AO272" s="442"/>
      <c r="AP272" s="442"/>
      <c r="AQ272" s="442"/>
      <c r="AR272" s="442"/>
      <c r="AS272" s="442"/>
      <c r="AT272" s="442"/>
      <c r="AU272" s="442"/>
      <c r="AV272" s="442"/>
      <c r="AW272" s="442"/>
      <c r="AX272" s="442"/>
      <c r="AY272" s="442"/>
      <c r="AZ272" s="442"/>
    </row>
    <row r="273" spans="2:52" ht="20.100000000000001" hidden="1" customHeight="1" outlineLevel="1">
      <c r="B273" s="434"/>
      <c r="C273" s="1002"/>
      <c r="D273" s="1003"/>
      <c r="E273" s="1003"/>
      <c r="F273" s="1004"/>
      <c r="G273" s="1005"/>
      <c r="H273" s="1006"/>
      <c r="I273" s="1006"/>
      <c r="J273" s="1006"/>
      <c r="K273" s="1007"/>
      <c r="L273" s="715"/>
      <c r="M273" s="715"/>
      <c r="N273" s="715"/>
      <c r="O273" s="715"/>
      <c r="P273" s="715"/>
      <c r="Q273" s="715"/>
      <c r="R273" s="715"/>
      <c r="S273" s="716"/>
      <c r="T273" s="717"/>
      <c r="U273" s="720">
        <f t="shared" si="85"/>
        <v>0</v>
      </c>
      <c r="V273" s="721">
        <f t="shared" si="86"/>
        <v>0</v>
      </c>
      <c r="W273" s="722">
        <f t="shared" si="87"/>
        <v>0</v>
      </c>
      <c r="X273" s="442"/>
      <c r="Y273" s="442"/>
      <c r="Z273" s="442"/>
      <c r="AA273" s="442"/>
      <c r="AB273" s="442"/>
      <c r="AC273" s="442"/>
      <c r="AD273" s="442"/>
      <c r="AE273" s="442"/>
      <c r="AF273" s="442"/>
      <c r="AG273" s="442"/>
      <c r="AH273" s="442"/>
      <c r="AI273" s="442"/>
      <c r="AJ273" s="442"/>
      <c r="AK273" s="442"/>
      <c r="AL273" s="442"/>
      <c r="AM273" s="442"/>
      <c r="AN273" s="442"/>
      <c r="AO273" s="442"/>
      <c r="AP273" s="442"/>
      <c r="AQ273" s="442"/>
      <c r="AR273" s="442"/>
      <c r="AS273" s="442"/>
      <c r="AT273" s="442"/>
      <c r="AU273" s="442"/>
      <c r="AV273" s="442"/>
      <c r="AW273" s="442"/>
      <c r="AX273" s="442"/>
      <c r="AY273" s="442"/>
      <c r="AZ273" s="442"/>
    </row>
    <row r="274" spans="2:52" ht="20.100000000000001" hidden="1" customHeight="1" outlineLevel="1">
      <c r="B274" s="434"/>
      <c r="C274" s="1002"/>
      <c r="D274" s="1003"/>
      <c r="E274" s="1003"/>
      <c r="F274" s="1004"/>
      <c r="G274" s="1005"/>
      <c r="H274" s="1006"/>
      <c r="I274" s="1006"/>
      <c r="J274" s="1006"/>
      <c r="K274" s="1007"/>
      <c r="L274" s="715"/>
      <c r="M274" s="715"/>
      <c r="N274" s="715"/>
      <c r="O274" s="715"/>
      <c r="P274" s="715"/>
      <c r="Q274" s="715"/>
      <c r="R274" s="715"/>
      <c r="S274" s="716"/>
      <c r="T274" s="717"/>
      <c r="U274" s="720">
        <f t="shared" si="85"/>
        <v>0</v>
      </c>
      <c r="V274" s="721">
        <f t="shared" si="86"/>
        <v>0</v>
      </c>
      <c r="W274" s="722">
        <f t="shared" si="87"/>
        <v>0</v>
      </c>
      <c r="X274" s="442"/>
      <c r="Y274" s="442"/>
      <c r="Z274" s="442"/>
      <c r="AA274" s="442"/>
      <c r="AB274" s="442"/>
      <c r="AC274" s="442"/>
      <c r="AD274" s="442"/>
      <c r="AE274" s="442"/>
      <c r="AF274" s="442"/>
      <c r="AG274" s="442"/>
      <c r="AH274" s="442"/>
      <c r="AI274" s="442"/>
      <c r="AJ274" s="442"/>
      <c r="AK274" s="442"/>
      <c r="AL274" s="442"/>
      <c r="AM274" s="442"/>
      <c r="AN274" s="442"/>
      <c r="AO274" s="442"/>
      <c r="AP274" s="442"/>
      <c r="AQ274" s="442"/>
      <c r="AR274" s="442"/>
      <c r="AS274" s="442"/>
      <c r="AT274" s="442"/>
      <c r="AU274" s="442"/>
      <c r="AV274" s="442"/>
      <c r="AW274" s="442"/>
      <c r="AX274" s="442"/>
      <c r="AY274" s="442"/>
      <c r="AZ274" s="442"/>
    </row>
    <row r="275" spans="2:52" ht="20.100000000000001" hidden="1" customHeight="1" outlineLevel="1">
      <c r="B275" s="434"/>
      <c r="C275" s="1002"/>
      <c r="D275" s="1003"/>
      <c r="E275" s="1003"/>
      <c r="F275" s="1004"/>
      <c r="G275" s="1005"/>
      <c r="H275" s="1006"/>
      <c r="I275" s="1006"/>
      <c r="J275" s="1006"/>
      <c r="K275" s="1007"/>
      <c r="L275" s="715"/>
      <c r="M275" s="715"/>
      <c r="N275" s="715"/>
      <c r="O275" s="715"/>
      <c r="P275" s="715"/>
      <c r="Q275" s="715"/>
      <c r="R275" s="715"/>
      <c r="S275" s="716"/>
      <c r="T275" s="717"/>
      <c r="U275" s="720">
        <f t="shared" si="85"/>
        <v>0</v>
      </c>
      <c r="V275" s="721">
        <f t="shared" si="86"/>
        <v>0</v>
      </c>
      <c r="W275" s="722">
        <f t="shared" si="87"/>
        <v>0</v>
      </c>
      <c r="X275" s="442"/>
      <c r="Y275" s="442"/>
      <c r="Z275" s="442"/>
      <c r="AA275" s="442"/>
      <c r="AB275" s="442"/>
      <c r="AC275" s="442"/>
      <c r="AD275" s="442"/>
      <c r="AE275" s="442"/>
      <c r="AF275" s="442"/>
      <c r="AG275" s="442"/>
      <c r="AH275" s="442"/>
      <c r="AI275" s="442"/>
      <c r="AJ275" s="442"/>
      <c r="AK275" s="442"/>
      <c r="AL275" s="442"/>
      <c r="AM275" s="442"/>
      <c r="AN275" s="442"/>
      <c r="AO275" s="442"/>
      <c r="AP275" s="442"/>
      <c r="AQ275" s="442"/>
      <c r="AR275" s="442"/>
      <c r="AS275" s="442"/>
      <c r="AT275" s="442"/>
      <c r="AU275" s="442"/>
      <c r="AV275" s="442"/>
      <c r="AW275" s="442"/>
      <c r="AX275" s="442"/>
      <c r="AY275" s="442"/>
      <c r="AZ275" s="442"/>
    </row>
    <row r="276" spans="2:52" s="19" customFormat="1" ht="9.9499999999999993" hidden="1" customHeight="1" outlineLevel="1">
      <c r="B276" s="435"/>
      <c r="C276" s="437"/>
      <c r="D276" s="437"/>
      <c r="E276" s="437"/>
      <c r="F276" s="437"/>
      <c r="G276" s="666"/>
      <c r="H276" s="666"/>
      <c r="I276" s="666"/>
      <c r="J276" s="666"/>
      <c r="K276" s="666"/>
      <c r="L276" s="438"/>
      <c r="M276" s="438"/>
      <c r="N276" s="438"/>
      <c r="O276" s="438"/>
      <c r="P276" s="438"/>
      <c r="Q276" s="438"/>
      <c r="R276" s="438"/>
      <c r="S276" s="438"/>
      <c r="T276" s="439"/>
      <c r="U276" s="439"/>
      <c r="V276" s="439"/>
      <c r="W276" s="667"/>
      <c r="X276" s="668"/>
      <c r="Y276" s="668"/>
      <c r="Z276" s="668"/>
      <c r="AA276" s="668"/>
      <c r="AB276" s="668"/>
      <c r="AC276" s="668"/>
      <c r="AD276" s="668"/>
      <c r="AE276" s="668"/>
      <c r="AF276" s="668"/>
      <c r="AG276" s="668"/>
      <c r="AH276" s="668"/>
      <c r="AI276" s="668"/>
      <c r="AJ276" s="668"/>
      <c r="AK276" s="668"/>
      <c r="AL276" s="668"/>
      <c r="AM276" s="668"/>
      <c r="AN276" s="668"/>
      <c r="AO276" s="668"/>
      <c r="AP276" s="668"/>
      <c r="AQ276" s="668"/>
      <c r="AR276" s="668"/>
      <c r="AS276" s="668"/>
      <c r="AT276" s="668"/>
      <c r="AU276" s="668"/>
      <c r="AV276" s="668"/>
      <c r="AW276" s="668"/>
      <c r="AX276" s="668"/>
      <c r="AY276" s="668"/>
      <c r="AZ276" s="668"/>
    </row>
    <row r="277" spans="2:52" ht="20.100000000000001" customHeight="1" collapsed="1">
      <c r="B277" s="32">
        <f>B265+1</f>
        <v>23</v>
      </c>
      <c r="C277" s="1013"/>
      <c r="D277" s="1014"/>
      <c r="E277" s="1014"/>
      <c r="F277" s="1015"/>
      <c r="G277" s="1016"/>
      <c r="H277" s="1017"/>
      <c r="I277" s="1017"/>
      <c r="J277" s="1017"/>
      <c r="K277" s="1018"/>
      <c r="L277" s="701">
        <f t="shared" ref="L277:R277" si="88">SUM(L278:L287)</f>
        <v>0</v>
      </c>
      <c r="M277" s="702">
        <f t="shared" si="88"/>
        <v>0</v>
      </c>
      <c r="N277" s="703">
        <f t="shared" si="88"/>
        <v>0</v>
      </c>
      <c r="O277" s="703">
        <f t="shared" si="88"/>
        <v>0</v>
      </c>
      <c r="P277" s="702">
        <f t="shared" si="88"/>
        <v>0</v>
      </c>
      <c r="Q277" s="704">
        <f t="shared" si="88"/>
        <v>0</v>
      </c>
      <c r="R277" s="701">
        <f t="shared" si="88"/>
        <v>0</v>
      </c>
      <c r="S277" s="705">
        <v>1</v>
      </c>
      <c r="T277" s="706">
        <f>(S278*T278)+(S279*T279)+(S280*T280)+(S281*T281)+(S282*T282)+(S283*T283)+(S284*T284)+(S285*T285)+(S286*T286)+(S287*T287)</f>
        <v>0</v>
      </c>
      <c r="U277" s="665">
        <f t="shared" ref="U277:U287" si="89">S277*T277*(1+MGKZ)*(1+Gewinn)*(1+Sicherheit)</f>
        <v>0</v>
      </c>
      <c r="V277" s="643">
        <f t="shared" ref="V277:V287" si="90">R277*Fertigung</f>
        <v>0</v>
      </c>
      <c r="W277" s="50">
        <f t="shared" ref="W277:W287" si="91">L277*$E$6+M277*$M$6+N277*$M$7+O277*$M$8+P277*$E$7+Q277*$M$9+U277+V277</f>
        <v>0</v>
      </c>
      <c r="X277" s="442"/>
      <c r="Y277" s="442"/>
      <c r="Z277" s="442"/>
      <c r="AA277" s="442"/>
      <c r="AB277" s="442"/>
      <c r="AC277" s="442"/>
      <c r="AD277" s="442"/>
      <c r="AE277" s="442"/>
      <c r="AF277" s="442"/>
      <c r="AG277" s="442"/>
      <c r="AH277" s="442"/>
      <c r="AI277" s="442"/>
      <c r="AJ277" s="442"/>
      <c r="AK277" s="442"/>
      <c r="AL277" s="442"/>
      <c r="AM277" s="442"/>
      <c r="AN277" s="442"/>
      <c r="AO277" s="442"/>
      <c r="AP277" s="442"/>
      <c r="AQ277" s="442"/>
      <c r="AR277" s="442"/>
      <c r="AS277" s="442"/>
      <c r="AT277" s="442"/>
      <c r="AU277" s="442"/>
      <c r="AV277" s="442"/>
      <c r="AW277" s="442"/>
      <c r="AX277" s="442"/>
      <c r="AY277" s="442"/>
      <c r="AZ277" s="442"/>
    </row>
    <row r="278" spans="2:52" ht="20.100000000000001" hidden="1" customHeight="1" outlineLevel="1">
      <c r="B278" s="433"/>
      <c r="C278" s="1002"/>
      <c r="D278" s="1003"/>
      <c r="E278" s="1003"/>
      <c r="F278" s="1004"/>
      <c r="G278" s="1005"/>
      <c r="H278" s="1006"/>
      <c r="I278" s="1006"/>
      <c r="J278" s="1006"/>
      <c r="K278" s="1007"/>
      <c r="L278" s="715"/>
      <c r="M278" s="715"/>
      <c r="N278" s="715"/>
      <c r="O278" s="715"/>
      <c r="P278" s="715"/>
      <c r="Q278" s="715"/>
      <c r="R278" s="715"/>
      <c r="S278" s="716"/>
      <c r="T278" s="717"/>
      <c r="U278" s="720">
        <f t="shared" si="89"/>
        <v>0</v>
      </c>
      <c r="V278" s="721">
        <f t="shared" si="90"/>
        <v>0</v>
      </c>
      <c r="W278" s="722">
        <f t="shared" si="91"/>
        <v>0</v>
      </c>
      <c r="X278" s="442"/>
      <c r="Y278" s="442"/>
      <c r="Z278" s="442"/>
      <c r="AA278" s="442"/>
      <c r="AB278" s="442"/>
      <c r="AC278" s="442"/>
      <c r="AD278" s="442"/>
      <c r="AE278" s="442"/>
      <c r="AF278" s="442"/>
      <c r="AG278" s="442"/>
      <c r="AH278" s="442"/>
      <c r="AI278" s="442"/>
      <c r="AJ278" s="442"/>
      <c r="AK278" s="442"/>
      <c r="AL278" s="442"/>
      <c r="AM278" s="442"/>
      <c r="AN278" s="442"/>
      <c r="AO278" s="442"/>
      <c r="AP278" s="442"/>
      <c r="AQ278" s="442"/>
      <c r="AR278" s="442"/>
      <c r="AS278" s="442"/>
      <c r="AT278" s="442"/>
      <c r="AU278" s="442"/>
      <c r="AV278" s="442"/>
      <c r="AW278" s="442"/>
      <c r="AX278" s="442"/>
      <c r="AY278" s="442"/>
      <c r="AZ278" s="442"/>
    </row>
    <row r="279" spans="2:52" ht="20.100000000000001" hidden="1" customHeight="1" outlineLevel="1">
      <c r="B279" s="434"/>
      <c r="C279" s="1002"/>
      <c r="D279" s="1003"/>
      <c r="E279" s="1003"/>
      <c r="F279" s="1004"/>
      <c r="G279" s="1005"/>
      <c r="H279" s="1006"/>
      <c r="I279" s="1006"/>
      <c r="J279" s="1006"/>
      <c r="K279" s="1007"/>
      <c r="L279" s="715"/>
      <c r="M279" s="715"/>
      <c r="N279" s="715"/>
      <c r="O279" s="715"/>
      <c r="P279" s="715"/>
      <c r="Q279" s="715"/>
      <c r="R279" s="715"/>
      <c r="S279" s="716"/>
      <c r="T279" s="717"/>
      <c r="U279" s="720">
        <f t="shared" si="89"/>
        <v>0</v>
      </c>
      <c r="V279" s="721">
        <f t="shared" si="90"/>
        <v>0</v>
      </c>
      <c r="W279" s="722">
        <f t="shared" si="91"/>
        <v>0</v>
      </c>
      <c r="X279" s="442"/>
      <c r="Y279" s="442"/>
      <c r="Z279" s="442"/>
      <c r="AA279" s="442"/>
      <c r="AB279" s="442"/>
      <c r="AC279" s="442"/>
      <c r="AD279" s="442"/>
      <c r="AE279" s="442"/>
      <c r="AF279" s="442"/>
      <c r="AG279" s="442"/>
      <c r="AH279" s="442"/>
      <c r="AI279" s="442"/>
      <c r="AJ279" s="442"/>
      <c r="AK279" s="442"/>
      <c r="AL279" s="442"/>
      <c r="AM279" s="442"/>
      <c r="AN279" s="442"/>
      <c r="AO279" s="442"/>
      <c r="AP279" s="442"/>
      <c r="AQ279" s="442"/>
      <c r="AR279" s="442"/>
      <c r="AS279" s="442"/>
      <c r="AT279" s="442"/>
      <c r="AU279" s="442"/>
      <c r="AV279" s="442"/>
      <c r="AW279" s="442"/>
      <c r="AX279" s="442"/>
      <c r="AY279" s="442"/>
      <c r="AZ279" s="442"/>
    </row>
    <row r="280" spans="2:52" ht="20.100000000000001" hidden="1" customHeight="1" outlineLevel="1">
      <c r="B280" s="434"/>
      <c r="C280" s="1002"/>
      <c r="D280" s="1003"/>
      <c r="E280" s="1003"/>
      <c r="F280" s="1004"/>
      <c r="G280" s="1005"/>
      <c r="H280" s="1006"/>
      <c r="I280" s="1006"/>
      <c r="J280" s="1006"/>
      <c r="K280" s="1007"/>
      <c r="L280" s="715"/>
      <c r="M280" s="715"/>
      <c r="N280" s="715"/>
      <c r="O280" s="715"/>
      <c r="P280" s="715"/>
      <c r="Q280" s="715"/>
      <c r="R280" s="715"/>
      <c r="S280" s="716"/>
      <c r="T280" s="717"/>
      <c r="U280" s="720">
        <f t="shared" si="89"/>
        <v>0</v>
      </c>
      <c r="V280" s="721">
        <f t="shared" si="90"/>
        <v>0</v>
      </c>
      <c r="W280" s="722">
        <f t="shared" si="91"/>
        <v>0</v>
      </c>
      <c r="X280" s="442"/>
      <c r="Y280" s="442"/>
      <c r="Z280" s="442"/>
      <c r="AA280" s="442"/>
      <c r="AB280" s="442"/>
      <c r="AC280" s="442"/>
      <c r="AD280" s="442"/>
      <c r="AE280" s="442"/>
      <c r="AF280" s="442"/>
      <c r="AG280" s="442"/>
      <c r="AH280" s="442"/>
      <c r="AI280" s="442"/>
      <c r="AJ280" s="442"/>
      <c r="AK280" s="442"/>
      <c r="AL280" s="442"/>
      <c r="AM280" s="442"/>
      <c r="AN280" s="442"/>
      <c r="AO280" s="442"/>
      <c r="AP280" s="442"/>
      <c r="AQ280" s="442"/>
      <c r="AR280" s="442"/>
      <c r="AS280" s="442"/>
      <c r="AT280" s="442"/>
      <c r="AU280" s="442"/>
      <c r="AV280" s="442"/>
      <c r="AW280" s="442"/>
      <c r="AX280" s="442"/>
      <c r="AY280" s="442"/>
      <c r="AZ280" s="442"/>
    </row>
    <row r="281" spans="2:52" ht="20.100000000000001" hidden="1" customHeight="1" outlineLevel="1">
      <c r="B281" s="434"/>
      <c r="C281" s="1002"/>
      <c r="D281" s="1003"/>
      <c r="E281" s="1003"/>
      <c r="F281" s="1004"/>
      <c r="G281" s="1005"/>
      <c r="H281" s="1006"/>
      <c r="I281" s="1006"/>
      <c r="J281" s="1006"/>
      <c r="K281" s="1007"/>
      <c r="L281" s="715"/>
      <c r="M281" s="715"/>
      <c r="N281" s="715"/>
      <c r="O281" s="715"/>
      <c r="P281" s="715"/>
      <c r="Q281" s="715"/>
      <c r="R281" s="715"/>
      <c r="S281" s="716"/>
      <c r="T281" s="717"/>
      <c r="U281" s="720">
        <f t="shared" si="89"/>
        <v>0</v>
      </c>
      <c r="V281" s="721">
        <f t="shared" si="90"/>
        <v>0</v>
      </c>
      <c r="W281" s="722">
        <f t="shared" si="91"/>
        <v>0</v>
      </c>
      <c r="X281" s="442"/>
      <c r="Y281" s="442"/>
      <c r="Z281" s="442"/>
      <c r="AA281" s="442"/>
      <c r="AB281" s="442"/>
      <c r="AC281" s="442"/>
      <c r="AD281" s="442"/>
      <c r="AE281" s="442"/>
      <c r="AF281" s="442"/>
      <c r="AG281" s="442"/>
      <c r="AH281" s="442"/>
      <c r="AI281" s="442"/>
      <c r="AJ281" s="442"/>
      <c r="AK281" s="442"/>
      <c r="AL281" s="442"/>
      <c r="AM281" s="442"/>
      <c r="AN281" s="442"/>
      <c r="AO281" s="442"/>
      <c r="AP281" s="442"/>
      <c r="AQ281" s="442"/>
      <c r="AR281" s="442"/>
      <c r="AS281" s="442"/>
      <c r="AT281" s="442"/>
      <c r="AU281" s="442"/>
      <c r="AV281" s="442"/>
      <c r="AW281" s="442"/>
      <c r="AX281" s="442"/>
      <c r="AY281" s="442"/>
      <c r="AZ281" s="442"/>
    </row>
    <row r="282" spans="2:52" ht="20.100000000000001" hidden="1" customHeight="1" outlineLevel="1">
      <c r="B282" s="434"/>
      <c r="C282" s="1002"/>
      <c r="D282" s="1003"/>
      <c r="E282" s="1003"/>
      <c r="F282" s="1004"/>
      <c r="G282" s="1005"/>
      <c r="H282" s="1006"/>
      <c r="I282" s="1006"/>
      <c r="J282" s="1006"/>
      <c r="K282" s="1007"/>
      <c r="L282" s="715"/>
      <c r="M282" s="715"/>
      <c r="N282" s="715"/>
      <c r="O282" s="715"/>
      <c r="P282" s="715"/>
      <c r="Q282" s="715"/>
      <c r="R282" s="715"/>
      <c r="S282" s="716"/>
      <c r="T282" s="717"/>
      <c r="U282" s="720">
        <f t="shared" si="89"/>
        <v>0</v>
      </c>
      <c r="V282" s="721">
        <f t="shared" si="90"/>
        <v>0</v>
      </c>
      <c r="W282" s="722">
        <f t="shared" si="91"/>
        <v>0</v>
      </c>
      <c r="X282" s="442"/>
      <c r="Y282" s="442"/>
      <c r="Z282" s="442"/>
      <c r="AA282" s="442"/>
      <c r="AB282" s="442"/>
      <c r="AC282" s="442"/>
      <c r="AD282" s="442"/>
      <c r="AE282" s="442"/>
      <c r="AF282" s="442"/>
      <c r="AG282" s="442"/>
      <c r="AH282" s="442"/>
      <c r="AI282" s="442"/>
      <c r="AJ282" s="442"/>
      <c r="AK282" s="442"/>
      <c r="AL282" s="442"/>
      <c r="AM282" s="442"/>
      <c r="AN282" s="442"/>
      <c r="AO282" s="442"/>
      <c r="AP282" s="442"/>
      <c r="AQ282" s="442"/>
      <c r="AR282" s="442"/>
      <c r="AS282" s="442"/>
      <c r="AT282" s="442"/>
      <c r="AU282" s="442"/>
      <c r="AV282" s="442"/>
      <c r="AW282" s="442"/>
      <c r="AX282" s="442"/>
      <c r="AY282" s="442"/>
      <c r="AZ282" s="442"/>
    </row>
    <row r="283" spans="2:52" ht="20.100000000000001" hidden="1" customHeight="1" outlineLevel="1">
      <c r="B283" s="434"/>
      <c r="C283" s="1002"/>
      <c r="D283" s="1003"/>
      <c r="E283" s="1003"/>
      <c r="F283" s="1004"/>
      <c r="G283" s="1005"/>
      <c r="H283" s="1006"/>
      <c r="I283" s="1006"/>
      <c r="J283" s="1006"/>
      <c r="K283" s="1007"/>
      <c r="L283" s="715"/>
      <c r="M283" s="715"/>
      <c r="N283" s="715"/>
      <c r="O283" s="715"/>
      <c r="P283" s="715"/>
      <c r="Q283" s="715"/>
      <c r="R283" s="715"/>
      <c r="S283" s="716"/>
      <c r="T283" s="717"/>
      <c r="U283" s="720">
        <f t="shared" si="89"/>
        <v>0</v>
      </c>
      <c r="V283" s="721">
        <f t="shared" si="90"/>
        <v>0</v>
      </c>
      <c r="W283" s="722">
        <f t="shared" si="91"/>
        <v>0</v>
      </c>
      <c r="X283" s="442"/>
      <c r="Y283" s="442"/>
      <c r="Z283" s="442"/>
      <c r="AA283" s="442"/>
      <c r="AB283" s="442"/>
      <c r="AC283" s="442"/>
      <c r="AD283" s="442"/>
      <c r="AE283" s="442"/>
      <c r="AF283" s="442"/>
      <c r="AG283" s="442"/>
      <c r="AH283" s="442"/>
      <c r="AI283" s="442"/>
      <c r="AJ283" s="442"/>
      <c r="AK283" s="442"/>
      <c r="AL283" s="442"/>
      <c r="AM283" s="442"/>
      <c r="AN283" s="442"/>
      <c r="AO283" s="442"/>
      <c r="AP283" s="442"/>
      <c r="AQ283" s="442"/>
      <c r="AR283" s="442"/>
      <c r="AS283" s="442"/>
      <c r="AT283" s="442"/>
      <c r="AU283" s="442"/>
      <c r="AV283" s="442"/>
      <c r="AW283" s="442"/>
      <c r="AX283" s="442"/>
      <c r="AY283" s="442"/>
      <c r="AZ283" s="442"/>
    </row>
    <row r="284" spans="2:52" ht="20.100000000000001" hidden="1" customHeight="1" outlineLevel="1">
      <c r="B284" s="434"/>
      <c r="C284" s="1002"/>
      <c r="D284" s="1003"/>
      <c r="E284" s="1003"/>
      <c r="F284" s="1004"/>
      <c r="G284" s="1005"/>
      <c r="H284" s="1006"/>
      <c r="I284" s="1006"/>
      <c r="J284" s="1006"/>
      <c r="K284" s="1007"/>
      <c r="L284" s="715"/>
      <c r="M284" s="715"/>
      <c r="N284" s="715"/>
      <c r="O284" s="715"/>
      <c r="P284" s="715"/>
      <c r="Q284" s="715"/>
      <c r="R284" s="715"/>
      <c r="S284" s="716"/>
      <c r="T284" s="717"/>
      <c r="U284" s="720">
        <f t="shared" si="89"/>
        <v>0</v>
      </c>
      <c r="V284" s="721">
        <f t="shared" si="90"/>
        <v>0</v>
      </c>
      <c r="W284" s="722">
        <f t="shared" si="91"/>
        <v>0</v>
      </c>
      <c r="X284" s="442"/>
      <c r="Y284" s="442"/>
      <c r="Z284" s="442"/>
      <c r="AA284" s="442"/>
      <c r="AB284" s="442"/>
      <c r="AC284" s="442"/>
      <c r="AD284" s="442"/>
      <c r="AE284" s="442"/>
      <c r="AF284" s="442"/>
      <c r="AG284" s="442"/>
      <c r="AH284" s="442"/>
      <c r="AI284" s="442"/>
      <c r="AJ284" s="442"/>
      <c r="AK284" s="442"/>
      <c r="AL284" s="442"/>
      <c r="AM284" s="442"/>
      <c r="AN284" s="442"/>
      <c r="AO284" s="442"/>
      <c r="AP284" s="442"/>
      <c r="AQ284" s="442"/>
      <c r="AR284" s="442"/>
      <c r="AS284" s="442"/>
      <c r="AT284" s="442"/>
      <c r="AU284" s="442"/>
      <c r="AV284" s="442"/>
      <c r="AW284" s="442"/>
      <c r="AX284" s="442"/>
      <c r="AY284" s="442"/>
      <c r="AZ284" s="442"/>
    </row>
    <row r="285" spans="2:52" ht="20.100000000000001" hidden="1" customHeight="1" outlineLevel="1">
      <c r="B285" s="434"/>
      <c r="C285" s="1002"/>
      <c r="D285" s="1003"/>
      <c r="E285" s="1003"/>
      <c r="F285" s="1004"/>
      <c r="G285" s="1005"/>
      <c r="H285" s="1006"/>
      <c r="I285" s="1006"/>
      <c r="J285" s="1006"/>
      <c r="K285" s="1007"/>
      <c r="L285" s="715"/>
      <c r="M285" s="715"/>
      <c r="N285" s="715"/>
      <c r="O285" s="715"/>
      <c r="P285" s="715"/>
      <c r="Q285" s="715"/>
      <c r="R285" s="715"/>
      <c r="S285" s="716"/>
      <c r="T285" s="717"/>
      <c r="U285" s="720">
        <f t="shared" si="89"/>
        <v>0</v>
      </c>
      <c r="V285" s="721">
        <f t="shared" si="90"/>
        <v>0</v>
      </c>
      <c r="W285" s="722">
        <f t="shared" si="91"/>
        <v>0</v>
      </c>
      <c r="X285" s="442"/>
      <c r="Y285" s="442"/>
      <c r="Z285" s="442"/>
      <c r="AA285" s="442"/>
      <c r="AB285" s="442"/>
      <c r="AC285" s="442"/>
      <c r="AD285" s="442"/>
      <c r="AE285" s="442"/>
      <c r="AF285" s="442"/>
      <c r="AG285" s="442"/>
      <c r="AH285" s="442"/>
      <c r="AI285" s="442"/>
      <c r="AJ285" s="442"/>
      <c r="AK285" s="442"/>
      <c r="AL285" s="442"/>
      <c r="AM285" s="442"/>
      <c r="AN285" s="442"/>
      <c r="AO285" s="442"/>
      <c r="AP285" s="442"/>
      <c r="AQ285" s="442"/>
      <c r="AR285" s="442"/>
      <c r="AS285" s="442"/>
      <c r="AT285" s="442"/>
      <c r="AU285" s="442"/>
      <c r="AV285" s="442"/>
      <c r="AW285" s="442"/>
      <c r="AX285" s="442"/>
      <c r="AY285" s="442"/>
      <c r="AZ285" s="442"/>
    </row>
    <row r="286" spans="2:52" ht="20.100000000000001" hidden="1" customHeight="1" outlineLevel="1">
      <c r="B286" s="434"/>
      <c r="C286" s="1002"/>
      <c r="D286" s="1003"/>
      <c r="E286" s="1003"/>
      <c r="F286" s="1004"/>
      <c r="G286" s="1005"/>
      <c r="H286" s="1006"/>
      <c r="I286" s="1006"/>
      <c r="J286" s="1006"/>
      <c r="K286" s="1007"/>
      <c r="L286" s="715"/>
      <c r="M286" s="715"/>
      <c r="N286" s="715"/>
      <c r="O286" s="715"/>
      <c r="P286" s="715"/>
      <c r="Q286" s="715"/>
      <c r="R286" s="715"/>
      <c r="S286" s="716"/>
      <c r="T286" s="717"/>
      <c r="U286" s="720">
        <f t="shared" si="89"/>
        <v>0</v>
      </c>
      <c r="V286" s="721">
        <f t="shared" si="90"/>
        <v>0</v>
      </c>
      <c r="W286" s="722">
        <f t="shared" si="91"/>
        <v>0</v>
      </c>
      <c r="X286" s="442"/>
      <c r="Y286" s="442"/>
      <c r="Z286" s="442"/>
      <c r="AA286" s="442"/>
      <c r="AB286" s="442"/>
      <c r="AC286" s="442"/>
      <c r="AD286" s="442"/>
      <c r="AE286" s="442"/>
      <c r="AF286" s="442"/>
      <c r="AG286" s="442"/>
      <c r="AH286" s="442"/>
      <c r="AI286" s="442"/>
      <c r="AJ286" s="442"/>
      <c r="AK286" s="442"/>
      <c r="AL286" s="442"/>
      <c r="AM286" s="442"/>
      <c r="AN286" s="442"/>
      <c r="AO286" s="442"/>
      <c r="AP286" s="442"/>
      <c r="AQ286" s="442"/>
      <c r="AR286" s="442"/>
      <c r="AS286" s="442"/>
      <c r="AT286" s="442"/>
      <c r="AU286" s="442"/>
      <c r="AV286" s="442"/>
      <c r="AW286" s="442"/>
      <c r="AX286" s="442"/>
      <c r="AY286" s="442"/>
      <c r="AZ286" s="442"/>
    </row>
    <row r="287" spans="2:52" ht="20.100000000000001" hidden="1" customHeight="1" outlineLevel="1">
      <c r="B287" s="434"/>
      <c r="C287" s="1002"/>
      <c r="D287" s="1003"/>
      <c r="E287" s="1003"/>
      <c r="F287" s="1004"/>
      <c r="G287" s="1005"/>
      <c r="H287" s="1006"/>
      <c r="I287" s="1006"/>
      <c r="J287" s="1006"/>
      <c r="K287" s="1007"/>
      <c r="L287" s="715"/>
      <c r="M287" s="715"/>
      <c r="N287" s="715"/>
      <c r="O287" s="715"/>
      <c r="P287" s="715"/>
      <c r="Q287" s="715"/>
      <c r="R287" s="715"/>
      <c r="S287" s="716"/>
      <c r="T287" s="717"/>
      <c r="U287" s="720">
        <f t="shared" si="89"/>
        <v>0</v>
      </c>
      <c r="V287" s="721">
        <f t="shared" si="90"/>
        <v>0</v>
      </c>
      <c r="W287" s="722">
        <f t="shared" si="91"/>
        <v>0</v>
      </c>
      <c r="X287" s="442"/>
      <c r="Y287" s="442"/>
      <c r="Z287" s="442"/>
      <c r="AA287" s="442"/>
      <c r="AB287" s="442"/>
      <c r="AC287" s="442"/>
      <c r="AD287" s="442"/>
      <c r="AE287" s="442"/>
      <c r="AF287" s="442"/>
      <c r="AG287" s="442"/>
      <c r="AH287" s="442"/>
      <c r="AI287" s="442"/>
      <c r="AJ287" s="442"/>
      <c r="AK287" s="442"/>
      <c r="AL287" s="442"/>
      <c r="AM287" s="442"/>
      <c r="AN287" s="442"/>
      <c r="AO287" s="442"/>
      <c r="AP287" s="442"/>
      <c r="AQ287" s="442"/>
      <c r="AR287" s="442"/>
      <c r="AS287" s="442"/>
      <c r="AT287" s="442"/>
      <c r="AU287" s="442"/>
      <c r="AV287" s="442"/>
      <c r="AW287" s="442"/>
      <c r="AX287" s="442"/>
      <c r="AY287" s="442"/>
      <c r="AZ287" s="442"/>
    </row>
    <row r="288" spans="2:52" s="19" customFormat="1" ht="9.9499999999999993" hidden="1" customHeight="1" outlineLevel="1">
      <c r="B288" s="435"/>
      <c r="C288" s="437"/>
      <c r="D288" s="437"/>
      <c r="E288" s="437"/>
      <c r="F288" s="437"/>
      <c r="G288" s="666"/>
      <c r="H288" s="666"/>
      <c r="I288" s="666"/>
      <c r="J288" s="666"/>
      <c r="K288" s="666"/>
      <c r="L288" s="438"/>
      <c r="M288" s="438"/>
      <c r="N288" s="438"/>
      <c r="O288" s="438"/>
      <c r="P288" s="438"/>
      <c r="Q288" s="438"/>
      <c r="R288" s="438"/>
      <c r="S288" s="438"/>
      <c r="T288" s="439"/>
      <c r="U288" s="439"/>
      <c r="V288" s="439"/>
      <c r="W288" s="667"/>
      <c r="X288" s="668"/>
      <c r="Y288" s="668"/>
      <c r="Z288" s="668"/>
      <c r="AA288" s="668"/>
      <c r="AB288" s="668"/>
      <c r="AC288" s="668"/>
      <c r="AD288" s="668"/>
      <c r="AE288" s="668"/>
      <c r="AF288" s="668"/>
      <c r="AG288" s="668"/>
      <c r="AH288" s="668"/>
      <c r="AI288" s="668"/>
      <c r="AJ288" s="668"/>
      <c r="AK288" s="668"/>
      <c r="AL288" s="668"/>
      <c r="AM288" s="668"/>
      <c r="AN288" s="668"/>
      <c r="AO288" s="668"/>
      <c r="AP288" s="668"/>
      <c r="AQ288" s="668"/>
      <c r="AR288" s="668"/>
      <c r="AS288" s="668"/>
      <c r="AT288" s="668"/>
      <c r="AU288" s="668"/>
      <c r="AV288" s="668"/>
      <c r="AW288" s="668"/>
      <c r="AX288" s="668"/>
      <c r="AY288" s="668"/>
      <c r="AZ288" s="668"/>
    </row>
    <row r="289" spans="2:52" ht="20.100000000000001" customHeight="1" collapsed="1">
      <c r="B289" s="32">
        <f>B277+1</f>
        <v>24</v>
      </c>
      <c r="C289" s="1013"/>
      <c r="D289" s="1014"/>
      <c r="E289" s="1014"/>
      <c r="F289" s="1015"/>
      <c r="G289" s="1016"/>
      <c r="H289" s="1017"/>
      <c r="I289" s="1017"/>
      <c r="J289" s="1017"/>
      <c r="K289" s="1018"/>
      <c r="L289" s="701">
        <f t="shared" ref="L289:R289" si="92">SUM(L290:L299)</f>
        <v>0</v>
      </c>
      <c r="M289" s="702">
        <f t="shared" si="92"/>
        <v>0</v>
      </c>
      <c r="N289" s="703">
        <f t="shared" si="92"/>
        <v>0</v>
      </c>
      <c r="O289" s="703">
        <f t="shared" si="92"/>
        <v>0</v>
      </c>
      <c r="P289" s="702">
        <f t="shared" si="92"/>
        <v>0</v>
      </c>
      <c r="Q289" s="704">
        <f t="shared" si="92"/>
        <v>0</v>
      </c>
      <c r="R289" s="701">
        <f t="shared" si="92"/>
        <v>0</v>
      </c>
      <c r="S289" s="705">
        <v>1</v>
      </c>
      <c r="T289" s="706">
        <f>(S290*T290)+(S291*T291)+(S292*T292)+(S293*T293)+(S294*T294)+(S295*T295)+(S296*T296)+(S297*T297)+(S298*T298)+(S299*T299)</f>
        <v>0</v>
      </c>
      <c r="U289" s="665">
        <f t="shared" ref="U289:U299" si="93">S289*T289*(1+MGKZ)*(1+Gewinn)*(1+Sicherheit)</f>
        <v>0</v>
      </c>
      <c r="V289" s="643">
        <f t="shared" ref="V289:V299" si="94">R289*Fertigung</f>
        <v>0</v>
      </c>
      <c r="W289" s="50">
        <f t="shared" ref="W289:W299" si="95">L289*$E$6+M289*$M$6+N289*$M$7+O289*$M$8+P289*$E$7+Q289*$M$9+U289+V289</f>
        <v>0</v>
      </c>
      <c r="X289" s="442"/>
      <c r="Y289" s="442"/>
      <c r="Z289" s="442"/>
      <c r="AA289" s="442"/>
      <c r="AB289" s="442"/>
      <c r="AC289" s="442"/>
      <c r="AD289" s="442"/>
      <c r="AE289" s="442"/>
      <c r="AF289" s="442"/>
      <c r="AG289" s="442"/>
      <c r="AH289" s="442"/>
      <c r="AI289" s="442"/>
      <c r="AJ289" s="442"/>
      <c r="AK289" s="442"/>
      <c r="AL289" s="442"/>
      <c r="AM289" s="442"/>
      <c r="AN289" s="442"/>
      <c r="AO289" s="442"/>
      <c r="AP289" s="442"/>
      <c r="AQ289" s="442"/>
      <c r="AR289" s="442"/>
      <c r="AS289" s="442"/>
      <c r="AT289" s="442"/>
      <c r="AU289" s="442"/>
      <c r="AV289" s="442"/>
      <c r="AW289" s="442"/>
      <c r="AX289" s="442"/>
      <c r="AY289" s="442"/>
      <c r="AZ289" s="442"/>
    </row>
    <row r="290" spans="2:52" ht="20.100000000000001" hidden="1" customHeight="1" outlineLevel="1">
      <c r="B290" s="433"/>
      <c r="C290" s="1002"/>
      <c r="D290" s="1003"/>
      <c r="E290" s="1003"/>
      <c r="F290" s="1004"/>
      <c r="G290" s="1005"/>
      <c r="H290" s="1006"/>
      <c r="I290" s="1006"/>
      <c r="J290" s="1006"/>
      <c r="K290" s="1007"/>
      <c r="L290" s="715"/>
      <c r="M290" s="715"/>
      <c r="N290" s="715"/>
      <c r="O290" s="715"/>
      <c r="P290" s="715"/>
      <c r="Q290" s="715"/>
      <c r="R290" s="715"/>
      <c r="S290" s="716"/>
      <c r="T290" s="717"/>
      <c r="U290" s="720">
        <f t="shared" si="93"/>
        <v>0</v>
      </c>
      <c r="V290" s="721">
        <f t="shared" si="94"/>
        <v>0</v>
      </c>
      <c r="W290" s="722">
        <f t="shared" si="95"/>
        <v>0</v>
      </c>
      <c r="X290" s="442"/>
      <c r="Y290" s="442"/>
      <c r="Z290" s="442"/>
      <c r="AA290" s="442"/>
      <c r="AB290" s="442"/>
      <c r="AC290" s="442"/>
      <c r="AD290" s="442"/>
      <c r="AE290" s="442"/>
      <c r="AF290" s="442"/>
      <c r="AG290" s="442"/>
      <c r="AH290" s="442"/>
      <c r="AI290" s="442"/>
      <c r="AJ290" s="442"/>
      <c r="AK290" s="442"/>
      <c r="AL290" s="442"/>
      <c r="AM290" s="442"/>
      <c r="AN290" s="442"/>
      <c r="AO290" s="442"/>
      <c r="AP290" s="442"/>
      <c r="AQ290" s="442"/>
      <c r="AR290" s="442"/>
      <c r="AS290" s="442"/>
      <c r="AT290" s="442"/>
      <c r="AU290" s="442"/>
      <c r="AV290" s="442"/>
      <c r="AW290" s="442"/>
      <c r="AX290" s="442"/>
      <c r="AY290" s="442"/>
      <c r="AZ290" s="442"/>
    </row>
    <row r="291" spans="2:52" ht="20.100000000000001" hidden="1" customHeight="1" outlineLevel="1">
      <c r="B291" s="434"/>
      <c r="C291" s="1002"/>
      <c r="D291" s="1003"/>
      <c r="E291" s="1003"/>
      <c r="F291" s="1004"/>
      <c r="G291" s="1005"/>
      <c r="H291" s="1006"/>
      <c r="I291" s="1006"/>
      <c r="J291" s="1006"/>
      <c r="K291" s="1007"/>
      <c r="L291" s="715"/>
      <c r="M291" s="715"/>
      <c r="N291" s="715"/>
      <c r="O291" s="715"/>
      <c r="P291" s="715"/>
      <c r="Q291" s="715"/>
      <c r="R291" s="715"/>
      <c r="S291" s="716"/>
      <c r="T291" s="717"/>
      <c r="U291" s="720">
        <f t="shared" si="93"/>
        <v>0</v>
      </c>
      <c r="V291" s="721">
        <f t="shared" si="94"/>
        <v>0</v>
      </c>
      <c r="W291" s="722">
        <f t="shared" si="95"/>
        <v>0</v>
      </c>
      <c r="X291" s="442"/>
      <c r="Y291" s="442"/>
      <c r="Z291" s="442"/>
      <c r="AA291" s="442"/>
      <c r="AB291" s="442"/>
      <c r="AC291" s="442"/>
      <c r="AD291" s="442"/>
      <c r="AE291" s="442"/>
      <c r="AF291" s="442"/>
      <c r="AG291" s="442"/>
      <c r="AH291" s="442"/>
      <c r="AI291" s="442"/>
      <c r="AJ291" s="442"/>
      <c r="AK291" s="442"/>
      <c r="AL291" s="442"/>
      <c r="AM291" s="442"/>
      <c r="AN291" s="442"/>
      <c r="AO291" s="442"/>
      <c r="AP291" s="442"/>
      <c r="AQ291" s="442"/>
      <c r="AR291" s="442"/>
      <c r="AS291" s="442"/>
      <c r="AT291" s="442"/>
      <c r="AU291" s="442"/>
      <c r="AV291" s="442"/>
      <c r="AW291" s="442"/>
      <c r="AX291" s="442"/>
      <c r="AY291" s="442"/>
      <c r="AZ291" s="442"/>
    </row>
    <row r="292" spans="2:52" ht="20.100000000000001" hidden="1" customHeight="1" outlineLevel="1">
      <c r="B292" s="434"/>
      <c r="C292" s="1002"/>
      <c r="D292" s="1003"/>
      <c r="E292" s="1003"/>
      <c r="F292" s="1004"/>
      <c r="G292" s="1005"/>
      <c r="H292" s="1006"/>
      <c r="I292" s="1006"/>
      <c r="J292" s="1006"/>
      <c r="K292" s="1007"/>
      <c r="L292" s="715"/>
      <c r="M292" s="715"/>
      <c r="N292" s="715"/>
      <c r="O292" s="715"/>
      <c r="P292" s="715"/>
      <c r="Q292" s="715"/>
      <c r="R292" s="715"/>
      <c r="S292" s="716"/>
      <c r="T292" s="717"/>
      <c r="U292" s="720">
        <f t="shared" si="93"/>
        <v>0</v>
      </c>
      <c r="V292" s="721">
        <f t="shared" si="94"/>
        <v>0</v>
      </c>
      <c r="W292" s="722">
        <f t="shared" si="95"/>
        <v>0</v>
      </c>
      <c r="X292" s="442"/>
      <c r="Y292" s="442"/>
      <c r="Z292" s="442"/>
      <c r="AA292" s="442"/>
      <c r="AB292" s="442"/>
      <c r="AC292" s="442"/>
      <c r="AD292" s="442"/>
      <c r="AE292" s="442"/>
      <c r="AF292" s="442"/>
      <c r="AG292" s="442"/>
      <c r="AH292" s="442"/>
      <c r="AI292" s="442"/>
      <c r="AJ292" s="442"/>
      <c r="AK292" s="442"/>
      <c r="AL292" s="442"/>
      <c r="AM292" s="442"/>
      <c r="AN292" s="442"/>
      <c r="AO292" s="442"/>
      <c r="AP292" s="442"/>
      <c r="AQ292" s="442"/>
      <c r="AR292" s="442"/>
      <c r="AS292" s="442"/>
      <c r="AT292" s="442"/>
      <c r="AU292" s="442"/>
      <c r="AV292" s="442"/>
      <c r="AW292" s="442"/>
      <c r="AX292" s="442"/>
      <c r="AY292" s="442"/>
      <c r="AZ292" s="442"/>
    </row>
    <row r="293" spans="2:52" ht="20.100000000000001" hidden="1" customHeight="1" outlineLevel="1">
      <c r="B293" s="434"/>
      <c r="C293" s="1002"/>
      <c r="D293" s="1003"/>
      <c r="E293" s="1003"/>
      <c r="F293" s="1004"/>
      <c r="G293" s="1005"/>
      <c r="H293" s="1006"/>
      <c r="I293" s="1006"/>
      <c r="J293" s="1006"/>
      <c r="K293" s="1007"/>
      <c r="L293" s="715"/>
      <c r="M293" s="715"/>
      <c r="N293" s="715"/>
      <c r="O293" s="715"/>
      <c r="P293" s="715"/>
      <c r="Q293" s="715"/>
      <c r="R293" s="715"/>
      <c r="S293" s="716"/>
      <c r="T293" s="717"/>
      <c r="U293" s="720">
        <f t="shared" si="93"/>
        <v>0</v>
      </c>
      <c r="V293" s="721">
        <f t="shared" si="94"/>
        <v>0</v>
      </c>
      <c r="W293" s="722">
        <f t="shared" si="95"/>
        <v>0</v>
      </c>
      <c r="X293" s="442"/>
      <c r="Y293" s="442"/>
      <c r="Z293" s="442"/>
      <c r="AA293" s="442"/>
      <c r="AB293" s="442"/>
      <c r="AC293" s="442"/>
      <c r="AD293" s="442"/>
      <c r="AE293" s="442"/>
      <c r="AF293" s="442"/>
      <c r="AG293" s="442"/>
      <c r="AH293" s="442"/>
      <c r="AI293" s="442"/>
      <c r="AJ293" s="442"/>
      <c r="AK293" s="442"/>
      <c r="AL293" s="442"/>
      <c r="AM293" s="442"/>
      <c r="AN293" s="442"/>
      <c r="AO293" s="442"/>
      <c r="AP293" s="442"/>
      <c r="AQ293" s="442"/>
      <c r="AR293" s="442"/>
      <c r="AS293" s="442"/>
      <c r="AT293" s="442"/>
      <c r="AU293" s="442"/>
      <c r="AV293" s="442"/>
      <c r="AW293" s="442"/>
      <c r="AX293" s="442"/>
      <c r="AY293" s="442"/>
      <c r="AZ293" s="442"/>
    </row>
    <row r="294" spans="2:52" ht="20.100000000000001" hidden="1" customHeight="1" outlineLevel="1">
      <c r="B294" s="434"/>
      <c r="C294" s="1002"/>
      <c r="D294" s="1003"/>
      <c r="E294" s="1003"/>
      <c r="F294" s="1004"/>
      <c r="G294" s="1005"/>
      <c r="H294" s="1006"/>
      <c r="I294" s="1006"/>
      <c r="J294" s="1006"/>
      <c r="K294" s="1007"/>
      <c r="L294" s="715"/>
      <c r="M294" s="715"/>
      <c r="N294" s="715"/>
      <c r="O294" s="715"/>
      <c r="P294" s="715"/>
      <c r="Q294" s="715"/>
      <c r="R294" s="715"/>
      <c r="S294" s="716"/>
      <c r="T294" s="717"/>
      <c r="U294" s="720">
        <f t="shared" si="93"/>
        <v>0</v>
      </c>
      <c r="V294" s="721">
        <f t="shared" si="94"/>
        <v>0</v>
      </c>
      <c r="W294" s="722">
        <f t="shared" si="95"/>
        <v>0</v>
      </c>
      <c r="X294" s="442"/>
      <c r="Y294" s="442"/>
      <c r="Z294" s="442"/>
      <c r="AA294" s="442"/>
      <c r="AB294" s="442"/>
      <c r="AC294" s="442"/>
      <c r="AD294" s="442"/>
      <c r="AE294" s="442"/>
      <c r="AF294" s="442"/>
      <c r="AG294" s="442"/>
      <c r="AH294" s="442"/>
      <c r="AI294" s="442"/>
      <c r="AJ294" s="442"/>
      <c r="AK294" s="442"/>
      <c r="AL294" s="442"/>
      <c r="AM294" s="442"/>
      <c r="AN294" s="442"/>
      <c r="AO294" s="442"/>
      <c r="AP294" s="442"/>
      <c r="AQ294" s="442"/>
      <c r="AR294" s="442"/>
      <c r="AS294" s="442"/>
      <c r="AT294" s="442"/>
      <c r="AU294" s="442"/>
      <c r="AV294" s="442"/>
      <c r="AW294" s="442"/>
      <c r="AX294" s="442"/>
      <c r="AY294" s="442"/>
      <c r="AZ294" s="442"/>
    </row>
    <row r="295" spans="2:52" ht="20.100000000000001" hidden="1" customHeight="1" outlineLevel="1">
      <c r="B295" s="434"/>
      <c r="C295" s="1002"/>
      <c r="D295" s="1003"/>
      <c r="E295" s="1003"/>
      <c r="F295" s="1004"/>
      <c r="G295" s="1005"/>
      <c r="H295" s="1006"/>
      <c r="I295" s="1006"/>
      <c r="J295" s="1006"/>
      <c r="K295" s="1007"/>
      <c r="L295" s="715"/>
      <c r="M295" s="715"/>
      <c r="N295" s="715"/>
      <c r="O295" s="715"/>
      <c r="P295" s="715"/>
      <c r="Q295" s="715"/>
      <c r="R295" s="715"/>
      <c r="S295" s="716"/>
      <c r="T295" s="717"/>
      <c r="U295" s="720">
        <f t="shared" si="93"/>
        <v>0</v>
      </c>
      <c r="V295" s="721">
        <f t="shared" si="94"/>
        <v>0</v>
      </c>
      <c r="W295" s="722">
        <f t="shared" si="95"/>
        <v>0</v>
      </c>
      <c r="X295" s="442"/>
      <c r="Y295" s="442"/>
      <c r="Z295" s="442"/>
      <c r="AA295" s="442"/>
      <c r="AB295" s="442"/>
      <c r="AC295" s="442"/>
      <c r="AD295" s="442"/>
      <c r="AE295" s="442"/>
      <c r="AF295" s="442"/>
      <c r="AG295" s="442"/>
      <c r="AH295" s="442"/>
      <c r="AI295" s="442"/>
      <c r="AJ295" s="442"/>
      <c r="AK295" s="442"/>
      <c r="AL295" s="442"/>
      <c r="AM295" s="442"/>
      <c r="AN295" s="442"/>
      <c r="AO295" s="442"/>
      <c r="AP295" s="442"/>
      <c r="AQ295" s="442"/>
      <c r="AR295" s="442"/>
      <c r="AS295" s="442"/>
      <c r="AT295" s="442"/>
      <c r="AU295" s="442"/>
      <c r="AV295" s="442"/>
      <c r="AW295" s="442"/>
      <c r="AX295" s="442"/>
      <c r="AY295" s="442"/>
      <c r="AZ295" s="442"/>
    </row>
    <row r="296" spans="2:52" ht="20.100000000000001" hidden="1" customHeight="1" outlineLevel="1">
      <c r="B296" s="434"/>
      <c r="C296" s="1002"/>
      <c r="D296" s="1003"/>
      <c r="E296" s="1003"/>
      <c r="F296" s="1004"/>
      <c r="G296" s="1005"/>
      <c r="H296" s="1006"/>
      <c r="I296" s="1006"/>
      <c r="J296" s="1006"/>
      <c r="K296" s="1007"/>
      <c r="L296" s="715"/>
      <c r="M296" s="715"/>
      <c r="N296" s="715"/>
      <c r="O296" s="715"/>
      <c r="P296" s="715"/>
      <c r="Q296" s="715"/>
      <c r="R296" s="715"/>
      <c r="S296" s="716"/>
      <c r="T296" s="717"/>
      <c r="U296" s="720">
        <f t="shared" si="93"/>
        <v>0</v>
      </c>
      <c r="V296" s="721">
        <f t="shared" si="94"/>
        <v>0</v>
      </c>
      <c r="W296" s="722">
        <f t="shared" si="95"/>
        <v>0</v>
      </c>
      <c r="X296" s="442"/>
      <c r="Y296" s="442"/>
      <c r="Z296" s="442"/>
      <c r="AA296" s="442"/>
      <c r="AB296" s="442"/>
      <c r="AC296" s="442"/>
      <c r="AD296" s="442"/>
      <c r="AE296" s="442"/>
      <c r="AF296" s="442"/>
      <c r="AG296" s="442"/>
      <c r="AH296" s="442"/>
      <c r="AI296" s="442"/>
      <c r="AJ296" s="442"/>
      <c r="AK296" s="442"/>
      <c r="AL296" s="442"/>
      <c r="AM296" s="442"/>
      <c r="AN296" s="442"/>
      <c r="AO296" s="442"/>
      <c r="AP296" s="442"/>
      <c r="AQ296" s="442"/>
      <c r="AR296" s="442"/>
      <c r="AS296" s="442"/>
      <c r="AT296" s="442"/>
      <c r="AU296" s="442"/>
      <c r="AV296" s="442"/>
      <c r="AW296" s="442"/>
      <c r="AX296" s="442"/>
      <c r="AY296" s="442"/>
      <c r="AZ296" s="442"/>
    </row>
    <row r="297" spans="2:52" ht="20.100000000000001" hidden="1" customHeight="1" outlineLevel="1">
      <c r="B297" s="434"/>
      <c r="C297" s="1002"/>
      <c r="D297" s="1003"/>
      <c r="E297" s="1003"/>
      <c r="F297" s="1004"/>
      <c r="G297" s="1005"/>
      <c r="H297" s="1006"/>
      <c r="I297" s="1006"/>
      <c r="J297" s="1006"/>
      <c r="K297" s="1007"/>
      <c r="L297" s="715"/>
      <c r="M297" s="715"/>
      <c r="N297" s="715"/>
      <c r="O297" s="715"/>
      <c r="P297" s="715"/>
      <c r="Q297" s="715"/>
      <c r="R297" s="715"/>
      <c r="S297" s="716"/>
      <c r="T297" s="717"/>
      <c r="U297" s="720">
        <f t="shared" si="93"/>
        <v>0</v>
      </c>
      <c r="V297" s="721">
        <f t="shared" si="94"/>
        <v>0</v>
      </c>
      <c r="W297" s="722">
        <f t="shared" si="95"/>
        <v>0</v>
      </c>
      <c r="X297" s="442"/>
      <c r="Y297" s="442"/>
      <c r="Z297" s="442"/>
      <c r="AA297" s="442"/>
      <c r="AB297" s="442"/>
      <c r="AC297" s="442"/>
      <c r="AD297" s="442"/>
      <c r="AE297" s="442"/>
      <c r="AF297" s="442"/>
      <c r="AG297" s="442"/>
      <c r="AH297" s="442"/>
      <c r="AI297" s="442"/>
      <c r="AJ297" s="442"/>
      <c r="AK297" s="442"/>
      <c r="AL297" s="442"/>
      <c r="AM297" s="442"/>
      <c r="AN297" s="442"/>
      <c r="AO297" s="442"/>
      <c r="AP297" s="442"/>
      <c r="AQ297" s="442"/>
      <c r="AR297" s="442"/>
      <c r="AS297" s="442"/>
      <c r="AT297" s="442"/>
      <c r="AU297" s="442"/>
      <c r="AV297" s="442"/>
      <c r="AW297" s="442"/>
      <c r="AX297" s="442"/>
      <c r="AY297" s="442"/>
      <c r="AZ297" s="442"/>
    </row>
    <row r="298" spans="2:52" ht="20.100000000000001" hidden="1" customHeight="1" outlineLevel="1">
      <c r="B298" s="434"/>
      <c r="C298" s="1002"/>
      <c r="D298" s="1003"/>
      <c r="E298" s="1003"/>
      <c r="F298" s="1004"/>
      <c r="G298" s="1005"/>
      <c r="H298" s="1006"/>
      <c r="I298" s="1006"/>
      <c r="J298" s="1006"/>
      <c r="K298" s="1007"/>
      <c r="L298" s="715"/>
      <c r="M298" s="715"/>
      <c r="N298" s="715"/>
      <c r="O298" s="715"/>
      <c r="P298" s="715"/>
      <c r="Q298" s="715"/>
      <c r="R298" s="715"/>
      <c r="S298" s="716"/>
      <c r="T298" s="717"/>
      <c r="U298" s="720">
        <f t="shared" si="93"/>
        <v>0</v>
      </c>
      <c r="V298" s="721">
        <f t="shared" si="94"/>
        <v>0</v>
      </c>
      <c r="W298" s="722">
        <f t="shared" si="95"/>
        <v>0</v>
      </c>
      <c r="X298" s="442"/>
      <c r="Y298" s="442"/>
      <c r="Z298" s="442"/>
      <c r="AA298" s="442"/>
      <c r="AB298" s="442"/>
      <c r="AC298" s="442"/>
      <c r="AD298" s="442"/>
      <c r="AE298" s="442"/>
      <c r="AF298" s="442"/>
      <c r="AG298" s="442"/>
      <c r="AH298" s="442"/>
      <c r="AI298" s="442"/>
      <c r="AJ298" s="442"/>
      <c r="AK298" s="442"/>
      <c r="AL298" s="442"/>
      <c r="AM298" s="442"/>
      <c r="AN298" s="442"/>
      <c r="AO298" s="442"/>
      <c r="AP298" s="442"/>
      <c r="AQ298" s="442"/>
      <c r="AR298" s="442"/>
      <c r="AS298" s="442"/>
      <c r="AT298" s="442"/>
      <c r="AU298" s="442"/>
      <c r="AV298" s="442"/>
      <c r="AW298" s="442"/>
      <c r="AX298" s="442"/>
      <c r="AY298" s="442"/>
      <c r="AZ298" s="442"/>
    </row>
    <row r="299" spans="2:52" ht="20.100000000000001" hidden="1" customHeight="1" outlineLevel="1">
      <c r="B299" s="434"/>
      <c r="C299" s="1002"/>
      <c r="D299" s="1003"/>
      <c r="E299" s="1003"/>
      <c r="F299" s="1004"/>
      <c r="G299" s="1005"/>
      <c r="H299" s="1006"/>
      <c r="I299" s="1006"/>
      <c r="J299" s="1006"/>
      <c r="K299" s="1007"/>
      <c r="L299" s="715"/>
      <c r="M299" s="715"/>
      <c r="N299" s="715"/>
      <c r="O299" s="715"/>
      <c r="P299" s="715"/>
      <c r="Q299" s="715"/>
      <c r="R299" s="715"/>
      <c r="S299" s="716"/>
      <c r="T299" s="717"/>
      <c r="U299" s="720">
        <f t="shared" si="93"/>
        <v>0</v>
      </c>
      <c r="V299" s="721">
        <f t="shared" si="94"/>
        <v>0</v>
      </c>
      <c r="W299" s="722">
        <f t="shared" si="95"/>
        <v>0</v>
      </c>
      <c r="X299" s="442"/>
      <c r="Y299" s="442"/>
      <c r="Z299" s="442"/>
      <c r="AA299" s="442"/>
      <c r="AB299" s="442"/>
      <c r="AC299" s="442"/>
      <c r="AD299" s="442"/>
      <c r="AE299" s="442"/>
      <c r="AF299" s="442"/>
      <c r="AG299" s="442"/>
      <c r="AH299" s="442"/>
      <c r="AI299" s="442"/>
      <c r="AJ299" s="442"/>
      <c r="AK299" s="442"/>
      <c r="AL299" s="442"/>
      <c r="AM299" s="442"/>
      <c r="AN299" s="442"/>
      <c r="AO299" s="442"/>
      <c r="AP299" s="442"/>
      <c r="AQ299" s="442"/>
      <c r="AR299" s="442"/>
      <c r="AS299" s="442"/>
      <c r="AT299" s="442"/>
      <c r="AU299" s="442"/>
      <c r="AV299" s="442"/>
      <c r="AW299" s="442"/>
      <c r="AX299" s="442"/>
      <c r="AY299" s="442"/>
      <c r="AZ299" s="442"/>
    </row>
    <row r="300" spans="2:52" s="19" customFormat="1" ht="9.9499999999999993" hidden="1" customHeight="1" outlineLevel="1">
      <c r="B300" s="435"/>
      <c r="C300" s="437"/>
      <c r="D300" s="437"/>
      <c r="E300" s="437"/>
      <c r="F300" s="437"/>
      <c r="G300" s="666"/>
      <c r="H300" s="666"/>
      <c r="I300" s="666"/>
      <c r="J300" s="666"/>
      <c r="K300" s="666"/>
      <c r="L300" s="438"/>
      <c r="M300" s="438"/>
      <c r="N300" s="438"/>
      <c r="O300" s="438"/>
      <c r="P300" s="438"/>
      <c r="Q300" s="438"/>
      <c r="R300" s="438"/>
      <c r="S300" s="438"/>
      <c r="T300" s="439"/>
      <c r="U300" s="432"/>
      <c r="V300" s="432"/>
      <c r="W300" s="667"/>
      <c r="X300" s="668"/>
      <c r="Y300" s="668"/>
      <c r="Z300" s="668"/>
      <c r="AA300" s="668"/>
      <c r="AB300" s="668"/>
      <c r="AC300" s="668"/>
      <c r="AD300" s="668"/>
      <c r="AE300" s="668"/>
      <c r="AF300" s="668"/>
      <c r="AG300" s="668"/>
      <c r="AH300" s="668"/>
      <c r="AI300" s="668"/>
      <c r="AJ300" s="668"/>
      <c r="AK300" s="668"/>
      <c r="AL300" s="668"/>
      <c r="AM300" s="668"/>
      <c r="AN300" s="668"/>
      <c r="AO300" s="668"/>
      <c r="AP300" s="668"/>
      <c r="AQ300" s="668"/>
      <c r="AR300" s="668"/>
      <c r="AS300" s="668"/>
      <c r="AT300" s="668"/>
      <c r="AU300" s="668"/>
      <c r="AV300" s="668"/>
      <c r="AW300" s="668"/>
      <c r="AX300" s="668"/>
      <c r="AY300" s="668"/>
      <c r="AZ300" s="668"/>
    </row>
    <row r="301" spans="2:52" ht="20.100000000000001" customHeight="1" collapsed="1">
      <c r="B301" s="32">
        <f>B289+1</f>
        <v>25</v>
      </c>
      <c r="C301" s="1013"/>
      <c r="D301" s="1014"/>
      <c r="E301" s="1014"/>
      <c r="F301" s="1015"/>
      <c r="G301" s="1016"/>
      <c r="H301" s="1017"/>
      <c r="I301" s="1017"/>
      <c r="J301" s="1017"/>
      <c r="K301" s="1018"/>
      <c r="L301" s="701">
        <f t="shared" ref="L301:R301" si="96">SUM(L302:L311)</f>
        <v>0</v>
      </c>
      <c r="M301" s="702">
        <f t="shared" si="96"/>
        <v>0</v>
      </c>
      <c r="N301" s="703">
        <f t="shared" si="96"/>
        <v>0</v>
      </c>
      <c r="O301" s="703">
        <f t="shared" si="96"/>
        <v>0</v>
      </c>
      <c r="P301" s="702">
        <f t="shared" si="96"/>
        <v>0</v>
      </c>
      <c r="Q301" s="704">
        <f t="shared" si="96"/>
        <v>0</v>
      </c>
      <c r="R301" s="701">
        <f t="shared" si="96"/>
        <v>0</v>
      </c>
      <c r="S301" s="705">
        <v>1</v>
      </c>
      <c r="T301" s="706">
        <f>(S302*T302)+(S303*T303)+(S304*T304)+(S305*T305)+(S306*T306)+(S307*T307)+(S308*T308)+(S309*T309)+(S310*T310)+(S311*T311)</f>
        <v>0</v>
      </c>
      <c r="U301" s="665">
        <f t="shared" ref="U301:U311" si="97">S301*T301*(1+MGKZ)*(1+Gewinn)*(1+Sicherheit)</f>
        <v>0</v>
      </c>
      <c r="V301" s="643">
        <f t="shared" ref="V301:V311" si="98">R301*Fertigung</f>
        <v>0</v>
      </c>
      <c r="W301" s="50">
        <f t="shared" ref="W301:W311" si="99">L301*$E$6+M301*$M$6+N301*$M$7+O301*$M$8+P301*$E$7+Q301*$M$9+U301+V301</f>
        <v>0</v>
      </c>
      <c r="X301" s="442"/>
      <c r="Y301" s="442"/>
      <c r="Z301" s="442"/>
      <c r="AA301" s="442"/>
      <c r="AB301" s="442"/>
      <c r="AC301" s="442"/>
      <c r="AD301" s="442"/>
      <c r="AE301" s="442"/>
      <c r="AF301" s="442"/>
      <c r="AG301" s="442"/>
      <c r="AH301" s="442"/>
      <c r="AI301" s="442"/>
      <c r="AJ301" s="442"/>
      <c r="AK301" s="442"/>
      <c r="AL301" s="442"/>
      <c r="AM301" s="442"/>
      <c r="AN301" s="442"/>
      <c r="AO301" s="442"/>
      <c r="AP301" s="442"/>
      <c r="AQ301" s="442"/>
      <c r="AR301" s="442"/>
      <c r="AS301" s="442"/>
      <c r="AT301" s="442"/>
      <c r="AU301" s="442"/>
      <c r="AV301" s="442"/>
      <c r="AW301" s="442"/>
      <c r="AX301" s="442"/>
      <c r="AY301" s="442"/>
      <c r="AZ301" s="442"/>
    </row>
    <row r="302" spans="2:52" ht="20.100000000000001" hidden="1" customHeight="1" outlineLevel="1">
      <c r="B302" s="433"/>
      <c r="C302" s="1002"/>
      <c r="D302" s="1003"/>
      <c r="E302" s="1003"/>
      <c r="F302" s="1004"/>
      <c r="G302" s="1005"/>
      <c r="H302" s="1006"/>
      <c r="I302" s="1006"/>
      <c r="J302" s="1006"/>
      <c r="K302" s="1007"/>
      <c r="L302" s="715"/>
      <c r="M302" s="715"/>
      <c r="N302" s="715"/>
      <c r="O302" s="715"/>
      <c r="P302" s="715"/>
      <c r="Q302" s="715"/>
      <c r="R302" s="715"/>
      <c r="S302" s="716"/>
      <c r="T302" s="717"/>
      <c r="U302" s="720">
        <f t="shared" si="97"/>
        <v>0</v>
      </c>
      <c r="V302" s="721">
        <f t="shared" si="98"/>
        <v>0</v>
      </c>
      <c r="W302" s="722">
        <f t="shared" si="99"/>
        <v>0</v>
      </c>
      <c r="X302" s="442"/>
      <c r="Y302" s="442"/>
      <c r="Z302" s="442"/>
      <c r="AA302" s="442"/>
      <c r="AB302" s="442"/>
      <c r="AC302" s="442"/>
      <c r="AD302" s="442"/>
      <c r="AE302" s="442"/>
      <c r="AF302" s="442"/>
      <c r="AG302" s="442"/>
      <c r="AH302" s="442"/>
      <c r="AI302" s="442"/>
      <c r="AJ302" s="442"/>
      <c r="AK302" s="442"/>
      <c r="AL302" s="442"/>
      <c r="AM302" s="442"/>
      <c r="AN302" s="442"/>
      <c r="AO302" s="442"/>
      <c r="AP302" s="442"/>
      <c r="AQ302" s="442"/>
      <c r="AR302" s="442"/>
      <c r="AS302" s="442"/>
      <c r="AT302" s="442"/>
      <c r="AU302" s="442"/>
      <c r="AV302" s="442"/>
      <c r="AW302" s="442"/>
      <c r="AX302" s="442"/>
      <c r="AY302" s="442"/>
      <c r="AZ302" s="442"/>
    </row>
    <row r="303" spans="2:52" ht="20.100000000000001" hidden="1" customHeight="1" outlineLevel="1">
      <c r="B303" s="434"/>
      <c r="C303" s="1002"/>
      <c r="D303" s="1003"/>
      <c r="E303" s="1003"/>
      <c r="F303" s="1004"/>
      <c r="G303" s="1005"/>
      <c r="H303" s="1006"/>
      <c r="I303" s="1006"/>
      <c r="J303" s="1006"/>
      <c r="K303" s="1007"/>
      <c r="L303" s="715"/>
      <c r="M303" s="715"/>
      <c r="N303" s="715"/>
      <c r="O303" s="715"/>
      <c r="P303" s="715"/>
      <c r="Q303" s="715"/>
      <c r="R303" s="715"/>
      <c r="S303" s="716"/>
      <c r="T303" s="717"/>
      <c r="U303" s="720">
        <f t="shared" si="97"/>
        <v>0</v>
      </c>
      <c r="V303" s="721">
        <f t="shared" si="98"/>
        <v>0</v>
      </c>
      <c r="W303" s="722">
        <f t="shared" si="99"/>
        <v>0</v>
      </c>
      <c r="X303" s="442"/>
      <c r="Y303" s="442"/>
      <c r="Z303" s="442"/>
      <c r="AA303" s="442"/>
      <c r="AB303" s="442"/>
      <c r="AC303" s="442"/>
      <c r="AD303" s="442"/>
      <c r="AE303" s="442"/>
      <c r="AF303" s="442"/>
      <c r="AG303" s="442"/>
      <c r="AH303" s="442"/>
      <c r="AI303" s="442"/>
      <c r="AJ303" s="442"/>
      <c r="AK303" s="442"/>
      <c r="AL303" s="442"/>
      <c r="AM303" s="442"/>
      <c r="AN303" s="442"/>
      <c r="AO303" s="442"/>
      <c r="AP303" s="442"/>
      <c r="AQ303" s="442"/>
      <c r="AR303" s="442"/>
      <c r="AS303" s="442"/>
      <c r="AT303" s="442"/>
      <c r="AU303" s="442"/>
      <c r="AV303" s="442"/>
      <c r="AW303" s="442"/>
      <c r="AX303" s="442"/>
      <c r="AY303" s="442"/>
      <c r="AZ303" s="442"/>
    </row>
    <row r="304" spans="2:52" ht="20.100000000000001" hidden="1" customHeight="1" outlineLevel="1">
      <c r="B304" s="434"/>
      <c r="C304" s="1002"/>
      <c r="D304" s="1003"/>
      <c r="E304" s="1003"/>
      <c r="F304" s="1004"/>
      <c r="G304" s="1005"/>
      <c r="H304" s="1006"/>
      <c r="I304" s="1006"/>
      <c r="J304" s="1006"/>
      <c r="K304" s="1007"/>
      <c r="L304" s="715"/>
      <c r="M304" s="715"/>
      <c r="N304" s="715"/>
      <c r="O304" s="715"/>
      <c r="P304" s="715"/>
      <c r="Q304" s="715"/>
      <c r="R304" s="715"/>
      <c r="S304" s="716"/>
      <c r="T304" s="717"/>
      <c r="U304" s="720">
        <f t="shared" si="97"/>
        <v>0</v>
      </c>
      <c r="V304" s="721">
        <f t="shared" si="98"/>
        <v>0</v>
      </c>
      <c r="W304" s="722">
        <f t="shared" si="99"/>
        <v>0</v>
      </c>
      <c r="X304" s="442"/>
      <c r="Y304" s="442"/>
      <c r="Z304" s="442"/>
      <c r="AA304" s="442"/>
      <c r="AB304" s="442"/>
      <c r="AC304" s="442"/>
      <c r="AD304" s="442"/>
      <c r="AE304" s="442"/>
      <c r="AF304" s="442"/>
      <c r="AG304" s="442"/>
      <c r="AH304" s="442"/>
      <c r="AI304" s="442"/>
      <c r="AJ304" s="442"/>
      <c r="AK304" s="442"/>
      <c r="AL304" s="442"/>
      <c r="AM304" s="442"/>
      <c r="AN304" s="442"/>
      <c r="AO304" s="442"/>
      <c r="AP304" s="442"/>
      <c r="AQ304" s="442"/>
      <c r="AR304" s="442"/>
      <c r="AS304" s="442"/>
      <c r="AT304" s="442"/>
      <c r="AU304" s="442"/>
      <c r="AV304" s="442"/>
      <c r="AW304" s="442"/>
      <c r="AX304" s="442"/>
      <c r="AY304" s="442"/>
      <c r="AZ304" s="442"/>
    </row>
    <row r="305" spans="2:52" ht="20.100000000000001" hidden="1" customHeight="1" outlineLevel="1">
      <c r="B305" s="434"/>
      <c r="C305" s="1002"/>
      <c r="D305" s="1003"/>
      <c r="E305" s="1003"/>
      <c r="F305" s="1004"/>
      <c r="G305" s="1005"/>
      <c r="H305" s="1006"/>
      <c r="I305" s="1006"/>
      <c r="J305" s="1006"/>
      <c r="K305" s="1007"/>
      <c r="L305" s="715"/>
      <c r="M305" s="715"/>
      <c r="N305" s="715"/>
      <c r="O305" s="715"/>
      <c r="P305" s="715"/>
      <c r="Q305" s="715"/>
      <c r="R305" s="715"/>
      <c r="S305" s="716"/>
      <c r="T305" s="717"/>
      <c r="U305" s="720">
        <f t="shared" si="97"/>
        <v>0</v>
      </c>
      <c r="V305" s="721">
        <f t="shared" si="98"/>
        <v>0</v>
      </c>
      <c r="W305" s="722">
        <f t="shared" si="99"/>
        <v>0</v>
      </c>
      <c r="X305" s="442"/>
      <c r="Y305" s="442"/>
      <c r="Z305" s="442"/>
      <c r="AA305" s="442"/>
      <c r="AB305" s="442"/>
      <c r="AC305" s="442"/>
      <c r="AD305" s="442"/>
      <c r="AE305" s="442"/>
      <c r="AF305" s="442"/>
      <c r="AG305" s="442"/>
      <c r="AH305" s="442"/>
      <c r="AI305" s="442"/>
      <c r="AJ305" s="442"/>
      <c r="AK305" s="442"/>
      <c r="AL305" s="442"/>
      <c r="AM305" s="442"/>
      <c r="AN305" s="442"/>
      <c r="AO305" s="442"/>
      <c r="AP305" s="442"/>
      <c r="AQ305" s="442"/>
      <c r="AR305" s="442"/>
      <c r="AS305" s="442"/>
      <c r="AT305" s="442"/>
      <c r="AU305" s="442"/>
      <c r="AV305" s="442"/>
      <c r="AW305" s="442"/>
      <c r="AX305" s="442"/>
      <c r="AY305" s="442"/>
      <c r="AZ305" s="442"/>
    </row>
    <row r="306" spans="2:52" ht="20.100000000000001" hidden="1" customHeight="1" outlineLevel="1">
      <c r="B306" s="434"/>
      <c r="C306" s="1002"/>
      <c r="D306" s="1003"/>
      <c r="E306" s="1003"/>
      <c r="F306" s="1004"/>
      <c r="G306" s="1005"/>
      <c r="H306" s="1006"/>
      <c r="I306" s="1006"/>
      <c r="J306" s="1006"/>
      <c r="K306" s="1007"/>
      <c r="L306" s="715"/>
      <c r="M306" s="715"/>
      <c r="N306" s="715"/>
      <c r="O306" s="715"/>
      <c r="P306" s="715"/>
      <c r="Q306" s="715"/>
      <c r="R306" s="715"/>
      <c r="S306" s="716"/>
      <c r="T306" s="717"/>
      <c r="U306" s="720">
        <f t="shared" si="97"/>
        <v>0</v>
      </c>
      <c r="V306" s="721">
        <f t="shared" si="98"/>
        <v>0</v>
      </c>
      <c r="W306" s="722">
        <f t="shared" si="99"/>
        <v>0</v>
      </c>
      <c r="X306" s="442"/>
      <c r="Y306" s="442"/>
      <c r="Z306" s="442"/>
      <c r="AA306" s="442"/>
      <c r="AB306" s="442"/>
      <c r="AC306" s="442"/>
      <c r="AD306" s="442"/>
      <c r="AE306" s="442"/>
      <c r="AF306" s="442"/>
      <c r="AG306" s="442"/>
      <c r="AH306" s="442"/>
      <c r="AI306" s="442"/>
      <c r="AJ306" s="442"/>
      <c r="AK306" s="442"/>
      <c r="AL306" s="442"/>
      <c r="AM306" s="442"/>
      <c r="AN306" s="442"/>
      <c r="AO306" s="442"/>
      <c r="AP306" s="442"/>
      <c r="AQ306" s="442"/>
      <c r="AR306" s="442"/>
      <c r="AS306" s="442"/>
      <c r="AT306" s="442"/>
      <c r="AU306" s="442"/>
      <c r="AV306" s="442"/>
      <c r="AW306" s="442"/>
      <c r="AX306" s="442"/>
      <c r="AY306" s="442"/>
      <c r="AZ306" s="442"/>
    </row>
    <row r="307" spans="2:52" ht="20.100000000000001" hidden="1" customHeight="1" outlineLevel="1">
      <c r="B307" s="434"/>
      <c r="C307" s="1002"/>
      <c r="D307" s="1003"/>
      <c r="E307" s="1003"/>
      <c r="F307" s="1004"/>
      <c r="G307" s="1005"/>
      <c r="H307" s="1006"/>
      <c r="I307" s="1006"/>
      <c r="J307" s="1006"/>
      <c r="K307" s="1007"/>
      <c r="L307" s="715"/>
      <c r="M307" s="715"/>
      <c r="N307" s="715"/>
      <c r="O307" s="715"/>
      <c r="P307" s="715"/>
      <c r="Q307" s="715"/>
      <c r="R307" s="715"/>
      <c r="S307" s="716"/>
      <c r="T307" s="717"/>
      <c r="U307" s="720">
        <f t="shared" si="97"/>
        <v>0</v>
      </c>
      <c r="V307" s="721">
        <f t="shared" si="98"/>
        <v>0</v>
      </c>
      <c r="W307" s="722">
        <f t="shared" si="99"/>
        <v>0</v>
      </c>
      <c r="X307" s="442"/>
      <c r="Y307" s="442"/>
      <c r="Z307" s="442"/>
      <c r="AA307" s="442"/>
      <c r="AB307" s="442"/>
      <c r="AC307" s="442"/>
      <c r="AD307" s="442"/>
      <c r="AE307" s="442"/>
      <c r="AF307" s="442"/>
      <c r="AG307" s="442"/>
      <c r="AH307" s="442"/>
      <c r="AI307" s="442"/>
      <c r="AJ307" s="442"/>
      <c r="AK307" s="442"/>
      <c r="AL307" s="442"/>
      <c r="AM307" s="442"/>
      <c r="AN307" s="442"/>
      <c r="AO307" s="442"/>
      <c r="AP307" s="442"/>
      <c r="AQ307" s="442"/>
      <c r="AR307" s="442"/>
      <c r="AS307" s="442"/>
      <c r="AT307" s="442"/>
      <c r="AU307" s="442"/>
      <c r="AV307" s="442"/>
      <c r="AW307" s="442"/>
      <c r="AX307" s="442"/>
      <c r="AY307" s="442"/>
      <c r="AZ307" s="442"/>
    </row>
    <row r="308" spans="2:52" ht="20.100000000000001" hidden="1" customHeight="1" outlineLevel="1">
      <c r="B308" s="434"/>
      <c r="C308" s="1002"/>
      <c r="D308" s="1003"/>
      <c r="E308" s="1003"/>
      <c r="F308" s="1004"/>
      <c r="G308" s="1005"/>
      <c r="H308" s="1006"/>
      <c r="I308" s="1006"/>
      <c r="J308" s="1006"/>
      <c r="K308" s="1007"/>
      <c r="L308" s="715"/>
      <c r="M308" s="715"/>
      <c r="N308" s="715"/>
      <c r="O308" s="715"/>
      <c r="P308" s="715"/>
      <c r="Q308" s="715"/>
      <c r="R308" s="715"/>
      <c r="S308" s="716"/>
      <c r="T308" s="717"/>
      <c r="U308" s="720">
        <f t="shared" si="97"/>
        <v>0</v>
      </c>
      <c r="V308" s="721">
        <f t="shared" si="98"/>
        <v>0</v>
      </c>
      <c r="W308" s="722">
        <f t="shared" si="99"/>
        <v>0</v>
      </c>
      <c r="X308" s="442"/>
      <c r="Y308" s="442"/>
      <c r="Z308" s="442"/>
      <c r="AA308" s="442"/>
      <c r="AB308" s="442"/>
      <c r="AC308" s="442"/>
      <c r="AD308" s="442"/>
      <c r="AE308" s="442"/>
      <c r="AF308" s="442"/>
      <c r="AG308" s="442"/>
      <c r="AH308" s="442"/>
      <c r="AI308" s="442"/>
      <c r="AJ308" s="442"/>
      <c r="AK308" s="442"/>
      <c r="AL308" s="442"/>
      <c r="AM308" s="442"/>
      <c r="AN308" s="442"/>
      <c r="AO308" s="442"/>
      <c r="AP308" s="442"/>
      <c r="AQ308" s="442"/>
      <c r="AR308" s="442"/>
      <c r="AS308" s="442"/>
      <c r="AT308" s="442"/>
      <c r="AU308" s="442"/>
      <c r="AV308" s="442"/>
      <c r="AW308" s="442"/>
      <c r="AX308" s="442"/>
      <c r="AY308" s="442"/>
      <c r="AZ308" s="442"/>
    </row>
    <row r="309" spans="2:52" ht="20.100000000000001" hidden="1" customHeight="1" outlineLevel="1">
      <c r="B309" s="434"/>
      <c r="C309" s="1002"/>
      <c r="D309" s="1003"/>
      <c r="E309" s="1003"/>
      <c r="F309" s="1004"/>
      <c r="G309" s="1005"/>
      <c r="H309" s="1006"/>
      <c r="I309" s="1006"/>
      <c r="J309" s="1006"/>
      <c r="K309" s="1007"/>
      <c r="L309" s="715"/>
      <c r="M309" s="715"/>
      <c r="N309" s="715"/>
      <c r="O309" s="715"/>
      <c r="P309" s="715"/>
      <c r="Q309" s="715"/>
      <c r="R309" s="715"/>
      <c r="S309" s="716"/>
      <c r="T309" s="717"/>
      <c r="U309" s="720">
        <f t="shared" si="97"/>
        <v>0</v>
      </c>
      <c r="V309" s="721">
        <f t="shared" si="98"/>
        <v>0</v>
      </c>
      <c r="W309" s="722">
        <f t="shared" si="99"/>
        <v>0</v>
      </c>
      <c r="X309" s="442"/>
      <c r="Y309" s="442"/>
      <c r="Z309" s="442"/>
      <c r="AA309" s="442"/>
      <c r="AB309" s="442"/>
      <c r="AC309" s="442"/>
      <c r="AD309" s="442"/>
      <c r="AE309" s="442"/>
      <c r="AF309" s="442"/>
      <c r="AG309" s="442"/>
      <c r="AH309" s="442"/>
      <c r="AI309" s="442"/>
      <c r="AJ309" s="442"/>
      <c r="AK309" s="442"/>
      <c r="AL309" s="442"/>
      <c r="AM309" s="442"/>
      <c r="AN309" s="442"/>
      <c r="AO309" s="442"/>
      <c r="AP309" s="442"/>
      <c r="AQ309" s="442"/>
      <c r="AR309" s="442"/>
      <c r="AS309" s="442"/>
      <c r="AT309" s="442"/>
      <c r="AU309" s="442"/>
      <c r="AV309" s="442"/>
      <c r="AW309" s="442"/>
      <c r="AX309" s="442"/>
      <c r="AY309" s="442"/>
      <c r="AZ309" s="442"/>
    </row>
    <row r="310" spans="2:52" ht="20.100000000000001" hidden="1" customHeight="1" outlineLevel="1">
      <c r="B310" s="434"/>
      <c r="C310" s="1002"/>
      <c r="D310" s="1003"/>
      <c r="E310" s="1003"/>
      <c r="F310" s="1004"/>
      <c r="G310" s="1005"/>
      <c r="H310" s="1006"/>
      <c r="I310" s="1006"/>
      <c r="J310" s="1006"/>
      <c r="K310" s="1007"/>
      <c r="L310" s="715"/>
      <c r="M310" s="715"/>
      <c r="N310" s="715"/>
      <c r="O310" s="715"/>
      <c r="P310" s="715"/>
      <c r="Q310" s="715"/>
      <c r="R310" s="715"/>
      <c r="S310" s="716"/>
      <c r="T310" s="717"/>
      <c r="U310" s="720">
        <f t="shared" si="97"/>
        <v>0</v>
      </c>
      <c r="V310" s="721">
        <f t="shared" si="98"/>
        <v>0</v>
      </c>
      <c r="W310" s="722">
        <f t="shared" si="99"/>
        <v>0</v>
      </c>
      <c r="X310" s="442"/>
      <c r="Y310" s="442"/>
      <c r="Z310" s="442"/>
      <c r="AA310" s="442"/>
      <c r="AB310" s="442"/>
      <c r="AC310" s="442"/>
      <c r="AD310" s="442"/>
      <c r="AE310" s="442"/>
      <c r="AF310" s="442"/>
      <c r="AG310" s="442"/>
      <c r="AH310" s="442"/>
      <c r="AI310" s="442"/>
      <c r="AJ310" s="442"/>
      <c r="AK310" s="442"/>
      <c r="AL310" s="442"/>
      <c r="AM310" s="442"/>
      <c r="AN310" s="442"/>
      <c r="AO310" s="442"/>
      <c r="AP310" s="442"/>
      <c r="AQ310" s="442"/>
      <c r="AR310" s="442"/>
      <c r="AS310" s="442"/>
      <c r="AT310" s="442"/>
      <c r="AU310" s="442"/>
      <c r="AV310" s="442"/>
      <c r="AW310" s="442"/>
      <c r="AX310" s="442"/>
      <c r="AY310" s="442"/>
      <c r="AZ310" s="442"/>
    </row>
    <row r="311" spans="2:52" ht="20.100000000000001" hidden="1" customHeight="1" outlineLevel="1">
      <c r="B311" s="434"/>
      <c r="C311" s="1002"/>
      <c r="D311" s="1003"/>
      <c r="E311" s="1003"/>
      <c r="F311" s="1004"/>
      <c r="G311" s="1005"/>
      <c r="H311" s="1006"/>
      <c r="I311" s="1006"/>
      <c r="J311" s="1006"/>
      <c r="K311" s="1007"/>
      <c r="L311" s="715"/>
      <c r="M311" s="715"/>
      <c r="N311" s="715"/>
      <c r="O311" s="715"/>
      <c r="P311" s="715"/>
      <c r="Q311" s="715"/>
      <c r="R311" s="715"/>
      <c r="S311" s="716"/>
      <c r="T311" s="717"/>
      <c r="U311" s="720">
        <f t="shared" si="97"/>
        <v>0</v>
      </c>
      <c r="V311" s="721">
        <f t="shared" si="98"/>
        <v>0</v>
      </c>
      <c r="W311" s="722">
        <f t="shared" si="99"/>
        <v>0</v>
      </c>
      <c r="X311" s="442"/>
      <c r="Y311" s="442"/>
      <c r="Z311" s="442"/>
      <c r="AA311" s="442"/>
      <c r="AB311" s="442"/>
      <c r="AC311" s="442"/>
      <c r="AD311" s="442"/>
      <c r="AE311" s="442"/>
      <c r="AF311" s="442"/>
      <c r="AG311" s="442"/>
      <c r="AH311" s="442"/>
      <c r="AI311" s="442"/>
      <c r="AJ311" s="442"/>
      <c r="AK311" s="442"/>
      <c r="AL311" s="442"/>
      <c r="AM311" s="442"/>
      <c r="AN311" s="442"/>
      <c r="AO311" s="442"/>
      <c r="AP311" s="442"/>
      <c r="AQ311" s="442"/>
      <c r="AR311" s="442"/>
      <c r="AS311" s="442"/>
      <c r="AT311" s="442"/>
      <c r="AU311" s="442"/>
      <c r="AV311" s="442"/>
      <c r="AW311" s="442"/>
      <c r="AX311" s="442"/>
      <c r="AY311" s="442"/>
      <c r="AZ311" s="442"/>
    </row>
    <row r="312" spans="2:52" s="19" customFormat="1" ht="9.9499999999999993" hidden="1" customHeight="1" outlineLevel="1">
      <c r="B312" s="435"/>
      <c r="C312" s="437"/>
      <c r="D312" s="437"/>
      <c r="E312" s="437"/>
      <c r="F312" s="437"/>
      <c r="G312" s="666"/>
      <c r="H312" s="666"/>
      <c r="I312" s="666"/>
      <c r="J312" s="666"/>
      <c r="K312" s="666"/>
      <c r="L312" s="438"/>
      <c r="M312" s="438"/>
      <c r="N312" s="438"/>
      <c r="O312" s="438"/>
      <c r="P312" s="438"/>
      <c r="Q312" s="438"/>
      <c r="R312" s="438"/>
      <c r="S312" s="438"/>
      <c r="T312" s="439"/>
      <c r="U312" s="439"/>
      <c r="V312" s="439"/>
      <c r="W312" s="667"/>
      <c r="X312" s="668"/>
      <c r="Y312" s="668"/>
      <c r="Z312" s="668"/>
      <c r="AA312" s="668"/>
      <c r="AB312" s="668"/>
      <c r="AC312" s="668"/>
      <c r="AD312" s="668"/>
      <c r="AE312" s="668"/>
      <c r="AF312" s="668"/>
      <c r="AG312" s="668"/>
      <c r="AH312" s="668"/>
      <c r="AI312" s="668"/>
      <c r="AJ312" s="668"/>
      <c r="AK312" s="668"/>
      <c r="AL312" s="668"/>
      <c r="AM312" s="668"/>
      <c r="AN312" s="668"/>
      <c r="AO312" s="668"/>
      <c r="AP312" s="668"/>
      <c r="AQ312" s="668"/>
      <c r="AR312" s="668"/>
      <c r="AS312" s="668"/>
      <c r="AT312" s="668"/>
      <c r="AU312" s="668"/>
      <c r="AV312" s="668"/>
      <c r="AW312" s="668"/>
      <c r="AX312" s="668"/>
      <c r="AY312" s="668"/>
      <c r="AZ312" s="668"/>
    </row>
    <row r="313" spans="2:52" ht="20.100000000000001" customHeight="1" collapsed="1">
      <c r="B313" s="32">
        <f>B301+1</f>
        <v>26</v>
      </c>
      <c r="C313" s="1013"/>
      <c r="D313" s="1014"/>
      <c r="E313" s="1014"/>
      <c r="F313" s="1015"/>
      <c r="G313" s="1016"/>
      <c r="H313" s="1017"/>
      <c r="I313" s="1017"/>
      <c r="J313" s="1017"/>
      <c r="K313" s="1018"/>
      <c r="L313" s="701">
        <f t="shared" ref="L313:R313" si="100">SUM(L314:L323)</f>
        <v>0</v>
      </c>
      <c r="M313" s="702">
        <f t="shared" si="100"/>
        <v>0</v>
      </c>
      <c r="N313" s="703">
        <f t="shared" si="100"/>
        <v>0</v>
      </c>
      <c r="O313" s="703">
        <f t="shared" si="100"/>
        <v>0</v>
      </c>
      <c r="P313" s="702">
        <f t="shared" si="100"/>
        <v>0</v>
      </c>
      <c r="Q313" s="704">
        <f t="shared" si="100"/>
        <v>0</v>
      </c>
      <c r="R313" s="701">
        <f t="shared" si="100"/>
        <v>0</v>
      </c>
      <c r="S313" s="705">
        <v>1</v>
      </c>
      <c r="T313" s="706">
        <f>(S314*T314)+(S315*T315)+(S316*T316)+(S317*T317)+(S318*T318)+(S319*T319)+(S320*T320)+(S321*T321)+(S322*T322)+(S323*T323)</f>
        <v>0</v>
      </c>
      <c r="U313" s="665">
        <f t="shared" ref="U313:U323" si="101">S313*T313*(1+MGKZ)*(1+Gewinn)*(1+Sicherheit)</f>
        <v>0</v>
      </c>
      <c r="V313" s="643">
        <f t="shared" ref="V313:V323" si="102">R313*Fertigung</f>
        <v>0</v>
      </c>
      <c r="W313" s="50">
        <f t="shared" ref="W313:W323" si="103">L313*$E$6+M313*$M$6+N313*$M$7+O313*$M$8+P313*$E$7+Q313*$M$9+U313+V313</f>
        <v>0</v>
      </c>
      <c r="X313" s="442"/>
      <c r="Y313" s="442"/>
      <c r="Z313" s="442"/>
      <c r="AA313" s="442"/>
      <c r="AB313" s="442"/>
      <c r="AC313" s="442"/>
      <c r="AD313" s="442"/>
      <c r="AE313" s="442"/>
      <c r="AF313" s="442"/>
      <c r="AG313" s="442"/>
      <c r="AH313" s="442"/>
      <c r="AI313" s="442"/>
      <c r="AJ313" s="442"/>
      <c r="AK313" s="442"/>
      <c r="AL313" s="442"/>
      <c r="AM313" s="442"/>
      <c r="AN313" s="442"/>
      <c r="AO313" s="442"/>
      <c r="AP313" s="442"/>
      <c r="AQ313" s="442"/>
      <c r="AR313" s="442"/>
      <c r="AS313" s="442"/>
      <c r="AT313" s="442"/>
      <c r="AU313" s="442"/>
      <c r="AV313" s="442"/>
      <c r="AW313" s="442"/>
      <c r="AX313" s="442"/>
      <c r="AY313" s="442"/>
      <c r="AZ313" s="442"/>
    </row>
    <row r="314" spans="2:52" ht="20.100000000000001" hidden="1" customHeight="1" outlineLevel="1">
      <c r="B314" s="433"/>
      <c r="C314" s="1002"/>
      <c r="D314" s="1003"/>
      <c r="E314" s="1003"/>
      <c r="F314" s="1004"/>
      <c r="G314" s="1005"/>
      <c r="H314" s="1006"/>
      <c r="I314" s="1006"/>
      <c r="J314" s="1006"/>
      <c r="K314" s="1007"/>
      <c r="L314" s="715"/>
      <c r="M314" s="715"/>
      <c r="N314" s="715"/>
      <c r="O314" s="715"/>
      <c r="P314" s="715"/>
      <c r="Q314" s="715"/>
      <c r="R314" s="715"/>
      <c r="S314" s="716"/>
      <c r="T314" s="717"/>
      <c r="U314" s="720">
        <f t="shared" si="101"/>
        <v>0</v>
      </c>
      <c r="V314" s="721">
        <f t="shared" si="102"/>
        <v>0</v>
      </c>
      <c r="W314" s="722">
        <f t="shared" si="103"/>
        <v>0</v>
      </c>
      <c r="X314" s="442"/>
      <c r="Y314" s="442"/>
      <c r="Z314" s="442"/>
      <c r="AA314" s="442"/>
      <c r="AB314" s="442"/>
      <c r="AC314" s="442"/>
      <c r="AD314" s="442"/>
      <c r="AE314" s="442"/>
      <c r="AF314" s="442"/>
      <c r="AG314" s="442"/>
      <c r="AH314" s="442"/>
      <c r="AI314" s="442"/>
      <c r="AJ314" s="442"/>
      <c r="AK314" s="442"/>
      <c r="AL314" s="442"/>
      <c r="AM314" s="442"/>
      <c r="AN314" s="442"/>
      <c r="AO314" s="442"/>
      <c r="AP314" s="442"/>
      <c r="AQ314" s="442"/>
      <c r="AR314" s="442"/>
      <c r="AS314" s="442"/>
      <c r="AT314" s="442"/>
      <c r="AU314" s="442"/>
      <c r="AV314" s="442"/>
      <c r="AW314" s="442"/>
      <c r="AX314" s="442"/>
      <c r="AY314" s="442"/>
      <c r="AZ314" s="442"/>
    </row>
    <row r="315" spans="2:52" ht="20.100000000000001" hidden="1" customHeight="1" outlineLevel="1">
      <c r="B315" s="434"/>
      <c r="C315" s="1002"/>
      <c r="D315" s="1003"/>
      <c r="E315" s="1003"/>
      <c r="F315" s="1004"/>
      <c r="G315" s="1005"/>
      <c r="H315" s="1006"/>
      <c r="I315" s="1006"/>
      <c r="J315" s="1006"/>
      <c r="K315" s="1007"/>
      <c r="L315" s="715"/>
      <c r="M315" s="715"/>
      <c r="N315" s="715"/>
      <c r="O315" s="715"/>
      <c r="P315" s="715"/>
      <c r="Q315" s="715"/>
      <c r="R315" s="715"/>
      <c r="S315" s="716"/>
      <c r="T315" s="717"/>
      <c r="U315" s="720">
        <f t="shared" si="101"/>
        <v>0</v>
      </c>
      <c r="V315" s="721">
        <f t="shared" si="102"/>
        <v>0</v>
      </c>
      <c r="W315" s="722">
        <f t="shared" si="103"/>
        <v>0</v>
      </c>
      <c r="X315" s="442"/>
      <c r="Y315" s="442"/>
      <c r="Z315" s="442"/>
      <c r="AA315" s="442"/>
      <c r="AB315" s="442"/>
      <c r="AC315" s="442"/>
      <c r="AD315" s="442"/>
      <c r="AE315" s="442"/>
      <c r="AF315" s="442"/>
      <c r="AG315" s="442"/>
      <c r="AH315" s="442"/>
      <c r="AI315" s="442"/>
      <c r="AJ315" s="442"/>
      <c r="AK315" s="442"/>
      <c r="AL315" s="442"/>
      <c r="AM315" s="442"/>
      <c r="AN315" s="442"/>
      <c r="AO315" s="442"/>
      <c r="AP315" s="442"/>
      <c r="AQ315" s="442"/>
      <c r="AR315" s="442"/>
      <c r="AS315" s="442"/>
      <c r="AT315" s="442"/>
      <c r="AU315" s="442"/>
      <c r="AV315" s="442"/>
      <c r="AW315" s="442"/>
      <c r="AX315" s="442"/>
      <c r="AY315" s="442"/>
      <c r="AZ315" s="442"/>
    </row>
    <row r="316" spans="2:52" ht="20.100000000000001" hidden="1" customHeight="1" outlineLevel="1">
      <c r="B316" s="434"/>
      <c r="C316" s="1002"/>
      <c r="D316" s="1003"/>
      <c r="E316" s="1003"/>
      <c r="F316" s="1004"/>
      <c r="G316" s="1005"/>
      <c r="H316" s="1006"/>
      <c r="I316" s="1006"/>
      <c r="J316" s="1006"/>
      <c r="K316" s="1007"/>
      <c r="L316" s="715"/>
      <c r="M316" s="715"/>
      <c r="N316" s="715"/>
      <c r="O316" s="715"/>
      <c r="P316" s="715"/>
      <c r="Q316" s="715"/>
      <c r="R316" s="715"/>
      <c r="S316" s="716"/>
      <c r="T316" s="717"/>
      <c r="U316" s="720">
        <f t="shared" si="101"/>
        <v>0</v>
      </c>
      <c r="V316" s="721">
        <f t="shared" si="102"/>
        <v>0</v>
      </c>
      <c r="W316" s="722">
        <f t="shared" si="103"/>
        <v>0</v>
      </c>
      <c r="X316" s="442"/>
      <c r="Y316" s="442"/>
      <c r="Z316" s="442"/>
      <c r="AA316" s="442"/>
      <c r="AB316" s="442"/>
      <c r="AC316" s="442"/>
      <c r="AD316" s="442"/>
      <c r="AE316" s="442"/>
      <c r="AF316" s="442"/>
      <c r="AG316" s="442"/>
      <c r="AH316" s="442"/>
      <c r="AI316" s="442"/>
      <c r="AJ316" s="442"/>
      <c r="AK316" s="442"/>
      <c r="AL316" s="442"/>
      <c r="AM316" s="442"/>
      <c r="AN316" s="442"/>
      <c r="AO316" s="442"/>
      <c r="AP316" s="442"/>
      <c r="AQ316" s="442"/>
      <c r="AR316" s="442"/>
      <c r="AS316" s="442"/>
      <c r="AT316" s="442"/>
      <c r="AU316" s="442"/>
      <c r="AV316" s="442"/>
      <c r="AW316" s="442"/>
      <c r="AX316" s="442"/>
      <c r="AY316" s="442"/>
      <c r="AZ316" s="442"/>
    </row>
    <row r="317" spans="2:52" ht="20.100000000000001" hidden="1" customHeight="1" outlineLevel="1">
      <c r="B317" s="434"/>
      <c r="C317" s="1002"/>
      <c r="D317" s="1003"/>
      <c r="E317" s="1003"/>
      <c r="F317" s="1004"/>
      <c r="G317" s="1005"/>
      <c r="H317" s="1006"/>
      <c r="I317" s="1006"/>
      <c r="J317" s="1006"/>
      <c r="K317" s="1007"/>
      <c r="L317" s="715"/>
      <c r="M317" s="715"/>
      <c r="N317" s="715"/>
      <c r="O317" s="715"/>
      <c r="P317" s="715"/>
      <c r="Q317" s="715"/>
      <c r="R317" s="715"/>
      <c r="S317" s="716"/>
      <c r="T317" s="717"/>
      <c r="U317" s="720">
        <f t="shared" si="101"/>
        <v>0</v>
      </c>
      <c r="V317" s="721">
        <f t="shared" si="102"/>
        <v>0</v>
      </c>
      <c r="W317" s="722">
        <f t="shared" si="103"/>
        <v>0</v>
      </c>
      <c r="X317" s="442"/>
      <c r="Y317" s="442"/>
      <c r="Z317" s="442"/>
      <c r="AA317" s="442"/>
      <c r="AB317" s="442"/>
      <c r="AC317" s="442"/>
      <c r="AD317" s="442"/>
      <c r="AE317" s="442"/>
      <c r="AF317" s="442"/>
      <c r="AG317" s="442"/>
      <c r="AH317" s="442"/>
      <c r="AI317" s="442"/>
      <c r="AJ317" s="442"/>
      <c r="AK317" s="442"/>
      <c r="AL317" s="442"/>
      <c r="AM317" s="442"/>
      <c r="AN317" s="442"/>
      <c r="AO317" s="442"/>
      <c r="AP317" s="442"/>
      <c r="AQ317" s="442"/>
      <c r="AR317" s="442"/>
      <c r="AS317" s="442"/>
      <c r="AT317" s="442"/>
      <c r="AU317" s="442"/>
      <c r="AV317" s="442"/>
      <c r="AW317" s="442"/>
      <c r="AX317" s="442"/>
      <c r="AY317" s="442"/>
      <c r="AZ317" s="442"/>
    </row>
    <row r="318" spans="2:52" ht="20.100000000000001" hidden="1" customHeight="1" outlineLevel="1">
      <c r="B318" s="434"/>
      <c r="C318" s="1002"/>
      <c r="D318" s="1003"/>
      <c r="E318" s="1003"/>
      <c r="F318" s="1004"/>
      <c r="G318" s="1005"/>
      <c r="H318" s="1006"/>
      <c r="I318" s="1006"/>
      <c r="J318" s="1006"/>
      <c r="K318" s="1007"/>
      <c r="L318" s="715"/>
      <c r="M318" s="715"/>
      <c r="N318" s="715"/>
      <c r="O318" s="715"/>
      <c r="P318" s="715"/>
      <c r="Q318" s="715"/>
      <c r="R318" s="715"/>
      <c r="S318" s="716"/>
      <c r="T318" s="717"/>
      <c r="U318" s="720">
        <f t="shared" si="101"/>
        <v>0</v>
      </c>
      <c r="V318" s="721">
        <f t="shared" si="102"/>
        <v>0</v>
      </c>
      <c r="W318" s="722">
        <f t="shared" si="103"/>
        <v>0</v>
      </c>
      <c r="X318" s="442"/>
      <c r="Y318" s="442"/>
      <c r="Z318" s="442"/>
      <c r="AA318" s="442"/>
      <c r="AB318" s="442"/>
      <c r="AC318" s="442"/>
      <c r="AD318" s="442"/>
      <c r="AE318" s="442"/>
      <c r="AF318" s="442"/>
      <c r="AG318" s="442"/>
      <c r="AH318" s="442"/>
      <c r="AI318" s="442"/>
      <c r="AJ318" s="442"/>
      <c r="AK318" s="442"/>
      <c r="AL318" s="442"/>
      <c r="AM318" s="442"/>
      <c r="AN318" s="442"/>
      <c r="AO318" s="442"/>
      <c r="AP318" s="442"/>
      <c r="AQ318" s="442"/>
      <c r="AR318" s="442"/>
      <c r="AS318" s="442"/>
      <c r="AT318" s="442"/>
      <c r="AU318" s="442"/>
      <c r="AV318" s="442"/>
      <c r="AW318" s="442"/>
      <c r="AX318" s="442"/>
      <c r="AY318" s="442"/>
      <c r="AZ318" s="442"/>
    </row>
    <row r="319" spans="2:52" ht="20.100000000000001" hidden="1" customHeight="1" outlineLevel="1">
      <c r="B319" s="434"/>
      <c r="C319" s="1002"/>
      <c r="D319" s="1003"/>
      <c r="E319" s="1003"/>
      <c r="F319" s="1004"/>
      <c r="G319" s="1005"/>
      <c r="H319" s="1006"/>
      <c r="I319" s="1006"/>
      <c r="J319" s="1006"/>
      <c r="K319" s="1007"/>
      <c r="L319" s="715"/>
      <c r="M319" s="715"/>
      <c r="N319" s="715"/>
      <c r="O319" s="715"/>
      <c r="P319" s="715"/>
      <c r="Q319" s="715"/>
      <c r="R319" s="715"/>
      <c r="S319" s="716"/>
      <c r="T319" s="717"/>
      <c r="U319" s="720">
        <f t="shared" si="101"/>
        <v>0</v>
      </c>
      <c r="V319" s="721">
        <f t="shared" si="102"/>
        <v>0</v>
      </c>
      <c r="W319" s="722">
        <f t="shared" si="103"/>
        <v>0</v>
      </c>
      <c r="X319" s="442"/>
      <c r="Y319" s="442"/>
      <c r="Z319" s="442"/>
      <c r="AA319" s="442"/>
      <c r="AB319" s="442"/>
      <c r="AC319" s="442"/>
      <c r="AD319" s="442"/>
      <c r="AE319" s="442"/>
      <c r="AF319" s="442"/>
      <c r="AG319" s="442"/>
      <c r="AH319" s="442"/>
      <c r="AI319" s="442"/>
      <c r="AJ319" s="442"/>
      <c r="AK319" s="442"/>
      <c r="AL319" s="442"/>
      <c r="AM319" s="442"/>
      <c r="AN319" s="442"/>
      <c r="AO319" s="442"/>
      <c r="AP319" s="442"/>
      <c r="AQ319" s="442"/>
      <c r="AR319" s="442"/>
      <c r="AS319" s="442"/>
      <c r="AT319" s="442"/>
      <c r="AU319" s="442"/>
      <c r="AV319" s="442"/>
      <c r="AW319" s="442"/>
      <c r="AX319" s="442"/>
      <c r="AY319" s="442"/>
      <c r="AZ319" s="442"/>
    </row>
    <row r="320" spans="2:52" ht="20.100000000000001" hidden="1" customHeight="1" outlineLevel="1">
      <c r="B320" s="434"/>
      <c r="C320" s="1002"/>
      <c r="D320" s="1003"/>
      <c r="E320" s="1003"/>
      <c r="F320" s="1004"/>
      <c r="G320" s="1005"/>
      <c r="H320" s="1006"/>
      <c r="I320" s="1006"/>
      <c r="J320" s="1006"/>
      <c r="K320" s="1007"/>
      <c r="L320" s="715"/>
      <c r="M320" s="715"/>
      <c r="N320" s="715"/>
      <c r="O320" s="715"/>
      <c r="P320" s="715"/>
      <c r="Q320" s="715"/>
      <c r="R320" s="715"/>
      <c r="S320" s="716"/>
      <c r="T320" s="717"/>
      <c r="U320" s="720">
        <f t="shared" si="101"/>
        <v>0</v>
      </c>
      <c r="V320" s="721">
        <f t="shared" si="102"/>
        <v>0</v>
      </c>
      <c r="W320" s="722">
        <f t="shared" si="103"/>
        <v>0</v>
      </c>
      <c r="X320" s="442"/>
      <c r="Y320" s="442"/>
      <c r="Z320" s="442"/>
      <c r="AA320" s="442"/>
      <c r="AB320" s="442"/>
      <c r="AC320" s="442"/>
      <c r="AD320" s="442"/>
      <c r="AE320" s="442"/>
      <c r="AF320" s="442"/>
      <c r="AG320" s="442"/>
      <c r="AH320" s="442"/>
      <c r="AI320" s="442"/>
      <c r="AJ320" s="442"/>
      <c r="AK320" s="442"/>
      <c r="AL320" s="442"/>
      <c r="AM320" s="442"/>
      <c r="AN320" s="442"/>
      <c r="AO320" s="442"/>
      <c r="AP320" s="442"/>
      <c r="AQ320" s="442"/>
      <c r="AR320" s="442"/>
      <c r="AS320" s="442"/>
      <c r="AT320" s="442"/>
      <c r="AU320" s="442"/>
      <c r="AV320" s="442"/>
      <c r="AW320" s="442"/>
      <c r="AX320" s="442"/>
      <c r="AY320" s="442"/>
      <c r="AZ320" s="442"/>
    </row>
    <row r="321" spans="2:52" ht="20.100000000000001" hidden="1" customHeight="1" outlineLevel="1">
      <c r="B321" s="434"/>
      <c r="C321" s="1002"/>
      <c r="D321" s="1003"/>
      <c r="E321" s="1003"/>
      <c r="F321" s="1004"/>
      <c r="G321" s="1005"/>
      <c r="H321" s="1006"/>
      <c r="I321" s="1006"/>
      <c r="J321" s="1006"/>
      <c r="K321" s="1007"/>
      <c r="L321" s="715"/>
      <c r="M321" s="715"/>
      <c r="N321" s="715"/>
      <c r="O321" s="715"/>
      <c r="P321" s="715"/>
      <c r="Q321" s="715"/>
      <c r="R321" s="715"/>
      <c r="S321" s="716"/>
      <c r="T321" s="717"/>
      <c r="U321" s="720">
        <f t="shared" si="101"/>
        <v>0</v>
      </c>
      <c r="V321" s="721">
        <f t="shared" si="102"/>
        <v>0</v>
      </c>
      <c r="W321" s="722">
        <f t="shared" si="103"/>
        <v>0</v>
      </c>
      <c r="X321" s="442"/>
      <c r="Y321" s="442"/>
      <c r="Z321" s="442"/>
      <c r="AA321" s="442"/>
      <c r="AB321" s="442"/>
      <c r="AC321" s="442"/>
      <c r="AD321" s="442"/>
      <c r="AE321" s="442"/>
      <c r="AF321" s="442"/>
      <c r="AG321" s="442"/>
      <c r="AH321" s="442"/>
      <c r="AI321" s="442"/>
      <c r="AJ321" s="442"/>
      <c r="AK321" s="442"/>
      <c r="AL321" s="442"/>
      <c r="AM321" s="442"/>
      <c r="AN321" s="442"/>
      <c r="AO321" s="442"/>
      <c r="AP321" s="442"/>
      <c r="AQ321" s="442"/>
      <c r="AR321" s="442"/>
      <c r="AS321" s="442"/>
      <c r="AT321" s="442"/>
      <c r="AU321" s="442"/>
      <c r="AV321" s="442"/>
      <c r="AW321" s="442"/>
      <c r="AX321" s="442"/>
      <c r="AY321" s="442"/>
      <c r="AZ321" s="442"/>
    </row>
    <row r="322" spans="2:52" ht="20.100000000000001" hidden="1" customHeight="1" outlineLevel="1">
      <c r="B322" s="434"/>
      <c r="C322" s="1002"/>
      <c r="D322" s="1003"/>
      <c r="E322" s="1003"/>
      <c r="F322" s="1004"/>
      <c r="G322" s="1005"/>
      <c r="H322" s="1006"/>
      <c r="I322" s="1006"/>
      <c r="J322" s="1006"/>
      <c r="K322" s="1007"/>
      <c r="L322" s="715"/>
      <c r="M322" s="715"/>
      <c r="N322" s="715"/>
      <c r="O322" s="715"/>
      <c r="P322" s="715"/>
      <c r="Q322" s="715"/>
      <c r="R322" s="715"/>
      <c r="S322" s="716"/>
      <c r="T322" s="717"/>
      <c r="U322" s="720">
        <f t="shared" si="101"/>
        <v>0</v>
      </c>
      <c r="V322" s="721">
        <f t="shared" si="102"/>
        <v>0</v>
      </c>
      <c r="W322" s="722">
        <f t="shared" si="103"/>
        <v>0</v>
      </c>
      <c r="X322" s="442"/>
      <c r="Y322" s="442"/>
      <c r="Z322" s="442"/>
      <c r="AA322" s="442"/>
      <c r="AB322" s="442"/>
      <c r="AC322" s="442"/>
      <c r="AD322" s="442"/>
      <c r="AE322" s="442"/>
      <c r="AF322" s="442"/>
      <c r="AG322" s="442"/>
      <c r="AH322" s="442"/>
      <c r="AI322" s="442"/>
      <c r="AJ322" s="442"/>
      <c r="AK322" s="442"/>
      <c r="AL322" s="442"/>
      <c r="AM322" s="442"/>
      <c r="AN322" s="442"/>
      <c r="AO322" s="442"/>
      <c r="AP322" s="442"/>
      <c r="AQ322" s="442"/>
      <c r="AR322" s="442"/>
      <c r="AS322" s="442"/>
      <c r="AT322" s="442"/>
      <c r="AU322" s="442"/>
      <c r="AV322" s="442"/>
      <c r="AW322" s="442"/>
      <c r="AX322" s="442"/>
      <c r="AY322" s="442"/>
      <c r="AZ322" s="442"/>
    </row>
    <row r="323" spans="2:52" ht="20.100000000000001" hidden="1" customHeight="1" outlineLevel="1">
      <c r="B323" s="434"/>
      <c r="C323" s="1002"/>
      <c r="D323" s="1003"/>
      <c r="E323" s="1003"/>
      <c r="F323" s="1004"/>
      <c r="G323" s="1005"/>
      <c r="H323" s="1006"/>
      <c r="I323" s="1006"/>
      <c r="J323" s="1006"/>
      <c r="K323" s="1007"/>
      <c r="L323" s="715"/>
      <c r="M323" s="715"/>
      <c r="N323" s="715"/>
      <c r="O323" s="715"/>
      <c r="P323" s="715"/>
      <c r="Q323" s="715"/>
      <c r="R323" s="715"/>
      <c r="S323" s="716"/>
      <c r="T323" s="717"/>
      <c r="U323" s="720">
        <f t="shared" si="101"/>
        <v>0</v>
      </c>
      <c r="V323" s="721">
        <f t="shared" si="102"/>
        <v>0</v>
      </c>
      <c r="W323" s="722">
        <f t="shared" si="103"/>
        <v>0</v>
      </c>
      <c r="X323" s="442"/>
      <c r="Y323" s="442"/>
      <c r="Z323" s="442"/>
      <c r="AA323" s="442"/>
      <c r="AB323" s="442"/>
      <c r="AC323" s="442"/>
      <c r="AD323" s="442"/>
      <c r="AE323" s="442"/>
      <c r="AF323" s="442"/>
      <c r="AG323" s="442"/>
      <c r="AH323" s="442"/>
      <c r="AI323" s="442"/>
      <c r="AJ323" s="442"/>
      <c r="AK323" s="442"/>
      <c r="AL323" s="442"/>
      <c r="AM323" s="442"/>
      <c r="AN323" s="442"/>
      <c r="AO323" s="442"/>
      <c r="AP323" s="442"/>
      <c r="AQ323" s="442"/>
      <c r="AR323" s="442"/>
      <c r="AS323" s="442"/>
      <c r="AT323" s="442"/>
      <c r="AU323" s="442"/>
      <c r="AV323" s="442"/>
      <c r="AW323" s="442"/>
      <c r="AX323" s="442"/>
      <c r="AY323" s="442"/>
      <c r="AZ323" s="442"/>
    </row>
    <row r="324" spans="2:52" s="19" customFormat="1" ht="9.9499999999999993" hidden="1" customHeight="1" outlineLevel="1">
      <c r="B324" s="435"/>
      <c r="C324" s="437"/>
      <c r="D324" s="437"/>
      <c r="E324" s="437"/>
      <c r="F324" s="437"/>
      <c r="G324" s="666"/>
      <c r="H324" s="666"/>
      <c r="I324" s="666"/>
      <c r="J324" s="666"/>
      <c r="K324" s="666"/>
      <c r="L324" s="438"/>
      <c r="M324" s="438"/>
      <c r="N324" s="438"/>
      <c r="O324" s="438"/>
      <c r="P324" s="438"/>
      <c r="Q324" s="438"/>
      <c r="R324" s="438"/>
      <c r="S324" s="438"/>
      <c r="T324" s="439"/>
      <c r="U324" s="439"/>
      <c r="V324" s="439"/>
      <c r="W324" s="667"/>
      <c r="X324" s="668"/>
      <c r="Y324" s="668"/>
      <c r="Z324" s="668"/>
      <c r="AA324" s="668"/>
      <c r="AB324" s="668"/>
      <c r="AC324" s="668"/>
      <c r="AD324" s="668"/>
      <c r="AE324" s="668"/>
      <c r="AF324" s="668"/>
      <c r="AG324" s="668"/>
      <c r="AH324" s="668"/>
      <c r="AI324" s="668"/>
      <c r="AJ324" s="668"/>
      <c r="AK324" s="668"/>
      <c r="AL324" s="668"/>
      <c r="AM324" s="668"/>
      <c r="AN324" s="668"/>
      <c r="AO324" s="668"/>
      <c r="AP324" s="668"/>
      <c r="AQ324" s="668"/>
      <c r="AR324" s="668"/>
      <c r="AS324" s="668"/>
      <c r="AT324" s="668"/>
      <c r="AU324" s="668"/>
      <c r="AV324" s="668"/>
      <c r="AW324" s="668"/>
      <c r="AX324" s="668"/>
      <c r="AY324" s="668"/>
      <c r="AZ324" s="668"/>
    </row>
    <row r="325" spans="2:52" ht="20.100000000000001" customHeight="1" collapsed="1">
      <c r="B325" s="32">
        <f>B313+1</f>
        <v>27</v>
      </c>
      <c r="C325" s="1013"/>
      <c r="D325" s="1014"/>
      <c r="E325" s="1014"/>
      <c r="F325" s="1015"/>
      <c r="G325" s="1016"/>
      <c r="H325" s="1017"/>
      <c r="I325" s="1017"/>
      <c r="J325" s="1017"/>
      <c r="K325" s="1018"/>
      <c r="L325" s="701">
        <f t="shared" ref="L325:R325" si="104">SUM(L326:L335)</f>
        <v>0</v>
      </c>
      <c r="M325" s="702">
        <f t="shared" si="104"/>
        <v>0</v>
      </c>
      <c r="N325" s="703">
        <f t="shared" si="104"/>
        <v>0</v>
      </c>
      <c r="O325" s="703">
        <f t="shared" si="104"/>
        <v>0</v>
      </c>
      <c r="P325" s="702">
        <f t="shared" si="104"/>
        <v>0</v>
      </c>
      <c r="Q325" s="704">
        <f t="shared" si="104"/>
        <v>0</v>
      </c>
      <c r="R325" s="701">
        <f t="shared" si="104"/>
        <v>0</v>
      </c>
      <c r="S325" s="705">
        <v>1</v>
      </c>
      <c r="T325" s="706">
        <f>(S326*T326)+(S327*T327)+(S328*T328)+(S329*T329)+(S330*T330)+(S331*T331)+(S332*T332)+(S333*T333)+(S334*T334)+(S335*T335)</f>
        <v>0</v>
      </c>
      <c r="U325" s="665">
        <f t="shared" ref="U325:U335" si="105">S325*T325*(1+MGKZ)*(1+Gewinn)*(1+Sicherheit)</f>
        <v>0</v>
      </c>
      <c r="V325" s="643">
        <f t="shared" ref="V325:V335" si="106">R325*Fertigung</f>
        <v>0</v>
      </c>
      <c r="W325" s="50">
        <f t="shared" ref="W325:W335" si="107">L325*$E$6+M325*$M$6+N325*$M$7+O325*$M$8+P325*$E$7+Q325*$M$9+U325+V325</f>
        <v>0</v>
      </c>
      <c r="X325" s="442"/>
      <c r="Y325" s="442"/>
      <c r="Z325" s="442"/>
      <c r="AA325" s="442"/>
      <c r="AB325" s="442"/>
      <c r="AC325" s="442"/>
      <c r="AD325" s="442"/>
      <c r="AE325" s="442"/>
      <c r="AF325" s="442"/>
      <c r="AG325" s="442"/>
      <c r="AH325" s="442"/>
      <c r="AI325" s="442"/>
      <c r="AJ325" s="442"/>
      <c r="AK325" s="442"/>
      <c r="AL325" s="442"/>
      <c r="AM325" s="442"/>
      <c r="AN325" s="442"/>
      <c r="AO325" s="442"/>
      <c r="AP325" s="442"/>
      <c r="AQ325" s="442"/>
      <c r="AR325" s="442"/>
      <c r="AS325" s="442"/>
      <c r="AT325" s="442"/>
      <c r="AU325" s="442"/>
      <c r="AV325" s="442"/>
      <c r="AW325" s="442"/>
      <c r="AX325" s="442"/>
      <c r="AY325" s="442"/>
      <c r="AZ325" s="442"/>
    </row>
    <row r="326" spans="2:52" ht="20.100000000000001" hidden="1" customHeight="1" outlineLevel="1">
      <c r="B326" s="433"/>
      <c r="C326" s="1002"/>
      <c r="D326" s="1003"/>
      <c r="E326" s="1003"/>
      <c r="F326" s="1004"/>
      <c r="G326" s="1005"/>
      <c r="H326" s="1006"/>
      <c r="I326" s="1006"/>
      <c r="J326" s="1006"/>
      <c r="K326" s="1007"/>
      <c r="L326" s="715"/>
      <c r="M326" s="715"/>
      <c r="N326" s="715"/>
      <c r="O326" s="715"/>
      <c r="P326" s="715"/>
      <c r="Q326" s="715"/>
      <c r="R326" s="715"/>
      <c r="S326" s="716"/>
      <c r="T326" s="717"/>
      <c r="U326" s="720">
        <f t="shared" si="105"/>
        <v>0</v>
      </c>
      <c r="V326" s="721">
        <f t="shared" si="106"/>
        <v>0</v>
      </c>
      <c r="W326" s="722">
        <f t="shared" si="107"/>
        <v>0</v>
      </c>
      <c r="X326" s="442"/>
      <c r="Y326" s="442"/>
      <c r="Z326" s="442"/>
      <c r="AA326" s="442"/>
      <c r="AB326" s="442"/>
      <c r="AC326" s="442"/>
      <c r="AD326" s="442"/>
      <c r="AE326" s="442"/>
      <c r="AF326" s="442"/>
      <c r="AG326" s="442"/>
      <c r="AH326" s="442"/>
      <c r="AI326" s="442"/>
      <c r="AJ326" s="442"/>
      <c r="AK326" s="442"/>
      <c r="AL326" s="442"/>
      <c r="AM326" s="442"/>
      <c r="AN326" s="442"/>
      <c r="AO326" s="442"/>
      <c r="AP326" s="442"/>
      <c r="AQ326" s="442"/>
      <c r="AR326" s="442"/>
      <c r="AS326" s="442"/>
      <c r="AT326" s="442"/>
      <c r="AU326" s="442"/>
      <c r="AV326" s="442"/>
      <c r="AW326" s="442"/>
      <c r="AX326" s="442"/>
      <c r="AY326" s="442"/>
      <c r="AZ326" s="442"/>
    </row>
    <row r="327" spans="2:52" ht="20.100000000000001" hidden="1" customHeight="1" outlineLevel="1">
      <c r="B327" s="434"/>
      <c r="C327" s="1002"/>
      <c r="D327" s="1003"/>
      <c r="E327" s="1003"/>
      <c r="F327" s="1004"/>
      <c r="G327" s="1005"/>
      <c r="H327" s="1006"/>
      <c r="I327" s="1006"/>
      <c r="J327" s="1006"/>
      <c r="K327" s="1007"/>
      <c r="L327" s="715"/>
      <c r="M327" s="715"/>
      <c r="N327" s="715"/>
      <c r="O327" s="715"/>
      <c r="P327" s="715"/>
      <c r="Q327" s="715"/>
      <c r="R327" s="715"/>
      <c r="S327" s="716"/>
      <c r="T327" s="717"/>
      <c r="U327" s="720">
        <f t="shared" si="105"/>
        <v>0</v>
      </c>
      <c r="V327" s="721">
        <f t="shared" si="106"/>
        <v>0</v>
      </c>
      <c r="W327" s="722">
        <f t="shared" si="107"/>
        <v>0</v>
      </c>
      <c r="X327" s="442"/>
      <c r="Y327" s="442"/>
      <c r="Z327" s="442"/>
      <c r="AA327" s="442"/>
      <c r="AB327" s="442"/>
      <c r="AC327" s="442"/>
      <c r="AD327" s="442"/>
      <c r="AE327" s="442"/>
      <c r="AF327" s="442"/>
      <c r="AG327" s="442"/>
      <c r="AH327" s="442"/>
      <c r="AI327" s="442"/>
      <c r="AJ327" s="442"/>
      <c r="AK327" s="442"/>
      <c r="AL327" s="442"/>
      <c r="AM327" s="442"/>
      <c r="AN327" s="442"/>
      <c r="AO327" s="442"/>
      <c r="AP327" s="442"/>
      <c r="AQ327" s="442"/>
      <c r="AR327" s="442"/>
      <c r="AS327" s="442"/>
      <c r="AT327" s="442"/>
      <c r="AU327" s="442"/>
      <c r="AV327" s="442"/>
      <c r="AW327" s="442"/>
      <c r="AX327" s="442"/>
      <c r="AY327" s="442"/>
      <c r="AZ327" s="442"/>
    </row>
    <row r="328" spans="2:52" ht="20.100000000000001" hidden="1" customHeight="1" outlineLevel="1">
      <c r="B328" s="434"/>
      <c r="C328" s="1002"/>
      <c r="D328" s="1003"/>
      <c r="E328" s="1003"/>
      <c r="F328" s="1004"/>
      <c r="G328" s="1005"/>
      <c r="H328" s="1006"/>
      <c r="I328" s="1006"/>
      <c r="J328" s="1006"/>
      <c r="K328" s="1007"/>
      <c r="L328" s="715"/>
      <c r="M328" s="715"/>
      <c r="N328" s="715"/>
      <c r="O328" s="715"/>
      <c r="P328" s="715"/>
      <c r="Q328" s="715"/>
      <c r="R328" s="715"/>
      <c r="S328" s="716"/>
      <c r="T328" s="717"/>
      <c r="U328" s="720">
        <f t="shared" si="105"/>
        <v>0</v>
      </c>
      <c r="V328" s="721">
        <f t="shared" si="106"/>
        <v>0</v>
      </c>
      <c r="W328" s="722">
        <f t="shared" si="107"/>
        <v>0</v>
      </c>
      <c r="X328" s="442"/>
      <c r="Y328" s="442"/>
      <c r="Z328" s="442"/>
      <c r="AA328" s="442"/>
      <c r="AB328" s="442"/>
      <c r="AC328" s="442"/>
      <c r="AD328" s="442"/>
      <c r="AE328" s="442"/>
      <c r="AF328" s="442"/>
      <c r="AG328" s="442"/>
      <c r="AH328" s="442"/>
      <c r="AI328" s="442"/>
      <c r="AJ328" s="442"/>
      <c r="AK328" s="442"/>
      <c r="AL328" s="442"/>
      <c r="AM328" s="442"/>
      <c r="AN328" s="442"/>
      <c r="AO328" s="442"/>
      <c r="AP328" s="442"/>
      <c r="AQ328" s="442"/>
      <c r="AR328" s="442"/>
      <c r="AS328" s="442"/>
      <c r="AT328" s="442"/>
      <c r="AU328" s="442"/>
      <c r="AV328" s="442"/>
      <c r="AW328" s="442"/>
      <c r="AX328" s="442"/>
      <c r="AY328" s="442"/>
      <c r="AZ328" s="442"/>
    </row>
    <row r="329" spans="2:52" ht="20.100000000000001" hidden="1" customHeight="1" outlineLevel="1">
      <c r="B329" s="434"/>
      <c r="C329" s="1002"/>
      <c r="D329" s="1003"/>
      <c r="E329" s="1003"/>
      <c r="F329" s="1004"/>
      <c r="G329" s="1005"/>
      <c r="H329" s="1006"/>
      <c r="I329" s="1006"/>
      <c r="J329" s="1006"/>
      <c r="K329" s="1007"/>
      <c r="L329" s="715"/>
      <c r="M329" s="715"/>
      <c r="N329" s="715"/>
      <c r="O329" s="715"/>
      <c r="P329" s="715"/>
      <c r="Q329" s="715"/>
      <c r="R329" s="715"/>
      <c r="S329" s="716"/>
      <c r="T329" s="717"/>
      <c r="U329" s="720">
        <f t="shared" si="105"/>
        <v>0</v>
      </c>
      <c r="V329" s="721">
        <f t="shared" si="106"/>
        <v>0</v>
      </c>
      <c r="W329" s="722">
        <f t="shared" si="107"/>
        <v>0</v>
      </c>
      <c r="X329" s="442"/>
      <c r="Y329" s="442"/>
      <c r="Z329" s="442"/>
      <c r="AA329" s="442"/>
      <c r="AB329" s="442"/>
      <c r="AC329" s="442"/>
      <c r="AD329" s="442"/>
      <c r="AE329" s="442"/>
      <c r="AF329" s="442"/>
      <c r="AG329" s="442"/>
      <c r="AH329" s="442"/>
      <c r="AI329" s="442"/>
      <c r="AJ329" s="442"/>
      <c r="AK329" s="442"/>
      <c r="AL329" s="442"/>
      <c r="AM329" s="442"/>
      <c r="AN329" s="442"/>
      <c r="AO329" s="442"/>
      <c r="AP329" s="442"/>
      <c r="AQ329" s="442"/>
      <c r="AR329" s="442"/>
      <c r="AS329" s="442"/>
      <c r="AT329" s="442"/>
      <c r="AU329" s="442"/>
      <c r="AV329" s="442"/>
      <c r="AW329" s="442"/>
      <c r="AX329" s="442"/>
      <c r="AY329" s="442"/>
      <c r="AZ329" s="442"/>
    </row>
    <row r="330" spans="2:52" ht="20.100000000000001" hidden="1" customHeight="1" outlineLevel="1">
      <c r="B330" s="434"/>
      <c r="C330" s="1002"/>
      <c r="D330" s="1003"/>
      <c r="E330" s="1003"/>
      <c r="F330" s="1004"/>
      <c r="G330" s="1005"/>
      <c r="H330" s="1006"/>
      <c r="I330" s="1006"/>
      <c r="J330" s="1006"/>
      <c r="K330" s="1007"/>
      <c r="L330" s="715"/>
      <c r="M330" s="715"/>
      <c r="N330" s="715"/>
      <c r="O330" s="715"/>
      <c r="P330" s="715"/>
      <c r="Q330" s="715"/>
      <c r="R330" s="715"/>
      <c r="S330" s="716"/>
      <c r="T330" s="717"/>
      <c r="U330" s="720">
        <f t="shared" si="105"/>
        <v>0</v>
      </c>
      <c r="V330" s="721">
        <f t="shared" si="106"/>
        <v>0</v>
      </c>
      <c r="W330" s="722">
        <f t="shared" si="107"/>
        <v>0</v>
      </c>
      <c r="X330" s="442"/>
      <c r="Y330" s="442"/>
      <c r="Z330" s="442"/>
      <c r="AA330" s="442"/>
      <c r="AB330" s="442"/>
      <c r="AC330" s="442"/>
      <c r="AD330" s="442"/>
      <c r="AE330" s="442"/>
      <c r="AF330" s="442"/>
      <c r="AG330" s="442"/>
      <c r="AH330" s="442"/>
      <c r="AI330" s="442"/>
      <c r="AJ330" s="442"/>
      <c r="AK330" s="442"/>
      <c r="AL330" s="442"/>
      <c r="AM330" s="442"/>
      <c r="AN330" s="442"/>
      <c r="AO330" s="442"/>
      <c r="AP330" s="442"/>
      <c r="AQ330" s="442"/>
      <c r="AR330" s="442"/>
      <c r="AS330" s="442"/>
      <c r="AT330" s="442"/>
      <c r="AU330" s="442"/>
      <c r="AV330" s="442"/>
      <c r="AW330" s="442"/>
      <c r="AX330" s="442"/>
      <c r="AY330" s="442"/>
      <c r="AZ330" s="442"/>
    </row>
    <row r="331" spans="2:52" ht="20.100000000000001" hidden="1" customHeight="1" outlineLevel="1">
      <c r="B331" s="434"/>
      <c r="C331" s="1002"/>
      <c r="D331" s="1003"/>
      <c r="E331" s="1003"/>
      <c r="F331" s="1004"/>
      <c r="G331" s="1005"/>
      <c r="H331" s="1006"/>
      <c r="I331" s="1006"/>
      <c r="J331" s="1006"/>
      <c r="K331" s="1007"/>
      <c r="L331" s="715"/>
      <c r="M331" s="715"/>
      <c r="N331" s="715"/>
      <c r="O331" s="715"/>
      <c r="P331" s="715"/>
      <c r="Q331" s="715"/>
      <c r="R331" s="715"/>
      <c r="S331" s="716"/>
      <c r="T331" s="717"/>
      <c r="U331" s="720">
        <f t="shared" si="105"/>
        <v>0</v>
      </c>
      <c r="V331" s="721">
        <f t="shared" si="106"/>
        <v>0</v>
      </c>
      <c r="W331" s="722">
        <f t="shared" si="107"/>
        <v>0</v>
      </c>
      <c r="X331" s="442"/>
      <c r="Y331" s="442"/>
      <c r="Z331" s="442"/>
      <c r="AA331" s="442"/>
      <c r="AB331" s="442"/>
      <c r="AC331" s="442"/>
      <c r="AD331" s="442"/>
      <c r="AE331" s="442"/>
      <c r="AF331" s="442"/>
      <c r="AG331" s="442"/>
      <c r="AH331" s="442"/>
      <c r="AI331" s="442"/>
      <c r="AJ331" s="442"/>
      <c r="AK331" s="442"/>
      <c r="AL331" s="442"/>
      <c r="AM331" s="442"/>
      <c r="AN331" s="442"/>
      <c r="AO331" s="442"/>
      <c r="AP331" s="442"/>
      <c r="AQ331" s="442"/>
      <c r="AR331" s="442"/>
      <c r="AS331" s="442"/>
      <c r="AT331" s="442"/>
      <c r="AU331" s="442"/>
      <c r="AV331" s="442"/>
      <c r="AW331" s="442"/>
      <c r="AX331" s="442"/>
      <c r="AY331" s="442"/>
      <c r="AZ331" s="442"/>
    </row>
    <row r="332" spans="2:52" ht="20.100000000000001" hidden="1" customHeight="1" outlineLevel="1">
      <c r="B332" s="434"/>
      <c r="C332" s="1002"/>
      <c r="D332" s="1003"/>
      <c r="E332" s="1003"/>
      <c r="F332" s="1004"/>
      <c r="G332" s="1005"/>
      <c r="H332" s="1006"/>
      <c r="I332" s="1006"/>
      <c r="J332" s="1006"/>
      <c r="K332" s="1007"/>
      <c r="L332" s="715"/>
      <c r="M332" s="715"/>
      <c r="N332" s="715"/>
      <c r="O332" s="715"/>
      <c r="P332" s="715"/>
      <c r="Q332" s="715"/>
      <c r="R332" s="715"/>
      <c r="S332" s="716"/>
      <c r="T332" s="717"/>
      <c r="U332" s="720">
        <f t="shared" si="105"/>
        <v>0</v>
      </c>
      <c r="V332" s="721">
        <f t="shared" si="106"/>
        <v>0</v>
      </c>
      <c r="W332" s="722">
        <f t="shared" si="107"/>
        <v>0</v>
      </c>
      <c r="X332" s="442"/>
      <c r="Y332" s="442"/>
      <c r="Z332" s="442"/>
      <c r="AA332" s="442"/>
      <c r="AB332" s="442"/>
      <c r="AC332" s="442"/>
      <c r="AD332" s="442"/>
      <c r="AE332" s="442"/>
      <c r="AF332" s="442"/>
      <c r="AG332" s="442"/>
      <c r="AH332" s="442"/>
      <c r="AI332" s="442"/>
      <c r="AJ332" s="442"/>
      <c r="AK332" s="442"/>
      <c r="AL332" s="442"/>
      <c r="AM332" s="442"/>
      <c r="AN332" s="442"/>
      <c r="AO332" s="442"/>
      <c r="AP332" s="442"/>
      <c r="AQ332" s="442"/>
      <c r="AR332" s="442"/>
      <c r="AS332" s="442"/>
      <c r="AT332" s="442"/>
      <c r="AU332" s="442"/>
      <c r="AV332" s="442"/>
      <c r="AW332" s="442"/>
      <c r="AX332" s="442"/>
      <c r="AY332" s="442"/>
      <c r="AZ332" s="442"/>
    </row>
    <row r="333" spans="2:52" ht="20.100000000000001" hidden="1" customHeight="1" outlineLevel="1">
      <c r="B333" s="434"/>
      <c r="C333" s="1002"/>
      <c r="D333" s="1003"/>
      <c r="E333" s="1003"/>
      <c r="F333" s="1004"/>
      <c r="G333" s="1005"/>
      <c r="H333" s="1006"/>
      <c r="I333" s="1006"/>
      <c r="J333" s="1006"/>
      <c r="K333" s="1007"/>
      <c r="L333" s="715"/>
      <c r="M333" s="715"/>
      <c r="N333" s="715"/>
      <c r="O333" s="715"/>
      <c r="P333" s="715"/>
      <c r="Q333" s="715"/>
      <c r="R333" s="715"/>
      <c r="S333" s="716"/>
      <c r="T333" s="717"/>
      <c r="U333" s="720">
        <f t="shared" si="105"/>
        <v>0</v>
      </c>
      <c r="V333" s="721">
        <f t="shared" si="106"/>
        <v>0</v>
      </c>
      <c r="W333" s="722">
        <f t="shared" si="107"/>
        <v>0</v>
      </c>
      <c r="X333" s="442"/>
      <c r="Y333" s="442"/>
      <c r="Z333" s="442"/>
      <c r="AA333" s="442"/>
      <c r="AB333" s="442"/>
      <c r="AC333" s="442"/>
      <c r="AD333" s="442"/>
      <c r="AE333" s="442"/>
      <c r="AF333" s="442"/>
      <c r="AG333" s="442"/>
      <c r="AH333" s="442"/>
      <c r="AI333" s="442"/>
      <c r="AJ333" s="442"/>
      <c r="AK333" s="442"/>
      <c r="AL333" s="442"/>
      <c r="AM333" s="442"/>
      <c r="AN333" s="442"/>
      <c r="AO333" s="442"/>
      <c r="AP333" s="442"/>
      <c r="AQ333" s="442"/>
      <c r="AR333" s="442"/>
      <c r="AS333" s="442"/>
      <c r="AT333" s="442"/>
      <c r="AU333" s="442"/>
      <c r="AV333" s="442"/>
      <c r="AW333" s="442"/>
      <c r="AX333" s="442"/>
      <c r="AY333" s="442"/>
      <c r="AZ333" s="442"/>
    </row>
    <row r="334" spans="2:52" ht="20.100000000000001" hidden="1" customHeight="1" outlineLevel="1">
      <c r="B334" s="434"/>
      <c r="C334" s="1002"/>
      <c r="D334" s="1003"/>
      <c r="E334" s="1003"/>
      <c r="F334" s="1004"/>
      <c r="G334" s="1005"/>
      <c r="H334" s="1006"/>
      <c r="I334" s="1006"/>
      <c r="J334" s="1006"/>
      <c r="K334" s="1007"/>
      <c r="L334" s="715"/>
      <c r="M334" s="715"/>
      <c r="N334" s="715"/>
      <c r="O334" s="715"/>
      <c r="P334" s="715"/>
      <c r="Q334" s="715"/>
      <c r="R334" s="715"/>
      <c r="S334" s="716"/>
      <c r="T334" s="717"/>
      <c r="U334" s="720">
        <f t="shared" si="105"/>
        <v>0</v>
      </c>
      <c r="V334" s="721">
        <f t="shared" si="106"/>
        <v>0</v>
      </c>
      <c r="W334" s="722">
        <f t="shared" si="107"/>
        <v>0</v>
      </c>
      <c r="X334" s="442"/>
      <c r="Y334" s="442"/>
      <c r="Z334" s="442"/>
      <c r="AA334" s="442"/>
      <c r="AB334" s="442"/>
      <c r="AC334" s="442"/>
      <c r="AD334" s="442"/>
      <c r="AE334" s="442"/>
      <c r="AF334" s="442"/>
      <c r="AG334" s="442"/>
      <c r="AH334" s="442"/>
      <c r="AI334" s="442"/>
      <c r="AJ334" s="442"/>
      <c r="AK334" s="442"/>
      <c r="AL334" s="442"/>
      <c r="AM334" s="442"/>
      <c r="AN334" s="442"/>
      <c r="AO334" s="442"/>
      <c r="AP334" s="442"/>
      <c r="AQ334" s="442"/>
      <c r="AR334" s="442"/>
      <c r="AS334" s="442"/>
      <c r="AT334" s="442"/>
      <c r="AU334" s="442"/>
      <c r="AV334" s="442"/>
      <c r="AW334" s="442"/>
      <c r="AX334" s="442"/>
      <c r="AY334" s="442"/>
      <c r="AZ334" s="442"/>
    </row>
    <row r="335" spans="2:52" ht="20.100000000000001" hidden="1" customHeight="1" outlineLevel="1">
      <c r="B335" s="434"/>
      <c r="C335" s="1002"/>
      <c r="D335" s="1003"/>
      <c r="E335" s="1003"/>
      <c r="F335" s="1004"/>
      <c r="G335" s="1005"/>
      <c r="H335" s="1006"/>
      <c r="I335" s="1006"/>
      <c r="J335" s="1006"/>
      <c r="K335" s="1007"/>
      <c r="L335" s="715"/>
      <c r="M335" s="715"/>
      <c r="N335" s="715"/>
      <c r="O335" s="715"/>
      <c r="P335" s="715"/>
      <c r="Q335" s="715"/>
      <c r="R335" s="715"/>
      <c r="S335" s="716"/>
      <c r="T335" s="717"/>
      <c r="U335" s="720">
        <f t="shared" si="105"/>
        <v>0</v>
      </c>
      <c r="V335" s="721">
        <f t="shared" si="106"/>
        <v>0</v>
      </c>
      <c r="W335" s="722">
        <f t="shared" si="107"/>
        <v>0</v>
      </c>
      <c r="X335" s="442"/>
      <c r="Y335" s="442"/>
      <c r="Z335" s="442"/>
      <c r="AA335" s="442"/>
      <c r="AB335" s="442"/>
      <c r="AC335" s="442"/>
      <c r="AD335" s="442"/>
      <c r="AE335" s="442"/>
      <c r="AF335" s="442"/>
      <c r="AG335" s="442"/>
      <c r="AH335" s="442"/>
      <c r="AI335" s="442"/>
      <c r="AJ335" s="442"/>
      <c r="AK335" s="442"/>
      <c r="AL335" s="442"/>
      <c r="AM335" s="442"/>
      <c r="AN335" s="442"/>
      <c r="AO335" s="442"/>
      <c r="AP335" s="442"/>
      <c r="AQ335" s="442"/>
      <c r="AR335" s="442"/>
      <c r="AS335" s="442"/>
      <c r="AT335" s="442"/>
      <c r="AU335" s="442"/>
      <c r="AV335" s="442"/>
      <c r="AW335" s="442"/>
      <c r="AX335" s="442"/>
      <c r="AY335" s="442"/>
      <c r="AZ335" s="442"/>
    </row>
    <row r="336" spans="2:52" s="19" customFormat="1" ht="9.9499999999999993" hidden="1" customHeight="1" outlineLevel="1">
      <c r="B336" s="435"/>
      <c r="C336" s="437"/>
      <c r="D336" s="437"/>
      <c r="E336" s="437"/>
      <c r="F336" s="437"/>
      <c r="G336" s="666"/>
      <c r="H336" s="666"/>
      <c r="I336" s="666"/>
      <c r="J336" s="666"/>
      <c r="K336" s="666"/>
      <c r="L336" s="438"/>
      <c r="M336" s="438"/>
      <c r="N336" s="438"/>
      <c r="O336" s="438"/>
      <c r="P336" s="438"/>
      <c r="Q336" s="438"/>
      <c r="R336" s="438"/>
      <c r="S336" s="438"/>
      <c r="T336" s="439"/>
      <c r="U336" s="439"/>
      <c r="V336" s="439"/>
      <c r="W336" s="667"/>
      <c r="X336" s="668"/>
      <c r="Y336" s="668"/>
      <c r="Z336" s="668"/>
      <c r="AA336" s="668"/>
      <c r="AB336" s="668"/>
      <c r="AC336" s="668"/>
      <c r="AD336" s="668"/>
      <c r="AE336" s="668"/>
      <c r="AF336" s="668"/>
      <c r="AG336" s="668"/>
      <c r="AH336" s="668"/>
      <c r="AI336" s="668"/>
      <c r="AJ336" s="668"/>
      <c r="AK336" s="668"/>
      <c r="AL336" s="668"/>
      <c r="AM336" s="668"/>
      <c r="AN336" s="668"/>
      <c r="AO336" s="668"/>
      <c r="AP336" s="668"/>
      <c r="AQ336" s="668"/>
      <c r="AR336" s="668"/>
      <c r="AS336" s="668"/>
      <c r="AT336" s="668"/>
      <c r="AU336" s="668"/>
      <c r="AV336" s="668"/>
      <c r="AW336" s="668"/>
      <c r="AX336" s="668"/>
      <c r="AY336" s="668"/>
      <c r="AZ336" s="668"/>
    </row>
    <row r="337" spans="2:52" ht="20.100000000000001" customHeight="1" collapsed="1">
      <c r="B337" s="32">
        <f>B325+1</f>
        <v>28</v>
      </c>
      <c r="C337" s="1013"/>
      <c r="D337" s="1014"/>
      <c r="E337" s="1014"/>
      <c r="F337" s="1015"/>
      <c r="G337" s="1016"/>
      <c r="H337" s="1017"/>
      <c r="I337" s="1017"/>
      <c r="J337" s="1017"/>
      <c r="K337" s="1018"/>
      <c r="L337" s="701">
        <f t="shared" ref="L337:R337" si="108">SUM(L338:L347)</f>
        <v>0</v>
      </c>
      <c r="M337" s="702">
        <f t="shared" si="108"/>
        <v>0</v>
      </c>
      <c r="N337" s="703">
        <f t="shared" si="108"/>
        <v>0</v>
      </c>
      <c r="O337" s="703">
        <f t="shared" si="108"/>
        <v>0</v>
      </c>
      <c r="P337" s="702">
        <f t="shared" si="108"/>
        <v>0</v>
      </c>
      <c r="Q337" s="704">
        <f t="shared" si="108"/>
        <v>0</v>
      </c>
      <c r="R337" s="701">
        <f t="shared" si="108"/>
        <v>0</v>
      </c>
      <c r="S337" s="705">
        <v>1</v>
      </c>
      <c r="T337" s="706">
        <f>(S338*T338)+(S339*T339)+(S340*T340)+(S341*T341)+(S342*T342)+(S343*T343)+(S344*T344)+(S345*T345)+(S346*T346)+(S347*T347)</f>
        <v>0</v>
      </c>
      <c r="U337" s="665">
        <f t="shared" ref="U337:U347" si="109">S337*T337*(1+MGKZ)*(1+Gewinn)*(1+Sicherheit)</f>
        <v>0</v>
      </c>
      <c r="V337" s="643">
        <f t="shared" ref="V337:V347" si="110">R337*Fertigung</f>
        <v>0</v>
      </c>
      <c r="W337" s="50">
        <f t="shared" ref="W337:W347" si="111">L337*$E$6+M337*$M$6+N337*$M$7+O337*$M$8+P337*$E$7+Q337*$M$9+U337+V337</f>
        <v>0</v>
      </c>
      <c r="X337" s="442"/>
      <c r="Y337" s="442"/>
      <c r="Z337" s="442"/>
      <c r="AA337" s="442"/>
      <c r="AB337" s="442"/>
      <c r="AC337" s="442"/>
      <c r="AD337" s="442"/>
      <c r="AE337" s="442"/>
      <c r="AF337" s="442"/>
      <c r="AG337" s="442"/>
      <c r="AH337" s="442"/>
      <c r="AI337" s="442"/>
      <c r="AJ337" s="442"/>
      <c r="AK337" s="442"/>
      <c r="AL337" s="442"/>
      <c r="AM337" s="442"/>
      <c r="AN337" s="442"/>
      <c r="AO337" s="442"/>
      <c r="AP337" s="442"/>
      <c r="AQ337" s="442"/>
      <c r="AR337" s="442"/>
      <c r="AS337" s="442"/>
      <c r="AT337" s="442"/>
      <c r="AU337" s="442"/>
      <c r="AV337" s="442"/>
      <c r="AW337" s="442"/>
      <c r="AX337" s="442"/>
      <c r="AY337" s="442"/>
      <c r="AZ337" s="442"/>
    </row>
    <row r="338" spans="2:52" ht="20.100000000000001" hidden="1" customHeight="1" outlineLevel="1">
      <c r="B338" s="433"/>
      <c r="C338" s="1002"/>
      <c r="D338" s="1003"/>
      <c r="E338" s="1003"/>
      <c r="F338" s="1004"/>
      <c r="G338" s="1005"/>
      <c r="H338" s="1006"/>
      <c r="I338" s="1006"/>
      <c r="J338" s="1006"/>
      <c r="K338" s="1007"/>
      <c r="L338" s="715"/>
      <c r="M338" s="715"/>
      <c r="N338" s="715"/>
      <c r="O338" s="715"/>
      <c r="P338" s="715"/>
      <c r="Q338" s="715"/>
      <c r="R338" s="715"/>
      <c r="S338" s="716"/>
      <c r="T338" s="717"/>
      <c r="U338" s="720">
        <f t="shared" si="109"/>
        <v>0</v>
      </c>
      <c r="V338" s="721">
        <f t="shared" si="110"/>
        <v>0</v>
      </c>
      <c r="W338" s="722">
        <f t="shared" si="111"/>
        <v>0</v>
      </c>
      <c r="X338" s="442"/>
      <c r="Y338" s="442"/>
      <c r="Z338" s="442"/>
      <c r="AA338" s="442"/>
      <c r="AB338" s="442"/>
      <c r="AC338" s="442"/>
      <c r="AD338" s="442"/>
      <c r="AE338" s="442"/>
      <c r="AF338" s="442"/>
      <c r="AG338" s="442"/>
      <c r="AH338" s="442"/>
      <c r="AI338" s="442"/>
      <c r="AJ338" s="442"/>
      <c r="AK338" s="442"/>
      <c r="AL338" s="442"/>
      <c r="AM338" s="442"/>
      <c r="AN338" s="442"/>
      <c r="AO338" s="442"/>
      <c r="AP338" s="442"/>
      <c r="AQ338" s="442"/>
      <c r="AR338" s="442"/>
      <c r="AS338" s="442"/>
      <c r="AT338" s="442"/>
      <c r="AU338" s="442"/>
      <c r="AV338" s="442"/>
      <c r="AW338" s="442"/>
      <c r="AX338" s="442"/>
      <c r="AY338" s="442"/>
      <c r="AZ338" s="442"/>
    </row>
    <row r="339" spans="2:52" ht="20.100000000000001" hidden="1" customHeight="1" outlineLevel="1">
      <c r="B339" s="434"/>
      <c r="C339" s="1002"/>
      <c r="D339" s="1003"/>
      <c r="E339" s="1003"/>
      <c r="F339" s="1004"/>
      <c r="G339" s="1005"/>
      <c r="H339" s="1006"/>
      <c r="I339" s="1006"/>
      <c r="J339" s="1006"/>
      <c r="K339" s="1007"/>
      <c r="L339" s="715"/>
      <c r="M339" s="715"/>
      <c r="N339" s="715"/>
      <c r="O339" s="715"/>
      <c r="P339" s="715"/>
      <c r="Q339" s="715"/>
      <c r="R339" s="715"/>
      <c r="S339" s="716"/>
      <c r="T339" s="717"/>
      <c r="U339" s="720">
        <f t="shared" si="109"/>
        <v>0</v>
      </c>
      <c r="V339" s="721">
        <f t="shared" si="110"/>
        <v>0</v>
      </c>
      <c r="W339" s="722">
        <f t="shared" si="111"/>
        <v>0</v>
      </c>
      <c r="X339" s="442"/>
      <c r="Y339" s="442"/>
      <c r="Z339" s="442"/>
      <c r="AA339" s="442"/>
      <c r="AB339" s="442"/>
      <c r="AC339" s="442"/>
      <c r="AD339" s="442"/>
      <c r="AE339" s="442"/>
      <c r="AF339" s="442"/>
      <c r="AG339" s="442"/>
      <c r="AH339" s="442"/>
      <c r="AI339" s="442"/>
      <c r="AJ339" s="442"/>
      <c r="AK339" s="442"/>
      <c r="AL339" s="442"/>
      <c r="AM339" s="442"/>
      <c r="AN339" s="442"/>
      <c r="AO339" s="442"/>
      <c r="AP339" s="442"/>
      <c r="AQ339" s="442"/>
      <c r="AR339" s="442"/>
      <c r="AS339" s="442"/>
      <c r="AT339" s="442"/>
      <c r="AU339" s="442"/>
      <c r="AV339" s="442"/>
      <c r="AW339" s="442"/>
      <c r="AX339" s="442"/>
      <c r="AY339" s="442"/>
      <c r="AZ339" s="442"/>
    </row>
    <row r="340" spans="2:52" ht="20.100000000000001" hidden="1" customHeight="1" outlineLevel="1">
      <c r="B340" s="434"/>
      <c r="C340" s="1002"/>
      <c r="D340" s="1003"/>
      <c r="E340" s="1003"/>
      <c r="F340" s="1004"/>
      <c r="G340" s="1005"/>
      <c r="H340" s="1006"/>
      <c r="I340" s="1006"/>
      <c r="J340" s="1006"/>
      <c r="K340" s="1007"/>
      <c r="L340" s="715"/>
      <c r="M340" s="715"/>
      <c r="N340" s="715"/>
      <c r="O340" s="715"/>
      <c r="P340" s="715"/>
      <c r="Q340" s="715"/>
      <c r="R340" s="715"/>
      <c r="S340" s="716"/>
      <c r="T340" s="717"/>
      <c r="U340" s="720">
        <f t="shared" si="109"/>
        <v>0</v>
      </c>
      <c r="V340" s="721">
        <f t="shared" si="110"/>
        <v>0</v>
      </c>
      <c r="W340" s="722">
        <f t="shared" si="111"/>
        <v>0</v>
      </c>
      <c r="X340" s="442"/>
      <c r="Y340" s="442"/>
      <c r="Z340" s="442"/>
      <c r="AA340" s="442"/>
      <c r="AB340" s="442"/>
      <c r="AC340" s="442"/>
      <c r="AD340" s="442"/>
      <c r="AE340" s="442"/>
      <c r="AF340" s="442"/>
      <c r="AG340" s="442"/>
      <c r="AH340" s="442"/>
      <c r="AI340" s="442"/>
      <c r="AJ340" s="442"/>
      <c r="AK340" s="442"/>
      <c r="AL340" s="442"/>
      <c r="AM340" s="442"/>
      <c r="AN340" s="442"/>
      <c r="AO340" s="442"/>
      <c r="AP340" s="442"/>
      <c r="AQ340" s="442"/>
      <c r="AR340" s="442"/>
      <c r="AS340" s="442"/>
      <c r="AT340" s="442"/>
      <c r="AU340" s="442"/>
      <c r="AV340" s="442"/>
      <c r="AW340" s="442"/>
      <c r="AX340" s="442"/>
      <c r="AY340" s="442"/>
      <c r="AZ340" s="442"/>
    </row>
    <row r="341" spans="2:52" ht="20.100000000000001" hidden="1" customHeight="1" outlineLevel="1">
      <c r="B341" s="434"/>
      <c r="C341" s="1002"/>
      <c r="D341" s="1003"/>
      <c r="E341" s="1003"/>
      <c r="F341" s="1004"/>
      <c r="G341" s="1005"/>
      <c r="H341" s="1006"/>
      <c r="I341" s="1006"/>
      <c r="J341" s="1006"/>
      <c r="K341" s="1007"/>
      <c r="L341" s="715"/>
      <c r="M341" s="715"/>
      <c r="N341" s="715"/>
      <c r="O341" s="715"/>
      <c r="P341" s="715"/>
      <c r="Q341" s="715"/>
      <c r="R341" s="715"/>
      <c r="S341" s="716"/>
      <c r="T341" s="717"/>
      <c r="U341" s="720">
        <f t="shared" si="109"/>
        <v>0</v>
      </c>
      <c r="V341" s="721">
        <f t="shared" si="110"/>
        <v>0</v>
      </c>
      <c r="W341" s="722">
        <f t="shared" si="111"/>
        <v>0</v>
      </c>
      <c r="X341" s="442"/>
      <c r="Y341" s="442"/>
      <c r="Z341" s="442"/>
      <c r="AA341" s="442"/>
      <c r="AB341" s="442"/>
      <c r="AC341" s="442"/>
      <c r="AD341" s="442"/>
      <c r="AE341" s="442"/>
      <c r="AF341" s="442"/>
      <c r="AG341" s="442"/>
      <c r="AH341" s="442"/>
      <c r="AI341" s="442"/>
      <c r="AJ341" s="442"/>
      <c r="AK341" s="442"/>
      <c r="AL341" s="442"/>
      <c r="AM341" s="442"/>
      <c r="AN341" s="442"/>
      <c r="AO341" s="442"/>
      <c r="AP341" s="442"/>
      <c r="AQ341" s="442"/>
      <c r="AR341" s="442"/>
      <c r="AS341" s="442"/>
      <c r="AT341" s="442"/>
      <c r="AU341" s="442"/>
      <c r="AV341" s="442"/>
      <c r="AW341" s="442"/>
      <c r="AX341" s="442"/>
      <c r="AY341" s="442"/>
      <c r="AZ341" s="442"/>
    </row>
    <row r="342" spans="2:52" ht="20.100000000000001" hidden="1" customHeight="1" outlineLevel="1">
      <c r="B342" s="434"/>
      <c r="C342" s="1002"/>
      <c r="D342" s="1003"/>
      <c r="E342" s="1003"/>
      <c r="F342" s="1004"/>
      <c r="G342" s="1005"/>
      <c r="H342" s="1006"/>
      <c r="I342" s="1006"/>
      <c r="J342" s="1006"/>
      <c r="K342" s="1007"/>
      <c r="L342" s="715"/>
      <c r="M342" s="715"/>
      <c r="N342" s="715"/>
      <c r="O342" s="715"/>
      <c r="P342" s="715"/>
      <c r="Q342" s="715"/>
      <c r="R342" s="715"/>
      <c r="S342" s="716"/>
      <c r="T342" s="717"/>
      <c r="U342" s="720">
        <f t="shared" si="109"/>
        <v>0</v>
      </c>
      <c r="V342" s="721">
        <f t="shared" si="110"/>
        <v>0</v>
      </c>
      <c r="W342" s="722">
        <f t="shared" si="111"/>
        <v>0</v>
      </c>
      <c r="X342" s="442"/>
      <c r="Y342" s="442"/>
      <c r="Z342" s="442"/>
      <c r="AA342" s="442"/>
      <c r="AB342" s="442"/>
      <c r="AC342" s="442"/>
      <c r="AD342" s="442"/>
      <c r="AE342" s="442"/>
      <c r="AF342" s="442"/>
      <c r="AG342" s="442"/>
      <c r="AH342" s="442"/>
      <c r="AI342" s="442"/>
      <c r="AJ342" s="442"/>
      <c r="AK342" s="442"/>
      <c r="AL342" s="442"/>
      <c r="AM342" s="442"/>
      <c r="AN342" s="442"/>
      <c r="AO342" s="442"/>
      <c r="AP342" s="442"/>
      <c r="AQ342" s="442"/>
      <c r="AR342" s="442"/>
      <c r="AS342" s="442"/>
      <c r="AT342" s="442"/>
      <c r="AU342" s="442"/>
      <c r="AV342" s="442"/>
      <c r="AW342" s="442"/>
      <c r="AX342" s="442"/>
      <c r="AY342" s="442"/>
      <c r="AZ342" s="442"/>
    </row>
    <row r="343" spans="2:52" ht="20.100000000000001" hidden="1" customHeight="1" outlineLevel="1">
      <c r="B343" s="434"/>
      <c r="C343" s="1002"/>
      <c r="D343" s="1003"/>
      <c r="E343" s="1003"/>
      <c r="F343" s="1004"/>
      <c r="G343" s="1005"/>
      <c r="H343" s="1006"/>
      <c r="I343" s="1006"/>
      <c r="J343" s="1006"/>
      <c r="K343" s="1007"/>
      <c r="L343" s="715"/>
      <c r="M343" s="715"/>
      <c r="N343" s="715"/>
      <c r="O343" s="715"/>
      <c r="P343" s="715"/>
      <c r="Q343" s="715"/>
      <c r="R343" s="715"/>
      <c r="S343" s="716"/>
      <c r="T343" s="717"/>
      <c r="U343" s="720">
        <f t="shared" si="109"/>
        <v>0</v>
      </c>
      <c r="V343" s="721">
        <f t="shared" si="110"/>
        <v>0</v>
      </c>
      <c r="W343" s="722">
        <f t="shared" si="111"/>
        <v>0</v>
      </c>
      <c r="X343" s="442"/>
      <c r="Y343" s="442"/>
      <c r="Z343" s="442"/>
      <c r="AA343" s="442"/>
      <c r="AB343" s="442"/>
      <c r="AC343" s="442"/>
      <c r="AD343" s="442"/>
      <c r="AE343" s="442"/>
      <c r="AF343" s="442"/>
      <c r="AG343" s="442"/>
      <c r="AH343" s="442"/>
      <c r="AI343" s="442"/>
      <c r="AJ343" s="442"/>
      <c r="AK343" s="442"/>
      <c r="AL343" s="442"/>
      <c r="AM343" s="442"/>
      <c r="AN343" s="442"/>
      <c r="AO343" s="442"/>
      <c r="AP343" s="442"/>
      <c r="AQ343" s="442"/>
      <c r="AR343" s="442"/>
      <c r="AS343" s="442"/>
      <c r="AT343" s="442"/>
      <c r="AU343" s="442"/>
      <c r="AV343" s="442"/>
      <c r="AW343" s="442"/>
      <c r="AX343" s="442"/>
      <c r="AY343" s="442"/>
      <c r="AZ343" s="442"/>
    </row>
    <row r="344" spans="2:52" ht="20.100000000000001" hidden="1" customHeight="1" outlineLevel="1">
      <c r="B344" s="434"/>
      <c r="C344" s="1002"/>
      <c r="D344" s="1003"/>
      <c r="E344" s="1003"/>
      <c r="F344" s="1004"/>
      <c r="G344" s="1005"/>
      <c r="H344" s="1006"/>
      <c r="I344" s="1006"/>
      <c r="J344" s="1006"/>
      <c r="K344" s="1007"/>
      <c r="L344" s="715"/>
      <c r="M344" s="715"/>
      <c r="N344" s="715"/>
      <c r="O344" s="715"/>
      <c r="P344" s="715"/>
      <c r="Q344" s="715"/>
      <c r="R344" s="715"/>
      <c r="S344" s="716"/>
      <c r="T344" s="717"/>
      <c r="U344" s="720">
        <f t="shared" si="109"/>
        <v>0</v>
      </c>
      <c r="V344" s="721">
        <f t="shared" si="110"/>
        <v>0</v>
      </c>
      <c r="W344" s="722">
        <f t="shared" si="111"/>
        <v>0</v>
      </c>
      <c r="X344" s="442"/>
      <c r="Y344" s="442"/>
      <c r="Z344" s="442"/>
      <c r="AA344" s="442"/>
      <c r="AB344" s="442"/>
      <c r="AC344" s="442"/>
      <c r="AD344" s="442"/>
      <c r="AE344" s="442"/>
      <c r="AF344" s="442"/>
      <c r="AG344" s="442"/>
      <c r="AH344" s="442"/>
      <c r="AI344" s="442"/>
      <c r="AJ344" s="442"/>
      <c r="AK344" s="442"/>
      <c r="AL344" s="442"/>
      <c r="AM344" s="442"/>
      <c r="AN344" s="442"/>
      <c r="AO344" s="442"/>
      <c r="AP344" s="442"/>
      <c r="AQ344" s="442"/>
      <c r="AR344" s="442"/>
      <c r="AS344" s="442"/>
      <c r="AT344" s="442"/>
      <c r="AU344" s="442"/>
      <c r="AV344" s="442"/>
      <c r="AW344" s="442"/>
      <c r="AX344" s="442"/>
      <c r="AY344" s="442"/>
      <c r="AZ344" s="442"/>
    </row>
    <row r="345" spans="2:52" ht="20.100000000000001" hidden="1" customHeight="1" outlineLevel="1">
      <c r="B345" s="434"/>
      <c r="C345" s="1002"/>
      <c r="D345" s="1003"/>
      <c r="E345" s="1003"/>
      <c r="F345" s="1004"/>
      <c r="G345" s="1005"/>
      <c r="H345" s="1006"/>
      <c r="I345" s="1006"/>
      <c r="J345" s="1006"/>
      <c r="K345" s="1007"/>
      <c r="L345" s="715"/>
      <c r="M345" s="715"/>
      <c r="N345" s="715"/>
      <c r="O345" s="715"/>
      <c r="P345" s="715"/>
      <c r="Q345" s="715"/>
      <c r="R345" s="715"/>
      <c r="S345" s="716"/>
      <c r="T345" s="717"/>
      <c r="U345" s="720">
        <f t="shared" si="109"/>
        <v>0</v>
      </c>
      <c r="V345" s="721">
        <f t="shared" si="110"/>
        <v>0</v>
      </c>
      <c r="W345" s="722">
        <f t="shared" si="111"/>
        <v>0</v>
      </c>
      <c r="X345" s="442"/>
      <c r="Y345" s="442"/>
      <c r="Z345" s="442"/>
      <c r="AA345" s="442"/>
      <c r="AB345" s="442"/>
      <c r="AC345" s="442"/>
      <c r="AD345" s="442"/>
      <c r="AE345" s="442"/>
      <c r="AF345" s="442"/>
      <c r="AG345" s="442"/>
      <c r="AH345" s="442"/>
      <c r="AI345" s="442"/>
      <c r="AJ345" s="442"/>
      <c r="AK345" s="442"/>
      <c r="AL345" s="442"/>
      <c r="AM345" s="442"/>
      <c r="AN345" s="442"/>
      <c r="AO345" s="442"/>
      <c r="AP345" s="442"/>
      <c r="AQ345" s="442"/>
      <c r="AR345" s="442"/>
      <c r="AS345" s="442"/>
      <c r="AT345" s="442"/>
      <c r="AU345" s="442"/>
      <c r="AV345" s="442"/>
      <c r="AW345" s="442"/>
      <c r="AX345" s="442"/>
      <c r="AY345" s="442"/>
      <c r="AZ345" s="442"/>
    </row>
    <row r="346" spans="2:52" ht="20.100000000000001" hidden="1" customHeight="1" outlineLevel="1">
      <c r="B346" s="434"/>
      <c r="C346" s="1002"/>
      <c r="D346" s="1003"/>
      <c r="E346" s="1003"/>
      <c r="F346" s="1004"/>
      <c r="G346" s="1005"/>
      <c r="H346" s="1006"/>
      <c r="I346" s="1006"/>
      <c r="J346" s="1006"/>
      <c r="K346" s="1007"/>
      <c r="L346" s="715"/>
      <c r="M346" s="715"/>
      <c r="N346" s="715"/>
      <c r="O346" s="715"/>
      <c r="P346" s="715"/>
      <c r="Q346" s="715"/>
      <c r="R346" s="715"/>
      <c r="S346" s="716"/>
      <c r="T346" s="717"/>
      <c r="U346" s="720">
        <f t="shared" si="109"/>
        <v>0</v>
      </c>
      <c r="V346" s="721">
        <f t="shared" si="110"/>
        <v>0</v>
      </c>
      <c r="W346" s="722">
        <f t="shared" si="111"/>
        <v>0</v>
      </c>
      <c r="X346" s="442"/>
      <c r="Y346" s="442"/>
      <c r="Z346" s="442"/>
      <c r="AA346" s="442"/>
      <c r="AB346" s="442"/>
      <c r="AC346" s="442"/>
      <c r="AD346" s="442"/>
      <c r="AE346" s="442"/>
      <c r="AF346" s="442"/>
      <c r="AG346" s="442"/>
      <c r="AH346" s="442"/>
      <c r="AI346" s="442"/>
      <c r="AJ346" s="442"/>
      <c r="AK346" s="442"/>
      <c r="AL346" s="442"/>
      <c r="AM346" s="442"/>
      <c r="AN346" s="442"/>
      <c r="AO346" s="442"/>
      <c r="AP346" s="442"/>
      <c r="AQ346" s="442"/>
      <c r="AR346" s="442"/>
      <c r="AS346" s="442"/>
      <c r="AT346" s="442"/>
      <c r="AU346" s="442"/>
      <c r="AV346" s="442"/>
      <c r="AW346" s="442"/>
      <c r="AX346" s="442"/>
      <c r="AY346" s="442"/>
      <c r="AZ346" s="442"/>
    </row>
    <row r="347" spans="2:52" ht="20.100000000000001" hidden="1" customHeight="1" outlineLevel="1">
      <c r="B347" s="434"/>
      <c r="C347" s="1002"/>
      <c r="D347" s="1003"/>
      <c r="E347" s="1003"/>
      <c r="F347" s="1004"/>
      <c r="G347" s="1005"/>
      <c r="H347" s="1006"/>
      <c r="I347" s="1006"/>
      <c r="J347" s="1006"/>
      <c r="K347" s="1007"/>
      <c r="L347" s="715"/>
      <c r="M347" s="715"/>
      <c r="N347" s="715"/>
      <c r="O347" s="715"/>
      <c r="P347" s="715"/>
      <c r="Q347" s="715"/>
      <c r="R347" s="715"/>
      <c r="S347" s="716"/>
      <c r="T347" s="717"/>
      <c r="U347" s="720">
        <f t="shared" si="109"/>
        <v>0</v>
      </c>
      <c r="V347" s="721">
        <f t="shared" si="110"/>
        <v>0</v>
      </c>
      <c r="W347" s="722">
        <f t="shared" si="111"/>
        <v>0</v>
      </c>
      <c r="X347" s="442"/>
      <c r="Y347" s="442"/>
      <c r="Z347" s="442"/>
      <c r="AA347" s="442"/>
      <c r="AB347" s="442"/>
      <c r="AC347" s="442"/>
      <c r="AD347" s="442"/>
      <c r="AE347" s="442"/>
      <c r="AF347" s="442"/>
      <c r="AG347" s="442"/>
      <c r="AH347" s="442"/>
      <c r="AI347" s="442"/>
      <c r="AJ347" s="442"/>
      <c r="AK347" s="442"/>
      <c r="AL347" s="442"/>
      <c r="AM347" s="442"/>
      <c r="AN347" s="442"/>
      <c r="AO347" s="442"/>
      <c r="AP347" s="442"/>
      <c r="AQ347" s="442"/>
      <c r="AR347" s="442"/>
      <c r="AS347" s="442"/>
      <c r="AT347" s="442"/>
      <c r="AU347" s="442"/>
      <c r="AV347" s="442"/>
      <c r="AW347" s="442"/>
      <c r="AX347" s="442"/>
      <c r="AY347" s="442"/>
      <c r="AZ347" s="442"/>
    </row>
    <row r="348" spans="2:52" s="19" customFormat="1" ht="9.9499999999999993" hidden="1" customHeight="1" outlineLevel="1">
      <c r="B348" s="435"/>
      <c r="C348" s="437"/>
      <c r="D348" s="437"/>
      <c r="E348" s="437"/>
      <c r="F348" s="437"/>
      <c r="G348" s="666"/>
      <c r="H348" s="666"/>
      <c r="I348" s="666"/>
      <c r="J348" s="666"/>
      <c r="K348" s="666"/>
      <c r="L348" s="438"/>
      <c r="M348" s="438"/>
      <c r="N348" s="438"/>
      <c r="O348" s="438"/>
      <c r="P348" s="438"/>
      <c r="Q348" s="438"/>
      <c r="R348" s="438"/>
      <c r="S348" s="438"/>
      <c r="T348" s="439"/>
      <c r="U348" s="439"/>
      <c r="V348" s="439"/>
      <c r="W348" s="667"/>
      <c r="X348" s="668"/>
      <c r="Y348" s="668"/>
      <c r="Z348" s="668"/>
      <c r="AA348" s="668"/>
      <c r="AB348" s="668"/>
      <c r="AC348" s="668"/>
      <c r="AD348" s="668"/>
      <c r="AE348" s="668"/>
      <c r="AF348" s="668"/>
      <c r="AG348" s="668"/>
      <c r="AH348" s="668"/>
      <c r="AI348" s="668"/>
      <c r="AJ348" s="668"/>
      <c r="AK348" s="668"/>
      <c r="AL348" s="668"/>
      <c r="AM348" s="668"/>
      <c r="AN348" s="668"/>
      <c r="AO348" s="668"/>
      <c r="AP348" s="668"/>
      <c r="AQ348" s="668"/>
      <c r="AR348" s="668"/>
      <c r="AS348" s="668"/>
      <c r="AT348" s="668"/>
      <c r="AU348" s="668"/>
      <c r="AV348" s="668"/>
      <c r="AW348" s="668"/>
      <c r="AX348" s="668"/>
      <c r="AY348" s="668"/>
      <c r="AZ348" s="668"/>
    </row>
    <row r="349" spans="2:52" ht="20.100000000000001" customHeight="1" collapsed="1">
      <c r="B349" s="32">
        <f>B337+1</f>
        <v>29</v>
      </c>
      <c r="C349" s="1013"/>
      <c r="D349" s="1014"/>
      <c r="E349" s="1014"/>
      <c r="F349" s="1015"/>
      <c r="G349" s="1016"/>
      <c r="H349" s="1017"/>
      <c r="I349" s="1017"/>
      <c r="J349" s="1017"/>
      <c r="K349" s="1018"/>
      <c r="L349" s="701">
        <f t="shared" ref="L349:R349" si="112">SUM(L350:L359)</f>
        <v>0</v>
      </c>
      <c r="M349" s="702">
        <f t="shared" si="112"/>
        <v>0</v>
      </c>
      <c r="N349" s="703">
        <f t="shared" si="112"/>
        <v>0</v>
      </c>
      <c r="O349" s="703">
        <f t="shared" si="112"/>
        <v>0</v>
      </c>
      <c r="P349" s="702">
        <f t="shared" si="112"/>
        <v>0</v>
      </c>
      <c r="Q349" s="704">
        <f t="shared" si="112"/>
        <v>0</v>
      </c>
      <c r="R349" s="701">
        <f t="shared" si="112"/>
        <v>0</v>
      </c>
      <c r="S349" s="705">
        <v>1</v>
      </c>
      <c r="T349" s="706">
        <f>(S350*T350)+(S351*T351)+(S352*T352)+(S353*T353)+(S354*T354)+(S355*T355)+(S356*T356)+(S357*T357)+(S358*T358)+(S359*T359)</f>
        <v>0</v>
      </c>
      <c r="U349" s="665">
        <f t="shared" ref="U349:U359" si="113">S349*T349*(1+MGKZ)*(1+Gewinn)*(1+Sicherheit)</f>
        <v>0</v>
      </c>
      <c r="V349" s="643">
        <f t="shared" ref="V349:V359" si="114">R349*Fertigung</f>
        <v>0</v>
      </c>
      <c r="W349" s="50">
        <f t="shared" ref="W349:W359" si="115">L349*$E$6+M349*$M$6+N349*$M$7+O349*$M$8+P349*$E$7+Q349*$M$9+U349+V349</f>
        <v>0</v>
      </c>
      <c r="X349" s="442"/>
      <c r="Y349" s="442"/>
      <c r="Z349" s="442"/>
      <c r="AA349" s="442"/>
      <c r="AB349" s="442"/>
      <c r="AC349" s="442"/>
      <c r="AD349" s="442"/>
      <c r="AE349" s="442"/>
      <c r="AF349" s="442"/>
      <c r="AG349" s="442"/>
      <c r="AH349" s="442"/>
      <c r="AI349" s="442"/>
      <c r="AJ349" s="442"/>
      <c r="AK349" s="442"/>
      <c r="AL349" s="442"/>
      <c r="AM349" s="442"/>
      <c r="AN349" s="442"/>
      <c r="AO349" s="442"/>
      <c r="AP349" s="442"/>
      <c r="AQ349" s="442"/>
      <c r="AR349" s="442"/>
      <c r="AS349" s="442"/>
      <c r="AT349" s="442"/>
      <c r="AU349" s="442"/>
      <c r="AV349" s="442"/>
      <c r="AW349" s="442"/>
      <c r="AX349" s="442"/>
      <c r="AY349" s="442"/>
      <c r="AZ349" s="442"/>
    </row>
    <row r="350" spans="2:52" ht="20.100000000000001" hidden="1" customHeight="1" outlineLevel="1">
      <c r="B350" s="433"/>
      <c r="C350" s="1002"/>
      <c r="D350" s="1003"/>
      <c r="E350" s="1003"/>
      <c r="F350" s="1004"/>
      <c r="G350" s="1005"/>
      <c r="H350" s="1006"/>
      <c r="I350" s="1006"/>
      <c r="J350" s="1006"/>
      <c r="K350" s="1007"/>
      <c r="L350" s="715"/>
      <c r="M350" s="715"/>
      <c r="N350" s="715"/>
      <c r="O350" s="715"/>
      <c r="P350" s="715"/>
      <c r="Q350" s="715"/>
      <c r="R350" s="715"/>
      <c r="S350" s="716"/>
      <c r="T350" s="717"/>
      <c r="U350" s="720">
        <f t="shared" si="113"/>
        <v>0</v>
      </c>
      <c r="V350" s="721">
        <f t="shared" si="114"/>
        <v>0</v>
      </c>
      <c r="W350" s="722">
        <f t="shared" si="115"/>
        <v>0</v>
      </c>
      <c r="X350" s="442"/>
      <c r="Y350" s="442"/>
      <c r="Z350" s="442"/>
      <c r="AA350" s="442"/>
      <c r="AB350" s="442"/>
      <c r="AC350" s="442"/>
      <c r="AD350" s="442"/>
      <c r="AE350" s="442"/>
      <c r="AF350" s="442"/>
      <c r="AG350" s="442"/>
      <c r="AH350" s="442"/>
      <c r="AI350" s="442"/>
      <c r="AJ350" s="442"/>
      <c r="AK350" s="442"/>
      <c r="AL350" s="442"/>
      <c r="AM350" s="442"/>
      <c r="AN350" s="442"/>
      <c r="AO350" s="442"/>
      <c r="AP350" s="442"/>
      <c r="AQ350" s="442"/>
      <c r="AR350" s="442"/>
      <c r="AS350" s="442"/>
      <c r="AT350" s="442"/>
      <c r="AU350" s="442"/>
      <c r="AV350" s="442"/>
      <c r="AW350" s="442"/>
      <c r="AX350" s="442"/>
      <c r="AY350" s="442"/>
      <c r="AZ350" s="442"/>
    </row>
    <row r="351" spans="2:52" ht="20.100000000000001" hidden="1" customHeight="1" outlineLevel="1">
      <c r="B351" s="434"/>
      <c r="C351" s="1002"/>
      <c r="D351" s="1003"/>
      <c r="E351" s="1003"/>
      <c r="F351" s="1004"/>
      <c r="G351" s="1005"/>
      <c r="H351" s="1006"/>
      <c r="I351" s="1006"/>
      <c r="J351" s="1006"/>
      <c r="K351" s="1007"/>
      <c r="L351" s="715"/>
      <c r="M351" s="715"/>
      <c r="N351" s="715"/>
      <c r="O351" s="715"/>
      <c r="P351" s="715"/>
      <c r="Q351" s="715"/>
      <c r="R351" s="715"/>
      <c r="S351" s="716"/>
      <c r="T351" s="717"/>
      <c r="U351" s="720">
        <f t="shared" si="113"/>
        <v>0</v>
      </c>
      <c r="V351" s="721">
        <f t="shared" si="114"/>
        <v>0</v>
      </c>
      <c r="W351" s="722">
        <f t="shared" si="115"/>
        <v>0</v>
      </c>
      <c r="X351" s="442"/>
      <c r="Y351" s="442"/>
      <c r="Z351" s="442"/>
      <c r="AA351" s="442"/>
      <c r="AB351" s="442"/>
      <c r="AC351" s="442"/>
      <c r="AD351" s="442"/>
      <c r="AE351" s="442"/>
      <c r="AF351" s="442"/>
      <c r="AG351" s="442"/>
      <c r="AH351" s="442"/>
      <c r="AI351" s="442"/>
      <c r="AJ351" s="442"/>
      <c r="AK351" s="442"/>
      <c r="AL351" s="442"/>
      <c r="AM351" s="442"/>
      <c r="AN351" s="442"/>
      <c r="AO351" s="442"/>
      <c r="AP351" s="442"/>
      <c r="AQ351" s="442"/>
      <c r="AR351" s="442"/>
      <c r="AS351" s="442"/>
      <c r="AT351" s="442"/>
      <c r="AU351" s="442"/>
      <c r="AV351" s="442"/>
      <c r="AW351" s="442"/>
      <c r="AX351" s="442"/>
      <c r="AY351" s="442"/>
      <c r="AZ351" s="442"/>
    </row>
    <row r="352" spans="2:52" ht="20.100000000000001" hidden="1" customHeight="1" outlineLevel="1">
      <c r="B352" s="434"/>
      <c r="C352" s="1002"/>
      <c r="D352" s="1003"/>
      <c r="E352" s="1003"/>
      <c r="F352" s="1004"/>
      <c r="G352" s="1005"/>
      <c r="H352" s="1006"/>
      <c r="I352" s="1006"/>
      <c r="J352" s="1006"/>
      <c r="K352" s="1007"/>
      <c r="L352" s="715"/>
      <c r="M352" s="715"/>
      <c r="N352" s="715"/>
      <c r="O352" s="715"/>
      <c r="P352" s="715"/>
      <c r="Q352" s="715"/>
      <c r="R352" s="715"/>
      <c r="S352" s="716"/>
      <c r="T352" s="717"/>
      <c r="U352" s="720">
        <f t="shared" si="113"/>
        <v>0</v>
      </c>
      <c r="V352" s="721">
        <f t="shared" si="114"/>
        <v>0</v>
      </c>
      <c r="W352" s="722">
        <f t="shared" si="115"/>
        <v>0</v>
      </c>
      <c r="X352" s="442"/>
      <c r="Y352" s="442"/>
      <c r="Z352" s="442"/>
      <c r="AA352" s="442"/>
      <c r="AB352" s="442"/>
      <c r="AC352" s="442"/>
      <c r="AD352" s="442"/>
      <c r="AE352" s="442"/>
      <c r="AF352" s="442"/>
      <c r="AG352" s="442"/>
      <c r="AH352" s="442"/>
      <c r="AI352" s="442"/>
      <c r="AJ352" s="442"/>
      <c r="AK352" s="442"/>
      <c r="AL352" s="442"/>
      <c r="AM352" s="442"/>
      <c r="AN352" s="442"/>
      <c r="AO352" s="442"/>
      <c r="AP352" s="442"/>
      <c r="AQ352" s="442"/>
      <c r="AR352" s="442"/>
      <c r="AS352" s="442"/>
      <c r="AT352" s="442"/>
      <c r="AU352" s="442"/>
      <c r="AV352" s="442"/>
      <c r="AW352" s="442"/>
      <c r="AX352" s="442"/>
      <c r="AY352" s="442"/>
      <c r="AZ352" s="442"/>
    </row>
    <row r="353" spans="2:52" ht="20.100000000000001" hidden="1" customHeight="1" outlineLevel="1">
      <c r="B353" s="434"/>
      <c r="C353" s="1002"/>
      <c r="D353" s="1003"/>
      <c r="E353" s="1003"/>
      <c r="F353" s="1004"/>
      <c r="G353" s="1005"/>
      <c r="H353" s="1006"/>
      <c r="I353" s="1006"/>
      <c r="J353" s="1006"/>
      <c r="K353" s="1007"/>
      <c r="L353" s="715"/>
      <c r="M353" s="715"/>
      <c r="N353" s="715"/>
      <c r="O353" s="715"/>
      <c r="P353" s="715"/>
      <c r="Q353" s="715"/>
      <c r="R353" s="715"/>
      <c r="S353" s="716"/>
      <c r="T353" s="717"/>
      <c r="U353" s="720">
        <f t="shared" si="113"/>
        <v>0</v>
      </c>
      <c r="V353" s="721">
        <f t="shared" si="114"/>
        <v>0</v>
      </c>
      <c r="W353" s="722">
        <f t="shared" si="115"/>
        <v>0</v>
      </c>
      <c r="X353" s="442"/>
      <c r="Y353" s="442"/>
      <c r="Z353" s="442"/>
      <c r="AA353" s="442"/>
      <c r="AB353" s="442"/>
      <c r="AC353" s="442"/>
      <c r="AD353" s="442"/>
      <c r="AE353" s="442"/>
      <c r="AF353" s="442"/>
      <c r="AG353" s="442"/>
      <c r="AH353" s="442"/>
      <c r="AI353" s="442"/>
      <c r="AJ353" s="442"/>
      <c r="AK353" s="442"/>
      <c r="AL353" s="442"/>
      <c r="AM353" s="442"/>
      <c r="AN353" s="442"/>
      <c r="AO353" s="442"/>
      <c r="AP353" s="442"/>
      <c r="AQ353" s="442"/>
      <c r="AR353" s="442"/>
      <c r="AS353" s="442"/>
      <c r="AT353" s="442"/>
      <c r="AU353" s="442"/>
      <c r="AV353" s="442"/>
      <c r="AW353" s="442"/>
      <c r="AX353" s="442"/>
      <c r="AY353" s="442"/>
      <c r="AZ353" s="442"/>
    </row>
    <row r="354" spans="2:52" ht="20.100000000000001" hidden="1" customHeight="1" outlineLevel="1">
      <c r="B354" s="434"/>
      <c r="C354" s="1002"/>
      <c r="D354" s="1003"/>
      <c r="E354" s="1003"/>
      <c r="F354" s="1004"/>
      <c r="G354" s="1005"/>
      <c r="H354" s="1006"/>
      <c r="I354" s="1006"/>
      <c r="J354" s="1006"/>
      <c r="K354" s="1007"/>
      <c r="L354" s="715"/>
      <c r="M354" s="715"/>
      <c r="N354" s="715"/>
      <c r="O354" s="715"/>
      <c r="P354" s="715"/>
      <c r="Q354" s="715"/>
      <c r="R354" s="715"/>
      <c r="S354" s="716"/>
      <c r="T354" s="717"/>
      <c r="U354" s="720">
        <f t="shared" si="113"/>
        <v>0</v>
      </c>
      <c r="V354" s="721">
        <f t="shared" si="114"/>
        <v>0</v>
      </c>
      <c r="W354" s="722">
        <f t="shared" si="115"/>
        <v>0</v>
      </c>
      <c r="X354" s="442"/>
      <c r="Y354" s="442"/>
      <c r="Z354" s="442"/>
      <c r="AA354" s="442"/>
      <c r="AB354" s="442"/>
      <c r="AC354" s="442"/>
      <c r="AD354" s="442"/>
      <c r="AE354" s="442"/>
      <c r="AF354" s="442"/>
      <c r="AG354" s="442"/>
      <c r="AH354" s="442"/>
      <c r="AI354" s="442"/>
      <c r="AJ354" s="442"/>
      <c r="AK354" s="442"/>
      <c r="AL354" s="442"/>
      <c r="AM354" s="442"/>
      <c r="AN354" s="442"/>
      <c r="AO354" s="442"/>
      <c r="AP354" s="442"/>
      <c r="AQ354" s="442"/>
      <c r="AR354" s="442"/>
      <c r="AS354" s="442"/>
      <c r="AT354" s="442"/>
      <c r="AU354" s="442"/>
      <c r="AV354" s="442"/>
      <c r="AW354" s="442"/>
      <c r="AX354" s="442"/>
      <c r="AY354" s="442"/>
      <c r="AZ354" s="442"/>
    </row>
    <row r="355" spans="2:52" ht="20.100000000000001" hidden="1" customHeight="1" outlineLevel="1">
      <c r="B355" s="434"/>
      <c r="C355" s="1002"/>
      <c r="D355" s="1003"/>
      <c r="E355" s="1003"/>
      <c r="F355" s="1004"/>
      <c r="G355" s="1005"/>
      <c r="H355" s="1006"/>
      <c r="I355" s="1006"/>
      <c r="J355" s="1006"/>
      <c r="K355" s="1007"/>
      <c r="L355" s="715"/>
      <c r="M355" s="715"/>
      <c r="N355" s="715"/>
      <c r="O355" s="715"/>
      <c r="P355" s="715"/>
      <c r="Q355" s="715"/>
      <c r="R355" s="715"/>
      <c r="S355" s="716"/>
      <c r="T355" s="717"/>
      <c r="U355" s="720">
        <f t="shared" si="113"/>
        <v>0</v>
      </c>
      <c r="V355" s="721">
        <f t="shared" si="114"/>
        <v>0</v>
      </c>
      <c r="W355" s="722">
        <f t="shared" si="115"/>
        <v>0</v>
      </c>
      <c r="X355" s="442"/>
      <c r="Y355" s="442"/>
      <c r="Z355" s="442"/>
      <c r="AA355" s="442"/>
      <c r="AB355" s="442"/>
      <c r="AC355" s="442"/>
      <c r="AD355" s="442"/>
      <c r="AE355" s="442"/>
      <c r="AF355" s="442"/>
      <c r="AG355" s="442"/>
      <c r="AH355" s="442"/>
      <c r="AI355" s="442"/>
      <c r="AJ355" s="442"/>
      <c r="AK355" s="442"/>
      <c r="AL355" s="442"/>
      <c r="AM355" s="442"/>
      <c r="AN355" s="442"/>
      <c r="AO355" s="442"/>
      <c r="AP355" s="442"/>
      <c r="AQ355" s="442"/>
      <c r="AR355" s="442"/>
      <c r="AS355" s="442"/>
      <c r="AT355" s="442"/>
      <c r="AU355" s="442"/>
      <c r="AV355" s="442"/>
      <c r="AW355" s="442"/>
      <c r="AX355" s="442"/>
      <c r="AY355" s="442"/>
      <c r="AZ355" s="442"/>
    </row>
    <row r="356" spans="2:52" ht="20.100000000000001" hidden="1" customHeight="1" outlineLevel="1">
      <c r="B356" s="434"/>
      <c r="C356" s="1002"/>
      <c r="D356" s="1003"/>
      <c r="E356" s="1003"/>
      <c r="F356" s="1004"/>
      <c r="G356" s="1005"/>
      <c r="H356" s="1006"/>
      <c r="I356" s="1006"/>
      <c r="J356" s="1006"/>
      <c r="K356" s="1007"/>
      <c r="L356" s="715"/>
      <c r="M356" s="715"/>
      <c r="N356" s="715"/>
      <c r="O356" s="715"/>
      <c r="P356" s="715"/>
      <c r="Q356" s="715"/>
      <c r="R356" s="715"/>
      <c r="S356" s="716"/>
      <c r="T356" s="717"/>
      <c r="U356" s="720">
        <f t="shared" si="113"/>
        <v>0</v>
      </c>
      <c r="V356" s="721">
        <f t="shared" si="114"/>
        <v>0</v>
      </c>
      <c r="W356" s="722">
        <f t="shared" si="115"/>
        <v>0</v>
      </c>
      <c r="X356" s="442"/>
      <c r="Y356" s="442"/>
      <c r="Z356" s="442"/>
      <c r="AA356" s="442"/>
      <c r="AB356" s="442"/>
      <c r="AC356" s="442"/>
      <c r="AD356" s="442"/>
      <c r="AE356" s="442"/>
      <c r="AF356" s="442"/>
      <c r="AG356" s="442"/>
      <c r="AH356" s="442"/>
      <c r="AI356" s="442"/>
      <c r="AJ356" s="442"/>
      <c r="AK356" s="442"/>
      <c r="AL356" s="442"/>
      <c r="AM356" s="442"/>
      <c r="AN356" s="442"/>
      <c r="AO356" s="442"/>
      <c r="AP356" s="442"/>
      <c r="AQ356" s="442"/>
      <c r="AR356" s="442"/>
      <c r="AS356" s="442"/>
      <c r="AT356" s="442"/>
      <c r="AU356" s="442"/>
      <c r="AV356" s="442"/>
      <c r="AW356" s="442"/>
      <c r="AX356" s="442"/>
      <c r="AY356" s="442"/>
      <c r="AZ356" s="442"/>
    </row>
    <row r="357" spans="2:52" ht="20.100000000000001" hidden="1" customHeight="1" outlineLevel="1">
      <c r="B357" s="434"/>
      <c r="C357" s="1002"/>
      <c r="D357" s="1003"/>
      <c r="E357" s="1003"/>
      <c r="F357" s="1004"/>
      <c r="G357" s="1005"/>
      <c r="H357" s="1006"/>
      <c r="I357" s="1006"/>
      <c r="J357" s="1006"/>
      <c r="K357" s="1007"/>
      <c r="L357" s="715"/>
      <c r="M357" s="715"/>
      <c r="N357" s="715"/>
      <c r="O357" s="715"/>
      <c r="P357" s="715"/>
      <c r="Q357" s="715"/>
      <c r="R357" s="715"/>
      <c r="S357" s="716"/>
      <c r="T357" s="717"/>
      <c r="U357" s="720">
        <f t="shared" si="113"/>
        <v>0</v>
      </c>
      <c r="V357" s="721">
        <f t="shared" si="114"/>
        <v>0</v>
      </c>
      <c r="W357" s="722">
        <f t="shared" si="115"/>
        <v>0</v>
      </c>
      <c r="X357" s="442"/>
      <c r="Y357" s="442"/>
      <c r="Z357" s="442"/>
      <c r="AA357" s="442"/>
      <c r="AB357" s="442"/>
      <c r="AC357" s="442"/>
      <c r="AD357" s="442"/>
      <c r="AE357" s="442"/>
      <c r="AF357" s="442"/>
      <c r="AG357" s="442"/>
      <c r="AH357" s="442"/>
      <c r="AI357" s="442"/>
      <c r="AJ357" s="442"/>
      <c r="AK357" s="442"/>
      <c r="AL357" s="442"/>
      <c r="AM357" s="442"/>
      <c r="AN357" s="442"/>
      <c r="AO357" s="442"/>
      <c r="AP357" s="442"/>
      <c r="AQ357" s="442"/>
      <c r="AR357" s="442"/>
      <c r="AS357" s="442"/>
      <c r="AT357" s="442"/>
      <c r="AU357" s="442"/>
      <c r="AV357" s="442"/>
      <c r="AW357" s="442"/>
      <c r="AX357" s="442"/>
      <c r="AY357" s="442"/>
      <c r="AZ357" s="442"/>
    </row>
    <row r="358" spans="2:52" ht="20.100000000000001" hidden="1" customHeight="1" outlineLevel="1">
      <c r="B358" s="434"/>
      <c r="C358" s="1002"/>
      <c r="D358" s="1003"/>
      <c r="E358" s="1003"/>
      <c r="F358" s="1004"/>
      <c r="G358" s="1005"/>
      <c r="H358" s="1006"/>
      <c r="I358" s="1006"/>
      <c r="J358" s="1006"/>
      <c r="K358" s="1007"/>
      <c r="L358" s="715"/>
      <c r="M358" s="715"/>
      <c r="N358" s="715"/>
      <c r="O358" s="715"/>
      <c r="P358" s="715"/>
      <c r="Q358" s="715"/>
      <c r="R358" s="715"/>
      <c r="S358" s="716"/>
      <c r="T358" s="717"/>
      <c r="U358" s="720">
        <f t="shared" si="113"/>
        <v>0</v>
      </c>
      <c r="V358" s="721">
        <f t="shared" si="114"/>
        <v>0</v>
      </c>
      <c r="W358" s="722">
        <f t="shared" si="115"/>
        <v>0</v>
      </c>
      <c r="X358" s="442"/>
      <c r="Y358" s="442"/>
      <c r="Z358" s="442"/>
      <c r="AA358" s="442"/>
      <c r="AB358" s="442"/>
      <c r="AC358" s="442"/>
      <c r="AD358" s="442"/>
      <c r="AE358" s="442"/>
      <c r="AF358" s="442"/>
      <c r="AG358" s="442"/>
      <c r="AH358" s="442"/>
      <c r="AI358" s="442"/>
      <c r="AJ358" s="442"/>
      <c r="AK358" s="442"/>
      <c r="AL358" s="442"/>
      <c r="AM358" s="442"/>
      <c r="AN358" s="442"/>
      <c r="AO358" s="442"/>
      <c r="AP358" s="442"/>
      <c r="AQ358" s="442"/>
      <c r="AR358" s="442"/>
      <c r="AS358" s="442"/>
      <c r="AT358" s="442"/>
      <c r="AU358" s="442"/>
      <c r="AV358" s="442"/>
      <c r="AW358" s="442"/>
      <c r="AX358" s="442"/>
      <c r="AY358" s="442"/>
      <c r="AZ358" s="442"/>
    </row>
    <row r="359" spans="2:52" ht="20.100000000000001" hidden="1" customHeight="1" outlineLevel="1">
      <c r="B359" s="434"/>
      <c r="C359" s="1002"/>
      <c r="D359" s="1003"/>
      <c r="E359" s="1003"/>
      <c r="F359" s="1004"/>
      <c r="G359" s="1005"/>
      <c r="H359" s="1006"/>
      <c r="I359" s="1006"/>
      <c r="J359" s="1006"/>
      <c r="K359" s="1007"/>
      <c r="L359" s="715"/>
      <c r="M359" s="715"/>
      <c r="N359" s="715"/>
      <c r="O359" s="715"/>
      <c r="P359" s="715"/>
      <c r="Q359" s="715"/>
      <c r="R359" s="715"/>
      <c r="S359" s="716"/>
      <c r="T359" s="717"/>
      <c r="U359" s="720">
        <f t="shared" si="113"/>
        <v>0</v>
      </c>
      <c r="V359" s="721">
        <f t="shared" si="114"/>
        <v>0</v>
      </c>
      <c r="W359" s="722">
        <f t="shared" si="115"/>
        <v>0</v>
      </c>
      <c r="X359" s="442"/>
      <c r="Y359" s="442"/>
      <c r="Z359" s="442"/>
      <c r="AA359" s="442"/>
      <c r="AB359" s="442"/>
      <c r="AC359" s="442"/>
      <c r="AD359" s="442"/>
      <c r="AE359" s="442"/>
      <c r="AF359" s="442"/>
      <c r="AG359" s="442"/>
      <c r="AH359" s="442"/>
      <c r="AI359" s="442"/>
      <c r="AJ359" s="442"/>
      <c r="AK359" s="442"/>
      <c r="AL359" s="442"/>
      <c r="AM359" s="442"/>
      <c r="AN359" s="442"/>
      <c r="AO359" s="442"/>
      <c r="AP359" s="442"/>
      <c r="AQ359" s="442"/>
      <c r="AR359" s="442"/>
      <c r="AS359" s="442"/>
      <c r="AT359" s="442"/>
      <c r="AU359" s="442"/>
      <c r="AV359" s="442"/>
      <c r="AW359" s="442"/>
      <c r="AX359" s="442"/>
      <c r="AY359" s="442"/>
      <c r="AZ359" s="442"/>
    </row>
    <row r="360" spans="2:52" s="19" customFormat="1" ht="9.9499999999999993" hidden="1" customHeight="1" outlineLevel="1">
      <c r="B360" s="435"/>
      <c r="C360" s="437"/>
      <c r="D360" s="437"/>
      <c r="E360" s="437"/>
      <c r="F360" s="437"/>
      <c r="G360" s="666"/>
      <c r="H360" s="666"/>
      <c r="I360" s="666"/>
      <c r="J360" s="666"/>
      <c r="K360" s="666"/>
      <c r="L360" s="438"/>
      <c r="M360" s="438"/>
      <c r="N360" s="438"/>
      <c r="O360" s="438"/>
      <c r="P360" s="438"/>
      <c r="Q360" s="438"/>
      <c r="R360" s="438"/>
      <c r="S360" s="438"/>
      <c r="T360" s="439"/>
      <c r="U360" s="439"/>
      <c r="V360" s="439"/>
      <c r="W360" s="667"/>
      <c r="X360" s="668"/>
      <c r="Y360" s="668"/>
      <c r="Z360" s="668"/>
      <c r="AA360" s="668"/>
      <c r="AB360" s="668"/>
      <c r="AC360" s="668"/>
      <c r="AD360" s="668"/>
      <c r="AE360" s="668"/>
      <c r="AF360" s="668"/>
      <c r="AG360" s="668"/>
      <c r="AH360" s="668"/>
      <c r="AI360" s="668"/>
      <c r="AJ360" s="668"/>
      <c r="AK360" s="668"/>
      <c r="AL360" s="668"/>
      <c r="AM360" s="668"/>
      <c r="AN360" s="668"/>
      <c r="AO360" s="668"/>
      <c r="AP360" s="668"/>
      <c r="AQ360" s="668"/>
      <c r="AR360" s="668"/>
      <c r="AS360" s="668"/>
      <c r="AT360" s="668"/>
      <c r="AU360" s="668"/>
      <c r="AV360" s="668"/>
      <c r="AW360" s="668"/>
      <c r="AX360" s="668"/>
      <c r="AY360" s="668"/>
      <c r="AZ360" s="668"/>
    </row>
    <row r="361" spans="2:52" ht="20.100000000000001" customHeight="1" collapsed="1">
      <c r="B361" s="32">
        <f>B349+1</f>
        <v>30</v>
      </c>
      <c r="C361" s="1013"/>
      <c r="D361" s="1014"/>
      <c r="E361" s="1014"/>
      <c r="F361" s="1015"/>
      <c r="G361" s="1016"/>
      <c r="H361" s="1017"/>
      <c r="I361" s="1017"/>
      <c r="J361" s="1017"/>
      <c r="K361" s="1018"/>
      <c r="L361" s="701">
        <f t="shared" ref="L361:R361" si="116">SUM(L362:L371)</f>
        <v>0</v>
      </c>
      <c r="M361" s="702">
        <f t="shared" si="116"/>
        <v>0</v>
      </c>
      <c r="N361" s="703">
        <f t="shared" si="116"/>
        <v>0</v>
      </c>
      <c r="O361" s="703">
        <f t="shared" si="116"/>
        <v>0</v>
      </c>
      <c r="P361" s="702">
        <f t="shared" si="116"/>
        <v>0</v>
      </c>
      <c r="Q361" s="704">
        <f t="shared" si="116"/>
        <v>0</v>
      </c>
      <c r="R361" s="701">
        <f t="shared" si="116"/>
        <v>0</v>
      </c>
      <c r="S361" s="705">
        <v>1</v>
      </c>
      <c r="T361" s="706">
        <f>(S362*T362)+(S363*T363)+(S364*T364)+(S365*T365)+(S366*T366)+(S367*T367)+(S368*T368)+(S369*T369)+(S370*T370)+(S371*T371)</f>
        <v>0</v>
      </c>
      <c r="U361" s="665">
        <f t="shared" ref="U361:U371" si="117">S361*T361*(1+MGKZ)*(1+Gewinn)*(1+Sicherheit)</f>
        <v>0</v>
      </c>
      <c r="V361" s="643">
        <f t="shared" ref="V361:V371" si="118">R361*Fertigung</f>
        <v>0</v>
      </c>
      <c r="W361" s="50">
        <f t="shared" ref="W361:W371" si="119">L361*$E$6+M361*$M$6+N361*$M$7+O361*$M$8+P361*$E$7+Q361*$M$9+U361+V361</f>
        <v>0</v>
      </c>
      <c r="X361" s="442"/>
      <c r="Y361" s="442"/>
      <c r="Z361" s="442"/>
      <c r="AA361" s="442"/>
      <c r="AB361" s="442"/>
      <c r="AC361" s="442"/>
      <c r="AD361" s="442"/>
      <c r="AE361" s="442"/>
      <c r="AF361" s="442"/>
      <c r="AG361" s="442"/>
      <c r="AH361" s="442"/>
      <c r="AI361" s="442"/>
      <c r="AJ361" s="442"/>
      <c r="AK361" s="442"/>
      <c r="AL361" s="442"/>
      <c r="AM361" s="442"/>
      <c r="AN361" s="442"/>
      <c r="AO361" s="442"/>
      <c r="AP361" s="442"/>
      <c r="AQ361" s="442"/>
      <c r="AR361" s="442"/>
      <c r="AS361" s="442"/>
      <c r="AT361" s="442"/>
      <c r="AU361" s="442"/>
      <c r="AV361" s="442"/>
      <c r="AW361" s="442"/>
      <c r="AX361" s="442"/>
      <c r="AY361" s="442"/>
      <c r="AZ361" s="442"/>
    </row>
    <row r="362" spans="2:52" ht="20.100000000000001" hidden="1" customHeight="1" outlineLevel="1">
      <c r="B362" s="433"/>
      <c r="C362" s="1002"/>
      <c r="D362" s="1003"/>
      <c r="E362" s="1003"/>
      <c r="F362" s="1004"/>
      <c r="G362" s="1005"/>
      <c r="H362" s="1006"/>
      <c r="I362" s="1006"/>
      <c r="J362" s="1006"/>
      <c r="K362" s="1007"/>
      <c r="L362" s="715"/>
      <c r="M362" s="715"/>
      <c r="N362" s="715"/>
      <c r="O362" s="715"/>
      <c r="P362" s="715"/>
      <c r="Q362" s="715"/>
      <c r="R362" s="715"/>
      <c r="S362" s="716"/>
      <c r="T362" s="717"/>
      <c r="U362" s="720">
        <f t="shared" si="117"/>
        <v>0</v>
      </c>
      <c r="V362" s="721">
        <f t="shared" si="118"/>
        <v>0</v>
      </c>
      <c r="W362" s="722">
        <f t="shared" si="119"/>
        <v>0</v>
      </c>
      <c r="X362" s="442"/>
      <c r="Y362" s="442"/>
      <c r="Z362" s="442"/>
      <c r="AA362" s="442"/>
      <c r="AB362" s="442"/>
      <c r="AC362" s="442"/>
      <c r="AD362" s="442"/>
      <c r="AE362" s="442"/>
      <c r="AF362" s="442"/>
      <c r="AG362" s="442"/>
      <c r="AH362" s="442"/>
      <c r="AI362" s="442"/>
      <c r="AJ362" s="442"/>
      <c r="AK362" s="442"/>
      <c r="AL362" s="442"/>
      <c r="AM362" s="442"/>
      <c r="AN362" s="442"/>
      <c r="AO362" s="442"/>
      <c r="AP362" s="442"/>
      <c r="AQ362" s="442"/>
      <c r="AR362" s="442"/>
      <c r="AS362" s="442"/>
      <c r="AT362" s="442"/>
      <c r="AU362" s="442"/>
      <c r="AV362" s="442"/>
      <c r="AW362" s="442"/>
      <c r="AX362" s="442"/>
      <c r="AY362" s="442"/>
      <c r="AZ362" s="442"/>
    </row>
    <row r="363" spans="2:52" ht="20.100000000000001" hidden="1" customHeight="1" outlineLevel="1">
      <c r="B363" s="434"/>
      <c r="C363" s="1002"/>
      <c r="D363" s="1003"/>
      <c r="E363" s="1003"/>
      <c r="F363" s="1004"/>
      <c r="G363" s="1005"/>
      <c r="H363" s="1006"/>
      <c r="I363" s="1006"/>
      <c r="J363" s="1006"/>
      <c r="K363" s="1007"/>
      <c r="L363" s="715"/>
      <c r="M363" s="715"/>
      <c r="N363" s="715"/>
      <c r="O363" s="715"/>
      <c r="P363" s="715"/>
      <c r="Q363" s="715"/>
      <c r="R363" s="715"/>
      <c r="S363" s="716"/>
      <c r="T363" s="717"/>
      <c r="U363" s="720">
        <f t="shared" si="117"/>
        <v>0</v>
      </c>
      <c r="V363" s="721">
        <f t="shared" si="118"/>
        <v>0</v>
      </c>
      <c r="W363" s="722">
        <f t="shared" si="119"/>
        <v>0</v>
      </c>
      <c r="X363" s="442"/>
      <c r="Y363" s="442"/>
      <c r="Z363" s="442"/>
      <c r="AA363" s="442"/>
      <c r="AB363" s="442"/>
      <c r="AC363" s="442"/>
      <c r="AD363" s="442"/>
      <c r="AE363" s="442"/>
      <c r="AF363" s="442"/>
      <c r="AG363" s="442"/>
      <c r="AH363" s="442"/>
      <c r="AI363" s="442"/>
      <c r="AJ363" s="442"/>
      <c r="AK363" s="442"/>
      <c r="AL363" s="442"/>
      <c r="AM363" s="442"/>
      <c r="AN363" s="442"/>
      <c r="AO363" s="442"/>
      <c r="AP363" s="442"/>
      <c r="AQ363" s="442"/>
      <c r="AR363" s="442"/>
      <c r="AS363" s="442"/>
      <c r="AT363" s="442"/>
      <c r="AU363" s="442"/>
      <c r="AV363" s="442"/>
      <c r="AW363" s="442"/>
      <c r="AX363" s="442"/>
      <c r="AY363" s="442"/>
      <c r="AZ363" s="442"/>
    </row>
    <row r="364" spans="2:52" ht="20.100000000000001" hidden="1" customHeight="1" outlineLevel="1">
      <c r="B364" s="434"/>
      <c r="C364" s="1002"/>
      <c r="D364" s="1003"/>
      <c r="E364" s="1003"/>
      <c r="F364" s="1004"/>
      <c r="G364" s="1005"/>
      <c r="H364" s="1006"/>
      <c r="I364" s="1006"/>
      <c r="J364" s="1006"/>
      <c r="K364" s="1007"/>
      <c r="L364" s="715"/>
      <c r="M364" s="715"/>
      <c r="N364" s="715"/>
      <c r="O364" s="715"/>
      <c r="P364" s="715"/>
      <c r="Q364" s="715"/>
      <c r="R364" s="715"/>
      <c r="S364" s="716"/>
      <c r="T364" s="717"/>
      <c r="U364" s="720">
        <f t="shared" si="117"/>
        <v>0</v>
      </c>
      <c r="V364" s="721">
        <f t="shared" si="118"/>
        <v>0</v>
      </c>
      <c r="W364" s="722">
        <f t="shared" si="119"/>
        <v>0</v>
      </c>
      <c r="X364" s="442"/>
      <c r="Y364" s="442"/>
      <c r="Z364" s="442"/>
      <c r="AA364" s="442"/>
      <c r="AB364" s="442"/>
      <c r="AC364" s="442"/>
      <c r="AD364" s="442"/>
      <c r="AE364" s="442"/>
      <c r="AF364" s="442"/>
      <c r="AG364" s="442"/>
      <c r="AH364" s="442"/>
      <c r="AI364" s="442"/>
      <c r="AJ364" s="442"/>
      <c r="AK364" s="442"/>
      <c r="AL364" s="442"/>
      <c r="AM364" s="442"/>
      <c r="AN364" s="442"/>
      <c r="AO364" s="442"/>
      <c r="AP364" s="442"/>
      <c r="AQ364" s="442"/>
      <c r="AR364" s="442"/>
      <c r="AS364" s="442"/>
      <c r="AT364" s="442"/>
      <c r="AU364" s="442"/>
      <c r="AV364" s="442"/>
      <c r="AW364" s="442"/>
      <c r="AX364" s="442"/>
      <c r="AY364" s="442"/>
      <c r="AZ364" s="442"/>
    </row>
    <row r="365" spans="2:52" ht="20.100000000000001" hidden="1" customHeight="1" outlineLevel="1">
      <c r="B365" s="434"/>
      <c r="C365" s="1002"/>
      <c r="D365" s="1003"/>
      <c r="E365" s="1003"/>
      <c r="F365" s="1004"/>
      <c r="G365" s="1005"/>
      <c r="H365" s="1006"/>
      <c r="I365" s="1006"/>
      <c r="J365" s="1006"/>
      <c r="K365" s="1007"/>
      <c r="L365" s="715"/>
      <c r="M365" s="715"/>
      <c r="N365" s="715"/>
      <c r="O365" s="715"/>
      <c r="P365" s="715"/>
      <c r="Q365" s="715"/>
      <c r="R365" s="715"/>
      <c r="S365" s="716"/>
      <c r="T365" s="717"/>
      <c r="U365" s="720">
        <f t="shared" si="117"/>
        <v>0</v>
      </c>
      <c r="V365" s="721">
        <f t="shared" si="118"/>
        <v>0</v>
      </c>
      <c r="W365" s="722">
        <f t="shared" si="119"/>
        <v>0</v>
      </c>
      <c r="X365" s="442"/>
      <c r="Y365" s="442"/>
      <c r="Z365" s="442"/>
      <c r="AA365" s="442"/>
      <c r="AB365" s="442"/>
      <c r="AC365" s="442"/>
      <c r="AD365" s="442"/>
      <c r="AE365" s="442"/>
      <c r="AF365" s="442"/>
      <c r="AG365" s="442"/>
      <c r="AH365" s="442"/>
      <c r="AI365" s="442"/>
      <c r="AJ365" s="442"/>
      <c r="AK365" s="442"/>
      <c r="AL365" s="442"/>
      <c r="AM365" s="442"/>
      <c r="AN365" s="442"/>
      <c r="AO365" s="442"/>
      <c r="AP365" s="442"/>
      <c r="AQ365" s="442"/>
      <c r="AR365" s="442"/>
      <c r="AS365" s="442"/>
      <c r="AT365" s="442"/>
      <c r="AU365" s="442"/>
      <c r="AV365" s="442"/>
      <c r="AW365" s="442"/>
      <c r="AX365" s="442"/>
      <c r="AY365" s="442"/>
      <c r="AZ365" s="442"/>
    </row>
    <row r="366" spans="2:52" ht="20.100000000000001" hidden="1" customHeight="1" outlineLevel="1">
      <c r="B366" s="434"/>
      <c r="C366" s="1002"/>
      <c r="D366" s="1003"/>
      <c r="E366" s="1003"/>
      <c r="F366" s="1004"/>
      <c r="G366" s="1005"/>
      <c r="H366" s="1006"/>
      <c r="I366" s="1006"/>
      <c r="J366" s="1006"/>
      <c r="K366" s="1007"/>
      <c r="L366" s="715"/>
      <c r="M366" s="715"/>
      <c r="N366" s="715"/>
      <c r="O366" s="715"/>
      <c r="P366" s="715"/>
      <c r="Q366" s="715"/>
      <c r="R366" s="715"/>
      <c r="S366" s="716"/>
      <c r="T366" s="717"/>
      <c r="U366" s="720">
        <f t="shared" si="117"/>
        <v>0</v>
      </c>
      <c r="V366" s="721">
        <f t="shared" si="118"/>
        <v>0</v>
      </c>
      <c r="W366" s="722">
        <f t="shared" si="119"/>
        <v>0</v>
      </c>
      <c r="X366" s="442"/>
      <c r="Y366" s="442"/>
      <c r="Z366" s="442"/>
      <c r="AA366" s="442"/>
      <c r="AB366" s="442"/>
      <c r="AC366" s="442"/>
      <c r="AD366" s="442"/>
      <c r="AE366" s="442"/>
      <c r="AF366" s="442"/>
      <c r="AG366" s="442"/>
      <c r="AH366" s="442"/>
      <c r="AI366" s="442"/>
      <c r="AJ366" s="442"/>
      <c r="AK366" s="442"/>
      <c r="AL366" s="442"/>
      <c r="AM366" s="442"/>
      <c r="AN366" s="442"/>
      <c r="AO366" s="442"/>
      <c r="AP366" s="442"/>
      <c r="AQ366" s="442"/>
      <c r="AR366" s="442"/>
      <c r="AS366" s="442"/>
      <c r="AT366" s="442"/>
      <c r="AU366" s="442"/>
      <c r="AV366" s="442"/>
      <c r="AW366" s="442"/>
      <c r="AX366" s="442"/>
      <c r="AY366" s="442"/>
      <c r="AZ366" s="442"/>
    </row>
    <row r="367" spans="2:52" ht="20.100000000000001" hidden="1" customHeight="1" outlineLevel="1">
      <c r="B367" s="434"/>
      <c r="C367" s="1002"/>
      <c r="D367" s="1003"/>
      <c r="E367" s="1003"/>
      <c r="F367" s="1004"/>
      <c r="G367" s="1005"/>
      <c r="H367" s="1006"/>
      <c r="I367" s="1006"/>
      <c r="J367" s="1006"/>
      <c r="K367" s="1007"/>
      <c r="L367" s="715"/>
      <c r="M367" s="715"/>
      <c r="N367" s="715"/>
      <c r="O367" s="715"/>
      <c r="P367" s="715"/>
      <c r="Q367" s="715"/>
      <c r="R367" s="715"/>
      <c r="S367" s="716"/>
      <c r="T367" s="717"/>
      <c r="U367" s="720">
        <f t="shared" si="117"/>
        <v>0</v>
      </c>
      <c r="V367" s="721">
        <f t="shared" si="118"/>
        <v>0</v>
      </c>
      <c r="W367" s="722">
        <f t="shared" si="119"/>
        <v>0</v>
      </c>
      <c r="X367" s="442"/>
      <c r="Y367" s="442"/>
      <c r="Z367" s="442"/>
      <c r="AA367" s="442"/>
      <c r="AB367" s="442"/>
      <c r="AC367" s="442"/>
      <c r="AD367" s="442"/>
      <c r="AE367" s="442"/>
      <c r="AF367" s="442"/>
      <c r="AG367" s="442"/>
      <c r="AH367" s="442"/>
      <c r="AI367" s="442"/>
      <c r="AJ367" s="442"/>
      <c r="AK367" s="442"/>
      <c r="AL367" s="442"/>
      <c r="AM367" s="442"/>
      <c r="AN367" s="442"/>
      <c r="AO367" s="442"/>
      <c r="AP367" s="442"/>
      <c r="AQ367" s="442"/>
      <c r="AR367" s="442"/>
      <c r="AS367" s="442"/>
      <c r="AT367" s="442"/>
      <c r="AU367" s="442"/>
      <c r="AV367" s="442"/>
      <c r="AW367" s="442"/>
      <c r="AX367" s="442"/>
      <c r="AY367" s="442"/>
      <c r="AZ367" s="442"/>
    </row>
    <row r="368" spans="2:52" ht="20.100000000000001" hidden="1" customHeight="1" outlineLevel="1">
      <c r="B368" s="434"/>
      <c r="C368" s="1002"/>
      <c r="D368" s="1003"/>
      <c r="E368" s="1003"/>
      <c r="F368" s="1004"/>
      <c r="G368" s="1005"/>
      <c r="H368" s="1006"/>
      <c r="I368" s="1006"/>
      <c r="J368" s="1006"/>
      <c r="K368" s="1007"/>
      <c r="L368" s="715"/>
      <c r="M368" s="715"/>
      <c r="N368" s="715"/>
      <c r="O368" s="715"/>
      <c r="P368" s="715"/>
      <c r="Q368" s="715"/>
      <c r="R368" s="715"/>
      <c r="S368" s="716"/>
      <c r="T368" s="717"/>
      <c r="U368" s="720">
        <f t="shared" si="117"/>
        <v>0</v>
      </c>
      <c r="V368" s="721">
        <f t="shared" si="118"/>
        <v>0</v>
      </c>
      <c r="W368" s="722">
        <f t="shared" si="119"/>
        <v>0</v>
      </c>
      <c r="X368" s="442"/>
      <c r="Y368" s="442"/>
      <c r="Z368" s="442"/>
      <c r="AA368" s="442"/>
      <c r="AB368" s="442"/>
      <c r="AC368" s="442"/>
      <c r="AD368" s="442"/>
      <c r="AE368" s="442"/>
      <c r="AF368" s="442"/>
      <c r="AG368" s="442"/>
      <c r="AH368" s="442"/>
      <c r="AI368" s="442"/>
      <c r="AJ368" s="442"/>
      <c r="AK368" s="442"/>
      <c r="AL368" s="442"/>
      <c r="AM368" s="442"/>
      <c r="AN368" s="442"/>
      <c r="AO368" s="442"/>
      <c r="AP368" s="442"/>
      <c r="AQ368" s="442"/>
      <c r="AR368" s="442"/>
      <c r="AS368" s="442"/>
      <c r="AT368" s="442"/>
      <c r="AU368" s="442"/>
      <c r="AV368" s="442"/>
      <c r="AW368" s="442"/>
      <c r="AX368" s="442"/>
      <c r="AY368" s="442"/>
      <c r="AZ368" s="442"/>
    </row>
    <row r="369" spans="2:52" ht="20.100000000000001" hidden="1" customHeight="1" outlineLevel="1">
      <c r="B369" s="434"/>
      <c r="C369" s="1002"/>
      <c r="D369" s="1003"/>
      <c r="E369" s="1003"/>
      <c r="F369" s="1004"/>
      <c r="G369" s="1005"/>
      <c r="H369" s="1006"/>
      <c r="I369" s="1006"/>
      <c r="J369" s="1006"/>
      <c r="K369" s="1007"/>
      <c r="L369" s="715"/>
      <c r="M369" s="715"/>
      <c r="N369" s="715"/>
      <c r="O369" s="715"/>
      <c r="P369" s="715"/>
      <c r="Q369" s="715"/>
      <c r="R369" s="715"/>
      <c r="S369" s="716"/>
      <c r="T369" s="717"/>
      <c r="U369" s="720">
        <f t="shared" si="117"/>
        <v>0</v>
      </c>
      <c r="V369" s="721">
        <f t="shared" si="118"/>
        <v>0</v>
      </c>
      <c r="W369" s="722">
        <f t="shared" si="119"/>
        <v>0</v>
      </c>
      <c r="X369" s="442"/>
      <c r="Y369" s="442"/>
      <c r="Z369" s="442"/>
      <c r="AA369" s="442"/>
      <c r="AB369" s="442"/>
      <c r="AC369" s="442"/>
      <c r="AD369" s="442"/>
      <c r="AE369" s="442"/>
      <c r="AF369" s="442"/>
      <c r="AG369" s="442"/>
      <c r="AH369" s="442"/>
      <c r="AI369" s="442"/>
      <c r="AJ369" s="442"/>
      <c r="AK369" s="442"/>
      <c r="AL369" s="442"/>
      <c r="AM369" s="442"/>
      <c r="AN369" s="442"/>
      <c r="AO369" s="442"/>
      <c r="AP369" s="442"/>
      <c r="AQ369" s="442"/>
      <c r="AR369" s="442"/>
      <c r="AS369" s="442"/>
      <c r="AT369" s="442"/>
      <c r="AU369" s="442"/>
      <c r="AV369" s="442"/>
      <c r="AW369" s="442"/>
      <c r="AX369" s="442"/>
      <c r="AY369" s="442"/>
      <c r="AZ369" s="442"/>
    </row>
    <row r="370" spans="2:52" ht="20.100000000000001" hidden="1" customHeight="1" outlineLevel="1">
      <c r="B370" s="434"/>
      <c r="C370" s="1002"/>
      <c r="D370" s="1003"/>
      <c r="E370" s="1003"/>
      <c r="F370" s="1004"/>
      <c r="G370" s="1005"/>
      <c r="H370" s="1006"/>
      <c r="I370" s="1006"/>
      <c r="J370" s="1006"/>
      <c r="K370" s="1007"/>
      <c r="L370" s="715"/>
      <c r="M370" s="715"/>
      <c r="N370" s="715"/>
      <c r="O370" s="715"/>
      <c r="P370" s="715"/>
      <c r="Q370" s="715"/>
      <c r="R370" s="715"/>
      <c r="S370" s="716"/>
      <c r="T370" s="717"/>
      <c r="U370" s="720">
        <f t="shared" si="117"/>
        <v>0</v>
      </c>
      <c r="V370" s="721">
        <f t="shared" si="118"/>
        <v>0</v>
      </c>
      <c r="W370" s="722">
        <f t="shared" si="119"/>
        <v>0</v>
      </c>
      <c r="X370" s="442"/>
      <c r="Y370" s="442"/>
      <c r="Z370" s="442"/>
      <c r="AA370" s="442"/>
      <c r="AB370" s="442"/>
      <c r="AC370" s="442"/>
      <c r="AD370" s="442"/>
      <c r="AE370" s="442"/>
      <c r="AF370" s="442"/>
      <c r="AG370" s="442"/>
      <c r="AH370" s="442"/>
      <c r="AI370" s="442"/>
      <c r="AJ370" s="442"/>
      <c r="AK370" s="442"/>
      <c r="AL370" s="442"/>
      <c r="AM370" s="442"/>
      <c r="AN370" s="442"/>
      <c r="AO370" s="442"/>
      <c r="AP370" s="442"/>
      <c r="AQ370" s="442"/>
      <c r="AR370" s="442"/>
      <c r="AS370" s="442"/>
      <c r="AT370" s="442"/>
      <c r="AU370" s="442"/>
      <c r="AV370" s="442"/>
      <c r="AW370" s="442"/>
      <c r="AX370" s="442"/>
      <c r="AY370" s="442"/>
      <c r="AZ370" s="442"/>
    </row>
    <row r="371" spans="2:52" ht="20.100000000000001" hidden="1" customHeight="1" outlineLevel="1">
      <c r="B371" s="434"/>
      <c r="C371" s="1002"/>
      <c r="D371" s="1003"/>
      <c r="E371" s="1003"/>
      <c r="F371" s="1004"/>
      <c r="G371" s="1005"/>
      <c r="H371" s="1006"/>
      <c r="I371" s="1006"/>
      <c r="J371" s="1006"/>
      <c r="K371" s="1007"/>
      <c r="L371" s="715"/>
      <c r="M371" s="715"/>
      <c r="N371" s="715"/>
      <c r="O371" s="715"/>
      <c r="P371" s="715"/>
      <c r="Q371" s="715"/>
      <c r="R371" s="715"/>
      <c r="S371" s="716"/>
      <c r="T371" s="717"/>
      <c r="U371" s="720">
        <f t="shared" si="117"/>
        <v>0</v>
      </c>
      <c r="V371" s="721">
        <f t="shared" si="118"/>
        <v>0</v>
      </c>
      <c r="W371" s="722">
        <f t="shared" si="119"/>
        <v>0</v>
      </c>
      <c r="X371" s="442"/>
      <c r="Y371" s="442"/>
      <c r="Z371" s="442"/>
      <c r="AA371" s="442"/>
      <c r="AB371" s="442"/>
      <c r="AC371" s="442"/>
      <c r="AD371" s="442"/>
      <c r="AE371" s="442"/>
      <c r="AF371" s="442"/>
      <c r="AG371" s="442"/>
      <c r="AH371" s="442"/>
      <c r="AI371" s="442"/>
      <c r="AJ371" s="442"/>
      <c r="AK371" s="442"/>
      <c r="AL371" s="442"/>
      <c r="AM371" s="442"/>
      <c r="AN371" s="442"/>
      <c r="AO371" s="442"/>
      <c r="AP371" s="442"/>
      <c r="AQ371" s="442"/>
      <c r="AR371" s="442"/>
      <c r="AS371" s="442"/>
      <c r="AT371" s="442"/>
      <c r="AU371" s="442"/>
      <c r="AV371" s="442"/>
      <c r="AW371" s="442"/>
      <c r="AX371" s="442"/>
      <c r="AY371" s="442"/>
      <c r="AZ371" s="442"/>
    </row>
    <row r="372" spans="2:52" ht="9.9499999999999993" hidden="1" customHeight="1" outlineLevel="1">
      <c r="B372" s="435"/>
      <c r="C372" s="437"/>
      <c r="D372" s="437"/>
      <c r="E372" s="437"/>
      <c r="F372" s="437"/>
      <c r="G372" s="436"/>
      <c r="H372" s="436"/>
      <c r="I372" s="436"/>
      <c r="J372" s="436"/>
      <c r="K372" s="436"/>
      <c r="L372" s="438"/>
      <c r="M372" s="438"/>
      <c r="N372" s="438"/>
      <c r="O372" s="438"/>
      <c r="P372" s="438"/>
      <c r="Q372" s="438"/>
      <c r="R372" s="438"/>
      <c r="S372" s="438"/>
      <c r="T372" s="439"/>
      <c r="U372" s="432"/>
      <c r="V372" s="432"/>
      <c r="W372" s="431"/>
      <c r="X372" s="442"/>
      <c r="Y372" s="442"/>
      <c r="Z372" s="442"/>
      <c r="AA372" s="442"/>
      <c r="AB372" s="442"/>
      <c r="AC372" s="442"/>
      <c r="AD372" s="442"/>
      <c r="AE372" s="442"/>
      <c r="AF372" s="442"/>
      <c r="AG372" s="442"/>
      <c r="AH372" s="442"/>
      <c r="AI372" s="442"/>
      <c r="AJ372" s="442"/>
      <c r="AK372" s="442"/>
      <c r="AL372" s="442"/>
      <c r="AM372" s="442"/>
      <c r="AN372" s="442"/>
      <c r="AO372" s="442"/>
      <c r="AP372" s="442"/>
      <c r="AQ372" s="442"/>
      <c r="AR372" s="442"/>
      <c r="AS372" s="442"/>
      <c r="AT372" s="442"/>
      <c r="AU372" s="442"/>
      <c r="AV372" s="442"/>
      <c r="AW372" s="442"/>
      <c r="AX372" s="442"/>
      <c r="AY372" s="442"/>
      <c r="AZ372" s="442"/>
    </row>
    <row r="373" spans="2:52" ht="3" customHeight="1" collapsed="1" thickBot="1">
      <c r="B373" s="503"/>
      <c r="C373" s="1008"/>
      <c r="D373" s="1009"/>
      <c r="E373" s="1009"/>
      <c r="F373" s="1010"/>
      <c r="G373" s="1011"/>
      <c r="H373" s="1012"/>
      <c r="I373" s="1012"/>
      <c r="J373" s="523"/>
      <c r="K373" s="498"/>
      <c r="L373" s="499"/>
      <c r="M373" s="499"/>
      <c r="N373" s="499"/>
      <c r="O373" s="499"/>
      <c r="P373" s="499"/>
      <c r="Q373" s="499"/>
      <c r="R373" s="499"/>
      <c r="S373" s="49"/>
      <c r="T373" s="500"/>
      <c r="U373" s="501"/>
      <c r="V373" s="501"/>
      <c r="W373" s="502"/>
      <c r="X373" s="442"/>
      <c r="Y373" s="442"/>
      <c r="Z373" s="442"/>
      <c r="AA373" s="442"/>
      <c r="AB373" s="442"/>
      <c r="AC373" s="442"/>
      <c r="AD373" s="442"/>
      <c r="AE373" s="442"/>
      <c r="AF373" s="442"/>
      <c r="AG373" s="442"/>
      <c r="AH373" s="442"/>
      <c r="AI373" s="442"/>
      <c r="AJ373" s="442"/>
      <c r="AK373" s="442"/>
      <c r="AL373" s="442"/>
      <c r="AM373" s="442"/>
      <c r="AN373" s="442"/>
      <c r="AO373" s="442"/>
      <c r="AP373" s="442"/>
      <c r="AQ373" s="442"/>
      <c r="AR373" s="442"/>
      <c r="AS373" s="442"/>
      <c r="AT373" s="442"/>
      <c r="AU373" s="442"/>
      <c r="AV373" s="442"/>
      <c r="AW373" s="442"/>
      <c r="AX373" s="442"/>
      <c r="AY373" s="442"/>
      <c r="AZ373" s="442"/>
    </row>
    <row r="374" spans="2:52" ht="13.5" customHeight="1">
      <c r="F374" s="3"/>
      <c r="G374" s="3"/>
      <c r="H374" s="3"/>
      <c r="I374" s="3"/>
      <c r="J374" s="3"/>
      <c r="K374" s="4"/>
      <c r="L374" s="10"/>
      <c r="M374" s="10"/>
      <c r="N374" s="10"/>
      <c r="O374" s="10"/>
      <c r="P374" s="10"/>
      <c r="Q374" s="10"/>
      <c r="R374" s="10"/>
      <c r="S374" s="10"/>
      <c r="V374" s="10"/>
      <c r="W374" s="16"/>
      <c r="X374" s="442"/>
      <c r="Y374" s="442"/>
      <c r="Z374" s="442"/>
      <c r="AA374" s="442"/>
      <c r="AB374" s="442"/>
      <c r="AC374" s="442"/>
      <c r="AD374" s="442"/>
      <c r="AE374" s="442"/>
      <c r="AF374" s="442"/>
      <c r="AG374" s="442"/>
      <c r="AH374" s="442"/>
      <c r="AI374" s="442"/>
      <c r="AJ374" s="442"/>
      <c r="AK374" s="442"/>
      <c r="AL374" s="442"/>
      <c r="AM374" s="442"/>
      <c r="AN374" s="442"/>
      <c r="AO374" s="442"/>
      <c r="AP374" s="442"/>
      <c r="AQ374" s="442"/>
      <c r="AR374" s="442"/>
      <c r="AS374" s="442"/>
      <c r="AT374" s="442"/>
      <c r="AU374" s="442"/>
      <c r="AV374" s="442"/>
      <c r="AW374" s="442"/>
      <c r="AX374" s="442"/>
      <c r="AY374" s="442"/>
      <c r="AZ374" s="442"/>
    </row>
    <row r="375" spans="2:52">
      <c r="X375" s="442"/>
      <c r="Y375" s="442"/>
      <c r="Z375" s="442"/>
      <c r="AA375" s="442"/>
      <c r="AB375" s="442"/>
      <c r="AC375" s="442"/>
      <c r="AD375" s="442"/>
      <c r="AE375" s="442"/>
      <c r="AF375" s="442"/>
      <c r="AG375" s="442"/>
      <c r="AH375" s="442"/>
      <c r="AI375" s="442"/>
      <c r="AJ375" s="442"/>
      <c r="AK375" s="442"/>
      <c r="AL375" s="442"/>
      <c r="AM375" s="442"/>
      <c r="AN375" s="442"/>
      <c r="AO375" s="442"/>
      <c r="AP375" s="442"/>
      <c r="AQ375" s="442"/>
      <c r="AR375" s="442"/>
      <c r="AS375" s="442"/>
      <c r="AT375" s="442"/>
      <c r="AU375" s="442"/>
      <c r="AV375" s="442"/>
      <c r="AW375" s="442"/>
      <c r="AX375" s="442"/>
      <c r="AY375" s="442"/>
      <c r="AZ375" s="442"/>
    </row>
    <row r="376" spans="2:52">
      <c r="X376" s="442"/>
      <c r="Y376" s="442"/>
      <c r="Z376" s="442"/>
      <c r="AA376" s="442"/>
      <c r="AB376" s="442"/>
      <c r="AC376" s="442"/>
      <c r="AD376" s="442"/>
      <c r="AE376" s="442"/>
      <c r="AF376" s="442"/>
      <c r="AG376" s="442"/>
      <c r="AH376" s="442"/>
      <c r="AI376" s="442"/>
      <c r="AJ376" s="442"/>
      <c r="AK376" s="442"/>
      <c r="AL376" s="442"/>
      <c r="AM376" s="442"/>
      <c r="AN376" s="442"/>
      <c r="AO376" s="442"/>
      <c r="AP376" s="442"/>
      <c r="AQ376" s="442"/>
      <c r="AR376" s="442"/>
      <c r="AS376" s="442"/>
      <c r="AT376" s="442"/>
      <c r="AU376" s="442"/>
      <c r="AV376" s="442"/>
      <c r="AW376" s="442"/>
      <c r="AX376" s="442"/>
      <c r="AY376" s="442"/>
      <c r="AZ376" s="442"/>
    </row>
    <row r="377" spans="2:52">
      <c r="X377" s="442"/>
      <c r="Y377" s="442"/>
      <c r="Z377" s="442"/>
      <c r="AA377" s="442"/>
      <c r="AB377" s="442"/>
      <c r="AC377" s="442"/>
      <c r="AD377" s="442"/>
      <c r="AE377" s="442"/>
      <c r="AF377" s="442"/>
      <c r="AG377" s="442"/>
      <c r="AH377" s="442"/>
      <c r="AI377" s="442"/>
      <c r="AJ377" s="442"/>
      <c r="AK377" s="442"/>
      <c r="AL377" s="442"/>
      <c r="AM377" s="442"/>
      <c r="AN377" s="442"/>
      <c r="AO377" s="442"/>
      <c r="AP377" s="442"/>
      <c r="AQ377" s="442"/>
      <c r="AR377" s="442"/>
      <c r="AS377" s="442"/>
      <c r="AT377" s="442"/>
      <c r="AU377" s="442"/>
      <c r="AV377" s="442"/>
      <c r="AW377" s="442"/>
      <c r="AX377" s="442"/>
      <c r="AY377" s="442"/>
      <c r="AZ377" s="442"/>
    </row>
    <row r="378" spans="2:52">
      <c r="X378" s="442"/>
      <c r="Y378" s="442"/>
      <c r="Z378" s="442"/>
      <c r="AA378" s="442"/>
      <c r="AB378" s="442"/>
      <c r="AC378" s="442"/>
      <c r="AD378" s="442"/>
      <c r="AE378" s="442"/>
      <c r="AF378" s="442"/>
      <c r="AG378" s="442"/>
      <c r="AH378" s="442"/>
      <c r="AI378" s="442"/>
      <c r="AJ378" s="442"/>
      <c r="AK378" s="442"/>
      <c r="AL378" s="442"/>
      <c r="AM378" s="442"/>
      <c r="AN378" s="442"/>
      <c r="AO378" s="442"/>
      <c r="AP378" s="442"/>
      <c r="AQ378" s="442"/>
      <c r="AR378" s="442"/>
      <c r="AS378" s="442"/>
      <c r="AT378" s="442"/>
      <c r="AU378" s="442"/>
      <c r="AV378" s="442"/>
      <c r="AW378" s="442"/>
      <c r="AX378" s="442"/>
      <c r="AY378" s="442"/>
      <c r="AZ378" s="442"/>
    </row>
    <row r="379" spans="2:52">
      <c r="X379" s="442"/>
      <c r="Y379" s="442"/>
      <c r="Z379" s="442"/>
      <c r="AA379" s="442"/>
      <c r="AB379" s="442"/>
      <c r="AC379" s="442"/>
      <c r="AD379" s="442"/>
      <c r="AE379" s="442"/>
      <c r="AF379" s="442"/>
      <c r="AG379" s="442"/>
      <c r="AH379" s="442"/>
      <c r="AI379" s="442"/>
      <c r="AJ379" s="442"/>
      <c r="AK379" s="442"/>
      <c r="AL379" s="442"/>
      <c r="AM379" s="442"/>
      <c r="AN379" s="442"/>
      <c r="AO379" s="442"/>
      <c r="AP379" s="442"/>
      <c r="AQ379" s="442"/>
      <c r="AR379" s="442"/>
      <c r="AS379" s="442"/>
      <c r="AT379" s="442"/>
      <c r="AU379" s="442"/>
      <c r="AV379" s="442"/>
      <c r="AW379" s="442"/>
      <c r="AX379" s="442"/>
      <c r="AY379" s="442"/>
      <c r="AZ379" s="442"/>
    </row>
    <row r="380" spans="2:52">
      <c r="X380" s="442"/>
      <c r="Y380" s="442"/>
      <c r="Z380" s="442"/>
      <c r="AA380" s="442"/>
      <c r="AB380" s="442"/>
      <c r="AC380" s="442"/>
      <c r="AD380" s="442"/>
      <c r="AE380" s="442"/>
      <c r="AF380" s="442"/>
      <c r="AG380" s="442"/>
      <c r="AH380" s="442"/>
      <c r="AI380" s="442"/>
      <c r="AJ380" s="442"/>
      <c r="AK380" s="442"/>
      <c r="AL380" s="442"/>
      <c r="AM380" s="442"/>
      <c r="AN380" s="442"/>
      <c r="AO380" s="442"/>
      <c r="AP380" s="442"/>
      <c r="AQ380" s="442"/>
      <c r="AR380" s="442"/>
      <c r="AS380" s="442"/>
      <c r="AT380" s="442"/>
      <c r="AU380" s="442"/>
      <c r="AV380" s="442"/>
      <c r="AW380" s="442"/>
      <c r="AX380" s="442"/>
      <c r="AY380" s="442"/>
      <c r="AZ380" s="442"/>
    </row>
    <row r="381" spans="2:52">
      <c r="X381" s="442"/>
      <c r="Y381" s="442"/>
      <c r="Z381" s="442"/>
      <c r="AA381" s="442"/>
      <c r="AB381" s="442"/>
      <c r="AC381" s="442"/>
      <c r="AD381" s="442"/>
      <c r="AE381" s="442"/>
      <c r="AF381" s="442"/>
      <c r="AG381" s="442"/>
      <c r="AH381" s="442"/>
      <c r="AI381" s="442"/>
      <c r="AJ381" s="442"/>
      <c r="AK381" s="442"/>
      <c r="AL381" s="442"/>
      <c r="AM381" s="442"/>
      <c r="AN381" s="442"/>
      <c r="AO381" s="442"/>
      <c r="AP381" s="442"/>
      <c r="AQ381" s="442"/>
      <c r="AR381" s="442"/>
      <c r="AS381" s="442"/>
      <c r="AT381" s="442"/>
      <c r="AU381" s="442"/>
      <c r="AV381" s="442"/>
      <c r="AW381" s="442"/>
      <c r="AX381" s="442"/>
      <c r="AY381" s="442"/>
      <c r="AZ381" s="442"/>
    </row>
    <row r="382" spans="2:52">
      <c r="X382" s="442"/>
      <c r="Y382" s="442"/>
      <c r="Z382" s="442"/>
      <c r="AA382" s="442"/>
      <c r="AB382" s="442"/>
      <c r="AC382" s="442"/>
      <c r="AD382" s="442"/>
      <c r="AE382" s="442"/>
      <c r="AF382" s="442"/>
      <c r="AG382" s="442"/>
      <c r="AH382" s="442"/>
      <c r="AI382" s="442"/>
      <c r="AJ382" s="442"/>
      <c r="AK382" s="442"/>
      <c r="AL382" s="442"/>
      <c r="AM382" s="442"/>
      <c r="AN382" s="442"/>
      <c r="AO382" s="442"/>
      <c r="AP382" s="442"/>
      <c r="AQ382" s="442"/>
      <c r="AR382" s="442"/>
      <c r="AS382" s="442"/>
      <c r="AT382" s="442"/>
      <c r="AU382" s="442"/>
      <c r="AV382" s="442"/>
      <c r="AW382" s="442"/>
      <c r="AX382" s="442"/>
      <c r="AY382" s="442"/>
      <c r="AZ382" s="442"/>
    </row>
    <row r="383" spans="2:52">
      <c r="X383" s="442"/>
      <c r="Y383" s="442"/>
      <c r="Z383" s="442"/>
      <c r="AA383" s="442"/>
      <c r="AB383" s="442"/>
      <c r="AC383" s="442"/>
      <c r="AD383" s="442"/>
      <c r="AE383" s="442"/>
      <c r="AF383" s="442"/>
      <c r="AG383" s="442"/>
      <c r="AH383" s="442"/>
      <c r="AI383" s="442"/>
      <c r="AJ383" s="442"/>
      <c r="AK383" s="442"/>
      <c r="AL383" s="442"/>
      <c r="AM383" s="442"/>
      <c r="AN383" s="442"/>
      <c r="AO383" s="442"/>
      <c r="AP383" s="442"/>
      <c r="AQ383" s="442"/>
      <c r="AR383" s="442"/>
      <c r="AS383" s="442"/>
      <c r="AT383" s="442"/>
      <c r="AU383" s="442"/>
      <c r="AV383" s="442"/>
      <c r="AW383" s="442"/>
      <c r="AX383" s="442"/>
      <c r="AY383" s="442"/>
      <c r="AZ383" s="442"/>
    </row>
    <row r="384" spans="2:52">
      <c r="X384" s="442"/>
      <c r="Y384" s="442"/>
      <c r="Z384" s="442"/>
      <c r="AA384" s="442"/>
      <c r="AB384" s="442"/>
      <c r="AC384" s="442"/>
      <c r="AD384" s="442"/>
      <c r="AE384" s="442"/>
      <c r="AF384" s="442"/>
      <c r="AG384" s="442"/>
      <c r="AH384" s="442"/>
      <c r="AI384" s="442"/>
      <c r="AJ384" s="442"/>
      <c r="AK384" s="442"/>
      <c r="AL384" s="442"/>
      <c r="AM384" s="442"/>
      <c r="AN384" s="442"/>
      <c r="AO384" s="442"/>
      <c r="AP384" s="442"/>
      <c r="AQ384" s="442"/>
      <c r="AR384" s="442"/>
      <c r="AS384" s="442"/>
      <c r="AT384" s="442"/>
      <c r="AU384" s="442"/>
      <c r="AV384" s="442"/>
      <c r="AW384" s="442"/>
      <c r="AX384" s="442"/>
      <c r="AY384" s="442"/>
      <c r="AZ384" s="442"/>
    </row>
    <row r="385" spans="24:52">
      <c r="X385" s="442"/>
      <c r="Y385" s="442"/>
      <c r="Z385" s="442"/>
      <c r="AA385" s="442"/>
      <c r="AB385" s="442"/>
      <c r="AC385" s="442"/>
      <c r="AD385" s="442"/>
      <c r="AE385" s="442"/>
      <c r="AF385" s="442"/>
      <c r="AG385" s="442"/>
      <c r="AH385" s="442"/>
      <c r="AI385" s="442"/>
      <c r="AJ385" s="442"/>
      <c r="AK385" s="442"/>
      <c r="AL385" s="442"/>
      <c r="AM385" s="442"/>
      <c r="AN385" s="442"/>
      <c r="AO385" s="442"/>
      <c r="AP385" s="442"/>
      <c r="AQ385" s="442"/>
      <c r="AR385" s="442"/>
      <c r="AS385" s="442"/>
      <c r="AT385" s="442"/>
      <c r="AU385" s="442"/>
      <c r="AV385" s="442"/>
      <c r="AW385" s="442"/>
      <c r="AX385" s="442"/>
      <c r="AY385" s="442"/>
      <c r="AZ385" s="442"/>
    </row>
    <row r="386" spans="24:52">
      <c r="X386" s="442"/>
      <c r="Y386" s="442"/>
      <c r="Z386" s="442"/>
      <c r="AA386" s="442"/>
      <c r="AB386" s="442"/>
      <c r="AC386" s="442"/>
      <c r="AD386" s="442"/>
      <c r="AE386" s="442"/>
      <c r="AF386" s="442"/>
      <c r="AG386" s="442"/>
      <c r="AH386" s="442"/>
      <c r="AI386" s="442"/>
      <c r="AJ386" s="442"/>
      <c r="AK386" s="442"/>
      <c r="AL386" s="442"/>
      <c r="AM386" s="442"/>
      <c r="AN386" s="442"/>
      <c r="AO386" s="442"/>
      <c r="AP386" s="442"/>
      <c r="AQ386" s="442"/>
      <c r="AR386" s="442"/>
      <c r="AS386" s="442"/>
      <c r="AT386" s="442"/>
      <c r="AU386" s="442"/>
      <c r="AV386" s="442"/>
      <c r="AW386" s="442"/>
      <c r="AX386" s="442"/>
      <c r="AY386" s="442"/>
      <c r="AZ386" s="442"/>
    </row>
    <row r="387" spans="24:52">
      <c r="X387" s="442"/>
      <c r="Y387" s="442"/>
      <c r="Z387" s="442"/>
      <c r="AA387" s="442"/>
      <c r="AB387" s="442"/>
      <c r="AC387" s="442"/>
      <c r="AD387" s="442"/>
      <c r="AE387" s="442"/>
      <c r="AF387" s="442"/>
      <c r="AG387" s="442"/>
      <c r="AH387" s="442"/>
      <c r="AI387" s="442"/>
      <c r="AJ387" s="442"/>
      <c r="AK387" s="442"/>
      <c r="AL387" s="442"/>
      <c r="AM387" s="442"/>
      <c r="AN387" s="442"/>
      <c r="AO387" s="442"/>
      <c r="AP387" s="442"/>
      <c r="AQ387" s="442"/>
      <c r="AR387" s="442"/>
      <c r="AS387" s="442"/>
      <c r="AT387" s="442"/>
      <c r="AU387" s="442"/>
      <c r="AV387" s="442"/>
      <c r="AW387" s="442"/>
      <c r="AX387" s="442"/>
      <c r="AY387" s="442"/>
      <c r="AZ387" s="442"/>
    </row>
    <row r="388" spans="24:52">
      <c r="X388" s="442"/>
      <c r="Y388" s="442"/>
      <c r="Z388" s="442"/>
      <c r="AA388" s="442"/>
      <c r="AB388" s="442"/>
      <c r="AC388" s="442"/>
      <c r="AD388" s="442"/>
      <c r="AE388" s="442"/>
      <c r="AF388" s="442"/>
      <c r="AG388" s="442"/>
      <c r="AH388" s="442"/>
      <c r="AI388" s="442"/>
      <c r="AJ388" s="442"/>
      <c r="AK388" s="442"/>
      <c r="AL388" s="442"/>
      <c r="AM388" s="442"/>
      <c r="AN388" s="442"/>
      <c r="AO388" s="442"/>
      <c r="AP388" s="442"/>
      <c r="AQ388" s="442"/>
      <c r="AR388" s="442"/>
      <c r="AS388" s="442"/>
      <c r="AT388" s="442"/>
      <c r="AU388" s="442"/>
      <c r="AV388" s="442"/>
      <c r="AW388" s="442"/>
      <c r="AX388" s="442"/>
      <c r="AY388" s="442"/>
      <c r="AZ388" s="442"/>
    </row>
    <row r="389" spans="24:52">
      <c r="X389" s="442"/>
      <c r="Y389" s="442"/>
      <c r="Z389" s="442"/>
      <c r="AA389" s="442"/>
      <c r="AB389" s="442"/>
      <c r="AC389" s="442"/>
      <c r="AD389" s="442"/>
      <c r="AE389" s="442"/>
      <c r="AF389" s="442"/>
      <c r="AG389" s="442"/>
      <c r="AH389" s="442"/>
      <c r="AI389" s="442"/>
      <c r="AJ389" s="442"/>
      <c r="AK389" s="442"/>
      <c r="AL389" s="442"/>
      <c r="AM389" s="442"/>
      <c r="AN389" s="442"/>
      <c r="AO389" s="442"/>
      <c r="AP389" s="442"/>
      <c r="AQ389" s="442"/>
      <c r="AR389" s="442"/>
      <c r="AS389" s="442"/>
      <c r="AT389" s="442"/>
      <c r="AU389" s="442"/>
      <c r="AV389" s="442"/>
      <c r="AW389" s="442"/>
      <c r="AX389" s="442"/>
      <c r="AY389" s="442"/>
      <c r="AZ389" s="442"/>
    </row>
    <row r="390" spans="24:52">
      <c r="X390" s="442"/>
      <c r="Y390" s="442"/>
      <c r="Z390" s="442"/>
      <c r="AA390" s="442"/>
      <c r="AB390" s="442"/>
      <c r="AC390" s="442"/>
      <c r="AD390" s="442"/>
      <c r="AE390" s="442"/>
      <c r="AF390" s="442"/>
      <c r="AG390" s="442"/>
      <c r="AH390" s="442"/>
      <c r="AI390" s="442"/>
      <c r="AJ390" s="442"/>
      <c r="AK390" s="442"/>
      <c r="AL390" s="442"/>
      <c r="AM390" s="442"/>
      <c r="AN390" s="442"/>
      <c r="AO390" s="442"/>
      <c r="AP390" s="442"/>
      <c r="AQ390" s="442"/>
      <c r="AR390" s="442"/>
      <c r="AS390" s="442"/>
      <c r="AT390" s="442"/>
      <c r="AU390" s="442"/>
      <c r="AV390" s="442"/>
      <c r="AW390" s="442"/>
      <c r="AX390" s="442"/>
      <c r="AY390" s="442"/>
      <c r="AZ390" s="442"/>
    </row>
    <row r="391" spans="24:52">
      <c r="X391" s="442"/>
      <c r="Y391" s="442"/>
      <c r="Z391" s="442"/>
      <c r="AA391" s="442"/>
      <c r="AB391" s="442"/>
      <c r="AC391" s="442"/>
      <c r="AD391" s="442"/>
      <c r="AE391" s="442"/>
      <c r="AF391" s="442"/>
      <c r="AG391" s="442"/>
      <c r="AH391" s="442"/>
      <c r="AI391" s="442"/>
      <c r="AJ391" s="442"/>
      <c r="AK391" s="442"/>
      <c r="AL391" s="442"/>
      <c r="AM391" s="442"/>
      <c r="AN391" s="442"/>
      <c r="AO391" s="442"/>
      <c r="AP391" s="442"/>
      <c r="AQ391" s="442"/>
      <c r="AR391" s="442"/>
      <c r="AS391" s="442"/>
      <c r="AT391" s="442"/>
      <c r="AU391" s="442"/>
      <c r="AV391" s="442"/>
      <c r="AW391" s="442"/>
      <c r="AX391" s="442"/>
      <c r="AY391" s="442"/>
      <c r="AZ391" s="442"/>
    </row>
    <row r="392" spans="24:52">
      <c r="X392" s="442"/>
      <c r="Y392" s="442"/>
      <c r="Z392" s="442"/>
      <c r="AA392" s="442"/>
      <c r="AB392" s="442"/>
      <c r="AC392" s="442"/>
      <c r="AD392" s="442"/>
      <c r="AE392" s="442"/>
      <c r="AF392" s="442"/>
      <c r="AG392" s="442"/>
      <c r="AH392" s="442"/>
      <c r="AI392" s="442"/>
      <c r="AJ392" s="442"/>
      <c r="AK392" s="442"/>
      <c r="AL392" s="442"/>
      <c r="AM392" s="442"/>
      <c r="AN392" s="442"/>
      <c r="AO392" s="442"/>
      <c r="AP392" s="442"/>
      <c r="AQ392" s="442"/>
      <c r="AR392" s="442"/>
      <c r="AS392" s="442"/>
      <c r="AT392" s="442"/>
      <c r="AU392" s="442"/>
      <c r="AV392" s="442"/>
      <c r="AW392" s="442"/>
      <c r="AX392" s="442"/>
      <c r="AY392" s="442"/>
      <c r="AZ392" s="442"/>
    </row>
    <row r="393" spans="24:52">
      <c r="X393" s="442"/>
      <c r="Y393" s="442"/>
      <c r="Z393" s="442"/>
      <c r="AA393" s="442"/>
      <c r="AB393" s="442"/>
      <c r="AC393" s="442"/>
      <c r="AD393" s="442"/>
      <c r="AE393" s="442"/>
      <c r="AF393" s="442"/>
      <c r="AG393" s="442"/>
      <c r="AH393" s="442"/>
      <c r="AI393" s="442"/>
      <c r="AJ393" s="442"/>
      <c r="AK393" s="442"/>
      <c r="AL393" s="442"/>
      <c r="AM393" s="442"/>
      <c r="AN393" s="442"/>
      <c r="AO393" s="442"/>
      <c r="AP393" s="442"/>
      <c r="AQ393" s="442"/>
      <c r="AR393" s="442"/>
      <c r="AS393" s="442"/>
      <c r="AT393" s="442"/>
      <c r="AU393" s="442"/>
      <c r="AV393" s="442"/>
      <c r="AW393" s="442"/>
      <c r="AX393" s="442"/>
      <c r="AY393" s="442"/>
      <c r="AZ393" s="442"/>
    </row>
    <row r="394" spans="24:52">
      <c r="X394" s="442"/>
      <c r="Y394" s="442"/>
      <c r="Z394" s="442"/>
      <c r="AA394" s="442"/>
      <c r="AB394" s="442"/>
      <c r="AC394" s="442"/>
      <c r="AD394" s="442"/>
      <c r="AE394" s="442"/>
      <c r="AF394" s="442"/>
      <c r="AG394" s="442"/>
      <c r="AH394" s="442"/>
      <c r="AI394" s="442"/>
      <c r="AJ394" s="442"/>
      <c r="AK394" s="442"/>
      <c r="AL394" s="442"/>
      <c r="AM394" s="442"/>
      <c r="AN394" s="442"/>
      <c r="AO394" s="442"/>
      <c r="AP394" s="442"/>
      <c r="AQ394" s="442"/>
      <c r="AR394" s="442"/>
      <c r="AS394" s="442"/>
      <c r="AT394" s="442"/>
      <c r="AU394" s="442"/>
      <c r="AV394" s="442"/>
      <c r="AW394" s="442"/>
      <c r="AX394" s="442"/>
      <c r="AY394" s="442"/>
      <c r="AZ394" s="442"/>
    </row>
    <row r="395" spans="24:52">
      <c r="X395" s="442"/>
      <c r="Y395" s="442"/>
      <c r="Z395" s="442"/>
      <c r="AA395" s="442"/>
      <c r="AB395" s="442"/>
      <c r="AC395" s="442"/>
      <c r="AD395" s="442"/>
      <c r="AE395" s="442"/>
      <c r="AF395" s="442"/>
      <c r="AG395" s="442"/>
      <c r="AH395" s="442"/>
      <c r="AI395" s="442"/>
      <c r="AJ395" s="442"/>
      <c r="AK395" s="442"/>
      <c r="AL395" s="442"/>
      <c r="AM395" s="442"/>
      <c r="AN395" s="442"/>
      <c r="AO395" s="442"/>
      <c r="AP395" s="442"/>
      <c r="AQ395" s="442"/>
      <c r="AR395" s="442"/>
      <c r="AS395" s="442"/>
      <c r="AT395" s="442"/>
      <c r="AU395" s="442"/>
      <c r="AV395" s="442"/>
      <c r="AW395" s="442"/>
      <c r="AX395" s="442"/>
      <c r="AY395" s="442"/>
      <c r="AZ395" s="442"/>
    </row>
    <row r="396" spans="24:52">
      <c r="X396" s="442"/>
      <c r="Y396" s="442"/>
      <c r="Z396" s="442"/>
      <c r="AA396" s="442"/>
      <c r="AB396" s="442"/>
      <c r="AC396" s="442"/>
      <c r="AD396" s="442"/>
      <c r="AE396" s="442"/>
      <c r="AF396" s="442"/>
      <c r="AG396" s="442"/>
      <c r="AH396" s="442"/>
      <c r="AI396" s="442"/>
      <c r="AJ396" s="442"/>
      <c r="AK396" s="442"/>
      <c r="AL396" s="442"/>
      <c r="AM396" s="442"/>
      <c r="AN396" s="442"/>
      <c r="AO396" s="442"/>
      <c r="AP396" s="442"/>
      <c r="AQ396" s="442"/>
      <c r="AR396" s="442"/>
      <c r="AS396" s="442"/>
      <c r="AT396" s="442"/>
      <c r="AU396" s="442"/>
      <c r="AV396" s="442"/>
      <c r="AW396" s="442"/>
      <c r="AX396" s="442"/>
      <c r="AY396" s="442"/>
      <c r="AZ396" s="442"/>
    </row>
    <row r="397" spans="24:52">
      <c r="X397" s="442"/>
      <c r="Y397" s="442"/>
      <c r="Z397" s="442"/>
      <c r="AA397" s="442"/>
      <c r="AB397" s="442"/>
      <c r="AC397" s="442"/>
      <c r="AD397" s="442"/>
      <c r="AE397" s="442"/>
      <c r="AF397" s="442"/>
      <c r="AG397" s="442"/>
      <c r="AH397" s="442"/>
      <c r="AI397" s="442"/>
      <c r="AJ397" s="442"/>
      <c r="AK397" s="442"/>
      <c r="AL397" s="442"/>
      <c r="AM397" s="442"/>
      <c r="AN397" s="442"/>
      <c r="AO397" s="442"/>
      <c r="AP397" s="442"/>
      <c r="AQ397" s="442"/>
      <c r="AR397" s="442"/>
      <c r="AS397" s="442"/>
      <c r="AT397" s="442"/>
      <c r="AU397" s="442"/>
      <c r="AV397" s="442"/>
      <c r="AW397" s="442"/>
      <c r="AX397" s="442"/>
      <c r="AY397" s="442"/>
      <c r="AZ397" s="442"/>
    </row>
    <row r="398" spans="24:52">
      <c r="X398" s="442"/>
      <c r="Y398" s="442"/>
      <c r="Z398" s="442"/>
      <c r="AA398" s="442"/>
      <c r="AB398" s="442"/>
      <c r="AC398" s="442"/>
      <c r="AD398" s="442"/>
      <c r="AE398" s="442"/>
      <c r="AF398" s="442"/>
      <c r="AG398" s="442"/>
      <c r="AH398" s="442"/>
      <c r="AI398" s="442"/>
      <c r="AJ398" s="442"/>
      <c r="AK398" s="442"/>
      <c r="AL398" s="442"/>
      <c r="AM398" s="442"/>
      <c r="AN398" s="442"/>
      <c r="AO398" s="442"/>
      <c r="AP398" s="442"/>
      <c r="AQ398" s="442"/>
      <c r="AR398" s="442"/>
      <c r="AS398" s="442"/>
      <c r="AT398" s="442"/>
      <c r="AU398" s="442"/>
      <c r="AV398" s="442"/>
      <c r="AW398" s="442"/>
      <c r="AX398" s="442"/>
      <c r="AY398" s="442"/>
      <c r="AZ398" s="442"/>
    </row>
    <row r="399" spans="24:52">
      <c r="X399" s="442"/>
      <c r="Y399" s="442"/>
      <c r="Z399" s="442"/>
      <c r="AA399" s="442"/>
      <c r="AB399" s="442"/>
      <c r="AC399" s="442"/>
      <c r="AD399" s="442"/>
      <c r="AE399" s="442"/>
      <c r="AF399" s="442"/>
      <c r="AG399" s="442"/>
      <c r="AH399" s="442"/>
      <c r="AI399" s="442"/>
      <c r="AJ399" s="442"/>
      <c r="AK399" s="442"/>
      <c r="AL399" s="442"/>
      <c r="AM399" s="442"/>
      <c r="AN399" s="442"/>
      <c r="AO399" s="442"/>
      <c r="AP399" s="442"/>
      <c r="AQ399" s="442"/>
      <c r="AR399" s="442"/>
      <c r="AS399" s="442"/>
      <c r="AT399" s="442"/>
      <c r="AU399" s="442"/>
      <c r="AV399" s="442"/>
      <c r="AW399" s="442"/>
      <c r="AX399" s="442"/>
      <c r="AY399" s="442"/>
      <c r="AZ399" s="442"/>
    </row>
    <row r="400" spans="24:52">
      <c r="X400" s="442"/>
      <c r="Y400" s="442"/>
      <c r="Z400" s="442"/>
      <c r="AA400" s="442"/>
      <c r="AB400" s="442"/>
      <c r="AC400" s="442"/>
      <c r="AD400" s="442"/>
      <c r="AE400" s="442"/>
      <c r="AF400" s="442"/>
      <c r="AG400" s="442"/>
      <c r="AH400" s="442"/>
      <c r="AI400" s="442"/>
      <c r="AJ400" s="442"/>
      <c r="AK400" s="442"/>
      <c r="AL400" s="442"/>
      <c r="AM400" s="442"/>
      <c r="AN400" s="442"/>
      <c r="AO400" s="442"/>
      <c r="AP400" s="442"/>
      <c r="AQ400" s="442"/>
      <c r="AR400" s="442"/>
      <c r="AS400" s="442"/>
      <c r="AT400" s="442"/>
      <c r="AU400" s="442"/>
      <c r="AV400" s="442"/>
      <c r="AW400" s="442"/>
      <c r="AX400" s="442"/>
      <c r="AY400" s="442"/>
      <c r="AZ400" s="442"/>
    </row>
    <row r="401" spans="24:52">
      <c r="X401" s="442"/>
      <c r="Y401" s="442"/>
      <c r="Z401" s="442"/>
      <c r="AA401" s="442"/>
      <c r="AB401" s="442"/>
      <c r="AC401" s="442"/>
      <c r="AD401" s="442"/>
      <c r="AE401" s="442"/>
      <c r="AF401" s="442"/>
      <c r="AG401" s="442"/>
      <c r="AH401" s="442"/>
      <c r="AI401" s="442"/>
      <c r="AJ401" s="442"/>
      <c r="AK401" s="442"/>
      <c r="AL401" s="442"/>
      <c r="AM401" s="442"/>
      <c r="AN401" s="442"/>
      <c r="AO401" s="442"/>
      <c r="AP401" s="442"/>
      <c r="AQ401" s="442"/>
      <c r="AR401" s="442"/>
      <c r="AS401" s="442"/>
      <c r="AT401" s="442"/>
      <c r="AU401" s="442"/>
      <c r="AV401" s="442"/>
      <c r="AW401" s="442"/>
      <c r="AX401" s="442"/>
      <c r="AY401" s="442"/>
      <c r="AZ401" s="442"/>
    </row>
  </sheetData>
  <sheetProtection algorithmName="SHA-512" hashValue="uZxt/9hJTF3z6PJdPRa7XI+h3v3wIpLRqt4BKk02CUauuCF/odaqUr1BY01Z83vdkNWPrHQj9etbQRiPC4mn/w==" saltValue="MHjyk8AZZlE+lvBtk4n42A==" spinCount="100000" sheet="1" formatCells="0" formatColumns="0" formatRows="0"/>
  <mergeCells count="681">
    <mergeCell ref="C371:F371"/>
    <mergeCell ref="G371:K371"/>
    <mergeCell ref="C373:F373"/>
    <mergeCell ref="G373:I373"/>
    <mergeCell ref="C275:F275"/>
    <mergeCell ref="G275:K275"/>
    <mergeCell ref="C287:F287"/>
    <mergeCell ref="G287:K287"/>
    <mergeCell ref="C299:F299"/>
    <mergeCell ref="G299:K299"/>
    <mergeCell ref="C311:F311"/>
    <mergeCell ref="G311:K311"/>
    <mergeCell ref="C323:F323"/>
    <mergeCell ref="G323:K323"/>
    <mergeCell ref="C279:F279"/>
    <mergeCell ref="G279:K279"/>
    <mergeCell ref="C280:F280"/>
    <mergeCell ref="G280:K280"/>
    <mergeCell ref="C281:F281"/>
    <mergeCell ref="G281:K281"/>
    <mergeCell ref="C289:F289"/>
    <mergeCell ref="G289:K289"/>
    <mergeCell ref="C290:F290"/>
    <mergeCell ref="G290:K290"/>
    <mergeCell ref="C203:F203"/>
    <mergeCell ref="G203:K203"/>
    <mergeCell ref="C215:F215"/>
    <mergeCell ref="G215:K215"/>
    <mergeCell ref="C227:F227"/>
    <mergeCell ref="G227:K227"/>
    <mergeCell ref="C239:F239"/>
    <mergeCell ref="G239:K239"/>
    <mergeCell ref="C251:F251"/>
    <mergeCell ref="G251:K251"/>
    <mergeCell ref="C207:F207"/>
    <mergeCell ref="G207:K207"/>
    <mergeCell ref="C208:F208"/>
    <mergeCell ref="G208:K208"/>
    <mergeCell ref="C209:F209"/>
    <mergeCell ref="G209:K209"/>
    <mergeCell ref="C205:F205"/>
    <mergeCell ref="G205:K205"/>
    <mergeCell ref="C206:F206"/>
    <mergeCell ref="G206:K206"/>
    <mergeCell ref="C213:F213"/>
    <mergeCell ref="G213:K213"/>
    <mergeCell ref="C214:F214"/>
    <mergeCell ref="G214:K214"/>
    <mergeCell ref="C131:F131"/>
    <mergeCell ref="G131:K131"/>
    <mergeCell ref="C143:F143"/>
    <mergeCell ref="G143:K143"/>
    <mergeCell ref="C155:F155"/>
    <mergeCell ref="G155:K155"/>
    <mergeCell ref="C167:F167"/>
    <mergeCell ref="G167:K167"/>
    <mergeCell ref="C179:F179"/>
    <mergeCell ref="G179:K179"/>
    <mergeCell ref="C135:F135"/>
    <mergeCell ref="G135:K135"/>
    <mergeCell ref="C136:F136"/>
    <mergeCell ref="G136:K136"/>
    <mergeCell ref="C137:F137"/>
    <mergeCell ref="G137:K137"/>
    <mergeCell ref="C133:F133"/>
    <mergeCell ref="G133:K133"/>
    <mergeCell ref="C134:F134"/>
    <mergeCell ref="G134:K134"/>
    <mergeCell ref="C141:F141"/>
    <mergeCell ref="G141:K141"/>
    <mergeCell ref="C142:F142"/>
    <mergeCell ref="G142:K142"/>
    <mergeCell ref="C63:F63"/>
    <mergeCell ref="G63:K63"/>
    <mergeCell ref="C64:F64"/>
    <mergeCell ref="G64:K64"/>
    <mergeCell ref="C65:F65"/>
    <mergeCell ref="G65:K65"/>
    <mergeCell ref="C61:F61"/>
    <mergeCell ref="G61:K61"/>
    <mergeCell ref="C62:F62"/>
    <mergeCell ref="G62:K62"/>
    <mergeCell ref="I6:K6"/>
    <mergeCell ref="M6:N6"/>
    <mergeCell ref="O6:P6"/>
    <mergeCell ref="B2:B4"/>
    <mergeCell ref="D2:K2"/>
    <mergeCell ref="D3:K3"/>
    <mergeCell ref="D4:E4"/>
    <mergeCell ref="F4:G4"/>
    <mergeCell ref="C59:F59"/>
    <mergeCell ref="G59:K59"/>
    <mergeCell ref="C13:F13"/>
    <mergeCell ref="G13:K13"/>
    <mergeCell ref="I7:K7"/>
    <mergeCell ref="M7:N7"/>
    <mergeCell ref="O7:P7"/>
    <mergeCell ref="I9:K9"/>
    <mergeCell ref="M9:N9"/>
    <mergeCell ref="O9:P9"/>
    <mergeCell ref="C11:F11"/>
    <mergeCell ref="G11:K11"/>
    <mergeCell ref="I8:K8"/>
    <mergeCell ref="M8:N8"/>
    <mergeCell ref="O8:P8"/>
    <mergeCell ref="C17:F17"/>
    <mergeCell ref="G17:K17"/>
    <mergeCell ref="C18:F18"/>
    <mergeCell ref="G18:K18"/>
    <mergeCell ref="C19:F19"/>
    <mergeCell ref="G19:K19"/>
    <mergeCell ref="C14:F14"/>
    <mergeCell ref="G14:K14"/>
    <mergeCell ref="C15:F15"/>
    <mergeCell ref="G15:K15"/>
    <mergeCell ref="C16:F16"/>
    <mergeCell ref="G16:K16"/>
    <mergeCell ref="C25:F25"/>
    <mergeCell ref="G25:K25"/>
    <mergeCell ref="C26:F26"/>
    <mergeCell ref="G26:K26"/>
    <mergeCell ref="C20:F20"/>
    <mergeCell ref="G20:K20"/>
    <mergeCell ref="C21:F21"/>
    <mergeCell ref="G21:K21"/>
    <mergeCell ref="C22:F22"/>
    <mergeCell ref="G22:K22"/>
    <mergeCell ref="C23:F23"/>
    <mergeCell ref="G23:K23"/>
    <mergeCell ref="C30:F30"/>
    <mergeCell ref="G30:K30"/>
    <mergeCell ref="C31:F31"/>
    <mergeCell ref="G31:K31"/>
    <mergeCell ref="C32:F32"/>
    <mergeCell ref="G32:K32"/>
    <mergeCell ref="C27:F27"/>
    <mergeCell ref="G27:K27"/>
    <mergeCell ref="C28:F28"/>
    <mergeCell ref="G28:K28"/>
    <mergeCell ref="C29:F29"/>
    <mergeCell ref="G29:K29"/>
    <mergeCell ref="C37:F37"/>
    <mergeCell ref="G37:K37"/>
    <mergeCell ref="C38:F38"/>
    <mergeCell ref="G38:K38"/>
    <mergeCell ref="C39:F39"/>
    <mergeCell ref="G39:K39"/>
    <mergeCell ref="C33:F33"/>
    <mergeCell ref="G33:K33"/>
    <mergeCell ref="C34:F34"/>
    <mergeCell ref="G34:K34"/>
    <mergeCell ref="C35:F35"/>
    <mergeCell ref="G35:K35"/>
    <mergeCell ref="C43:F43"/>
    <mergeCell ref="G43:K43"/>
    <mergeCell ref="C44:F44"/>
    <mergeCell ref="G44:K44"/>
    <mergeCell ref="C45:F45"/>
    <mergeCell ref="G45:K45"/>
    <mergeCell ref="C40:F40"/>
    <mergeCell ref="G40:K40"/>
    <mergeCell ref="C41:F41"/>
    <mergeCell ref="G41:K41"/>
    <mergeCell ref="C42:F42"/>
    <mergeCell ref="G42:K42"/>
    <mergeCell ref="C50:F50"/>
    <mergeCell ref="G50:K50"/>
    <mergeCell ref="C51:F51"/>
    <mergeCell ref="G51:K51"/>
    <mergeCell ref="C52:F52"/>
    <mergeCell ref="G52:K52"/>
    <mergeCell ref="C46:F46"/>
    <mergeCell ref="G46:K46"/>
    <mergeCell ref="C49:F49"/>
    <mergeCell ref="G49:K49"/>
    <mergeCell ref="C47:F47"/>
    <mergeCell ref="G47:K47"/>
    <mergeCell ref="C56:F56"/>
    <mergeCell ref="G56:K56"/>
    <mergeCell ref="C57:F57"/>
    <mergeCell ref="G57:K57"/>
    <mergeCell ref="C58:F58"/>
    <mergeCell ref="G58:K58"/>
    <mergeCell ref="C53:F53"/>
    <mergeCell ref="G53:K53"/>
    <mergeCell ref="C54:F54"/>
    <mergeCell ref="G54:K54"/>
    <mergeCell ref="C55:F55"/>
    <mergeCell ref="G55:K55"/>
    <mergeCell ref="C66:F66"/>
    <mergeCell ref="G66:K66"/>
    <mergeCell ref="C67:F67"/>
    <mergeCell ref="G67:K67"/>
    <mergeCell ref="C68:F68"/>
    <mergeCell ref="G68:K68"/>
    <mergeCell ref="C76:F76"/>
    <mergeCell ref="G76:K76"/>
    <mergeCell ref="C77:F77"/>
    <mergeCell ref="G77:K77"/>
    <mergeCell ref="C71:F71"/>
    <mergeCell ref="G71:K71"/>
    <mergeCell ref="C69:F69"/>
    <mergeCell ref="G69:K69"/>
    <mergeCell ref="C70:F70"/>
    <mergeCell ref="G70:K70"/>
    <mergeCell ref="C78:F78"/>
    <mergeCell ref="G78:K78"/>
    <mergeCell ref="C73:F73"/>
    <mergeCell ref="G73:K73"/>
    <mergeCell ref="C74:F74"/>
    <mergeCell ref="G74:K74"/>
    <mergeCell ref="C75:F75"/>
    <mergeCell ref="G75:K75"/>
    <mergeCell ref="C82:F82"/>
    <mergeCell ref="G82:K82"/>
    <mergeCell ref="C85:F85"/>
    <mergeCell ref="G85:K85"/>
    <mergeCell ref="C79:F79"/>
    <mergeCell ref="G79:K79"/>
    <mergeCell ref="C80:F80"/>
    <mergeCell ref="G80:K80"/>
    <mergeCell ref="C81:F81"/>
    <mergeCell ref="G81:K81"/>
    <mergeCell ref="C89:F89"/>
    <mergeCell ref="G89:K89"/>
    <mergeCell ref="C83:F83"/>
    <mergeCell ref="G83:K83"/>
    <mergeCell ref="C90:F90"/>
    <mergeCell ref="G90:K90"/>
    <mergeCell ref="C91:F91"/>
    <mergeCell ref="G91:K91"/>
    <mergeCell ref="C86:F86"/>
    <mergeCell ref="G86:K86"/>
    <mergeCell ref="C87:F87"/>
    <mergeCell ref="G87:K87"/>
    <mergeCell ref="C88:F88"/>
    <mergeCell ref="G88:K88"/>
    <mergeCell ref="C97:F97"/>
    <mergeCell ref="G97:K97"/>
    <mergeCell ref="C98:F98"/>
    <mergeCell ref="G98:K98"/>
    <mergeCell ref="C92:F92"/>
    <mergeCell ref="G92:K92"/>
    <mergeCell ref="C93:F93"/>
    <mergeCell ref="G93:K93"/>
    <mergeCell ref="C94:F94"/>
    <mergeCell ref="G94:K94"/>
    <mergeCell ref="C95:F95"/>
    <mergeCell ref="G95:K95"/>
    <mergeCell ref="C102:F102"/>
    <mergeCell ref="G102:K102"/>
    <mergeCell ref="C103:F103"/>
    <mergeCell ref="G103:K103"/>
    <mergeCell ref="C104:F104"/>
    <mergeCell ref="G104:K104"/>
    <mergeCell ref="C99:F99"/>
    <mergeCell ref="G99:K99"/>
    <mergeCell ref="C100:F100"/>
    <mergeCell ref="G100:K100"/>
    <mergeCell ref="C101:F101"/>
    <mergeCell ref="G101:K101"/>
    <mergeCell ref="C109:F109"/>
    <mergeCell ref="G109:K109"/>
    <mergeCell ref="C110:F110"/>
    <mergeCell ref="G110:K110"/>
    <mergeCell ref="C111:F111"/>
    <mergeCell ref="G111:K111"/>
    <mergeCell ref="C105:F105"/>
    <mergeCell ref="G105:K105"/>
    <mergeCell ref="C106:F106"/>
    <mergeCell ref="G106:K106"/>
    <mergeCell ref="C107:F107"/>
    <mergeCell ref="G107:K107"/>
    <mergeCell ref="C115:F115"/>
    <mergeCell ref="G115:K115"/>
    <mergeCell ref="C116:F116"/>
    <mergeCell ref="G116:K116"/>
    <mergeCell ref="C117:F117"/>
    <mergeCell ref="G117:K117"/>
    <mergeCell ref="C112:F112"/>
    <mergeCell ref="G112:K112"/>
    <mergeCell ref="C113:F113"/>
    <mergeCell ref="G113:K113"/>
    <mergeCell ref="C114:F114"/>
    <mergeCell ref="G114:K114"/>
    <mergeCell ref="C122:F122"/>
    <mergeCell ref="G122:K122"/>
    <mergeCell ref="C123:F123"/>
    <mergeCell ref="G123:K123"/>
    <mergeCell ref="C124:F124"/>
    <mergeCell ref="G124:K124"/>
    <mergeCell ref="C118:F118"/>
    <mergeCell ref="G118:K118"/>
    <mergeCell ref="C121:F121"/>
    <mergeCell ref="G121:K121"/>
    <mergeCell ref="C119:F119"/>
    <mergeCell ref="G119:K119"/>
    <mergeCell ref="C128:F128"/>
    <mergeCell ref="G128:K128"/>
    <mergeCell ref="C129:F129"/>
    <mergeCell ref="G129:K129"/>
    <mergeCell ref="C130:F130"/>
    <mergeCell ref="G130:K130"/>
    <mergeCell ref="C125:F125"/>
    <mergeCell ref="G125:K125"/>
    <mergeCell ref="C126:F126"/>
    <mergeCell ref="G126:K126"/>
    <mergeCell ref="C127:F127"/>
    <mergeCell ref="G127:K127"/>
    <mergeCell ref="C138:F138"/>
    <mergeCell ref="G138:K138"/>
    <mergeCell ref="C139:F139"/>
    <mergeCell ref="G139:K139"/>
    <mergeCell ref="C140:F140"/>
    <mergeCell ref="G140:K140"/>
    <mergeCell ref="C148:F148"/>
    <mergeCell ref="G148:K148"/>
    <mergeCell ref="C149:F149"/>
    <mergeCell ref="G149:K149"/>
    <mergeCell ref="C150:F150"/>
    <mergeCell ref="G150:K150"/>
    <mergeCell ref="C145:F145"/>
    <mergeCell ref="G145:K145"/>
    <mergeCell ref="C146:F146"/>
    <mergeCell ref="G146:K146"/>
    <mergeCell ref="C147:F147"/>
    <mergeCell ref="G147:K147"/>
    <mergeCell ref="C154:F154"/>
    <mergeCell ref="G154:K154"/>
    <mergeCell ref="C157:F157"/>
    <mergeCell ref="G157:K157"/>
    <mergeCell ref="C151:F151"/>
    <mergeCell ref="G151:K151"/>
    <mergeCell ref="C152:F152"/>
    <mergeCell ref="G152:K152"/>
    <mergeCell ref="C153:F153"/>
    <mergeCell ref="G153:K153"/>
    <mergeCell ref="C161:F161"/>
    <mergeCell ref="G161:K161"/>
    <mergeCell ref="C162:F162"/>
    <mergeCell ref="G162:K162"/>
    <mergeCell ref="C163:F163"/>
    <mergeCell ref="G163:K163"/>
    <mergeCell ref="C158:F158"/>
    <mergeCell ref="G158:K158"/>
    <mergeCell ref="C159:F159"/>
    <mergeCell ref="G159:K159"/>
    <mergeCell ref="C160:F160"/>
    <mergeCell ref="G160:K160"/>
    <mergeCell ref="C169:F169"/>
    <mergeCell ref="G169:K169"/>
    <mergeCell ref="C170:F170"/>
    <mergeCell ref="G170:K170"/>
    <mergeCell ref="C164:F164"/>
    <mergeCell ref="G164:K164"/>
    <mergeCell ref="C165:F165"/>
    <mergeCell ref="G165:K165"/>
    <mergeCell ref="C166:F166"/>
    <mergeCell ref="G166:K166"/>
    <mergeCell ref="C174:F174"/>
    <mergeCell ref="G174:K174"/>
    <mergeCell ref="C175:F175"/>
    <mergeCell ref="G175:K175"/>
    <mergeCell ref="C176:F176"/>
    <mergeCell ref="G176:K176"/>
    <mergeCell ref="C171:F171"/>
    <mergeCell ref="G171:K171"/>
    <mergeCell ref="C172:F172"/>
    <mergeCell ref="G172:K172"/>
    <mergeCell ref="C173:F173"/>
    <mergeCell ref="G173:K173"/>
    <mergeCell ref="C181:F181"/>
    <mergeCell ref="G181:K181"/>
    <mergeCell ref="C182:F182"/>
    <mergeCell ref="G182:K182"/>
    <mergeCell ref="C183:F183"/>
    <mergeCell ref="G183:K183"/>
    <mergeCell ref="C177:F177"/>
    <mergeCell ref="G177:K177"/>
    <mergeCell ref="C178:F178"/>
    <mergeCell ref="G178:K178"/>
    <mergeCell ref="C187:F187"/>
    <mergeCell ref="G187:K187"/>
    <mergeCell ref="C188:F188"/>
    <mergeCell ref="G188:K188"/>
    <mergeCell ref="C189:F189"/>
    <mergeCell ref="G189:K189"/>
    <mergeCell ref="C184:F184"/>
    <mergeCell ref="G184:K184"/>
    <mergeCell ref="C185:F185"/>
    <mergeCell ref="G185:K185"/>
    <mergeCell ref="C186:F186"/>
    <mergeCell ref="G186:K186"/>
    <mergeCell ref="C194:F194"/>
    <mergeCell ref="G194:K194"/>
    <mergeCell ref="C195:F195"/>
    <mergeCell ref="G195:K195"/>
    <mergeCell ref="C196:F196"/>
    <mergeCell ref="G196:K196"/>
    <mergeCell ref="C190:F190"/>
    <mergeCell ref="G190:K190"/>
    <mergeCell ref="C193:F193"/>
    <mergeCell ref="G193:K193"/>
    <mergeCell ref="C191:F191"/>
    <mergeCell ref="G191:K191"/>
    <mergeCell ref="C200:F200"/>
    <mergeCell ref="G200:K200"/>
    <mergeCell ref="C201:F201"/>
    <mergeCell ref="G201:K201"/>
    <mergeCell ref="C202:F202"/>
    <mergeCell ref="G202:K202"/>
    <mergeCell ref="C197:F197"/>
    <mergeCell ref="G197:K197"/>
    <mergeCell ref="C198:F198"/>
    <mergeCell ref="G198:K198"/>
    <mergeCell ref="C199:F199"/>
    <mergeCell ref="G199:K199"/>
    <mergeCell ref="C210:F210"/>
    <mergeCell ref="G210:K210"/>
    <mergeCell ref="C211:F211"/>
    <mergeCell ref="G211:K211"/>
    <mergeCell ref="C212:F212"/>
    <mergeCell ref="G212:K212"/>
    <mergeCell ref="C220:F220"/>
    <mergeCell ref="G220:K220"/>
    <mergeCell ref="C221:F221"/>
    <mergeCell ref="G221:K221"/>
    <mergeCell ref="C222:F222"/>
    <mergeCell ref="G222:K222"/>
    <mergeCell ref="C217:F217"/>
    <mergeCell ref="G217:K217"/>
    <mergeCell ref="C218:F218"/>
    <mergeCell ref="G218:K218"/>
    <mergeCell ref="C219:F219"/>
    <mergeCell ref="G219:K219"/>
    <mergeCell ref="C226:F226"/>
    <mergeCell ref="G226:K226"/>
    <mergeCell ref="C229:F229"/>
    <mergeCell ref="G229:K229"/>
    <mergeCell ref="C223:F223"/>
    <mergeCell ref="G223:K223"/>
    <mergeCell ref="C224:F224"/>
    <mergeCell ref="G224:K224"/>
    <mergeCell ref="C225:F225"/>
    <mergeCell ref="G225:K225"/>
    <mergeCell ref="C233:F233"/>
    <mergeCell ref="G233:K233"/>
    <mergeCell ref="C234:F234"/>
    <mergeCell ref="G234:K234"/>
    <mergeCell ref="C235:F235"/>
    <mergeCell ref="G235:K235"/>
    <mergeCell ref="C230:F230"/>
    <mergeCell ref="G230:K230"/>
    <mergeCell ref="C231:F231"/>
    <mergeCell ref="G231:K231"/>
    <mergeCell ref="C232:F232"/>
    <mergeCell ref="G232:K232"/>
    <mergeCell ref="C241:F241"/>
    <mergeCell ref="G241:K241"/>
    <mergeCell ref="C242:F242"/>
    <mergeCell ref="G242:K242"/>
    <mergeCell ref="C236:F236"/>
    <mergeCell ref="G236:K236"/>
    <mergeCell ref="C237:F237"/>
    <mergeCell ref="G237:K237"/>
    <mergeCell ref="C238:F238"/>
    <mergeCell ref="G238:K238"/>
    <mergeCell ref="C246:F246"/>
    <mergeCell ref="G246:K246"/>
    <mergeCell ref="C247:F247"/>
    <mergeCell ref="G247:K247"/>
    <mergeCell ref="C248:F248"/>
    <mergeCell ref="G248:K248"/>
    <mergeCell ref="C243:F243"/>
    <mergeCell ref="G243:K243"/>
    <mergeCell ref="C244:F244"/>
    <mergeCell ref="G244:K244"/>
    <mergeCell ref="C245:F245"/>
    <mergeCell ref="G245:K245"/>
    <mergeCell ref="C253:F253"/>
    <mergeCell ref="G253:K253"/>
    <mergeCell ref="C254:F254"/>
    <mergeCell ref="G254:K254"/>
    <mergeCell ref="C255:F255"/>
    <mergeCell ref="G255:K255"/>
    <mergeCell ref="C249:F249"/>
    <mergeCell ref="G249:K249"/>
    <mergeCell ref="C250:F250"/>
    <mergeCell ref="G250:K250"/>
    <mergeCell ref="C259:F259"/>
    <mergeCell ref="G259:K259"/>
    <mergeCell ref="C260:F260"/>
    <mergeCell ref="G260:K260"/>
    <mergeCell ref="C261:F261"/>
    <mergeCell ref="G261:K261"/>
    <mergeCell ref="C256:F256"/>
    <mergeCell ref="G256:K256"/>
    <mergeCell ref="C257:F257"/>
    <mergeCell ref="G257:K257"/>
    <mergeCell ref="C258:F258"/>
    <mergeCell ref="G258:K258"/>
    <mergeCell ref="C266:F266"/>
    <mergeCell ref="G266:K266"/>
    <mergeCell ref="C267:F267"/>
    <mergeCell ref="G267:K267"/>
    <mergeCell ref="C268:F268"/>
    <mergeCell ref="G268:K268"/>
    <mergeCell ref="C262:F262"/>
    <mergeCell ref="G262:K262"/>
    <mergeCell ref="C265:F265"/>
    <mergeCell ref="G265:K265"/>
    <mergeCell ref="C263:F263"/>
    <mergeCell ref="G263:K263"/>
    <mergeCell ref="C272:F272"/>
    <mergeCell ref="G272:K272"/>
    <mergeCell ref="C273:F273"/>
    <mergeCell ref="G273:K273"/>
    <mergeCell ref="C274:F274"/>
    <mergeCell ref="G274:K274"/>
    <mergeCell ref="C269:F269"/>
    <mergeCell ref="G269:K269"/>
    <mergeCell ref="C270:F270"/>
    <mergeCell ref="G270:K270"/>
    <mergeCell ref="C271:F271"/>
    <mergeCell ref="G271:K271"/>
    <mergeCell ref="C291:F291"/>
    <mergeCell ref="G291:K291"/>
    <mergeCell ref="C277:F277"/>
    <mergeCell ref="G277:K277"/>
    <mergeCell ref="C278:F278"/>
    <mergeCell ref="G278:K278"/>
    <mergeCell ref="C285:F285"/>
    <mergeCell ref="G285:K285"/>
    <mergeCell ref="C286:F286"/>
    <mergeCell ref="G286:K286"/>
    <mergeCell ref="C282:F282"/>
    <mergeCell ref="G282:K282"/>
    <mergeCell ref="C283:F283"/>
    <mergeCell ref="G283:K283"/>
    <mergeCell ref="C284:F284"/>
    <mergeCell ref="G284:K284"/>
    <mergeCell ref="C295:F295"/>
    <mergeCell ref="G295:K295"/>
    <mergeCell ref="C296:F296"/>
    <mergeCell ref="G296:K296"/>
    <mergeCell ref="C297:F297"/>
    <mergeCell ref="G297:K297"/>
    <mergeCell ref="C292:F292"/>
    <mergeCell ref="G292:K292"/>
    <mergeCell ref="C293:F293"/>
    <mergeCell ref="G293:K293"/>
    <mergeCell ref="C294:F294"/>
    <mergeCell ref="G294:K294"/>
    <mergeCell ref="C302:F302"/>
    <mergeCell ref="G302:K302"/>
    <mergeCell ref="C303:F303"/>
    <mergeCell ref="G303:K303"/>
    <mergeCell ref="C304:F304"/>
    <mergeCell ref="G304:K304"/>
    <mergeCell ref="C298:F298"/>
    <mergeCell ref="G298:K298"/>
    <mergeCell ref="C301:F301"/>
    <mergeCell ref="G301:K301"/>
    <mergeCell ref="C308:F308"/>
    <mergeCell ref="G308:K308"/>
    <mergeCell ref="C309:F309"/>
    <mergeCell ref="G309:K309"/>
    <mergeCell ref="C310:F310"/>
    <mergeCell ref="G310:K310"/>
    <mergeCell ref="C305:F305"/>
    <mergeCell ref="G305:K305"/>
    <mergeCell ref="C306:F306"/>
    <mergeCell ref="G306:K306"/>
    <mergeCell ref="C307:F307"/>
    <mergeCell ref="G307:K307"/>
    <mergeCell ref="C315:F315"/>
    <mergeCell ref="G315:K315"/>
    <mergeCell ref="C316:F316"/>
    <mergeCell ref="G316:K316"/>
    <mergeCell ref="C317:F317"/>
    <mergeCell ref="G317:K317"/>
    <mergeCell ref="C313:F313"/>
    <mergeCell ref="G313:K313"/>
    <mergeCell ref="C314:F314"/>
    <mergeCell ref="G314:K314"/>
    <mergeCell ref="C321:F321"/>
    <mergeCell ref="G321:K321"/>
    <mergeCell ref="C322:F322"/>
    <mergeCell ref="G322:K322"/>
    <mergeCell ref="C318:F318"/>
    <mergeCell ref="G318:K318"/>
    <mergeCell ref="C319:F319"/>
    <mergeCell ref="G319:K319"/>
    <mergeCell ref="C320:F320"/>
    <mergeCell ref="G320:K320"/>
    <mergeCell ref="C328:F328"/>
    <mergeCell ref="G328:K328"/>
    <mergeCell ref="C329:F329"/>
    <mergeCell ref="G329:K329"/>
    <mergeCell ref="C330:F330"/>
    <mergeCell ref="G330:K330"/>
    <mergeCell ref="C325:F325"/>
    <mergeCell ref="G325:K325"/>
    <mergeCell ref="C326:F326"/>
    <mergeCell ref="G326:K326"/>
    <mergeCell ref="C327:F327"/>
    <mergeCell ref="G327:K327"/>
    <mergeCell ref="C334:F334"/>
    <mergeCell ref="G334:K334"/>
    <mergeCell ref="C337:F337"/>
    <mergeCell ref="G337:K337"/>
    <mergeCell ref="C335:F335"/>
    <mergeCell ref="G335:K335"/>
    <mergeCell ref="C331:F331"/>
    <mergeCell ref="G331:K331"/>
    <mergeCell ref="C332:F332"/>
    <mergeCell ref="G332:K332"/>
    <mergeCell ref="C333:F333"/>
    <mergeCell ref="G333:K333"/>
    <mergeCell ref="C341:F341"/>
    <mergeCell ref="G341:K341"/>
    <mergeCell ref="C342:F342"/>
    <mergeCell ref="G342:K342"/>
    <mergeCell ref="C343:F343"/>
    <mergeCell ref="G343:K343"/>
    <mergeCell ref="C338:F338"/>
    <mergeCell ref="G338:K338"/>
    <mergeCell ref="C339:F339"/>
    <mergeCell ref="G339:K339"/>
    <mergeCell ref="C340:F340"/>
    <mergeCell ref="G340:K340"/>
    <mergeCell ref="C349:F349"/>
    <mergeCell ref="G349:K349"/>
    <mergeCell ref="C350:F350"/>
    <mergeCell ref="G350:K350"/>
    <mergeCell ref="C344:F344"/>
    <mergeCell ref="G344:K344"/>
    <mergeCell ref="C345:F345"/>
    <mergeCell ref="G345:K345"/>
    <mergeCell ref="C346:F346"/>
    <mergeCell ref="G346:K346"/>
    <mergeCell ref="C347:F347"/>
    <mergeCell ref="G347:K347"/>
    <mergeCell ref="C354:F354"/>
    <mergeCell ref="G354:K354"/>
    <mergeCell ref="C355:F355"/>
    <mergeCell ref="G355:K355"/>
    <mergeCell ref="C356:F356"/>
    <mergeCell ref="G356:K356"/>
    <mergeCell ref="C351:F351"/>
    <mergeCell ref="G351:K351"/>
    <mergeCell ref="C352:F352"/>
    <mergeCell ref="G352:K352"/>
    <mergeCell ref="C353:F353"/>
    <mergeCell ref="G353:K353"/>
    <mergeCell ref="C361:F361"/>
    <mergeCell ref="G361:K361"/>
    <mergeCell ref="C362:F362"/>
    <mergeCell ref="G362:K362"/>
    <mergeCell ref="C363:F363"/>
    <mergeCell ref="G363:K363"/>
    <mergeCell ref="C357:F357"/>
    <mergeCell ref="G357:K357"/>
    <mergeCell ref="C358:F358"/>
    <mergeCell ref="G358:K358"/>
    <mergeCell ref="C359:F359"/>
    <mergeCell ref="G359:K359"/>
    <mergeCell ref="C370:F370"/>
    <mergeCell ref="G370:K370"/>
    <mergeCell ref="C367:F367"/>
    <mergeCell ref="G367:K367"/>
    <mergeCell ref="C368:F368"/>
    <mergeCell ref="G368:K368"/>
    <mergeCell ref="C369:F369"/>
    <mergeCell ref="G369:K369"/>
    <mergeCell ref="C364:F364"/>
    <mergeCell ref="G364:K364"/>
    <mergeCell ref="C365:F365"/>
    <mergeCell ref="G365:K365"/>
    <mergeCell ref="C366:F366"/>
    <mergeCell ref="G366:K366"/>
  </mergeCells>
  <pageMargins left="0.46" right="0.43307086614173229" top="0.48" bottom="0.38" header="0.27" footer="0.31496062992125984"/>
  <pageSetup paperSize="9" scale="65" orientation="landscape" r:id="rId1"/>
  <headerFooter>
    <oddFooter xml:space="preserve">&amp;R&amp;P 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8EC72-A48F-4745-A50F-8CF444D6CFB3}">
  <sheetPr codeName="Tabelle32">
    <tabColor theme="3" tint="0.59999389629810485"/>
    <outlinePr summaryBelow="0" summaryRight="0"/>
    <pageSetUpPr fitToPage="1"/>
  </sheetPr>
  <dimension ref="A1:AZ401"/>
  <sheetViews>
    <sheetView showGridLines="0" zoomScaleNormal="100" workbookViewId="0">
      <pane xSplit="2" ySplit="11" topLeftCell="C12" activePane="bottomRight" state="frozen"/>
      <selection activeCell="C369" sqref="C369:F369"/>
      <selection pane="topRight" activeCell="C369" sqref="C369:F369"/>
      <selection pane="bottomLeft" activeCell="C369" sqref="C369:F369"/>
      <selection pane="bottomRight" activeCell="C13" sqref="C13:F13"/>
    </sheetView>
  </sheetViews>
  <sheetFormatPr baseColWidth="10" defaultColWidth="11.42578125" defaultRowHeight="11.25" outlineLevelRow="1" outlineLevelCol="1"/>
  <cols>
    <col min="1" max="1" width="0.7109375" style="12" customWidth="1"/>
    <col min="2" max="2" width="4.7109375" style="12" customWidth="1"/>
    <col min="3" max="3" width="30.7109375" style="12" customWidth="1"/>
    <col min="4" max="4" width="7.7109375" style="12" customWidth="1"/>
    <col min="5" max="5" width="10.7109375" style="12" customWidth="1"/>
    <col min="6" max="6" width="15.7109375" style="12" customWidth="1"/>
    <col min="7" max="7" width="10.7109375" style="12" customWidth="1"/>
    <col min="8" max="8" width="4.7109375" style="12" customWidth="1"/>
    <col min="9" max="9" width="11.42578125" style="12" customWidth="1"/>
    <col min="10" max="11" width="4.7109375" style="12" customWidth="1"/>
    <col min="12" max="19" width="6.7109375" style="12" customWidth="1" outlineLevel="1"/>
    <col min="20" max="20" width="12.28515625" style="12" customWidth="1" outlineLevel="1"/>
    <col min="21" max="21" width="12.140625" style="12" customWidth="1" outlineLevel="1"/>
    <col min="22" max="22" width="11.5703125" style="12" customWidth="1" outlineLevel="1"/>
    <col min="23" max="23" width="15.7109375" style="12" customWidth="1"/>
    <col min="24" max="24" width="8.7109375" style="12" customWidth="1"/>
    <col min="25" max="25" width="4.7109375" style="12" customWidth="1"/>
    <col min="26" max="26" width="8.5703125" style="12" customWidth="1"/>
    <col min="27" max="27" width="6.7109375" style="12" hidden="1" customWidth="1"/>
    <col min="28" max="16384" width="11.42578125" style="12"/>
  </cols>
  <sheetData>
    <row r="1" spans="1:52" ht="8.25" customHeight="1" thickBot="1">
      <c r="X1" s="442"/>
      <c r="Y1" s="442"/>
      <c r="Z1" s="442"/>
      <c r="AA1" s="442"/>
      <c r="AB1" s="442"/>
      <c r="AC1" s="442"/>
      <c r="AD1" s="442"/>
      <c r="AE1" s="442"/>
      <c r="AF1" s="442"/>
      <c r="AG1" s="442"/>
      <c r="AH1" s="442"/>
      <c r="AI1" s="442"/>
      <c r="AJ1" s="442"/>
      <c r="AK1" s="442"/>
      <c r="AL1" s="442"/>
      <c r="AM1" s="442"/>
      <c r="AN1" s="442"/>
      <c r="AO1" s="442"/>
      <c r="AP1" s="442"/>
      <c r="AQ1" s="442"/>
      <c r="AR1" s="442"/>
      <c r="AS1" s="442"/>
      <c r="AT1" s="442"/>
      <c r="AU1" s="442"/>
      <c r="AV1" s="442"/>
      <c r="AW1" s="442"/>
      <c r="AX1" s="442"/>
      <c r="AY1" s="442"/>
      <c r="AZ1" s="442"/>
    </row>
    <row r="2" spans="1:52" s="13" customFormat="1" ht="20.100000000000001" customHeight="1" thickBot="1">
      <c r="B2" s="996" t="s">
        <v>244</v>
      </c>
      <c r="C2" s="22" t="str">
        <f>Kunde</f>
        <v>Bosch Rodez</v>
      </c>
      <c r="D2" s="899" t="str">
        <f>Anlage</f>
        <v>Montage Magnetanker</v>
      </c>
      <c r="E2" s="900"/>
      <c r="F2" s="900"/>
      <c r="G2" s="900"/>
      <c r="H2" s="900"/>
      <c r="I2" s="900"/>
      <c r="J2" s="900"/>
      <c r="K2" s="901"/>
      <c r="L2" s="688"/>
      <c r="M2" s="688"/>
      <c r="N2" s="688"/>
      <c r="O2" s="688"/>
      <c r="P2" s="688"/>
      <c r="Q2" s="688"/>
      <c r="R2" s="690"/>
      <c r="S2" s="690"/>
      <c r="T2" s="690"/>
      <c r="U2" s="379"/>
      <c r="V2" s="692"/>
      <c r="W2" s="695"/>
      <c r="X2" s="493"/>
      <c r="Y2" s="494"/>
      <c r="Z2" s="494"/>
      <c r="AA2" s="494"/>
      <c r="AB2" s="494"/>
      <c r="AC2" s="494"/>
      <c r="AD2" s="494"/>
      <c r="AE2" s="494"/>
      <c r="AF2" s="494"/>
      <c r="AG2" s="494"/>
      <c r="AH2" s="494"/>
      <c r="AI2" s="494"/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</row>
    <row r="3" spans="1:52" s="13" customFormat="1" ht="20.100000000000001" customHeight="1" thickBot="1">
      <c r="B3" s="1037"/>
      <c r="C3" s="689" t="s">
        <v>241</v>
      </c>
      <c r="D3" s="1052" t="str">
        <f>Übersicht!C10</f>
        <v>Modul 03 leer</v>
      </c>
      <c r="E3" s="1053"/>
      <c r="F3" s="1053"/>
      <c r="G3" s="1053"/>
      <c r="H3" s="1053"/>
      <c r="I3" s="1053"/>
      <c r="J3" s="1053"/>
      <c r="K3" s="1054"/>
      <c r="L3" s="688"/>
      <c r="M3" s="688"/>
      <c r="N3" s="688"/>
      <c r="O3" s="688"/>
      <c r="P3" s="688"/>
      <c r="Q3" s="688"/>
      <c r="R3" s="690"/>
      <c r="S3" s="690"/>
      <c r="T3" s="690"/>
      <c r="U3" s="379"/>
      <c r="V3" s="692"/>
      <c r="W3" s="694">
        <f>Übersicht!F10</f>
        <v>1</v>
      </c>
      <c r="X3" s="493"/>
      <c r="Y3" s="494"/>
      <c r="Z3" s="494"/>
      <c r="AA3" s="494"/>
      <c r="AB3" s="494"/>
      <c r="AC3" s="494"/>
      <c r="AD3" s="494"/>
      <c r="AE3" s="494"/>
      <c r="AF3" s="494"/>
      <c r="AG3" s="494"/>
      <c r="AH3" s="494"/>
      <c r="AI3" s="494"/>
      <c r="AJ3" s="494"/>
      <c r="AK3" s="494"/>
      <c r="AL3" s="494"/>
      <c r="AM3" s="494"/>
      <c r="AN3" s="494"/>
      <c r="AO3" s="494"/>
      <c r="AP3" s="494"/>
      <c r="AQ3" s="494"/>
      <c r="AR3" s="494"/>
      <c r="AS3" s="494"/>
      <c r="AT3" s="494"/>
      <c r="AU3" s="494"/>
      <c r="AV3" s="494"/>
      <c r="AW3" s="494"/>
      <c r="AX3" s="494"/>
      <c r="AY3" s="494"/>
      <c r="AZ3" s="494"/>
    </row>
    <row r="4" spans="1:52" s="13" customFormat="1" ht="20.100000000000001" customHeight="1" thickBot="1">
      <c r="B4" s="997"/>
      <c r="C4" s="691" t="str">
        <f>Angebotsnummer</f>
        <v>A07591000</v>
      </c>
      <c r="D4" s="1055">
        <f>Datum</f>
        <v>45344</v>
      </c>
      <c r="E4" s="1056"/>
      <c r="F4" s="1057" t="str">
        <f>Bearbeiter</f>
        <v>Waas. Harald</v>
      </c>
      <c r="G4" s="1057"/>
      <c r="H4" s="696"/>
      <c r="I4" s="696"/>
      <c r="J4" s="696"/>
      <c r="K4" s="697"/>
      <c r="L4" s="688"/>
      <c r="M4" s="688"/>
      <c r="N4" s="688"/>
      <c r="O4" s="688"/>
      <c r="P4" s="688"/>
      <c r="Q4" s="688"/>
      <c r="R4" s="690"/>
      <c r="S4" s="690"/>
      <c r="T4" s="690"/>
      <c r="U4" s="379"/>
      <c r="V4" s="692"/>
      <c r="W4" s="698">
        <f>Übersicht!V10</f>
        <v>0</v>
      </c>
      <c r="X4" s="495"/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4"/>
      <c r="AK4" s="494"/>
      <c r="AL4" s="494"/>
      <c r="AM4" s="494"/>
      <c r="AN4" s="494"/>
      <c r="AO4" s="494"/>
      <c r="AP4" s="494"/>
      <c r="AQ4" s="494"/>
      <c r="AR4" s="494"/>
      <c r="AS4" s="494"/>
      <c r="AT4" s="494"/>
      <c r="AU4" s="494"/>
      <c r="AV4" s="494"/>
      <c r="AW4" s="494"/>
      <c r="AX4" s="494"/>
      <c r="AY4" s="494"/>
      <c r="AZ4" s="494"/>
    </row>
    <row r="5" spans="1:52" ht="15" customHeight="1" collapsed="1" thickBot="1">
      <c r="T5" s="1"/>
      <c r="U5" s="1"/>
      <c r="X5" s="442"/>
      <c r="Y5" s="442"/>
      <c r="Z5" s="442"/>
      <c r="AA5" s="442"/>
      <c r="AB5" s="442"/>
      <c r="AC5" s="442"/>
      <c r="AD5" s="442"/>
      <c r="AE5" s="442"/>
      <c r="AF5" s="442"/>
      <c r="AG5" s="442"/>
      <c r="AH5" s="442"/>
      <c r="AI5" s="442"/>
      <c r="AJ5" s="442"/>
      <c r="AK5" s="442"/>
      <c r="AL5" s="442"/>
      <c r="AM5" s="442"/>
      <c r="AN5" s="442"/>
      <c r="AO5" s="442"/>
      <c r="AP5" s="442"/>
      <c r="AQ5" s="442"/>
      <c r="AR5" s="442"/>
      <c r="AS5" s="442"/>
      <c r="AT5" s="442"/>
      <c r="AU5" s="442"/>
      <c r="AV5" s="442"/>
      <c r="AW5" s="442"/>
      <c r="AX5" s="442"/>
      <c r="AY5" s="442"/>
      <c r="AZ5" s="442"/>
    </row>
    <row r="6" spans="1:52" s="4" customFormat="1" ht="20.100000000000001" hidden="1" customHeight="1" outlineLevel="1">
      <c r="B6" s="632">
        <v>1</v>
      </c>
      <c r="C6" s="633" t="s">
        <v>185</v>
      </c>
      <c r="D6" s="634">
        <f>SUM(L13,L25,L37,L49,L61,L73,L85,L97,L109,L121,L133,L145,L157,L169,L181,L193,L205,L217,L229,L241,L253,L265,L277,L289,L301,L313,L325,L337,L349,L361)</f>
        <v>0</v>
      </c>
      <c r="E6" s="635">
        <f>Konstruktion</f>
        <v>110.00000000000001</v>
      </c>
      <c r="F6" s="636">
        <f>D6*E6</f>
        <v>0</v>
      </c>
      <c r="G6" s="40"/>
      <c r="H6" s="644">
        <v>5</v>
      </c>
      <c r="I6" s="1045" t="s">
        <v>186</v>
      </c>
      <c r="J6" s="1046"/>
      <c r="K6" s="1047"/>
      <c r="L6" s="645">
        <f>SUM(M13,M25,M37,M49,M61,M73,M85,M97,M109,M121,M133,M145,M157,M169,M181,M193,M205,M217,M229,M241,M253,M265,M277,M289,M301,M313,M325,M337,M349,M361)</f>
        <v>0</v>
      </c>
      <c r="M6" s="1048">
        <f>Hardware</f>
        <v>101.2</v>
      </c>
      <c r="N6" s="1049"/>
      <c r="O6" s="1050">
        <f>L6*M6</f>
        <v>0</v>
      </c>
      <c r="P6" s="1051"/>
      <c r="Q6" s="40"/>
      <c r="R6" s="40"/>
      <c r="S6" s="40"/>
      <c r="T6" s="1"/>
      <c r="U6" s="1"/>
      <c r="V6" s="12"/>
      <c r="W6" s="12"/>
      <c r="X6" s="442"/>
      <c r="Y6" s="496"/>
      <c r="Z6" s="496"/>
      <c r="AA6" s="496"/>
      <c r="AB6" s="496"/>
      <c r="AC6" s="496"/>
      <c r="AD6" s="496"/>
      <c r="AE6" s="496"/>
      <c r="AF6" s="496"/>
      <c r="AG6" s="496"/>
      <c r="AH6" s="496"/>
      <c r="AI6" s="496"/>
      <c r="AJ6" s="496"/>
      <c r="AK6" s="496"/>
      <c r="AL6" s="496"/>
      <c r="AM6" s="496"/>
      <c r="AN6" s="496"/>
      <c r="AO6" s="496"/>
      <c r="AP6" s="496"/>
      <c r="AQ6" s="496"/>
      <c r="AR6" s="496"/>
      <c r="AS6" s="496"/>
      <c r="AT6" s="496"/>
      <c r="AU6" s="496"/>
      <c r="AV6" s="496"/>
      <c r="AW6" s="496"/>
      <c r="AX6" s="496"/>
      <c r="AY6" s="496"/>
      <c r="AZ6" s="496"/>
    </row>
    <row r="7" spans="1:52" ht="20.100000000000001" hidden="1" customHeight="1" outlineLevel="1">
      <c r="B7" s="652">
        <v>2</v>
      </c>
      <c r="C7" s="653" t="s">
        <v>14</v>
      </c>
      <c r="D7" s="654">
        <f>SUM(Q13,Q25,Q37,Q49,Q61,Q73,Q85,Q97,Q109,Q121,Q133,Q145,Q157,Q169,Q181,Q193,Q205,Q217,Q229,Q241,Q253,Q265,Q277,Q289,Q301,Q313,Q325,Q337,Q349,Q361)</f>
        <v>0</v>
      </c>
      <c r="E7" s="655">
        <f>Montage</f>
        <v>90.2</v>
      </c>
      <c r="F7" s="656">
        <f>D7*E7</f>
        <v>0</v>
      </c>
      <c r="G7" s="40"/>
      <c r="H7" s="649">
        <v>6</v>
      </c>
      <c r="I7" s="1030" t="s">
        <v>27</v>
      </c>
      <c r="J7" s="1031"/>
      <c r="K7" s="1032"/>
      <c r="L7" s="650">
        <f>SUM(N13,N25,N37,N49,N61,N73,N85,N97,N109,N121,N133,N145,N157,N169,N181,N193,N205,N217,N229,N241,N253,N265,N277,N289,N301,N313,N325,N337,N349,N361)</f>
        <v>0</v>
      </c>
      <c r="M7" s="1033">
        <f>Software</f>
        <v>115.50000000000001</v>
      </c>
      <c r="N7" s="1034"/>
      <c r="O7" s="1035">
        <f>L7*M7</f>
        <v>0</v>
      </c>
      <c r="P7" s="1036"/>
      <c r="Q7" s="40"/>
      <c r="R7" s="40"/>
      <c r="S7" s="40"/>
      <c r="T7" s="1"/>
      <c r="U7" s="1"/>
      <c r="X7" s="442"/>
      <c r="Y7" s="442"/>
      <c r="Z7" s="442"/>
      <c r="AA7" s="442"/>
      <c r="AB7" s="442"/>
      <c r="AC7" s="442"/>
      <c r="AD7" s="442"/>
      <c r="AE7" s="442"/>
      <c r="AF7" s="442"/>
      <c r="AG7" s="442"/>
      <c r="AH7" s="442"/>
      <c r="AI7" s="442"/>
      <c r="AJ7" s="442"/>
      <c r="AK7" s="442"/>
      <c r="AL7" s="442"/>
      <c r="AM7" s="442"/>
      <c r="AN7" s="442"/>
      <c r="AO7" s="442"/>
      <c r="AP7" s="442"/>
      <c r="AQ7" s="442"/>
      <c r="AR7" s="442"/>
      <c r="AS7" s="442"/>
      <c r="AT7" s="442"/>
      <c r="AU7" s="442"/>
      <c r="AV7" s="442"/>
      <c r="AW7" s="442"/>
      <c r="AX7" s="442"/>
      <c r="AY7" s="442"/>
      <c r="AZ7" s="442"/>
    </row>
    <row r="8" spans="1:52" ht="20.100000000000001" hidden="1" customHeight="1" outlineLevel="1">
      <c r="B8" s="637">
        <v>3</v>
      </c>
      <c r="C8" s="638" t="s">
        <v>15</v>
      </c>
      <c r="D8" s="639">
        <f>SUM(R13,R25,R37,R49,R61,R73,R85,R97,R109,R121,R133,R145,R157,R169,R181,R193,R205,R217,R229,R241,R253,R265,R277,R289,R301,R313,R325,R337,R349,R361)</f>
        <v>0</v>
      </c>
      <c r="E8" s="640">
        <f>Fertigung</f>
        <v>93.500000000000014</v>
      </c>
      <c r="F8" s="641">
        <f>D8*E8</f>
        <v>0</v>
      </c>
      <c r="G8" s="40"/>
      <c r="H8" s="649">
        <v>7</v>
      </c>
      <c r="I8" s="1030" t="s">
        <v>28</v>
      </c>
      <c r="J8" s="1031"/>
      <c r="K8" s="1032"/>
      <c r="L8" s="650">
        <f>SUM(O13,O25,O37,O49,O61,O73,O85,O97,O109,O121,O133,O145,O157,O169,O181,O193,O205,O217,O229,O241,O253,O265,O277,O289,O301,O313,O325,O337,O349,O361)</f>
        <v>0</v>
      </c>
      <c r="M8" s="1033">
        <f>INB</f>
        <v>115.50000000000001</v>
      </c>
      <c r="N8" s="1034"/>
      <c r="O8" s="1035">
        <f>L8*M8</f>
        <v>0</v>
      </c>
      <c r="P8" s="1036"/>
      <c r="Q8" s="40"/>
      <c r="R8" s="40"/>
      <c r="S8" s="40"/>
      <c r="T8" s="1"/>
      <c r="U8" s="1"/>
      <c r="X8" s="442"/>
      <c r="Y8" s="442"/>
      <c r="Z8" s="442"/>
      <c r="AA8" s="442"/>
      <c r="AB8" s="442"/>
      <c r="AC8" s="442"/>
      <c r="AD8" s="442"/>
      <c r="AE8" s="442"/>
      <c r="AF8" s="442"/>
      <c r="AG8" s="442"/>
      <c r="AH8" s="442"/>
      <c r="AI8" s="442"/>
      <c r="AJ8" s="442"/>
      <c r="AK8" s="442"/>
      <c r="AL8" s="442"/>
      <c r="AM8" s="442"/>
      <c r="AN8" s="442"/>
      <c r="AO8" s="442"/>
      <c r="AP8" s="442"/>
      <c r="AQ8" s="442"/>
      <c r="AR8" s="442"/>
      <c r="AS8" s="442"/>
      <c r="AT8" s="442"/>
      <c r="AU8" s="442"/>
      <c r="AV8" s="442"/>
      <c r="AW8" s="442"/>
      <c r="AX8" s="442"/>
      <c r="AY8" s="442"/>
      <c r="AZ8" s="442"/>
    </row>
    <row r="9" spans="1:52" ht="19.5" hidden="1" customHeight="1" outlineLevel="1" thickBot="1">
      <c r="B9" s="658">
        <v>4</v>
      </c>
      <c r="C9" s="659" t="s">
        <v>12</v>
      </c>
      <c r="D9" s="660"/>
      <c r="E9" s="661" t="s">
        <v>18</v>
      </c>
      <c r="F9" s="662">
        <f>SUM(U13,U25,U37,U49,U61,U73,U85,U97,U109,U121,U133,U145,U157,U169,U181,U193,U205,U217,U229,U241,U253,U265,U277,U289,U301,U313,U325,U337,U349,U361)</f>
        <v>0</v>
      </c>
      <c r="G9" s="40"/>
      <c r="H9" s="646">
        <v>8</v>
      </c>
      <c r="I9" s="1038" t="s">
        <v>29</v>
      </c>
      <c r="J9" s="1039"/>
      <c r="K9" s="1040"/>
      <c r="L9" s="647">
        <f>SUM(P13,P25,P37,P49,P61,P73,P85,P97,P109,P121,P133,P145,P157,P169,P181,P193,P205,P217,P229,P241,P253,P265,P277,P289,P301,P313,P325,P337,P349,P361)</f>
        <v>0</v>
      </c>
      <c r="M9" s="1041">
        <f>Elektrik</f>
        <v>90.2</v>
      </c>
      <c r="N9" s="1042"/>
      <c r="O9" s="1043">
        <f>L9*M9</f>
        <v>0</v>
      </c>
      <c r="P9" s="1044"/>
      <c r="Q9" s="40"/>
      <c r="R9" s="40"/>
      <c r="S9" s="40"/>
      <c r="T9" s="1"/>
      <c r="U9" s="1"/>
      <c r="X9" s="442"/>
      <c r="Y9" s="442"/>
      <c r="Z9" s="442"/>
      <c r="AA9" s="442"/>
      <c r="AB9" s="442"/>
      <c r="AC9" s="442"/>
      <c r="AD9" s="442"/>
      <c r="AE9" s="442"/>
      <c r="AF9" s="442"/>
      <c r="AG9" s="442"/>
      <c r="AH9" s="442"/>
      <c r="AI9" s="442"/>
      <c r="AJ9" s="442"/>
      <c r="AK9" s="442"/>
      <c r="AL9" s="442"/>
      <c r="AM9" s="442"/>
      <c r="AN9" s="442"/>
      <c r="AO9" s="442"/>
      <c r="AP9" s="442"/>
      <c r="AQ9" s="442"/>
      <c r="AR9" s="442"/>
      <c r="AS9" s="442"/>
      <c r="AT9" s="442"/>
      <c r="AU9" s="442"/>
      <c r="AV9" s="442"/>
      <c r="AW9" s="442"/>
      <c r="AX9" s="442"/>
      <c r="AY9" s="442"/>
      <c r="AZ9" s="442"/>
    </row>
    <row r="10" spans="1:52" ht="15" hidden="1" customHeight="1" outlineLevel="1" thickBot="1">
      <c r="A10" s="19"/>
      <c r="B10" s="30"/>
      <c r="C10" s="36"/>
      <c r="D10" s="36"/>
      <c r="E10" s="36"/>
      <c r="F10" s="25"/>
      <c r="G10" s="25"/>
      <c r="H10" s="25"/>
      <c r="I10" s="28"/>
      <c r="J10" s="28"/>
      <c r="K10" s="24"/>
      <c r="L10" s="27"/>
      <c r="M10" s="27"/>
      <c r="N10" s="27"/>
      <c r="O10" s="27"/>
      <c r="P10" s="27"/>
      <c r="Q10" s="26"/>
      <c r="R10" s="29"/>
      <c r="S10" s="29"/>
      <c r="T10" s="29"/>
      <c r="U10" s="29"/>
      <c r="V10" s="25"/>
      <c r="X10" s="442"/>
      <c r="Y10" s="442"/>
      <c r="Z10" s="442"/>
      <c r="AA10" s="442"/>
      <c r="AB10" s="442"/>
      <c r="AC10" s="442"/>
      <c r="AD10" s="442"/>
      <c r="AE10" s="442"/>
      <c r="AF10" s="442"/>
      <c r="AG10" s="442"/>
      <c r="AH10" s="442"/>
      <c r="AI10" s="442"/>
      <c r="AJ10" s="442"/>
      <c r="AK10" s="442"/>
      <c r="AL10" s="442"/>
      <c r="AM10" s="442"/>
      <c r="AN10" s="442"/>
      <c r="AO10" s="442"/>
      <c r="AP10" s="442"/>
      <c r="AQ10" s="442"/>
      <c r="AR10" s="442"/>
      <c r="AS10" s="442"/>
      <c r="AT10" s="442"/>
      <c r="AU10" s="442"/>
      <c r="AV10" s="442"/>
      <c r="AW10" s="442"/>
      <c r="AX10" s="442"/>
      <c r="AY10" s="442"/>
      <c r="AZ10" s="442"/>
    </row>
    <row r="11" spans="1:52" ht="20.100000000000001" customHeight="1" collapsed="1" thickBot="1">
      <c r="B11" s="39" t="s">
        <v>11</v>
      </c>
      <c r="C11" s="1027" t="s">
        <v>17</v>
      </c>
      <c r="D11" s="1028"/>
      <c r="E11" s="1028"/>
      <c r="F11" s="1029"/>
      <c r="G11" s="1027" t="s">
        <v>2</v>
      </c>
      <c r="H11" s="1028"/>
      <c r="I11" s="1028"/>
      <c r="J11" s="1028"/>
      <c r="K11" s="1029"/>
      <c r="L11" s="591" t="s">
        <v>247</v>
      </c>
      <c r="M11" s="648" t="s">
        <v>248</v>
      </c>
      <c r="N11" s="651" t="s">
        <v>25</v>
      </c>
      <c r="O11" s="651" t="s">
        <v>249</v>
      </c>
      <c r="P11" s="648" t="s">
        <v>246</v>
      </c>
      <c r="Q11" s="657" t="s">
        <v>250</v>
      </c>
      <c r="R11" s="591" t="s">
        <v>245</v>
      </c>
      <c r="S11" s="663" t="s">
        <v>21</v>
      </c>
      <c r="T11" s="663" t="s">
        <v>24</v>
      </c>
      <c r="U11" s="664" t="s">
        <v>275</v>
      </c>
      <c r="V11" s="642" t="s">
        <v>251</v>
      </c>
      <c r="W11" s="47" t="s">
        <v>6</v>
      </c>
      <c r="X11" s="442"/>
      <c r="Y11" s="442"/>
      <c r="Z11" s="442"/>
      <c r="AA11" s="442"/>
      <c r="AB11" s="442"/>
      <c r="AC11" s="442"/>
      <c r="AD11" s="442"/>
      <c r="AE11" s="442"/>
      <c r="AF11" s="442"/>
      <c r="AG11" s="442"/>
      <c r="AH11" s="442"/>
      <c r="AI11" s="442"/>
      <c r="AJ11" s="442"/>
      <c r="AK11" s="442"/>
      <c r="AL11" s="442"/>
      <c r="AM11" s="442"/>
      <c r="AN11" s="442"/>
      <c r="AO11" s="442"/>
      <c r="AP11" s="442"/>
      <c r="AQ11" s="442"/>
      <c r="AR11" s="442"/>
      <c r="AS11" s="442"/>
      <c r="AT11" s="442"/>
      <c r="AU11" s="442"/>
      <c r="AV11" s="442"/>
      <c r="AW11" s="442"/>
      <c r="AX11" s="442"/>
      <c r="AY11" s="442"/>
      <c r="AZ11" s="442"/>
    </row>
    <row r="12" spans="1:52" ht="3" customHeight="1">
      <c r="B12" s="504"/>
      <c r="C12" s="57"/>
      <c r="D12" s="56"/>
      <c r="E12" s="56"/>
      <c r="F12" s="290"/>
      <c r="G12" s="57"/>
      <c r="H12" s="56"/>
      <c r="I12" s="56"/>
      <c r="J12" s="430"/>
      <c r="K12" s="430"/>
      <c r="L12" s="55"/>
      <c r="M12" s="55"/>
      <c r="N12" s="55"/>
      <c r="O12" s="55"/>
      <c r="P12" s="55"/>
      <c r="Q12" s="55"/>
      <c r="R12" s="55"/>
      <c r="S12" s="56"/>
      <c r="T12" s="57"/>
      <c r="U12" s="60"/>
      <c r="V12" s="55"/>
      <c r="W12" s="55"/>
      <c r="X12" s="442"/>
      <c r="Y12" s="442"/>
      <c r="Z12" s="442"/>
      <c r="AA12" s="442"/>
      <c r="AB12" s="442"/>
      <c r="AC12" s="442"/>
      <c r="AD12" s="442"/>
      <c r="AE12" s="442"/>
      <c r="AF12" s="442"/>
      <c r="AG12" s="442"/>
      <c r="AH12" s="442"/>
      <c r="AI12" s="442"/>
      <c r="AJ12" s="442"/>
      <c r="AK12" s="442"/>
      <c r="AL12" s="442"/>
      <c r="AM12" s="442"/>
      <c r="AN12" s="442"/>
      <c r="AO12" s="442"/>
      <c r="AP12" s="442"/>
      <c r="AQ12" s="442"/>
      <c r="AR12" s="442"/>
      <c r="AS12" s="442"/>
      <c r="AT12" s="442"/>
      <c r="AU12" s="442"/>
      <c r="AV12" s="442"/>
      <c r="AW12" s="442"/>
      <c r="AX12" s="442"/>
      <c r="AY12" s="442"/>
      <c r="AZ12" s="442"/>
    </row>
    <row r="13" spans="1:52" ht="20.100000000000001" customHeight="1" collapsed="1">
      <c r="B13" s="714">
        <v>1</v>
      </c>
      <c r="C13" s="1013"/>
      <c r="D13" s="1014"/>
      <c r="E13" s="1014"/>
      <c r="F13" s="1015"/>
      <c r="G13" s="1016"/>
      <c r="H13" s="1017"/>
      <c r="I13" s="1017"/>
      <c r="J13" s="1017"/>
      <c r="K13" s="1018"/>
      <c r="L13" s="701">
        <f t="shared" ref="L13:R13" si="0">SUM(L14:L23)</f>
        <v>0</v>
      </c>
      <c r="M13" s="702">
        <f t="shared" si="0"/>
        <v>0</v>
      </c>
      <c r="N13" s="703">
        <f t="shared" si="0"/>
        <v>0</v>
      </c>
      <c r="O13" s="703">
        <f t="shared" si="0"/>
        <v>0</v>
      </c>
      <c r="P13" s="702">
        <f t="shared" si="0"/>
        <v>0</v>
      </c>
      <c r="Q13" s="704">
        <f t="shared" si="0"/>
        <v>0</v>
      </c>
      <c r="R13" s="701">
        <f t="shared" si="0"/>
        <v>0</v>
      </c>
      <c r="S13" s="705">
        <v>1</v>
      </c>
      <c r="T13" s="706">
        <f>(S14*T14)+(S15*T15)+(S16*T16)+(S17*T17)+(S18*T18)+(S19*T19)+(S20*T20)+(S21*T21)+(S22*T22)+(S23*T23)</f>
        <v>0</v>
      </c>
      <c r="U13" s="665">
        <f t="shared" ref="U13:U23" si="1">S13*T13*(1+MGKZ)*(1+Gewinn)*(1+Sicherheit)</f>
        <v>0</v>
      </c>
      <c r="V13" s="643">
        <f t="shared" ref="V13:V23" si="2">R13*Fertigung</f>
        <v>0</v>
      </c>
      <c r="W13" s="50">
        <f>L13*$E$6+M13*$M$6+N13*$M$7+O13*$M$8+P13*$E$7+Q13*$M$9+U13+V13</f>
        <v>0</v>
      </c>
      <c r="X13" s="442"/>
      <c r="Y13" s="442"/>
      <c r="Z13" s="442"/>
      <c r="AA13" s="442"/>
      <c r="AB13" s="442"/>
      <c r="AC13" s="442"/>
      <c r="AD13" s="442"/>
      <c r="AE13" s="442"/>
      <c r="AF13" s="442"/>
      <c r="AG13" s="442"/>
      <c r="AH13" s="442"/>
      <c r="AI13" s="442"/>
      <c r="AJ13" s="442"/>
      <c r="AK13" s="442"/>
      <c r="AL13" s="442"/>
      <c r="AM13" s="442"/>
      <c r="AN13" s="442"/>
      <c r="AO13" s="442"/>
      <c r="AP13" s="442"/>
      <c r="AQ13" s="442"/>
      <c r="AR13" s="442"/>
      <c r="AS13" s="442"/>
      <c r="AT13" s="442"/>
      <c r="AU13" s="442"/>
      <c r="AV13" s="442"/>
      <c r="AW13" s="442"/>
      <c r="AX13" s="442"/>
      <c r="AY13" s="442"/>
      <c r="AZ13" s="442"/>
    </row>
    <row r="14" spans="1:52" ht="18" hidden="1" customHeight="1" outlineLevel="1">
      <c r="B14" s="433"/>
      <c r="C14" s="1002"/>
      <c r="D14" s="1003"/>
      <c r="E14" s="1003"/>
      <c r="F14" s="1004"/>
      <c r="G14" s="1005"/>
      <c r="H14" s="1006"/>
      <c r="I14" s="1006"/>
      <c r="J14" s="1006"/>
      <c r="K14" s="1007"/>
      <c r="L14" s="715"/>
      <c r="M14" s="715"/>
      <c r="N14" s="715"/>
      <c r="O14" s="715"/>
      <c r="P14" s="715"/>
      <c r="Q14" s="715"/>
      <c r="R14" s="715"/>
      <c r="S14" s="716"/>
      <c r="T14" s="717"/>
      <c r="U14" s="720">
        <f t="shared" si="1"/>
        <v>0</v>
      </c>
      <c r="V14" s="721">
        <f t="shared" si="2"/>
        <v>0</v>
      </c>
      <c r="W14" s="722">
        <f t="shared" ref="W14:W23" si="3">L14*$E$6+M14*$M$6+N14*$M$7+O14*$M$8+P14*$E$7+Q14*$M$9+U14+V14</f>
        <v>0</v>
      </c>
      <c r="X14" s="442"/>
      <c r="Y14" s="442"/>
      <c r="Z14" s="442"/>
      <c r="AA14" s="442"/>
      <c r="AB14" s="442"/>
      <c r="AC14" s="442"/>
      <c r="AD14" s="442"/>
      <c r="AE14" s="442"/>
      <c r="AF14" s="442"/>
      <c r="AG14" s="442"/>
      <c r="AH14" s="442"/>
      <c r="AI14" s="442"/>
      <c r="AJ14" s="442"/>
      <c r="AK14" s="442"/>
      <c r="AL14" s="442"/>
      <c r="AM14" s="442"/>
      <c r="AN14" s="442"/>
      <c r="AO14" s="442"/>
      <c r="AP14" s="442"/>
      <c r="AQ14" s="442"/>
      <c r="AR14" s="442"/>
      <c r="AS14" s="442"/>
      <c r="AT14" s="442"/>
      <c r="AU14" s="442"/>
      <c r="AV14" s="442"/>
      <c r="AW14" s="442"/>
      <c r="AX14" s="442"/>
      <c r="AY14" s="442"/>
      <c r="AZ14" s="442"/>
    </row>
    <row r="15" spans="1:52" ht="18" hidden="1" customHeight="1" outlineLevel="1">
      <c r="B15" s="434"/>
      <c r="C15" s="1002"/>
      <c r="D15" s="1003"/>
      <c r="E15" s="1003"/>
      <c r="F15" s="1004"/>
      <c r="G15" s="1005"/>
      <c r="H15" s="1006"/>
      <c r="I15" s="1006"/>
      <c r="J15" s="1006"/>
      <c r="K15" s="1007"/>
      <c r="L15" s="715"/>
      <c r="M15" s="715"/>
      <c r="N15" s="715"/>
      <c r="O15" s="715"/>
      <c r="P15" s="715"/>
      <c r="Q15" s="715"/>
      <c r="R15" s="715"/>
      <c r="S15" s="716"/>
      <c r="T15" s="717"/>
      <c r="U15" s="720">
        <f t="shared" si="1"/>
        <v>0</v>
      </c>
      <c r="V15" s="721">
        <f t="shared" si="2"/>
        <v>0</v>
      </c>
      <c r="W15" s="722">
        <f t="shared" si="3"/>
        <v>0</v>
      </c>
      <c r="X15" s="442"/>
      <c r="Y15" s="442"/>
      <c r="Z15" s="442"/>
      <c r="AA15" s="442"/>
      <c r="AB15" s="442"/>
      <c r="AC15" s="442"/>
      <c r="AD15" s="442"/>
      <c r="AE15" s="442"/>
      <c r="AF15" s="442"/>
      <c r="AG15" s="442"/>
      <c r="AH15" s="442"/>
      <c r="AI15" s="442"/>
      <c r="AJ15" s="442"/>
      <c r="AK15" s="442"/>
      <c r="AL15" s="442"/>
      <c r="AM15" s="442"/>
      <c r="AN15" s="442"/>
      <c r="AO15" s="442"/>
      <c r="AP15" s="442"/>
      <c r="AQ15" s="442"/>
      <c r="AR15" s="442"/>
      <c r="AS15" s="442"/>
      <c r="AT15" s="442"/>
      <c r="AU15" s="442"/>
      <c r="AV15" s="442"/>
      <c r="AW15" s="442"/>
      <c r="AX15" s="442"/>
      <c r="AY15" s="442"/>
      <c r="AZ15" s="442"/>
    </row>
    <row r="16" spans="1:52" ht="18" hidden="1" customHeight="1" outlineLevel="1">
      <c r="B16" s="434"/>
      <c r="C16" s="1002"/>
      <c r="D16" s="1003"/>
      <c r="E16" s="1003"/>
      <c r="F16" s="1004"/>
      <c r="G16" s="1005"/>
      <c r="H16" s="1006"/>
      <c r="I16" s="1006"/>
      <c r="J16" s="1006"/>
      <c r="K16" s="1007"/>
      <c r="L16" s="715"/>
      <c r="M16" s="715"/>
      <c r="N16" s="715"/>
      <c r="O16" s="715"/>
      <c r="P16" s="715"/>
      <c r="Q16" s="715"/>
      <c r="R16" s="715"/>
      <c r="S16" s="716"/>
      <c r="T16" s="717"/>
      <c r="U16" s="720">
        <f t="shared" si="1"/>
        <v>0</v>
      </c>
      <c r="V16" s="721">
        <f t="shared" si="2"/>
        <v>0</v>
      </c>
      <c r="W16" s="722">
        <f t="shared" si="3"/>
        <v>0</v>
      </c>
      <c r="X16" s="442"/>
      <c r="Y16" s="442"/>
      <c r="Z16" s="442"/>
      <c r="AA16" s="442"/>
      <c r="AB16" s="442"/>
      <c r="AC16" s="442"/>
      <c r="AD16" s="442"/>
      <c r="AE16" s="442"/>
      <c r="AF16" s="442"/>
      <c r="AG16" s="442"/>
      <c r="AH16" s="442"/>
      <c r="AI16" s="442"/>
      <c r="AJ16" s="442"/>
      <c r="AK16" s="442"/>
      <c r="AL16" s="442"/>
      <c r="AM16" s="442"/>
      <c r="AN16" s="442"/>
      <c r="AO16" s="442"/>
      <c r="AP16" s="442"/>
      <c r="AQ16" s="442"/>
      <c r="AR16" s="442"/>
      <c r="AS16" s="442"/>
      <c r="AT16" s="442"/>
      <c r="AU16" s="442"/>
      <c r="AV16" s="442"/>
      <c r="AW16" s="442"/>
      <c r="AX16" s="442"/>
      <c r="AY16" s="442"/>
      <c r="AZ16" s="442"/>
    </row>
    <row r="17" spans="2:52" ht="18" hidden="1" customHeight="1" outlineLevel="1">
      <c r="B17" s="434"/>
      <c r="C17" s="1002"/>
      <c r="D17" s="1003"/>
      <c r="E17" s="1003"/>
      <c r="F17" s="1004"/>
      <c r="G17" s="1005"/>
      <c r="H17" s="1006"/>
      <c r="I17" s="1006"/>
      <c r="J17" s="1006"/>
      <c r="K17" s="1007"/>
      <c r="L17" s="715"/>
      <c r="M17" s="715"/>
      <c r="N17" s="715"/>
      <c r="O17" s="715"/>
      <c r="P17" s="715"/>
      <c r="Q17" s="715"/>
      <c r="R17" s="715"/>
      <c r="S17" s="716"/>
      <c r="T17" s="717"/>
      <c r="U17" s="720">
        <f t="shared" si="1"/>
        <v>0</v>
      </c>
      <c r="V17" s="721">
        <f t="shared" si="2"/>
        <v>0</v>
      </c>
      <c r="W17" s="722">
        <f t="shared" si="3"/>
        <v>0</v>
      </c>
      <c r="X17" s="442"/>
      <c r="Y17" s="442"/>
      <c r="Z17" s="442"/>
      <c r="AA17" s="442"/>
      <c r="AB17" s="442"/>
      <c r="AC17" s="442"/>
      <c r="AD17" s="442"/>
      <c r="AE17" s="442"/>
      <c r="AF17" s="442"/>
      <c r="AG17" s="442"/>
      <c r="AH17" s="442"/>
      <c r="AI17" s="442"/>
      <c r="AJ17" s="442"/>
      <c r="AK17" s="442"/>
      <c r="AL17" s="442"/>
      <c r="AM17" s="442"/>
      <c r="AN17" s="442"/>
      <c r="AO17" s="442"/>
      <c r="AP17" s="442"/>
      <c r="AQ17" s="442"/>
      <c r="AR17" s="442"/>
      <c r="AS17" s="442"/>
      <c r="AT17" s="442"/>
      <c r="AU17" s="442"/>
      <c r="AV17" s="442"/>
      <c r="AW17" s="442"/>
      <c r="AX17" s="442"/>
      <c r="AY17" s="442"/>
      <c r="AZ17" s="442"/>
    </row>
    <row r="18" spans="2:52" ht="18" hidden="1" customHeight="1" outlineLevel="1">
      <c r="B18" s="434"/>
      <c r="C18" s="1002"/>
      <c r="D18" s="1003"/>
      <c r="E18" s="1003"/>
      <c r="F18" s="1004"/>
      <c r="G18" s="1005"/>
      <c r="H18" s="1006"/>
      <c r="I18" s="1006"/>
      <c r="J18" s="1006"/>
      <c r="K18" s="1007"/>
      <c r="L18" s="715"/>
      <c r="M18" s="715"/>
      <c r="N18" s="715"/>
      <c r="O18" s="715"/>
      <c r="P18" s="715"/>
      <c r="Q18" s="715"/>
      <c r="R18" s="715"/>
      <c r="S18" s="716"/>
      <c r="T18" s="717"/>
      <c r="U18" s="720">
        <f t="shared" si="1"/>
        <v>0</v>
      </c>
      <c r="V18" s="721">
        <f t="shared" si="2"/>
        <v>0</v>
      </c>
      <c r="W18" s="722">
        <f t="shared" si="3"/>
        <v>0</v>
      </c>
      <c r="X18" s="442"/>
      <c r="Y18" s="442"/>
      <c r="Z18" s="442"/>
      <c r="AA18" s="442"/>
      <c r="AB18" s="442"/>
      <c r="AC18" s="442"/>
      <c r="AD18" s="442"/>
      <c r="AE18" s="442"/>
      <c r="AF18" s="442"/>
      <c r="AG18" s="442"/>
      <c r="AH18" s="442"/>
      <c r="AI18" s="442"/>
      <c r="AJ18" s="442"/>
      <c r="AK18" s="442"/>
      <c r="AL18" s="442"/>
      <c r="AM18" s="442"/>
      <c r="AN18" s="442"/>
      <c r="AO18" s="442"/>
      <c r="AP18" s="442"/>
      <c r="AQ18" s="442"/>
      <c r="AR18" s="442"/>
      <c r="AS18" s="442"/>
      <c r="AT18" s="442"/>
      <c r="AU18" s="442"/>
      <c r="AV18" s="442"/>
      <c r="AW18" s="442"/>
      <c r="AX18" s="442"/>
      <c r="AY18" s="442"/>
      <c r="AZ18" s="442"/>
    </row>
    <row r="19" spans="2:52" ht="18" hidden="1" customHeight="1" outlineLevel="1">
      <c r="B19" s="434"/>
      <c r="C19" s="1002"/>
      <c r="D19" s="1003"/>
      <c r="E19" s="1003"/>
      <c r="F19" s="1004"/>
      <c r="G19" s="1005"/>
      <c r="H19" s="1006"/>
      <c r="I19" s="1006"/>
      <c r="J19" s="1006"/>
      <c r="K19" s="1007"/>
      <c r="L19" s="715"/>
      <c r="M19" s="715"/>
      <c r="N19" s="715"/>
      <c r="O19" s="715"/>
      <c r="P19" s="715"/>
      <c r="Q19" s="715"/>
      <c r="R19" s="715"/>
      <c r="S19" s="716"/>
      <c r="T19" s="717"/>
      <c r="U19" s="720">
        <f t="shared" si="1"/>
        <v>0</v>
      </c>
      <c r="V19" s="721">
        <f t="shared" si="2"/>
        <v>0</v>
      </c>
      <c r="W19" s="722">
        <f t="shared" si="3"/>
        <v>0</v>
      </c>
      <c r="X19" s="442"/>
      <c r="Y19" s="442"/>
      <c r="Z19" s="442"/>
      <c r="AA19" s="442"/>
      <c r="AB19" s="442"/>
      <c r="AC19" s="442"/>
      <c r="AD19" s="442"/>
      <c r="AE19" s="442"/>
      <c r="AF19" s="442"/>
      <c r="AG19" s="442"/>
      <c r="AH19" s="442"/>
      <c r="AI19" s="442"/>
      <c r="AJ19" s="442"/>
      <c r="AK19" s="442"/>
      <c r="AL19" s="442"/>
      <c r="AM19" s="442"/>
      <c r="AN19" s="442"/>
      <c r="AO19" s="442"/>
      <c r="AP19" s="442"/>
      <c r="AQ19" s="442"/>
      <c r="AR19" s="442"/>
      <c r="AS19" s="442"/>
      <c r="AT19" s="442"/>
      <c r="AU19" s="442"/>
      <c r="AV19" s="442"/>
      <c r="AW19" s="442"/>
      <c r="AX19" s="442"/>
      <c r="AY19" s="442"/>
      <c r="AZ19" s="442"/>
    </row>
    <row r="20" spans="2:52" ht="18" hidden="1" customHeight="1" outlineLevel="1">
      <c r="B20" s="434"/>
      <c r="C20" s="1002"/>
      <c r="D20" s="1003"/>
      <c r="E20" s="1003"/>
      <c r="F20" s="1004"/>
      <c r="G20" s="1005"/>
      <c r="H20" s="1006"/>
      <c r="I20" s="1006"/>
      <c r="J20" s="1006"/>
      <c r="K20" s="1007"/>
      <c r="L20" s="715"/>
      <c r="M20" s="715"/>
      <c r="N20" s="715"/>
      <c r="O20" s="715"/>
      <c r="P20" s="715"/>
      <c r="Q20" s="715"/>
      <c r="R20" s="715"/>
      <c r="S20" s="716"/>
      <c r="T20" s="717"/>
      <c r="U20" s="720">
        <f t="shared" si="1"/>
        <v>0</v>
      </c>
      <c r="V20" s="721">
        <f t="shared" si="2"/>
        <v>0</v>
      </c>
      <c r="W20" s="722">
        <f t="shared" si="3"/>
        <v>0</v>
      </c>
      <c r="X20" s="442"/>
      <c r="Y20" s="442"/>
      <c r="Z20" s="442"/>
      <c r="AA20" s="442"/>
      <c r="AB20" s="442"/>
      <c r="AC20" s="442"/>
      <c r="AD20" s="442"/>
      <c r="AE20" s="442"/>
      <c r="AF20" s="442"/>
      <c r="AG20" s="442"/>
      <c r="AH20" s="442"/>
      <c r="AI20" s="442"/>
      <c r="AJ20" s="442"/>
      <c r="AK20" s="442"/>
      <c r="AL20" s="442"/>
      <c r="AM20" s="442"/>
      <c r="AN20" s="442"/>
      <c r="AO20" s="442"/>
      <c r="AP20" s="442"/>
      <c r="AQ20" s="442"/>
      <c r="AR20" s="442"/>
      <c r="AS20" s="442"/>
      <c r="AT20" s="442"/>
      <c r="AU20" s="442"/>
      <c r="AV20" s="442"/>
      <c r="AW20" s="442"/>
      <c r="AX20" s="442"/>
      <c r="AY20" s="442"/>
      <c r="AZ20" s="442"/>
    </row>
    <row r="21" spans="2:52" ht="18" hidden="1" customHeight="1" outlineLevel="1">
      <c r="B21" s="434"/>
      <c r="C21" s="1002"/>
      <c r="D21" s="1003"/>
      <c r="E21" s="1003"/>
      <c r="F21" s="1004"/>
      <c r="G21" s="1005"/>
      <c r="H21" s="1006"/>
      <c r="I21" s="1006"/>
      <c r="J21" s="1006"/>
      <c r="K21" s="1007"/>
      <c r="L21" s="715"/>
      <c r="M21" s="715"/>
      <c r="N21" s="715"/>
      <c r="O21" s="715"/>
      <c r="P21" s="715"/>
      <c r="Q21" s="715"/>
      <c r="R21" s="715"/>
      <c r="S21" s="716"/>
      <c r="T21" s="717"/>
      <c r="U21" s="720">
        <f t="shared" si="1"/>
        <v>0</v>
      </c>
      <c r="V21" s="721">
        <f t="shared" si="2"/>
        <v>0</v>
      </c>
      <c r="W21" s="722">
        <f t="shared" si="3"/>
        <v>0</v>
      </c>
      <c r="X21" s="442"/>
      <c r="Y21" s="442"/>
      <c r="Z21" s="442"/>
      <c r="AA21" s="442"/>
      <c r="AB21" s="442"/>
      <c r="AC21" s="442"/>
      <c r="AD21" s="442"/>
      <c r="AE21" s="442"/>
      <c r="AF21" s="442"/>
      <c r="AG21" s="442"/>
      <c r="AH21" s="442"/>
      <c r="AI21" s="442"/>
      <c r="AJ21" s="442"/>
      <c r="AK21" s="442"/>
      <c r="AL21" s="442"/>
      <c r="AM21" s="442"/>
      <c r="AN21" s="442"/>
      <c r="AO21" s="442"/>
      <c r="AP21" s="442"/>
      <c r="AQ21" s="442"/>
      <c r="AR21" s="442"/>
      <c r="AS21" s="442"/>
      <c r="AT21" s="442"/>
      <c r="AU21" s="442"/>
      <c r="AV21" s="442"/>
      <c r="AW21" s="442"/>
      <c r="AX21" s="442"/>
      <c r="AY21" s="442"/>
      <c r="AZ21" s="442"/>
    </row>
    <row r="22" spans="2:52" ht="18" hidden="1" customHeight="1" outlineLevel="1">
      <c r="B22" s="434"/>
      <c r="C22" s="1002"/>
      <c r="D22" s="1003"/>
      <c r="E22" s="1003"/>
      <c r="F22" s="1004"/>
      <c r="G22" s="1005"/>
      <c r="H22" s="1006"/>
      <c r="I22" s="1006"/>
      <c r="J22" s="1006"/>
      <c r="K22" s="1007"/>
      <c r="L22" s="715"/>
      <c r="M22" s="715"/>
      <c r="N22" s="715"/>
      <c r="O22" s="715"/>
      <c r="P22" s="715"/>
      <c r="Q22" s="715"/>
      <c r="R22" s="715"/>
      <c r="S22" s="716"/>
      <c r="T22" s="717"/>
      <c r="U22" s="720">
        <f t="shared" si="1"/>
        <v>0</v>
      </c>
      <c r="V22" s="721">
        <f t="shared" si="2"/>
        <v>0</v>
      </c>
      <c r="W22" s="722">
        <f t="shared" si="3"/>
        <v>0</v>
      </c>
      <c r="X22" s="442"/>
      <c r="Y22" s="442"/>
      <c r="Z22" s="442"/>
      <c r="AA22" s="442"/>
      <c r="AB22" s="442"/>
      <c r="AC22" s="442"/>
      <c r="AD22" s="442"/>
      <c r="AE22" s="442"/>
      <c r="AF22" s="442"/>
      <c r="AG22" s="442"/>
      <c r="AH22" s="442"/>
      <c r="AI22" s="442"/>
      <c r="AJ22" s="442"/>
      <c r="AK22" s="442"/>
      <c r="AL22" s="442"/>
      <c r="AM22" s="442"/>
      <c r="AN22" s="442"/>
      <c r="AO22" s="442"/>
      <c r="AP22" s="442"/>
      <c r="AQ22" s="442"/>
      <c r="AR22" s="442"/>
      <c r="AS22" s="442"/>
      <c r="AT22" s="442"/>
      <c r="AU22" s="442"/>
      <c r="AV22" s="442"/>
      <c r="AW22" s="442"/>
      <c r="AX22" s="442"/>
      <c r="AY22" s="442"/>
      <c r="AZ22" s="442"/>
    </row>
    <row r="23" spans="2:52" ht="18" hidden="1" customHeight="1" outlineLevel="1">
      <c r="B23" s="434"/>
      <c r="C23" s="1002"/>
      <c r="D23" s="1003"/>
      <c r="E23" s="1003"/>
      <c r="F23" s="1004"/>
      <c r="G23" s="1005"/>
      <c r="H23" s="1006"/>
      <c r="I23" s="1006"/>
      <c r="J23" s="1006"/>
      <c r="K23" s="1007"/>
      <c r="L23" s="715"/>
      <c r="M23" s="715"/>
      <c r="N23" s="715"/>
      <c r="O23" s="715"/>
      <c r="P23" s="715"/>
      <c r="Q23" s="715"/>
      <c r="R23" s="715"/>
      <c r="S23" s="716"/>
      <c r="T23" s="717"/>
      <c r="U23" s="720">
        <f t="shared" si="1"/>
        <v>0</v>
      </c>
      <c r="V23" s="721">
        <f t="shared" si="2"/>
        <v>0</v>
      </c>
      <c r="W23" s="722">
        <f t="shared" si="3"/>
        <v>0</v>
      </c>
      <c r="X23" s="442"/>
      <c r="Y23" s="442"/>
      <c r="Z23" s="442"/>
      <c r="AA23" s="442"/>
      <c r="AB23" s="442"/>
      <c r="AC23" s="442"/>
      <c r="AD23" s="442"/>
      <c r="AE23" s="442"/>
      <c r="AF23" s="442"/>
      <c r="AG23" s="442"/>
      <c r="AH23" s="442"/>
      <c r="AI23" s="442"/>
      <c r="AJ23" s="442"/>
      <c r="AK23" s="442"/>
      <c r="AL23" s="442"/>
      <c r="AM23" s="442"/>
      <c r="AN23" s="442"/>
      <c r="AO23" s="442"/>
      <c r="AP23" s="442"/>
      <c r="AQ23" s="442"/>
      <c r="AR23" s="442"/>
      <c r="AS23" s="442"/>
      <c r="AT23" s="442"/>
      <c r="AU23" s="442"/>
      <c r="AV23" s="442"/>
      <c r="AW23" s="442"/>
      <c r="AX23" s="442"/>
      <c r="AY23" s="442"/>
      <c r="AZ23" s="442"/>
    </row>
    <row r="24" spans="2:52" ht="9.9499999999999993" hidden="1" customHeight="1" outlineLevel="1">
      <c r="B24" s="435"/>
      <c r="C24" s="437"/>
      <c r="D24" s="437"/>
      <c r="E24" s="437"/>
      <c r="F24" s="437"/>
      <c r="G24" s="436"/>
      <c r="H24" s="436"/>
      <c r="I24" s="436"/>
      <c r="J24" s="436"/>
      <c r="K24" s="436"/>
      <c r="L24" s="707"/>
      <c r="M24" s="707"/>
      <c r="N24" s="707"/>
      <c r="O24" s="707"/>
      <c r="P24" s="707"/>
      <c r="Q24" s="707"/>
      <c r="R24" s="707"/>
      <c r="S24" s="438"/>
      <c r="T24" s="439"/>
      <c r="U24" s="439"/>
      <c r="V24" s="439"/>
      <c r="W24" s="431"/>
      <c r="X24" s="442"/>
      <c r="Y24" s="442"/>
      <c r="Z24" s="442"/>
      <c r="AA24" s="442"/>
      <c r="AB24" s="442"/>
      <c r="AC24" s="442"/>
      <c r="AD24" s="442"/>
      <c r="AE24" s="442"/>
      <c r="AF24" s="442"/>
      <c r="AG24" s="442"/>
      <c r="AH24" s="442"/>
      <c r="AI24" s="442"/>
      <c r="AJ24" s="442"/>
      <c r="AK24" s="442"/>
      <c r="AL24" s="442"/>
      <c r="AM24" s="442"/>
      <c r="AN24" s="442"/>
      <c r="AO24" s="442"/>
      <c r="AP24" s="442"/>
      <c r="AQ24" s="442"/>
      <c r="AR24" s="442"/>
      <c r="AS24" s="442"/>
      <c r="AT24" s="442"/>
      <c r="AU24" s="442"/>
      <c r="AV24" s="442"/>
      <c r="AW24" s="442"/>
      <c r="AX24" s="442"/>
      <c r="AY24" s="442"/>
      <c r="AZ24" s="442"/>
    </row>
    <row r="25" spans="2:52" ht="20.100000000000001" customHeight="1" collapsed="1">
      <c r="B25" s="714">
        <f>B13+1</f>
        <v>2</v>
      </c>
      <c r="C25" s="1013"/>
      <c r="D25" s="1014"/>
      <c r="E25" s="1014"/>
      <c r="F25" s="1015"/>
      <c r="G25" s="1016"/>
      <c r="H25" s="1017"/>
      <c r="I25" s="1017"/>
      <c r="J25" s="1017"/>
      <c r="K25" s="1018"/>
      <c r="L25" s="701">
        <f t="shared" ref="L25:R25" si="4">SUM(L26:L35)</f>
        <v>0</v>
      </c>
      <c r="M25" s="702">
        <f t="shared" si="4"/>
        <v>0</v>
      </c>
      <c r="N25" s="703">
        <f t="shared" si="4"/>
        <v>0</v>
      </c>
      <c r="O25" s="703">
        <f t="shared" si="4"/>
        <v>0</v>
      </c>
      <c r="P25" s="702">
        <f t="shared" si="4"/>
        <v>0</v>
      </c>
      <c r="Q25" s="704">
        <f t="shared" si="4"/>
        <v>0</v>
      </c>
      <c r="R25" s="701">
        <f t="shared" si="4"/>
        <v>0</v>
      </c>
      <c r="S25" s="705">
        <v>1</v>
      </c>
      <c r="T25" s="706">
        <f>(S26*T26)+(S27*T27)+(S28*T28)+(S29*T29)+(S30*T30)+(S31*T31)+(S32*T32)+(S33*T33)+(S34*T34)+(S35*T35)</f>
        <v>0</v>
      </c>
      <c r="U25" s="665">
        <f t="shared" ref="U25:U35" si="5">S25*T25*(1+MGKZ)*(1+Gewinn)*(1+Sicherheit)</f>
        <v>0</v>
      </c>
      <c r="V25" s="643">
        <f t="shared" ref="V25:V35" si="6">R25*Fertigung</f>
        <v>0</v>
      </c>
      <c r="W25" s="50">
        <f t="shared" ref="W25:W35" si="7">L25*$E$6+M25*$M$6+N25*$M$7+O25*$M$8+P25*$E$7+Q25*$M$9+U25+V25</f>
        <v>0</v>
      </c>
      <c r="X25" s="442"/>
      <c r="Y25" s="442"/>
      <c r="Z25" s="442"/>
      <c r="AA25" s="442"/>
      <c r="AB25" s="442"/>
      <c r="AC25" s="442"/>
      <c r="AD25" s="442"/>
      <c r="AE25" s="442"/>
      <c r="AF25" s="442"/>
      <c r="AG25" s="442"/>
      <c r="AH25" s="442"/>
      <c r="AI25" s="442"/>
      <c r="AJ25" s="442"/>
      <c r="AK25" s="442"/>
      <c r="AL25" s="442"/>
      <c r="AM25" s="442"/>
      <c r="AN25" s="442"/>
      <c r="AO25" s="442"/>
      <c r="AP25" s="442"/>
      <c r="AQ25" s="442"/>
      <c r="AR25" s="442"/>
      <c r="AS25" s="442"/>
      <c r="AT25" s="442"/>
      <c r="AU25" s="442"/>
      <c r="AV25" s="442"/>
      <c r="AW25" s="442"/>
      <c r="AX25" s="442"/>
      <c r="AY25" s="442"/>
      <c r="AZ25" s="442"/>
    </row>
    <row r="26" spans="2:52" ht="18" hidden="1" customHeight="1" outlineLevel="1">
      <c r="B26" s="433"/>
      <c r="C26" s="1002"/>
      <c r="D26" s="1003"/>
      <c r="E26" s="1003"/>
      <c r="F26" s="1004"/>
      <c r="G26" s="1005"/>
      <c r="H26" s="1006"/>
      <c r="I26" s="1006"/>
      <c r="J26" s="1006"/>
      <c r="K26" s="1007"/>
      <c r="L26" s="715"/>
      <c r="M26" s="715"/>
      <c r="N26" s="715"/>
      <c r="O26" s="715"/>
      <c r="P26" s="715"/>
      <c r="Q26" s="715"/>
      <c r="R26" s="715"/>
      <c r="S26" s="716"/>
      <c r="T26" s="717"/>
      <c r="U26" s="720">
        <f t="shared" si="5"/>
        <v>0</v>
      </c>
      <c r="V26" s="721">
        <f t="shared" si="6"/>
        <v>0</v>
      </c>
      <c r="W26" s="722">
        <f t="shared" si="7"/>
        <v>0</v>
      </c>
      <c r="X26" s="442"/>
      <c r="Y26" s="442"/>
      <c r="Z26" s="442"/>
      <c r="AA26" s="442"/>
      <c r="AB26" s="442"/>
      <c r="AC26" s="442"/>
      <c r="AD26" s="442"/>
      <c r="AE26" s="442"/>
      <c r="AF26" s="442"/>
      <c r="AG26" s="442"/>
      <c r="AH26" s="442"/>
      <c r="AI26" s="442"/>
      <c r="AJ26" s="442"/>
      <c r="AK26" s="442"/>
      <c r="AL26" s="442"/>
      <c r="AM26" s="442"/>
      <c r="AN26" s="442"/>
      <c r="AO26" s="442"/>
      <c r="AP26" s="442"/>
      <c r="AQ26" s="442"/>
      <c r="AR26" s="442"/>
      <c r="AS26" s="442"/>
      <c r="AT26" s="442"/>
      <c r="AU26" s="442"/>
      <c r="AV26" s="442"/>
      <c r="AW26" s="442"/>
      <c r="AX26" s="442"/>
      <c r="AY26" s="442"/>
      <c r="AZ26" s="442"/>
    </row>
    <row r="27" spans="2:52" ht="18" hidden="1" customHeight="1" outlineLevel="1">
      <c r="B27" s="434"/>
      <c r="C27" s="1002"/>
      <c r="D27" s="1003"/>
      <c r="E27" s="1003"/>
      <c r="F27" s="1004"/>
      <c r="G27" s="1005"/>
      <c r="H27" s="1006"/>
      <c r="I27" s="1006"/>
      <c r="J27" s="1006"/>
      <c r="K27" s="1007"/>
      <c r="L27" s="715"/>
      <c r="M27" s="715"/>
      <c r="N27" s="715"/>
      <c r="O27" s="715"/>
      <c r="P27" s="715"/>
      <c r="Q27" s="715"/>
      <c r="R27" s="715"/>
      <c r="S27" s="716"/>
      <c r="T27" s="717"/>
      <c r="U27" s="720">
        <f t="shared" si="5"/>
        <v>0</v>
      </c>
      <c r="V27" s="721">
        <f t="shared" si="6"/>
        <v>0</v>
      </c>
      <c r="W27" s="722">
        <f t="shared" si="7"/>
        <v>0</v>
      </c>
      <c r="X27" s="442"/>
      <c r="Y27" s="442"/>
      <c r="Z27" s="442"/>
      <c r="AA27" s="442"/>
      <c r="AB27" s="442"/>
      <c r="AC27" s="442"/>
      <c r="AD27" s="442"/>
      <c r="AE27" s="442"/>
      <c r="AF27" s="442"/>
      <c r="AG27" s="442"/>
      <c r="AH27" s="442"/>
      <c r="AI27" s="442"/>
      <c r="AJ27" s="442"/>
      <c r="AK27" s="442"/>
      <c r="AL27" s="442"/>
      <c r="AM27" s="442"/>
      <c r="AN27" s="442"/>
      <c r="AO27" s="442"/>
      <c r="AP27" s="442"/>
      <c r="AQ27" s="442"/>
      <c r="AR27" s="442"/>
      <c r="AS27" s="442"/>
      <c r="AT27" s="442"/>
      <c r="AU27" s="442"/>
      <c r="AV27" s="442"/>
      <c r="AW27" s="442"/>
      <c r="AX27" s="442"/>
      <c r="AY27" s="442"/>
      <c r="AZ27" s="442"/>
    </row>
    <row r="28" spans="2:52" ht="18" hidden="1" customHeight="1" outlineLevel="1">
      <c r="B28" s="434"/>
      <c r="C28" s="1002"/>
      <c r="D28" s="1003"/>
      <c r="E28" s="1003"/>
      <c r="F28" s="1004"/>
      <c r="G28" s="1005"/>
      <c r="H28" s="1006"/>
      <c r="I28" s="1006"/>
      <c r="J28" s="1006"/>
      <c r="K28" s="1007"/>
      <c r="L28" s="715"/>
      <c r="M28" s="715"/>
      <c r="N28" s="715"/>
      <c r="O28" s="715"/>
      <c r="P28" s="715"/>
      <c r="Q28" s="715"/>
      <c r="R28" s="715"/>
      <c r="S28" s="716"/>
      <c r="T28" s="717"/>
      <c r="U28" s="720">
        <f t="shared" si="5"/>
        <v>0</v>
      </c>
      <c r="V28" s="721">
        <f t="shared" si="6"/>
        <v>0</v>
      </c>
      <c r="W28" s="722">
        <f t="shared" si="7"/>
        <v>0</v>
      </c>
      <c r="X28" s="442"/>
      <c r="Y28" s="442"/>
      <c r="Z28" s="442"/>
      <c r="AA28" s="442"/>
      <c r="AB28" s="442"/>
      <c r="AC28" s="442"/>
      <c r="AD28" s="442"/>
      <c r="AE28" s="442"/>
      <c r="AF28" s="442"/>
      <c r="AG28" s="442"/>
      <c r="AH28" s="442"/>
      <c r="AI28" s="442"/>
      <c r="AJ28" s="442"/>
      <c r="AK28" s="442"/>
      <c r="AL28" s="442"/>
      <c r="AM28" s="442"/>
      <c r="AN28" s="442"/>
      <c r="AO28" s="442"/>
      <c r="AP28" s="442"/>
      <c r="AQ28" s="442"/>
      <c r="AR28" s="442"/>
      <c r="AS28" s="442"/>
      <c r="AT28" s="442"/>
      <c r="AU28" s="442"/>
      <c r="AV28" s="442"/>
      <c r="AW28" s="442"/>
      <c r="AX28" s="442"/>
      <c r="AY28" s="442"/>
      <c r="AZ28" s="442"/>
    </row>
    <row r="29" spans="2:52" ht="18" hidden="1" customHeight="1" outlineLevel="1">
      <c r="B29" s="434"/>
      <c r="C29" s="1002"/>
      <c r="D29" s="1003"/>
      <c r="E29" s="1003"/>
      <c r="F29" s="1004"/>
      <c r="G29" s="1005"/>
      <c r="H29" s="1006"/>
      <c r="I29" s="1006"/>
      <c r="J29" s="1006"/>
      <c r="K29" s="1007"/>
      <c r="L29" s="715"/>
      <c r="M29" s="715"/>
      <c r="N29" s="715"/>
      <c r="O29" s="715"/>
      <c r="P29" s="715"/>
      <c r="Q29" s="715"/>
      <c r="R29" s="715"/>
      <c r="S29" s="716"/>
      <c r="T29" s="717"/>
      <c r="U29" s="720">
        <f t="shared" si="5"/>
        <v>0</v>
      </c>
      <c r="V29" s="721">
        <f t="shared" si="6"/>
        <v>0</v>
      </c>
      <c r="W29" s="722">
        <f t="shared" si="7"/>
        <v>0</v>
      </c>
      <c r="X29" s="442"/>
      <c r="Y29" s="442"/>
      <c r="Z29" s="442"/>
      <c r="AA29" s="442"/>
      <c r="AB29" s="442"/>
      <c r="AC29" s="442"/>
      <c r="AD29" s="442"/>
      <c r="AE29" s="442"/>
      <c r="AF29" s="442"/>
      <c r="AG29" s="442"/>
      <c r="AH29" s="442"/>
      <c r="AI29" s="442"/>
      <c r="AJ29" s="442"/>
      <c r="AK29" s="442"/>
      <c r="AL29" s="442"/>
      <c r="AM29" s="442"/>
      <c r="AN29" s="442"/>
      <c r="AO29" s="442"/>
      <c r="AP29" s="442"/>
      <c r="AQ29" s="442"/>
      <c r="AR29" s="442"/>
      <c r="AS29" s="442"/>
      <c r="AT29" s="442"/>
      <c r="AU29" s="442"/>
      <c r="AV29" s="442"/>
      <c r="AW29" s="442"/>
      <c r="AX29" s="442"/>
      <c r="AY29" s="442"/>
      <c r="AZ29" s="442"/>
    </row>
    <row r="30" spans="2:52" ht="18" hidden="1" customHeight="1" outlineLevel="1">
      <c r="B30" s="434"/>
      <c r="C30" s="1002"/>
      <c r="D30" s="1003"/>
      <c r="E30" s="1003"/>
      <c r="F30" s="1004"/>
      <c r="G30" s="1005"/>
      <c r="H30" s="1006"/>
      <c r="I30" s="1006"/>
      <c r="J30" s="1006"/>
      <c r="K30" s="1007"/>
      <c r="L30" s="715"/>
      <c r="M30" s="715"/>
      <c r="N30" s="715"/>
      <c r="O30" s="715"/>
      <c r="P30" s="715"/>
      <c r="Q30" s="715"/>
      <c r="R30" s="715"/>
      <c r="S30" s="716"/>
      <c r="T30" s="717"/>
      <c r="U30" s="720">
        <f t="shared" si="5"/>
        <v>0</v>
      </c>
      <c r="V30" s="721">
        <f t="shared" si="6"/>
        <v>0</v>
      </c>
      <c r="W30" s="722">
        <f t="shared" si="7"/>
        <v>0</v>
      </c>
      <c r="X30" s="442"/>
      <c r="Y30" s="442"/>
      <c r="Z30" s="442"/>
      <c r="AA30" s="442"/>
      <c r="AB30" s="442"/>
      <c r="AC30" s="442"/>
      <c r="AD30" s="442"/>
      <c r="AE30" s="442"/>
      <c r="AF30" s="442"/>
      <c r="AG30" s="442"/>
      <c r="AH30" s="442"/>
      <c r="AI30" s="442"/>
      <c r="AJ30" s="442"/>
      <c r="AK30" s="442"/>
      <c r="AL30" s="442"/>
      <c r="AM30" s="442"/>
      <c r="AN30" s="442"/>
      <c r="AO30" s="442"/>
      <c r="AP30" s="442"/>
      <c r="AQ30" s="442"/>
      <c r="AR30" s="442"/>
      <c r="AS30" s="442"/>
      <c r="AT30" s="442"/>
      <c r="AU30" s="442"/>
      <c r="AV30" s="442"/>
      <c r="AW30" s="442"/>
      <c r="AX30" s="442"/>
      <c r="AY30" s="442"/>
      <c r="AZ30" s="442"/>
    </row>
    <row r="31" spans="2:52" ht="18" hidden="1" customHeight="1" outlineLevel="1">
      <c r="B31" s="434"/>
      <c r="C31" s="1002"/>
      <c r="D31" s="1003"/>
      <c r="E31" s="1003"/>
      <c r="F31" s="1004"/>
      <c r="G31" s="1005"/>
      <c r="H31" s="1006"/>
      <c r="I31" s="1006"/>
      <c r="J31" s="1006"/>
      <c r="K31" s="1007"/>
      <c r="L31" s="715"/>
      <c r="M31" s="715"/>
      <c r="N31" s="715"/>
      <c r="O31" s="715"/>
      <c r="P31" s="715"/>
      <c r="Q31" s="715"/>
      <c r="R31" s="715"/>
      <c r="S31" s="716"/>
      <c r="T31" s="717"/>
      <c r="U31" s="720">
        <f t="shared" si="5"/>
        <v>0</v>
      </c>
      <c r="V31" s="721">
        <f t="shared" si="6"/>
        <v>0</v>
      </c>
      <c r="W31" s="722">
        <f t="shared" si="7"/>
        <v>0</v>
      </c>
      <c r="X31" s="442"/>
      <c r="Y31" s="442"/>
      <c r="Z31" s="442"/>
      <c r="AA31" s="442"/>
      <c r="AB31" s="442"/>
      <c r="AC31" s="442"/>
      <c r="AD31" s="442"/>
      <c r="AE31" s="442"/>
      <c r="AF31" s="442"/>
      <c r="AG31" s="442"/>
      <c r="AH31" s="442"/>
      <c r="AI31" s="442"/>
      <c r="AJ31" s="442"/>
      <c r="AK31" s="442"/>
      <c r="AL31" s="442"/>
      <c r="AM31" s="442"/>
      <c r="AN31" s="442"/>
      <c r="AO31" s="442"/>
      <c r="AP31" s="442"/>
      <c r="AQ31" s="442"/>
      <c r="AR31" s="442"/>
      <c r="AS31" s="442"/>
      <c r="AT31" s="442"/>
      <c r="AU31" s="442"/>
      <c r="AV31" s="442"/>
      <c r="AW31" s="442"/>
      <c r="AX31" s="442"/>
      <c r="AY31" s="442"/>
      <c r="AZ31" s="442"/>
    </row>
    <row r="32" spans="2:52" ht="18" hidden="1" customHeight="1" outlineLevel="1">
      <c r="B32" s="434"/>
      <c r="C32" s="1002"/>
      <c r="D32" s="1003"/>
      <c r="E32" s="1003"/>
      <c r="F32" s="1004"/>
      <c r="G32" s="1005"/>
      <c r="H32" s="1006"/>
      <c r="I32" s="1006"/>
      <c r="J32" s="1006"/>
      <c r="K32" s="1007"/>
      <c r="L32" s="715"/>
      <c r="M32" s="715"/>
      <c r="N32" s="715"/>
      <c r="O32" s="715"/>
      <c r="P32" s="715"/>
      <c r="Q32" s="715"/>
      <c r="R32" s="715"/>
      <c r="S32" s="716"/>
      <c r="T32" s="717"/>
      <c r="U32" s="720">
        <f t="shared" si="5"/>
        <v>0</v>
      </c>
      <c r="V32" s="721">
        <f t="shared" si="6"/>
        <v>0</v>
      </c>
      <c r="W32" s="722">
        <f t="shared" si="7"/>
        <v>0</v>
      </c>
      <c r="X32" s="442"/>
      <c r="Y32" s="442"/>
      <c r="Z32" s="442"/>
      <c r="AA32" s="442"/>
      <c r="AB32" s="442"/>
      <c r="AC32" s="442"/>
      <c r="AD32" s="442"/>
      <c r="AE32" s="442"/>
      <c r="AF32" s="442"/>
      <c r="AG32" s="442"/>
      <c r="AH32" s="442"/>
      <c r="AI32" s="442"/>
      <c r="AJ32" s="442"/>
      <c r="AK32" s="442"/>
      <c r="AL32" s="442"/>
      <c r="AM32" s="442"/>
      <c r="AN32" s="442"/>
      <c r="AO32" s="442"/>
      <c r="AP32" s="442"/>
      <c r="AQ32" s="442"/>
      <c r="AR32" s="442"/>
      <c r="AS32" s="442"/>
      <c r="AT32" s="442"/>
      <c r="AU32" s="442"/>
      <c r="AV32" s="442"/>
      <c r="AW32" s="442"/>
      <c r="AX32" s="442"/>
      <c r="AY32" s="442"/>
      <c r="AZ32" s="442"/>
    </row>
    <row r="33" spans="2:52" ht="18" hidden="1" customHeight="1" outlineLevel="1">
      <c r="B33" s="434"/>
      <c r="C33" s="1002"/>
      <c r="D33" s="1003"/>
      <c r="E33" s="1003"/>
      <c r="F33" s="1004"/>
      <c r="G33" s="1005"/>
      <c r="H33" s="1006"/>
      <c r="I33" s="1006"/>
      <c r="J33" s="1006"/>
      <c r="K33" s="1007"/>
      <c r="L33" s="715"/>
      <c r="M33" s="715"/>
      <c r="N33" s="715"/>
      <c r="O33" s="715"/>
      <c r="P33" s="715"/>
      <c r="Q33" s="715"/>
      <c r="R33" s="715"/>
      <c r="S33" s="716"/>
      <c r="T33" s="717"/>
      <c r="U33" s="720">
        <f t="shared" si="5"/>
        <v>0</v>
      </c>
      <c r="V33" s="721">
        <f t="shared" si="6"/>
        <v>0</v>
      </c>
      <c r="W33" s="722">
        <f t="shared" si="7"/>
        <v>0</v>
      </c>
      <c r="X33" s="442"/>
      <c r="Y33" s="442"/>
      <c r="Z33" s="442"/>
      <c r="AA33" s="442"/>
      <c r="AB33" s="442"/>
      <c r="AC33" s="442"/>
      <c r="AD33" s="442"/>
      <c r="AE33" s="442"/>
      <c r="AF33" s="442"/>
      <c r="AG33" s="442"/>
      <c r="AH33" s="442"/>
      <c r="AI33" s="442"/>
      <c r="AJ33" s="442"/>
      <c r="AK33" s="442"/>
      <c r="AL33" s="442"/>
      <c r="AM33" s="442"/>
      <c r="AN33" s="442"/>
      <c r="AO33" s="442"/>
      <c r="AP33" s="442"/>
      <c r="AQ33" s="442"/>
      <c r="AR33" s="442"/>
      <c r="AS33" s="442"/>
      <c r="AT33" s="442"/>
      <c r="AU33" s="442"/>
      <c r="AV33" s="442"/>
      <c r="AW33" s="442"/>
      <c r="AX33" s="442"/>
      <c r="AY33" s="442"/>
      <c r="AZ33" s="442"/>
    </row>
    <row r="34" spans="2:52" ht="18" hidden="1" customHeight="1" outlineLevel="1">
      <c r="B34" s="434"/>
      <c r="C34" s="1002"/>
      <c r="D34" s="1003"/>
      <c r="E34" s="1003"/>
      <c r="F34" s="1004"/>
      <c r="G34" s="1005"/>
      <c r="H34" s="1006"/>
      <c r="I34" s="1006"/>
      <c r="J34" s="1006"/>
      <c r="K34" s="1007"/>
      <c r="L34" s="715"/>
      <c r="M34" s="715"/>
      <c r="N34" s="715"/>
      <c r="O34" s="715"/>
      <c r="P34" s="715"/>
      <c r="Q34" s="715"/>
      <c r="R34" s="715"/>
      <c r="S34" s="716"/>
      <c r="T34" s="717"/>
      <c r="U34" s="720">
        <f t="shared" si="5"/>
        <v>0</v>
      </c>
      <c r="V34" s="721">
        <f t="shared" si="6"/>
        <v>0</v>
      </c>
      <c r="W34" s="722">
        <f t="shared" si="7"/>
        <v>0</v>
      </c>
      <c r="X34" s="442"/>
      <c r="Y34" s="442"/>
      <c r="Z34" s="442"/>
      <c r="AA34" s="442"/>
      <c r="AB34" s="442"/>
      <c r="AC34" s="442"/>
      <c r="AD34" s="442"/>
      <c r="AE34" s="442"/>
      <c r="AF34" s="442"/>
      <c r="AG34" s="442"/>
      <c r="AH34" s="442"/>
      <c r="AI34" s="442"/>
      <c r="AJ34" s="442"/>
      <c r="AK34" s="442"/>
      <c r="AL34" s="442"/>
      <c r="AM34" s="442"/>
      <c r="AN34" s="442"/>
      <c r="AO34" s="442"/>
      <c r="AP34" s="442"/>
      <c r="AQ34" s="442"/>
      <c r="AR34" s="442"/>
      <c r="AS34" s="442"/>
      <c r="AT34" s="442"/>
      <c r="AU34" s="442"/>
      <c r="AV34" s="442"/>
      <c r="AW34" s="442"/>
      <c r="AX34" s="442"/>
      <c r="AY34" s="442"/>
      <c r="AZ34" s="442"/>
    </row>
    <row r="35" spans="2:52" ht="18" hidden="1" customHeight="1" outlineLevel="1">
      <c r="B35" s="434"/>
      <c r="C35" s="1002"/>
      <c r="D35" s="1003"/>
      <c r="E35" s="1003"/>
      <c r="F35" s="1004"/>
      <c r="G35" s="1005"/>
      <c r="H35" s="1006"/>
      <c r="I35" s="1006"/>
      <c r="J35" s="1006"/>
      <c r="K35" s="1007"/>
      <c r="L35" s="715"/>
      <c r="M35" s="715"/>
      <c r="N35" s="715"/>
      <c r="O35" s="715"/>
      <c r="P35" s="715"/>
      <c r="Q35" s="715"/>
      <c r="R35" s="715"/>
      <c r="S35" s="716"/>
      <c r="T35" s="717"/>
      <c r="U35" s="720">
        <f t="shared" si="5"/>
        <v>0</v>
      </c>
      <c r="V35" s="721">
        <f t="shared" si="6"/>
        <v>0</v>
      </c>
      <c r="W35" s="722">
        <f t="shared" si="7"/>
        <v>0</v>
      </c>
      <c r="X35" s="442"/>
      <c r="Y35" s="442"/>
      <c r="Z35" s="442"/>
      <c r="AA35" s="442"/>
      <c r="AB35" s="442"/>
      <c r="AC35" s="442"/>
      <c r="AD35" s="442"/>
      <c r="AE35" s="442"/>
      <c r="AF35" s="442"/>
      <c r="AG35" s="442"/>
      <c r="AH35" s="442"/>
      <c r="AI35" s="442"/>
      <c r="AJ35" s="442"/>
      <c r="AK35" s="442"/>
      <c r="AL35" s="442"/>
      <c r="AM35" s="442"/>
      <c r="AN35" s="442"/>
      <c r="AO35" s="442"/>
      <c r="AP35" s="442"/>
      <c r="AQ35" s="442"/>
      <c r="AR35" s="442"/>
      <c r="AS35" s="442"/>
      <c r="AT35" s="442"/>
      <c r="AU35" s="442"/>
      <c r="AV35" s="442"/>
      <c r="AW35" s="442"/>
      <c r="AX35" s="442"/>
      <c r="AY35" s="442"/>
      <c r="AZ35" s="442"/>
    </row>
    <row r="36" spans="2:52" ht="9.9499999999999993" hidden="1" customHeight="1" outlineLevel="1">
      <c r="B36" s="435"/>
      <c r="C36" s="437"/>
      <c r="D36" s="437"/>
      <c r="E36" s="437"/>
      <c r="F36" s="437"/>
      <c r="G36" s="436"/>
      <c r="H36" s="436"/>
      <c r="I36" s="436"/>
      <c r="J36" s="436"/>
      <c r="K36" s="436"/>
      <c r="L36" s="438"/>
      <c r="M36" s="438"/>
      <c r="N36" s="438"/>
      <c r="O36" s="438"/>
      <c r="P36" s="438"/>
      <c r="Q36" s="438"/>
      <c r="R36" s="438"/>
      <c r="S36" s="438"/>
      <c r="T36" s="439"/>
      <c r="U36" s="439"/>
      <c r="V36" s="439"/>
      <c r="W36" s="431"/>
      <c r="X36" s="442"/>
      <c r="Y36" s="442"/>
      <c r="Z36" s="442"/>
      <c r="AA36" s="442"/>
      <c r="AB36" s="442"/>
      <c r="AC36" s="442"/>
      <c r="AD36" s="442"/>
      <c r="AE36" s="442"/>
      <c r="AF36" s="442"/>
      <c r="AG36" s="442"/>
      <c r="AH36" s="442"/>
      <c r="AI36" s="442"/>
      <c r="AJ36" s="442"/>
      <c r="AK36" s="442"/>
      <c r="AL36" s="442"/>
      <c r="AM36" s="442"/>
      <c r="AN36" s="442"/>
      <c r="AO36" s="442"/>
      <c r="AP36" s="442"/>
      <c r="AQ36" s="442"/>
      <c r="AR36" s="442"/>
      <c r="AS36" s="442"/>
      <c r="AT36" s="442"/>
      <c r="AU36" s="442"/>
      <c r="AV36" s="442"/>
      <c r="AW36" s="442"/>
      <c r="AX36" s="442"/>
      <c r="AY36" s="442"/>
      <c r="AZ36" s="442"/>
    </row>
    <row r="37" spans="2:52" ht="20.100000000000001" customHeight="1" collapsed="1">
      <c r="B37" s="714">
        <f>B25+1</f>
        <v>3</v>
      </c>
      <c r="C37" s="1013"/>
      <c r="D37" s="1014"/>
      <c r="E37" s="1014"/>
      <c r="F37" s="1015"/>
      <c r="G37" s="1016"/>
      <c r="H37" s="1017"/>
      <c r="I37" s="1017"/>
      <c r="J37" s="1017"/>
      <c r="K37" s="1018"/>
      <c r="L37" s="701">
        <f t="shared" ref="L37:R37" si="8">SUM(L38:L47)</f>
        <v>0</v>
      </c>
      <c r="M37" s="702">
        <f t="shared" si="8"/>
        <v>0</v>
      </c>
      <c r="N37" s="703">
        <f t="shared" si="8"/>
        <v>0</v>
      </c>
      <c r="O37" s="703">
        <f t="shared" si="8"/>
        <v>0</v>
      </c>
      <c r="P37" s="702">
        <f t="shared" si="8"/>
        <v>0</v>
      </c>
      <c r="Q37" s="704">
        <f t="shared" si="8"/>
        <v>0</v>
      </c>
      <c r="R37" s="701">
        <f t="shared" si="8"/>
        <v>0</v>
      </c>
      <c r="S37" s="705">
        <v>1</v>
      </c>
      <c r="T37" s="706">
        <f>(S38*T38)+(S39*T39)+(S40*T40)+(S41*T41)+(S42*T42)+(S43*T43)+(S44*T44)+(S45*T45)+(S46*T46)+(S47*T47)</f>
        <v>0</v>
      </c>
      <c r="U37" s="665">
        <f t="shared" ref="U37:U47" si="9">S37*T37*(1+MGKZ)*(1+Gewinn)*(1+Sicherheit)</f>
        <v>0</v>
      </c>
      <c r="V37" s="643">
        <f t="shared" ref="V37:V47" si="10">R37*Fertigung</f>
        <v>0</v>
      </c>
      <c r="W37" s="50">
        <f t="shared" ref="W37:W47" si="11">L37*$E$6+M37*$M$6+N37*$M$7+O37*$M$8+P37*$E$7+Q37*$M$9+U37+V37</f>
        <v>0</v>
      </c>
      <c r="X37" s="442"/>
      <c r="Y37" s="442"/>
      <c r="Z37" s="442"/>
      <c r="AA37" s="442"/>
      <c r="AB37" s="442"/>
      <c r="AC37" s="442"/>
      <c r="AD37" s="442"/>
      <c r="AE37" s="442"/>
      <c r="AF37" s="442"/>
      <c r="AG37" s="442"/>
      <c r="AH37" s="442"/>
      <c r="AI37" s="442"/>
      <c r="AJ37" s="442"/>
      <c r="AK37" s="442"/>
      <c r="AL37" s="442"/>
      <c r="AM37" s="442"/>
      <c r="AN37" s="442"/>
      <c r="AO37" s="442"/>
      <c r="AP37" s="442"/>
      <c r="AQ37" s="442"/>
      <c r="AR37" s="442"/>
      <c r="AS37" s="442"/>
      <c r="AT37" s="442"/>
      <c r="AU37" s="442"/>
      <c r="AV37" s="442"/>
      <c r="AW37" s="442"/>
      <c r="AX37" s="442"/>
      <c r="AY37" s="442"/>
      <c r="AZ37" s="442"/>
    </row>
    <row r="38" spans="2:52" ht="20.100000000000001" hidden="1" customHeight="1" outlineLevel="1">
      <c r="B38" s="433"/>
      <c r="C38" s="1002"/>
      <c r="D38" s="1003"/>
      <c r="E38" s="1003"/>
      <c r="F38" s="1004"/>
      <c r="G38" s="1005"/>
      <c r="H38" s="1006"/>
      <c r="I38" s="1006"/>
      <c r="J38" s="1006"/>
      <c r="K38" s="1007"/>
      <c r="L38" s="715"/>
      <c r="M38" s="715"/>
      <c r="N38" s="715"/>
      <c r="O38" s="715"/>
      <c r="P38" s="715"/>
      <c r="Q38" s="715"/>
      <c r="R38" s="715"/>
      <c r="S38" s="716"/>
      <c r="T38" s="717"/>
      <c r="U38" s="720">
        <f t="shared" si="9"/>
        <v>0</v>
      </c>
      <c r="V38" s="721">
        <f t="shared" si="10"/>
        <v>0</v>
      </c>
      <c r="W38" s="722">
        <f t="shared" si="11"/>
        <v>0</v>
      </c>
      <c r="X38" s="442"/>
      <c r="Y38" s="442"/>
      <c r="Z38" s="442"/>
      <c r="AA38" s="442"/>
      <c r="AB38" s="442"/>
      <c r="AC38" s="442"/>
      <c r="AD38" s="442"/>
      <c r="AE38" s="442"/>
      <c r="AF38" s="442"/>
      <c r="AG38" s="442"/>
      <c r="AH38" s="442"/>
      <c r="AI38" s="442"/>
      <c r="AJ38" s="442"/>
      <c r="AK38" s="442"/>
      <c r="AL38" s="442"/>
      <c r="AM38" s="442"/>
      <c r="AN38" s="442"/>
      <c r="AO38" s="442"/>
      <c r="AP38" s="442"/>
      <c r="AQ38" s="442"/>
      <c r="AR38" s="442"/>
      <c r="AS38" s="442"/>
      <c r="AT38" s="442"/>
      <c r="AU38" s="442"/>
      <c r="AV38" s="442"/>
      <c r="AW38" s="442"/>
      <c r="AX38" s="442"/>
      <c r="AY38" s="442"/>
      <c r="AZ38" s="442"/>
    </row>
    <row r="39" spans="2:52" ht="20.100000000000001" hidden="1" customHeight="1" outlineLevel="1">
      <c r="B39" s="434"/>
      <c r="C39" s="1002"/>
      <c r="D39" s="1003"/>
      <c r="E39" s="1003"/>
      <c r="F39" s="1004"/>
      <c r="G39" s="1005"/>
      <c r="H39" s="1006"/>
      <c r="I39" s="1006"/>
      <c r="J39" s="1006"/>
      <c r="K39" s="1007"/>
      <c r="L39" s="715"/>
      <c r="M39" s="715"/>
      <c r="N39" s="715"/>
      <c r="O39" s="715"/>
      <c r="P39" s="715"/>
      <c r="Q39" s="715"/>
      <c r="R39" s="715"/>
      <c r="S39" s="716"/>
      <c r="T39" s="717"/>
      <c r="U39" s="720">
        <f t="shared" si="9"/>
        <v>0</v>
      </c>
      <c r="V39" s="721">
        <f t="shared" si="10"/>
        <v>0</v>
      </c>
      <c r="W39" s="722">
        <f t="shared" si="11"/>
        <v>0</v>
      </c>
      <c r="X39" s="442"/>
      <c r="Y39" s="442"/>
      <c r="Z39" s="442"/>
      <c r="AA39" s="442"/>
      <c r="AB39" s="442"/>
      <c r="AC39" s="442"/>
      <c r="AD39" s="442"/>
      <c r="AE39" s="442"/>
      <c r="AF39" s="442"/>
      <c r="AG39" s="442"/>
      <c r="AH39" s="442"/>
      <c r="AI39" s="442"/>
      <c r="AJ39" s="442"/>
      <c r="AK39" s="442"/>
      <c r="AL39" s="442"/>
      <c r="AM39" s="442"/>
      <c r="AN39" s="442"/>
      <c r="AO39" s="442"/>
      <c r="AP39" s="442"/>
      <c r="AQ39" s="442"/>
      <c r="AR39" s="442"/>
      <c r="AS39" s="442"/>
      <c r="AT39" s="442"/>
      <c r="AU39" s="442"/>
      <c r="AV39" s="442"/>
      <c r="AW39" s="442"/>
      <c r="AX39" s="442"/>
      <c r="AY39" s="442"/>
      <c r="AZ39" s="442"/>
    </row>
    <row r="40" spans="2:52" ht="20.100000000000001" hidden="1" customHeight="1" outlineLevel="1">
      <c r="B40" s="434"/>
      <c r="C40" s="1002"/>
      <c r="D40" s="1003"/>
      <c r="E40" s="1003"/>
      <c r="F40" s="1004"/>
      <c r="G40" s="1005"/>
      <c r="H40" s="1006"/>
      <c r="I40" s="1006"/>
      <c r="J40" s="1006"/>
      <c r="K40" s="1007"/>
      <c r="L40" s="715"/>
      <c r="M40" s="715"/>
      <c r="N40" s="715"/>
      <c r="O40" s="715"/>
      <c r="P40" s="715"/>
      <c r="Q40" s="715"/>
      <c r="R40" s="715"/>
      <c r="S40" s="716"/>
      <c r="T40" s="717"/>
      <c r="U40" s="720">
        <f t="shared" si="9"/>
        <v>0</v>
      </c>
      <c r="V40" s="721">
        <f t="shared" si="10"/>
        <v>0</v>
      </c>
      <c r="W40" s="722">
        <f t="shared" si="11"/>
        <v>0</v>
      </c>
      <c r="X40" s="442"/>
      <c r="Y40" s="442"/>
      <c r="Z40" s="442"/>
      <c r="AA40" s="442"/>
      <c r="AB40" s="442"/>
      <c r="AC40" s="442"/>
      <c r="AD40" s="442"/>
      <c r="AE40" s="442"/>
      <c r="AF40" s="442"/>
      <c r="AG40" s="442"/>
      <c r="AH40" s="442"/>
      <c r="AI40" s="442"/>
      <c r="AJ40" s="442"/>
      <c r="AK40" s="442"/>
      <c r="AL40" s="442"/>
      <c r="AM40" s="442"/>
      <c r="AN40" s="442"/>
      <c r="AO40" s="442"/>
      <c r="AP40" s="442"/>
      <c r="AQ40" s="442"/>
      <c r="AR40" s="442"/>
      <c r="AS40" s="442"/>
      <c r="AT40" s="442"/>
      <c r="AU40" s="442"/>
      <c r="AV40" s="442"/>
      <c r="AW40" s="442"/>
      <c r="AX40" s="442"/>
      <c r="AY40" s="442"/>
      <c r="AZ40" s="442"/>
    </row>
    <row r="41" spans="2:52" ht="20.100000000000001" hidden="1" customHeight="1" outlineLevel="1">
      <c r="B41" s="434"/>
      <c r="C41" s="1002"/>
      <c r="D41" s="1003"/>
      <c r="E41" s="1003"/>
      <c r="F41" s="1004"/>
      <c r="G41" s="1005"/>
      <c r="H41" s="1006"/>
      <c r="I41" s="1006"/>
      <c r="J41" s="1006"/>
      <c r="K41" s="1007"/>
      <c r="L41" s="715"/>
      <c r="M41" s="715"/>
      <c r="N41" s="715"/>
      <c r="O41" s="715"/>
      <c r="P41" s="715"/>
      <c r="Q41" s="715"/>
      <c r="R41" s="715"/>
      <c r="S41" s="716"/>
      <c r="T41" s="717"/>
      <c r="U41" s="720">
        <f t="shared" si="9"/>
        <v>0</v>
      </c>
      <c r="V41" s="721">
        <f t="shared" si="10"/>
        <v>0</v>
      </c>
      <c r="W41" s="722">
        <f t="shared" si="11"/>
        <v>0</v>
      </c>
      <c r="X41" s="442"/>
      <c r="Y41" s="442"/>
      <c r="Z41" s="442"/>
      <c r="AA41" s="442"/>
      <c r="AB41" s="442"/>
      <c r="AC41" s="442"/>
      <c r="AD41" s="442"/>
      <c r="AE41" s="442"/>
      <c r="AF41" s="442"/>
      <c r="AG41" s="442"/>
      <c r="AH41" s="442"/>
      <c r="AI41" s="442"/>
      <c r="AJ41" s="442"/>
      <c r="AK41" s="442"/>
      <c r="AL41" s="442"/>
      <c r="AM41" s="442"/>
      <c r="AN41" s="442"/>
      <c r="AO41" s="442"/>
      <c r="AP41" s="442"/>
      <c r="AQ41" s="442"/>
      <c r="AR41" s="442"/>
      <c r="AS41" s="442"/>
      <c r="AT41" s="442"/>
      <c r="AU41" s="442"/>
      <c r="AV41" s="442"/>
      <c r="AW41" s="442"/>
      <c r="AX41" s="442"/>
      <c r="AY41" s="442"/>
      <c r="AZ41" s="442"/>
    </row>
    <row r="42" spans="2:52" ht="20.100000000000001" hidden="1" customHeight="1" outlineLevel="1">
      <c r="B42" s="434"/>
      <c r="C42" s="1002"/>
      <c r="D42" s="1003"/>
      <c r="E42" s="1003"/>
      <c r="F42" s="1004"/>
      <c r="G42" s="1005"/>
      <c r="H42" s="1006"/>
      <c r="I42" s="1006"/>
      <c r="J42" s="1006"/>
      <c r="K42" s="1007"/>
      <c r="L42" s="715"/>
      <c r="M42" s="715"/>
      <c r="N42" s="715"/>
      <c r="O42" s="715"/>
      <c r="P42" s="715"/>
      <c r="Q42" s="715"/>
      <c r="R42" s="715"/>
      <c r="S42" s="716"/>
      <c r="T42" s="717"/>
      <c r="U42" s="720">
        <f t="shared" si="9"/>
        <v>0</v>
      </c>
      <c r="V42" s="721">
        <f t="shared" si="10"/>
        <v>0</v>
      </c>
      <c r="W42" s="722">
        <f t="shared" si="11"/>
        <v>0</v>
      </c>
      <c r="X42" s="442"/>
      <c r="Y42" s="442"/>
      <c r="Z42" s="442"/>
      <c r="AA42" s="442"/>
      <c r="AB42" s="442"/>
      <c r="AC42" s="442"/>
      <c r="AD42" s="442"/>
      <c r="AE42" s="442"/>
      <c r="AF42" s="442"/>
      <c r="AG42" s="442"/>
      <c r="AH42" s="442"/>
      <c r="AI42" s="442"/>
      <c r="AJ42" s="442"/>
      <c r="AK42" s="442"/>
      <c r="AL42" s="442"/>
      <c r="AM42" s="442"/>
      <c r="AN42" s="442"/>
      <c r="AO42" s="442"/>
      <c r="AP42" s="442"/>
      <c r="AQ42" s="442"/>
      <c r="AR42" s="442"/>
      <c r="AS42" s="442"/>
      <c r="AT42" s="442"/>
      <c r="AU42" s="442"/>
      <c r="AV42" s="442"/>
      <c r="AW42" s="442"/>
      <c r="AX42" s="442"/>
      <c r="AY42" s="442"/>
      <c r="AZ42" s="442"/>
    </row>
    <row r="43" spans="2:52" ht="20.100000000000001" hidden="1" customHeight="1" outlineLevel="1">
      <c r="B43" s="434"/>
      <c r="C43" s="1002"/>
      <c r="D43" s="1003"/>
      <c r="E43" s="1003"/>
      <c r="F43" s="1004"/>
      <c r="G43" s="1005"/>
      <c r="H43" s="1006"/>
      <c r="I43" s="1006"/>
      <c r="J43" s="1006"/>
      <c r="K43" s="1007"/>
      <c r="L43" s="715"/>
      <c r="M43" s="715"/>
      <c r="N43" s="715"/>
      <c r="O43" s="715"/>
      <c r="P43" s="715"/>
      <c r="Q43" s="715"/>
      <c r="R43" s="715"/>
      <c r="S43" s="716"/>
      <c r="T43" s="717"/>
      <c r="U43" s="720">
        <f t="shared" si="9"/>
        <v>0</v>
      </c>
      <c r="V43" s="721">
        <f t="shared" si="10"/>
        <v>0</v>
      </c>
      <c r="W43" s="722">
        <f t="shared" si="11"/>
        <v>0</v>
      </c>
      <c r="X43" s="442"/>
      <c r="Y43" s="442"/>
      <c r="Z43" s="442"/>
      <c r="AA43" s="442"/>
      <c r="AB43" s="442"/>
      <c r="AC43" s="442"/>
      <c r="AD43" s="442"/>
      <c r="AE43" s="442"/>
      <c r="AF43" s="442"/>
      <c r="AG43" s="442"/>
      <c r="AH43" s="442"/>
      <c r="AI43" s="442"/>
      <c r="AJ43" s="442"/>
      <c r="AK43" s="442"/>
      <c r="AL43" s="442"/>
      <c r="AM43" s="442"/>
      <c r="AN43" s="442"/>
      <c r="AO43" s="442"/>
      <c r="AP43" s="442"/>
      <c r="AQ43" s="442"/>
      <c r="AR43" s="442"/>
      <c r="AS43" s="442"/>
      <c r="AT43" s="442"/>
      <c r="AU43" s="442"/>
      <c r="AV43" s="442"/>
      <c r="AW43" s="442"/>
      <c r="AX43" s="442"/>
      <c r="AY43" s="442"/>
      <c r="AZ43" s="442"/>
    </row>
    <row r="44" spans="2:52" ht="20.100000000000001" hidden="1" customHeight="1" outlineLevel="1">
      <c r="B44" s="434"/>
      <c r="C44" s="1002"/>
      <c r="D44" s="1003"/>
      <c r="E44" s="1003"/>
      <c r="F44" s="1004"/>
      <c r="G44" s="1005"/>
      <c r="H44" s="1006"/>
      <c r="I44" s="1006"/>
      <c r="J44" s="1006"/>
      <c r="K44" s="1007"/>
      <c r="L44" s="715"/>
      <c r="M44" s="715"/>
      <c r="N44" s="715"/>
      <c r="O44" s="715"/>
      <c r="P44" s="715"/>
      <c r="Q44" s="715"/>
      <c r="R44" s="715"/>
      <c r="S44" s="716"/>
      <c r="T44" s="717"/>
      <c r="U44" s="720">
        <f t="shared" si="9"/>
        <v>0</v>
      </c>
      <c r="V44" s="721">
        <f t="shared" si="10"/>
        <v>0</v>
      </c>
      <c r="W44" s="722">
        <f t="shared" si="11"/>
        <v>0</v>
      </c>
      <c r="X44" s="442"/>
      <c r="Y44" s="442"/>
      <c r="Z44" s="442"/>
      <c r="AA44" s="442"/>
      <c r="AB44" s="442"/>
      <c r="AC44" s="442"/>
      <c r="AD44" s="442"/>
      <c r="AE44" s="442"/>
      <c r="AF44" s="442"/>
      <c r="AG44" s="442"/>
      <c r="AH44" s="442"/>
      <c r="AI44" s="442"/>
      <c r="AJ44" s="442"/>
      <c r="AK44" s="442"/>
      <c r="AL44" s="442"/>
      <c r="AM44" s="442"/>
      <c r="AN44" s="442"/>
      <c r="AO44" s="442"/>
      <c r="AP44" s="442"/>
      <c r="AQ44" s="442"/>
      <c r="AR44" s="442"/>
      <c r="AS44" s="442"/>
      <c r="AT44" s="442"/>
      <c r="AU44" s="442"/>
      <c r="AV44" s="442"/>
      <c r="AW44" s="442"/>
      <c r="AX44" s="442"/>
      <c r="AY44" s="442"/>
      <c r="AZ44" s="442"/>
    </row>
    <row r="45" spans="2:52" ht="20.100000000000001" hidden="1" customHeight="1" outlineLevel="1">
      <c r="B45" s="434"/>
      <c r="C45" s="1002"/>
      <c r="D45" s="1003"/>
      <c r="E45" s="1003"/>
      <c r="F45" s="1004"/>
      <c r="G45" s="1005"/>
      <c r="H45" s="1006"/>
      <c r="I45" s="1006"/>
      <c r="J45" s="1006"/>
      <c r="K45" s="1007"/>
      <c r="L45" s="715"/>
      <c r="M45" s="715"/>
      <c r="N45" s="715"/>
      <c r="O45" s="715"/>
      <c r="P45" s="715"/>
      <c r="Q45" s="715"/>
      <c r="R45" s="715"/>
      <c r="S45" s="716"/>
      <c r="T45" s="717"/>
      <c r="U45" s="720">
        <f t="shared" si="9"/>
        <v>0</v>
      </c>
      <c r="V45" s="721">
        <f t="shared" si="10"/>
        <v>0</v>
      </c>
      <c r="W45" s="722">
        <f t="shared" si="11"/>
        <v>0</v>
      </c>
      <c r="X45" s="442"/>
      <c r="Y45" s="442"/>
      <c r="Z45" s="442"/>
      <c r="AA45" s="442"/>
      <c r="AB45" s="442"/>
      <c r="AC45" s="442"/>
      <c r="AD45" s="442"/>
      <c r="AE45" s="442"/>
      <c r="AF45" s="442"/>
      <c r="AG45" s="442"/>
      <c r="AH45" s="442"/>
      <c r="AI45" s="442"/>
      <c r="AJ45" s="442"/>
      <c r="AK45" s="442"/>
      <c r="AL45" s="442"/>
      <c r="AM45" s="442"/>
      <c r="AN45" s="442"/>
      <c r="AO45" s="442"/>
      <c r="AP45" s="442"/>
      <c r="AQ45" s="442"/>
      <c r="AR45" s="442"/>
      <c r="AS45" s="442"/>
      <c r="AT45" s="442"/>
      <c r="AU45" s="442"/>
      <c r="AV45" s="442"/>
      <c r="AW45" s="442"/>
      <c r="AX45" s="442"/>
      <c r="AY45" s="442"/>
      <c r="AZ45" s="442"/>
    </row>
    <row r="46" spans="2:52" ht="20.100000000000001" hidden="1" customHeight="1" outlineLevel="1">
      <c r="B46" s="434"/>
      <c r="C46" s="1002"/>
      <c r="D46" s="1003"/>
      <c r="E46" s="1003"/>
      <c r="F46" s="1004"/>
      <c r="G46" s="1005"/>
      <c r="H46" s="1006"/>
      <c r="I46" s="1006"/>
      <c r="J46" s="1006"/>
      <c r="K46" s="1007"/>
      <c r="L46" s="715"/>
      <c r="M46" s="715"/>
      <c r="N46" s="715"/>
      <c r="O46" s="715"/>
      <c r="P46" s="715"/>
      <c r="Q46" s="715"/>
      <c r="R46" s="715"/>
      <c r="S46" s="716"/>
      <c r="T46" s="717"/>
      <c r="U46" s="720">
        <f t="shared" si="9"/>
        <v>0</v>
      </c>
      <c r="V46" s="721">
        <f t="shared" si="10"/>
        <v>0</v>
      </c>
      <c r="W46" s="722">
        <f t="shared" si="11"/>
        <v>0</v>
      </c>
      <c r="X46" s="442"/>
      <c r="Y46" s="442"/>
      <c r="Z46" s="442"/>
      <c r="AA46" s="442"/>
      <c r="AB46" s="442"/>
      <c r="AC46" s="442"/>
      <c r="AD46" s="442"/>
      <c r="AE46" s="442"/>
      <c r="AF46" s="442"/>
      <c r="AG46" s="442"/>
      <c r="AH46" s="442"/>
      <c r="AI46" s="442"/>
      <c r="AJ46" s="442"/>
      <c r="AK46" s="442"/>
      <c r="AL46" s="442"/>
      <c r="AM46" s="442"/>
      <c r="AN46" s="442"/>
      <c r="AO46" s="442"/>
      <c r="AP46" s="442"/>
      <c r="AQ46" s="442"/>
      <c r="AR46" s="442"/>
      <c r="AS46" s="442"/>
      <c r="AT46" s="442"/>
      <c r="AU46" s="442"/>
      <c r="AV46" s="442"/>
      <c r="AW46" s="442"/>
      <c r="AX46" s="442"/>
      <c r="AY46" s="442"/>
      <c r="AZ46" s="442"/>
    </row>
    <row r="47" spans="2:52" ht="20.100000000000001" hidden="1" customHeight="1" outlineLevel="1">
      <c r="B47" s="434"/>
      <c r="C47" s="1002"/>
      <c r="D47" s="1003"/>
      <c r="E47" s="1003"/>
      <c r="F47" s="1004"/>
      <c r="G47" s="1005"/>
      <c r="H47" s="1006"/>
      <c r="I47" s="1006"/>
      <c r="J47" s="1006"/>
      <c r="K47" s="1007"/>
      <c r="L47" s="715"/>
      <c r="M47" s="715"/>
      <c r="N47" s="715"/>
      <c r="O47" s="715"/>
      <c r="P47" s="715"/>
      <c r="Q47" s="715"/>
      <c r="R47" s="715"/>
      <c r="S47" s="716"/>
      <c r="T47" s="717"/>
      <c r="U47" s="720">
        <f t="shared" si="9"/>
        <v>0</v>
      </c>
      <c r="V47" s="721">
        <f t="shared" si="10"/>
        <v>0</v>
      </c>
      <c r="W47" s="722">
        <f t="shared" si="11"/>
        <v>0</v>
      </c>
      <c r="X47" s="442"/>
      <c r="Y47" s="442"/>
      <c r="Z47" s="442"/>
      <c r="AA47" s="442"/>
      <c r="AB47" s="442"/>
      <c r="AC47" s="442"/>
      <c r="AD47" s="442"/>
      <c r="AE47" s="442"/>
      <c r="AF47" s="442"/>
      <c r="AG47" s="442"/>
      <c r="AH47" s="442"/>
      <c r="AI47" s="442"/>
      <c r="AJ47" s="442"/>
      <c r="AK47" s="442"/>
      <c r="AL47" s="442"/>
      <c r="AM47" s="442"/>
      <c r="AN47" s="442"/>
      <c r="AO47" s="442"/>
      <c r="AP47" s="442"/>
      <c r="AQ47" s="442"/>
      <c r="AR47" s="442"/>
      <c r="AS47" s="442"/>
      <c r="AT47" s="442"/>
      <c r="AU47" s="442"/>
      <c r="AV47" s="442"/>
      <c r="AW47" s="442"/>
      <c r="AX47" s="442"/>
      <c r="AY47" s="442"/>
      <c r="AZ47" s="442"/>
    </row>
    <row r="48" spans="2:52" s="19" customFormat="1" ht="9.9499999999999993" hidden="1" customHeight="1" outlineLevel="1">
      <c r="B48" s="435"/>
      <c r="C48" s="437"/>
      <c r="D48" s="437"/>
      <c r="E48" s="437"/>
      <c r="F48" s="437"/>
      <c r="G48" s="666"/>
      <c r="H48" s="666"/>
      <c r="I48" s="666"/>
      <c r="J48" s="666"/>
      <c r="K48" s="666"/>
      <c r="L48" s="438"/>
      <c r="M48" s="438"/>
      <c r="N48" s="438"/>
      <c r="O48" s="438"/>
      <c r="P48" s="438"/>
      <c r="Q48" s="438"/>
      <c r="R48" s="438"/>
      <c r="S48" s="438"/>
      <c r="T48" s="439"/>
      <c r="U48" s="439"/>
      <c r="V48" s="439"/>
      <c r="W48" s="667"/>
      <c r="X48" s="668"/>
      <c r="Y48" s="668"/>
      <c r="Z48" s="668"/>
      <c r="AA48" s="668"/>
      <c r="AB48" s="668"/>
      <c r="AC48" s="668"/>
      <c r="AD48" s="668"/>
      <c r="AE48" s="668"/>
      <c r="AF48" s="668"/>
      <c r="AG48" s="668"/>
      <c r="AH48" s="668"/>
      <c r="AI48" s="668"/>
      <c r="AJ48" s="668"/>
      <c r="AK48" s="668"/>
      <c r="AL48" s="668"/>
      <c r="AM48" s="668"/>
      <c r="AN48" s="668"/>
      <c r="AO48" s="668"/>
      <c r="AP48" s="668"/>
      <c r="AQ48" s="668"/>
      <c r="AR48" s="668"/>
      <c r="AS48" s="668"/>
      <c r="AT48" s="668"/>
      <c r="AU48" s="668"/>
      <c r="AV48" s="668"/>
      <c r="AW48" s="668"/>
      <c r="AX48" s="668"/>
      <c r="AY48" s="668"/>
      <c r="AZ48" s="668"/>
    </row>
    <row r="49" spans="2:52" ht="20.100000000000001" customHeight="1" collapsed="1">
      <c r="B49" s="714">
        <f>B37+1</f>
        <v>4</v>
      </c>
      <c r="C49" s="1013"/>
      <c r="D49" s="1014"/>
      <c r="E49" s="1014"/>
      <c r="F49" s="1015"/>
      <c r="G49" s="1016"/>
      <c r="H49" s="1017"/>
      <c r="I49" s="1017"/>
      <c r="J49" s="1017"/>
      <c r="K49" s="1018"/>
      <c r="L49" s="701">
        <f t="shared" ref="L49:R49" si="12">SUM(L50:L59)</f>
        <v>0</v>
      </c>
      <c r="M49" s="702">
        <f t="shared" si="12"/>
        <v>0</v>
      </c>
      <c r="N49" s="703">
        <f t="shared" si="12"/>
        <v>0</v>
      </c>
      <c r="O49" s="703">
        <f t="shared" si="12"/>
        <v>0</v>
      </c>
      <c r="P49" s="702">
        <f t="shared" si="12"/>
        <v>0</v>
      </c>
      <c r="Q49" s="704">
        <f t="shared" si="12"/>
        <v>0</v>
      </c>
      <c r="R49" s="701">
        <f t="shared" si="12"/>
        <v>0</v>
      </c>
      <c r="S49" s="705">
        <v>1</v>
      </c>
      <c r="T49" s="706">
        <f>(S50*T50)+(S51*T51)+(S52*T52)+(S53*T53)+(S54*T54)+(S55*T55)+(S56*T56)+(S57*T57)+(S58*T58)+(S59*T59)</f>
        <v>0</v>
      </c>
      <c r="U49" s="665">
        <f t="shared" ref="U49:U59" si="13">S49*T49*(1+MGKZ)*(1+Gewinn)*(1+Sicherheit)</f>
        <v>0</v>
      </c>
      <c r="V49" s="643">
        <f t="shared" ref="V49:V59" si="14">R49*Fertigung</f>
        <v>0</v>
      </c>
      <c r="W49" s="50">
        <f t="shared" ref="W49:W59" si="15">L49*$E$6+M49*$M$6+N49*$M$7+O49*$M$8+P49*$E$7+Q49*$M$9+U49+V49</f>
        <v>0</v>
      </c>
      <c r="X49" s="442"/>
      <c r="Y49" s="442"/>
      <c r="Z49" s="442"/>
      <c r="AA49" s="442"/>
      <c r="AB49" s="442"/>
      <c r="AC49" s="442"/>
      <c r="AD49" s="442"/>
      <c r="AE49" s="442"/>
      <c r="AF49" s="442"/>
      <c r="AG49" s="442"/>
      <c r="AH49" s="442"/>
      <c r="AI49" s="442"/>
      <c r="AJ49" s="442"/>
      <c r="AK49" s="442"/>
      <c r="AL49" s="442"/>
      <c r="AM49" s="442"/>
      <c r="AN49" s="442"/>
      <c r="AO49" s="442"/>
      <c r="AP49" s="442"/>
      <c r="AQ49" s="442"/>
      <c r="AR49" s="442"/>
      <c r="AS49" s="442"/>
      <c r="AT49" s="442"/>
      <c r="AU49" s="442"/>
      <c r="AV49" s="442"/>
      <c r="AW49" s="442"/>
      <c r="AX49" s="442"/>
      <c r="AY49" s="442"/>
      <c r="AZ49" s="442"/>
    </row>
    <row r="50" spans="2:52" ht="20.100000000000001" hidden="1" customHeight="1" outlineLevel="1">
      <c r="B50" s="433"/>
      <c r="C50" s="1002"/>
      <c r="D50" s="1003"/>
      <c r="E50" s="1003"/>
      <c r="F50" s="1004"/>
      <c r="G50" s="1005"/>
      <c r="H50" s="1006"/>
      <c r="I50" s="1006"/>
      <c r="J50" s="1006"/>
      <c r="K50" s="1007"/>
      <c r="L50" s="715"/>
      <c r="M50" s="715"/>
      <c r="N50" s="715"/>
      <c r="O50" s="715"/>
      <c r="P50" s="715"/>
      <c r="Q50" s="715"/>
      <c r="R50" s="715"/>
      <c r="S50" s="716"/>
      <c r="T50" s="717"/>
      <c r="U50" s="720">
        <f t="shared" si="13"/>
        <v>0</v>
      </c>
      <c r="V50" s="721">
        <f t="shared" si="14"/>
        <v>0</v>
      </c>
      <c r="W50" s="722">
        <f t="shared" si="15"/>
        <v>0</v>
      </c>
      <c r="X50" s="442"/>
      <c r="Y50" s="442"/>
      <c r="Z50" s="442"/>
      <c r="AA50" s="442"/>
      <c r="AB50" s="442"/>
      <c r="AC50" s="442"/>
      <c r="AD50" s="442"/>
      <c r="AE50" s="442"/>
      <c r="AF50" s="442"/>
      <c r="AG50" s="442"/>
      <c r="AH50" s="442"/>
      <c r="AI50" s="442"/>
      <c r="AJ50" s="442"/>
      <c r="AK50" s="442"/>
      <c r="AL50" s="442"/>
      <c r="AM50" s="442"/>
      <c r="AN50" s="442"/>
      <c r="AO50" s="442"/>
      <c r="AP50" s="442"/>
      <c r="AQ50" s="442"/>
      <c r="AR50" s="442"/>
      <c r="AS50" s="442"/>
      <c r="AT50" s="442"/>
      <c r="AU50" s="442"/>
      <c r="AV50" s="442"/>
      <c r="AW50" s="442"/>
      <c r="AX50" s="442"/>
      <c r="AY50" s="442"/>
      <c r="AZ50" s="442"/>
    </row>
    <row r="51" spans="2:52" ht="20.100000000000001" hidden="1" customHeight="1" outlineLevel="1">
      <c r="B51" s="434"/>
      <c r="C51" s="1002"/>
      <c r="D51" s="1003"/>
      <c r="E51" s="1003"/>
      <c r="F51" s="1004"/>
      <c r="G51" s="1005"/>
      <c r="H51" s="1006"/>
      <c r="I51" s="1006"/>
      <c r="J51" s="1006"/>
      <c r="K51" s="1007"/>
      <c r="L51" s="715"/>
      <c r="M51" s="715"/>
      <c r="N51" s="715"/>
      <c r="O51" s="715"/>
      <c r="P51" s="715"/>
      <c r="Q51" s="715"/>
      <c r="R51" s="715"/>
      <c r="S51" s="716"/>
      <c r="T51" s="717"/>
      <c r="U51" s="720">
        <f t="shared" si="13"/>
        <v>0</v>
      </c>
      <c r="V51" s="721">
        <f t="shared" si="14"/>
        <v>0</v>
      </c>
      <c r="W51" s="722">
        <f t="shared" si="15"/>
        <v>0</v>
      </c>
      <c r="X51" s="442"/>
      <c r="Y51" s="442"/>
      <c r="Z51" s="442"/>
      <c r="AA51" s="442"/>
      <c r="AB51" s="442"/>
      <c r="AC51" s="442"/>
      <c r="AD51" s="442"/>
      <c r="AE51" s="442"/>
      <c r="AF51" s="442"/>
      <c r="AG51" s="442"/>
      <c r="AH51" s="442"/>
      <c r="AI51" s="442"/>
      <c r="AJ51" s="442"/>
      <c r="AK51" s="442"/>
      <c r="AL51" s="442"/>
      <c r="AM51" s="442"/>
      <c r="AN51" s="442"/>
      <c r="AO51" s="442"/>
      <c r="AP51" s="442"/>
      <c r="AQ51" s="442"/>
      <c r="AR51" s="442"/>
      <c r="AS51" s="442"/>
      <c r="AT51" s="442"/>
      <c r="AU51" s="442"/>
      <c r="AV51" s="442"/>
      <c r="AW51" s="442"/>
      <c r="AX51" s="442"/>
      <c r="AY51" s="442"/>
      <c r="AZ51" s="442"/>
    </row>
    <row r="52" spans="2:52" ht="20.100000000000001" hidden="1" customHeight="1" outlineLevel="1">
      <c r="B52" s="434"/>
      <c r="C52" s="1002"/>
      <c r="D52" s="1003"/>
      <c r="E52" s="1003"/>
      <c r="F52" s="1004"/>
      <c r="G52" s="1005"/>
      <c r="H52" s="1006"/>
      <c r="I52" s="1006"/>
      <c r="J52" s="1006"/>
      <c r="K52" s="1007"/>
      <c r="L52" s="715"/>
      <c r="M52" s="715"/>
      <c r="N52" s="715"/>
      <c r="O52" s="715"/>
      <c r="P52" s="715"/>
      <c r="Q52" s="715"/>
      <c r="R52" s="715"/>
      <c r="S52" s="716"/>
      <c r="T52" s="717"/>
      <c r="U52" s="720">
        <f t="shared" si="13"/>
        <v>0</v>
      </c>
      <c r="V52" s="721">
        <f t="shared" si="14"/>
        <v>0</v>
      </c>
      <c r="W52" s="722">
        <f t="shared" si="15"/>
        <v>0</v>
      </c>
      <c r="X52" s="442"/>
      <c r="Y52" s="442"/>
      <c r="Z52" s="442"/>
      <c r="AA52" s="442"/>
      <c r="AB52" s="442"/>
      <c r="AC52" s="442"/>
      <c r="AD52" s="442"/>
      <c r="AE52" s="442"/>
      <c r="AF52" s="442"/>
      <c r="AG52" s="442"/>
      <c r="AH52" s="442"/>
      <c r="AI52" s="442"/>
      <c r="AJ52" s="442"/>
      <c r="AK52" s="442"/>
      <c r="AL52" s="442"/>
      <c r="AM52" s="442"/>
      <c r="AN52" s="442"/>
      <c r="AO52" s="442"/>
      <c r="AP52" s="442"/>
      <c r="AQ52" s="442"/>
      <c r="AR52" s="442"/>
      <c r="AS52" s="442"/>
      <c r="AT52" s="442"/>
      <c r="AU52" s="442"/>
      <c r="AV52" s="442"/>
      <c r="AW52" s="442"/>
      <c r="AX52" s="442"/>
      <c r="AY52" s="442"/>
      <c r="AZ52" s="442"/>
    </row>
    <row r="53" spans="2:52" ht="20.100000000000001" hidden="1" customHeight="1" outlineLevel="1">
      <c r="B53" s="434"/>
      <c r="C53" s="1002"/>
      <c r="D53" s="1003"/>
      <c r="E53" s="1003"/>
      <c r="F53" s="1004"/>
      <c r="G53" s="1005"/>
      <c r="H53" s="1006"/>
      <c r="I53" s="1006"/>
      <c r="J53" s="1006"/>
      <c r="K53" s="1007"/>
      <c r="L53" s="715"/>
      <c r="M53" s="715"/>
      <c r="N53" s="715"/>
      <c r="O53" s="715"/>
      <c r="P53" s="715"/>
      <c r="Q53" s="715"/>
      <c r="R53" s="715"/>
      <c r="S53" s="716"/>
      <c r="T53" s="717"/>
      <c r="U53" s="720">
        <f t="shared" si="13"/>
        <v>0</v>
      </c>
      <c r="V53" s="721">
        <f t="shared" si="14"/>
        <v>0</v>
      </c>
      <c r="W53" s="722">
        <f t="shared" si="15"/>
        <v>0</v>
      </c>
      <c r="X53" s="442"/>
      <c r="Y53" s="442"/>
      <c r="Z53" s="442"/>
      <c r="AA53" s="442"/>
      <c r="AB53" s="442"/>
      <c r="AC53" s="442"/>
      <c r="AD53" s="442"/>
      <c r="AE53" s="442"/>
      <c r="AF53" s="442"/>
      <c r="AG53" s="442"/>
      <c r="AH53" s="442"/>
      <c r="AI53" s="442"/>
      <c r="AJ53" s="442"/>
      <c r="AK53" s="442"/>
      <c r="AL53" s="442"/>
      <c r="AM53" s="442"/>
      <c r="AN53" s="442"/>
      <c r="AO53" s="442"/>
      <c r="AP53" s="442"/>
      <c r="AQ53" s="442"/>
      <c r="AR53" s="442"/>
      <c r="AS53" s="442"/>
      <c r="AT53" s="442"/>
      <c r="AU53" s="442"/>
      <c r="AV53" s="442"/>
      <c r="AW53" s="442"/>
      <c r="AX53" s="442"/>
      <c r="AY53" s="442"/>
      <c r="AZ53" s="442"/>
    </row>
    <row r="54" spans="2:52" ht="20.100000000000001" hidden="1" customHeight="1" outlineLevel="1">
      <c r="B54" s="434"/>
      <c r="C54" s="1002"/>
      <c r="D54" s="1003"/>
      <c r="E54" s="1003"/>
      <c r="F54" s="1004"/>
      <c r="G54" s="1005"/>
      <c r="H54" s="1006"/>
      <c r="I54" s="1006"/>
      <c r="J54" s="1006"/>
      <c r="K54" s="1007"/>
      <c r="L54" s="715"/>
      <c r="M54" s="715"/>
      <c r="N54" s="715"/>
      <c r="O54" s="715"/>
      <c r="P54" s="715"/>
      <c r="Q54" s="715"/>
      <c r="R54" s="715"/>
      <c r="S54" s="716"/>
      <c r="T54" s="717"/>
      <c r="U54" s="720">
        <f t="shared" si="13"/>
        <v>0</v>
      </c>
      <c r="V54" s="721">
        <f t="shared" si="14"/>
        <v>0</v>
      </c>
      <c r="W54" s="722">
        <f t="shared" si="15"/>
        <v>0</v>
      </c>
      <c r="X54" s="442"/>
      <c r="Y54" s="442"/>
      <c r="Z54" s="442"/>
      <c r="AA54" s="442"/>
      <c r="AB54" s="442"/>
      <c r="AC54" s="442"/>
      <c r="AD54" s="442"/>
      <c r="AE54" s="442"/>
      <c r="AF54" s="442"/>
      <c r="AG54" s="442"/>
      <c r="AH54" s="442"/>
      <c r="AI54" s="442"/>
      <c r="AJ54" s="442"/>
      <c r="AK54" s="442"/>
      <c r="AL54" s="442"/>
      <c r="AM54" s="442"/>
      <c r="AN54" s="442"/>
      <c r="AO54" s="442"/>
      <c r="AP54" s="442"/>
      <c r="AQ54" s="442"/>
      <c r="AR54" s="442"/>
      <c r="AS54" s="442"/>
      <c r="AT54" s="442"/>
      <c r="AU54" s="442"/>
      <c r="AV54" s="442"/>
      <c r="AW54" s="442"/>
      <c r="AX54" s="442"/>
      <c r="AY54" s="442"/>
      <c r="AZ54" s="442"/>
    </row>
    <row r="55" spans="2:52" ht="20.100000000000001" hidden="1" customHeight="1" outlineLevel="1">
      <c r="B55" s="434"/>
      <c r="C55" s="1002"/>
      <c r="D55" s="1003"/>
      <c r="E55" s="1003"/>
      <c r="F55" s="1004"/>
      <c r="G55" s="1005"/>
      <c r="H55" s="1006"/>
      <c r="I55" s="1006"/>
      <c r="J55" s="1006"/>
      <c r="K55" s="1007"/>
      <c r="L55" s="715"/>
      <c r="M55" s="715"/>
      <c r="N55" s="715"/>
      <c r="O55" s="715"/>
      <c r="P55" s="715"/>
      <c r="Q55" s="715"/>
      <c r="R55" s="715"/>
      <c r="S55" s="716"/>
      <c r="T55" s="717"/>
      <c r="U55" s="720">
        <f t="shared" si="13"/>
        <v>0</v>
      </c>
      <c r="V55" s="721">
        <f t="shared" si="14"/>
        <v>0</v>
      </c>
      <c r="W55" s="722">
        <f t="shared" si="15"/>
        <v>0</v>
      </c>
      <c r="X55" s="442"/>
      <c r="Y55" s="442"/>
      <c r="Z55" s="442"/>
      <c r="AA55" s="442"/>
      <c r="AB55" s="442"/>
      <c r="AC55" s="442"/>
      <c r="AD55" s="442"/>
      <c r="AE55" s="442"/>
      <c r="AF55" s="442"/>
      <c r="AG55" s="442"/>
      <c r="AH55" s="442"/>
      <c r="AI55" s="442"/>
      <c r="AJ55" s="442"/>
      <c r="AK55" s="442"/>
      <c r="AL55" s="442"/>
      <c r="AM55" s="442"/>
      <c r="AN55" s="442"/>
      <c r="AO55" s="442"/>
      <c r="AP55" s="442"/>
      <c r="AQ55" s="442"/>
      <c r="AR55" s="442"/>
      <c r="AS55" s="442"/>
      <c r="AT55" s="442"/>
      <c r="AU55" s="442"/>
      <c r="AV55" s="442"/>
      <c r="AW55" s="442"/>
      <c r="AX55" s="442"/>
      <c r="AY55" s="442"/>
      <c r="AZ55" s="442"/>
    </row>
    <row r="56" spans="2:52" ht="20.100000000000001" hidden="1" customHeight="1" outlineLevel="1">
      <c r="B56" s="434"/>
      <c r="C56" s="1002"/>
      <c r="D56" s="1003"/>
      <c r="E56" s="1003"/>
      <c r="F56" s="1004"/>
      <c r="G56" s="1005"/>
      <c r="H56" s="1006"/>
      <c r="I56" s="1006"/>
      <c r="J56" s="1006"/>
      <c r="K56" s="1007"/>
      <c r="L56" s="715"/>
      <c r="M56" s="715"/>
      <c r="N56" s="715"/>
      <c r="O56" s="715"/>
      <c r="P56" s="715"/>
      <c r="Q56" s="715"/>
      <c r="R56" s="715"/>
      <c r="S56" s="716"/>
      <c r="T56" s="717"/>
      <c r="U56" s="720">
        <f t="shared" si="13"/>
        <v>0</v>
      </c>
      <c r="V56" s="721">
        <f t="shared" si="14"/>
        <v>0</v>
      </c>
      <c r="W56" s="722">
        <f t="shared" si="15"/>
        <v>0</v>
      </c>
      <c r="X56" s="442"/>
      <c r="Y56" s="442"/>
      <c r="Z56" s="442"/>
      <c r="AA56" s="442"/>
      <c r="AB56" s="442"/>
      <c r="AC56" s="442"/>
      <c r="AD56" s="442"/>
      <c r="AE56" s="442"/>
      <c r="AF56" s="442"/>
      <c r="AG56" s="442"/>
      <c r="AH56" s="442"/>
      <c r="AI56" s="442"/>
      <c r="AJ56" s="442"/>
      <c r="AK56" s="442"/>
      <c r="AL56" s="442"/>
      <c r="AM56" s="442"/>
      <c r="AN56" s="442"/>
      <c r="AO56" s="442"/>
      <c r="AP56" s="442"/>
      <c r="AQ56" s="442"/>
      <c r="AR56" s="442"/>
      <c r="AS56" s="442"/>
      <c r="AT56" s="442"/>
      <c r="AU56" s="442"/>
      <c r="AV56" s="442"/>
      <c r="AW56" s="442"/>
      <c r="AX56" s="442"/>
      <c r="AY56" s="442"/>
      <c r="AZ56" s="442"/>
    </row>
    <row r="57" spans="2:52" ht="20.100000000000001" hidden="1" customHeight="1" outlineLevel="1">
      <c r="B57" s="434"/>
      <c r="C57" s="1002"/>
      <c r="D57" s="1003"/>
      <c r="E57" s="1003"/>
      <c r="F57" s="1004"/>
      <c r="G57" s="1005"/>
      <c r="H57" s="1006"/>
      <c r="I57" s="1006"/>
      <c r="J57" s="1006"/>
      <c r="K57" s="1007"/>
      <c r="L57" s="715"/>
      <c r="M57" s="715"/>
      <c r="N57" s="715"/>
      <c r="O57" s="715"/>
      <c r="P57" s="715"/>
      <c r="Q57" s="715"/>
      <c r="R57" s="715"/>
      <c r="S57" s="716"/>
      <c r="T57" s="717"/>
      <c r="U57" s="720">
        <f t="shared" si="13"/>
        <v>0</v>
      </c>
      <c r="V57" s="721">
        <f t="shared" si="14"/>
        <v>0</v>
      </c>
      <c r="W57" s="722">
        <f t="shared" si="15"/>
        <v>0</v>
      </c>
      <c r="X57" s="442"/>
      <c r="Y57" s="442"/>
      <c r="Z57" s="442"/>
      <c r="AA57" s="442"/>
      <c r="AB57" s="442"/>
      <c r="AC57" s="442"/>
      <c r="AD57" s="442"/>
      <c r="AE57" s="442"/>
      <c r="AF57" s="442"/>
      <c r="AG57" s="442"/>
      <c r="AH57" s="442"/>
      <c r="AI57" s="442"/>
      <c r="AJ57" s="442"/>
      <c r="AK57" s="442"/>
      <c r="AL57" s="442"/>
      <c r="AM57" s="442"/>
      <c r="AN57" s="442"/>
      <c r="AO57" s="442"/>
      <c r="AP57" s="442"/>
      <c r="AQ57" s="442"/>
      <c r="AR57" s="442"/>
      <c r="AS57" s="442"/>
      <c r="AT57" s="442"/>
      <c r="AU57" s="442"/>
      <c r="AV57" s="442"/>
      <c r="AW57" s="442"/>
      <c r="AX57" s="442"/>
      <c r="AY57" s="442"/>
      <c r="AZ57" s="442"/>
    </row>
    <row r="58" spans="2:52" ht="20.100000000000001" hidden="1" customHeight="1" outlineLevel="1">
      <c r="B58" s="434"/>
      <c r="C58" s="1002"/>
      <c r="D58" s="1003"/>
      <c r="E58" s="1003"/>
      <c r="F58" s="1004"/>
      <c r="G58" s="1005"/>
      <c r="H58" s="1006"/>
      <c r="I58" s="1006"/>
      <c r="J58" s="1006"/>
      <c r="K58" s="1007"/>
      <c r="L58" s="715"/>
      <c r="M58" s="715"/>
      <c r="N58" s="715"/>
      <c r="O58" s="715"/>
      <c r="P58" s="715"/>
      <c r="Q58" s="715"/>
      <c r="R58" s="715"/>
      <c r="S58" s="716"/>
      <c r="T58" s="717"/>
      <c r="U58" s="720">
        <f t="shared" si="13"/>
        <v>0</v>
      </c>
      <c r="V58" s="721">
        <f t="shared" si="14"/>
        <v>0</v>
      </c>
      <c r="W58" s="722">
        <f t="shared" si="15"/>
        <v>0</v>
      </c>
      <c r="X58" s="442"/>
      <c r="Y58" s="442"/>
      <c r="Z58" s="442"/>
      <c r="AA58" s="442"/>
      <c r="AB58" s="442"/>
      <c r="AC58" s="442"/>
      <c r="AD58" s="442"/>
      <c r="AE58" s="442"/>
      <c r="AF58" s="442"/>
      <c r="AG58" s="442"/>
      <c r="AH58" s="442"/>
      <c r="AI58" s="442"/>
      <c r="AJ58" s="442"/>
      <c r="AK58" s="442"/>
      <c r="AL58" s="442"/>
      <c r="AM58" s="442"/>
      <c r="AN58" s="442"/>
      <c r="AO58" s="442"/>
      <c r="AP58" s="442"/>
      <c r="AQ58" s="442"/>
      <c r="AR58" s="442"/>
      <c r="AS58" s="442"/>
      <c r="AT58" s="442"/>
      <c r="AU58" s="442"/>
      <c r="AV58" s="442"/>
      <c r="AW58" s="442"/>
      <c r="AX58" s="442"/>
      <c r="AY58" s="442"/>
      <c r="AZ58" s="442"/>
    </row>
    <row r="59" spans="2:52" ht="20.100000000000001" hidden="1" customHeight="1" outlineLevel="1">
      <c r="B59" s="434"/>
      <c r="C59" s="1002"/>
      <c r="D59" s="1003"/>
      <c r="E59" s="1003"/>
      <c r="F59" s="1004"/>
      <c r="G59" s="1005"/>
      <c r="H59" s="1006"/>
      <c r="I59" s="1006"/>
      <c r="J59" s="1006"/>
      <c r="K59" s="1007"/>
      <c r="L59" s="715"/>
      <c r="M59" s="715"/>
      <c r="N59" s="715"/>
      <c r="O59" s="715"/>
      <c r="P59" s="715"/>
      <c r="Q59" s="715"/>
      <c r="R59" s="715"/>
      <c r="S59" s="716"/>
      <c r="T59" s="717"/>
      <c r="U59" s="720">
        <f t="shared" si="13"/>
        <v>0</v>
      </c>
      <c r="V59" s="721">
        <f t="shared" si="14"/>
        <v>0</v>
      </c>
      <c r="W59" s="722">
        <f t="shared" si="15"/>
        <v>0</v>
      </c>
      <c r="X59" s="442"/>
      <c r="Y59" s="442"/>
      <c r="Z59" s="442"/>
      <c r="AA59" s="442"/>
      <c r="AB59" s="442"/>
      <c r="AC59" s="442"/>
      <c r="AD59" s="442"/>
      <c r="AE59" s="442"/>
      <c r="AF59" s="442"/>
      <c r="AG59" s="442"/>
      <c r="AH59" s="442"/>
      <c r="AI59" s="442"/>
      <c r="AJ59" s="442"/>
      <c r="AK59" s="442"/>
      <c r="AL59" s="442"/>
      <c r="AM59" s="442"/>
      <c r="AN59" s="442"/>
      <c r="AO59" s="442"/>
      <c r="AP59" s="442"/>
      <c r="AQ59" s="442"/>
      <c r="AR59" s="442"/>
      <c r="AS59" s="442"/>
      <c r="AT59" s="442"/>
      <c r="AU59" s="442"/>
      <c r="AV59" s="442"/>
      <c r="AW59" s="442"/>
      <c r="AX59" s="442"/>
      <c r="AY59" s="442"/>
      <c r="AZ59" s="442"/>
    </row>
    <row r="60" spans="2:52" s="19" customFormat="1" ht="9.9499999999999993" hidden="1" customHeight="1" outlineLevel="1">
      <c r="B60" s="435"/>
      <c r="C60" s="437"/>
      <c r="D60" s="437"/>
      <c r="E60" s="437"/>
      <c r="F60" s="437"/>
      <c r="G60" s="666"/>
      <c r="H60" s="666"/>
      <c r="I60" s="666"/>
      <c r="J60" s="666"/>
      <c r="K60" s="666"/>
      <c r="L60" s="438"/>
      <c r="M60" s="438"/>
      <c r="N60" s="438"/>
      <c r="O60" s="438"/>
      <c r="P60" s="438"/>
      <c r="Q60" s="438"/>
      <c r="R60" s="438"/>
      <c r="S60" s="438"/>
      <c r="T60" s="439"/>
      <c r="U60" s="439"/>
      <c r="V60" s="439"/>
      <c r="W60" s="667"/>
      <c r="X60" s="668"/>
      <c r="Y60" s="668"/>
      <c r="Z60" s="668"/>
      <c r="AA60" s="668"/>
      <c r="AB60" s="668"/>
      <c r="AC60" s="668"/>
      <c r="AD60" s="668"/>
      <c r="AE60" s="668"/>
      <c r="AF60" s="668"/>
      <c r="AG60" s="668"/>
      <c r="AH60" s="668"/>
      <c r="AI60" s="668"/>
      <c r="AJ60" s="668"/>
      <c r="AK60" s="668"/>
      <c r="AL60" s="668"/>
      <c r="AM60" s="668"/>
      <c r="AN60" s="668"/>
      <c r="AO60" s="668"/>
      <c r="AP60" s="668"/>
      <c r="AQ60" s="668"/>
      <c r="AR60" s="668"/>
      <c r="AS60" s="668"/>
      <c r="AT60" s="668"/>
      <c r="AU60" s="668"/>
      <c r="AV60" s="668"/>
      <c r="AW60" s="668"/>
      <c r="AX60" s="668"/>
      <c r="AY60" s="668"/>
      <c r="AZ60" s="668"/>
    </row>
    <row r="61" spans="2:52" ht="20.100000000000001" customHeight="1" collapsed="1">
      <c r="B61" s="714">
        <f>B49+1</f>
        <v>5</v>
      </c>
      <c r="C61" s="1013"/>
      <c r="D61" s="1014"/>
      <c r="E61" s="1014"/>
      <c r="F61" s="1015"/>
      <c r="G61" s="1016"/>
      <c r="H61" s="1017"/>
      <c r="I61" s="1017"/>
      <c r="J61" s="1017"/>
      <c r="K61" s="1018"/>
      <c r="L61" s="701">
        <f t="shared" ref="L61:R61" si="16">SUM(L62:L71)</f>
        <v>0</v>
      </c>
      <c r="M61" s="702">
        <f t="shared" si="16"/>
        <v>0</v>
      </c>
      <c r="N61" s="703">
        <f t="shared" si="16"/>
        <v>0</v>
      </c>
      <c r="O61" s="703">
        <f t="shared" si="16"/>
        <v>0</v>
      </c>
      <c r="P61" s="702">
        <f t="shared" si="16"/>
        <v>0</v>
      </c>
      <c r="Q61" s="704">
        <f t="shared" si="16"/>
        <v>0</v>
      </c>
      <c r="R61" s="701">
        <f t="shared" si="16"/>
        <v>0</v>
      </c>
      <c r="S61" s="705">
        <v>1</v>
      </c>
      <c r="T61" s="706">
        <f>(S62*T62)+(S63*T63)+(S64*T64)+(S65*T65)+(S66*T66)+(S67*T67)+(S68*T68)+(S69*T69)+(S70*T70)+(S71*T71)</f>
        <v>0</v>
      </c>
      <c r="U61" s="665">
        <f t="shared" ref="U61:U71" si="17">S61*T61*(1+MGKZ)*(1+Gewinn)*(1+Sicherheit)</f>
        <v>0</v>
      </c>
      <c r="V61" s="643">
        <f t="shared" ref="V61:V71" si="18">R61*Fertigung</f>
        <v>0</v>
      </c>
      <c r="W61" s="50">
        <f t="shared" ref="W61:W71" si="19">L61*$E$6+M61*$M$6+N61*$M$7+O61*$M$8+P61*$E$7+Q61*$M$9+U61+V61</f>
        <v>0</v>
      </c>
      <c r="X61" s="442"/>
      <c r="Y61" s="442"/>
      <c r="Z61" s="442"/>
      <c r="AA61" s="442"/>
      <c r="AB61" s="442"/>
      <c r="AC61" s="442"/>
      <c r="AD61" s="442"/>
      <c r="AE61" s="442"/>
      <c r="AF61" s="442"/>
      <c r="AG61" s="442"/>
      <c r="AH61" s="442"/>
      <c r="AI61" s="442"/>
      <c r="AJ61" s="442"/>
      <c r="AK61" s="442"/>
      <c r="AL61" s="442"/>
      <c r="AM61" s="442"/>
      <c r="AN61" s="442"/>
      <c r="AO61" s="442"/>
      <c r="AP61" s="442"/>
      <c r="AQ61" s="442"/>
      <c r="AR61" s="442"/>
      <c r="AS61" s="442"/>
      <c r="AT61" s="442"/>
      <c r="AU61" s="442"/>
      <c r="AV61" s="442"/>
      <c r="AW61" s="442"/>
      <c r="AX61" s="442"/>
      <c r="AY61" s="442"/>
      <c r="AZ61" s="442"/>
    </row>
    <row r="62" spans="2:52" ht="20.100000000000001" hidden="1" customHeight="1" outlineLevel="1">
      <c r="B62" s="433"/>
      <c r="C62" s="1002"/>
      <c r="D62" s="1003"/>
      <c r="E62" s="1003"/>
      <c r="F62" s="1004"/>
      <c r="G62" s="1005"/>
      <c r="H62" s="1006"/>
      <c r="I62" s="1006"/>
      <c r="J62" s="1006"/>
      <c r="K62" s="1007"/>
      <c r="L62" s="715"/>
      <c r="M62" s="715"/>
      <c r="N62" s="715"/>
      <c r="O62" s="715"/>
      <c r="P62" s="715"/>
      <c r="Q62" s="715"/>
      <c r="R62" s="715"/>
      <c r="S62" s="716"/>
      <c r="T62" s="717"/>
      <c r="U62" s="720">
        <f t="shared" si="17"/>
        <v>0</v>
      </c>
      <c r="V62" s="721">
        <f t="shared" si="18"/>
        <v>0</v>
      </c>
      <c r="W62" s="722">
        <f t="shared" si="19"/>
        <v>0</v>
      </c>
      <c r="X62" s="442"/>
      <c r="Y62" s="442"/>
      <c r="Z62" s="442"/>
      <c r="AA62" s="442"/>
      <c r="AB62" s="442"/>
      <c r="AC62" s="442"/>
      <c r="AD62" s="442"/>
      <c r="AE62" s="442"/>
      <c r="AF62" s="442"/>
      <c r="AG62" s="442"/>
      <c r="AH62" s="442"/>
      <c r="AI62" s="442"/>
      <c r="AJ62" s="442"/>
      <c r="AK62" s="442"/>
      <c r="AL62" s="442"/>
      <c r="AM62" s="442"/>
      <c r="AN62" s="442"/>
      <c r="AO62" s="442"/>
      <c r="AP62" s="442"/>
      <c r="AQ62" s="442"/>
      <c r="AR62" s="442"/>
      <c r="AS62" s="442"/>
      <c r="AT62" s="442"/>
      <c r="AU62" s="442"/>
      <c r="AV62" s="442"/>
      <c r="AW62" s="442"/>
      <c r="AX62" s="442"/>
      <c r="AY62" s="442"/>
      <c r="AZ62" s="442"/>
    </row>
    <row r="63" spans="2:52" ht="20.100000000000001" hidden="1" customHeight="1" outlineLevel="1">
      <c r="B63" s="434"/>
      <c r="C63" s="1002"/>
      <c r="D63" s="1003"/>
      <c r="E63" s="1003"/>
      <c r="F63" s="1004"/>
      <c r="G63" s="1005"/>
      <c r="H63" s="1006"/>
      <c r="I63" s="1006"/>
      <c r="J63" s="1006"/>
      <c r="K63" s="1007"/>
      <c r="L63" s="715"/>
      <c r="M63" s="715"/>
      <c r="N63" s="715"/>
      <c r="O63" s="715"/>
      <c r="P63" s="715"/>
      <c r="Q63" s="715"/>
      <c r="R63" s="715"/>
      <c r="S63" s="716"/>
      <c r="T63" s="717"/>
      <c r="U63" s="720">
        <f t="shared" si="17"/>
        <v>0</v>
      </c>
      <c r="V63" s="721">
        <f t="shared" si="18"/>
        <v>0</v>
      </c>
      <c r="W63" s="722">
        <f t="shared" si="19"/>
        <v>0</v>
      </c>
      <c r="X63" s="442"/>
      <c r="Y63" s="442"/>
      <c r="Z63" s="442"/>
      <c r="AA63" s="442"/>
      <c r="AB63" s="442"/>
      <c r="AC63" s="442"/>
      <c r="AD63" s="442"/>
      <c r="AE63" s="442"/>
      <c r="AF63" s="442"/>
      <c r="AG63" s="442"/>
      <c r="AH63" s="442"/>
      <c r="AI63" s="442"/>
      <c r="AJ63" s="442"/>
      <c r="AK63" s="442"/>
      <c r="AL63" s="442"/>
      <c r="AM63" s="442"/>
      <c r="AN63" s="442"/>
      <c r="AO63" s="442"/>
      <c r="AP63" s="442"/>
      <c r="AQ63" s="442"/>
      <c r="AR63" s="442"/>
      <c r="AS63" s="442"/>
      <c r="AT63" s="442"/>
      <c r="AU63" s="442"/>
      <c r="AV63" s="442"/>
      <c r="AW63" s="442"/>
      <c r="AX63" s="442"/>
      <c r="AY63" s="442"/>
      <c r="AZ63" s="442"/>
    </row>
    <row r="64" spans="2:52" ht="20.100000000000001" hidden="1" customHeight="1" outlineLevel="1">
      <c r="B64" s="434"/>
      <c r="C64" s="1002"/>
      <c r="D64" s="1003"/>
      <c r="E64" s="1003"/>
      <c r="F64" s="1004"/>
      <c r="G64" s="1005"/>
      <c r="H64" s="1006"/>
      <c r="I64" s="1006"/>
      <c r="J64" s="1006"/>
      <c r="K64" s="1007"/>
      <c r="L64" s="715"/>
      <c r="M64" s="715"/>
      <c r="N64" s="715"/>
      <c r="O64" s="715"/>
      <c r="P64" s="715"/>
      <c r="Q64" s="715"/>
      <c r="R64" s="715"/>
      <c r="S64" s="716"/>
      <c r="T64" s="717"/>
      <c r="U64" s="720">
        <f t="shared" si="17"/>
        <v>0</v>
      </c>
      <c r="V64" s="721">
        <f t="shared" si="18"/>
        <v>0</v>
      </c>
      <c r="W64" s="722">
        <f t="shared" si="19"/>
        <v>0</v>
      </c>
      <c r="X64" s="442"/>
      <c r="Y64" s="442"/>
      <c r="Z64" s="442"/>
      <c r="AA64" s="442"/>
      <c r="AB64" s="442"/>
      <c r="AC64" s="442"/>
      <c r="AD64" s="442"/>
      <c r="AE64" s="442"/>
      <c r="AF64" s="442"/>
      <c r="AG64" s="442"/>
      <c r="AH64" s="442"/>
      <c r="AI64" s="442"/>
      <c r="AJ64" s="442"/>
      <c r="AK64" s="442"/>
      <c r="AL64" s="442"/>
      <c r="AM64" s="442"/>
      <c r="AN64" s="442"/>
      <c r="AO64" s="442"/>
      <c r="AP64" s="442"/>
      <c r="AQ64" s="442"/>
      <c r="AR64" s="442"/>
      <c r="AS64" s="442"/>
      <c r="AT64" s="442"/>
      <c r="AU64" s="442"/>
      <c r="AV64" s="442"/>
      <c r="AW64" s="442"/>
      <c r="AX64" s="442"/>
      <c r="AY64" s="442"/>
      <c r="AZ64" s="442"/>
    </row>
    <row r="65" spans="2:52" ht="20.100000000000001" hidden="1" customHeight="1" outlineLevel="1">
      <c r="B65" s="434"/>
      <c r="C65" s="1002"/>
      <c r="D65" s="1003"/>
      <c r="E65" s="1003"/>
      <c r="F65" s="1004"/>
      <c r="G65" s="1005"/>
      <c r="H65" s="1006"/>
      <c r="I65" s="1006"/>
      <c r="J65" s="1006"/>
      <c r="K65" s="1007"/>
      <c r="L65" s="715"/>
      <c r="M65" s="715"/>
      <c r="N65" s="715"/>
      <c r="O65" s="715"/>
      <c r="P65" s="715"/>
      <c r="Q65" s="715"/>
      <c r="R65" s="715"/>
      <c r="S65" s="716"/>
      <c r="T65" s="717"/>
      <c r="U65" s="720">
        <f t="shared" si="17"/>
        <v>0</v>
      </c>
      <c r="V65" s="721">
        <f t="shared" si="18"/>
        <v>0</v>
      </c>
      <c r="W65" s="722">
        <f t="shared" si="19"/>
        <v>0</v>
      </c>
      <c r="X65" s="442"/>
      <c r="Y65" s="442"/>
      <c r="Z65" s="442"/>
      <c r="AA65" s="442"/>
      <c r="AB65" s="442"/>
      <c r="AC65" s="442"/>
      <c r="AD65" s="442"/>
      <c r="AE65" s="442"/>
      <c r="AF65" s="442"/>
      <c r="AG65" s="442"/>
      <c r="AH65" s="442"/>
      <c r="AI65" s="442"/>
      <c r="AJ65" s="442"/>
      <c r="AK65" s="442"/>
      <c r="AL65" s="442"/>
      <c r="AM65" s="442"/>
      <c r="AN65" s="442"/>
      <c r="AO65" s="442"/>
      <c r="AP65" s="442"/>
      <c r="AQ65" s="442"/>
      <c r="AR65" s="442"/>
      <c r="AS65" s="442"/>
      <c r="AT65" s="442"/>
      <c r="AU65" s="442"/>
      <c r="AV65" s="442"/>
      <c r="AW65" s="442"/>
      <c r="AX65" s="442"/>
      <c r="AY65" s="442"/>
      <c r="AZ65" s="442"/>
    </row>
    <row r="66" spans="2:52" ht="20.100000000000001" hidden="1" customHeight="1" outlineLevel="1">
      <c r="B66" s="434"/>
      <c r="C66" s="1002"/>
      <c r="D66" s="1003"/>
      <c r="E66" s="1003"/>
      <c r="F66" s="1004"/>
      <c r="G66" s="1005"/>
      <c r="H66" s="1006"/>
      <c r="I66" s="1006"/>
      <c r="J66" s="1006"/>
      <c r="K66" s="1007"/>
      <c r="L66" s="715"/>
      <c r="M66" s="715"/>
      <c r="N66" s="715"/>
      <c r="O66" s="715"/>
      <c r="P66" s="715"/>
      <c r="Q66" s="715"/>
      <c r="R66" s="715"/>
      <c r="S66" s="716"/>
      <c r="T66" s="717"/>
      <c r="U66" s="720">
        <f t="shared" si="17"/>
        <v>0</v>
      </c>
      <c r="V66" s="721">
        <f t="shared" si="18"/>
        <v>0</v>
      </c>
      <c r="W66" s="722">
        <f t="shared" si="19"/>
        <v>0</v>
      </c>
      <c r="X66" s="442"/>
      <c r="Y66" s="442"/>
      <c r="Z66" s="442"/>
      <c r="AA66" s="442"/>
      <c r="AB66" s="442"/>
      <c r="AC66" s="442"/>
      <c r="AD66" s="442"/>
      <c r="AE66" s="442"/>
      <c r="AF66" s="442"/>
      <c r="AG66" s="442"/>
      <c r="AH66" s="442"/>
      <c r="AI66" s="442"/>
      <c r="AJ66" s="442"/>
      <c r="AK66" s="442"/>
      <c r="AL66" s="442"/>
      <c r="AM66" s="442"/>
      <c r="AN66" s="442"/>
      <c r="AO66" s="442"/>
      <c r="AP66" s="442"/>
      <c r="AQ66" s="442"/>
      <c r="AR66" s="442"/>
      <c r="AS66" s="442"/>
      <c r="AT66" s="442"/>
      <c r="AU66" s="442"/>
      <c r="AV66" s="442"/>
      <c r="AW66" s="442"/>
      <c r="AX66" s="442"/>
      <c r="AY66" s="442"/>
      <c r="AZ66" s="442"/>
    </row>
    <row r="67" spans="2:52" ht="20.100000000000001" hidden="1" customHeight="1" outlineLevel="1">
      <c r="B67" s="434"/>
      <c r="C67" s="1002"/>
      <c r="D67" s="1003"/>
      <c r="E67" s="1003"/>
      <c r="F67" s="1004"/>
      <c r="G67" s="1005"/>
      <c r="H67" s="1006"/>
      <c r="I67" s="1006"/>
      <c r="J67" s="1006"/>
      <c r="K67" s="1007"/>
      <c r="L67" s="715"/>
      <c r="M67" s="715"/>
      <c r="N67" s="715"/>
      <c r="O67" s="715"/>
      <c r="P67" s="715"/>
      <c r="Q67" s="715"/>
      <c r="R67" s="715"/>
      <c r="S67" s="716"/>
      <c r="T67" s="717"/>
      <c r="U67" s="720">
        <f t="shared" si="17"/>
        <v>0</v>
      </c>
      <c r="V67" s="721">
        <f t="shared" si="18"/>
        <v>0</v>
      </c>
      <c r="W67" s="722">
        <f t="shared" si="19"/>
        <v>0</v>
      </c>
      <c r="X67" s="442"/>
      <c r="Y67" s="442"/>
      <c r="Z67" s="442"/>
      <c r="AA67" s="442"/>
      <c r="AB67" s="442"/>
      <c r="AC67" s="442"/>
      <c r="AD67" s="442"/>
      <c r="AE67" s="442"/>
      <c r="AF67" s="442"/>
      <c r="AG67" s="442"/>
      <c r="AH67" s="442"/>
      <c r="AI67" s="442"/>
      <c r="AJ67" s="442"/>
      <c r="AK67" s="442"/>
      <c r="AL67" s="442"/>
      <c r="AM67" s="442"/>
      <c r="AN67" s="442"/>
      <c r="AO67" s="442"/>
      <c r="AP67" s="442"/>
      <c r="AQ67" s="442"/>
      <c r="AR67" s="442"/>
      <c r="AS67" s="442"/>
      <c r="AT67" s="442"/>
      <c r="AU67" s="442"/>
      <c r="AV67" s="442"/>
      <c r="AW67" s="442"/>
      <c r="AX67" s="442"/>
      <c r="AY67" s="442"/>
      <c r="AZ67" s="442"/>
    </row>
    <row r="68" spans="2:52" ht="20.100000000000001" hidden="1" customHeight="1" outlineLevel="1">
      <c r="B68" s="434"/>
      <c r="C68" s="1002"/>
      <c r="D68" s="1003"/>
      <c r="E68" s="1003"/>
      <c r="F68" s="1004"/>
      <c r="G68" s="1005"/>
      <c r="H68" s="1006"/>
      <c r="I68" s="1006"/>
      <c r="J68" s="1006"/>
      <c r="K68" s="1007"/>
      <c r="L68" s="715"/>
      <c r="M68" s="715"/>
      <c r="N68" s="715"/>
      <c r="O68" s="715"/>
      <c r="P68" s="715"/>
      <c r="Q68" s="715"/>
      <c r="R68" s="715"/>
      <c r="S68" s="716"/>
      <c r="T68" s="717"/>
      <c r="U68" s="720">
        <f t="shared" si="17"/>
        <v>0</v>
      </c>
      <c r="V68" s="721">
        <f t="shared" si="18"/>
        <v>0</v>
      </c>
      <c r="W68" s="722">
        <f t="shared" si="19"/>
        <v>0</v>
      </c>
      <c r="X68" s="442"/>
      <c r="Y68" s="442"/>
      <c r="Z68" s="442"/>
      <c r="AA68" s="442"/>
      <c r="AB68" s="442"/>
      <c r="AC68" s="442"/>
      <c r="AD68" s="442"/>
      <c r="AE68" s="442"/>
      <c r="AF68" s="442"/>
      <c r="AG68" s="442"/>
      <c r="AH68" s="442"/>
      <c r="AI68" s="442"/>
      <c r="AJ68" s="442"/>
      <c r="AK68" s="442"/>
      <c r="AL68" s="442"/>
      <c r="AM68" s="442"/>
      <c r="AN68" s="442"/>
      <c r="AO68" s="442"/>
      <c r="AP68" s="442"/>
      <c r="AQ68" s="442"/>
      <c r="AR68" s="442"/>
      <c r="AS68" s="442"/>
      <c r="AT68" s="442"/>
      <c r="AU68" s="442"/>
      <c r="AV68" s="442"/>
      <c r="AW68" s="442"/>
      <c r="AX68" s="442"/>
      <c r="AY68" s="442"/>
      <c r="AZ68" s="442"/>
    </row>
    <row r="69" spans="2:52" ht="20.100000000000001" hidden="1" customHeight="1" outlineLevel="1">
      <c r="B69" s="434"/>
      <c r="C69" s="1002"/>
      <c r="D69" s="1003"/>
      <c r="E69" s="1003"/>
      <c r="F69" s="1004"/>
      <c r="G69" s="1005"/>
      <c r="H69" s="1006"/>
      <c r="I69" s="1006"/>
      <c r="J69" s="1006"/>
      <c r="K69" s="1007"/>
      <c r="L69" s="715"/>
      <c r="M69" s="715"/>
      <c r="N69" s="715"/>
      <c r="O69" s="715"/>
      <c r="P69" s="715"/>
      <c r="Q69" s="715"/>
      <c r="R69" s="715"/>
      <c r="S69" s="716"/>
      <c r="T69" s="717"/>
      <c r="U69" s="720">
        <f t="shared" si="17"/>
        <v>0</v>
      </c>
      <c r="V69" s="721">
        <f t="shared" si="18"/>
        <v>0</v>
      </c>
      <c r="W69" s="722">
        <f t="shared" si="19"/>
        <v>0</v>
      </c>
      <c r="X69" s="442"/>
      <c r="Y69" s="442"/>
      <c r="Z69" s="442"/>
      <c r="AA69" s="442"/>
      <c r="AB69" s="442"/>
      <c r="AC69" s="442"/>
      <c r="AD69" s="442"/>
      <c r="AE69" s="442"/>
      <c r="AF69" s="442"/>
      <c r="AG69" s="442"/>
      <c r="AH69" s="442"/>
      <c r="AI69" s="442"/>
      <c r="AJ69" s="442"/>
      <c r="AK69" s="442"/>
      <c r="AL69" s="442"/>
      <c r="AM69" s="442"/>
      <c r="AN69" s="442"/>
      <c r="AO69" s="442"/>
      <c r="AP69" s="442"/>
      <c r="AQ69" s="442"/>
      <c r="AR69" s="442"/>
      <c r="AS69" s="442"/>
      <c r="AT69" s="442"/>
      <c r="AU69" s="442"/>
      <c r="AV69" s="442"/>
      <c r="AW69" s="442"/>
      <c r="AX69" s="442"/>
      <c r="AY69" s="442"/>
      <c r="AZ69" s="442"/>
    </row>
    <row r="70" spans="2:52" ht="20.100000000000001" hidden="1" customHeight="1" outlineLevel="1">
      <c r="B70" s="434"/>
      <c r="C70" s="1002"/>
      <c r="D70" s="1003"/>
      <c r="E70" s="1003"/>
      <c r="F70" s="1004"/>
      <c r="G70" s="1005"/>
      <c r="H70" s="1006"/>
      <c r="I70" s="1006"/>
      <c r="J70" s="1006"/>
      <c r="K70" s="1007"/>
      <c r="L70" s="715"/>
      <c r="M70" s="715"/>
      <c r="N70" s="715"/>
      <c r="O70" s="715"/>
      <c r="P70" s="715"/>
      <c r="Q70" s="715"/>
      <c r="R70" s="715"/>
      <c r="S70" s="716"/>
      <c r="T70" s="717"/>
      <c r="U70" s="720">
        <f t="shared" si="17"/>
        <v>0</v>
      </c>
      <c r="V70" s="721">
        <f t="shared" si="18"/>
        <v>0</v>
      </c>
      <c r="W70" s="722">
        <f t="shared" si="19"/>
        <v>0</v>
      </c>
      <c r="X70" s="442"/>
      <c r="Y70" s="442"/>
      <c r="Z70" s="442"/>
      <c r="AA70" s="442"/>
      <c r="AB70" s="442"/>
      <c r="AC70" s="442"/>
      <c r="AD70" s="442"/>
      <c r="AE70" s="442"/>
      <c r="AF70" s="442"/>
      <c r="AG70" s="442"/>
      <c r="AH70" s="442"/>
      <c r="AI70" s="442"/>
      <c r="AJ70" s="442"/>
      <c r="AK70" s="442"/>
      <c r="AL70" s="442"/>
      <c r="AM70" s="442"/>
      <c r="AN70" s="442"/>
      <c r="AO70" s="442"/>
      <c r="AP70" s="442"/>
      <c r="AQ70" s="442"/>
      <c r="AR70" s="442"/>
      <c r="AS70" s="442"/>
      <c r="AT70" s="442"/>
      <c r="AU70" s="442"/>
      <c r="AV70" s="442"/>
      <c r="AW70" s="442"/>
      <c r="AX70" s="442"/>
      <c r="AY70" s="442"/>
      <c r="AZ70" s="442"/>
    </row>
    <row r="71" spans="2:52" ht="20.100000000000001" hidden="1" customHeight="1" outlineLevel="1">
      <c r="B71" s="434"/>
      <c r="C71" s="1002"/>
      <c r="D71" s="1003"/>
      <c r="E71" s="1003"/>
      <c r="F71" s="1004"/>
      <c r="G71" s="1005"/>
      <c r="H71" s="1006"/>
      <c r="I71" s="1006"/>
      <c r="J71" s="1006"/>
      <c r="K71" s="1007"/>
      <c r="L71" s="715"/>
      <c r="M71" s="715"/>
      <c r="N71" s="715"/>
      <c r="O71" s="715"/>
      <c r="P71" s="715"/>
      <c r="Q71" s="715"/>
      <c r="R71" s="715"/>
      <c r="S71" s="716"/>
      <c r="T71" s="717"/>
      <c r="U71" s="720">
        <f t="shared" si="17"/>
        <v>0</v>
      </c>
      <c r="V71" s="721">
        <f t="shared" si="18"/>
        <v>0</v>
      </c>
      <c r="W71" s="722">
        <f t="shared" si="19"/>
        <v>0</v>
      </c>
      <c r="X71" s="442"/>
      <c r="Y71" s="442"/>
      <c r="Z71" s="442"/>
      <c r="AA71" s="442"/>
      <c r="AB71" s="442"/>
      <c r="AC71" s="442"/>
      <c r="AD71" s="442"/>
      <c r="AE71" s="442"/>
      <c r="AF71" s="442"/>
      <c r="AG71" s="442"/>
      <c r="AH71" s="442"/>
      <c r="AI71" s="442"/>
      <c r="AJ71" s="442"/>
      <c r="AK71" s="442"/>
      <c r="AL71" s="442"/>
      <c r="AM71" s="442"/>
      <c r="AN71" s="442"/>
      <c r="AO71" s="442"/>
      <c r="AP71" s="442"/>
      <c r="AQ71" s="442"/>
      <c r="AR71" s="442"/>
      <c r="AS71" s="442"/>
      <c r="AT71" s="442"/>
      <c r="AU71" s="442"/>
      <c r="AV71" s="442"/>
      <c r="AW71" s="442"/>
      <c r="AX71" s="442"/>
      <c r="AY71" s="442"/>
      <c r="AZ71" s="442"/>
    </row>
    <row r="72" spans="2:52" s="19" customFormat="1" ht="9.9499999999999993" hidden="1" customHeight="1" outlineLevel="1">
      <c r="B72" s="435"/>
      <c r="C72" s="437"/>
      <c r="D72" s="437"/>
      <c r="E72" s="437"/>
      <c r="F72" s="437"/>
      <c r="G72" s="666"/>
      <c r="H72" s="666"/>
      <c r="I72" s="666"/>
      <c r="J72" s="666"/>
      <c r="K72" s="666"/>
      <c r="L72" s="438"/>
      <c r="M72" s="438"/>
      <c r="N72" s="438"/>
      <c r="O72" s="438"/>
      <c r="P72" s="438"/>
      <c r="Q72" s="438"/>
      <c r="R72" s="438"/>
      <c r="S72" s="438"/>
      <c r="T72" s="439"/>
      <c r="U72" s="439"/>
      <c r="V72" s="439"/>
      <c r="W72" s="667"/>
      <c r="X72" s="668"/>
      <c r="Y72" s="668"/>
      <c r="Z72" s="668"/>
      <c r="AA72" s="668"/>
      <c r="AB72" s="668"/>
      <c r="AC72" s="668"/>
      <c r="AD72" s="668"/>
      <c r="AE72" s="668"/>
      <c r="AF72" s="668"/>
      <c r="AG72" s="668"/>
      <c r="AH72" s="668"/>
      <c r="AI72" s="668"/>
      <c r="AJ72" s="668"/>
      <c r="AK72" s="668"/>
      <c r="AL72" s="668"/>
      <c r="AM72" s="668"/>
      <c r="AN72" s="668"/>
      <c r="AO72" s="668"/>
      <c r="AP72" s="668"/>
      <c r="AQ72" s="668"/>
      <c r="AR72" s="668"/>
      <c r="AS72" s="668"/>
      <c r="AT72" s="668"/>
      <c r="AU72" s="668"/>
      <c r="AV72" s="668"/>
      <c r="AW72" s="668"/>
      <c r="AX72" s="668"/>
      <c r="AY72" s="668"/>
      <c r="AZ72" s="668"/>
    </row>
    <row r="73" spans="2:52" ht="20.100000000000001" customHeight="1" collapsed="1">
      <c r="B73" s="714">
        <f>B61+1</f>
        <v>6</v>
      </c>
      <c r="C73" s="1013"/>
      <c r="D73" s="1014"/>
      <c r="E73" s="1014"/>
      <c r="F73" s="1015"/>
      <c r="G73" s="1016"/>
      <c r="H73" s="1017"/>
      <c r="I73" s="1017"/>
      <c r="J73" s="1017"/>
      <c r="K73" s="1018"/>
      <c r="L73" s="701">
        <f t="shared" ref="L73:R73" si="20">SUM(L74:L83)</f>
        <v>0</v>
      </c>
      <c r="M73" s="702">
        <f t="shared" si="20"/>
        <v>0</v>
      </c>
      <c r="N73" s="703">
        <f t="shared" si="20"/>
        <v>0</v>
      </c>
      <c r="O73" s="703">
        <f t="shared" si="20"/>
        <v>0</v>
      </c>
      <c r="P73" s="702">
        <f t="shared" si="20"/>
        <v>0</v>
      </c>
      <c r="Q73" s="704">
        <f t="shared" si="20"/>
        <v>0</v>
      </c>
      <c r="R73" s="701">
        <f t="shared" si="20"/>
        <v>0</v>
      </c>
      <c r="S73" s="705">
        <v>1</v>
      </c>
      <c r="T73" s="706">
        <f>(S74*T74)+(S75*T75)+(S76*T76)+(S77*T77)+(S78*T78)+(S79*T79)+(S80*T80)+(S81*T81)+(S82*T82)+(S83*T83)</f>
        <v>0</v>
      </c>
      <c r="U73" s="665">
        <f t="shared" ref="U73:U83" si="21">S73*T73*(1+MGKZ)*(1+Gewinn)*(1+Sicherheit)</f>
        <v>0</v>
      </c>
      <c r="V73" s="643">
        <f t="shared" ref="V73:V83" si="22">R73*Fertigung</f>
        <v>0</v>
      </c>
      <c r="W73" s="50">
        <f t="shared" ref="W73:W83" si="23">L73*$E$6+M73*$M$6+N73*$M$7+O73*$M$8+P73*$E$7+Q73*$M$9+U73+V73</f>
        <v>0</v>
      </c>
      <c r="X73" s="442"/>
      <c r="Y73" s="442"/>
      <c r="Z73" s="442"/>
      <c r="AA73" s="442"/>
      <c r="AB73" s="442"/>
      <c r="AC73" s="442"/>
      <c r="AD73" s="442"/>
      <c r="AE73" s="442"/>
      <c r="AF73" s="442"/>
      <c r="AG73" s="442"/>
      <c r="AH73" s="442"/>
      <c r="AI73" s="442"/>
      <c r="AJ73" s="442"/>
      <c r="AK73" s="442"/>
      <c r="AL73" s="442"/>
      <c r="AM73" s="442"/>
      <c r="AN73" s="442"/>
      <c r="AO73" s="442"/>
      <c r="AP73" s="442"/>
      <c r="AQ73" s="442"/>
      <c r="AR73" s="442"/>
      <c r="AS73" s="442"/>
      <c r="AT73" s="442"/>
      <c r="AU73" s="442"/>
      <c r="AV73" s="442"/>
      <c r="AW73" s="442"/>
      <c r="AX73" s="442"/>
      <c r="AY73" s="442"/>
      <c r="AZ73" s="442"/>
    </row>
    <row r="74" spans="2:52" ht="20.100000000000001" hidden="1" customHeight="1" outlineLevel="1">
      <c r="B74" s="433"/>
      <c r="C74" s="1002"/>
      <c r="D74" s="1003"/>
      <c r="E74" s="1003"/>
      <c r="F74" s="1004"/>
      <c r="G74" s="1005"/>
      <c r="H74" s="1006"/>
      <c r="I74" s="1006"/>
      <c r="J74" s="1006"/>
      <c r="K74" s="1007"/>
      <c r="L74" s="715"/>
      <c r="M74" s="715"/>
      <c r="N74" s="715"/>
      <c r="O74" s="715"/>
      <c r="P74" s="715"/>
      <c r="Q74" s="715"/>
      <c r="R74" s="715"/>
      <c r="S74" s="716"/>
      <c r="T74" s="717"/>
      <c r="U74" s="720">
        <f t="shared" si="21"/>
        <v>0</v>
      </c>
      <c r="V74" s="721">
        <f t="shared" si="22"/>
        <v>0</v>
      </c>
      <c r="W74" s="722">
        <f t="shared" si="23"/>
        <v>0</v>
      </c>
      <c r="X74" s="442"/>
      <c r="Y74" s="442"/>
      <c r="Z74" s="442"/>
      <c r="AA74" s="442"/>
      <c r="AB74" s="442"/>
      <c r="AC74" s="442"/>
      <c r="AD74" s="442"/>
      <c r="AE74" s="442"/>
      <c r="AF74" s="442"/>
      <c r="AG74" s="442"/>
      <c r="AH74" s="442"/>
      <c r="AI74" s="442"/>
      <c r="AJ74" s="442"/>
      <c r="AK74" s="442"/>
      <c r="AL74" s="442"/>
      <c r="AM74" s="442"/>
      <c r="AN74" s="442"/>
      <c r="AO74" s="442"/>
      <c r="AP74" s="442"/>
      <c r="AQ74" s="442"/>
      <c r="AR74" s="442"/>
      <c r="AS74" s="442"/>
      <c r="AT74" s="442"/>
      <c r="AU74" s="442"/>
      <c r="AV74" s="442"/>
      <c r="AW74" s="442"/>
      <c r="AX74" s="442"/>
      <c r="AY74" s="442"/>
      <c r="AZ74" s="442"/>
    </row>
    <row r="75" spans="2:52" ht="20.100000000000001" hidden="1" customHeight="1" outlineLevel="1">
      <c r="B75" s="434"/>
      <c r="C75" s="1002"/>
      <c r="D75" s="1003"/>
      <c r="E75" s="1003"/>
      <c r="F75" s="1004"/>
      <c r="G75" s="1005"/>
      <c r="H75" s="1006"/>
      <c r="I75" s="1006"/>
      <c r="J75" s="1006"/>
      <c r="K75" s="1007"/>
      <c r="L75" s="715"/>
      <c r="M75" s="715"/>
      <c r="N75" s="715"/>
      <c r="O75" s="715"/>
      <c r="P75" s="715"/>
      <c r="Q75" s="715"/>
      <c r="R75" s="715"/>
      <c r="S75" s="716"/>
      <c r="T75" s="717"/>
      <c r="U75" s="720">
        <f t="shared" si="21"/>
        <v>0</v>
      </c>
      <c r="V75" s="721">
        <f t="shared" si="22"/>
        <v>0</v>
      </c>
      <c r="W75" s="722">
        <f t="shared" si="23"/>
        <v>0</v>
      </c>
      <c r="X75" s="442"/>
      <c r="Y75" s="442"/>
      <c r="Z75" s="442"/>
      <c r="AA75" s="442"/>
      <c r="AB75" s="442"/>
      <c r="AC75" s="442"/>
      <c r="AD75" s="442"/>
      <c r="AE75" s="442"/>
      <c r="AF75" s="442"/>
      <c r="AG75" s="442"/>
      <c r="AH75" s="442"/>
      <c r="AI75" s="442"/>
      <c r="AJ75" s="442"/>
      <c r="AK75" s="442"/>
      <c r="AL75" s="442"/>
      <c r="AM75" s="442"/>
      <c r="AN75" s="442"/>
      <c r="AO75" s="442"/>
      <c r="AP75" s="442"/>
      <c r="AQ75" s="442"/>
      <c r="AR75" s="442"/>
      <c r="AS75" s="442"/>
      <c r="AT75" s="442"/>
      <c r="AU75" s="442"/>
      <c r="AV75" s="442"/>
      <c r="AW75" s="442"/>
      <c r="AX75" s="442"/>
      <c r="AY75" s="442"/>
      <c r="AZ75" s="442"/>
    </row>
    <row r="76" spans="2:52" ht="20.100000000000001" hidden="1" customHeight="1" outlineLevel="1">
      <c r="B76" s="434"/>
      <c r="C76" s="1002"/>
      <c r="D76" s="1003"/>
      <c r="E76" s="1003"/>
      <c r="F76" s="1004"/>
      <c r="G76" s="1005"/>
      <c r="H76" s="1006"/>
      <c r="I76" s="1006"/>
      <c r="J76" s="1006"/>
      <c r="K76" s="1007"/>
      <c r="L76" s="715"/>
      <c r="M76" s="715"/>
      <c r="N76" s="715"/>
      <c r="O76" s="715"/>
      <c r="P76" s="715"/>
      <c r="Q76" s="715"/>
      <c r="R76" s="715"/>
      <c r="S76" s="716"/>
      <c r="T76" s="717"/>
      <c r="U76" s="720">
        <f t="shared" si="21"/>
        <v>0</v>
      </c>
      <c r="V76" s="721">
        <f t="shared" si="22"/>
        <v>0</v>
      </c>
      <c r="W76" s="722">
        <f t="shared" si="23"/>
        <v>0</v>
      </c>
      <c r="X76" s="442"/>
      <c r="Y76" s="442"/>
      <c r="Z76" s="442"/>
      <c r="AA76" s="442"/>
      <c r="AB76" s="442"/>
      <c r="AC76" s="442"/>
      <c r="AD76" s="442"/>
      <c r="AE76" s="442"/>
      <c r="AF76" s="442"/>
      <c r="AG76" s="442"/>
      <c r="AH76" s="442"/>
      <c r="AI76" s="442"/>
      <c r="AJ76" s="442"/>
      <c r="AK76" s="442"/>
      <c r="AL76" s="442"/>
      <c r="AM76" s="442"/>
      <c r="AN76" s="442"/>
      <c r="AO76" s="442"/>
      <c r="AP76" s="442"/>
      <c r="AQ76" s="442"/>
      <c r="AR76" s="442"/>
      <c r="AS76" s="442"/>
      <c r="AT76" s="442"/>
      <c r="AU76" s="442"/>
      <c r="AV76" s="442"/>
      <c r="AW76" s="442"/>
      <c r="AX76" s="442"/>
      <c r="AY76" s="442"/>
      <c r="AZ76" s="442"/>
    </row>
    <row r="77" spans="2:52" ht="20.100000000000001" hidden="1" customHeight="1" outlineLevel="1">
      <c r="B77" s="434"/>
      <c r="C77" s="1002"/>
      <c r="D77" s="1003"/>
      <c r="E77" s="1003"/>
      <c r="F77" s="1004"/>
      <c r="G77" s="1005"/>
      <c r="H77" s="1006"/>
      <c r="I77" s="1006"/>
      <c r="J77" s="1006"/>
      <c r="K77" s="1007"/>
      <c r="L77" s="715"/>
      <c r="M77" s="715"/>
      <c r="N77" s="715"/>
      <c r="O77" s="715"/>
      <c r="P77" s="715"/>
      <c r="Q77" s="715"/>
      <c r="R77" s="715"/>
      <c r="S77" s="716"/>
      <c r="T77" s="717"/>
      <c r="U77" s="720">
        <f t="shared" si="21"/>
        <v>0</v>
      </c>
      <c r="V77" s="721">
        <f t="shared" si="22"/>
        <v>0</v>
      </c>
      <c r="W77" s="722">
        <f t="shared" si="23"/>
        <v>0</v>
      </c>
      <c r="X77" s="442"/>
      <c r="Y77" s="442"/>
      <c r="Z77" s="442"/>
      <c r="AA77" s="442"/>
      <c r="AB77" s="442"/>
      <c r="AC77" s="442"/>
      <c r="AD77" s="442"/>
      <c r="AE77" s="442"/>
      <c r="AF77" s="442"/>
      <c r="AG77" s="442"/>
      <c r="AH77" s="442"/>
      <c r="AI77" s="442"/>
      <c r="AJ77" s="442"/>
      <c r="AK77" s="442"/>
      <c r="AL77" s="442"/>
      <c r="AM77" s="442"/>
      <c r="AN77" s="442"/>
      <c r="AO77" s="442"/>
      <c r="AP77" s="442"/>
      <c r="AQ77" s="442"/>
      <c r="AR77" s="442"/>
      <c r="AS77" s="442"/>
      <c r="AT77" s="442"/>
      <c r="AU77" s="442"/>
      <c r="AV77" s="442"/>
      <c r="AW77" s="442"/>
      <c r="AX77" s="442"/>
      <c r="AY77" s="442"/>
      <c r="AZ77" s="442"/>
    </row>
    <row r="78" spans="2:52" ht="20.100000000000001" hidden="1" customHeight="1" outlineLevel="1">
      <c r="B78" s="434"/>
      <c r="C78" s="1002"/>
      <c r="D78" s="1003"/>
      <c r="E78" s="1003"/>
      <c r="F78" s="1004"/>
      <c r="G78" s="1005"/>
      <c r="H78" s="1006"/>
      <c r="I78" s="1006"/>
      <c r="J78" s="1006"/>
      <c r="K78" s="1007"/>
      <c r="L78" s="715"/>
      <c r="M78" s="715"/>
      <c r="N78" s="715"/>
      <c r="O78" s="715"/>
      <c r="P78" s="715"/>
      <c r="Q78" s="715"/>
      <c r="R78" s="715"/>
      <c r="S78" s="716"/>
      <c r="T78" s="717"/>
      <c r="U78" s="720">
        <f t="shared" si="21"/>
        <v>0</v>
      </c>
      <c r="V78" s="721">
        <f t="shared" si="22"/>
        <v>0</v>
      </c>
      <c r="W78" s="722">
        <f t="shared" si="23"/>
        <v>0</v>
      </c>
      <c r="X78" s="442"/>
      <c r="Y78" s="442"/>
      <c r="Z78" s="442"/>
      <c r="AA78" s="442"/>
      <c r="AB78" s="442"/>
      <c r="AC78" s="442"/>
      <c r="AD78" s="442"/>
      <c r="AE78" s="442"/>
      <c r="AF78" s="442"/>
      <c r="AG78" s="442"/>
      <c r="AH78" s="442"/>
      <c r="AI78" s="442"/>
      <c r="AJ78" s="442"/>
      <c r="AK78" s="442"/>
      <c r="AL78" s="442"/>
      <c r="AM78" s="442"/>
      <c r="AN78" s="442"/>
      <c r="AO78" s="442"/>
      <c r="AP78" s="442"/>
      <c r="AQ78" s="442"/>
      <c r="AR78" s="442"/>
      <c r="AS78" s="442"/>
      <c r="AT78" s="442"/>
      <c r="AU78" s="442"/>
      <c r="AV78" s="442"/>
      <c r="AW78" s="442"/>
      <c r="AX78" s="442"/>
      <c r="AY78" s="442"/>
      <c r="AZ78" s="442"/>
    </row>
    <row r="79" spans="2:52" ht="20.100000000000001" hidden="1" customHeight="1" outlineLevel="1">
      <c r="B79" s="434"/>
      <c r="C79" s="1002"/>
      <c r="D79" s="1003"/>
      <c r="E79" s="1003"/>
      <c r="F79" s="1004"/>
      <c r="G79" s="1005"/>
      <c r="H79" s="1006"/>
      <c r="I79" s="1006"/>
      <c r="J79" s="1006"/>
      <c r="K79" s="1007"/>
      <c r="L79" s="715"/>
      <c r="M79" s="715"/>
      <c r="N79" s="715"/>
      <c r="O79" s="715"/>
      <c r="P79" s="715"/>
      <c r="Q79" s="715"/>
      <c r="R79" s="715"/>
      <c r="S79" s="716"/>
      <c r="T79" s="717"/>
      <c r="U79" s="720">
        <f t="shared" si="21"/>
        <v>0</v>
      </c>
      <c r="V79" s="721">
        <f t="shared" si="22"/>
        <v>0</v>
      </c>
      <c r="W79" s="722">
        <f t="shared" si="23"/>
        <v>0</v>
      </c>
      <c r="X79" s="442"/>
      <c r="Y79" s="442"/>
      <c r="Z79" s="442"/>
      <c r="AA79" s="442"/>
      <c r="AB79" s="442"/>
      <c r="AC79" s="442"/>
      <c r="AD79" s="442"/>
      <c r="AE79" s="442"/>
      <c r="AF79" s="442"/>
      <c r="AG79" s="442"/>
      <c r="AH79" s="442"/>
      <c r="AI79" s="442"/>
      <c r="AJ79" s="442"/>
      <c r="AK79" s="442"/>
      <c r="AL79" s="442"/>
      <c r="AM79" s="442"/>
      <c r="AN79" s="442"/>
      <c r="AO79" s="442"/>
      <c r="AP79" s="442"/>
      <c r="AQ79" s="442"/>
      <c r="AR79" s="442"/>
      <c r="AS79" s="442"/>
      <c r="AT79" s="442"/>
      <c r="AU79" s="442"/>
      <c r="AV79" s="442"/>
      <c r="AW79" s="442"/>
      <c r="AX79" s="442"/>
      <c r="AY79" s="442"/>
      <c r="AZ79" s="442"/>
    </row>
    <row r="80" spans="2:52" ht="20.100000000000001" hidden="1" customHeight="1" outlineLevel="1">
      <c r="B80" s="434"/>
      <c r="C80" s="1002"/>
      <c r="D80" s="1003"/>
      <c r="E80" s="1003"/>
      <c r="F80" s="1004"/>
      <c r="G80" s="1005"/>
      <c r="H80" s="1006"/>
      <c r="I80" s="1006"/>
      <c r="J80" s="1006"/>
      <c r="K80" s="1007"/>
      <c r="L80" s="715"/>
      <c r="M80" s="715"/>
      <c r="N80" s="715"/>
      <c r="O80" s="715"/>
      <c r="P80" s="715"/>
      <c r="Q80" s="715"/>
      <c r="R80" s="715"/>
      <c r="S80" s="716"/>
      <c r="T80" s="717"/>
      <c r="U80" s="720">
        <f t="shared" si="21"/>
        <v>0</v>
      </c>
      <c r="V80" s="721">
        <f t="shared" si="22"/>
        <v>0</v>
      </c>
      <c r="W80" s="722">
        <f t="shared" si="23"/>
        <v>0</v>
      </c>
      <c r="X80" s="442"/>
      <c r="Y80" s="442"/>
      <c r="Z80" s="442"/>
      <c r="AA80" s="442"/>
      <c r="AB80" s="442"/>
      <c r="AC80" s="442"/>
      <c r="AD80" s="442"/>
      <c r="AE80" s="442"/>
      <c r="AF80" s="442"/>
      <c r="AG80" s="442"/>
      <c r="AH80" s="442"/>
      <c r="AI80" s="442"/>
      <c r="AJ80" s="442"/>
      <c r="AK80" s="442"/>
      <c r="AL80" s="442"/>
      <c r="AM80" s="442"/>
      <c r="AN80" s="442"/>
      <c r="AO80" s="442"/>
      <c r="AP80" s="442"/>
      <c r="AQ80" s="442"/>
      <c r="AR80" s="442"/>
      <c r="AS80" s="442"/>
      <c r="AT80" s="442"/>
      <c r="AU80" s="442"/>
      <c r="AV80" s="442"/>
      <c r="AW80" s="442"/>
      <c r="AX80" s="442"/>
      <c r="AY80" s="442"/>
      <c r="AZ80" s="442"/>
    </row>
    <row r="81" spans="2:52" ht="20.100000000000001" hidden="1" customHeight="1" outlineLevel="1">
      <c r="B81" s="434"/>
      <c r="C81" s="1002"/>
      <c r="D81" s="1003"/>
      <c r="E81" s="1003"/>
      <c r="F81" s="1004"/>
      <c r="G81" s="1005"/>
      <c r="H81" s="1006"/>
      <c r="I81" s="1006"/>
      <c r="J81" s="1006"/>
      <c r="K81" s="1007"/>
      <c r="L81" s="715"/>
      <c r="M81" s="715"/>
      <c r="N81" s="715"/>
      <c r="O81" s="715"/>
      <c r="P81" s="715"/>
      <c r="Q81" s="715"/>
      <c r="R81" s="715"/>
      <c r="S81" s="716"/>
      <c r="T81" s="717"/>
      <c r="U81" s="720">
        <f t="shared" si="21"/>
        <v>0</v>
      </c>
      <c r="V81" s="721">
        <f t="shared" si="22"/>
        <v>0</v>
      </c>
      <c r="W81" s="722">
        <f t="shared" si="23"/>
        <v>0</v>
      </c>
      <c r="X81" s="442"/>
      <c r="Y81" s="442"/>
      <c r="Z81" s="442"/>
      <c r="AA81" s="442"/>
      <c r="AB81" s="442"/>
      <c r="AC81" s="442"/>
      <c r="AD81" s="442"/>
      <c r="AE81" s="442"/>
      <c r="AF81" s="442"/>
      <c r="AG81" s="442"/>
      <c r="AH81" s="442"/>
      <c r="AI81" s="442"/>
      <c r="AJ81" s="442"/>
      <c r="AK81" s="442"/>
      <c r="AL81" s="442"/>
      <c r="AM81" s="442"/>
      <c r="AN81" s="442"/>
      <c r="AO81" s="442"/>
      <c r="AP81" s="442"/>
      <c r="AQ81" s="442"/>
      <c r="AR81" s="442"/>
      <c r="AS81" s="442"/>
      <c r="AT81" s="442"/>
      <c r="AU81" s="442"/>
      <c r="AV81" s="442"/>
      <c r="AW81" s="442"/>
      <c r="AX81" s="442"/>
      <c r="AY81" s="442"/>
      <c r="AZ81" s="442"/>
    </row>
    <row r="82" spans="2:52" ht="20.100000000000001" hidden="1" customHeight="1" outlineLevel="1">
      <c r="B82" s="434"/>
      <c r="C82" s="1002"/>
      <c r="D82" s="1003"/>
      <c r="E82" s="1003"/>
      <c r="F82" s="1004"/>
      <c r="G82" s="1005"/>
      <c r="H82" s="1006"/>
      <c r="I82" s="1006"/>
      <c r="J82" s="1006"/>
      <c r="K82" s="1007"/>
      <c r="L82" s="715"/>
      <c r="M82" s="715"/>
      <c r="N82" s="715"/>
      <c r="O82" s="715"/>
      <c r="P82" s="715"/>
      <c r="Q82" s="715"/>
      <c r="R82" s="715"/>
      <c r="S82" s="716"/>
      <c r="T82" s="717"/>
      <c r="U82" s="720">
        <f t="shared" si="21"/>
        <v>0</v>
      </c>
      <c r="V82" s="721">
        <f t="shared" si="22"/>
        <v>0</v>
      </c>
      <c r="W82" s="722">
        <f t="shared" si="23"/>
        <v>0</v>
      </c>
      <c r="X82" s="442"/>
      <c r="Y82" s="442"/>
      <c r="Z82" s="442"/>
      <c r="AA82" s="442"/>
      <c r="AB82" s="442"/>
      <c r="AC82" s="442"/>
      <c r="AD82" s="442"/>
      <c r="AE82" s="442"/>
      <c r="AF82" s="442"/>
      <c r="AG82" s="442"/>
      <c r="AH82" s="442"/>
      <c r="AI82" s="442"/>
      <c r="AJ82" s="442"/>
      <c r="AK82" s="442"/>
      <c r="AL82" s="442"/>
      <c r="AM82" s="442"/>
      <c r="AN82" s="442"/>
      <c r="AO82" s="442"/>
      <c r="AP82" s="442"/>
      <c r="AQ82" s="442"/>
      <c r="AR82" s="442"/>
      <c r="AS82" s="442"/>
      <c r="AT82" s="442"/>
      <c r="AU82" s="442"/>
      <c r="AV82" s="442"/>
      <c r="AW82" s="442"/>
      <c r="AX82" s="442"/>
      <c r="AY82" s="442"/>
      <c r="AZ82" s="442"/>
    </row>
    <row r="83" spans="2:52" ht="20.100000000000001" hidden="1" customHeight="1" outlineLevel="1">
      <c r="B83" s="434"/>
      <c r="C83" s="1002"/>
      <c r="D83" s="1003"/>
      <c r="E83" s="1003"/>
      <c r="F83" s="1004"/>
      <c r="G83" s="1005"/>
      <c r="H83" s="1006"/>
      <c r="I83" s="1006"/>
      <c r="J83" s="1006"/>
      <c r="K83" s="1007"/>
      <c r="L83" s="715"/>
      <c r="M83" s="715"/>
      <c r="N83" s="715"/>
      <c r="O83" s="715"/>
      <c r="P83" s="715"/>
      <c r="Q83" s="715"/>
      <c r="R83" s="715"/>
      <c r="S83" s="716"/>
      <c r="T83" s="717"/>
      <c r="U83" s="720">
        <f t="shared" si="21"/>
        <v>0</v>
      </c>
      <c r="V83" s="721">
        <f t="shared" si="22"/>
        <v>0</v>
      </c>
      <c r="W83" s="722">
        <f t="shared" si="23"/>
        <v>0</v>
      </c>
      <c r="X83" s="442"/>
      <c r="Y83" s="442"/>
      <c r="Z83" s="442"/>
      <c r="AA83" s="442"/>
      <c r="AB83" s="442"/>
      <c r="AC83" s="442"/>
      <c r="AD83" s="442"/>
      <c r="AE83" s="442"/>
      <c r="AF83" s="442"/>
      <c r="AG83" s="442"/>
      <c r="AH83" s="442"/>
      <c r="AI83" s="442"/>
      <c r="AJ83" s="442"/>
      <c r="AK83" s="442"/>
      <c r="AL83" s="442"/>
      <c r="AM83" s="442"/>
      <c r="AN83" s="442"/>
      <c r="AO83" s="442"/>
      <c r="AP83" s="442"/>
      <c r="AQ83" s="442"/>
      <c r="AR83" s="442"/>
      <c r="AS83" s="442"/>
      <c r="AT83" s="442"/>
      <c r="AU83" s="442"/>
      <c r="AV83" s="442"/>
      <c r="AW83" s="442"/>
      <c r="AX83" s="442"/>
      <c r="AY83" s="442"/>
      <c r="AZ83" s="442"/>
    </row>
    <row r="84" spans="2:52" s="19" customFormat="1" ht="9.9499999999999993" hidden="1" customHeight="1" outlineLevel="1">
      <c r="B84" s="435"/>
      <c r="C84" s="437"/>
      <c r="D84" s="437"/>
      <c r="E84" s="437"/>
      <c r="F84" s="437"/>
      <c r="G84" s="666"/>
      <c r="H84" s="666"/>
      <c r="I84" s="666"/>
      <c r="J84" s="666"/>
      <c r="K84" s="666"/>
      <c r="L84" s="438"/>
      <c r="M84" s="438"/>
      <c r="N84" s="438"/>
      <c r="O84" s="438"/>
      <c r="P84" s="438"/>
      <c r="Q84" s="438"/>
      <c r="R84" s="438"/>
      <c r="S84" s="438"/>
      <c r="T84" s="439"/>
      <c r="U84" s="439"/>
      <c r="V84" s="439"/>
      <c r="W84" s="667"/>
      <c r="X84" s="668"/>
      <c r="Y84" s="668"/>
      <c r="Z84" s="668"/>
      <c r="AA84" s="668"/>
      <c r="AB84" s="668"/>
      <c r="AC84" s="668"/>
      <c r="AD84" s="668"/>
      <c r="AE84" s="668"/>
      <c r="AF84" s="668"/>
      <c r="AG84" s="668"/>
      <c r="AH84" s="668"/>
      <c r="AI84" s="668"/>
      <c r="AJ84" s="668"/>
      <c r="AK84" s="668"/>
      <c r="AL84" s="668"/>
      <c r="AM84" s="668"/>
      <c r="AN84" s="668"/>
      <c r="AO84" s="668"/>
      <c r="AP84" s="668"/>
      <c r="AQ84" s="668"/>
      <c r="AR84" s="668"/>
      <c r="AS84" s="668"/>
      <c r="AT84" s="668"/>
      <c r="AU84" s="668"/>
      <c r="AV84" s="668"/>
      <c r="AW84" s="668"/>
      <c r="AX84" s="668"/>
      <c r="AY84" s="668"/>
      <c r="AZ84" s="668"/>
    </row>
    <row r="85" spans="2:52" ht="20.100000000000001" customHeight="1" collapsed="1">
      <c r="B85" s="714">
        <f>B73+1</f>
        <v>7</v>
      </c>
      <c r="C85" s="1013"/>
      <c r="D85" s="1014"/>
      <c r="E85" s="1014"/>
      <c r="F85" s="1015"/>
      <c r="G85" s="1016"/>
      <c r="H85" s="1017"/>
      <c r="I85" s="1017"/>
      <c r="J85" s="1017"/>
      <c r="K85" s="1018"/>
      <c r="L85" s="701">
        <f t="shared" ref="L85:R85" si="24">SUM(L86:L95)</f>
        <v>0</v>
      </c>
      <c r="M85" s="702">
        <f t="shared" si="24"/>
        <v>0</v>
      </c>
      <c r="N85" s="703">
        <f t="shared" si="24"/>
        <v>0</v>
      </c>
      <c r="O85" s="703">
        <f t="shared" si="24"/>
        <v>0</v>
      </c>
      <c r="P85" s="702">
        <f t="shared" si="24"/>
        <v>0</v>
      </c>
      <c r="Q85" s="704">
        <f t="shared" si="24"/>
        <v>0</v>
      </c>
      <c r="R85" s="701">
        <f t="shared" si="24"/>
        <v>0</v>
      </c>
      <c r="S85" s="705">
        <v>1</v>
      </c>
      <c r="T85" s="706">
        <f>(S86*T86)+(S87*T87)+(S88*T88)+(S89*T89)+(S90*T90)+(S91*T91)+(S92*T92)+(S93*T93)+(S94*T94)+(S95*T95)</f>
        <v>0</v>
      </c>
      <c r="U85" s="665">
        <f t="shared" ref="U85:U95" si="25">S85*T85*(1+MGKZ)*(1+Gewinn)*(1+Sicherheit)</f>
        <v>0</v>
      </c>
      <c r="V85" s="643">
        <f t="shared" ref="V85:V95" si="26">R85*Fertigung</f>
        <v>0</v>
      </c>
      <c r="W85" s="50">
        <f t="shared" ref="W85:W95" si="27">L85*$E$6+M85*$M$6+N85*$M$7+O85*$M$8+P85*$E$7+Q85*$M$9+U85+V85</f>
        <v>0</v>
      </c>
      <c r="X85" s="442"/>
      <c r="Y85" s="442"/>
      <c r="Z85" s="442"/>
      <c r="AA85" s="442"/>
      <c r="AB85" s="442"/>
      <c r="AC85" s="442"/>
      <c r="AD85" s="442"/>
      <c r="AE85" s="442"/>
      <c r="AF85" s="442"/>
      <c r="AG85" s="442"/>
      <c r="AH85" s="442"/>
      <c r="AI85" s="442"/>
      <c r="AJ85" s="442"/>
      <c r="AK85" s="442"/>
      <c r="AL85" s="442"/>
      <c r="AM85" s="442"/>
      <c r="AN85" s="442"/>
      <c r="AO85" s="442"/>
      <c r="AP85" s="442"/>
      <c r="AQ85" s="442"/>
      <c r="AR85" s="442"/>
      <c r="AS85" s="442"/>
      <c r="AT85" s="442"/>
      <c r="AU85" s="442"/>
      <c r="AV85" s="442"/>
      <c r="AW85" s="442"/>
      <c r="AX85" s="442"/>
      <c r="AY85" s="442"/>
      <c r="AZ85" s="442"/>
    </row>
    <row r="86" spans="2:52" ht="20.100000000000001" hidden="1" customHeight="1" outlineLevel="1">
      <c r="B86" s="433"/>
      <c r="C86" s="1002"/>
      <c r="D86" s="1003"/>
      <c r="E86" s="1003"/>
      <c r="F86" s="1004"/>
      <c r="G86" s="1005"/>
      <c r="H86" s="1006"/>
      <c r="I86" s="1006"/>
      <c r="J86" s="1006"/>
      <c r="K86" s="1007"/>
      <c r="L86" s="715"/>
      <c r="M86" s="715"/>
      <c r="N86" s="715"/>
      <c r="O86" s="715"/>
      <c r="P86" s="715"/>
      <c r="Q86" s="715"/>
      <c r="R86" s="715"/>
      <c r="S86" s="716"/>
      <c r="T86" s="717"/>
      <c r="U86" s="720">
        <f t="shared" si="25"/>
        <v>0</v>
      </c>
      <c r="V86" s="721">
        <f t="shared" si="26"/>
        <v>0</v>
      </c>
      <c r="W86" s="722">
        <f t="shared" si="27"/>
        <v>0</v>
      </c>
      <c r="X86" s="442"/>
      <c r="Y86" s="442"/>
      <c r="Z86" s="442"/>
      <c r="AA86" s="442"/>
      <c r="AB86" s="442"/>
      <c r="AC86" s="442"/>
      <c r="AD86" s="442"/>
      <c r="AE86" s="442"/>
      <c r="AF86" s="442"/>
      <c r="AG86" s="442"/>
      <c r="AH86" s="442"/>
      <c r="AI86" s="442"/>
      <c r="AJ86" s="442"/>
      <c r="AK86" s="442"/>
      <c r="AL86" s="442"/>
      <c r="AM86" s="442"/>
      <c r="AN86" s="442"/>
      <c r="AO86" s="442"/>
      <c r="AP86" s="442"/>
      <c r="AQ86" s="442"/>
      <c r="AR86" s="442"/>
      <c r="AS86" s="442"/>
      <c r="AT86" s="442"/>
      <c r="AU86" s="442"/>
      <c r="AV86" s="442"/>
      <c r="AW86" s="442"/>
      <c r="AX86" s="442"/>
      <c r="AY86" s="442"/>
      <c r="AZ86" s="442"/>
    </row>
    <row r="87" spans="2:52" ht="20.100000000000001" hidden="1" customHeight="1" outlineLevel="1">
      <c r="B87" s="434"/>
      <c r="C87" s="1002"/>
      <c r="D87" s="1003"/>
      <c r="E87" s="1003"/>
      <c r="F87" s="1004"/>
      <c r="G87" s="1005"/>
      <c r="H87" s="1006"/>
      <c r="I87" s="1006"/>
      <c r="J87" s="1006"/>
      <c r="K87" s="1007"/>
      <c r="L87" s="715"/>
      <c r="M87" s="715"/>
      <c r="N87" s="715"/>
      <c r="O87" s="715"/>
      <c r="P87" s="715"/>
      <c r="Q87" s="715"/>
      <c r="R87" s="715"/>
      <c r="S87" s="716"/>
      <c r="T87" s="717"/>
      <c r="U87" s="720">
        <f t="shared" si="25"/>
        <v>0</v>
      </c>
      <c r="V87" s="721">
        <f t="shared" si="26"/>
        <v>0</v>
      </c>
      <c r="W87" s="722">
        <f t="shared" si="27"/>
        <v>0</v>
      </c>
      <c r="X87" s="442"/>
      <c r="Y87" s="442"/>
      <c r="Z87" s="442"/>
      <c r="AA87" s="442"/>
      <c r="AB87" s="442"/>
      <c r="AC87" s="442"/>
      <c r="AD87" s="442"/>
      <c r="AE87" s="442"/>
      <c r="AF87" s="442"/>
      <c r="AG87" s="442"/>
      <c r="AH87" s="442"/>
      <c r="AI87" s="442"/>
      <c r="AJ87" s="442"/>
      <c r="AK87" s="442"/>
      <c r="AL87" s="442"/>
      <c r="AM87" s="442"/>
      <c r="AN87" s="442"/>
      <c r="AO87" s="442"/>
      <c r="AP87" s="442"/>
      <c r="AQ87" s="442"/>
      <c r="AR87" s="442"/>
      <c r="AS87" s="442"/>
      <c r="AT87" s="442"/>
      <c r="AU87" s="442"/>
      <c r="AV87" s="442"/>
      <c r="AW87" s="442"/>
      <c r="AX87" s="442"/>
      <c r="AY87" s="442"/>
      <c r="AZ87" s="442"/>
    </row>
    <row r="88" spans="2:52" ht="20.100000000000001" hidden="1" customHeight="1" outlineLevel="1">
      <c r="B88" s="434"/>
      <c r="C88" s="1002"/>
      <c r="D88" s="1003"/>
      <c r="E88" s="1003"/>
      <c r="F88" s="1004"/>
      <c r="G88" s="1005"/>
      <c r="H88" s="1006"/>
      <c r="I88" s="1006"/>
      <c r="J88" s="1006"/>
      <c r="K88" s="1007"/>
      <c r="L88" s="715"/>
      <c r="M88" s="715"/>
      <c r="N88" s="715"/>
      <c r="O88" s="715"/>
      <c r="P88" s="715"/>
      <c r="Q88" s="715"/>
      <c r="R88" s="715"/>
      <c r="S88" s="716"/>
      <c r="T88" s="717"/>
      <c r="U88" s="720">
        <f t="shared" si="25"/>
        <v>0</v>
      </c>
      <c r="V88" s="721">
        <f t="shared" si="26"/>
        <v>0</v>
      </c>
      <c r="W88" s="722">
        <f t="shared" si="27"/>
        <v>0</v>
      </c>
      <c r="X88" s="442"/>
      <c r="Y88" s="442"/>
      <c r="Z88" s="442"/>
      <c r="AA88" s="442"/>
      <c r="AB88" s="442"/>
      <c r="AC88" s="442"/>
      <c r="AD88" s="442"/>
      <c r="AE88" s="442"/>
      <c r="AF88" s="442"/>
      <c r="AG88" s="442"/>
      <c r="AH88" s="442"/>
      <c r="AI88" s="442"/>
      <c r="AJ88" s="442"/>
      <c r="AK88" s="442"/>
      <c r="AL88" s="442"/>
      <c r="AM88" s="442"/>
      <c r="AN88" s="442"/>
      <c r="AO88" s="442"/>
      <c r="AP88" s="442"/>
      <c r="AQ88" s="442"/>
      <c r="AR88" s="442"/>
      <c r="AS88" s="442"/>
      <c r="AT88" s="442"/>
      <c r="AU88" s="442"/>
      <c r="AV88" s="442"/>
      <c r="AW88" s="442"/>
      <c r="AX88" s="442"/>
      <c r="AY88" s="442"/>
      <c r="AZ88" s="442"/>
    </row>
    <row r="89" spans="2:52" ht="20.100000000000001" hidden="1" customHeight="1" outlineLevel="1">
      <c r="B89" s="434"/>
      <c r="C89" s="1002"/>
      <c r="D89" s="1003"/>
      <c r="E89" s="1003"/>
      <c r="F89" s="1004"/>
      <c r="G89" s="1005"/>
      <c r="H89" s="1006"/>
      <c r="I89" s="1006"/>
      <c r="J89" s="1006"/>
      <c r="K89" s="1007"/>
      <c r="L89" s="715"/>
      <c r="M89" s="715"/>
      <c r="N89" s="715"/>
      <c r="O89" s="715"/>
      <c r="P89" s="715"/>
      <c r="Q89" s="715"/>
      <c r="R89" s="715"/>
      <c r="S89" s="716"/>
      <c r="T89" s="717"/>
      <c r="U89" s="720">
        <f t="shared" si="25"/>
        <v>0</v>
      </c>
      <c r="V89" s="721">
        <f t="shared" si="26"/>
        <v>0</v>
      </c>
      <c r="W89" s="722">
        <f t="shared" si="27"/>
        <v>0</v>
      </c>
      <c r="X89" s="442"/>
      <c r="Y89" s="442"/>
      <c r="Z89" s="442"/>
      <c r="AA89" s="442"/>
      <c r="AB89" s="442"/>
      <c r="AC89" s="442"/>
      <c r="AD89" s="442"/>
      <c r="AE89" s="442"/>
      <c r="AF89" s="442"/>
      <c r="AG89" s="442"/>
      <c r="AH89" s="442"/>
      <c r="AI89" s="442"/>
      <c r="AJ89" s="442"/>
      <c r="AK89" s="442"/>
      <c r="AL89" s="442"/>
      <c r="AM89" s="442"/>
      <c r="AN89" s="442"/>
      <c r="AO89" s="442"/>
      <c r="AP89" s="442"/>
      <c r="AQ89" s="442"/>
      <c r="AR89" s="442"/>
      <c r="AS89" s="442"/>
      <c r="AT89" s="442"/>
      <c r="AU89" s="442"/>
      <c r="AV89" s="442"/>
      <c r="AW89" s="442"/>
      <c r="AX89" s="442"/>
      <c r="AY89" s="442"/>
      <c r="AZ89" s="442"/>
    </row>
    <row r="90" spans="2:52" ht="20.100000000000001" hidden="1" customHeight="1" outlineLevel="1">
      <c r="B90" s="434"/>
      <c r="C90" s="1002"/>
      <c r="D90" s="1003"/>
      <c r="E90" s="1003"/>
      <c r="F90" s="1004"/>
      <c r="G90" s="1005"/>
      <c r="H90" s="1006"/>
      <c r="I90" s="1006"/>
      <c r="J90" s="1006"/>
      <c r="K90" s="1007"/>
      <c r="L90" s="715"/>
      <c r="M90" s="715"/>
      <c r="N90" s="715"/>
      <c r="O90" s="715"/>
      <c r="P90" s="715"/>
      <c r="Q90" s="715"/>
      <c r="R90" s="715"/>
      <c r="S90" s="716"/>
      <c r="T90" s="717"/>
      <c r="U90" s="720">
        <f t="shared" si="25"/>
        <v>0</v>
      </c>
      <c r="V90" s="721">
        <f t="shared" si="26"/>
        <v>0</v>
      </c>
      <c r="W90" s="722">
        <f t="shared" si="27"/>
        <v>0</v>
      </c>
      <c r="X90" s="442"/>
      <c r="Y90" s="442"/>
      <c r="Z90" s="442"/>
      <c r="AA90" s="442"/>
      <c r="AB90" s="442"/>
      <c r="AC90" s="442"/>
      <c r="AD90" s="442"/>
      <c r="AE90" s="442"/>
      <c r="AF90" s="442"/>
      <c r="AG90" s="442"/>
      <c r="AH90" s="442"/>
      <c r="AI90" s="442"/>
      <c r="AJ90" s="442"/>
      <c r="AK90" s="442"/>
      <c r="AL90" s="442"/>
      <c r="AM90" s="442"/>
      <c r="AN90" s="442"/>
      <c r="AO90" s="442"/>
      <c r="AP90" s="442"/>
      <c r="AQ90" s="442"/>
      <c r="AR90" s="442"/>
      <c r="AS90" s="442"/>
      <c r="AT90" s="442"/>
      <c r="AU90" s="442"/>
      <c r="AV90" s="442"/>
      <c r="AW90" s="442"/>
      <c r="AX90" s="442"/>
      <c r="AY90" s="442"/>
      <c r="AZ90" s="442"/>
    </row>
    <row r="91" spans="2:52" ht="20.100000000000001" hidden="1" customHeight="1" outlineLevel="1">
      <c r="B91" s="434"/>
      <c r="C91" s="1002"/>
      <c r="D91" s="1003"/>
      <c r="E91" s="1003"/>
      <c r="F91" s="1004"/>
      <c r="G91" s="1005"/>
      <c r="H91" s="1006"/>
      <c r="I91" s="1006"/>
      <c r="J91" s="1006"/>
      <c r="K91" s="1007"/>
      <c r="L91" s="715"/>
      <c r="M91" s="715"/>
      <c r="N91" s="715"/>
      <c r="O91" s="715"/>
      <c r="P91" s="715"/>
      <c r="Q91" s="715"/>
      <c r="R91" s="715"/>
      <c r="S91" s="716"/>
      <c r="T91" s="717"/>
      <c r="U91" s="720">
        <f t="shared" si="25"/>
        <v>0</v>
      </c>
      <c r="V91" s="721">
        <f t="shared" si="26"/>
        <v>0</v>
      </c>
      <c r="W91" s="722">
        <f t="shared" si="27"/>
        <v>0</v>
      </c>
      <c r="X91" s="442"/>
      <c r="Y91" s="442"/>
      <c r="Z91" s="442"/>
      <c r="AA91" s="442"/>
      <c r="AB91" s="442"/>
      <c r="AC91" s="442"/>
      <c r="AD91" s="442"/>
      <c r="AE91" s="442"/>
      <c r="AF91" s="442"/>
      <c r="AG91" s="442"/>
      <c r="AH91" s="442"/>
      <c r="AI91" s="442"/>
      <c r="AJ91" s="442"/>
      <c r="AK91" s="442"/>
      <c r="AL91" s="442"/>
      <c r="AM91" s="442"/>
      <c r="AN91" s="442"/>
      <c r="AO91" s="442"/>
      <c r="AP91" s="442"/>
      <c r="AQ91" s="442"/>
      <c r="AR91" s="442"/>
      <c r="AS91" s="442"/>
      <c r="AT91" s="442"/>
      <c r="AU91" s="442"/>
      <c r="AV91" s="442"/>
      <c r="AW91" s="442"/>
      <c r="AX91" s="442"/>
      <c r="AY91" s="442"/>
      <c r="AZ91" s="442"/>
    </row>
    <row r="92" spans="2:52" ht="20.100000000000001" hidden="1" customHeight="1" outlineLevel="1">
      <c r="B92" s="434"/>
      <c r="C92" s="1002"/>
      <c r="D92" s="1003"/>
      <c r="E92" s="1003"/>
      <c r="F92" s="1004"/>
      <c r="G92" s="1005"/>
      <c r="H92" s="1006"/>
      <c r="I92" s="1006"/>
      <c r="J92" s="1006"/>
      <c r="K92" s="1007"/>
      <c r="L92" s="715"/>
      <c r="M92" s="715"/>
      <c r="N92" s="715"/>
      <c r="O92" s="715"/>
      <c r="P92" s="715"/>
      <c r="Q92" s="715"/>
      <c r="R92" s="715"/>
      <c r="S92" s="716"/>
      <c r="T92" s="717"/>
      <c r="U92" s="720">
        <f t="shared" si="25"/>
        <v>0</v>
      </c>
      <c r="V92" s="721">
        <f t="shared" si="26"/>
        <v>0</v>
      </c>
      <c r="W92" s="722">
        <f t="shared" si="27"/>
        <v>0</v>
      </c>
      <c r="X92" s="442"/>
      <c r="Y92" s="442"/>
      <c r="Z92" s="442"/>
      <c r="AA92" s="442"/>
      <c r="AB92" s="442"/>
      <c r="AC92" s="442"/>
      <c r="AD92" s="442"/>
      <c r="AE92" s="442"/>
      <c r="AF92" s="442"/>
      <c r="AG92" s="442"/>
      <c r="AH92" s="442"/>
      <c r="AI92" s="442"/>
      <c r="AJ92" s="442"/>
      <c r="AK92" s="442"/>
      <c r="AL92" s="442"/>
      <c r="AM92" s="442"/>
      <c r="AN92" s="442"/>
      <c r="AO92" s="442"/>
      <c r="AP92" s="442"/>
      <c r="AQ92" s="442"/>
      <c r="AR92" s="442"/>
      <c r="AS92" s="442"/>
      <c r="AT92" s="442"/>
      <c r="AU92" s="442"/>
      <c r="AV92" s="442"/>
      <c r="AW92" s="442"/>
      <c r="AX92" s="442"/>
      <c r="AY92" s="442"/>
      <c r="AZ92" s="442"/>
    </row>
    <row r="93" spans="2:52" ht="20.100000000000001" hidden="1" customHeight="1" outlineLevel="1">
      <c r="B93" s="434"/>
      <c r="C93" s="1002"/>
      <c r="D93" s="1003"/>
      <c r="E93" s="1003"/>
      <c r="F93" s="1004"/>
      <c r="G93" s="1005"/>
      <c r="H93" s="1006"/>
      <c r="I93" s="1006"/>
      <c r="J93" s="1006"/>
      <c r="K93" s="1007"/>
      <c r="L93" s="715"/>
      <c r="M93" s="715"/>
      <c r="N93" s="715"/>
      <c r="O93" s="715"/>
      <c r="P93" s="715"/>
      <c r="Q93" s="715"/>
      <c r="R93" s="715"/>
      <c r="S93" s="716"/>
      <c r="T93" s="717"/>
      <c r="U93" s="720">
        <f t="shared" si="25"/>
        <v>0</v>
      </c>
      <c r="V93" s="721">
        <f t="shared" si="26"/>
        <v>0</v>
      </c>
      <c r="W93" s="722">
        <f t="shared" si="27"/>
        <v>0</v>
      </c>
      <c r="X93" s="442"/>
      <c r="Y93" s="442"/>
      <c r="Z93" s="442"/>
      <c r="AA93" s="442"/>
      <c r="AB93" s="442"/>
      <c r="AC93" s="442"/>
      <c r="AD93" s="442"/>
      <c r="AE93" s="442"/>
      <c r="AF93" s="442"/>
      <c r="AG93" s="442"/>
      <c r="AH93" s="442"/>
      <c r="AI93" s="442"/>
      <c r="AJ93" s="442"/>
      <c r="AK93" s="442"/>
      <c r="AL93" s="442"/>
      <c r="AM93" s="442"/>
      <c r="AN93" s="442"/>
      <c r="AO93" s="442"/>
      <c r="AP93" s="442"/>
      <c r="AQ93" s="442"/>
      <c r="AR93" s="442"/>
      <c r="AS93" s="442"/>
      <c r="AT93" s="442"/>
      <c r="AU93" s="442"/>
      <c r="AV93" s="442"/>
      <c r="AW93" s="442"/>
      <c r="AX93" s="442"/>
      <c r="AY93" s="442"/>
      <c r="AZ93" s="442"/>
    </row>
    <row r="94" spans="2:52" ht="20.100000000000001" hidden="1" customHeight="1" outlineLevel="1">
      <c r="B94" s="434"/>
      <c r="C94" s="1002"/>
      <c r="D94" s="1003"/>
      <c r="E94" s="1003"/>
      <c r="F94" s="1004"/>
      <c r="G94" s="1005"/>
      <c r="H94" s="1006"/>
      <c r="I94" s="1006"/>
      <c r="J94" s="1006"/>
      <c r="K94" s="1007"/>
      <c r="L94" s="715"/>
      <c r="M94" s="715"/>
      <c r="N94" s="715"/>
      <c r="O94" s="715"/>
      <c r="P94" s="715"/>
      <c r="Q94" s="715"/>
      <c r="R94" s="715"/>
      <c r="S94" s="716"/>
      <c r="T94" s="717"/>
      <c r="U94" s="720">
        <f t="shared" si="25"/>
        <v>0</v>
      </c>
      <c r="V94" s="721">
        <f t="shared" si="26"/>
        <v>0</v>
      </c>
      <c r="W94" s="722">
        <f t="shared" si="27"/>
        <v>0</v>
      </c>
      <c r="X94" s="442"/>
      <c r="Y94" s="442"/>
      <c r="Z94" s="442"/>
      <c r="AA94" s="442"/>
      <c r="AB94" s="442"/>
      <c r="AC94" s="442"/>
      <c r="AD94" s="442"/>
      <c r="AE94" s="442"/>
      <c r="AF94" s="442"/>
      <c r="AG94" s="442"/>
      <c r="AH94" s="442"/>
      <c r="AI94" s="442"/>
      <c r="AJ94" s="442"/>
      <c r="AK94" s="442"/>
      <c r="AL94" s="442"/>
      <c r="AM94" s="442"/>
      <c r="AN94" s="442"/>
      <c r="AO94" s="442"/>
      <c r="AP94" s="442"/>
      <c r="AQ94" s="442"/>
      <c r="AR94" s="442"/>
      <c r="AS94" s="442"/>
      <c r="AT94" s="442"/>
      <c r="AU94" s="442"/>
      <c r="AV94" s="442"/>
      <c r="AW94" s="442"/>
      <c r="AX94" s="442"/>
      <c r="AY94" s="442"/>
      <c r="AZ94" s="442"/>
    </row>
    <row r="95" spans="2:52" ht="20.100000000000001" hidden="1" customHeight="1" outlineLevel="1">
      <c r="B95" s="434"/>
      <c r="C95" s="1002"/>
      <c r="D95" s="1003"/>
      <c r="E95" s="1003"/>
      <c r="F95" s="1004"/>
      <c r="G95" s="1005"/>
      <c r="H95" s="1006"/>
      <c r="I95" s="1006"/>
      <c r="J95" s="1006"/>
      <c r="K95" s="1007"/>
      <c r="L95" s="715"/>
      <c r="M95" s="715"/>
      <c r="N95" s="715"/>
      <c r="O95" s="715"/>
      <c r="P95" s="715"/>
      <c r="Q95" s="715"/>
      <c r="R95" s="715"/>
      <c r="S95" s="716"/>
      <c r="T95" s="717"/>
      <c r="U95" s="720">
        <f t="shared" si="25"/>
        <v>0</v>
      </c>
      <c r="V95" s="721">
        <f t="shared" si="26"/>
        <v>0</v>
      </c>
      <c r="W95" s="722">
        <f t="shared" si="27"/>
        <v>0</v>
      </c>
      <c r="X95" s="442"/>
      <c r="Y95" s="442"/>
      <c r="Z95" s="442"/>
      <c r="AA95" s="442"/>
      <c r="AB95" s="442"/>
      <c r="AC95" s="442"/>
      <c r="AD95" s="442"/>
      <c r="AE95" s="442"/>
      <c r="AF95" s="442"/>
      <c r="AG95" s="442"/>
      <c r="AH95" s="442"/>
      <c r="AI95" s="442"/>
      <c r="AJ95" s="442"/>
      <c r="AK95" s="442"/>
      <c r="AL95" s="442"/>
      <c r="AM95" s="442"/>
      <c r="AN95" s="442"/>
      <c r="AO95" s="442"/>
      <c r="AP95" s="442"/>
      <c r="AQ95" s="442"/>
      <c r="AR95" s="442"/>
      <c r="AS95" s="442"/>
      <c r="AT95" s="442"/>
      <c r="AU95" s="442"/>
      <c r="AV95" s="442"/>
      <c r="AW95" s="442"/>
      <c r="AX95" s="442"/>
      <c r="AY95" s="442"/>
      <c r="AZ95" s="442"/>
    </row>
    <row r="96" spans="2:52" s="19" customFormat="1" ht="9.9499999999999993" hidden="1" customHeight="1" outlineLevel="1">
      <c r="B96" s="435"/>
      <c r="C96" s="437"/>
      <c r="D96" s="437"/>
      <c r="E96" s="437"/>
      <c r="F96" s="437"/>
      <c r="G96" s="666"/>
      <c r="H96" s="666"/>
      <c r="I96" s="666"/>
      <c r="J96" s="666"/>
      <c r="K96" s="666"/>
      <c r="L96" s="438"/>
      <c r="M96" s="438"/>
      <c r="N96" s="438"/>
      <c r="O96" s="438"/>
      <c r="P96" s="438"/>
      <c r="Q96" s="438"/>
      <c r="R96" s="438"/>
      <c r="S96" s="438"/>
      <c r="T96" s="439"/>
      <c r="U96" s="439"/>
      <c r="V96" s="439"/>
      <c r="W96" s="667"/>
      <c r="X96" s="668"/>
      <c r="Y96" s="668"/>
      <c r="Z96" s="668"/>
      <c r="AA96" s="668"/>
      <c r="AB96" s="668"/>
      <c r="AC96" s="668"/>
      <c r="AD96" s="668"/>
      <c r="AE96" s="668"/>
      <c r="AF96" s="668"/>
      <c r="AG96" s="668"/>
      <c r="AH96" s="668"/>
      <c r="AI96" s="668"/>
      <c r="AJ96" s="668"/>
      <c r="AK96" s="668"/>
      <c r="AL96" s="668"/>
      <c r="AM96" s="668"/>
      <c r="AN96" s="668"/>
      <c r="AO96" s="668"/>
      <c r="AP96" s="668"/>
      <c r="AQ96" s="668"/>
      <c r="AR96" s="668"/>
      <c r="AS96" s="668"/>
      <c r="AT96" s="668"/>
      <c r="AU96" s="668"/>
      <c r="AV96" s="668"/>
      <c r="AW96" s="668"/>
      <c r="AX96" s="668"/>
      <c r="AY96" s="668"/>
      <c r="AZ96" s="668"/>
    </row>
    <row r="97" spans="2:52" ht="20.100000000000001" customHeight="1" collapsed="1">
      <c r="B97" s="714">
        <f>B85+1</f>
        <v>8</v>
      </c>
      <c r="C97" s="1013"/>
      <c r="D97" s="1014"/>
      <c r="E97" s="1014"/>
      <c r="F97" s="1015"/>
      <c r="G97" s="1016"/>
      <c r="H97" s="1017"/>
      <c r="I97" s="1017"/>
      <c r="J97" s="1017"/>
      <c r="K97" s="1018"/>
      <c r="L97" s="701">
        <f t="shared" ref="L97:R97" si="28">SUM(L98:L107)</f>
        <v>0</v>
      </c>
      <c r="M97" s="702">
        <f t="shared" si="28"/>
        <v>0</v>
      </c>
      <c r="N97" s="703">
        <f t="shared" si="28"/>
        <v>0</v>
      </c>
      <c r="O97" s="703">
        <f t="shared" si="28"/>
        <v>0</v>
      </c>
      <c r="P97" s="702">
        <f t="shared" si="28"/>
        <v>0</v>
      </c>
      <c r="Q97" s="704">
        <f t="shared" si="28"/>
        <v>0</v>
      </c>
      <c r="R97" s="701">
        <f t="shared" si="28"/>
        <v>0</v>
      </c>
      <c r="S97" s="705">
        <v>1</v>
      </c>
      <c r="T97" s="706">
        <f>(S98*T98)+(S99*T99)+(S100*T100)+(S101*T101)+(S102*T102)+(S103*T103)+(S104*T104)+(S105*T105)+(S106*T106)+(S107*T107)</f>
        <v>0</v>
      </c>
      <c r="U97" s="665">
        <f t="shared" ref="U97:U107" si="29">S97*T97*(1+MGKZ)*(1+Gewinn)*(1+Sicherheit)</f>
        <v>0</v>
      </c>
      <c r="V97" s="643">
        <f t="shared" ref="V97:V107" si="30">R97*Fertigung</f>
        <v>0</v>
      </c>
      <c r="W97" s="50">
        <f t="shared" ref="W97:W107" si="31">L97*$E$6+M97*$M$6+N97*$M$7+O97*$M$8+P97*$E$7+Q97*$M$9+U97+V97</f>
        <v>0</v>
      </c>
      <c r="X97" s="442"/>
      <c r="Y97" s="442"/>
      <c r="Z97" s="442"/>
      <c r="AA97" s="442"/>
      <c r="AB97" s="442"/>
      <c r="AC97" s="442"/>
      <c r="AD97" s="442"/>
      <c r="AE97" s="442"/>
      <c r="AF97" s="442"/>
      <c r="AG97" s="442"/>
      <c r="AH97" s="442"/>
      <c r="AI97" s="442"/>
      <c r="AJ97" s="442"/>
      <c r="AK97" s="442"/>
      <c r="AL97" s="442"/>
      <c r="AM97" s="442"/>
      <c r="AN97" s="442"/>
      <c r="AO97" s="442"/>
      <c r="AP97" s="442"/>
      <c r="AQ97" s="442"/>
      <c r="AR97" s="442"/>
      <c r="AS97" s="442"/>
      <c r="AT97" s="442"/>
      <c r="AU97" s="442"/>
      <c r="AV97" s="442"/>
      <c r="AW97" s="442"/>
      <c r="AX97" s="442"/>
      <c r="AY97" s="442"/>
      <c r="AZ97" s="442"/>
    </row>
    <row r="98" spans="2:52" ht="20.100000000000001" hidden="1" customHeight="1" outlineLevel="1">
      <c r="B98" s="433"/>
      <c r="C98" s="1002"/>
      <c r="D98" s="1003"/>
      <c r="E98" s="1003"/>
      <c r="F98" s="1004"/>
      <c r="G98" s="1005"/>
      <c r="H98" s="1006"/>
      <c r="I98" s="1006"/>
      <c r="J98" s="1006"/>
      <c r="K98" s="1007"/>
      <c r="L98" s="715"/>
      <c r="M98" s="715"/>
      <c r="N98" s="715"/>
      <c r="O98" s="715"/>
      <c r="P98" s="715"/>
      <c r="Q98" s="715"/>
      <c r="R98" s="715"/>
      <c r="S98" s="716"/>
      <c r="T98" s="717"/>
      <c r="U98" s="720">
        <f t="shared" si="29"/>
        <v>0</v>
      </c>
      <c r="V98" s="721">
        <f t="shared" si="30"/>
        <v>0</v>
      </c>
      <c r="W98" s="722">
        <f t="shared" si="31"/>
        <v>0</v>
      </c>
      <c r="X98" s="442"/>
      <c r="Y98" s="442"/>
      <c r="Z98" s="442"/>
      <c r="AA98" s="442"/>
      <c r="AB98" s="442"/>
      <c r="AC98" s="442"/>
      <c r="AD98" s="442"/>
      <c r="AE98" s="442"/>
      <c r="AF98" s="442"/>
      <c r="AG98" s="442"/>
      <c r="AH98" s="442"/>
      <c r="AI98" s="442"/>
      <c r="AJ98" s="442"/>
      <c r="AK98" s="442"/>
      <c r="AL98" s="442"/>
      <c r="AM98" s="442"/>
      <c r="AN98" s="442"/>
      <c r="AO98" s="442"/>
      <c r="AP98" s="442"/>
      <c r="AQ98" s="442"/>
      <c r="AR98" s="442"/>
      <c r="AS98" s="442"/>
      <c r="AT98" s="442"/>
      <c r="AU98" s="442"/>
      <c r="AV98" s="442"/>
      <c r="AW98" s="442"/>
      <c r="AX98" s="442"/>
      <c r="AY98" s="442"/>
      <c r="AZ98" s="442"/>
    </row>
    <row r="99" spans="2:52" ht="20.100000000000001" hidden="1" customHeight="1" outlineLevel="1">
      <c r="B99" s="434"/>
      <c r="C99" s="1002"/>
      <c r="D99" s="1003"/>
      <c r="E99" s="1003"/>
      <c r="F99" s="1004"/>
      <c r="G99" s="1005"/>
      <c r="H99" s="1006"/>
      <c r="I99" s="1006"/>
      <c r="J99" s="1006"/>
      <c r="K99" s="1007"/>
      <c r="L99" s="715"/>
      <c r="M99" s="715"/>
      <c r="N99" s="715"/>
      <c r="O99" s="715"/>
      <c r="P99" s="715"/>
      <c r="Q99" s="715"/>
      <c r="R99" s="715"/>
      <c r="S99" s="716"/>
      <c r="T99" s="717"/>
      <c r="U99" s="720">
        <f t="shared" si="29"/>
        <v>0</v>
      </c>
      <c r="V99" s="721">
        <f t="shared" si="30"/>
        <v>0</v>
      </c>
      <c r="W99" s="722">
        <f t="shared" si="31"/>
        <v>0</v>
      </c>
      <c r="X99" s="442"/>
      <c r="Y99" s="442"/>
      <c r="Z99" s="442"/>
      <c r="AA99" s="442"/>
      <c r="AB99" s="442"/>
      <c r="AC99" s="442"/>
      <c r="AD99" s="442"/>
      <c r="AE99" s="442"/>
      <c r="AF99" s="442"/>
      <c r="AG99" s="442"/>
      <c r="AH99" s="442"/>
      <c r="AI99" s="442"/>
      <c r="AJ99" s="442"/>
      <c r="AK99" s="442"/>
      <c r="AL99" s="442"/>
      <c r="AM99" s="442"/>
      <c r="AN99" s="442"/>
      <c r="AO99" s="442"/>
      <c r="AP99" s="442"/>
      <c r="AQ99" s="442"/>
      <c r="AR99" s="442"/>
      <c r="AS99" s="442"/>
      <c r="AT99" s="442"/>
      <c r="AU99" s="442"/>
      <c r="AV99" s="442"/>
      <c r="AW99" s="442"/>
      <c r="AX99" s="442"/>
      <c r="AY99" s="442"/>
      <c r="AZ99" s="442"/>
    </row>
    <row r="100" spans="2:52" ht="20.100000000000001" hidden="1" customHeight="1" outlineLevel="1">
      <c r="B100" s="434"/>
      <c r="C100" s="1002"/>
      <c r="D100" s="1003"/>
      <c r="E100" s="1003"/>
      <c r="F100" s="1004"/>
      <c r="G100" s="1005"/>
      <c r="H100" s="1006"/>
      <c r="I100" s="1006"/>
      <c r="J100" s="1006"/>
      <c r="K100" s="1007"/>
      <c r="L100" s="715"/>
      <c r="M100" s="715"/>
      <c r="N100" s="715"/>
      <c r="O100" s="715"/>
      <c r="P100" s="715"/>
      <c r="Q100" s="715"/>
      <c r="R100" s="715"/>
      <c r="S100" s="716"/>
      <c r="T100" s="717"/>
      <c r="U100" s="720">
        <f t="shared" si="29"/>
        <v>0</v>
      </c>
      <c r="V100" s="721">
        <f t="shared" si="30"/>
        <v>0</v>
      </c>
      <c r="W100" s="722">
        <f t="shared" si="31"/>
        <v>0</v>
      </c>
      <c r="X100" s="442"/>
      <c r="Y100" s="442"/>
      <c r="Z100" s="442"/>
      <c r="AA100" s="442"/>
      <c r="AB100" s="442"/>
      <c r="AC100" s="442"/>
      <c r="AD100" s="442"/>
      <c r="AE100" s="442"/>
      <c r="AF100" s="442"/>
      <c r="AG100" s="442"/>
      <c r="AH100" s="442"/>
      <c r="AI100" s="442"/>
      <c r="AJ100" s="442"/>
      <c r="AK100" s="442"/>
      <c r="AL100" s="442"/>
      <c r="AM100" s="442"/>
      <c r="AN100" s="442"/>
      <c r="AO100" s="442"/>
      <c r="AP100" s="442"/>
      <c r="AQ100" s="442"/>
      <c r="AR100" s="442"/>
      <c r="AS100" s="442"/>
      <c r="AT100" s="442"/>
      <c r="AU100" s="442"/>
      <c r="AV100" s="442"/>
      <c r="AW100" s="442"/>
      <c r="AX100" s="442"/>
      <c r="AY100" s="442"/>
      <c r="AZ100" s="442"/>
    </row>
    <row r="101" spans="2:52" ht="20.100000000000001" hidden="1" customHeight="1" outlineLevel="1">
      <c r="B101" s="434"/>
      <c r="C101" s="1002"/>
      <c r="D101" s="1003"/>
      <c r="E101" s="1003"/>
      <c r="F101" s="1004"/>
      <c r="G101" s="1005"/>
      <c r="H101" s="1006"/>
      <c r="I101" s="1006"/>
      <c r="J101" s="1006"/>
      <c r="K101" s="1007"/>
      <c r="L101" s="715"/>
      <c r="M101" s="715"/>
      <c r="N101" s="715"/>
      <c r="O101" s="715"/>
      <c r="P101" s="715"/>
      <c r="Q101" s="715"/>
      <c r="R101" s="715"/>
      <c r="S101" s="716"/>
      <c r="T101" s="717"/>
      <c r="U101" s="720">
        <f t="shared" si="29"/>
        <v>0</v>
      </c>
      <c r="V101" s="721">
        <f t="shared" si="30"/>
        <v>0</v>
      </c>
      <c r="W101" s="722">
        <f t="shared" si="31"/>
        <v>0</v>
      </c>
      <c r="X101" s="442"/>
      <c r="Y101" s="442"/>
      <c r="Z101" s="442"/>
      <c r="AA101" s="442"/>
      <c r="AB101" s="442"/>
      <c r="AC101" s="442"/>
      <c r="AD101" s="442"/>
      <c r="AE101" s="442"/>
      <c r="AF101" s="442"/>
      <c r="AG101" s="442"/>
      <c r="AH101" s="442"/>
      <c r="AI101" s="442"/>
      <c r="AJ101" s="442"/>
      <c r="AK101" s="442"/>
      <c r="AL101" s="442"/>
      <c r="AM101" s="442"/>
      <c r="AN101" s="442"/>
      <c r="AO101" s="442"/>
      <c r="AP101" s="442"/>
      <c r="AQ101" s="442"/>
      <c r="AR101" s="442"/>
      <c r="AS101" s="442"/>
      <c r="AT101" s="442"/>
      <c r="AU101" s="442"/>
      <c r="AV101" s="442"/>
      <c r="AW101" s="442"/>
      <c r="AX101" s="442"/>
      <c r="AY101" s="442"/>
      <c r="AZ101" s="442"/>
    </row>
    <row r="102" spans="2:52" ht="20.100000000000001" hidden="1" customHeight="1" outlineLevel="1">
      <c r="B102" s="434"/>
      <c r="C102" s="1002"/>
      <c r="D102" s="1003"/>
      <c r="E102" s="1003"/>
      <c r="F102" s="1004"/>
      <c r="G102" s="1005"/>
      <c r="H102" s="1006"/>
      <c r="I102" s="1006"/>
      <c r="J102" s="1006"/>
      <c r="K102" s="1007"/>
      <c r="L102" s="715"/>
      <c r="M102" s="715"/>
      <c r="N102" s="715"/>
      <c r="O102" s="715"/>
      <c r="P102" s="715"/>
      <c r="Q102" s="715"/>
      <c r="R102" s="715"/>
      <c r="S102" s="716"/>
      <c r="T102" s="717"/>
      <c r="U102" s="720">
        <f t="shared" si="29"/>
        <v>0</v>
      </c>
      <c r="V102" s="721">
        <f t="shared" si="30"/>
        <v>0</v>
      </c>
      <c r="W102" s="722">
        <f t="shared" si="31"/>
        <v>0</v>
      </c>
      <c r="X102" s="442"/>
      <c r="Y102" s="442"/>
      <c r="Z102" s="442"/>
      <c r="AA102" s="442"/>
      <c r="AB102" s="442"/>
      <c r="AC102" s="442"/>
      <c r="AD102" s="442"/>
      <c r="AE102" s="442"/>
      <c r="AF102" s="442"/>
      <c r="AG102" s="442"/>
      <c r="AH102" s="442"/>
      <c r="AI102" s="442"/>
      <c r="AJ102" s="442"/>
      <c r="AK102" s="442"/>
      <c r="AL102" s="442"/>
      <c r="AM102" s="442"/>
      <c r="AN102" s="442"/>
      <c r="AO102" s="442"/>
      <c r="AP102" s="442"/>
      <c r="AQ102" s="442"/>
      <c r="AR102" s="442"/>
      <c r="AS102" s="442"/>
      <c r="AT102" s="442"/>
      <c r="AU102" s="442"/>
      <c r="AV102" s="442"/>
      <c r="AW102" s="442"/>
      <c r="AX102" s="442"/>
      <c r="AY102" s="442"/>
      <c r="AZ102" s="442"/>
    </row>
    <row r="103" spans="2:52" ht="20.100000000000001" hidden="1" customHeight="1" outlineLevel="1">
      <c r="B103" s="434"/>
      <c r="C103" s="1002"/>
      <c r="D103" s="1003"/>
      <c r="E103" s="1003"/>
      <c r="F103" s="1004"/>
      <c r="G103" s="1005"/>
      <c r="H103" s="1006"/>
      <c r="I103" s="1006"/>
      <c r="J103" s="1006"/>
      <c r="K103" s="1007"/>
      <c r="L103" s="715"/>
      <c r="M103" s="715"/>
      <c r="N103" s="715"/>
      <c r="O103" s="715"/>
      <c r="P103" s="715"/>
      <c r="Q103" s="715"/>
      <c r="R103" s="715"/>
      <c r="S103" s="716"/>
      <c r="T103" s="717"/>
      <c r="U103" s="720">
        <f t="shared" si="29"/>
        <v>0</v>
      </c>
      <c r="V103" s="721">
        <f t="shared" si="30"/>
        <v>0</v>
      </c>
      <c r="W103" s="722">
        <f t="shared" si="31"/>
        <v>0</v>
      </c>
      <c r="X103" s="442"/>
      <c r="Y103" s="442"/>
      <c r="Z103" s="442"/>
      <c r="AA103" s="442"/>
      <c r="AB103" s="442"/>
      <c r="AC103" s="442"/>
      <c r="AD103" s="442"/>
      <c r="AE103" s="442"/>
      <c r="AF103" s="442"/>
      <c r="AG103" s="442"/>
      <c r="AH103" s="442"/>
      <c r="AI103" s="442"/>
      <c r="AJ103" s="442"/>
      <c r="AK103" s="442"/>
      <c r="AL103" s="442"/>
      <c r="AM103" s="442"/>
      <c r="AN103" s="442"/>
      <c r="AO103" s="442"/>
      <c r="AP103" s="442"/>
      <c r="AQ103" s="442"/>
      <c r="AR103" s="442"/>
      <c r="AS103" s="442"/>
      <c r="AT103" s="442"/>
      <c r="AU103" s="442"/>
      <c r="AV103" s="442"/>
      <c r="AW103" s="442"/>
      <c r="AX103" s="442"/>
      <c r="AY103" s="442"/>
      <c r="AZ103" s="442"/>
    </row>
    <row r="104" spans="2:52" ht="20.100000000000001" hidden="1" customHeight="1" outlineLevel="1">
      <c r="B104" s="434"/>
      <c r="C104" s="1002"/>
      <c r="D104" s="1003"/>
      <c r="E104" s="1003"/>
      <c r="F104" s="1004"/>
      <c r="G104" s="1005"/>
      <c r="H104" s="1006"/>
      <c r="I104" s="1006"/>
      <c r="J104" s="1006"/>
      <c r="K104" s="1007"/>
      <c r="L104" s="715"/>
      <c r="M104" s="715"/>
      <c r="N104" s="715"/>
      <c r="O104" s="715"/>
      <c r="P104" s="715"/>
      <c r="Q104" s="715"/>
      <c r="R104" s="715"/>
      <c r="S104" s="716"/>
      <c r="T104" s="717"/>
      <c r="U104" s="720">
        <f t="shared" si="29"/>
        <v>0</v>
      </c>
      <c r="V104" s="721">
        <f t="shared" si="30"/>
        <v>0</v>
      </c>
      <c r="W104" s="722">
        <f t="shared" si="31"/>
        <v>0</v>
      </c>
      <c r="X104" s="442"/>
      <c r="Y104" s="442"/>
      <c r="Z104" s="442"/>
      <c r="AA104" s="442"/>
      <c r="AB104" s="442"/>
      <c r="AC104" s="442"/>
      <c r="AD104" s="442"/>
      <c r="AE104" s="442"/>
      <c r="AF104" s="442"/>
      <c r="AG104" s="442"/>
      <c r="AH104" s="442"/>
      <c r="AI104" s="442"/>
      <c r="AJ104" s="442"/>
      <c r="AK104" s="442"/>
      <c r="AL104" s="442"/>
      <c r="AM104" s="442"/>
      <c r="AN104" s="442"/>
      <c r="AO104" s="442"/>
      <c r="AP104" s="442"/>
      <c r="AQ104" s="442"/>
      <c r="AR104" s="442"/>
      <c r="AS104" s="442"/>
      <c r="AT104" s="442"/>
      <c r="AU104" s="442"/>
      <c r="AV104" s="442"/>
      <c r="AW104" s="442"/>
      <c r="AX104" s="442"/>
      <c r="AY104" s="442"/>
      <c r="AZ104" s="442"/>
    </row>
    <row r="105" spans="2:52" ht="20.100000000000001" hidden="1" customHeight="1" outlineLevel="1">
      <c r="B105" s="434"/>
      <c r="C105" s="1002"/>
      <c r="D105" s="1003"/>
      <c r="E105" s="1003"/>
      <c r="F105" s="1004"/>
      <c r="G105" s="1005"/>
      <c r="H105" s="1006"/>
      <c r="I105" s="1006"/>
      <c r="J105" s="1006"/>
      <c r="K105" s="1007"/>
      <c r="L105" s="715"/>
      <c r="M105" s="715"/>
      <c r="N105" s="715"/>
      <c r="O105" s="715"/>
      <c r="P105" s="715"/>
      <c r="Q105" s="715"/>
      <c r="R105" s="715"/>
      <c r="S105" s="716"/>
      <c r="T105" s="717"/>
      <c r="U105" s="720">
        <f t="shared" si="29"/>
        <v>0</v>
      </c>
      <c r="V105" s="721">
        <f t="shared" si="30"/>
        <v>0</v>
      </c>
      <c r="W105" s="722">
        <f t="shared" si="31"/>
        <v>0</v>
      </c>
      <c r="X105" s="442"/>
      <c r="Y105" s="442"/>
      <c r="Z105" s="442"/>
      <c r="AA105" s="442"/>
      <c r="AB105" s="442"/>
      <c r="AC105" s="442"/>
      <c r="AD105" s="442"/>
      <c r="AE105" s="442"/>
      <c r="AF105" s="442"/>
      <c r="AG105" s="442"/>
      <c r="AH105" s="442"/>
      <c r="AI105" s="442"/>
      <c r="AJ105" s="442"/>
      <c r="AK105" s="442"/>
      <c r="AL105" s="442"/>
      <c r="AM105" s="442"/>
      <c r="AN105" s="442"/>
      <c r="AO105" s="442"/>
      <c r="AP105" s="442"/>
      <c r="AQ105" s="442"/>
      <c r="AR105" s="442"/>
      <c r="AS105" s="442"/>
      <c r="AT105" s="442"/>
      <c r="AU105" s="442"/>
      <c r="AV105" s="442"/>
      <c r="AW105" s="442"/>
      <c r="AX105" s="442"/>
      <c r="AY105" s="442"/>
      <c r="AZ105" s="442"/>
    </row>
    <row r="106" spans="2:52" ht="20.100000000000001" hidden="1" customHeight="1" outlineLevel="1">
      <c r="B106" s="434"/>
      <c r="C106" s="1002"/>
      <c r="D106" s="1003"/>
      <c r="E106" s="1003"/>
      <c r="F106" s="1004"/>
      <c r="G106" s="1005"/>
      <c r="H106" s="1006"/>
      <c r="I106" s="1006"/>
      <c r="J106" s="1006"/>
      <c r="K106" s="1007"/>
      <c r="L106" s="715"/>
      <c r="M106" s="715"/>
      <c r="N106" s="715"/>
      <c r="O106" s="715"/>
      <c r="P106" s="715"/>
      <c r="Q106" s="715"/>
      <c r="R106" s="715"/>
      <c r="S106" s="716"/>
      <c r="T106" s="717"/>
      <c r="U106" s="720">
        <f t="shared" si="29"/>
        <v>0</v>
      </c>
      <c r="V106" s="721">
        <f t="shared" si="30"/>
        <v>0</v>
      </c>
      <c r="W106" s="722">
        <f t="shared" si="31"/>
        <v>0</v>
      </c>
      <c r="X106" s="442"/>
      <c r="Y106" s="442"/>
      <c r="Z106" s="442"/>
      <c r="AA106" s="442"/>
      <c r="AB106" s="442"/>
      <c r="AC106" s="442"/>
      <c r="AD106" s="442"/>
      <c r="AE106" s="442"/>
      <c r="AF106" s="442"/>
      <c r="AG106" s="442"/>
      <c r="AH106" s="442"/>
      <c r="AI106" s="442"/>
      <c r="AJ106" s="442"/>
      <c r="AK106" s="442"/>
      <c r="AL106" s="442"/>
      <c r="AM106" s="442"/>
      <c r="AN106" s="442"/>
      <c r="AO106" s="442"/>
      <c r="AP106" s="442"/>
      <c r="AQ106" s="442"/>
      <c r="AR106" s="442"/>
      <c r="AS106" s="442"/>
      <c r="AT106" s="442"/>
      <c r="AU106" s="442"/>
      <c r="AV106" s="442"/>
      <c r="AW106" s="442"/>
      <c r="AX106" s="442"/>
      <c r="AY106" s="442"/>
      <c r="AZ106" s="442"/>
    </row>
    <row r="107" spans="2:52" ht="20.100000000000001" hidden="1" customHeight="1" outlineLevel="1">
      <c r="B107" s="434"/>
      <c r="C107" s="1002"/>
      <c r="D107" s="1003"/>
      <c r="E107" s="1003"/>
      <c r="F107" s="1004"/>
      <c r="G107" s="1005"/>
      <c r="H107" s="1006"/>
      <c r="I107" s="1006"/>
      <c r="J107" s="1006"/>
      <c r="K107" s="1007"/>
      <c r="L107" s="715"/>
      <c r="M107" s="715"/>
      <c r="N107" s="715"/>
      <c r="O107" s="715"/>
      <c r="P107" s="715"/>
      <c r="Q107" s="715"/>
      <c r="R107" s="715"/>
      <c r="S107" s="716"/>
      <c r="T107" s="717"/>
      <c r="U107" s="720">
        <f t="shared" si="29"/>
        <v>0</v>
      </c>
      <c r="V107" s="721">
        <f t="shared" si="30"/>
        <v>0</v>
      </c>
      <c r="W107" s="722">
        <f t="shared" si="31"/>
        <v>0</v>
      </c>
      <c r="X107" s="442"/>
      <c r="Y107" s="442"/>
      <c r="Z107" s="442"/>
      <c r="AA107" s="442"/>
      <c r="AB107" s="442"/>
      <c r="AC107" s="442"/>
      <c r="AD107" s="442"/>
      <c r="AE107" s="442"/>
      <c r="AF107" s="442"/>
      <c r="AG107" s="442"/>
      <c r="AH107" s="442"/>
      <c r="AI107" s="442"/>
      <c r="AJ107" s="442"/>
      <c r="AK107" s="442"/>
      <c r="AL107" s="442"/>
      <c r="AM107" s="442"/>
      <c r="AN107" s="442"/>
      <c r="AO107" s="442"/>
      <c r="AP107" s="442"/>
      <c r="AQ107" s="442"/>
      <c r="AR107" s="442"/>
      <c r="AS107" s="442"/>
      <c r="AT107" s="442"/>
      <c r="AU107" s="442"/>
      <c r="AV107" s="442"/>
      <c r="AW107" s="442"/>
      <c r="AX107" s="442"/>
      <c r="AY107" s="442"/>
      <c r="AZ107" s="442"/>
    </row>
    <row r="108" spans="2:52" s="19" customFormat="1" ht="9.9499999999999993" hidden="1" customHeight="1" outlineLevel="1">
      <c r="B108" s="435"/>
      <c r="C108" s="437"/>
      <c r="D108" s="437"/>
      <c r="E108" s="437"/>
      <c r="F108" s="437"/>
      <c r="G108" s="666"/>
      <c r="H108" s="666"/>
      <c r="I108" s="666"/>
      <c r="J108" s="666"/>
      <c r="K108" s="666"/>
      <c r="L108" s="438"/>
      <c r="M108" s="438"/>
      <c r="N108" s="438"/>
      <c r="O108" s="438"/>
      <c r="P108" s="438"/>
      <c r="Q108" s="438"/>
      <c r="R108" s="438"/>
      <c r="S108" s="438"/>
      <c r="T108" s="439"/>
      <c r="U108" s="439"/>
      <c r="V108" s="439"/>
      <c r="W108" s="667"/>
      <c r="X108" s="668"/>
      <c r="Y108" s="668"/>
      <c r="Z108" s="668"/>
      <c r="AA108" s="668"/>
      <c r="AB108" s="668"/>
      <c r="AC108" s="668"/>
      <c r="AD108" s="668"/>
      <c r="AE108" s="668"/>
      <c r="AF108" s="668"/>
      <c r="AG108" s="668"/>
      <c r="AH108" s="668"/>
      <c r="AI108" s="668"/>
      <c r="AJ108" s="668"/>
      <c r="AK108" s="668"/>
      <c r="AL108" s="668"/>
      <c r="AM108" s="668"/>
      <c r="AN108" s="668"/>
      <c r="AO108" s="668"/>
      <c r="AP108" s="668"/>
      <c r="AQ108" s="668"/>
      <c r="AR108" s="668"/>
      <c r="AS108" s="668"/>
      <c r="AT108" s="668"/>
      <c r="AU108" s="668"/>
      <c r="AV108" s="668"/>
      <c r="AW108" s="668"/>
      <c r="AX108" s="668"/>
      <c r="AY108" s="668"/>
      <c r="AZ108" s="668"/>
    </row>
    <row r="109" spans="2:52" ht="20.100000000000001" customHeight="1" collapsed="1">
      <c r="B109" s="714">
        <f>B97+1</f>
        <v>9</v>
      </c>
      <c r="C109" s="1013"/>
      <c r="D109" s="1014"/>
      <c r="E109" s="1014"/>
      <c r="F109" s="1015"/>
      <c r="G109" s="1016"/>
      <c r="H109" s="1017"/>
      <c r="I109" s="1017"/>
      <c r="J109" s="1017"/>
      <c r="K109" s="1018"/>
      <c r="L109" s="701">
        <f t="shared" ref="L109:R109" si="32">SUM(L110:L119)</f>
        <v>0</v>
      </c>
      <c r="M109" s="702">
        <f t="shared" si="32"/>
        <v>0</v>
      </c>
      <c r="N109" s="703">
        <f t="shared" si="32"/>
        <v>0</v>
      </c>
      <c r="O109" s="703">
        <f t="shared" si="32"/>
        <v>0</v>
      </c>
      <c r="P109" s="702">
        <f t="shared" si="32"/>
        <v>0</v>
      </c>
      <c r="Q109" s="704">
        <f t="shared" si="32"/>
        <v>0</v>
      </c>
      <c r="R109" s="701">
        <f t="shared" si="32"/>
        <v>0</v>
      </c>
      <c r="S109" s="705">
        <v>1</v>
      </c>
      <c r="T109" s="706">
        <f>(S110*T110)+(S111*T111)+(S112*T112)+(S113*T113)+(S114*T114)+(S115*T115)+(S116*T116)+(S117*T117)+(S118*T118)+(S119*T119)</f>
        <v>0</v>
      </c>
      <c r="U109" s="665">
        <f t="shared" ref="U109:U119" si="33">S109*T109*(1+MGKZ)*(1+Gewinn)*(1+Sicherheit)</f>
        <v>0</v>
      </c>
      <c r="V109" s="643">
        <f t="shared" ref="V109:V119" si="34">R109*Fertigung</f>
        <v>0</v>
      </c>
      <c r="W109" s="50">
        <f t="shared" ref="W109:W119" si="35">L109*$E$6+M109*$M$6+N109*$M$7+O109*$M$8+P109*$E$7+Q109*$M$9+U109+V109</f>
        <v>0</v>
      </c>
      <c r="X109" s="442"/>
      <c r="Y109" s="442"/>
      <c r="Z109" s="442"/>
      <c r="AA109" s="442"/>
      <c r="AB109" s="442"/>
      <c r="AC109" s="442"/>
      <c r="AD109" s="442"/>
      <c r="AE109" s="442"/>
      <c r="AF109" s="442"/>
      <c r="AG109" s="442"/>
      <c r="AH109" s="442"/>
      <c r="AI109" s="442"/>
      <c r="AJ109" s="442"/>
      <c r="AK109" s="442"/>
      <c r="AL109" s="442"/>
      <c r="AM109" s="442"/>
      <c r="AN109" s="442"/>
      <c r="AO109" s="442"/>
      <c r="AP109" s="442"/>
      <c r="AQ109" s="442"/>
      <c r="AR109" s="442"/>
      <c r="AS109" s="442"/>
      <c r="AT109" s="442"/>
      <c r="AU109" s="442"/>
      <c r="AV109" s="442"/>
      <c r="AW109" s="442"/>
      <c r="AX109" s="442"/>
      <c r="AY109" s="442"/>
      <c r="AZ109" s="442"/>
    </row>
    <row r="110" spans="2:52" ht="20.100000000000001" hidden="1" customHeight="1" outlineLevel="1">
      <c r="B110" s="433"/>
      <c r="C110" s="1002"/>
      <c r="D110" s="1003"/>
      <c r="E110" s="1003"/>
      <c r="F110" s="1004"/>
      <c r="G110" s="1005"/>
      <c r="H110" s="1006"/>
      <c r="I110" s="1006"/>
      <c r="J110" s="1006"/>
      <c r="K110" s="1007"/>
      <c r="L110" s="715"/>
      <c r="M110" s="715"/>
      <c r="N110" s="715"/>
      <c r="O110" s="715"/>
      <c r="P110" s="715"/>
      <c r="Q110" s="715"/>
      <c r="R110" s="715"/>
      <c r="S110" s="716"/>
      <c r="T110" s="717"/>
      <c r="U110" s="720">
        <f t="shared" si="33"/>
        <v>0</v>
      </c>
      <c r="V110" s="721">
        <f t="shared" si="34"/>
        <v>0</v>
      </c>
      <c r="W110" s="722">
        <f t="shared" si="35"/>
        <v>0</v>
      </c>
      <c r="X110" s="442"/>
      <c r="Y110" s="442"/>
      <c r="Z110" s="442"/>
      <c r="AA110" s="442"/>
      <c r="AB110" s="442"/>
      <c r="AC110" s="442"/>
      <c r="AD110" s="442"/>
      <c r="AE110" s="442"/>
      <c r="AF110" s="442"/>
      <c r="AG110" s="442"/>
      <c r="AH110" s="442"/>
      <c r="AI110" s="442"/>
      <c r="AJ110" s="442"/>
      <c r="AK110" s="442"/>
      <c r="AL110" s="442"/>
      <c r="AM110" s="442"/>
      <c r="AN110" s="442"/>
      <c r="AO110" s="442"/>
      <c r="AP110" s="442"/>
      <c r="AQ110" s="442"/>
      <c r="AR110" s="442"/>
      <c r="AS110" s="442"/>
      <c r="AT110" s="442"/>
      <c r="AU110" s="442"/>
      <c r="AV110" s="442"/>
      <c r="AW110" s="442"/>
      <c r="AX110" s="442"/>
      <c r="AY110" s="442"/>
      <c r="AZ110" s="442"/>
    </row>
    <row r="111" spans="2:52" ht="20.100000000000001" hidden="1" customHeight="1" outlineLevel="1">
      <c r="B111" s="434"/>
      <c r="C111" s="1002"/>
      <c r="D111" s="1003"/>
      <c r="E111" s="1003"/>
      <c r="F111" s="1004"/>
      <c r="G111" s="1005"/>
      <c r="H111" s="1006"/>
      <c r="I111" s="1006"/>
      <c r="J111" s="1006"/>
      <c r="K111" s="1007"/>
      <c r="L111" s="715"/>
      <c r="M111" s="715"/>
      <c r="N111" s="715"/>
      <c r="O111" s="715"/>
      <c r="P111" s="715"/>
      <c r="Q111" s="715"/>
      <c r="R111" s="715"/>
      <c r="S111" s="716"/>
      <c r="T111" s="717"/>
      <c r="U111" s="720">
        <f t="shared" si="33"/>
        <v>0</v>
      </c>
      <c r="V111" s="721">
        <f t="shared" si="34"/>
        <v>0</v>
      </c>
      <c r="W111" s="722">
        <f t="shared" si="35"/>
        <v>0</v>
      </c>
      <c r="X111" s="442"/>
      <c r="Y111" s="442"/>
      <c r="Z111" s="442"/>
      <c r="AA111" s="442"/>
      <c r="AB111" s="442"/>
      <c r="AC111" s="442"/>
      <c r="AD111" s="442"/>
      <c r="AE111" s="442"/>
      <c r="AF111" s="442"/>
      <c r="AG111" s="442"/>
      <c r="AH111" s="442"/>
      <c r="AI111" s="442"/>
      <c r="AJ111" s="442"/>
      <c r="AK111" s="442"/>
      <c r="AL111" s="442"/>
      <c r="AM111" s="442"/>
      <c r="AN111" s="442"/>
      <c r="AO111" s="442"/>
      <c r="AP111" s="442"/>
      <c r="AQ111" s="442"/>
      <c r="AR111" s="442"/>
      <c r="AS111" s="442"/>
      <c r="AT111" s="442"/>
      <c r="AU111" s="442"/>
      <c r="AV111" s="442"/>
      <c r="AW111" s="442"/>
      <c r="AX111" s="442"/>
      <c r="AY111" s="442"/>
      <c r="AZ111" s="442"/>
    </row>
    <row r="112" spans="2:52" ht="20.100000000000001" hidden="1" customHeight="1" outlineLevel="1">
      <c r="B112" s="434"/>
      <c r="C112" s="1002"/>
      <c r="D112" s="1003"/>
      <c r="E112" s="1003"/>
      <c r="F112" s="1004"/>
      <c r="G112" s="1005"/>
      <c r="H112" s="1006"/>
      <c r="I112" s="1006"/>
      <c r="J112" s="1006"/>
      <c r="K112" s="1007"/>
      <c r="L112" s="715"/>
      <c r="M112" s="715"/>
      <c r="N112" s="715"/>
      <c r="O112" s="715"/>
      <c r="P112" s="715"/>
      <c r="Q112" s="715"/>
      <c r="R112" s="715"/>
      <c r="S112" s="716"/>
      <c r="T112" s="717"/>
      <c r="U112" s="720">
        <f t="shared" si="33"/>
        <v>0</v>
      </c>
      <c r="V112" s="721">
        <f t="shared" si="34"/>
        <v>0</v>
      </c>
      <c r="W112" s="722">
        <f t="shared" si="35"/>
        <v>0</v>
      </c>
      <c r="X112" s="442"/>
      <c r="Y112" s="442"/>
      <c r="Z112" s="442"/>
      <c r="AA112" s="442"/>
      <c r="AB112" s="442"/>
      <c r="AC112" s="442"/>
      <c r="AD112" s="442"/>
      <c r="AE112" s="442"/>
      <c r="AF112" s="442"/>
      <c r="AG112" s="442"/>
      <c r="AH112" s="442"/>
      <c r="AI112" s="442"/>
      <c r="AJ112" s="442"/>
      <c r="AK112" s="442"/>
      <c r="AL112" s="442"/>
      <c r="AM112" s="442"/>
      <c r="AN112" s="442"/>
      <c r="AO112" s="442"/>
      <c r="AP112" s="442"/>
      <c r="AQ112" s="442"/>
      <c r="AR112" s="442"/>
      <c r="AS112" s="442"/>
      <c r="AT112" s="442"/>
      <c r="AU112" s="442"/>
      <c r="AV112" s="442"/>
      <c r="AW112" s="442"/>
      <c r="AX112" s="442"/>
      <c r="AY112" s="442"/>
      <c r="AZ112" s="442"/>
    </row>
    <row r="113" spans="2:52" ht="20.100000000000001" hidden="1" customHeight="1" outlineLevel="1">
      <c r="B113" s="434"/>
      <c r="C113" s="1002"/>
      <c r="D113" s="1003"/>
      <c r="E113" s="1003"/>
      <c r="F113" s="1004"/>
      <c r="G113" s="1005"/>
      <c r="H113" s="1006"/>
      <c r="I113" s="1006"/>
      <c r="J113" s="1006"/>
      <c r="K113" s="1007"/>
      <c r="L113" s="715"/>
      <c r="M113" s="715"/>
      <c r="N113" s="715"/>
      <c r="O113" s="715"/>
      <c r="P113" s="715"/>
      <c r="Q113" s="715"/>
      <c r="R113" s="715"/>
      <c r="S113" s="716"/>
      <c r="T113" s="717"/>
      <c r="U113" s="720">
        <f t="shared" si="33"/>
        <v>0</v>
      </c>
      <c r="V113" s="721">
        <f t="shared" si="34"/>
        <v>0</v>
      </c>
      <c r="W113" s="722">
        <f t="shared" si="35"/>
        <v>0</v>
      </c>
      <c r="X113" s="442"/>
      <c r="Y113" s="442"/>
      <c r="Z113" s="442"/>
      <c r="AA113" s="442"/>
      <c r="AB113" s="442"/>
      <c r="AC113" s="442"/>
      <c r="AD113" s="442"/>
      <c r="AE113" s="442"/>
      <c r="AF113" s="442"/>
      <c r="AG113" s="442"/>
      <c r="AH113" s="442"/>
      <c r="AI113" s="442"/>
      <c r="AJ113" s="442"/>
      <c r="AK113" s="442"/>
      <c r="AL113" s="442"/>
      <c r="AM113" s="442"/>
      <c r="AN113" s="442"/>
      <c r="AO113" s="442"/>
      <c r="AP113" s="442"/>
      <c r="AQ113" s="442"/>
      <c r="AR113" s="442"/>
      <c r="AS113" s="442"/>
      <c r="AT113" s="442"/>
      <c r="AU113" s="442"/>
      <c r="AV113" s="442"/>
      <c r="AW113" s="442"/>
      <c r="AX113" s="442"/>
      <c r="AY113" s="442"/>
      <c r="AZ113" s="442"/>
    </row>
    <row r="114" spans="2:52" ht="20.100000000000001" hidden="1" customHeight="1" outlineLevel="1">
      <c r="B114" s="434"/>
      <c r="C114" s="1002"/>
      <c r="D114" s="1003"/>
      <c r="E114" s="1003"/>
      <c r="F114" s="1004"/>
      <c r="G114" s="1005"/>
      <c r="H114" s="1006"/>
      <c r="I114" s="1006"/>
      <c r="J114" s="1006"/>
      <c r="K114" s="1007"/>
      <c r="L114" s="715"/>
      <c r="M114" s="715"/>
      <c r="N114" s="715"/>
      <c r="O114" s="715"/>
      <c r="P114" s="715"/>
      <c r="Q114" s="715"/>
      <c r="R114" s="715"/>
      <c r="S114" s="716"/>
      <c r="T114" s="717"/>
      <c r="U114" s="720">
        <f t="shared" si="33"/>
        <v>0</v>
      </c>
      <c r="V114" s="721">
        <f t="shared" si="34"/>
        <v>0</v>
      </c>
      <c r="W114" s="722">
        <f t="shared" si="35"/>
        <v>0</v>
      </c>
      <c r="X114" s="442"/>
      <c r="Y114" s="442"/>
      <c r="Z114" s="442"/>
      <c r="AA114" s="442"/>
      <c r="AB114" s="442"/>
      <c r="AC114" s="442"/>
      <c r="AD114" s="442"/>
      <c r="AE114" s="442"/>
      <c r="AF114" s="442"/>
      <c r="AG114" s="442"/>
      <c r="AH114" s="442"/>
      <c r="AI114" s="442"/>
      <c r="AJ114" s="442"/>
      <c r="AK114" s="442"/>
      <c r="AL114" s="442"/>
      <c r="AM114" s="442"/>
      <c r="AN114" s="442"/>
      <c r="AO114" s="442"/>
      <c r="AP114" s="442"/>
      <c r="AQ114" s="442"/>
      <c r="AR114" s="442"/>
      <c r="AS114" s="442"/>
      <c r="AT114" s="442"/>
      <c r="AU114" s="442"/>
      <c r="AV114" s="442"/>
      <c r="AW114" s="442"/>
      <c r="AX114" s="442"/>
      <c r="AY114" s="442"/>
      <c r="AZ114" s="442"/>
    </row>
    <row r="115" spans="2:52" ht="20.100000000000001" hidden="1" customHeight="1" outlineLevel="1">
      <c r="B115" s="434"/>
      <c r="C115" s="1002"/>
      <c r="D115" s="1003"/>
      <c r="E115" s="1003"/>
      <c r="F115" s="1004"/>
      <c r="G115" s="1005"/>
      <c r="H115" s="1006"/>
      <c r="I115" s="1006"/>
      <c r="J115" s="1006"/>
      <c r="K115" s="1007"/>
      <c r="L115" s="715"/>
      <c r="M115" s="715"/>
      <c r="N115" s="715"/>
      <c r="O115" s="715"/>
      <c r="P115" s="715"/>
      <c r="Q115" s="715"/>
      <c r="R115" s="715"/>
      <c r="S115" s="716"/>
      <c r="T115" s="717"/>
      <c r="U115" s="720">
        <f t="shared" si="33"/>
        <v>0</v>
      </c>
      <c r="V115" s="721">
        <f t="shared" si="34"/>
        <v>0</v>
      </c>
      <c r="W115" s="722">
        <f t="shared" si="35"/>
        <v>0</v>
      </c>
      <c r="X115" s="442"/>
      <c r="Y115" s="442"/>
      <c r="Z115" s="442"/>
      <c r="AA115" s="442"/>
      <c r="AB115" s="442"/>
      <c r="AC115" s="442"/>
      <c r="AD115" s="442"/>
      <c r="AE115" s="442"/>
      <c r="AF115" s="442"/>
      <c r="AG115" s="442"/>
      <c r="AH115" s="442"/>
      <c r="AI115" s="442"/>
      <c r="AJ115" s="442"/>
      <c r="AK115" s="442"/>
      <c r="AL115" s="442"/>
      <c r="AM115" s="442"/>
      <c r="AN115" s="442"/>
      <c r="AO115" s="442"/>
      <c r="AP115" s="442"/>
      <c r="AQ115" s="442"/>
      <c r="AR115" s="442"/>
      <c r="AS115" s="442"/>
      <c r="AT115" s="442"/>
      <c r="AU115" s="442"/>
      <c r="AV115" s="442"/>
      <c r="AW115" s="442"/>
      <c r="AX115" s="442"/>
      <c r="AY115" s="442"/>
      <c r="AZ115" s="442"/>
    </row>
    <row r="116" spans="2:52" ht="20.100000000000001" hidden="1" customHeight="1" outlineLevel="1">
      <c r="B116" s="434"/>
      <c r="C116" s="1002"/>
      <c r="D116" s="1003"/>
      <c r="E116" s="1003"/>
      <c r="F116" s="1004"/>
      <c r="G116" s="1005"/>
      <c r="H116" s="1006"/>
      <c r="I116" s="1006"/>
      <c r="J116" s="1006"/>
      <c r="K116" s="1007"/>
      <c r="L116" s="715"/>
      <c r="M116" s="715"/>
      <c r="N116" s="715"/>
      <c r="O116" s="715"/>
      <c r="P116" s="715"/>
      <c r="Q116" s="715"/>
      <c r="R116" s="715"/>
      <c r="S116" s="716"/>
      <c r="T116" s="717"/>
      <c r="U116" s="720">
        <f t="shared" si="33"/>
        <v>0</v>
      </c>
      <c r="V116" s="721">
        <f t="shared" si="34"/>
        <v>0</v>
      </c>
      <c r="W116" s="722">
        <f t="shared" si="35"/>
        <v>0</v>
      </c>
      <c r="X116" s="442"/>
      <c r="Y116" s="442"/>
      <c r="Z116" s="442"/>
      <c r="AA116" s="442"/>
      <c r="AB116" s="442"/>
      <c r="AC116" s="442"/>
      <c r="AD116" s="442"/>
      <c r="AE116" s="442"/>
      <c r="AF116" s="442"/>
      <c r="AG116" s="442"/>
      <c r="AH116" s="442"/>
      <c r="AI116" s="442"/>
      <c r="AJ116" s="442"/>
      <c r="AK116" s="442"/>
      <c r="AL116" s="442"/>
      <c r="AM116" s="442"/>
      <c r="AN116" s="442"/>
      <c r="AO116" s="442"/>
      <c r="AP116" s="442"/>
      <c r="AQ116" s="442"/>
      <c r="AR116" s="442"/>
      <c r="AS116" s="442"/>
      <c r="AT116" s="442"/>
      <c r="AU116" s="442"/>
      <c r="AV116" s="442"/>
      <c r="AW116" s="442"/>
      <c r="AX116" s="442"/>
      <c r="AY116" s="442"/>
      <c r="AZ116" s="442"/>
    </row>
    <row r="117" spans="2:52" ht="20.100000000000001" hidden="1" customHeight="1" outlineLevel="1">
      <c r="B117" s="434"/>
      <c r="C117" s="1002"/>
      <c r="D117" s="1003"/>
      <c r="E117" s="1003"/>
      <c r="F117" s="1004"/>
      <c r="G117" s="1005"/>
      <c r="H117" s="1006"/>
      <c r="I117" s="1006"/>
      <c r="J117" s="1006"/>
      <c r="K117" s="1007"/>
      <c r="L117" s="715"/>
      <c r="M117" s="715"/>
      <c r="N117" s="715"/>
      <c r="O117" s="715"/>
      <c r="P117" s="715"/>
      <c r="Q117" s="715"/>
      <c r="R117" s="715"/>
      <c r="S117" s="716"/>
      <c r="T117" s="717"/>
      <c r="U117" s="720">
        <f t="shared" si="33"/>
        <v>0</v>
      </c>
      <c r="V117" s="721">
        <f t="shared" si="34"/>
        <v>0</v>
      </c>
      <c r="W117" s="722">
        <f t="shared" si="35"/>
        <v>0</v>
      </c>
      <c r="X117" s="442"/>
      <c r="Y117" s="442"/>
      <c r="Z117" s="442"/>
      <c r="AA117" s="442"/>
      <c r="AB117" s="442"/>
      <c r="AC117" s="442"/>
      <c r="AD117" s="442"/>
      <c r="AE117" s="442"/>
      <c r="AF117" s="442"/>
      <c r="AG117" s="442"/>
      <c r="AH117" s="442"/>
      <c r="AI117" s="442"/>
      <c r="AJ117" s="442"/>
      <c r="AK117" s="442"/>
      <c r="AL117" s="442"/>
      <c r="AM117" s="442"/>
      <c r="AN117" s="442"/>
      <c r="AO117" s="442"/>
      <c r="AP117" s="442"/>
      <c r="AQ117" s="442"/>
      <c r="AR117" s="442"/>
      <c r="AS117" s="442"/>
      <c r="AT117" s="442"/>
      <c r="AU117" s="442"/>
      <c r="AV117" s="442"/>
      <c r="AW117" s="442"/>
      <c r="AX117" s="442"/>
      <c r="AY117" s="442"/>
      <c r="AZ117" s="442"/>
    </row>
    <row r="118" spans="2:52" ht="20.100000000000001" hidden="1" customHeight="1" outlineLevel="1">
      <c r="B118" s="434"/>
      <c r="C118" s="1002"/>
      <c r="D118" s="1003"/>
      <c r="E118" s="1003"/>
      <c r="F118" s="1004"/>
      <c r="G118" s="1005"/>
      <c r="H118" s="1006"/>
      <c r="I118" s="1006"/>
      <c r="J118" s="1006"/>
      <c r="K118" s="1007"/>
      <c r="L118" s="715"/>
      <c r="M118" s="715"/>
      <c r="N118" s="715"/>
      <c r="O118" s="715"/>
      <c r="P118" s="715"/>
      <c r="Q118" s="715"/>
      <c r="R118" s="715"/>
      <c r="S118" s="716"/>
      <c r="T118" s="717"/>
      <c r="U118" s="720">
        <f t="shared" si="33"/>
        <v>0</v>
      </c>
      <c r="V118" s="721">
        <f t="shared" si="34"/>
        <v>0</v>
      </c>
      <c r="W118" s="722">
        <f t="shared" si="35"/>
        <v>0</v>
      </c>
      <c r="X118" s="442"/>
      <c r="Y118" s="442"/>
      <c r="Z118" s="442"/>
      <c r="AA118" s="442"/>
      <c r="AB118" s="442"/>
      <c r="AC118" s="442"/>
      <c r="AD118" s="442"/>
      <c r="AE118" s="442"/>
      <c r="AF118" s="442"/>
      <c r="AG118" s="442"/>
      <c r="AH118" s="442"/>
      <c r="AI118" s="442"/>
      <c r="AJ118" s="442"/>
      <c r="AK118" s="442"/>
      <c r="AL118" s="442"/>
      <c r="AM118" s="442"/>
      <c r="AN118" s="442"/>
      <c r="AO118" s="442"/>
      <c r="AP118" s="442"/>
      <c r="AQ118" s="442"/>
      <c r="AR118" s="442"/>
      <c r="AS118" s="442"/>
      <c r="AT118" s="442"/>
      <c r="AU118" s="442"/>
      <c r="AV118" s="442"/>
      <c r="AW118" s="442"/>
      <c r="AX118" s="442"/>
      <c r="AY118" s="442"/>
      <c r="AZ118" s="442"/>
    </row>
    <row r="119" spans="2:52" ht="20.100000000000001" hidden="1" customHeight="1" outlineLevel="1">
      <c r="B119" s="434"/>
      <c r="C119" s="1002"/>
      <c r="D119" s="1003"/>
      <c r="E119" s="1003"/>
      <c r="F119" s="1004"/>
      <c r="G119" s="1005"/>
      <c r="H119" s="1006"/>
      <c r="I119" s="1006"/>
      <c r="J119" s="1006"/>
      <c r="K119" s="1007"/>
      <c r="L119" s="715"/>
      <c r="M119" s="715"/>
      <c r="N119" s="715"/>
      <c r="O119" s="715"/>
      <c r="P119" s="715"/>
      <c r="Q119" s="715"/>
      <c r="R119" s="715"/>
      <c r="S119" s="716"/>
      <c r="T119" s="717"/>
      <c r="U119" s="720">
        <f t="shared" si="33"/>
        <v>0</v>
      </c>
      <c r="V119" s="721">
        <f t="shared" si="34"/>
        <v>0</v>
      </c>
      <c r="W119" s="722">
        <f t="shared" si="35"/>
        <v>0</v>
      </c>
      <c r="X119" s="442"/>
      <c r="Y119" s="442"/>
      <c r="Z119" s="442"/>
      <c r="AA119" s="442"/>
      <c r="AB119" s="442"/>
      <c r="AC119" s="442"/>
      <c r="AD119" s="442"/>
      <c r="AE119" s="442"/>
      <c r="AF119" s="442"/>
      <c r="AG119" s="442"/>
      <c r="AH119" s="442"/>
      <c r="AI119" s="442"/>
      <c r="AJ119" s="442"/>
      <c r="AK119" s="442"/>
      <c r="AL119" s="442"/>
      <c r="AM119" s="442"/>
      <c r="AN119" s="442"/>
      <c r="AO119" s="442"/>
      <c r="AP119" s="442"/>
      <c r="AQ119" s="442"/>
      <c r="AR119" s="442"/>
      <c r="AS119" s="442"/>
      <c r="AT119" s="442"/>
      <c r="AU119" s="442"/>
      <c r="AV119" s="442"/>
      <c r="AW119" s="442"/>
      <c r="AX119" s="442"/>
      <c r="AY119" s="442"/>
      <c r="AZ119" s="442"/>
    </row>
    <row r="120" spans="2:52" s="19" customFormat="1" ht="9.9499999999999993" hidden="1" customHeight="1" outlineLevel="1">
      <c r="B120" s="435"/>
      <c r="C120" s="437"/>
      <c r="D120" s="437"/>
      <c r="E120" s="437"/>
      <c r="F120" s="437"/>
      <c r="G120" s="666"/>
      <c r="H120" s="666"/>
      <c r="I120" s="666"/>
      <c r="J120" s="666"/>
      <c r="K120" s="666"/>
      <c r="L120" s="438"/>
      <c r="M120" s="438"/>
      <c r="N120" s="438"/>
      <c r="O120" s="438"/>
      <c r="P120" s="438"/>
      <c r="Q120" s="438"/>
      <c r="R120" s="438"/>
      <c r="S120" s="438"/>
      <c r="T120" s="439"/>
      <c r="U120" s="439"/>
      <c r="V120" s="439"/>
      <c r="W120" s="667"/>
      <c r="X120" s="668"/>
      <c r="Y120" s="668"/>
      <c r="Z120" s="668"/>
      <c r="AA120" s="668"/>
      <c r="AB120" s="668"/>
      <c r="AC120" s="668"/>
      <c r="AD120" s="668"/>
      <c r="AE120" s="668"/>
      <c r="AF120" s="668"/>
      <c r="AG120" s="668"/>
      <c r="AH120" s="668"/>
      <c r="AI120" s="668"/>
      <c r="AJ120" s="668"/>
      <c r="AK120" s="668"/>
      <c r="AL120" s="668"/>
      <c r="AM120" s="668"/>
      <c r="AN120" s="668"/>
      <c r="AO120" s="668"/>
      <c r="AP120" s="668"/>
      <c r="AQ120" s="668"/>
      <c r="AR120" s="668"/>
      <c r="AS120" s="668"/>
      <c r="AT120" s="668"/>
      <c r="AU120" s="668"/>
      <c r="AV120" s="668"/>
      <c r="AW120" s="668"/>
      <c r="AX120" s="668"/>
      <c r="AY120" s="668"/>
      <c r="AZ120" s="668"/>
    </row>
    <row r="121" spans="2:52" ht="20.100000000000001" customHeight="1" collapsed="1">
      <c r="B121" s="714">
        <f>B109+1</f>
        <v>10</v>
      </c>
      <c r="C121" s="1013"/>
      <c r="D121" s="1014"/>
      <c r="E121" s="1014"/>
      <c r="F121" s="1015"/>
      <c r="G121" s="1016"/>
      <c r="H121" s="1017"/>
      <c r="I121" s="1017"/>
      <c r="J121" s="1017"/>
      <c r="K121" s="1018"/>
      <c r="L121" s="701">
        <f t="shared" ref="L121:R121" si="36">SUM(L122:L131)</f>
        <v>0</v>
      </c>
      <c r="M121" s="702">
        <f t="shared" si="36"/>
        <v>0</v>
      </c>
      <c r="N121" s="703">
        <f t="shared" si="36"/>
        <v>0</v>
      </c>
      <c r="O121" s="703">
        <f t="shared" si="36"/>
        <v>0</v>
      </c>
      <c r="P121" s="702">
        <f t="shared" si="36"/>
        <v>0</v>
      </c>
      <c r="Q121" s="704">
        <f t="shared" si="36"/>
        <v>0</v>
      </c>
      <c r="R121" s="701">
        <f t="shared" si="36"/>
        <v>0</v>
      </c>
      <c r="S121" s="705">
        <v>1</v>
      </c>
      <c r="T121" s="706">
        <f>(S122*T122)+(S123*T123)+(S124*T124)+(S125*T125)+(S126*T126)+(S127*T127)+(S128*T128)+(S129*T129)+(S130*T130)+(S131*T131)</f>
        <v>0</v>
      </c>
      <c r="U121" s="665">
        <f t="shared" ref="U121:U131" si="37">S121*T121*(1+MGKZ)*(1+Gewinn)*(1+Sicherheit)</f>
        <v>0</v>
      </c>
      <c r="V121" s="643">
        <f t="shared" ref="V121:V131" si="38">R121*Fertigung</f>
        <v>0</v>
      </c>
      <c r="W121" s="50">
        <f t="shared" ref="W121:W131" si="39">L121*$E$6+M121*$M$6+N121*$M$7+O121*$M$8+P121*$E$7+Q121*$M$9+U121+V121</f>
        <v>0</v>
      </c>
      <c r="X121" s="442"/>
      <c r="Y121" s="442"/>
      <c r="Z121" s="442"/>
      <c r="AA121" s="442"/>
      <c r="AB121" s="442"/>
      <c r="AC121" s="442"/>
      <c r="AD121" s="442"/>
      <c r="AE121" s="442"/>
      <c r="AF121" s="442"/>
      <c r="AG121" s="442"/>
      <c r="AH121" s="442"/>
      <c r="AI121" s="442"/>
      <c r="AJ121" s="442"/>
      <c r="AK121" s="442"/>
      <c r="AL121" s="442"/>
      <c r="AM121" s="442"/>
      <c r="AN121" s="442"/>
      <c r="AO121" s="442"/>
      <c r="AP121" s="442"/>
      <c r="AQ121" s="442"/>
      <c r="AR121" s="442"/>
      <c r="AS121" s="442"/>
      <c r="AT121" s="442"/>
      <c r="AU121" s="442"/>
      <c r="AV121" s="442"/>
      <c r="AW121" s="442"/>
      <c r="AX121" s="442"/>
      <c r="AY121" s="442"/>
      <c r="AZ121" s="442"/>
    </row>
    <row r="122" spans="2:52" ht="20.100000000000001" hidden="1" customHeight="1" outlineLevel="1">
      <c r="B122" s="433"/>
      <c r="C122" s="1002"/>
      <c r="D122" s="1003"/>
      <c r="E122" s="1003"/>
      <c r="F122" s="1004"/>
      <c r="G122" s="1005"/>
      <c r="H122" s="1006"/>
      <c r="I122" s="1006"/>
      <c r="J122" s="1006"/>
      <c r="K122" s="1007"/>
      <c r="L122" s="715"/>
      <c r="M122" s="715"/>
      <c r="N122" s="715"/>
      <c r="O122" s="715"/>
      <c r="P122" s="715"/>
      <c r="Q122" s="715"/>
      <c r="R122" s="715"/>
      <c r="S122" s="716"/>
      <c r="T122" s="717"/>
      <c r="U122" s="720">
        <f t="shared" si="37"/>
        <v>0</v>
      </c>
      <c r="V122" s="721">
        <f t="shared" si="38"/>
        <v>0</v>
      </c>
      <c r="W122" s="722">
        <f t="shared" si="39"/>
        <v>0</v>
      </c>
      <c r="X122" s="442"/>
      <c r="Y122" s="442"/>
      <c r="Z122" s="442"/>
      <c r="AA122" s="442"/>
      <c r="AB122" s="442"/>
      <c r="AC122" s="442"/>
      <c r="AD122" s="442"/>
      <c r="AE122" s="442"/>
      <c r="AF122" s="442"/>
      <c r="AG122" s="442"/>
      <c r="AH122" s="442"/>
      <c r="AI122" s="442"/>
      <c r="AJ122" s="442"/>
      <c r="AK122" s="442"/>
      <c r="AL122" s="442"/>
      <c r="AM122" s="442"/>
      <c r="AN122" s="442"/>
      <c r="AO122" s="442"/>
      <c r="AP122" s="442"/>
      <c r="AQ122" s="442"/>
      <c r="AR122" s="442"/>
      <c r="AS122" s="442"/>
      <c r="AT122" s="442"/>
      <c r="AU122" s="442"/>
      <c r="AV122" s="442"/>
      <c r="AW122" s="442"/>
      <c r="AX122" s="442"/>
      <c r="AY122" s="442"/>
      <c r="AZ122" s="442"/>
    </row>
    <row r="123" spans="2:52" ht="20.100000000000001" hidden="1" customHeight="1" outlineLevel="1">
      <c r="B123" s="434"/>
      <c r="C123" s="1002"/>
      <c r="D123" s="1003"/>
      <c r="E123" s="1003"/>
      <c r="F123" s="1004"/>
      <c r="G123" s="1005"/>
      <c r="H123" s="1006"/>
      <c r="I123" s="1006"/>
      <c r="J123" s="1006"/>
      <c r="K123" s="1007"/>
      <c r="L123" s="715"/>
      <c r="M123" s="715"/>
      <c r="N123" s="715"/>
      <c r="O123" s="715"/>
      <c r="P123" s="715"/>
      <c r="Q123" s="715"/>
      <c r="R123" s="715"/>
      <c r="S123" s="716"/>
      <c r="T123" s="717"/>
      <c r="U123" s="720">
        <f t="shared" si="37"/>
        <v>0</v>
      </c>
      <c r="V123" s="721">
        <f t="shared" si="38"/>
        <v>0</v>
      </c>
      <c r="W123" s="722">
        <f t="shared" si="39"/>
        <v>0</v>
      </c>
      <c r="X123" s="442"/>
      <c r="Y123" s="442"/>
      <c r="Z123" s="442"/>
      <c r="AA123" s="442"/>
      <c r="AB123" s="442"/>
      <c r="AC123" s="442"/>
      <c r="AD123" s="442"/>
      <c r="AE123" s="442"/>
      <c r="AF123" s="442"/>
      <c r="AG123" s="442"/>
      <c r="AH123" s="442"/>
      <c r="AI123" s="442"/>
      <c r="AJ123" s="442"/>
      <c r="AK123" s="442"/>
      <c r="AL123" s="442"/>
      <c r="AM123" s="442"/>
      <c r="AN123" s="442"/>
      <c r="AO123" s="442"/>
      <c r="AP123" s="442"/>
      <c r="AQ123" s="442"/>
      <c r="AR123" s="442"/>
      <c r="AS123" s="442"/>
      <c r="AT123" s="442"/>
      <c r="AU123" s="442"/>
      <c r="AV123" s="442"/>
      <c r="AW123" s="442"/>
      <c r="AX123" s="442"/>
      <c r="AY123" s="442"/>
      <c r="AZ123" s="442"/>
    </row>
    <row r="124" spans="2:52" ht="20.100000000000001" hidden="1" customHeight="1" outlineLevel="1">
      <c r="B124" s="434"/>
      <c r="C124" s="1002"/>
      <c r="D124" s="1003"/>
      <c r="E124" s="1003"/>
      <c r="F124" s="1004"/>
      <c r="G124" s="1005"/>
      <c r="H124" s="1006"/>
      <c r="I124" s="1006"/>
      <c r="J124" s="1006"/>
      <c r="K124" s="1007"/>
      <c r="L124" s="715"/>
      <c r="M124" s="715"/>
      <c r="N124" s="715"/>
      <c r="O124" s="715"/>
      <c r="P124" s="715"/>
      <c r="Q124" s="715"/>
      <c r="R124" s="715"/>
      <c r="S124" s="716"/>
      <c r="T124" s="717"/>
      <c r="U124" s="720">
        <f t="shared" si="37"/>
        <v>0</v>
      </c>
      <c r="V124" s="721">
        <f t="shared" si="38"/>
        <v>0</v>
      </c>
      <c r="W124" s="722">
        <f t="shared" si="39"/>
        <v>0</v>
      </c>
      <c r="X124" s="442"/>
      <c r="Y124" s="442"/>
      <c r="Z124" s="442"/>
      <c r="AA124" s="442"/>
      <c r="AB124" s="442"/>
      <c r="AC124" s="442"/>
      <c r="AD124" s="442"/>
      <c r="AE124" s="442"/>
      <c r="AF124" s="442"/>
      <c r="AG124" s="442"/>
      <c r="AH124" s="442"/>
      <c r="AI124" s="442"/>
      <c r="AJ124" s="442"/>
      <c r="AK124" s="442"/>
      <c r="AL124" s="442"/>
      <c r="AM124" s="442"/>
      <c r="AN124" s="442"/>
      <c r="AO124" s="442"/>
      <c r="AP124" s="442"/>
      <c r="AQ124" s="442"/>
      <c r="AR124" s="442"/>
      <c r="AS124" s="442"/>
      <c r="AT124" s="442"/>
      <c r="AU124" s="442"/>
      <c r="AV124" s="442"/>
      <c r="AW124" s="442"/>
      <c r="AX124" s="442"/>
      <c r="AY124" s="442"/>
      <c r="AZ124" s="442"/>
    </row>
    <row r="125" spans="2:52" ht="20.100000000000001" hidden="1" customHeight="1" outlineLevel="1">
      <c r="B125" s="434"/>
      <c r="C125" s="1002"/>
      <c r="D125" s="1003"/>
      <c r="E125" s="1003"/>
      <c r="F125" s="1004"/>
      <c r="G125" s="1005"/>
      <c r="H125" s="1006"/>
      <c r="I125" s="1006"/>
      <c r="J125" s="1006"/>
      <c r="K125" s="1007"/>
      <c r="L125" s="715"/>
      <c r="M125" s="715"/>
      <c r="N125" s="715"/>
      <c r="O125" s="715"/>
      <c r="P125" s="715"/>
      <c r="Q125" s="715"/>
      <c r="R125" s="715"/>
      <c r="S125" s="716"/>
      <c r="T125" s="717"/>
      <c r="U125" s="720">
        <f t="shared" si="37"/>
        <v>0</v>
      </c>
      <c r="V125" s="721">
        <f t="shared" si="38"/>
        <v>0</v>
      </c>
      <c r="W125" s="722">
        <f t="shared" si="39"/>
        <v>0</v>
      </c>
      <c r="X125" s="442"/>
      <c r="Y125" s="442"/>
      <c r="Z125" s="442"/>
      <c r="AA125" s="442"/>
      <c r="AB125" s="442"/>
      <c r="AC125" s="442"/>
      <c r="AD125" s="442"/>
      <c r="AE125" s="442"/>
      <c r="AF125" s="442"/>
      <c r="AG125" s="442"/>
      <c r="AH125" s="442"/>
      <c r="AI125" s="442"/>
      <c r="AJ125" s="442"/>
      <c r="AK125" s="442"/>
      <c r="AL125" s="442"/>
      <c r="AM125" s="442"/>
      <c r="AN125" s="442"/>
      <c r="AO125" s="442"/>
      <c r="AP125" s="442"/>
      <c r="AQ125" s="442"/>
      <c r="AR125" s="442"/>
      <c r="AS125" s="442"/>
      <c r="AT125" s="442"/>
      <c r="AU125" s="442"/>
      <c r="AV125" s="442"/>
      <c r="AW125" s="442"/>
      <c r="AX125" s="442"/>
      <c r="AY125" s="442"/>
      <c r="AZ125" s="442"/>
    </row>
    <row r="126" spans="2:52" ht="20.100000000000001" hidden="1" customHeight="1" outlineLevel="1">
      <c r="B126" s="434"/>
      <c r="C126" s="1002"/>
      <c r="D126" s="1003"/>
      <c r="E126" s="1003"/>
      <c r="F126" s="1004"/>
      <c r="G126" s="1005"/>
      <c r="H126" s="1006"/>
      <c r="I126" s="1006"/>
      <c r="J126" s="1006"/>
      <c r="K126" s="1007"/>
      <c r="L126" s="715"/>
      <c r="M126" s="715"/>
      <c r="N126" s="715"/>
      <c r="O126" s="715"/>
      <c r="P126" s="715"/>
      <c r="Q126" s="715"/>
      <c r="R126" s="715"/>
      <c r="S126" s="716"/>
      <c r="T126" s="717"/>
      <c r="U126" s="720">
        <f t="shared" si="37"/>
        <v>0</v>
      </c>
      <c r="V126" s="721">
        <f t="shared" si="38"/>
        <v>0</v>
      </c>
      <c r="W126" s="722">
        <f t="shared" si="39"/>
        <v>0</v>
      </c>
      <c r="X126" s="442"/>
      <c r="Y126" s="442"/>
      <c r="Z126" s="442"/>
      <c r="AA126" s="442"/>
      <c r="AB126" s="442"/>
      <c r="AC126" s="442"/>
      <c r="AD126" s="442"/>
      <c r="AE126" s="442"/>
      <c r="AF126" s="442"/>
      <c r="AG126" s="442"/>
      <c r="AH126" s="442"/>
      <c r="AI126" s="442"/>
      <c r="AJ126" s="442"/>
      <c r="AK126" s="442"/>
      <c r="AL126" s="442"/>
      <c r="AM126" s="442"/>
      <c r="AN126" s="442"/>
      <c r="AO126" s="442"/>
      <c r="AP126" s="442"/>
      <c r="AQ126" s="442"/>
      <c r="AR126" s="442"/>
      <c r="AS126" s="442"/>
      <c r="AT126" s="442"/>
      <c r="AU126" s="442"/>
      <c r="AV126" s="442"/>
      <c r="AW126" s="442"/>
      <c r="AX126" s="442"/>
      <c r="AY126" s="442"/>
      <c r="AZ126" s="442"/>
    </row>
    <row r="127" spans="2:52" ht="20.100000000000001" hidden="1" customHeight="1" outlineLevel="1">
      <c r="B127" s="434"/>
      <c r="C127" s="1002"/>
      <c r="D127" s="1003"/>
      <c r="E127" s="1003"/>
      <c r="F127" s="1004"/>
      <c r="G127" s="1005"/>
      <c r="H127" s="1006"/>
      <c r="I127" s="1006"/>
      <c r="J127" s="1006"/>
      <c r="K127" s="1007"/>
      <c r="L127" s="715"/>
      <c r="M127" s="715"/>
      <c r="N127" s="715"/>
      <c r="O127" s="715"/>
      <c r="P127" s="715"/>
      <c r="Q127" s="715"/>
      <c r="R127" s="715"/>
      <c r="S127" s="716"/>
      <c r="T127" s="717"/>
      <c r="U127" s="720">
        <f t="shared" si="37"/>
        <v>0</v>
      </c>
      <c r="V127" s="721">
        <f t="shared" si="38"/>
        <v>0</v>
      </c>
      <c r="W127" s="722">
        <f t="shared" si="39"/>
        <v>0</v>
      </c>
      <c r="X127" s="442"/>
      <c r="Y127" s="442"/>
      <c r="Z127" s="442"/>
      <c r="AA127" s="442"/>
      <c r="AB127" s="442"/>
      <c r="AC127" s="442"/>
      <c r="AD127" s="442"/>
      <c r="AE127" s="442"/>
      <c r="AF127" s="442"/>
      <c r="AG127" s="442"/>
      <c r="AH127" s="442"/>
      <c r="AI127" s="442"/>
      <c r="AJ127" s="442"/>
      <c r="AK127" s="442"/>
      <c r="AL127" s="442"/>
      <c r="AM127" s="442"/>
      <c r="AN127" s="442"/>
      <c r="AO127" s="442"/>
      <c r="AP127" s="442"/>
      <c r="AQ127" s="442"/>
      <c r="AR127" s="442"/>
      <c r="AS127" s="442"/>
      <c r="AT127" s="442"/>
      <c r="AU127" s="442"/>
      <c r="AV127" s="442"/>
      <c r="AW127" s="442"/>
      <c r="AX127" s="442"/>
      <c r="AY127" s="442"/>
      <c r="AZ127" s="442"/>
    </row>
    <row r="128" spans="2:52" ht="20.100000000000001" hidden="1" customHeight="1" outlineLevel="1">
      <c r="B128" s="434"/>
      <c r="C128" s="1002"/>
      <c r="D128" s="1003"/>
      <c r="E128" s="1003"/>
      <c r="F128" s="1004"/>
      <c r="G128" s="1005"/>
      <c r="H128" s="1006"/>
      <c r="I128" s="1006"/>
      <c r="J128" s="1006"/>
      <c r="K128" s="1007"/>
      <c r="L128" s="715"/>
      <c r="M128" s="715"/>
      <c r="N128" s="715"/>
      <c r="O128" s="715"/>
      <c r="P128" s="715"/>
      <c r="Q128" s="715"/>
      <c r="R128" s="715"/>
      <c r="S128" s="716"/>
      <c r="T128" s="717"/>
      <c r="U128" s="720">
        <f t="shared" si="37"/>
        <v>0</v>
      </c>
      <c r="V128" s="721">
        <f t="shared" si="38"/>
        <v>0</v>
      </c>
      <c r="W128" s="722">
        <f t="shared" si="39"/>
        <v>0</v>
      </c>
      <c r="X128" s="442"/>
      <c r="Y128" s="442"/>
      <c r="Z128" s="442"/>
      <c r="AA128" s="442"/>
      <c r="AB128" s="442"/>
      <c r="AC128" s="442"/>
      <c r="AD128" s="442"/>
      <c r="AE128" s="442"/>
      <c r="AF128" s="442"/>
      <c r="AG128" s="442"/>
      <c r="AH128" s="442"/>
      <c r="AI128" s="442"/>
      <c r="AJ128" s="442"/>
      <c r="AK128" s="442"/>
      <c r="AL128" s="442"/>
      <c r="AM128" s="442"/>
      <c r="AN128" s="442"/>
      <c r="AO128" s="442"/>
      <c r="AP128" s="442"/>
      <c r="AQ128" s="442"/>
      <c r="AR128" s="442"/>
      <c r="AS128" s="442"/>
      <c r="AT128" s="442"/>
      <c r="AU128" s="442"/>
      <c r="AV128" s="442"/>
      <c r="AW128" s="442"/>
      <c r="AX128" s="442"/>
      <c r="AY128" s="442"/>
      <c r="AZ128" s="442"/>
    </row>
    <row r="129" spans="2:52" ht="20.100000000000001" hidden="1" customHeight="1" outlineLevel="1">
      <c r="B129" s="434"/>
      <c r="C129" s="1002"/>
      <c r="D129" s="1003"/>
      <c r="E129" s="1003"/>
      <c r="F129" s="1004"/>
      <c r="G129" s="1005"/>
      <c r="H129" s="1006"/>
      <c r="I129" s="1006"/>
      <c r="J129" s="1006"/>
      <c r="K129" s="1007"/>
      <c r="L129" s="715"/>
      <c r="M129" s="715"/>
      <c r="N129" s="715"/>
      <c r="O129" s="715"/>
      <c r="P129" s="715"/>
      <c r="Q129" s="715"/>
      <c r="R129" s="715"/>
      <c r="S129" s="716"/>
      <c r="T129" s="717"/>
      <c r="U129" s="720">
        <f t="shared" si="37"/>
        <v>0</v>
      </c>
      <c r="V129" s="721">
        <f t="shared" si="38"/>
        <v>0</v>
      </c>
      <c r="W129" s="722">
        <f t="shared" si="39"/>
        <v>0</v>
      </c>
      <c r="X129" s="442"/>
      <c r="Y129" s="442"/>
      <c r="Z129" s="442"/>
      <c r="AA129" s="442"/>
      <c r="AB129" s="442"/>
      <c r="AC129" s="442"/>
      <c r="AD129" s="442"/>
      <c r="AE129" s="442"/>
      <c r="AF129" s="442"/>
      <c r="AG129" s="442"/>
      <c r="AH129" s="442"/>
      <c r="AI129" s="442"/>
      <c r="AJ129" s="442"/>
      <c r="AK129" s="442"/>
      <c r="AL129" s="442"/>
      <c r="AM129" s="442"/>
      <c r="AN129" s="442"/>
      <c r="AO129" s="442"/>
      <c r="AP129" s="442"/>
      <c r="AQ129" s="442"/>
      <c r="AR129" s="442"/>
      <c r="AS129" s="442"/>
      <c r="AT129" s="442"/>
      <c r="AU129" s="442"/>
      <c r="AV129" s="442"/>
      <c r="AW129" s="442"/>
      <c r="AX129" s="442"/>
      <c r="AY129" s="442"/>
      <c r="AZ129" s="442"/>
    </row>
    <row r="130" spans="2:52" ht="20.100000000000001" hidden="1" customHeight="1" outlineLevel="1">
      <c r="B130" s="434"/>
      <c r="C130" s="1002"/>
      <c r="D130" s="1003"/>
      <c r="E130" s="1003"/>
      <c r="F130" s="1004"/>
      <c r="G130" s="1005"/>
      <c r="H130" s="1006"/>
      <c r="I130" s="1006"/>
      <c r="J130" s="1006"/>
      <c r="K130" s="1007"/>
      <c r="L130" s="715"/>
      <c r="M130" s="715"/>
      <c r="N130" s="715"/>
      <c r="O130" s="715"/>
      <c r="P130" s="715"/>
      <c r="Q130" s="715"/>
      <c r="R130" s="715"/>
      <c r="S130" s="716"/>
      <c r="T130" s="717"/>
      <c r="U130" s="720">
        <f t="shared" si="37"/>
        <v>0</v>
      </c>
      <c r="V130" s="721">
        <f t="shared" si="38"/>
        <v>0</v>
      </c>
      <c r="W130" s="722">
        <f t="shared" si="39"/>
        <v>0</v>
      </c>
      <c r="X130" s="442"/>
      <c r="Y130" s="442"/>
      <c r="Z130" s="442"/>
      <c r="AA130" s="442"/>
      <c r="AB130" s="442"/>
      <c r="AC130" s="442"/>
      <c r="AD130" s="442"/>
      <c r="AE130" s="442"/>
      <c r="AF130" s="442"/>
      <c r="AG130" s="442"/>
      <c r="AH130" s="442"/>
      <c r="AI130" s="442"/>
      <c r="AJ130" s="442"/>
      <c r="AK130" s="442"/>
      <c r="AL130" s="442"/>
      <c r="AM130" s="442"/>
      <c r="AN130" s="442"/>
      <c r="AO130" s="442"/>
      <c r="AP130" s="442"/>
      <c r="AQ130" s="442"/>
      <c r="AR130" s="442"/>
      <c r="AS130" s="442"/>
      <c r="AT130" s="442"/>
      <c r="AU130" s="442"/>
      <c r="AV130" s="442"/>
      <c r="AW130" s="442"/>
      <c r="AX130" s="442"/>
      <c r="AY130" s="442"/>
      <c r="AZ130" s="442"/>
    </row>
    <row r="131" spans="2:52" ht="20.100000000000001" hidden="1" customHeight="1" outlineLevel="1">
      <c r="B131" s="434"/>
      <c r="C131" s="1002"/>
      <c r="D131" s="1003"/>
      <c r="E131" s="1003"/>
      <c r="F131" s="1004"/>
      <c r="G131" s="1005"/>
      <c r="H131" s="1006"/>
      <c r="I131" s="1006"/>
      <c r="J131" s="1006"/>
      <c r="K131" s="1007"/>
      <c r="L131" s="715"/>
      <c r="M131" s="715"/>
      <c r="N131" s="715"/>
      <c r="O131" s="715"/>
      <c r="P131" s="715"/>
      <c r="Q131" s="715"/>
      <c r="R131" s="715"/>
      <c r="S131" s="716"/>
      <c r="T131" s="717"/>
      <c r="U131" s="720">
        <f t="shared" si="37"/>
        <v>0</v>
      </c>
      <c r="V131" s="721">
        <f t="shared" si="38"/>
        <v>0</v>
      </c>
      <c r="W131" s="722">
        <f t="shared" si="39"/>
        <v>0</v>
      </c>
      <c r="X131" s="442"/>
      <c r="Y131" s="442"/>
      <c r="Z131" s="442"/>
      <c r="AA131" s="442"/>
      <c r="AB131" s="442"/>
      <c r="AC131" s="442"/>
      <c r="AD131" s="442"/>
      <c r="AE131" s="442"/>
      <c r="AF131" s="442"/>
      <c r="AG131" s="442"/>
      <c r="AH131" s="442"/>
      <c r="AI131" s="442"/>
      <c r="AJ131" s="442"/>
      <c r="AK131" s="442"/>
      <c r="AL131" s="442"/>
      <c r="AM131" s="442"/>
      <c r="AN131" s="442"/>
      <c r="AO131" s="442"/>
      <c r="AP131" s="442"/>
      <c r="AQ131" s="442"/>
      <c r="AR131" s="442"/>
      <c r="AS131" s="442"/>
      <c r="AT131" s="442"/>
      <c r="AU131" s="442"/>
      <c r="AV131" s="442"/>
      <c r="AW131" s="442"/>
      <c r="AX131" s="442"/>
      <c r="AY131" s="442"/>
      <c r="AZ131" s="442"/>
    </row>
    <row r="132" spans="2:52" s="19" customFormat="1" ht="9.9499999999999993" hidden="1" customHeight="1" outlineLevel="1">
      <c r="B132" s="435"/>
      <c r="C132" s="437"/>
      <c r="D132" s="437"/>
      <c r="E132" s="437"/>
      <c r="F132" s="437"/>
      <c r="G132" s="666"/>
      <c r="H132" s="666"/>
      <c r="I132" s="666"/>
      <c r="J132" s="666"/>
      <c r="K132" s="666"/>
      <c r="L132" s="438"/>
      <c r="M132" s="438"/>
      <c r="N132" s="438"/>
      <c r="O132" s="438"/>
      <c r="P132" s="438"/>
      <c r="Q132" s="438"/>
      <c r="R132" s="438"/>
      <c r="S132" s="438"/>
      <c r="T132" s="439"/>
      <c r="U132" s="439"/>
      <c r="V132" s="439"/>
      <c r="W132" s="667"/>
      <c r="X132" s="668"/>
      <c r="Y132" s="668"/>
      <c r="Z132" s="668"/>
      <c r="AA132" s="668"/>
      <c r="AB132" s="668"/>
      <c r="AC132" s="668"/>
      <c r="AD132" s="668"/>
      <c r="AE132" s="668"/>
      <c r="AF132" s="668"/>
      <c r="AG132" s="668"/>
      <c r="AH132" s="668"/>
      <c r="AI132" s="668"/>
      <c r="AJ132" s="668"/>
      <c r="AK132" s="668"/>
      <c r="AL132" s="668"/>
      <c r="AM132" s="668"/>
      <c r="AN132" s="668"/>
      <c r="AO132" s="668"/>
      <c r="AP132" s="668"/>
      <c r="AQ132" s="668"/>
      <c r="AR132" s="668"/>
      <c r="AS132" s="668"/>
      <c r="AT132" s="668"/>
      <c r="AU132" s="668"/>
      <c r="AV132" s="668"/>
      <c r="AW132" s="668"/>
      <c r="AX132" s="668"/>
      <c r="AY132" s="668"/>
      <c r="AZ132" s="668"/>
    </row>
    <row r="133" spans="2:52" ht="20.100000000000001" customHeight="1" collapsed="1">
      <c r="B133" s="714">
        <f>B121+1</f>
        <v>11</v>
      </c>
      <c r="C133" s="1013"/>
      <c r="D133" s="1014"/>
      <c r="E133" s="1014"/>
      <c r="F133" s="1015"/>
      <c r="G133" s="1016"/>
      <c r="H133" s="1017"/>
      <c r="I133" s="1017"/>
      <c r="J133" s="1017"/>
      <c r="K133" s="1018"/>
      <c r="L133" s="701">
        <f t="shared" ref="L133:R133" si="40">SUM(L134:L143)</f>
        <v>0</v>
      </c>
      <c r="M133" s="702">
        <f t="shared" si="40"/>
        <v>0</v>
      </c>
      <c r="N133" s="703">
        <f t="shared" si="40"/>
        <v>0</v>
      </c>
      <c r="O133" s="703">
        <f t="shared" si="40"/>
        <v>0</v>
      </c>
      <c r="P133" s="702">
        <f t="shared" si="40"/>
        <v>0</v>
      </c>
      <c r="Q133" s="704">
        <f t="shared" si="40"/>
        <v>0</v>
      </c>
      <c r="R133" s="701">
        <f t="shared" si="40"/>
        <v>0</v>
      </c>
      <c r="S133" s="705">
        <v>1</v>
      </c>
      <c r="T133" s="706">
        <f>(S134*T134)+(S135*T135)+(S136*T136)+(S137*T137)+(S138*T138)+(S139*T139)+(S140*T140)+(S141*T141)+(S142*T142)+(S143*T143)</f>
        <v>0</v>
      </c>
      <c r="U133" s="665">
        <f t="shared" ref="U133:U143" si="41">S133*T133*(1+MGKZ)*(1+Gewinn)*(1+Sicherheit)</f>
        <v>0</v>
      </c>
      <c r="V133" s="643">
        <f t="shared" ref="V133:V143" si="42">R133*Fertigung</f>
        <v>0</v>
      </c>
      <c r="W133" s="50">
        <f t="shared" ref="W133:W143" si="43">L133*$E$6+M133*$M$6+N133*$M$7+O133*$M$8+P133*$E$7+Q133*$M$9+U133+V133</f>
        <v>0</v>
      </c>
      <c r="X133" s="442"/>
      <c r="Y133" s="442"/>
      <c r="Z133" s="442"/>
      <c r="AA133" s="442"/>
      <c r="AB133" s="442"/>
      <c r="AC133" s="442"/>
      <c r="AD133" s="442"/>
      <c r="AE133" s="442"/>
      <c r="AF133" s="442"/>
      <c r="AG133" s="442"/>
      <c r="AH133" s="442"/>
      <c r="AI133" s="442"/>
      <c r="AJ133" s="442"/>
      <c r="AK133" s="442"/>
      <c r="AL133" s="442"/>
      <c r="AM133" s="442"/>
      <c r="AN133" s="442"/>
      <c r="AO133" s="442"/>
      <c r="AP133" s="442"/>
      <c r="AQ133" s="442"/>
      <c r="AR133" s="442"/>
      <c r="AS133" s="442"/>
      <c r="AT133" s="442"/>
      <c r="AU133" s="442"/>
      <c r="AV133" s="442"/>
      <c r="AW133" s="442"/>
      <c r="AX133" s="442"/>
      <c r="AY133" s="442"/>
      <c r="AZ133" s="442"/>
    </row>
    <row r="134" spans="2:52" ht="20.100000000000001" hidden="1" customHeight="1" outlineLevel="1">
      <c r="B134" s="433"/>
      <c r="C134" s="1002"/>
      <c r="D134" s="1003"/>
      <c r="E134" s="1003"/>
      <c r="F134" s="1004"/>
      <c r="G134" s="1005"/>
      <c r="H134" s="1006"/>
      <c r="I134" s="1006"/>
      <c r="J134" s="1006"/>
      <c r="K134" s="1007"/>
      <c r="L134" s="715"/>
      <c r="M134" s="715"/>
      <c r="N134" s="715"/>
      <c r="O134" s="715"/>
      <c r="P134" s="715"/>
      <c r="Q134" s="715"/>
      <c r="R134" s="715"/>
      <c r="S134" s="716"/>
      <c r="T134" s="717"/>
      <c r="U134" s="720">
        <f t="shared" si="41"/>
        <v>0</v>
      </c>
      <c r="V134" s="721">
        <f t="shared" si="42"/>
        <v>0</v>
      </c>
      <c r="W134" s="722">
        <f t="shared" si="43"/>
        <v>0</v>
      </c>
      <c r="X134" s="442"/>
      <c r="Y134" s="442"/>
      <c r="Z134" s="442"/>
      <c r="AA134" s="442"/>
      <c r="AB134" s="442"/>
      <c r="AC134" s="442"/>
      <c r="AD134" s="442"/>
      <c r="AE134" s="442"/>
      <c r="AF134" s="442"/>
      <c r="AG134" s="442"/>
      <c r="AH134" s="442"/>
      <c r="AI134" s="442"/>
      <c r="AJ134" s="442"/>
      <c r="AK134" s="442"/>
      <c r="AL134" s="442"/>
      <c r="AM134" s="442"/>
      <c r="AN134" s="442"/>
      <c r="AO134" s="442"/>
      <c r="AP134" s="442"/>
      <c r="AQ134" s="442"/>
      <c r="AR134" s="442"/>
      <c r="AS134" s="442"/>
      <c r="AT134" s="442"/>
      <c r="AU134" s="442"/>
      <c r="AV134" s="442"/>
      <c r="AW134" s="442"/>
      <c r="AX134" s="442"/>
      <c r="AY134" s="442"/>
      <c r="AZ134" s="442"/>
    </row>
    <row r="135" spans="2:52" ht="20.100000000000001" hidden="1" customHeight="1" outlineLevel="1">
      <c r="B135" s="434"/>
      <c r="C135" s="1002"/>
      <c r="D135" s="1003"/>
      <c r="E135" s="1003"/>
      <c r="F135" s="1004"/>
      <c r="G135" s="1005"/>
      <c r="H135" s="1006"/>
      <c r="I135" s="1006"/>
      <c r="J135" s="1006"/>
      <c r="K135" s="1007"/>
      <c r="L135" s="715"/>
      <c r="M135" s="715"/>
      <c r="N135" s="715"/>
      <c r="O135" s="715"/>
      <c r="P135" s="715"/>
      <c r="Q135" s="715"/>
      <c r="R135" s="715"/>
      <c r="S135" s="716"/>
      <c r="T135" s="717"/>
      <c r="U135" s="720">
        <f t="shared" si="41"/>
        <v>0</v>
      </c>
      <c r="V135" s="721">
        <f t="shared" si="42"/>
        <v>0</v>
      </c>
      <c r="W135" s="722">
        <f t="shared" si="43"/>
        <v>0</v>
      </c>
      <c r="X135" s="442"/>
      <c r="Y135" s="442"/>
      <c r="Z135" s="442"/>
      <c r="AA135" s="442"/>
      <c r="AB135" s="442"/>
      <c r="AC135" s="442"/>
      <c r="AD135" s="442"/>
      <c r="AE135" s="442"/>
      <c r="AF135" s="442"/>
      <c r="AG135" s="442"/>
      <c r="AH135" s="442"/>
      <c r="AI135" s="442"/>
      <c r="AJ135" s="442"/>
      <c r="AK135" s="442"/>
      <c r="AL135" s="442"/>
      <c r="AM135" s="442"/>
      <c r="AN135" s="442"/>
      <c r="AO135" s="442"/>
      <c r="AP135" s="442"/>
      <c r="AQ135" s="442"/>
      <c r="AR135" s="442"/>
      <c r="AS135" s="442"/>
      <c r="AT135" s="442"/>
      <c r="AU135" s="442"/>
      <c r="AV135" s="442"/>
      <c r="AW135" s="442"/>
      <c r="AX135" s="442"/>
      <c r="AY135" s="442"/>
      <c r="AZ135" s="442"/>
    </row>
    <row r="136" spans="2:52" ht="20.100000000000001" hidden="1" customHeight="1" outlineLevel="1">
      <c r="B136" s="434"/>
      <c r="C136" s="1002"/>
      <c r="D136" s="1003"/>
      <c r="E136" s="1003"/>
      <c r="F136" s="1004"/>
      <c r="G136" s="1005"/>
      <c r="H136" s="1006"/>
      <c r="I136" s="1006"/>
      <c r="J136" s="1006"/>
      <c r="K136" s="1007"/>
      <c r="L136" s="715"/>
      <c r="M136" s="715"/>
      <c r="N136" s="715"/>
      <c r="O136" s="715"/>
      <c r="P136" s="715"/>
      <c r="Q136" s="715"/>
      <c r="R136" s="715"/>
      <c r="S136" s="716"/>
      <c r="T136" s="717"/>
      <c r="U136" s="720">
        <f t="shared" si="41"/>
        <v>0</v>
      </c>
      <c r="V136" s="721">
        <f t="shared" si="42"/>
        <v>0</v>
      </c>
      <c r="W136" s="722">
        <f t="shared" si="43"/>
        <v>0</v>
      </c>
      <c r="X136" s="442"/>
      <c r="Y136" s="442"/>
      <c r="Z136" s="442"/>
      <c r="AA136" s="442"/>
      <c r="AB136" s="442"/>
      <c r="AC136" s="442"/>
      <c r="AD136" s="442"/>
      <c r="AE136" s="442"/>
      <c r="AF136" s="442"/>
      <c r="AG136" s="442"/>
      <c r="AH136" s="442"/>
      <c r="AI136" s="442"/>
      <c r="AJ136" s="442"/>
      <c r="AK136" s="442"/>
      <c r="AL136" s="442"/>
      <c r="AM136" s="442"/>
      <c r="AN136" s="442"/>
      <c r="AO136" s="442"/>
      <c r="AP136" s="442"/>
      <c r="AQ136" s="442"/>
      <c r="AR136" s="442"/>
      <c r="AS136" s="442"/>
      <c r="AT136" s="442"/>
      <c r="AU136" s="442"/>
      <c r="AV136" s="442"/>
      <c r="AW136" s="442"/>
      <c r="AX136" s="442"/>
      <c r="AY136" s="442"/>
      <c r="AZ136" s="442"/>
    </row>
    <row r="137" spans="2:52" ht="20.100000000000001" hidden="1" customHeight="1" outlineLevel="1">
      <c r="B137" s="434"/>
      <c r="C137" s="1002"/>
      <c r="D137" s="1003"/>
      <c r="E137" s="1003"/>
      <c r="F137" s="1004"/>
      <c r="G137" s="1005"/>
      <c r="H137" s="1006"/>
      <c r="I137" s="1006"/>
      <c r="J137" s="1006"/>
      <c r="K137" s="1007"/>
      <c r="L137" s="715"/>
      <c r="M137" s="715"/>
      <c r="N137" s="715"/>
      <c r="O137" s="715"/>
      <c r="P137" s="715"/>
      <c r="Q137" s="715"/>
      <c r="R137" s="715"/>
      <c r="S137" s="716"/>
      <c r="T137" s="717"/>
      <c r="U137" s="720">
        <f t="shared" si="41"/>
        <v>0</v>
      </c>
      <c r="V137" s="721">
        <f t="shared" si="42"/>
        <v>0</v>
      </c>
      <c r="W137" s="722">
        <f t="shared" si="43"/>
        <v>0</v>
      </c>
      <c r="X137" s="442"/>
      <c r="Y137" s="442"/>
      <c r="Z137" s="442"/>
      <c r="AA137" s="442"/>
      <c r="AB137" s="442"/>
      <c r="AC137" s="442"/>
      <c r="AD137" s="442"/>
      <c r="AE137" s="442"/>
      <c r="AF137" s="442"/>
      <c r="AG137" s="442"/>
      <c r="AH137" s="442"/>
      <c r="AI137" s="442"/>
      <c r="AJ137" s="442"/>
      <c r="AK137" s="442"/>
      <c r="AL137" s="442"/>
      <c r="AM137" s="442"/>
      <c r="AN137" s="442"/>
      <c r="AO137" s="442"/>
      <c r="AP137" s="442"/>
      <c r="AQ137" s="442"/>
      <c r="AR137" s="442"/>
      <c r="AS137" s="442"/>
      <c r="AT137" s="442"/>
      <c r="AU137" s="442"/>
      <c r="AV137" s="442"/>
      <c r="AW137" s="442"/>
      <c r="AX137" s="442"/>
      <c r="AY137" s="442"/>
      <c r="AZ137" s="442"/>
    </row>
    <row r="138" spans="2:52" ht="20.100000000000001" hidden="1" customHeight="1" outlineLevel="1">
      <c r="B138" s="434"/>
      <c r="C138" s="1002"/>
      <c r="D138" s="1003"/>
      <c r="E138" s="1003"/>
      <c r="F138" s="1004"/>
      <c r="G138" s="1005"/>
      <c r="H138" s="1006"/>
      <c r="I138" s="1006"/>
      <c r="J138" s="1006"/>
      <c r="K138" s="1007"/>
      <c r="L138" s="715"/>
      <c r="M138" s="715"/>
      <c r="N138" s="715"/>
      <c r="O138" s="715"/>
      <c r="P138" s="715"/>
      <c r="Q138" s="715"/>
      <c r="R138" s="715"/>
      <c r="S138" s="716"/>
      <c r="T138" s="717"/>
      <c r="U138" s="720">
        <f t="shared" si="41"/>
        <v>0</v>
      </c>
      <c r="V138" s="721">
        <f t="shared" si="42"/>
        <v>0</v>
      </c>
      <c r="W138" s="722">
        <f t="shared" si="43"/>
        <v>0</v>
      </c>
      <c r="X138" s="442"/>
      <c r="Y138" s="442"/>
      <c r="Z138" s="442"/>
      <c r="AA138" s="442"/>
      <c r="AB138" s="442"/>
      <c r="AC138" s="442"/>
      <c r="AD138" s="442"/>
      <c r="AE138" s="442"/>
      <c r="AF138" s="442"/>
      <c r="AG138" s="442"/>
      <c r="AH138" s="442"/>
      <c r="AI138" s="442"/>
      <c r="AJ138" s="442"/>
      <c r="AK138" s="442"/>
      <c r="AL138" s="442"/>
      <c r="AM138" s="442"/>
      <c r="AN138" s="442"/>
      <c r="AO138" s="442"/>
      <c r="AP138" s="442"/>
      <c r="AQ138" s="442"/>
      <c r="AR138" s="442"/>
      <c r="AS138" s="442"/>
      <c r="AT138" s="442"/>
      <c r="AU138" s="442"/>
      <c r="AV138" s="442"/>
      <c r="AW138" s="442"/>
      <c r="AX138" s="442"/>
      <c r="AY138" s="442"/>
      <c r="AZ138" s="442"/>
    </row>
    <row r="139" spans="2:52" ht="20.100000000000001" hidden="1" customHeight="1" outlineLevel="1">
      <c r="B139" s="434"/>
      <c r="C139" s="1002"/>
      <c r="D139" s="1003"/>
      <c r="E139" s="1003"/>
      <c r="F139" s="1004"/>
      <c r="G139" s="1005"/>
      <c r="H139" s="1006"/>
      <c r="I139" s="1006"/>
      <c r="J139" s="1006"/>
      <c r="K139" s="1007"/>
      <c r="L139" s="715"/>
      <c r="M139" s="715"/>
      <c r="N139" s="715"/>
      <c r="O139" s="715"/>
      <c r="P139" s="715"/>
      <c r="Q139" s="715"/>
      <c r="R139" s="715"/>
      <c r="S139" s="716"/>
      <c r="T139" s="717"/>
      <c r="U139" s="720">
        <f t="shared" si="41"/>
        <v>0</v>
      </c>
      <c r="V139" s="721">
        <f t="shared" si="42"/>
        <v>0</v>
      </c>
      <c r="W139" s="722">
        <f t="shared" si="43"/>
        <v>0</v>
      </c>
      <c r="X139" s="442"/>
      <c r="Y139" s="442"/>
      <c r="Z139" s="442"/>
      <c r="AA139" s="442"/>
      <c r="AB139" s="442"/>
      <c r="AC139" s="442"/>
      <c r="AD139" s="442"/>
      <c r="AE139" s="442"/>
      <c r="AF139" s="442"/>
      <c r="AG139" s="442"/>
      <c r="AH139" s="442"/>
      <c r="AI139" s="442"/>
      <c r="AJ139" s="442"/>
      <c r="AK139" s="442"/>
      <c r="AL139" s="442"/>
      <c r="AM139" s="442"/>
      <c r="AN139" s="442"/>
      <c r="AO139" s="442"/>
      <c r="AP139" s="442"/>
      <c r="AQ139" s="442"/>
      <c r="AR139" s="442"/>
      <c r="AS139" s="442"/>
      <c r="AT139" s="442"/>
      <c r="AU139" s="442"/>
      <c r="AV139" s="442"/>
      <c r="AW139" s="442"/>
      <c r="AX139" s="442"/>
      <c r="AY139" s="442"/>
      <c r="AZ139" s="442"/>
    </row>
    <row r="140" spans="2:52" ht="20.100000000000001" hidden="1" customHeight="1" outlineLevel="1">
      <c r="B140" s="434"/>
      <c r="C140" s="1002"/>
      <c r="D140" s="1003"/>
      <c r="E140" s="1003"/>
      <c r="F140" s="1004"/>
      <c r="G140" s="1005"/>
      <c r="H140" s="1006"/>
      <c r="I140" s="1006"/>
      <c r="J140" s="1006"/>
      <c r="K140" s="1007"/>
      <c r="L140" s="715"/>
      <c r="M140" s="715"/>
      <c r="N140" s="715"/>
      <c r="O140" s="715"/>
      <c r="P140" s="715"/>
      <c r="Q140" s="715"/>
      <c r="R140" s="715"/>
      <c r="S140" s="716"/>
      <c r="T140" s="717"/>
      <c r="U140" s="720">
        <f t="shared" si="41"/>
        <v>0</v>
      </c>
      <c r="V140" s="721">
        <f t="shared" si="42"/>
        <v>0</v>
      </c>
      <c r="W140" s="722">
        <f t="shared" si="43"/>
        <v>0</v>
      </c>
      <c r="X140" s="442"/>
      <c r="Y140" s="442"/>
      <c r="Z140" s="442"/>
      <c r="AA140" s="442"/>
      <c r="AB140" s="442"/>
      <c r="AC140" s="442"/>
      <c r="AD140" s="442"/>
      <c r="AE140" s="442"/>
      <c r="AF140" s="442"/>
      <c r="AG140" s="442"/>
      <c r="AH140" s="442"/>
      <c r="AI140" s="442"/>
      <c r="AJ140" s="442"/>
      <c r="AK140" s="442"/>
      <c r="AL140" s="442"/>
      <c r="AM140" s="442"/>
      <c r="AN140" s="442"/>
      <c r="AO140" s="442"/>
      <c r="AP140" s="442"/>
      <c r="AQ140" s="442"/>
      <c r="AR140" s="442"/>
      <c r="AS140" s="442"/>
      <c r="AT140" s="442"/>
      <c r="AU140" s="442"/>
      <c r="AV140" s="442"/>
      <c r="AW140" s="442"/>
      <c r="AX140" s="442"/>
      <c r="AY140" s="442"/>
      <c r="AZ140" s="442"/>
    </row>
    <row r="141" spans="2:52" ht="20.100000000000001" hidden="1" customHeight="1" outlineLevel="1">
      <c r="B141" s="434"/>
      <c r="C141" s="1002"/>
      <c r="D141" s="1003"/>
      <c r="E141" s="1003"/>
      <c r="F141" s="1004"/>
      <c r="G141" s="1005"/>
      <c r="H141" s="1006"/>
      <c r="I141" s="1006"/>
      <c r="J141" s="1006"/>
      <c r="K141" s="1007"/>
      <c r="L141" s="715"/>
      <c r="M141" s="715"/>
      <c r="N141" s="715"/>
      <c r="O141" s="715"/>
      <c r="P141" s="715"/>
      <c r="Q141" s="715"/>
      <c r="R141" s="715"/>
      <c r="S141" s="716"/>
      <c r="T141" s="717"/>
      <c r="U141" s="720">
        <f t="shared" si="41"/>
        <v>0</v>
      </c>
      <c r="V141" s="721">
        <f t="shared" si="42"/>
        <v>0</v>
      </c>
      <c r="W141" s="722">
        <f t="shared" si="43"/>
        <v>0</v>
      </c>
      <c r="X141" s="442"/>
      <c r="Y141" s="442"/>
      <c r="Z141" s="442"/>
      <c r="AA141" s="442"/>
      <c r="AB141" s="442"/>
      <c r="AC141" s="442"/>
      <c r="AD141" s="442"/>
      <c r="AE141" s="442"/>
      <c r="AF141" s="442"/>
      <c r="AG141" s="442"/>
      <c r="AH141" s="442"/>
      <c r="AI141" s="442"/>
      <c r="AJ141" s="442"/>
      <c r="AK141" s="442"/>
      <c r="AL141" s="442"/>
      <c r="AM141" s="442"/>
      <c r="AN141" s="442"/>
      <c r="AO141" s="442"/>
      <c r="AP141" s="442"/>
      <c r="AQ141" s="442"/>
      <c r="AR141" s="442"/>
      <c r="AS141" s="442"/>
      <c r="AT141" s="442"/>
      <c r="AU141" s="442"/>
      <c r="AV141" s="442"/>
      <c r="AW141" s="442"/>
      <c r="AX141" s="442"/>
      <c r="AY141" s="442"/>
      <c r="AZ141" s="442"/>
    </row>
    <row r="142" spans="2:52" ht="20.100000000000001" hidden="1" customHeight="1" outlineLevel="1">
      <c r="B142" s="434"/>
      <c r="C142" s="1002"/>
      <c r="D142" s="1003"/>
      <c r="E142" s="1003"/>
      <c r="F142" s="1004"/>
      <c r="G142" s="1005"/>
      <c r="H142" s="1006"/>
      <c r="I142" s="1006"/>
      <c r="J142" s="1006"/>
      <c r="K142" s="1007"/>
      <c r="L142" s="715"/>
      <c r="M142" s="715"/>
      <c r="N142" s="715"/>
      <c r="O142" s="715"/>
      <c r="P142" s="715"/>
      <c r="Q142" s="715"/>
      <c r="R142" s="715"/>
      <c r="S142" s="716"/>
      <c r="T142" s="717"/>
      <c r="U142" s="720">
        <f t="shared" si="41"/>
        <v>0</v>
      </c>
      <c r="V142" s="721">
        <f t="shared" si="42"/>
        <v>0</v>
      </c>
      <c r="W142" s="722">
        <f t="shared" si="43"/>
        <v>0</v>
      </c>
      <c r="X142" s="442"/>
      <c r="Y142" s="442"/>
      <c r="Z142" s="442"/>
      <c r="AA142" s="442"/>
      <c r="AB142" s="442"/>
      <c r="AC142" s="442"/>
      <c r="AD142" s="442"/>
      <c r="AE142" s="442"/>
      <c r="AF142" s="442"/>
      <c r="AG142" s="442"/>
      <c r="AH142" s="442"/>
      <c r="AI142" s="442"/>
      <c r="AJ142" s="442"/>
      <c r="AK142" s="442"/>
      <c r="AL142" s="442"/>
      <c r="AM142" s="442"/>
      <c r="AN142" s="442"/>
      <c r="AO142" s="442"/>
      <c r="AP142" s="442"/>
      <c r="AQ142" s="442"/>
      <c r="AR142" s="442"/>
      <c r="AS142" s="442"/>
      <c r="AT142" s="442"/>
      <c r="AU142" s="442"/>
      <c r="AV142" s="442"/>
      <c r="AW142" s="442"/>
      <c r="AX142" s="442"/>
      <c r="AY142" s="442"/>
      <c r="AZ142" s="442"/>
    </row>
    <row r="143" spans="2:52" ht="20.100000000000001" hidden="1" customHeight="1" outlineLevel="1">
      <c r="B143" s="434"/>
      <c r="C143" s="1002"/>
      <c r="D143" s="1003"/>
      <c r="E143" s="1003"/>
      <c r="F143" s="1004"/>
      <c r="G143" s="1005"/>
      <c r="H143" s="1006"/>
      <c r="I143" s="1006"/>
      <c r="J143" s="1006"/>
      <c r="K143" s="1007"/>
      <c r="L143" s="715"/>
      <c r="M143" s="715"/>
      <c r="N143" s="715"/>
      <c r="O143" s="715"/>
      <c r="P143" s="715"/>
      <c r="Q143" s="715"/>
      <c r="R143" s="715"/>
      <c r="S143" s="716"/>
      <c r="T143" s="717"/>
      <c r="U143" s="720">
        <f t="shared" si="41"/>
        <v>0</v>
      </c>
      <c r="V143" s="721">
        <f t="shared" si="42"/>
        <v>0</v>
      </c>
      <c r="W143" s="722">
        <f t="shared" si="43"/>
        <v>0</v>
      </c>
      <c r="X143" s="442"/>
      <c r="Y143" s="442"/>
      <c r="Z143" s="442"/>
      <c r="AA143" s="442"/>
      <c r="AB143" s="442"/>
      <c r="AC143" s="442"/>
      <c r="AD143" s="442"/>
      <c r="AE143" s="442"/>
      <c r="AF143" s="442"/>
      <c r="AG143" s="442"/>
      <c r="AH143" s="442"/>
      <c r="AI143" s="442"/>
      <c r="AJ143" s="442"/>
      <c r="AK143" s="442"/>
      <c r="AL143" s="442"/>
      <c r="AM143" s="442"/>
      <c r="AN143" s="442"/>
      <c r="AO143" s="442"/>
      <c r="AP143" s="442"/>
      <c r="AQ143" s="442"/>
      <c r="AR143" s="442"/>
      <c r="AS143" s="442"/>
      <c r="AT143" s="442"/>
      <c r="AU143" s="442"/>
      <c r="AV143" s="442"/>
      <c r="AW143" s="442"/>
      <c r="AX143" s="442"/>
      <c r="AY143" s="442"/>
      <c r="AZ143" s="442"/>
    </row>
    <row r="144" spans="2:52" s="19" customFormat="1" ht="9.9499999999999993" hidden="1" customHeight="1" outlineLevel="1">
      <c r="B144" s="435"/>
      <c r="C144" s="437"/>
      <c r="D144" s="437"/>
      <c r="E144" s="437"/>
      <c r="F144" s="437"/>
      <c r="G144" s="666"/>
      <c r="H144" s="666"/>
      <c r="I144" s="666"/>
      <c r="J144" s="666"/>
      <c r="K144" s="666"/>
      <c r="L144" s="438"/>
      <c r="M144" s="438"/>
      <c r="N144" s="438"/>
      <c r="O144" s="438"/>
      <c r="P144" s="438"/>
      <c r="Q144" s="438"/>
      <c r="R144" s="438"/>
      <c r="S144" s="438"/>
      <c r="T144" s="439"/>
      <c r="U144" s="439"/>
      <c r="V144" s="439"/>
      <c r="W144" s="667"/>
      <c r="X144" s="668"/>
      <c r="Y144" s="668"/>
      <c r="Z144" s="668"/>
      <c r="AA144" s="668"/>
      <c r="AB144" s="668"/>
      <c r="AC144" s="668"/>
      <c r="AD144" s="668"/>
      <c r="AE144" s="668"/>
      <c r="AF144" s="668"/>
      <c r="AG144" s="668"/>
      <c r="AH144" s="668"/>
      <c r="AI144" s="668"/>
      <c r="AJ144" s="668"/>
      <c r="AK144" s="668"/>
      <c r="AL144" s="668"/>
      <c r="AM144" s="668"/>
      <c r="AN144" s="668"/>
      <c r="AO144" s="668"/>
      <c r="AP144" s="668"/>
      <c r="AQ144" s="668"/>
      <c r="AR144" s="668"/>
      <c r="AS144" s="668"/>
      <c r="AT144" s="668"/>
      <c r="AU144" s="668"/>
      <c r="AV144" s="668"/>
      <c r="AW144" s="668"/>
      <c r="AX144" s="668"/>
      <c r="AY144" s="668"/>
      <c r="AZ144" s="668"/>
    </row>
    <row r="145" spans="2:52" ht="20.100000000000001" customHeight="1" collapsed="1">
      <c r="B145" s="714">
        <f>B133+1</f>
        <v>12</v>
      </c>
      <c r="C145" s="1013"/>
      <c r="D145" s="1014"/>
      <c r="E145" s="1014"/>
      <c r="F145" s="1015"/>
      <c r="G145" s="1016"/>
      <c r="H145" s="1017"/>
      <c r="I145" s="1017"/>
      <c r="J145" s="1017"/>
      <c r="K145" s="1018"/>
      <c r="L145" s="701">
        <f t="shared" ref="L145:R145" si="44">SUM(L146:L155)</f>
        <v>0</v>
      </c>
      <c r="M145" s="702">
        <f t="shared" si="44"/>
        <v>0</v>
      </c>
      <c r="N145" s="703">
        <f t="shared" si="44"/>
        <v>0</v>
      </c>
      <c r="O145" s="703">
        <f t="shared" si="44"/>
        <v>0</v>
      </c>
      <c r="P145" s="702">
        <f t="shared" si="44"/>
        <v>0</v>
      </c>
      <c r="Q145" s="704">
        <f t="shared" si="44"/>
        <v>0</v>
      </c>
      <c r="R145" s="701">
        <f t="shared" si="44"/>
        <v>0</v>
      </c>
      <c r="S145" s="705">
        <v>1</v>
      </c>
      <c r="T145" s="706">
        <f>(S146*T146)+(S147*T147)+(S148*T148)+(S149*T149)+(S150*T150)+(S151*T151)+(S152*T152)+(S153*T153)+(S154*T154)+(S155*T155)</f>
        <v>0</v>
      </c>
      <c r="U145" s="665">
        <f t="shared" ref="U145:U155" si="45">S145*T145*(1+MGKZ)*(1+Gewinn)*(1+Sicherheit)</f>
        <v>0</v>
      </c>
      <c r="V145" s="643">
        <f t="shared" ref="V145:V155" si="46">R145*Fertigung</f>
        <v>0</v>
      </c>
      <c r="W145" s="50">
        <f t="shared" ref="W145:W155" si="47">L145*$E$6+M145*$M$6+N145*$M$7+O145*$M$8+P145*$E$7+Q145*$M$9+U145+V145</f>
        <v>0</v>
      </c>
      <c r="X145" s="442"/>
      <c r="Y145" s="442"/>
      <c r="Z145" s="442"/>
      <c r="AA145" s="442"/>
      <c r="AB145" s="442"/>
      <c r="AC145" s="442"/>
      <c r="AD145" s="442"/>
      <c r="AE145" s="442"/>
      <c r="AF145" s="442"/>
      <c r="AG145" s="442"/>
      <c r="AH145" s="442"/>
      <c r="AI145" s="442"/>
      <c r="AJ145" s="442"/>
      <c r="AK145" s="442"/>
      <c r="AL145" s="442"/>
      <c r="AM145" s="442"/>
      <c r="AN145" s="442"/>
      <c r="AO145" s="442"/>
      <c r="AP145" s="442"/>
      <c r="AQ145" s="442"/>
      <c r="AR145" s="442"/>
      <c r="AS145" s="442"/>
      <c r="AT145" s="442"/>
      <c r="AU145" s="442"/>
      <c r="AV145" s="442"/>
      <c r="AW145" s="442"/>
      <c r="AX145" s="442"/>
      <c r="AY145" s="442"/>
      <c r="AZ145" s="442"/>
    </row>
    <row r="146" spans="2:52" ht="20.100000000000001" hidden="1" customHeight="1" outlineLevel="1">
      <c r="B146" s="433"/>
      <c r="C146" s="1002"/>
      <c r="D146" s="1003"/>
      <c r="E146" s="1003"/>
      <c r="F146" s="1004"/>
      <c r="G146" s="1005"/>
      <c r="H146" s="1006"/>
      <c r="I146" s="1006"/>
      <c r="J146" s="1006"/>
      <c r="K146" s="1007"/>
      <c r="L146" s="715"/>
      <c r="M146" s="715"/>
      <c r="N146" s="715"/>
      <c r="O146" s="715"/>
      <c r="P146" s="715"/>
      <c r="Q146" s="715"/>
      <c r="R146" s="715"/>
      <c r="S146" s="716"/>
      <c r="T146" s="717"/>
      <c r="U146" s="720">
        <f t="shared" si="45"/>
        <v>0</v>
      </c>
      <c r="V146" s="721">
        <f t="shared" si="46"/>
        <v>0</v>
      </c>
      <c r="W146" s="722">
        <f t="shared" si="47"/>
        <v>0</v>
      </c>
      <c r="X146" s="442"/>
      <c r="Y146" s="442"/>
      <c r="Z146" s="442"/>
      <c r="AA146" s="442"/>
      <c r="AB146" s="442"/>
      <c r="AC146" s="442"/>
      <c r="AD146" s="442"/>
      <c r="AE146" s="442"/>
      <c r="AF146" s="442"/>
      <c r="AG146" s="442"/>
      <c r="AH146" s="442"/>
      <c r="AI146" s="442"/>
      <c r="AJ146" s="442"/>
      <c r="AK146" s="442"/>
      <c r="AL146" s="442"/>
      <c r="AM146" s="442"/>
      <c r="AN146" s="442"/>
      <c r="AO146" s="442"/>
      <c r="AP146" s="442"/>
      <c r="AQ146" s="442"/>
      <c r="AR146" s="442"/>
      <c r="AS146" s="442"/>
      <c r="AT146" s="442"/>
      <c r="AU146" s="442"/>
      <c r="AV146" s="442"/>
      <c r="AW146" s="442"/>
      <c r="AX146" s="442"/>
      <c r="AY146" s="442"/>
      <c r="AZ146" s="442"/>
    </row>
    <row r="147" spans="2:52" ht="20.100000000000001" hidden="1" customHeight="1" outlineLevel="1">
      <c r="B147" s="434"/>
      <c r="C147" s="1002"/>
      <c r="D147" s="1003"/>
      <c r="E147" s="1003"/>
      <c r="F147" s="1004"/>
      <c r="G147" s="1005"/>
      <c r="H147" s="1006"/>
      <c r="I147" s="1006"/>
      <c r="J147" s="1006"/>
      <c r="K147" s="1007"/>
      <c r="L147" s="715"/>
      <c r="M147" s="715"/>
      <c r="N147" s="715"/>
      <c r="O147" s="715"/>
      <c r="P147" s="715"/>
      <c r="Q147" s="715"/>
      <c r="R147" s="715"/>
      <c r="S147" s="716"/>
      <c r="T147" s="717"/>
      <c r="U147" s="720">
        <f t="shared" si="45"/>
        <v>0</v>
      </c>
      <c r="V147" s="721">
        <f t="shared" si="46"/>
        <v>0</v>
      </c>
      <c r="W147" s="722">
        <f t="shared" si="47"/>
        <v>0</v>
      </c>
      <c r="X147" s="442"/>
      <c r="Y147" s="442"/>
      <c r="Z147" s="442"/>
      <c r="AA147" s="442"/>
      <c r="AB147" s="442"/>
      <c r="AC147" s="442"/>
      <c r="AD147" s="442"/>
      <c r="AE147" s="442"/>
      <c r="AF147" s="442"/>
      <c r="AG147" s="442"/>
      <c r="AH147" s="442"/>
      <c r="AI147" s="442"/>
      <c r="AJ147" s="442"/>
      <c r="AK147" s="442"/>
      <c r="AL147" s="442"/>
      <c r="AM147" s="442"/>
      <c r="AN147" s="442"/>
      <c r="AO147" s="442"/>
      <c r="AP147" s="442"/>
      <c r="AQ147" s="442"/>
      <c r="AR147" s="442"/>
      <c r="AS147" s="442"/>
      <c r="AT147" s="442"/>
      <c r="AU147" s="442"/>
      <c r="AV147" s="442"/>
      <c r="AW147" s="442"/>
      <c r="AX147" s="442"/>
      <c r="AY147" s="442"/>
      <c r="AZ147" s="442"/>
    </row>
    <row r="148" spans="2:52" ht="20.100000000000001" hidden="1" customHeight="1" outlineLevel="1">
      <c r="B148" s="434"/>
      <c r="C148" s="1002"/>
      <c r="D148" s="1003"/>
      <c r="E148" s="1003"/>
      <c r="F148" s="1004"/>
      <c r="G148" s="1005"/>
      <c r="H148" s="1006"/>
      <c r="I148" s="1006"/>
      <c r="J148" s="1006"/>
      <c r="K148" s="1007"/>
      <c r="L148" s="715"/>
      <c r="M148" s="715"/>
      <c r="N148" s="715"/>
      <c r="O148" s="715"/>
      <c r="P148" s="715"/>
      <c r="Q148" s="715"/>
      <c r="R148" s="715"/>
      <c r="S148" s="716"/>
      <c r="T148" s="717"/>
      <c r="U148" s="720">
        <f t="shared" si="45"/>
        <v>0</v>
      </c>
      <c r="V148" s="721">
        <f t="shared" si="46"/>
        <v>0</v>
      </c>
      <c r="W148" s="722">
        <f t="shared" si="47"/>
        <v>0</v>
      </c>
      <c r="X148" s="442"/>
      <c r="Y148" s="442"/>
      <c r="Z148" s="442"/>
      <c r="AA148" s="442"/>
      <c r="AB148" s="442"/>
      <c r="AC148" s="442"/>
      <c r="AD148" s="442"/>
      <c r="AE148" s="442"/>
      <c r="AF148" s="442"/>
      <c r="AG148" s="442"/>
      <c r="AH148" s="442"/>
      <c r="AI148" s="442"/>
      <c r="AJ148" s="442"/>
      <c r="AK148" s="442"/>
      <c r="AL148" s="442"/>
      <c r="AM148" s="442"/>
      <c r="AN148" s="442"/>
      <c r="AO148" s="442"/>
      <c r="AP148" s="442"/>
      <c r="AQ148" s="442"/>
      <c r="AR148" s="442"/>
      <c r="AS148" s="442"/>
      <c r="AT148" s="442"/>
      <c r="AU148" s="442"/>
      <c r="AV148" s="442"/>
      <c r="AW148" s="442"/>
      <c r="AX148" s="442"/>
      <c r="AY148" s="442"/>
      <c r="AZ148" s="442"/>
    </row>
    <row r="149" spans="2:52" ht="20.100000000000001" hidden="1" customHeight="1" outlineLevel="1">
      <c r="B149" s="434"/>
      <c r="C149" s="1002"/>
      <c r="D149" s="1003"/>
      <c r="E149" s="1003"/>
      <c r="F149" s="1004"/>
      <c r="G149" s="1005"/>
      <c r="H149" s="1006"/>
      <c r="I149" s="1006"/>
      <c r="J149" s="1006"/>
      <c r="K149" s="1007"/>
      <c r="L149" s="715"/>
      <c r="M149" s="715"/>
      <c r="N149" s="715"/>
      <c r="O149" s="715"/>
      <c r="P149" s="715"/>
      <c r="Q149" s="715"/>
      <c r="R149" s="715"/>
      <c r="S149" s="716"/>
      <c r="T149" s="717"/>
      <c r="U149" s="720">
        <f t="shared" si="45"/>
        <v>0</v>
      </c>
      <c r="V149" s="721">
        <f t="shared" si="46"/>
        <v>0</v>
      </c>
      <c r="W149" s="722">
        <f t="shared" si="47"/>
        <v>0</v>
      </c>
      <c r="X149" s="442"/>
      <c r="Y149" s="442"/>
      <c r="Z149" s="442"/>
      <c r="AA149" s="442"/>
      <c r="AB149" s="442"/>
      <c r="AC149" s="442"/>
      <c r="AD149" s="442"/>
      <c r="AE149" s="442"/>
      <c r="AF149" s="442"/>
      <c r="AG149" s="442"/>
      <c r="AH149" s="442"/>
      <c r="AI149" s="442"/>
      <c r="AJ149" s="442"/>
      <c r="AK149" s="442"/>
      <c r="AL149" s="442"/>
      <c r="AM149" s="442"/>
      <c r="AN149" s="442"/>
      <c r="AO149" s="442"/>
      <c r="AP149" s="442"/>
      <c r="AQ149" s="442"/>
      <c r="AR149" s="442"/>
      <c r="AS149" s="442"/>
      <c r="AT149" s="442"/>
      <c r="AU149" s="442"/>
      <c r="AV149" s="442"/>
      <c r="AW149" s="442"/>
      <c r="AX149" s="442"/>
      <c r="AY149" s="442"/>
      <c r="AZ149" s="442"/>
    </row>
    <row r="150" spans="2:52" ht="20.100000000000001" hidden="1" customHeight="1" outlineLevel="1">
      <c r="B150" s="434"/>
      <c r="C150" s="1002"/>
      <c r="D150" s="1003"/>
      <c r="E150" s="1003"/>
      <c r="F150" s="1004"/>
      <c r="G150" s="1005"/>
      <c r="H150" s="1006"/>
      <c r="I150" s="1006"/>
      <c r="J150" s="1006"/>
      <c r="K150" s="1007"/>
      <c r="L150" s="715"/>
      <c r="M150" s="715"/>
      <c r="N150" s="715"/>
      <c r="O150" s="715"/>
      <c r="P150" s="715"/>
      <c r="Q150" s="715"/>
      <c r="R150" s="715"/>
      <c r="S150" s="716"/>
      <c r="T150" s="717"/>
      <c r="U150" s="720">
        <f t="shared" si="45"/>
        <v>0</v>
      </c>
      <c r="V150" s="721">
        <f t="shared" si="46"/>
        <v>0</v>
      </c>
      <c r="W150" s="722">
        <f t="shared" si="47"/>
        <v>0</v>
      </c>
      <c r="X150" s="442"/>
      <c r="Y150" s="442"/>
      <c r="Z150" s="442"/>
      <c r="AA150" s="442"/>
      <c r="AB150" s="442"/>
      <c r="AC150" s="442"/>
      <c r="AD150" s="442"/>
      <c r="AE150" s="442"/>
      <c r="AF150" s="442"/>
      <c r="AG150" s="442"/>
      <c r="AH150" s="442"/>
      <c r="AI150" s="442"/>
      <c r="AJ150" s="442"/>
      <c r="AK150" s="442"/>
      <c r="AL150" s="442"/>
      <c r="AM150" s="442"/>
      <c r="AN150" s="442"/>
      <c r="AO150" s="442"/>
      <c r="AP150" s="442"/>
      <c r="AQ150" s="442"/>
      <c r="AR150" s="442"/>
      <c r="AS150" s="442"/>
      <c r="AT150" s="442"/>
      <c r="AU150" s="442"/>
      <c r="AV150" s="442"/>
      <c r="AW150" s="442"/>
      <c r="AX150" s="442"/>
      <c r="AY150" s="442"/>
      <c r="AZ150" s="442"/>
    </row>
    <row r="151" spans="2:52" ht="20.100000000000001" hidden="1" customHeight="1" outlineLevel="1">
      <c r="B151" s="434"/>
      <c r="C151" s="1002"/>
      <c r="D151" s="1003"/>
      <c r="E151" s="1003"/>
      <c r="F151" s="1004"/>
      <c r="G151" s="1005"/>
      <c r="H151" s="1006"/>
      <c r="I151" s="1006"/>
      <c r="J151" s="1006"/>
      <c r="K151" s="1007"/>
      <c r="L151" s="715"/>
      <c r="M151" s="715"/>
      <c r="N151" s="715"/>
      <c r="O151" s="715"/>
      <c r="P151" s="715"/>
      <c r="Q151" s="715"/>
      <c r="R151" s="715"/>
      <c r="S151" s="716"/>
      <c r="T151" s="717"/>
      <c r="U151" s="720">
        <f t="shared" si="45"/>
        <v>0</v>
      </c>
      <c r="V151" s="721">
        <f t="shared" si="46"/>
        <v>0</v>
      </c>
      <c r="W151" s="722">
        <f t="shared" si="47"/>
        <v>0</v>
      </c>
      <c r="X151" s="442"/>
      <c r="Y151" s="442"/>
      <c r="Z151" s="442"/>
      <c r="AA151" s="442"/>
      <c r="AB151" s="442"/>
      <c r="AC151" s="442"/>
      <c r="AD151" s="442"/>
      <c r="AE151" s="442"/>
      <c r="AF151" s="442"/>
      <c r="AG151" s="442"/>
      <c r="AH151" s="442"/>
      <c r="AI151" s="442"/>
      <c r="AJ151" s="442"/>
      <c r="AK151" s="442"/>
      <c r="AL151" s="442"/>
      <c r="AM151" s="442"/>
      <c r="AN151" s="442"/>
      <c r="AO151" s="442"/>
      <c r="AP151" s="442"/>
      <c r="AQ151" s="442"/>
      <c r="AR151" s="442"/>
      <c r="AS151" s="442"/>
      <c r="AT151" s="442"/>
      <c r="AU151" s="442"/>
      <c r="AV151" s="442"/>
      <c r="AW151" s="442"/>
      <c r="AX151" s="442"/>
      <c r="AY151" s="442"/>
      <c r="AZ151" s="442"/>
    </row>
    <row r="152" spans="2:52" ht="20.100000000000001" hidden="1" customHeight="1" outlineLevel="1">
      <c r="B152" s="434"/>
      <c r="C152" s="1002"/>
      <c r="D152" s="1003"/>
      <c r="E152" s="1003"/>
      <c r="F152" s="1004"/>
      <c r="G152" s="1005"/>
      <c r="H152" s="1006"/>
      <c r="I152" s="1006"/>
      <c r="J152" s="1006"/>
      <c r="K152" s="1007"/>
      <c r="L152" s="715"/>
      <c r="M152" s="715"/>
      <c r="N152" s="715"/>
      <c r="O152" s="715"/>
      <c r="P152" s="715"/>
      <c r="Q152" s="715"/>
      <c r="R152" s="715"/>
      <c r="S152" s="716"/>
      <c r="T152" s="717"/>
      <c r="U152" s="720">
        <f t="shared" si="45"/>
        <v>0</v>
      </c>
      <c r="V152" s="721">
        <f t="shared" si="46"/>
        <v>0</v>
      </c>
      <c r="W152" s="722">
        <f t="shared" si="47"/>
        <v>0</v>
      </c>
      <c r="X152" s="442"/>
      <c r="Y152" s="442"/>
      <c r="Z152" s="442"/>
      <c r="AA152" s="442"/>
      <c r="AB152" s="442"/>
      <c r="AC152" s="442"/>
      <c r="AD152" s="442"/>
      <c r="AE152" s="442"/>
      <c r="AF152" s="442"/>
      <c r="AG152" s="442"/>
      <c r="AH152" s="442"/>
      <c r="AI152" s="442"/>
      <c r="AJ152" s="442"/>
      <c r="AK152" s="442"/>
      <c r="AL152" s="442"/>
      <c r="AM152" s="442"/>
      <c r="AN152" s="442"/>
      <c r="AO152" s="442"/>
      <c r="AP152" s="442"/>
      <c r="AQ152" s="442"/>
      <c r="AR152" s="442"/>
      <c r="AS152" s="442"/>
      <c r="AT152" s="442"/>
      <c r="AU152" s="442"/>
      <c r="AV152" s="442"/>
      <c r="AW152" s="442"/>
      <c r="AX152" s="442"/>
      <c r="AY152" s="442"/>
      <c r="AZ152" s="442"/>
    </row>
    <row r="153" spans="2:52" ht="20.100000000000001" hidden="1" customHeight="1" outlineLevel="1">
      <c r="B153" s="434"/>
      <c r="C153" s="1002"/>
      <c r="D153" s="1003"/>
      <c r="E153" s="1003"/>
      <c r="F153" s="1004"/>
      <c r="G153" s="1005"/>
      <c r="H153" s="1006"/>
      <c r="I153" s="1006"/>
      <c r="J153" s="1006"/>
      <c r="K153" s="1007"/>
      <c r="L153" s="715"/>
      <c r="M153" s="715"/>
      <c r="N153" s="715"/>
      <c r="O153" s="715"/>
      <c r="P153" s="715"/>
      <c r="Q153" s="715"/>
      <c r="R153" s="715"/>
      <c r="S153" s="716"/>
      <c r="T153" s="717"/>
      <c r="U153" s="720">
        <f t="shared" si="45"/>
        <v>0</v>
      </c>
      <c r="V153" s="721">
        <f t="shared" si="46"/>
        <v>0</v>
      </c>
      <c r="W153" s="722">
        <f t="shared" si="47"/>
        <v>0</v>
      </c>
      <c r="X153" s="442"/>
      <c r="Y153" s="442"/>
      <c r="Z153" s="442"/>
      <c r="AA153" s="442"/>
      <c r="AB153" s="442"/>
      <c r="AC153" s="442"/>
      <c r="AD153" s="442"/>
      <c r="AE153" s="442"/>
      <c r="AF153" s="442"/>
      <c r="AG153" s="442"/>
      <c r="AH153" s="442"/>
      <c r="AI153" s="442"/>
      <c r="AJ153" s="442"/>
      <c r="AK153" s="442"/>
      <c r="AL153" s="442"/>
      <c r="AM153" s="442"/>
      <c r="AN153" s="442"/>
      <c r="AO153" s="442"/>
      <c r="AP153" s="442"/>
      <c r="AQ153" s="442"/>
      <c r="AR153" s="442"/>
      <c r="AS153" s="442"/>
      <c r="AT153" s="442"/>
      <c r="AU153" s="442"/>
      <c r="AV153" s="442"/>
      <c r="AW153" s="442"/>
      <c r="AX153" s="442"/>
      <c r="AY153" s="442"/>
      <c r="AZ153" s="442"/>
    </row>
    <row r="154" spans="2:52" ht="20.100000000000001" hidden="1" customHeight="1" outlineLevel="1">
      <c r="B154" s="434"/>
      <c r="C154" s="1002"/>
      <c r="D154" s="1003"/>
      <c r="E154" s="1003"/>
      <c r="F154" s="1004"/>
      <c r="G154" s="1005"/>
      <c r="H154" s="1006"/>
      <c r="I154" s="1006"/>
      <c r="J154" s="1006"/>
      <c r="K154" s="1007"/>
      <c r="L154" s="715"/>
      <c r="M154" s="715"/>
      <c r="N154" s="715"/>
      <c r="O154" s="715"/>
      <c r="P154" s="715"/>
      <c r="Q154" s="715"/>
      <c r="R154" s="715"/>
      <c r="S154" s="716"/>
      <c r="T154" s="717"/>
      <c r="U154" s="720">
        <f t="shared" si="45"/>
        <v>0</v>
      </c>
      <c r="V154" s="721">
        <f t="shared" si="46"/>
        <v>0</v>
      </c>
      <c r="W154" s="722">
        <f t="shared" si="47"/>
        <v>0</v>
      </c>
      <c r="X154" s="442"/>
      <c r="Y154" s="442"/>
      <c r="Z154" s="442"/>
      <c r="AA154" s="442"/>
      <c r="AB154" s="442"/>
      <c r="AC154" s="442"/>
      <c r="AD154" s="442"/>
      <c r="AE154" s="442"/>
      <c r="AF154" s="442"/>
      <c r="AG154" s="442"/>
      <c r="AH154" s="442"/>
      <c r="AI154" s="442"/>
      <c r="AJ154" s="442"/>
      <c r="AK154" s="442"/>
      <c r="AL154" s="442"/>
      <c r="AM154" s="442"/>
      <c r="AN154" s="442"/>
      <c r="AO154" s="442"/>
      <c r="AP154" s="442"/>
      <c r="AQ154" s="442"/>
      <c r="AR154" s="442"/>
      <c r="AS154" s="442"/>
      <c r="AT154" s="442"/>
      <c r="AU154" s="442"/>
      <c r="AV154" s="442"/>
      <c r="AW154" s="442"/>
      <c r="AX154" s="442"/>
      <c r="AY154" s="442"/>
      <c r="AZ154" s="442"/>
    </row>
    <row r="155" spans="2:52" ht="20.100000000000001" hidden="1" customHeight="1" outlineLevel="1">
      <c r="B155" s="434"/>
      <c r="C155" s="1002"/>
      <c r="D155" s="1003"/>
      <c r="E155" s="1003"/>
      <c r="F155" s="1004"/>
      <c r="G155" s="1005"/>
      <c r="H155" s="1006"/>
      <c r="I155" s="1006"/>
      <c r="J155" s="1006"/>
      <c r="K155" s="1007"/>
      <c r="L155" s="715"/>
      <c r="M155" s="715"/>
      <c r="N155" s="715"/>
      <c r="O155" s="715"/>
      <c r="P155" s="715"/>
      <c r="Q155" s="715"/>
      <c r="R155" s="715"/>
      <c r="S155" s="716"/>
      <c r="T155" s="717"/>
      <c r="U155" s="720">
        <f t="shared" si="45"/>
        <v>0</v>
      </c>
      <c r="V155" s="721">
        <f t="shared" si="46"/>
        <v>0</v>
      </c>
      <c r="W155" s="722">
        <f t="shared" si="47"/>
        <v>0</v>
      </c>
      <c r="X155" s="442"/>
      <c r="Y155" s="442"/>
      <c r="Z155" s="442"/>
      <c r="AA155" s="442"/>
      <c r="AB155" s="442"/>
      <c r="AC155" s="442"/>
      <c r="AD155" s="442"/>
      <c r="AE155" s="442"/>
      <c r="AF155" s="442"/>
      <c r="AG155" s="442"/>
      <c r="AH155" s="442"/>
      <c r="AI155" s="442"/>
      <c r="AJ155" s="442"/>
      <c r="AK155" s="442"/>
      <c r="AL155" s="442"/>
      <c r="AM155" s="442"/>
      <c r="AN155" s="442"/>
      <c r="AO155" s="442"/>
      <c r="AP155" s="442"/>
      <c r="AQ155" s="442"/>
      <c r="AR155" s="442"/>
      <c r="AS155" s="442"/>
      <c r="AT155" s="442"/>
      <c r="AU155" s="442"/>
      <c r="AV155" s="442"/>
      <c r="AW155" s="442"/>
      <c r="AX155" s="442"/>
      <c r="AY155" s="442"/>
      <c r="AZ155" s="442"/>
    </row>
    <row r="156" spans="2:52" s="19" customFormat="1" ht="9.9499999999999993" hidden="1" customHeight="1" outlineLevel="1">
      <c r="B156" s="435"/>
      <c r="C156" s="437"/>
      <c r="D156" s="437"/>
      <c r="E156" s="437"/>
      <c r="F156" s="437"/>
      <c r="G156" s="666"/>
      <c r="H156" s="666"/>
      <c r="I156" s="666"/>
      <c r="J156" s="666"/>
      <c r="K156" s="666"/>
      <c r="L156" s="438"/>
      <c r="M156" s="438"/>
      <c r="N156" s="438"/>
      <c r="O156" s="438"/>
      <c r="P156" s="438"/>
      <c r="Q156" s="438"/>
      <c r="R156" s="438"/>
      <c r="S156" s="438"/>
      <c r="T156" s="439"/>
      <c r="U156" s="439"/>
      <c r="V156" s="439"/>
      <c r="W156" s="667"/>
      <c r="X156" s="668"/>
      <c r="Y156" s="668"/>
      <c r="Z156" s="668"/>
      <c r="AA156" s="668"/>
      <c r="AB156" s="668"/>
      <c r="AC156" s="668"/>
      <c r="AD156" s="668"/>
      <c r="AE156" s="668"/>
      <c r="AF156" s="668"/>
      <c r="AG156" s="668"/>
      <c r="AH156" s="668"/>
      <c r="AI156" s="668"/>
      <c r="AJ156" s="668"/>
      <c r="AK156" s="668"/>
      <c r="AL156" s="668"/>
      <c r="AM156" s="668"/>
      <c r="AN156" s="668"/>
      <c r="AO156" s="668"/>
      <c r="AP156" s="668"/>
      <c r="AQ156" s="668"/>
      <c r="AR156" s="668"/>
      <c r="AS156" s="668"/>
      <c r="AT156" s="668"/>
      <c r="AU156" s="668"/>
      <c r="AV156" s="668"/>
      <c r="AW156" s="668"/>
      <c r="AX156" s="668"/>
      <c r="AY156" s="668"/>
      <c r="AZ156" s="668"/>
    </row>
    <row r="157" spans="2:52" ht="20.100000000000001" customHeight="1" collapsed="1">
      <c r="B157" s="714">
        <f>B145+1</f>
        <v>13</v>
      </c>
      <c r="C157" s="1013"/>
      <c r="D157" s="1014"/>
      <c r="E157" s="1014"/>
      <c r="F157" s="1015"/>
      <c r="G157" s="1016"/>
      <c r="H157" s="1017"/>
      <c r="I157" s="1017"/>
      <c r="J157" s="1017"/>
      <c r="K157" s="1018"/>
      <c r="L157" s="701">
        <f t="shared" ref="L157:R157" si="48">SUM(L158:L167)</f>
        <v>0</v>
      </c>
      <c r="M157" s="702">
        <f t="shared" si="48"/>
        <v>0</v>
      </c>
      <c r="N157" s="703">
        <f t="shared" si="48"/>
        <v>0</v>
      </c>
      <c r="O157" s="703">
        <f t="shared" si="48"/>
        <v>0</v>
      </c>
      <c r="P157" s="702">
        <f t="shared" si="48"/>
        <v>0</v>
      </c>
      <c r="Q157" s="704">
        <f t="shared" si="48"/>
        <v>0</v>
      </c>
      <c r="R157" s="701">
        <f t="shared" si="48"/>
        <v>0</v>
      </c>
      <c r="S157" s="705">
        <v>1</v>
      </c>
      <c r="T157" s="706">
        <f>(S158*T158)+(S159*T159)+(S160*T160)+(S161*T161)+(S162*T162)+(S163*T163)+(S164*T164)+(S165*T165)+(S166*T166)+(S167*T167)</f>
        <v>0</v>
      </c>
      <c r="U157" s="665">
        <f t="shared" ref="U157:U167" si="49">S157*T157*(1+MGKZ)*(1+Gewinn)*(1+Sicherheit)</f>
        <v>0</v>
      </c>
      <c r="V157" s="643">
        <f t="shared" ref="V157:V167" si="50">R157*Fertigung</f>
        <v>0</v>
      </c>
      <c r="W157" s="50">
        <f t="shared" ref="W157:W167" si="51">L157*$E$6+M157*$M$6+N157*$M$7+O157*$M$8+P157*$E$7+Q157*$M$9+U157+V157</f>
        <v>0</v>
      </c>
      <c r="X157" s="442"/>
      <c r="Y157" s="442"/>
      <c r="Z157" s="442"/>
      <c r="AA157" s="442"/>
      <c r="AB157" s="442"/>
      <c r="AC157" s="442"/>
      <c r="AD157" s="442"/>
      <c r="AE157" s="442"/>
      <c r="AF157" s="442"/>
      <c r="AG157" s="442"/>
      <c r="AH157" s="442"/>
      <c r="AI157" s="442"/>
      <c r="AJ157" s="442"/>
      <c r="AK157" s="442"/>
      <c r="AL157" s="442"/>
      <c r="AM157" s="442"/>
      <c r="AN157" s="442"/>
      <c r="AO157" s="442"/>
      <c r="AP157" s="442"/>
      <c r="AQ157" s="442"/>
      <c r="AR157" s="442"/>
      <c r="AS157" s="442"/>
      <c r="AT157" s="442"/>
      <c r="AU157" s="442"/>
      <c r="AV157" s="442"/>
      <c r="AW157" s="442"/>
      <c r="AX157" s="442"/>
      <c r="AY157" s="442"/>
      <c r="AZ157" s="442"/>
    </row>
    <row r="158" spans="2:52" ht="20.100000000000001" hidden="1" customHeight="1" outlineLevel="1">
      <c r="B158" s="433"/>
      <c r="C158" s="1002"/>
      <c r="D158" s="1003"/>
      <c r="E158" s="1003"/>
      <c r="F158" s="1004"/>
      <c r="G158" s="1005"/>
      <c r="H158" s="1006"/>
      <c r="I158" s="1006"/>
      <c r="J158" s="1006"/>
      <c r="K158" s="1007"/>
      <c r="L158" s="715"/>
      <c r="M158" s="715"/>
      <c r="N158" s="715"/>
      <c r="O158" s="715"/>
      <c r="P158" s="715"/>
      <c r="Q158" s="715"/>
      <c r="R158" s="715"/>
      <c r="S158" s="716"/>
      <c r="T158" s="717"/>
      <c r="U158" s="720">
        <f t="shared" si="49"/>
        <v>0</v>
      </c>
      <c r="V158" s="721">
        <f t="shared" si="50"/>
        <v>0</v>
      </c>
      <c r="W158" s="722">
        <f t="shared" si="51"/>
        <v>0</v>
      </c>
      <c r="X158" s="442"/>
      <c r="Y158" s="442"/>
      <c r="Z158" s="442"/>
      <c r="AA158" s="442"/>
      <c r="AB158" s="442"/>
      <c r="AC158" s="442"/>
      <c r="AD158" s="442"/>
      <c r="AE158" s="442"/>
      <c r="AF158" s="442"/>
      <c r="AG158" s="442"/>
      <c r="AH158" s="442"/>
      <c r="AI158" s="442"/>
      <c r="AJ158" s="442"/>
      <c r="AK158" s="442"/>
      <c r="AL158" s="442"/>
      <c r="AM158" s="442"/>
      <c r="AN158" s="442"/>
      <c r="AO158" s="442"/>
      <c r="AP158" s="442"/>
      <c r="AQ158" s="442"/>
      <c r="AR158" s="442"/>
      <c r="AS158" s="442"/>
      <c r="AT158" s="442"/>
      <c r="AU158" s="442"/>
      <c r="AV158" s="442"/>
      <c r="AW158" s="442"/>
      <c r="AX158" s="442"/>
      <c r="AY158" s="442"/>
      <c r="AZ158" s="442"/>
    </row>
    <row r="159" spans="2:52" ht="20.100000000000001" hidden="1" customHeight="1" outlineLevel="1">
      <c r="B159" s="434"/>
      <c r="C159" s="1002"/>
      <c r="D159" s="1003"/>
      <c r="E159" s="1003"/>
      <c r="F159" s="1004"/>
      <c r="G159" s="1005"/>
      <c r="H159" s="1006"/>
      <c r="I159" s="1006"/>
      <c r="J159" s="1006"/>
      <c r="K159" s="1007"/>
      <c r="L159" s="715"/>
      <c r="M159" s="715"/>
      <c r="N159" s="715"/>
      <c r="O159" s="715"/>
      <c r="P159" s="715"/>
      <c r="Q159" s="715"/>
      <c r="R159" s="715"/>
      <c r="S159" s="716"/>
      <c r="T159" s="717"/>
      <c r="U159" s="720">
        <f t="shared" si="49"/>
        <v>0</v>
      </c>
      <c r="V159" s="721">
        <f t="shared" si="50"/>
        <v>0</v>
      </c>
      <c r="W159" s="722">
        <f t="shared" si="51"/>
        <v>0</v>
      </c>
      <c r="X159" s="442"/>
      <c r="Y159" s="442"/>
      <c r="Z159" s="442"/>
      <c r="AA159" s="442"/>
      <c r="AB159" s="442"/>
      <c r="AC159" s="442"/>
      <c r="AD159" s="442"/>
      <c r="AE159" s="442"/>
      <c r="AF159" s="442"/>
      <c r="AG159" s="442"/>
      <c r="AH159" s="442"/>
      <c r="AI159" s="442"/>
      <c r="AJ159" s="442"/>
      <c r="AK159" s="442"/>
      <c r="AL159" s="442"/>
      <c r="AM159" s="442"/>
      <c r="AN159" s="442"/>
      <c r="AO159" s="442"/>
      <c r="AP159" s="442"/>
      <c r="AQ159" s="442"/>
      <c r="AR159" s="442"/>
      <c r="AS159" s="442"/>
      <c r="AT159" s="442"/>
      <c r="AU159" s="442"/>
      <c r="AV159" s="442"/>
      <c r="AW159" s="442"/>
      <c r="AX159" s="442"/>
      <c r="AY159" s="442"/>
      <c r="AZ159" s="442"/>
    </row>
    <row r="160" spans="2:52" ht="20.100000000000001" hidden="1" customHeight="1" outlineLevel="1">
      <c r="B160" s="434"/>
      <c r="C160" s="1002"/>
      <c r="D160" s="1003"/>
      <c r="E160" s="1003"/>
      <c r="F160" s="1004"/>
      <c r="G160" s="1005"/>
      <c r="H160" s="1006"/>
      <c r="I160" s="1006"/>
      <c r="J160" s="1006"/>
      <c r="K160" s="1007"/>
      <c r="L160" s="715"/>
      <c r="M160" s="715"/>
      <c r="N160" s="715"/>
      <c r="O160" s="715"/>
      <c r="P160" s="715"/>
      <c r="Q160" s="715"/>
      <c r="R160" s="715"/>
      <c r="S160" s="716"/>
      <c r="T160" s="717"/>
      <c r="U160" s="720">
        <f t="shared" si="49"/>
        <v>0</v>
      </c>
      <c r="V160" s="721">
        <f t="shared" si="50"/>
        <v>0</v>
      </c>
      <c r="W160" s="722">
        <f t="shared" si="51"/>
        <v>0</v>
      </c>
      <c r="X160" s="442"/>
      <c r="Y160" s="442"/>
      <c r="Z160" s="442"/>
      <c r="AA160" s="442"/>
      <c r="AB160" s="442"/>
      <c r="AC160" s="442"/>
      <c r="AD160" s="442"/>
      <c r="AE160" s="442"/>
      <c r="AF160" s="442"/>
      <c r="AG160" s="442"/>
      <c r="AH160" s="442"/>
      <c r="AI160" s="442"/>
      <c r="AJ160" s="442"/>
      <c r="AK160" s="442"/>
      <c r="AL160" s="442"/>
      <c r="AM160" s="442"/>
      <c r="AN160" s="442"/>
      <c r="AO160" s="442"/>
      <c r="AP160" s="442"/>
      <c r="AQ160" s="442"/>
      <c r="AR160" s="442"/>
      <c r="AS160" s="442"/>
      <c r="AT160" s="442"/>
      <c r="AU160" s="442"/>
      <c r="AV160" s="442"/>
      <c r="AW160" s="442"/>
      <c r="AX160" s="442"/>
      <c r="AY160" s="442"/>
      <c r="AZ160" s="442"/>
    </row>
    <row r="161" spans="2:52" ht="20.100000000000001" hidden="1" customHeight="1" outlineLevel="1">
      <c r="B161" s="434"/>
      <c r="C161" s="1002"/>
      <c r="D161" s="1003"/>
      <c r="E161" s="1003"/>
      <c r="F161" s="1004"/>
      <c r="G161" s="1005"/>
      <c r="H161" s="1006"/>
      <c r="I161" s="1006"/>
      <c r="J161" s="1006"/>
      <c r="K161" s="1007"/>
      <c r="L161" s="715"/>
      <c r="M161" s="715"/>
      <c r="N161" s="715"/>
      <c r="O161" s="715"/>
      <c r="P161" s="715"/>
      <c r="Q161" s="715"/>
      <c r="R161" s="715"/>
      <c r="S161" s="716"/>
      <c r="T161" s="717"/>
      <c r="U161" s="720">
        <f t="shared" si="49"/>
        <v>0</v>
      </c>
      <c r="V161" s="721">
        <f t="shared" si="50"/>
        <v>0</v>
      </c>
      <c r="W161" s="722">
        <f t="shared" si="51"/>
        <v>0</v>
      </c>
      <c r="X161" s="442"/>
      <c r="Y161" s="442"/>
      <c r="Z161" s="442"/>
      <c r="AA161" s="442"/>
      <c r="AB161" s="442"/>
      <c r="AC161" s="442"/>
      <c r="AD161" s="442"/>
      <c r="AE161" s="442"/>
      <c r="AF161" s="442"/>
      <c r="AG161" s="442"/>
      <c r="AH161" s="442"/>
      <c r="AI161" s="442"/>
      <c r="AJ161" s="442"/>
      <c r="AK161" s="442"/>
      <c r="AL161" s="442"/>
      <c r="AM161" s="442"/>
      <c r="AN161" s="442"/>
      <c r="AO161" s="442"/>
      <c r="AP161" s="442"/>
      <c r="AQ161" s="442"/>
      <c r="AR161" s="442"/>
      <c r="AS161" s="442"/>
      <c r="AT161" s="442"/>
      <c r="AU161" s="442"/>
      <c r="AV161" s="442"/>
      <c r="AW161" s="442"/>
      <c r="AX161" s="442"/>
      <c r="AY161" s="442"/>
      <c r="AZ161" s="442"/>
    </row>
    <row r="162" spans="2:52" ht="20.100000000000001" hidden="1" customHeight="1" outlineLevel="1">
      <c r="B162" s="434"/>
      <c r="C162" s="1002"/>
      <c r="D162" s="1003"/>
      <c r="E162" s="1003"/>
      <c r="F162" s="1004"/>
      <c r="G162" s="1005"/>
      <c r="H162" s="1006"/>
      <c r="I162" s="1006"/>
      <c r="J162" s="1006"/>
      <c r="K162" s="1007"/>
      <c r="L162" s="715"/>
      <c r="M162" s="715"/>
      <c r="N162" s="715"/>
      <c r="O162" s="715"/>
      <c r="P162" s="715"/>
      <c r="Q162" s="715"/>
      <c r="R162" s="715"/>
      <c r="S162" s="716"/>
      <c r="T162" s="717"/>
      <c r="U162" s="720">
        <f t="shared" si="49"/>
        <v>0</v>
      </c>
      <c r="V162" s="721">
        <f t="shared" si="50"/>
        <v>0</v>
      </c>
      <c r="W162" s="722">
        <f t="shared" si="51"/>
        <v>0</v>
      </c>
      <c r="X162" s="442"/>
      <c r="Y162" s="442"/>
      <c r="Z162" s="442"/>
      <c r="AA162" s="442"/>
      <c r="AB162" s="442"/>
      <c r="AC162" s="442"/>
      <c r="AD162" s="442"/>
      <c r="AE162" s="442"/>
      <c r="AF162" s="442"/>
      <c r="AG162" s="442"/>
      <c r="AH162" s="442"/>
      <c r="AI162" s="442"/>
      <c r="AJ162" s="442"/>
      <c r="AK162" s="442"/>
      <c r="AL162" s="442"/>
      <c r="AM162" s="442"/>
      <c r="AN162" s="442"/>
      <c r="AO162" s="442"/>
      <c r="AP162" s="442"/>
      <c r="AQ162" s="442"/>
      <c r="AR162" s="442"/>
      <c r="AS162" s="442"/>
      <c r="AT162" s="442"/>
      <c r="AU162" s="442"/>
      <c r="AV162" s="442"/>
      <c r="AW162" s="442"/>
      <c r="AX162" s="442"/>
      <c r="AY162" s="442"/>
      <c r="AZ162" s="442"/>
    </row>
    <row r="163" spans="2:52" ht="20.100000000000001" hidden="1" customHeight="1" outlineLevel="1">
      <c r="B163" s="434"/>
      <c r="C163" s="1002"/>
      <c r="D163" s="1003"/>
      <c r="E163" s="1003"/>
      <c r="F163" s="1004"/>
      <c r="G163" s="1005"/>
      <c r="H163" s="1006"/>
      <c r="I163" s="1006"/>
      <c r="J163" s="1006"/>
      <c r="K163" s="1007"/>
      <c r="L163" s="715"/>
      <c r="M163" s="715"/>
      <c r="N163" s="715"/>
      <c r="O163" s="715"/>
      <c r="P163" s="715"/>
      <c r="Q163" s="715"/>
      <c r="R163" s="715"/>
      <c r="S163" s="716"/>
      <c r="T163" s="717"/>
      <c r="U163" s="720">
        <f t="shared" si="49"/>
        <v>0</v>
      </c>
      <c r="V163" s="721">
        <f t="shared" si="50"/>
        <v>0</v>
      </c>
      <c r="W163" s="722">
        <f t="shared" si="51"/>
        <v>0</v>
      </c>
      <c r="X163" s="442"/>
      <c r="Y163" s="442"/>
      <c r="Z163" s="442"/>
      <c r="AA163" s="442"/>
      <c r="AB163" s="442"/>
      <c r="AC163" s="442"/>
      <c r="AD163" s="442"/>
      <c r="AE163" s="442"/>
      <c r="AF163" s="442"/>
      <c r="AG163" s="442"/>
      <c r="AH163" s="442"/>
      <c r="AI163" s="442"/>
      <c r="AJ163" s="442"/>
      <c r="AK163" s="442"/>
      <c r="AL163" s="442"/>
      <c r="AM163" s="442"/>
      <c r="AN163" s="442"/>
      <c r="AO163" s="442"/>
      <c r="AP163" s="442"/>
      <c r="AQ163" s="442"/>
      <c r="AR163" s="442"/>
      <c r="AS163" s="442"/>
      <c r="AT163" s="442"/>
      <c r="AU163" s="442"/>
      <c r="AV163" s="442"/>
      <c r="AW163" s="442"/>
      <c r="AX163" s="442"/>
      <c r="AY163" s="442"/>
      <c r="AZ163" s="442"/>
    </row>
    <row r="164" spans="2:52" ht="20.100000000000001" hidden="1" customHeight="1" outlineLevel="1">
      <c r="B164" s="434"/>
      <c r="C164" s="1002"/>
      <c r="D164" s="1003"/>
      <c r="E164" s="1003"/>
      <c r="F164" s="1004"/>
      <c r="G164" s="1005"/>
      <c r="H164" s="1006"/>
      <c r="I164" s="1006"/>
      <c r="J164" s="1006"/>
      <c r="K164" s="1007"/>
      <c r="L164" s="715"/>
      <c r="M164" s="715"/>
      <c r="N164" s="715"/>
      <c r="O164" s="715"/>
      <c r="P164" s="715"/>
      <c r="Q164" s="715"/>
      <c r="R164" s="715"/>
      <c r="S164" s="716"/>
      <c r="T164" s="717"/>
      <c r="U164" s="720">
        <f t="shared" si="49"/>
        <v>0</v>
      </c>
      <c r="V164" s="721">
        <f t="shared" si="50"/>
        <v>0</v>
      </c>
      <c r="W164" s="722">
        <f t="shared" si="51"/>
        <v>0</v>
      </c>
      <c r="X164" s="442"/>
      <c r="Y164" s="442"/>
      <c r="Z164" s="442"/>
      <c r="AA164" s="442"/>
      <c r="AB164" s="442"/>
      <c r="AC164" s="442"/>
      <c r="AD164" s="442"/>
      <c r="AE164" s="442"/>
      <c r="AF164" s="442"/>
      <c r="AG164" s="442"/>
      <c r="AH164" s="442"/>
      <c r="AI164" s="442"/>
      <c r="AJ164" s="442"/>
      <c r="AK164" s="442"/>
      <c r="AL164" s="442"/>
      <c r="AM164" s="442"/>
      <c r="AN164" s="442"/>
      <c r="AO164" s="442"/>
      <c r="AP164" s="442"/>
      <c r="AQ164" s="442"/>
      <c r="AR164" s="442"/>
      <c r="AS164" s="442"/>
      <c r="AT164" s="442"/>
      <c r="AU164" s="442"/>
      <c r="AV164" s="442"/>
      <c r="AW164" s="442"/>
      <c r="AX164" s="442"/>
      <c r="AY164" s="442"/>
      <c r="AZ164" s="442"/>
    </row>
    <row r="165" spans="2:52" ht="20.100000000000001" hidden="1" customHeight="1" outlineLevel="1">
      <c r="B165" s="434"/>
      <c r="C165" s="1002"/>
      <c r="D165" s="1003"/>
      <c r="E165" s="1003"/>
      <c r="F165" s="1004"/>
      <c r="G165" s="1005"/>
      <c r="H165" s="1006"/>
      <c r="I165" s="1006"/>
      <c r="J165" s="1006"/>
      <c r="K165" s="1007"/>
      <c r="L165" s="715"/>
      <c r="M165" s="715"/>
      <c r="N165" s="715"/>
      <c r="O165" s="715"/>
      <c r="P165" s="715"/>
      <c r="Q165" s="715"/>
      <c r="R165" s="715"/>
      <c r="S165" s="716"/>
      <c r="T165" s="717"/>
      <c r="U165" s="720">
        <f t="shared" si="49"/>
        <v>0</v>
      </c>
      <c r="V165" s="721">
        <f t="shared" si="50"/>
        <v>0</v>
      </c>
      <c r="W165" s="722">
        <f t="shared" si="51"/>
        <v>0</v>
      </c>
      <c r="X165" s="442"/>
      <c r="Y165" s="442"/>
      <c r="Z165" s="442"/>
      <c r="AA165" s="442"/>
      <c r="AB165" s="442"/>
      <c r="AC165" s="442"/>
      <c r="AD165" s="442"/>
      <c r="AE165" s="442"/>
      <c r="AF165" s="442"/>
      <c r="AG165" s="442"/>
      <c r="AH165" s="442"/>
      <c r="AI165" s="442"/>
      <c r="AJ165" s="442"/>
      <c r="AK165" s="442"/>
      <c r="AL165" s="442"/>
      <c r="AM165" s="442"/>
      <c r="AN165" s="442"/>
      <c r="AO165" s="442"/>
      <c r="AP165" s="442"/>
      <c r="AQ165" s="442"/>
      <c r="AR165" s="442"/>
      <c r="AS165" s="442"/>
      <c r="AT165" s="442"/>
      <c r="AU165" s="442"/>
      <c r="AV165" s="442"/>
      <c r="AW165" s="442"/>
      <c r="AX165" s="442"/>
      <c r="AY165" s="442"/>
      <c r="AZ165" s="442"/>
    </row>
    <row r="166" spans="2:52" ht="20.100000000000001" hidden="1" customHeight="1" outlineLevel="1">
      <c r="B166" s="434"/>
      <c r="C166" s="1002"/>
      <c r="D166" s="1003"/>
      <c r="E166" s="1003"/>
      <c r="F166" s="1004"/>
      <c r="G166" s="1005"/>
      <c r="H166" s="1006"/>
      <c r="I166" s="1006"/>
      <c r="J166" s="1006"/>
      <c r="K166" s="1007"/>
      <c r="L166" s="715"/>
      <c r="M166" s="715"/>
      <c r="N166" s="715"/>
      <c r="O166" s="715"/>
      <c r="P166" s="715"/>
      <c r="Q166" s="715"/>
      <c r="R166" s="715"/>
      <c r="S166" s="716"/>
      <c r="T166" s="717"/>
      <c r="U166" s="720">
        <f t="shared" si="49"/>
        <v>0</v>
      </c>
      <c r="V166" s="721">
        <f t="shared" si="50"/>
        <v>0</v>
      </c>
      <c r="W166" s="722">
        <f t="shared" si="51"/>
        <v>0</v>
      </c>
      <c r="X166" s="442"/>
      <c r="Y166" s="442"/>
      <c r="Z166" s="442"/>
      <c r="AA166" s="442"/>
      <c r="AB166" s="442"/>
      <c r="AC166" s="442"/>
      <c r="AD166" s="442"/>
      <c r="AE166" s="442"/>
      <c r="AF166" s="442"/>
      <c r="AG166" s="442"/>
      <c r="AH166" s="442"/>
      <c r="AI166" s="442"/>
      <c r="AJ166" s="442"/>
      <c r="AK166" s="442"/>
      <c r="AL166" s="442"/>
      <c r="AM166" s="442"/>
      <c r="AN166" s="442"/>
      <c r="AO166" s="442"/>
      <c r="AP166" s="442"/>
      <c r="AQ166" s="442"/>
      <c r="AR166" s="442"/>
      <c r="AS166" s="442"/>
      <c r="AT166" s="442"/>
      <c r="AU166" s="442"/>
      <c r="AV166" s="442"/>
      <c r="AW166" s="442"/>
      <c r="AX166" s="442"/>
      <c r="AY166" s="442"/>
      <c r="AZ166" s="442"/>
    </row>
    <row r="167" spans="2:52" ht="20.100000000000001" hidden="1" customHeight="1" outlineLevel="1">
      <c r="B167" s="434"/>
      <c r="C167" s="1002"/>
      <c r="D167" s="1003"/>
      <c r="E167" s="1003"/>
      <c r="F167" s="1004"/>
      <c r="G167" s="1005"/>
      <c r="H167" s="1006"/>
      <c r="I167" s="1006"/>
      <c r="J167" s="1006"/>
      <c r="K167" s="1007"/>
      <c r="L167" s="715"/>
      <c r="M167" s="715"/>
      <c r="N167" s="715"/>
      <c r="O167" s="715"/>
      <c r="P167" s="715"/>
      <c r="Q167" s="715"/>
      <c r="R167" s="715"/>
      <c r="S167" s="716"/>
      <c r="T167" s="717"/>
      <c r="U167" s="720">
        <f t="shared" si="49"/>
        <v>0</v>
      </c>
      <c r="V167" s="721">
        <f t="shared" si="50"/>
        <v>0</v>
      </c>
      <c r="W167" s="722">
        <f t="shared" si="51"/>
        <v>0</v>
      </c>
      <c r="X167" s="442"/>
      <c r="Y167" s="442"/>
      <c r="Z167" s="442"/>
      <c r="AA167" s="442"/>
      <c r="AB167" s="442"/>
      <c r="AC167" s="442"/>
      <c r="AD167" s="442"/>
      <c r="AE167" s="442"/>
      <c r="AF167" s="442"/>
      <c r="AG167" s="442"/>
      <c r="AH167" s="442"/>
      <c r="AI167" s="442"/>
      <c r="AJ167" s="442"/>
      <c r="AK167" s="442"/>
      <c r="AL167" s="442"/>
      <c r="AM167" s="442"/>
      <c r="AN167" s="442"/>
      <c r="AO167" s="442"/>
      <c r="AP167" s="442"/>
      <c r="AQ167" s="442"/>
      <c r="AR167" s="442"/>
      <c r="AS167" s="442"/>
      <c r="AT167" s="442"/>
      <c r="AU167" s="442"/>
      <c r="AV167" s="442"/>
      <c r="AW167" s="442"/>
      <c r="AX167" s="442"/>
      <c r="AY167" s="442"/>
      <c r="AZ167" s="442"/>
    </row>
    <row r="168" spans="2:52" s="19" customFormat="1" ht="9.9499999999999993" hidden="1" customHeight="1" outlineLevel="1">
      <c r="B168" s="435"/>
      <c r="C168" s="437"/>
      <c r="D168" s="437"/>
      <c r="E168" s="437"/>
      <c r="F168" s="437"/>
      <c r="G168" s="666"/>
      <c r="H168" s="666"/>
      <c r="I168" s="666"/>
      <c r="J168" s="666"/>
      <c r="K168" s="666"/>
      <c r="L168" s="438"/>
      <c r="M168" s="438"/>
      <c r="N168" s="438"/>
      <c r="O168" s="438"/>
      <c r="P168" s="438"/>
      <c r="Q168" s="438"/>
      <c r="R168" s="438"/>
      <c r="S168" s="438"/>
      <c r="T168" s="439"/>
      <c r="U168" s="439"/>
      <c r="V168" s="439"/>
      <c r="W168" s="667"/>
      <c r="X168" s="668"/>
      <c r="Y168" s="668"/>
      <c r="Z168" s="668"/>
      <c r="AA168" s="668"/>
      <c r="AB168" s="668"/>
      <c r="AC168" s="668"/>
      <c r="AD168" s="668"/>
      <c r="AE168" s="668"/>
      <c r="AF168" s="668"/>
      <c r="AG168" s="668"/>
      <c r="AH168" s="668"/>
      <c r="AI168" s="668"/>
      <c r="AJ168" s="668"/>
      <c r="AK168" s="668"/>
      <c r="AL168" s="668"/>
      <c r="AM168" s="668"/>
      <c r="AN168" s="668"/>
      <c r="AO168" s="668"/>
      <c r="AP168" s="668"/>
      <c r="AQ168" s="668"/>
      <c r="AR168" s="668"/>
      <c r="AS168" s="668"/>
      <c r="AT168" s="668"/>
      <c r="AU168" s="668"/>
      <c r="AV168" s="668"/>
      <c r="AW168" s="668"/>
      <c r="AX168" s="668"/>
      <c r="AY168" s="668"/>
      <c r="AZ168" s="668"/>
    </row>
    <row r="169" spans="2:52" ht="20.100000000000001" customHeight="1" collapsed="1">
      <c r="B169" s="32">
        <f>B157+1</f>
        <v>14</v>
      </c>
      <c r="C169" s="1013"/>
      <c r="D169" s="1014"/>
      <c r="E169" s="1014"/>
      <c r="F169" s="1015"/>
      <c r="G169" s="1016"/>
      <c r="H169" s="1017"/>
      <c r="I169" s="1017"/>
      <c r="J169" s="1017"/>
      <c r="K169" s="1018"/>
      <c r="L169" s="701">
        <f t="shared" ref="L169:R169" si="52">SUM(L170:L179)</f>
        <v>0</v>
      </c>
      <c r="M169" s="702">
        <f t="shared" si="52"/>
        <v>0</v>
      </c>
      <c r="N169" s="703">
        <f t="shared" si="52"/>
        <v>0</v>
      </c>
      <c r="O169" s="703">
        <f t="shared" si="52"/>
        <v>0</v>
      </c>
      <c r="P169" s="702">
        <f t="shared" si="52"/>
        <v>0</v>
      </c>
      <c r="Q169" s="704">
        <f t="shared" si="52"/>
        <v>0</v>
      </c>
      <c r="R169" s="701">
        <f t="shared" si="52"/>
        <v>0</v>
      </c>
      <c r="S169" s="705">
        <v>1</v>
      </c>
      <c r="T169" s="706">
        <f>(S170*T170)+(S171*T171)+(S172*T172)+(S173*T173)+(S174*T174)+(S175*T175)+(S176*T176)+(S177*T177)+(S178*T178)+(S179*T179)</f>
        <v>0</v>
      </c>
      <c r="U169" s="665">
        <f t="shared" ref="U169:U179" si="53">S169*T169*(1+MGKZ)*(1+Gewinn)*(1+Sicherheit)</f>
        <v>0</v>
      </c>
      <c r="V169" s="643">
        <f t="shared" ref="V169:V179" si="54">R169*Fertigung</f>
        <v>0</v>
      </c>
      <c r="W169" s="50">
        <f t="shared" ref="W169:W179" si="55">L169*$E$6+M169*$M$6+N169*$M$7+O169*$M$8+P169*$E$7+Q169*$M$9+U169+V169</f>
        <v>0</v>
      </c>
      <c r="X169" s="442"/>
      <c r="Y169" s="442"/>
      <c r="Z169" s="442"/>
      <c r="AA169" s="442"/>
      <c r="AB169" s="442"/>
      <c r="AC169" s="442"/>
      <c r="AD169" s="442"/>
      <c r="AE169" s="442"/>
      <c r="AF169" s="442"/>
      <c r="AG169" s="442"/>
      <c r="AH169" s="442"/>
      <c r="AI169" s="442"/>
      <c r="AJ169" s="442"/>
      <c r="AK169" s="442"/>
      <c r="AL169" s="442"/>
      <c r="AM169" s="442"/>
      <c r="AN169" s="442"/>
      <c r="AO169" s="442"/>
      <c r="AP169" s="442"/>
      <c r="AQ169" s="442"/>
      <c r="AR169" s="442"/>
      <c r="AS169" s="442"/>
      <c r="AT169" s="442"/>
      <c r="AU169" s="442"/>
      <c r="AV169" s="442"/>
      <c r="AW169" s="442"/>
      <c r="AX169" s="442"/>
      <c r="AY169" s="442"/>
      <c r="AZ169" s="442"/>
    </row>
    <row r="170" spans="2:52" ht="20.100000000000001" hidden="1" customHeight="1" outlineLevel="1">
      <c r="B170" s="433"/>
      <c r="C170" s="1002"/>
      <c r="D170" s="1003"/>
      <c r="E170" s="1003"/>
      <c r="F170" s="1004"/>
      <c r="G170" s="1005"/>
      <c r="H170" s="1006"/>
      <c r="I170" s="1006"/>
      <c r="J170" s="1006"/>
      <c r="K170" s="1007"/>
      <c r="L170" s="715"/>
      <c r="M170" s="715"/>
      <c r="N170" s="715"/>
      <c r="O170" s="715"/>
      <c r="P170" s="715"/>
      <c r="Q170" s="715"/>
      <c r="R170" s="715"/>
      <c r="S170" s="716"/>
      <c r="T170" s="717"/>
      <c r="U170" s="720">
        <f t="shared" si="53"/>
        <v>0</v>
      </c>
      <c r="V170" s="721">
        <f t="shared" si="54"/>
        <v>0</v>
      </c>
      <c r="W170" s="722">
        <f t="shared" si="55"/>
        <v>0</v>
      </c>
      <c r="X170" s="442"/>
      <c r="Y170" s="442"/>
      <c r="Z170" s="442"/>
      <c r="AA170" s="442"/>
      <c r="AB170" s="442"/>
      <c r="AC170" s="442"/>
      <c r="AD170" s="442"/>
      <c r="AE170" s="442"/>
      <c r="AF170" s="442"/>
      <c r="AG170" s="442"/>
      <c r="AH170" s="442"/>
      <c r="AI170" s="442"/>
      <c r="AJ170" s="442"/>
      <c r="AK170" s="442"/>
      <c r="AL170" s="442"/>
      <c r="AM170" s="442"/>
      <c r="AN170" s="442"/>
      <c r="AO170" s="442"/>
      <c r="AP170" s="442"/>
      <c r="AQ170" s="442"/>
      <c r="AR170" s="442"/>
      <c r="AS170" s="442"/>
      <c r="AT170" s="442"/>
      <c r="AU170" s="442"/>
      <c r="AV170" s="442"/>
      <c r="AW170" s="442"/>
      <c r="AX170" s="442"/>
      <c r="AY170" s="442"/>
      <c r="AZ170" s="442"/>
    </row>
    <row r="171" spans="2:52" ht="20.100000000000001" hidden="1" customHeight="1" outlineLevel="1">
      <c r="B171" s="434"/>
      <c r="C171" s="1002"/>
      <c r="D171" s="1003"/>
      <c r="E171" s="1003"/>
      <c r="F171" s="1004"/>
      <c r="G171" s="1005"/>
      <c r="H171" s="1006"/>
      <c r="I171" s="1006"/>
      <c r="J171" s="1006"/>
      <c r="K171" s="1007"/>
      <c r="L171" s="715"/>
      <c r="M171" s="715"/>
      <c r="N171" s="715"/>
      <c r="O171" s="715"/>
      <c r="P171" s="715"/>
      <c r="Q171" s="715"/>
      <c r="R171" s="715"/>
      <c r="S171" s="716"/>
      <c r="T171" s="717"/>
      <c r="U171" s="720">
        <f t="shared" si="53"/>
        <v>0</v>
      </c>
      <c r="V171" s="721">
        <f t="shared" si="54"/>
        <v>0</v>
      </c>
      <c r="W171" s="722">
        <f t="shared" si="55"/>
        <v>0</v>
      </c>
      <c r="X171" s="442"/>
      <c r="Y171" s="442"/>
      <c r="Z171" s="442"/>
      <c r="AA171" s="442"/>
      <c r="AB171" s="442"/>
      <c r="AC171" s="442"/>
      <c r="AD171" s="442"/>
      <c r="AE171" s="442"/>
      <c r="AF171" s="442"/>
      <c r="AG171" s="442"/>
      <c r="AH171" s="442"/>
      <c r="AI171" s="442"/>
      <c r="AJ171" s="442"/>
      <c r="AK171" s="442"/>
      <c r="AL171" s="442"/>
      <c r="AM171" s="442"/>
      <c r="AN171" s="442"/>
      <c r="AO171" s="442"/>
      <c r="AP171" s="442"/>
      <c r="AQ171" s="442"/>
      <c r="AR171" s="442"/>
      <c r="AS171" s="442"/>
      <c r="AT171" s="442"/>
      <c r="AU171" s="442"/>
      <c r="AV171" s="442"/>
      <c r="AW171" s="442"/>
      <c r="AX171" s="442"/>
      <c r="AY171" s="442"/>
      <c r="AZ171" s="442"/>
    </row>
    <row r="172" spans="2:52" ht="20.100000000000001" hidden="1" customHeight="1" outlineLevel="1">
      <c r="B172" s="434"/>
      <c r="C172" s="1002"/>
      <c r="D172" s="1003"/>
      <c r="E172" s="1003"/>
      <c r="F172" s="1004"/>
      <c r="G172" s="1005"/>
      <c r="H172" s="1006"/>
      <c r="I172" s="1006"/>
      <c r="J172" s="1006"/>
      <c r="K172" s="1007"/>
      <c r="L172" s="715"/>
      <c r="M172" s="715"/>
      <c r="N172" s="715"/>
      <c r="O172" s="715"/>
      <c r="P172" s="715"/>
      <c r="Q172" s="715"/>
      <c r="R172" s="715"/>
      <c r="S172" s="716"/>
      <c r="T172" s="717"/>
      <c r="U172" s="720">
        <f t="shared" si="53"/>
        <v>0</v>
      </c>
      <c r="V172" s="721">
        <f t="shared" si="54"/>
        <v>0</v>
      </c>
      <c r="W172" s="722">
        <f t="shared" si="55"/>
        <v>0</v>
      </c>
      <c r="X172" s="442"/>
      <c r="Y172" s="442"/>
      <c r="Z172" s="442"/>
      <c r="AA172" s="442"/>
      <c r="AB172" s="442"/>
      <c r="AC172" s="442"/>
      <c r="AD172" s="442"/>
      <c r="AE172" s="442"/>
      <c r="AF172" s="442"/>
      <c r="AG172" s="442"/>
      <c r="AH172" s="442"/>
      <c r="AI172" s="442"/>
      <c r="AJ172" s="442"/>
      <c r="AK172" s="442"/>
      <c r="AL172" s="442"/>
      <c r="AM172" s="442"/>
      <c r="AN172" s="442"/>
      <c r="AO172" s="442"/>
      <c r="AP172" s="442"/>
      <c r="AQ172" s="442"/>
      <c r="AR172" s="442"/>
      <c r="AS172" s="442"/>
      <c r="AT172" s="442"/>
      <c r="AU172" s="442"/>
      <c r="AV172" s="442"/>
      <c r="AW172" s="442"/>
      <c r="AX172" s="442"/>
      <c r="AY172" s="442"/>
      <c r="AZ172" s="442"/>
    </row>
    <row r="173" spans="2:52" ht="20.100000000000001" hidden="1" customHeight="1" outlineLevel="1">
      <c r="B173" s="434"/>
      <c r="C173" s="1002"/>
      <c r="D173" s="1003"/>
      <c r="E173" s="1003"/>
      <c r="F173" s="1004"/>
      <c r="G173" s="1005"/>
      <c r="H173" s="1006"/>
      <c r="I173" s="1006"/>
      <c r="J173" s="1006"/>
      <c r="K173" s="1007"/>
      <c r="L173" s="715"/>
      <c r="M173" s="715"/>
      <c r="N173" s="715"/>
      <c r="O173" s="715"/>
      <c r="P173" s="715"/>
      <c r="Q173" s="715"/>
      <c r="R173" s="715"/>
      <c r="S173" s="716"/>
      <c r="T173" s="717"/>
      <c r="U173" s="720">
        <f t="shared" si="53"/>
        <v>0</v>
      </c>
      <c r="V173" s="721">
        <f t="shared" si="54"/>
        <v>0</v>
      </c>
      <c r="W173" s="722">
        <f t="shared" si="55"/>
        <v>0</v>
      </c>
      <c r="X173" s="442"/>
      <c r="Y173" s="442"/>
      <c r="Z173" s="442"/>
      <c r="AA173" s="442"/>
      <c r="AB173" s="442"/>
      <c r="AC173" s="442"/>
      <c r="AD173" s="442"/>
      <c r="AE173" s="442"/>
      <c r="AF173" s="442"/>
      <c r="AG173" s="442"/>
      <c r="AH173" s="442"/>
      <c r="AI173" s="442"/>
      <c r="AJ173" s="442"/>
      <c r="AK173" s="442"/>
      <c r="AL173" s="442"/>
      <c r="AM173" s="442"/>
      <c r="AN173" s="442"/>
      <c r="AO173" s="442"/>
      <c r="AP173" s="442"/>
      <c r="AQ173" s="442"/>
      <c r="AR173" s="442"/>
      <c r="AS173" s="442"/>
      <c r="AT173" s="442"/>
      <c r="AU173" s="442"/>
      <c r="AV173" s="442"/>
      <c r="AW173" s="442"/>
      <c r="AX173" s="442"/>
      <c r="AY173" s="442"/>
      <c r="AZ173" s="442"/>
    </row>
    <row r="174" spans="2:52" ht="20.100000000000001" hidden="1" customHeight="1" outlineLevel="1">
      <c r="B174" s="434"/>
      <c r="C174" s="1002"/>
      <c r="D174" s="1003"/>
      <c r="E174" s="1003"/>
      <c r="F174" s="1004"/>
      <c r="G174" s="1005"/>
      <c r="H174" s="1006"/>
      <c r="I174" s="1006"/>
      <c r="J174" s="1006"/>
      <c r="K174" s="1007"/>
      <c r="L174" s="715"/>
      <c r="M174" s="715"/>
      <c r="N174" s="715"/>
      <c r="O174" s="715"/>
      <c r="P174" s="715"/>
      <c r="Q174" s="715"/>
      <c r="R174" s="715"/>
      <c r="S174" s="716"/>
      <c r="T174" s="717"/>
      <c r="U174" s="720">
        <f t="shared" si="53"/>
        <v>0</v>
      </c>
      <c r="V174" s="721">
        <f t="shared" si="54"/>
        <v>0</v>
      </c>
      <c r="W174" s="722">
        <f t="shared" si="55"/>
        <v>0</v>
      </c>
      <c r="X174" s="442"/>
      <c r="Y174" s="442"/>
      <c r="Z174" s="442"/>
      <c r="AA174" s="442"/>
      <c r="AB174" s="442"/>
      <c r="AC174" s="442"/>
      <c r="AD174" s="442"/>
      <c r="AE174" s="442"/>
      <c r="AF174" s="442"/>
      <c r="AG174" s="442"/>
      <c r="AH174" s="442"/>
      <c r="AI174" s="442"/>
      <c r="AJ174" s="442"/>
      <c r="AK174" s="442"/>
      <c r="AL174" s="442"/>
      <c r="AM174" s="442"/>
      <c r="AN174" s="442"/>
      <c r="AO174" s="442"/>
      <c r="AP174" s="442"/>
      <c r="AQ174" s="442"/>
      <c r="AR174" s="442"/>
      <c r="AS174" s="442"/>
      <c r="AT174" s="442"/>
      <c r="AU174" s="442"/>
      <c r="AV174" s="442"/>
      <c r="AW174" s="442"/>
      <c r="AX174" s="442"/>
      <c r="AY174" s="442"/>
      <c r="AZ174" s="442"/>
    </row>
    <row r="175" spans="2:52" ht="20.100000000000001" hidden="1" customHeight="1" outlineLevel="1">
      <c r="B175" s="434"/>
      <c r="C175" s="1002"/>
      <c r="D175" s="1003"/>
      <c r="E175" s="1003"/>
      <c r="F175" s="1004"/>
      <c r="G175" s="1005"/>
      <c r="H175" s="1006"/>
      <c r="I175" s="1006"/>
      <c r="J175" s="1006"/>
      <c r="K175" s="1007"/>
      <c r="L175" s="715"/>
      <c r="M175" s="715"/>
      <c r="N175" s="715"/>
      <c r="O175" s="715"/>
      <c r="P175" s="715"/>
      <c r="Q175" s="715"/>
      <c r="R175" s="715"/>
      <c r="S175" s="716"/>
      <c r="T175" s="717"/>
      <c r="U175" s="720">
        <f t="shared" si="53"/>
        <v>0</v>
      </c>
      <c r="V175" s="721">
        <f t="shared" si="54"/>
        <v>0</v>
      </c>
      <c r="W175" s="722">
        <f t="shared" si="55"/>
        <v>0</v>
      </c>
      <c r="X175" s="442"/>
      <c r="Y175" s="442"/>
      <c r="Z175" s="442"/>
      <c r="AA175" s="442"/>
      <c r="AB175" s="442"/>
      <c r="AC175" s="442"/>
      <c r="AD175" s="442"/>
      <c r="AE175" s="442"/>
      <c r="AF175" s="442"/>
      <c r="AG175" s="442"/>
      <c r="AH175" s="442"/>
      <c r="AI175" s="442"/>
      <c r="AJ175" s="442"/>
      <c r="AK175" s="442"/>
      <c r="AL175" s="442"/>
      <c r="AM175" s="442"/>
      <c r="AN175" s="442"/>
      <c r="AO175" s="442"/>
      <c r="AP175" s="442"/>
      <c r="AQ175" s="442"/>
      <c r="AR175" s="442"/>
      <c r="AS175" s="442"/>
      <c r="AT175" s="442"/>
      <c r="AU175" s="442"/>
      <c r="AV175" s="442"/>
      <c r="AW175" s="442"/>
      <c r="AX175" s="442"/>
      <c r="AY175" s="442"/>
      <c r="AZ175" s="442"/>
    </row>
    <row r="176" spans="2:52" ht="20.100000000000001" hidden="1" customHeight="1" outlineLevel="1">
      <c r="B176" s="434"/>
      <c r="C176" s="1002"/>
      <c r="D176" s="1003"/>
      <c r="E176" s="1003"/>
      <c r="F176" s="1004"/>
      <c r="G176" s="1005"/>
      <c r="H176" s="1006"/>
      <c r="I176" s="1006"/>
      <c r="J176" s="1006"/>
      <c r="K176" s="1007"/>
      <c r="L176" s="715"/>
      <c r="M176" s="715"/>
      <c r="N176" s="715"/>
      <c r="O176" s="715"/>
      <c r="P176" s="715"/>
      <c r="Q176" s="715"/>
      <c r="R176" s="715"/>
      <c r="S176" s="716"/>
      <c r="T176" s="717"/>
      <c r="U176" s="720">
        <f t="shared" si="53"/>
        <v>0</v>
      </c>
      <c r="V176" s="721">
        <f t="shared" si="54"/>
        <v>0</v>
      </c>
      <c r="W176" s="722">
        <f t="shared" si="55"/>
        <v>0</v>
      </c>
      <c r="X176" s="442"/>
      <c r="Y176" s="442"/>
      <c r="Z176" s="442"/>
      <c r="AA176" s="442"/>
      <c r="AB176" s="442"/>
      <c r="AC176" s="442"/>
      <c r="AD176" s="442"/>
      <c r="AE176" s="442"/>
      <c r="AF176" s="442"/>
      <c r="AG176" s="442"/>
      <c r="AH176" s="442"/>
      <c r="AI176" s="442"/>
      <c r="AJ176" s="442"/>
      <c r="AK176" s="442"/>
      <c r="AL176" s="442"/>
      <c r="AM176" s="442"/>
      <c r="AN176" s="442"/>
      <c r="AO176" s="442"/>
      <c r="AP176" s="442"/>
      <c r="AQ176" s="442"/>
      <c r="AR176" s="442"/>
      <c r="AS176" s="442"/>
      <c r="AT176" s="442"/>
      <c r="AU176" s="442"/>
      <c r="AV176" s="442"/>
      <c r="AW176" s="442"/>
      <c r="AX176" s="442"/>
      <c r="AY176" s="442"/>
      <c r="AZ176" s="442"/>
    </row>
    <row r="177" spans="2:52" ht="20.100000000000001" hidden="1" customHeight="1" outlineLevel="1">
      <c r="B177" s="434"/>
      <c r="C177" s="1002"/>
      <c r="D177" s="1003"/>
      <c r="E177" s="1003"/>
      <c r="F177" s="1004"/>
      <c r="G177" s="1005"/>
      <c r="H177" s="1006"/>
      <c r="I177" s="1006"/>
      <c r="J177" s="1006"/>
      <c r="K177" s="1007"/>
      <c r="L177" s="715"/>
      <c r="M177" s="715"/>
      <c r="N177" s="715"/>
      <c r="O177" s="715"/>
      <c r="P177" s="715"/>
      <c r="Q177" s="715"/>
      <c r="R177" s="715"/>
      <c r="S177" s="716"/>
      <c r="T177" s="717"/>
      <c r="U177" s="720">
        <f t="shared" si="53"/>
        <v>0</v>
      </c>
      <c r="V177" s="721">
        <f t="shared" si="54"/>
        <v>0</v>
      </c>
      <c r="W177" s="722">
        <f t="shared" si="55"/>
        <v>0</v>
      </c>
      <c r="X177" s="442"/>
      <c r="Y177" s="442"/>
      <c r="Z177" s="442"/>
      <c r="AA177" s="442"/>
      <c r="AB177" s="442"/>
      <c r="AC177" s="442"/>
      <c r="AD177" s="442"/>
      <c r="AE177" s="442"/>
      <c r="AF177" s="442"/>
      <c r="AG177" s="442"/>
      <c r="AH177" s="442"/>
      <c r="AI177" s="442"/>
      <c r="AJ177" s="442"/>
      <c r="AK177" s="442"/>
      <c r="AL177" s="442"/>
      <c r="AM177" s="442"/>
      <c r="AN177" s="442"/>
      <c r="AO177" s="442"/>
      <c r="AP177" s="442"/>
      <c r="AQ177" s="442"/>
      <c r="AR177" s="442"/>
      <c r="AS177" s="442"/>
      <c r="AT177" s="442"/>
      <c r="AU177" s="442"/>
      <c r="AV177" s="442"/>
      <c r="AW177" s="442"/>
      <c r="AX177" s="442"/>
      <c r="AY177" s="442"/>
      <c r="AZ177" s="442"/>
    </row>
    <row r="178" spans="2:52" ht="20.100000000000001" hidden="1" customHeight="1" outlineLevel="1">
      <c r="B178" s="434"/>
      <c r="C178" s="1002"/>
      <c r="D178" s="1003"/>
      <c r="E178" s="1003"/>
      <c r="F178" s="1004"/>
      <c r="G178" s="1005"/>
      <c r="H178" s="1006"/>
      <c r="I178" s="1006"/>
      <c r="J178" s="1006"/>
      <c r="K178" s="1007"/>
      <c r="L178" s="715"/>
      <c r="M178" s="715"/>
      <c r="N178" s="715"/>
      <c r="O178" s="715"/>
      <c r="P178" s="715"/>
      <c r="Q178" s="715"/>
      <c r="R178" s="715"/>
      <c r="S178" s="716"/>
      <c r="T178" s="717"/>
      <c r="U178" s="720">
        <f t="shared" si="53"/>
        <v>0</v>
      </c>
      <c r="V178" s="721">
        <f t="shared" si="54"/>
        <v>0</v>
      </c>
      <c r="W178" s="722">
        <f t="shared" si="55"/>
        <v>0</v>
      </c>
      <c r="X178" s="442"/>
      <c r="Y178" s="442"/>
      <c r="Z178" s="442"/>
      <c r="AA178" s="442"/>
      <c r="AB178" s="442"/>
      <c r="AC178" s="442"/>
      <c r="AD178" s="442"/>
      <c r="AE178" s="442"/>
      <c r="AF178" s="442"/>
      <c r="AG178" s="442"/>
      <c r="AH178" s="442"/>
      <c r="AI178" s="442"/>
      <c r="AJ178" s="442"/>
      <c r="AK178" s="442"/>
      <c r="AL178" s="442"/>
      <c r="AM178" s="442"/>
      <c r="AN178" s="442"/>
      <c r="AO178" s="442"/>
      <c r="AP178" s="442"/>
      <c r="AQ178" s="442"/>
      <c r="AR178" s="442"/>
      <c r="AS178" s="442"/>
      <c r="AT178" s="442"/>
      <c r="AU178" s="442"/>
      <c r="AV178" s="442"/>
      <c r="AW178" s="442"/>
      <c r="AX178" s="442"/>
      <c r="AY178" s="442"/>
      <c r="AZ178" s="442"/>
    </row>
    <row r="179" spans="2:52" ht="20.100000000000001" hidden="1" customHeight="1" outlineLevel="1">
      <c r="B179" s="434"/>
      <c r="C179" s="1002"/>
      <c r="D179" s="1003"/>
      <c r="E179" s="1003"/>
      <c r="F179" s="1004"/>
      <c r="G179" s="1005"/>
      <c r="H179" s="1006"/>
      <c r="I179" s="1006"/>
      <c r="J179" s="1006"/>
      <c r="K179" s="1007"/>
      <c r="L179" s="715"/>
      <c r="M179" s="715"/>
      <c r="N179" s="715"/>
      <c r="O179" s="715"/>
      <c r="P179" s="715"/>
      <c r="Q179" s="715"/>
      <c r="R179" s="715"/>
      <c r="S179" s="716"/>
      <c r="T179" s="717"/>
      <c r="U179" s="720">
        <f t="shared" si="53"/>
        <v>0</v>
      </c>
      <c r="V179" s="721">
        <f t="shared" si="54"/>
        <v>0</v>
      </c>
      <c r="W179" s="722">
        <f t="shared" si="55"/>
        <v>0</v>
      </c>
      <c r="X179" s="442"/>
      <c r="Y179" s="442"/>
      <c r="Z179" s="442"/>
      <c r="AA179" s="442"/>
      <c r="AB179" s="442"/>
      <c r="AC179" s="442"/>
      <c r="AD179" s="442"/>
      <c r="AE179" s="442"/>
      <c r="AF179" s="442"/>
      <c r="AG179" s="442"/>
      <c r="AH179" s="442"/>
      <c r="AI179" s="442"/>
      <c r="AJ179" s="442"/>
      <c r="AK179" s="442"/>
      <c r="AL179" s="442"/>
      <c r="AM179" s="442"/>
      <c r="AN179" s="442"/>
      <c r="AO179" s="442"/>
      <c r="AP179" s="442"/>
      <c r="AQ179" s="442"/>
      <c r="AR179" s="442"/>
      <c r="AS179" s="442"/>
      <c r="AT179" s="442"/>
      <c r="AU179" s="442"/>
      <c r="AV179" s="442"/>
      <c r="AW179" s="442"/>
      <c r="AX179" s="442"/>
      <c r="AY179" s="442"/>
      <c r="AZ179" s="442"/>
    </row>
    <row r="180" spans="2:52" s="19" customFormat="1" ht="9.9499999999999993" hidden="1" customHeight="1" outlineLevel="1">
      <c r="B180" s="435"/>
      <c r="C180" s="437"/>
      <c r="D180" s="437"/>
      <c r="E180" s="437"/>
      <c r="F180" s="437"/>
      <c r="G180" s="666"/>
      <c r="H180" s="666"/>
      <c r="I180" s="666"/>
      <c r="J180" s="666"/>
      <c r="K180" s="666"/>
      <c r="L180" s="438"/>
      <c r="M180" s="438"/>
      <c r="N180" s="438"/>
      <c r="O180" s="438"/>
      <c r="P180" s="438"/>
      <c r="Q180" s="438"/>
      <c r="R180" s="438"/>
      <c r="S180" s="438"/>
      <c r="T180" s="439"/>
      <c r="U180" s="439"/>
      <c r="V180" s="439"/>
      <c r="W180" s="667"/>
      <c r="X180" s="668"/>
      <c r="Y180" s="668"/>
      <c r="Z180" s="668"/>
      <c r="AA180" s="668"/>
      <c r="AB180" s="668"/>
      <c r="AC180" s="668"/>
      <c r="AD180" s="668"/>
      <c r="AE180" s="668"/>
      <c r="AF180" s="668"/>
      <c r="AG180" s="668"/>
      <c r="AH180" s="668"/>
      <c r="AI180" s="668"/>
      <c r="AJ180" s="668"/>
      <c r="AK180" s="668"/>
      <c r="AL180" s="668"/>
      <c r="AM180" s="668"/>
      <c r="AN180" s="668"/>
      <c r="AO180" s="668"/>
      <c r="AP180" s="668"/>
      <c r="AQ180" s="668"/>
      <c r="AR180" s="668"/>
      <c r="AS180" s="668"/>
      <c r="AT180" s="668"/>
      <c r="AU180" s="668"/>
      <c r="AV180" s="668"/>
      <c r="AW180" s="668"/>
      <c r="AX180" s="668"/>
      <c r="AY180" s="668"/>
      <c r="AZ180" s="668"/>
    </row>
    <row r="181" spans="2:52" ht="20.100000000000001" customHeight="1" collapsed="1">
      <c r="B181" s="32">
        <f>B169+1</f>
        <v>15</v>
      </c>
      <c r="C181" s="1013"/>
      <c r="D181" s="1014"/>
      <c r="E181" s="1014"/>
      <c r="F181" s="1015"/>
      <c r="G181" s="1016"/>
      <c r="H181" s="1017"/>
      <c r="I181" s="1017"/>
      <c r="J181" s="1017"/>
      <c r="K181" s="1018"/>
      <c r="L181" s="701">
        <f t="shared" ref="L181:R181" si="56">SUM(L182:L191)</f>
        <v>0</v>
      </c>
      <c r="M181" s="702">
        <f t="shared" si="56"/>
        <v>0</v>
      </c>
      <c r="N181" s="703">
        <f t="shared" si="56"/>
        <v>0</v>
      </c>
      <c r="O181" s="703">
        <f t="shared" si="56"/>
        <v>0</v>
      </c>
      <c r="P181" s="702">
        <f t="shared" si="56"/>
        <v>0</v>
      </c>
      <c r="Q181" s="704">
        <f t="shared" si="56"/>
        <v>0</v>
      </c>
      <c r="R181" s="701">
        <f t="shared" si="56"/>
        <v>0</v>
      </c>
      <c r="S181" s="705">
        <v>1</v>
      </c>
      <c r="T181" s="706">
        <f>(S182*T182)+(S183*T183)+(S184*T184)+(S185*T185)+(S186*T186)+(S187*T187)+(S188*T188)+(S189*T189)+(S190*T190)+(S191*T191)</f>
        <v>0</v>
      </c>
      <c r="U181" s="665">
        <f t="shared" ref="U181:U191" si="57">S181*T181*(1+MGKZ)*(1+Gewinn)*(1+Sicherheit)</f>
        <v>0</v>
      </c>
      <c r="V181" s="643">
        <f t="shared" ref="V181:V191" si="58">R181*Fertigung</f>
        <v>0</v>
      </c>
      <c r="W181" s="50">
        <f t="shared" ref="W181:W191" si="59">L181*$E$6+M181*$M$6+N181*$M$7+O181*$M$8+P181*$E$7+Q181*$M$9+U181+V181</f>
        <v>0</v>
      </c>
      <c r="X181" s="442"/>
      <c r="Y181" s="442"/>
      <c r="Z181" s="442"/>
      <c r="AA181" s="442"/>
      <c r="AB181" s="442"/>
      <c r="AC181" s="442"/>
      <c r="AD181" s="442"/>
      <c r="AE181" s="442"/>
      <c r="AF181" s="442"/>
      <c r="AG181" s="442"/>
      <c r="AH181" s="442"/>
      <c r="AI181" s="442"/>
      <c r="AJ181" s="442"/>
      <c r="AK181" s="442"/>
      <c r="AL181" s="442"/>
      <c r="AM181" s="442"/>
      <c r="AN181" s="442"/>
      <c r="AO181" s="442"/>
      <c r="AP181" s="442"/>
      <c r="AQ181" s="442"/>
      <c r="AR181" s="442"/>
      <c r="AS181" s="442"/>
      <c r="AT181" s="442"/>
      <c r="AU181" s="442"/>
      <c r="AV181" s="442"/>
      <c r="AW181" s="442"/>
      <c r="AX181" s="442"/>
      <c r="AY181" s="442"/>
      <c r="AZ181" s="442"/>
    </row>
    <row r="182" spans="2:52" ht="20.100000000000001" hidden="1" customHeight="1" outlineLevel="1">
      <c r="B182" s="433"/>
      <c r="C182" s="1002"/>
      <c r="D182" s="1003"/>
      <c r="E182" s="1003"/>
      <c r="F182" s="1004"/>
      <c r="G182" s="1005"/>
      <c r="H182" s="1006"/>
      <c r="I182" s="1006"/>
      <c r="J182" s="1006"/>
      <c r="K182" s="1007"/>
      <c r="L182" s="715"/>
      <c r="M182" s="715"/>
      <c r="N182" s="715"/>
      <c r="O182" s="715"/>
      <c r="P182" s="715"/>
      <c r="Q182" s="715"/>
      <c r="R182" s="715"/>
      <c r="S182" s="716"/>
      <c r="T182" s="717"/>
      <c r="U182" s="720">
        <f t="shared" si="57"/>
        <v>0</v>
      </c>
      <c r="V182" s="721">
        <f t="shared" si="58"/>
        <v>0</v>
      </c>
      <c r="W182" s="722">
        <f t="shared" si="59"/>
        <v>0</v>
      </c>
      <c r="X182" s="442"/>
      <c r="Y182" s="442"/>
      <c r="Z182" s="442"/>
      <c r="AA182" s="442"/>
      <c r="AB182" s="442"/>
      <c r="AC182" s="442"/>
      <c r="AD182" s="442"/>
      <c r="AE182" s="442"/>
      <c r="AF182" s="442"/>
      <c r="AG182" s="442"/>
      <c r="AH182" s="442"/>
      <c r="AI182" s="442"/>
      <c r="AJ182" s="442"/>
      <c r="AK182" s="442"/>
      <c r="AL182" s="442"/>
      <c r="AM182" s="442"/>
      <c r="AN182" s="442"/>
      <c r="AO182" s="442"/>
      <c r="AP182" s="442"/>
      <c r="AQ182" s="442"/>
      <c r="AR182" s="442"/>
      <c r="AS182" s="442"/>
      <c r="AT182" s="442"/>
      <c r="AU182" s="442"/>
      <c r="AV182" s="442"/>
      <c r="AW182" s="442"/>
      <c r="AX182" s="442"/>
      <c r="AY182" s="442"/>
      <c r="AZ182" s="442"/>
    </row>
    <row r="183" spans="2:52" ht="20.100000000000001" hidden="1" customHeight="1" outlineLevel="1">
      <c r="B183" s="434"/>
      <c r="C183" s="1002"/>
      <c r="D183" s="1003"/>
      <c r="E183" s="1003"/>
      <c r="F183" s="1004"/>
      <c r="G183" s="1005"/>
      <c r="H183" s="1006"/>
      <c r="I183" s="1006"/>
      <c r="J183" s="1006"/>
      <c r="K183" s="1007"/>
      <c r="L183" s="715"/>
      <c r="M183" s="715"/>
      <c r="N183" s="715"/>
      <c r="O183" s="715"/>
      <c r="P183" s="715"/>
      <c r="Q183" s="715"/>
      <c r="R183" s="715"/>
      <c r="S183" s="716"/>
      <c r="T183" s="717"/>
      <c r="U183" s="720">
        <f t="shared" si="57"/>
        <v>0</v>
      </c>
      <c r="V183" s="721">
        <f t="shared" si="58"/>
        <v>0</v>
      </c>
      <c r="W183" s="722">
        <f t="shared" si="59"/>
        <v>0</v>
      </c>
      <c r="X183" s="442"/>
      <c r="Y183" s="442"/>
      <c r="Z183" s="442"/>
      <c r="AA183" s="442"/>
      <c r="AB183" s="442"/>
      <c r="AC183" s="442"/>
      <c r="AD183" s="442"/>
      <c r="AE183" s="442"/>
      <c r="AF183" s="442"/>
      <c r="AG183" s="442"/>
      <c r="AH183" s="442"/>
      <c r="AI183" s="442"/>
      <c r="AJ183" s="442"/>
      <c r="AK183" s="442"/>
      <c r="AL183" s="442"/>
      <c r="AM183" s="442"/>
      <c r="AN183" s="442"/>
      <c r="AO183" s="442"/>
      <c r="AP183" s="442"/>
      <c r="AQ183" s="442"/>
      <c r="AR183" s="442"/>
      <c r="AS183" s="442"/>
      <c r="AT183" s="442"/>
      <c r="AU183" s="442"/>
      <c r="AV183" s="442"/>
      <c r="AW183" s="442"/>
      <c r="AX183" s="442"/>
      <c r="AY183" s="442"/>
      <c r="AZ183" s="442"/>
    </row>
    <row r="184" spans="2:52" ht="20.100000000000001" hidden="1" customHeight="1" outlineLevel="1">
      <c r="B184" s="434"/>
      <c r="C184" s="1002"/>
      <c r="D184" s="1003"/>
      <c r="E184" s="1003"/>
      <c r="F184" s="1004"/>
      <c r="G184" s="1005"/>
      <c r="H184" s="1006"/>
      <c r="I184" s="1006"/>
      <c r="J184" s="1006"/>
      <c r="K184" s="1007"/>
      <c r="L184" s="715"/>
      <c r="M184" s="715"/>
      <c r="N184" s="715"/>
      <c r="O184" s="715"/>
      <c r="P184" s="715"/>
      <c r="Q184" s="715"/>
      <c r="R184" s="715"/>
      <c r="S184" s="716"/>
      <c r="T184" s="717"/>
      <c r="U184" s="720">
        <f t="shared" si="57"/>
        <v>0</v>
      </c>
      <c r="V184" s="721">
        <f t="shared" si="58"/>
        <v>0</v>
      </c>
      <c r="W184" s="722">
        <f t="shared" si="59"/>
        <v>0</v>
      </c>
      <c r="X184" s="442"/>
      <c r="Y184" s="442"/>
      <c r="Z184" s="442"/>
      <c r="AA184" s="442"/>
      <c r="AB184" s="442"/>
      <c r="AC184" s="442"/>
      <c r="AD184" s="442"/>
      <c r="AE184" s="442"/>
      <c r="AF184" s="442"/>
      <c r="AG184" s="442"/>
      <c r="AH184" s="442"/>
      <c r="AI184" s="442"/>
      <c r="AJ184" s="442"/>
      <c r="AK184" s="442"/>
      <c r="AL184" s="442"/>
      <c r="AM184" s="442"/>
      <c r="AN184" s="442"/>
      <c r="AO184" s="442"/>
      <c r="AP184" s="442"/>
      <c r="AQ184" s="442"/>
      <c r="AR184" s="442"/>
      <c r="AS184" s="442"/>
      <c r="AT184" s="442"/>
      <c r="AU184" s="442"/>
      <c r="AV184" s="442"/>
      <c r="AW184" s="442"/>
      <c r="AX184" s="442"/>
      <c r="AY184" s="442"/>
      <c r="AZ184" s="442"/>
    </row>
    <row r="185" spans="2:52" ht="20.100000000000001" hidden="1" customHeight="1" outlineLevel="1">
      <c r="B185" s="434"/>
      <c r="C185" s="1002"/>
      <c r="D185" s="1003"/>
      <c r="E185" s="1003"/>
      <c r="F185" s="1004"/>
      <c r="G185" s="1005"/>
      <c r="H185" s="1006"/>
      <c r="I185" s="1006"/>
      <c r="J185" s="1006"/>
      <c r="K185" s="1007"/>
      <c r="L185" s="715"/>
      <c r="M185" s="715"/>
      <c r="N185" s="715"/>
      <c r="O185" s="715"/>
      <c r="P185" s="715"/>
      <c r="Q185" s="715"/>
      <c r="R185" s="715"/>
      <c r="S185" s="716"/>
      <c r="T185" s="717"/>
      <c r="U185" s="720">
        <f t="shared" si="57"/>
        <v>0</v>
      </c>
      <c r="V185" s="721">
        <f t="shared" si="58"/>
        <v>0</v>
      </c>
      <c r="W185" s="722">
        <f t="shared" si="59"/>
        <v>0</v>
      </c>
      <c r="X185" s="442"/>
      <c r="Y185" s="442"/>
      <c r="Z185" s="442"/>
      <c r="AA185" s="442"/>
      <c r="AB185" s="442"/>
      <c r="AC185" s="442"/>
      <c r="AD185" s="442"/>
      <c r="AE185" s="442"/>
      <c r="AF185" s="442"/>
      <c r="AG185" s="442"/>
      <c r="AH185" s="442"/>
      <c r="AI185" s="442"/>
      <c r="AJ185" s="442"/>
      <c r="AK185" s="442"/>
      <c r="AL185" s="442"/>
      <c r="AM185" s="442"/>
      <c r="AN185" s="442"/>
      <c r="AO185" s="442"/>
      <c r="AP185" s="442"/>
      <c r="AQ185" s="442"/>
      <c r="AR185" s="442"/>
      <c r="AS185" s="442"/>
      <c r="AT185" s="442"/>
      <c r="AU185" s="442"/>
      <c r="AV185" s="442"/>
      <c r="AW185" s="442"/>
      <c r="AX185" s="442"/>
      <c r="AY185" s="442"/>
      <c r="AZ185" s="442"/>
    </row>
    <row r="186" spans="2:52" ht="20.100000000000001" hidden="1" customHeight="1" outlineLevel="1">
      <c r="B186" s="434"/>
      <c r="C186" s="1002"/>
      <c r="D186" s="1003"/>
      <c r="E186" s="1003"/>
      <c r="F186" s="1004"/>
      <c r="G186" s="1005"/>
      <c r="H186" s="1006"/>
      <c r="I186" s="1006"/>
      <c r="J186" s="1006"/>
      <c r="K186" s="1007"/>
      <c r="L186" s="715"/>
      <c r="M186" s="715"/>
      <c r="N186" s="715"/>
      <c r="O186" s="715"/>
      <c r="P186" s="715"/>
      <c r="Q186" s="715"/>
      <c r="R186" s="715"/>
      <c r="S186" s="716"/>
      <c r="T186" s="717"/>
      <c r="U186" s="720">
        <f t="shared" si="57"/>
        <v>0</v>
      </c>
      <c r="V186" s="721">
        <f t="shared" si="58"/>
        <v>0</v>
      </c>
      <c r="W186" s="722">
        <f t="shared" si="59"/>
        <v>0</v>
      </c>
      <c r="X186" s="442"/>
      <c r="Y186" s="442"/>
      <c r="Z186" s="442"/>
      <c r="AA186" s="442"/>
      <c r="AB186" s="442"/>
      <c r="AC186" s="442"/>
      <c r="AD186" s="442"/>
      <c r="AE186" s="442"/>
      <c r="AF186" s="442"/>
      <c r="AG186" s="442"/>
      <c r="AH186" s="442"/>
      <c r="AI186" s="442"/>
      <c r="AJ186" s="442"/>
      <c r="AK186" s="442"/>
      <c r="AL186" s="442"/>
      <c r="AM186" s="442"/>
      <c r="AN186" s="442"/>
      <c r="AO186" s="442"/>
      <c r="AP186" s="442"/>
      <c r="AQ186" s="442"/>
      <c r="AR186" s="442"/>
      <c r="AS186" s="442"/>
      <c r="AT186" s="442"/>
      <c r="AU186" s="442"/>
      <c r="AV186" s="442"/>
      <c r="AW186" s="442"/>
      <c r="AX186" s="442"/>
      <c r="AY186" s="442"/>
      <c r="AZ186" s="442"/>
    </row>
    <row r="187" spans="2:52" ht="20.100000000000001" hidden="1" customHeight="1" outlineLevel="1">
      <c r="B187" s="434"/>
      <c r="C187" s="1002"/>
      <c r="D187" s="1003"/>
      <c r="E187" s="1003"/>
      <c r="F187" s="1004"/>
      <c r="G187" s="1005"/>
      <c r="H187" s="1006"/>
      <c r="I187" s="1006"/>
      <c r="J187" s="1006"/>
      <c r="K187" s="1007"/>
      <c r="L187" s="715"/>
      <c r="M187" s="715"/>
      <c r="N187" s="715"/>
      <c r="O187" s="715"/>
      <c r="P187" s="715"/>
      <c r="Q187" s="715"/>
      <c r="R187" s="715"/>
      <c r="S187" s="716"/>
      <c r="T187" s="717"/>
      <c r="U187" s="720">
        <f t="shared" si="57"/>
        <v>0</v>
      </c>
      <c r="V187" s="721">
        <f t="shared" si="58"/>
        <v>0</v>
      </c>
      <c r="W187" s="722">
        <f t="shared" si="59"/>
        <v>0</v>
      </c>
      <c r="X187" s="442"/>
      <c r="Y187" s="442"/>
      <c r="Z187" s="442"/>
      <c r="AA187" s="442"/>
      <c r="AB187" s="442"/>
      <c r="AC187" s="442"/>
      <c r="AD187" s="442"/>
      <c r="AE187" s="442"/>
      <c r="AF187" s="442"/>
      <c r="AG187" s="442"/>
      <c r="AH187" s="442"/>
      <c r="AI187" s="442"/>
      <c r="AJ187" s="442"/>
      <c r="AK187" s="442"/>
      <c r="AL187" s="442"/>
      <c r="AM187" s="442"/>
      <c r="AN187" s="442"/>
      <c r="AO187" s="442"/>
      <c r="AP187" s="442"/>
      <c r="AQ187" s="442"/>
      <c r="AR187" s="442"/>
      <c r="AS187" s="442"/>
      <c r="AT187" s="442"/>
      <c r="AU187" s="442"/>
      <c r="AV187" s="442"/>
      <c r="AW187" s="442"/>
      <c r="AX187" s="442"/>
      <c r="AY187" s="442"/>
      <c r="AZ187" s="442"/>
    </row>
    <row r="188" spans="2:52" ht="20.100000000000001" hidden="1" customHeight="1" outlineLevel="1">
      <c r="B188" s="434"/>
      <c r="C188" s="1002"/>
      <c r="D188" s="1003"/>
      <c r="E188" s="1003"/>
      <c r="F188" s="1004"/>
      <c r="G188" s="1005"/>
      <c r="H188" s="1006"/>
      <c r="I188" s="1006"/>
      <c r="J188" s="1006"/>
      <c r="K188" s="1007"/>
      <c r="L188" s="715"/>
      <c r="M188" s="715"/>
      <c r="N188" s="715"/>
      <c r="O188" s="715"/>
      <c r="P188" s="715"/>
      <c r="Q188" s="715"/>
      <c r="R188" s="715"/>
      <c r="S188" s="716"/>
      <c r="T188" s="717"/>
      <c r="U188" s="720">
        <f t="shared" si="57"/>
        <v>0</v>
      </c>
      <c r="V188" s="721">
        <f t="shared" si="58"/>
        <v>0</v>
      </c>
      <c r="W188" s="722">
        <f t="shared" si="59"/>
        <v>0</v>
      </c>
      <c r="X188" s="442"/>
      <c r="Y188" s="442"/>
      <c r="Z188" s="442"/>
      <c r="AA188" s="442"/>
      <c r="AB188" s="442"/>
      <c r="AC188" s="442"/>
      <c r="AD188" s="442"/>
      <c r="AE188" s="442"/>
      <c r="AF188" s="442"/>
      <c r="AG188" s="442"/>
      <c r="AH188" s="442"/>
      <c r="AI188" s="442"/>
      <c r="AJ188" s="442"/>
      <c r="AK188" s="442"/>
      <c r="AL188" s="442"/>
      <c r="AM188" s="442"/>
      <c r="AN188" s="442"/>
      <c r="AO188" s="442"/>
      <c r="AP188" s="442"/>
      <c r="AQ188" s="442"/>
      <c r="AR188" s="442"/>
      <c r="AS188" s="442"/>
      <c r="AT188" s="442"/>
      <c r="AU188" s="442"/>
      <c r="AV188" s="442"/>
      <c r="AW188" s="442"/>
      <c r="AX188" s="442"/>
      <c r="AY188" s="442"/>
      <c r="AZ188" s="442"/>
    </row>
    <row r="189" spans="2:52" ht="20.100000000000001" hidden="1" customHeight="1" outlineLevel="1">
      <c r="B189" s="434"/>
      <c r="C189" s="1002"/>
      <c r="D189" s="1003"/>
      <c r="E189" s="1003"/>
      <c r="F189" s="1004"/>
      <c r="G189" s="1005"/>
      <c r="H189" s="1006"/>
      <c r="I189" s="1006"/>
      <c r="J189" s="1006"/>
      <c r="K189" s="1007"/>
      <c r="L189" s="715"/>
      <c r="M189" s="715"/>
      <c r="N189" s="715"/>
      <c r="O189" s="715"/>
      <c r="P189" s="715"/>
      <c r="Q189" s="715"/>
      <c r="R189" s="715"/>
      <c r="S189" s="716"/>
      <c r="T189" s="717"/>
      <c r="U189" s="720">
        <f t="shared" si="57"/>
        <v>0</v>
      </c>
      <c r="V189" s="721">
        <f t="shared" si="58"/>
        <v>0</v>
      </c>
      <c r="W189" s="722">
        <f t="shared" si="59"/>
        <v>0</v>
      </c>
      <c r="X189" s="442"/>
      <c r="Y189" s="442"/>
      <c r="Z189" s="442"/>
      <c r="AA189" s="442"/>
      <c r="AB189" s="442"/>
      <c r="AC189" s="442"/>
      <c r="AD189" s="442"/>
      <c r="AE189" s="442"/>
      <c r="AF189" s="442"/>
      <c r="AG189" s="442"/>
      <c r="AH189" s="442"/>
      <c r="AI189" s="442"/>
      <c r="AJ189" s="442"/>
      <c r="AK189" s="442"/>
      <c r="AL189" s="442"/>
      <c r="AM189" s="442"/>
      <c r="AN189" s="442"/>
      <c r="AO189" s="442"/>
      <c r="AP189" s="442"/>
      <c r="AQ189" s="442"/>
      <c r="AR189" s="442"/>
      <c r="AS189" s="442"/>
      <c r="AT189" s="442"/>
      <c r="AU189" s="442"/>
      <c r="AV189" s="442"/>
      <c r="AW189" s="442"/>
      <c r="AX189" s="442"/>
      <c r="AY189" s="442"/>
      <c r="AZ189" s="442"/>
    </row>
    <row r="190" spans="2:52" ht="20.100000000000001" hidden="1" customHeight="1" outlineLevel="1">
      <c r="B190" s="434"/>
      <c r="C190" s="1002"/>
      <c r="D190" s="1003"/>
      <c r="E190" s="1003"/>
      <c r="F190" s="1004"/>
      <c r="G190" s="1005"/>
      <c r="H190" s="1006"/>
      <c r="I190" s="1006"/>
      <c r="J190" s="1006"/>
      <c r="K190" s="1007"/>
      <c r="L190" s="715"/>
      <c r="M190" s="715"/>
      <c r="N190" s="715"/>
      <c r="O190" s="715"/>
      <c r="P190" s="715"/>
      <c r="Q190" s="715"/>
      <c r="R190" s="715"/>
      <c r="S190" s="716"/>
      <c r="T190" s="717"/>
      <c r="U190" s="720">
        <f t="shared" si="57"/>
        <v>0</v>
      </c>
      <c r="V190" s="721">
        <f t="shared" si="58"/>
        <v>0</v>
      </c>
      <c r="W190" s="722">
        <f t="shared" si="59"/>
        <v>0</v>
      </c>
      <c r="X190" s="442"/>
      <c r="Y190" s="442"/>
      <c r="Z190" s="442"/>
      <c r="AA190" s="442"/>
      <c r="AB190" s="442"/>
      <c r="AC190" s="442"/>
      <c r="AD190" s="442"/>
      <c r="AE190" s="442"/>
      <c r="AF190" s="442"/>
      <c r="AG190" s="442"/>
      <c r="AH190" s="442"/>
      <c r="AI190" s="442"/>
      <c r="AJ190" s="442"/>
      <c r="AK190" s="442"/>
      <c r="AL190" s="442"/>
      <c r="AM190" s="442"/>
      <c r="AN190" s="442"/>
      <c r="AO190" s="442"/>
      <c r="AP190" s="442"/>
      <c r="AQ190" s="442"/>
      <c r="AR190" s="442"/>
      <c r="AS190" s="442"/>
      <c r="AT190" s="442"/>
      <c r="AU190" s="442"/>
      <c r="AV190" s="442"/>
      <c r="AW190" s="442"/>
      <c r="AX190" s="442"/>
      <c r="AY190" s="442"/>
      <c r="AZ190" s="442"/>
    </row>
    <row r="191" spans="2:52" ht="20.100000000000001" hidden="1" customHeight="1" outlineLevel="1">
      <c r="B191" s="434"/>
      <c r="C191" s="1002"/>
      <c r="D191" s="1003"/>
      <c r="E191" s="1003"/>
      <c r="F191" s="1004"/>
      <c r="G191" s="1005"/>
      <c r="H191" s="1006"/>
      <c r="I191" s="1006"/>
      <c r="J191" s="1006"/>
      <c r="K191" s="1007"/>
      <c r="L191" s="715"/>
      <c r="M191" s="715"/>
      <c r="N191" s="715"/>
      <c r="O191" s="715"/>
      <c r="P191" s="715"/>
      <c r="Q191" s="715"/>
      <c r="R191" s="715"/>
      <c r="S191" s="716"/>
      <c r="T191" s="717"/>
      <c r="U191" s="720">
        <f t="shared" si="57"/>
        <v>0</v>
      </c>
      <c r="V191" s="721">
        <f t="shared" si="58"/>
        <v>0</v>
      </c>
      <c r="W191" s="722">
        <f t="shared" si="59"/>
        <v>0</v>
      </c>
      <c r="X191" s="442"/>
      <c r="Y191" s="442"/>
      <c r="Z191" s="442"/>
      <c r="AA191" s="442"/>
      <c r="AB191" s="442"/>
      <c r="AC191" s="442"/>
      <c r="AD191" s="442"/>
      <c r="AE191" s="442"/>
      <c r="AF191" s="442"/>
      <c r="AG191" s="442"/>
      <c r="AH191" s="442"/>
      <c r="AI191" s="442"/>
      <c r="AJ191" s="442"/>
      <c r="AK191" s="442"/>
      <c r="AL191" s="442"/>
      <c r="AM191" s="442"/>
      <c r="AN191" s="442"/>
      <c r="AO191" s="442"/>
      <c r="AP191" s="442"/>
      <c r="AQ191" s="442"/>
      <c r="AR191" s="442"/>
      <c r="AS191" s="442"/>
      <c r="AT191" s="442"/>
      <c r="AU191" s="442"/>
      <c r="AV191" s="442"/>
      <c r="AW191" s="442"/>
      <c r="AX191" s="442"/>
      <c r="AY191" s="442"/>
      <c r="AZ191" s="442"/>
    </row>
    <row r="192" spans="2:52" s="19" customFormat="1" ht="9.9499999999999993" hidden="1" customHeight="1" outlineLevel="1">
      <c r="B192" s="435"/>
      <c r="C192" s="437"/>
      <c r="D192" s="437"/>
      <c r="E192" s="437"/>
      <c r="F192" s="437"/>
      <c r="G192" s="666"/>
      <c r="H192" s="666"/>
      <c r="I192" s="666"/>
      <c r="J192" s="666"/>
      <c r="K192" s="666"/>
      <c r="L192" s="438"/>
      <c r="M192" s="438"/>
      <c r="N192" s="438"/>
      <c r="O192" s="438"/>
      <c r="P192" s="438"/>
      <c r="Q192" s="438"/>
      <c r="R192" s="438"/>
      <c r="S192" s="438"/>
      <c r="T192" s="439"/>
      <c r="U192" s="439"/>
      <c r="V192" s="439"/>
      <c r="W192" s="667"/>
      <c r="X192" s="668"/>
      <c r="Y192" s="668"/>
      <c r="Z192" s="668"/>
      <c r="AA192" s="668"/>
      <c r="AB192" s="668"/>
      <c r="AC192" s="668"/>
      <c r="AD192" s="668"/>
      <c r="AE192" s="668"/>
      <c r="AF192" s="668"/>
      <c r="AG192" s="668"/>
      <c r="AH192" s="668"/>
      <c r="AI192" s="668"/>
      <c r="AJ192" s="668"/>
      <c r="AK192" s="668"/>
      <c r="AL192" s="668"/>
      <c r="AM192" s="668"/>
      <c r="AN192" s="668"/>
      <c r="AO192" s="668"/>
      <c r="AP192" s="668"/>
      <c r="AQ192" s="668"/>
      <c r="AR192" s="668"/>
      <c r="AS192" s="668"/>
      <c r="AT192" s="668"/>
      <c r="AU192" s="668"/>
      <c r="AV192" s="668"/>
      <c r="AW192" s="668"/>
      <c r="AX192" s="668"/>
      <c r="AY192" s="668"/>
      <c r="AZ192" s="668"/>
    </row>
    <row r="193" spans="2:52" ht="20.100000000000001" customHeight="1" collapsed="1">
      <c r="B193" s="32">
        <f>B181+1</f>
        <v>16</v>
      </c>
      <c r="C193" s="1013"/>
      <c r="D193" s="1014"/>
      <c r="E193" s="1014"/>
      <c r="F193" s="1015"/>
      <c r="G193" s="1016"/>
      <c r="H193" s="1017"/>
      <c r="I193" s="1017"/>
      <c r="J193" s="1017"/>
      <c r="K193" s="1018"/>
      <c r="L193" s="701">
        <f t="shared" ref="L193:R193" si="60">SUM(L194:L203)</f>
        <v>0</v>
      </c>
      <c r="M193" s="702">
        <f t="shared" si="60"/>
        <v>0</v>
      </c>
      <c r="N193" s="703">
        <f t="shared" si="60"/>
        <v>0</v>
      </c>
      <c r="O193" s="703">
        <f t="shared" si="60"/>
        <v>0</v>
      </c>
      <c r="P193" s="702">
        <f t="shared" si="60"/>
        <v>0</v>
      </c>
      <c r="Q193" s="704">
        <f t="shared" si="60"/>
        <v>0</v>
      </c>
      <c r="R193" s="701">
        <f t="shared" si="60"/>
        <v>0</v>
      </c>
      <c r="S193" s="705">
        <v>1</v>
      </c>
      <c r="T193" s="706">
        <f>(S194*T194)+(S195*T195)+(S196*T196)+(S197*T197)+(S198*T198)+(S199*T199)+(S200*T200)+(S201*T201)+(S202*T202)+(S203*T203)</f>
        <v>0</v>
      </c>
      <c r="U193" s="665">
        <f t="shared" ref="U193:U203" si="61">S193*T193*(1+MGKZ)*(1+Gewinn)*(1+Sicherheit)</f>
        <v>0</v>
      </c>
      <c r="V193" s="643">
        <f t="shared" ref="V193:V203" si="62">R193*Fertigung</f>
        <v>0</v>
      </c>
      <c r="W193" s="50">
        <f t="shared" ref="W193:W203" si="63">L193*$E$6+M193*$M$6+N193*$M$7+O193*$M$8+P193*$E$7+Q193*$M$9+U193+V193</f>
        <v>0</v>
      </c>
      <c r="X193" s="442"/>
      <c r="Y193" s="442"/>
      <c r="Z193" s="442"/>
      <c r="AA193" s="442"/>
      <c r="AB193" s="442"/>
      <c r="AC193" s="442"/>
      <c r="AD193" s="442"/>
      <c r="AE193" s="442"/>
      <c r="AF193" s="442"/>
      <c r="AG193" s="442"/>
      <c r="AH193" s="442"/>
      <c r="AI193" s="442"/>
      <c r="AJ193" s="442"/>
      <c r="AK193" s="442"/>
      <c r="AL193" s="442"/>
      <c r="AM193" s="442"/>
      <c r="AN193" s="442"/>
      <c r="AO193" s="442"/>
      <c r="AP193" s="442"/>
      <c r="AQ193" s="442"/>
      <c r="AR193" s="442"/>
      <c r="AS193" s="442"/>
      <c r="AT193" s="442"/>
      <c r="AU193" s="442"/>
      <c r="AV193" s="442"/>
      <c r="AW193" s="442"/>
      <c r="AX193" s="442"/>
      <c r="AY193" s="442"/>
      <c r="AZ193" s="442"/>
    </row>
    <row r="194" spans="2:52" ht="20.100000000000001" hidden="1" customHeight="1" outlineLevel="1">
      <c r="B194" s="433"/>
      <c r="C194" s="1002"/>
      <c r="D194" s="1003"/>
      <c r="E194" s="1003"/>
      <c r="F194" s="1004"/>
      <c r="G194" s="1005"/>
      <c r="H194" s="1006"/>
      <c r="I194" s="1006"/>
      <c r="J194" s="1006"/>
      <c r="K194" s="1007"/>
      <c r="L194" s="715"/>
      <c r="M194" s="715"/>
      <c r="N194" s="715"/>
      <c r="O194" s="715"/>
      <c r="P194" s="715"/>
      <c r="Q194" s="715"/>
      <c r="R194" s="715"/>
      <c r="S194" s="716"/>
      <c r="T194" s="717"/>
      <c r="U194" s="720">
        <f t="shared" si="61"/>
        <v>0</v>
      </c>
      <c r="V194" s="721">
        <f t="shared" si="62"/>
        <v>0</v>
      </c>
      <c r="W194" s="722">
        <f t="shared" si="63"/>
        <v>0</v>
      </c>
      <c r="X194" s="442"/>
      <c r="Y194" s="442"/>
      <c r="Z194" s="442"/>
      <c r="AA194" s="442"/>
      <c r="AB194" s="442"/>
      <c r="AC194" s="442"/>
      <c r="AD194" s="442"/>
      <c r="AE194" s="442"/>
      <c r="AF194" s="442"/>
      <c r="AG194" s="442"/>
      <c r="AH194" s="442"/>
      <c r="AI194" s="442"/>
      <c r="AJ194" s="442"/>
      <c r="AK194" s="442"/>
      <c r="AL194" s="442"/>
      <c r="AM194" s="442"/>
      <c r="AN194" s="442"/>
      <c r="AO194" s="442"/>
      <c r="AP194" s="442"/>
      <c r="AQ194" s="442"/>
      <c r="AR194" s="442"/>
      <c r="AS194" s="442"/>
      <c r="AT194" s="442"/>
      <c r="AU194" s="442"/>
      <c r="AV194" s="442"/>
      <c r="AW194" s="442"/>
      <c r="AX194" s="442"/>
      <c r="AY194" s="442"/>
      <c r="AZ194" s="442"/>
    </row>
    <row r="195" spans="2:52" ht="20.100000000000001" hidden="1" customHeight="1" outlineLevel="1">
      <c r="B195" s="434"/>
      <c r="C195" s="1002"/>
      <c r="D195" s="1003"/>
      <c r="E195" s="1003"/>
      <c r="F195" s="1004"/>
      <c r="G195" s="1005"/>
      <c r="H195" s="1006"/>
      <c r="I195" s="1006"/>
      <c r="J195" s="1006"/>
      <c r="K195" s="1007"/>
      <c r="L195" s="715"/>
      <c r="M195" s="715"/>
      <c r="N195" s="715"/>
      <c r="O195" s="715"/>
      <c r="P195" s="715"/>
      <c r="Q195" s="715"/>
      <c r="R195" s="715"/>
      <c r="S195" s="716"/>
      <c r="T195" s="717"/>
      <c r="U195" s="720">
        <f t="shared" si="61"/>
        <v>0</v>
      </c>
      <c r="V195" s="721">
        <f t="shared" si="62"/>
        <v>0</v>
      </c>
      <c r="W195" s="722">
        <f t="shared" si="63"/>
        <v>0</v>
      </c>
      <c r="X195" s="442"/>
      <c r="Y195" s="442"/>
      <c r="Z195" s="442"/>
      <c r="AA195" s="442"/>
      <c r="AB195" s="442"/>
      <c r="AC195" s="442"/>
      <c r="AD195" s="442"/>
      <c r="AE195" s="442"/>
      <c r="AF195" s="442"/>
      <c r="AG195" s="442"/>
      <c r="AH195" s="442"/>
      <c r="AI195" s="442"/>
      <c r="AJ195" s="442"/>
      <c r="AK195" s="442"/>
      <c r="AL195" s="442"/>
      <c r="AM195" s="442"/>
      <c r="AN195" s="442"/>
      <c r="AO195" s="442"/>
      <c r="AP195" s="442"/>
      <c r="AQ195" s="442"/>
      <c r="AR195" s="442"/>
      <c r="AS195" s="442"/>
      <c r="AT195" s="442"/>
      <c r="AU195" s="442"/>
      <c r="AV195" s="442"/>
      <c r="AW195" s="442"/>
      <c r="AX195" s="442"/>
      <c r="AY195" s="442"/>
      <c r="AZ195" s="442"/>
    </row>
    <row r="196" spans="2:52" ht="20.100000000000001" hidden="1" customHeight="1" outlineLevel="1">
      <c r="B196" s="434"/>
      <c r="C196" s="1002"/>
      <c r="D196" s="1003"/>
      <c r="E196" s="1003"/>
      <c r="F196" s="1004"/>
      <c r="G196" s="1005"/>
      <c r="H196" s="1006"/>
      <c r="I196" s="1006"/>
      <c r="J196" s="1006"/>
      <c r="K196" s="1007"/>
      <c r="L196" s="715"/>
      <c r="M196" s="715"/>
      <c r="N196" s="715"/>
      <c r="O196" s="715"/>
      <c r="P196" s="715"/>
      <c r="Q196" s="715"/>
      <c r="R196" s="715"/>
      <c r="S196" s="716"/>
      <c r="T196" s="717"/>
      <c r="U196" s="720">
        <f t="shared" si="61"/>
        <v>0</v>
      </c>
      <c r="V196" s="721">
        <f t="shared" si="62"/>
        <v>0</v>
      </c>
      <c r="W196" s="722">
        <f t="shared" si="63"/>
        <v>0</v>
      </c>
      <c r="X196" s="442"/>
      <c r="Y196" s="442"/>
      <c r="Z196" s="442"/>
      <c r="AA196" s="442"/>
      <c r="AB196" s="442"/>
      <c r="AC196" s="442"/>
      <c r="AD196" s="442"/>
      <c r="AE196" s="442"/>
      <c r="AF196" s="442"/>
      <c r="AG196" s="442"/>
      <c r="AH196" s="442"/>
      <c r="AI196" s="442"/>
      <c r="AJ196" s="442"/>
      <c r="AK196" s="442"/>
      <c r="AL196" s="442"/>
      <c r="AM196" s="442"/>
      <c r="AN196" s="442"/>
      <c r="AO196" s="442"/>
      <c r="AP196" s="442"/>
      <c r="AQ196" s="442"/>
      <c r="AR196" s="442"/>
      <c r="AS196" s="442"/>
      <c r="AT196" s="442"/>
      <c r="AU196" s="442"/>
      <c r="AV196" s="442"/>
      <c r="AW196" s="442"/>
      <c r="AX196" s="442"/>
      <c r="AY196" s="442"/>
      <c r="AZ196" s="442"/>
    </row>
    <row r="197" spans="2:52" ht="20.100000000000001" hidden="1" customHeight="1" outlineLevel="1">
      <c r="B197" s="434"/>
      <c r="C197" s="1002"/>
      <c r="D197" s="1003"/>
      <c r="E197" s="1003"/>
      <c r="F197" s="1004"/>
      <c r="G197" s="1005"/>
      <c r="H197" s="1006"/>
      <c r="I197" s="1006"/>
      <c r="J197" s="1006"/>
      <c r="K197" s="1007"/>
      <c r="L197" s="715"/>
      <c r="M197" s="715"/>
      <c r="N197" s="715"/>
      <c r="O197" s="715"/>
      <c r="P197" s="715"/>
      <c r="Q197" s="715"/>
      <c r="R197" s="715"/>
      <c r="S197" s="716"/>
      <c r="T197" s="717"/>
      <c r="U197" s="720">
        <f t="shared" si="61"/>
        <v>0</v>
      </c>
      <c r="V197" s="721">
        <f t="shared" si="62"/>
        <v>0</v>
      </c>
      <c r="W197" s="722">
        <f t="shared" si="63"/>
        <v>0</v>
      </c>
      <c r="X197" s="442"/>
      <c r="Y197" s="442"/>
      <c r="Z197" s="442"/>
      <c r="AA197" s="442"/>
      <c r="AB197" s="442"/>
      <c r="AC197" s="442"/>
      <c r="AD197" s="442"/>
      <c r="AE197" s="442"/>
      <c r="AF197" s="442"/>
      <c r="AG197" s="442"/>
      <c r="AH197" s="442"/>
      <c r="AI197" s="442"/>
      <c r="AJ197" s="442"/>
      <c r="AK197" s="442"/>
      <c r="AL197" s="442"/>
      <c r="AM197" s="442"/>
      <c r="AN197" s="442"/>
      <c r="AO197" s="442"/>
      <c r="AP197" s="442"/>
      <c r="AQ197" s="442"/>
      <c r="AR197" s="442"/>
      <c r="AS197" s="442"/>
      <c r="AT197" s="442"/>
      <c r="AU197" s="442"/>
      <c r="AV197" s="442"/>
      <c r="AW197" s="442"/>
      <c r="AX197" s="442"/>
      <c r="AY197" s="442"/>
      <c r="AZ197" s="442"/>
    </row>
    <row r="198" spans="2:52" ht="20.100000000000001" hidden="1" customHeight="1" outlineLevel="1">
      <c r="B198" s="434"/>
      <c r="C198" s="1002"/>
      <c r="D198" s="1003"/>
      <c r="E198" s="1003"/>
      <c r="F198" s="1004"/>
      <c r="G198" s="1005"/>
      <c r="H198" s="1006"/>
      <c r="I198" s="1006"/>
      <c r="J198" s="1006"/>
      <c r="K198" s="1007"/>
      <c r="L198" s="715"/>
      <c r="M198" s="715"/>
      <c r="N198" s="715"/>
      <c r="O198" s="715"/>
      <c r="P198" s="715"/>
      <c r="Q198" s="715"/>
      <c r="R198" s="715"/>
      <c r="S198" s="716"/>
      <c r="T198" s="717"/>
      <c r="U198" s="720">
        <f t="shared" si="61"/>
        <v>0</v>
      </c>
      <c r="V198" s="721">
        <f t="shared" si="62"/>
        <v>0</v>
      </c>
      <c r="W198" s="722">
        <f t="shared" si="63"/>
        <v>0</v>
      </c>
      <c r="X198" s="442"/>
      <c r="Y198" s="442"/>
      <c r="Z198" s="442"/>
      <c r="AA198" s="442"/>
      <c r="AB198" s="442"/>
      <c r="AC198" s="442"/>
      <c r="AD198" s="442"/>
      <c r="AE198" s="442"/>
      <c r="AF198" s="442"/>
      <c r="AG198" s="442"/>
      <c r="AH198" s="442"/>
      <c r="AI198" s="442"/>
      <c r="AJ198" s="442"/>
      <c r="AK198" s="442"/>
      <c r="AL198" s="442"/>
      <c r="AM198" s="442"/>
      <c r="AN198" s="442"/>
      <c r="AO198" s="442"/>
      <c r="AP198" s="442"/>
      <c r="AQ198" s="442"/>
      <c r="AR198" s="442"/>
      <c r="AS198" s="442"/>
      <c r="AT198" s="442"/>
      <c r="AU198" s="442"/>
      <c r="AV198" s="442"/>
      <c r="AW198" s="442"/>
      <c r="AX198" s="442"/>
      <c r="AY198" s="442"/>
      <c r="AZ198" s="442"/>
    </row>
    <row r="199" spans="2:52" ht="20.100000000000001" hidden="1" customHeight="1" outlineLevel="1">
      <c r="B199" s="434"/>
      <c r="C199" s="1002"/>
      <c r="D199" s="1003"/>
      <c r="E199" s="1003"/>
      <c r="F199" s="1004"/>
      <c r="G199" s="1005"/>
      <c r="H199" s="1006"/>
      <c r="I199" s="1006"/>
      <c r="J199" s="1006"/>
      <c r="K199" s="1007"/>
      <c r="L199" s="715"/>
      <c r="M199" s="715"/>
      <c r="N199" s="715"/>
      <c r="O199" s="715"/>
      <c r="P199" s="715"/>
      <c r="Q199" s="715"/>
      <c r="R199" s="715"/>
      <c r="S199" s="716"/>
      <c r="T199" s="717"/>
      <c r="U199" s="720">
        <f t="shared" si="61"/>
        <v>0</v>
      </c>
      <c r="V199" s="721">
        <f t="shared" si="62"/>
        <v>0</v>
      </c>
      <c r="W199" s="722">
        <f t="shared" si="63"/>
        <v>0</v>
      </c>
      <c r="X199" s="442"/>
      <c r="Y199" s="442"/>
      <c r="Z199" s="442"/>
      <c r="AA199" s="442"/>
      <c r="AB199" s="442"/>
      <c r="AC199" s="442"/>
      <c r="AD199" s="442"/>
      <c r="AE199" s="442"/>
      <c r="AF199" s="442"/>
      <c r="AG199" s="442"/>
      <c r="AH199" s="442"/>
      <c r="AI199" s="442"/>
      <c r="AJ199" s="442"/>
      <c r="AK199" s="442"/>
      <c r="AL199" s="442"/>
      <c r="AM199" s="442"/>
      <c r="AN199" s="442"/>
      <c r="AO199" s="442"/>
      <c r="AP199" s="442"/>
      <c r="AQ199" s="442"/>
      <c r="AR199" s="442"/>
      <c r="AS199" s="442"/>
      <c r="AT199" s="442"/>
      <c r="AU199" s="442"/>
      <c r="AV199" s="442"/>
      <c r="AW199" s="442"/>
      <c r="AX199" s="442"/>
      <c r="AY199" s="442"/>
      <c r="AZ199" s="442"/>
    </row>
    <row r="200" spans="2:52" ht="20.100000000000001" hidden="1" customHeight="1" outlineLevel="1">
      <c r="B200" s="434"/>
      <c r="C200" s="1002"/>
      <c r="D200" s="1003"/>
      <c r="E200" s="1003"/>
      <c r="F200" s="1004"/>
      <c r="G200" s="1005"/>
      <c r="H200" s="1006"/>
      <c r="I200" s="1006"/>
      <c r="J200" s="1006"/>
      <c r="K200" s="1007"/>
      <c r="L200" s="715"/>
      <c r="M200" s="715"/>
      <c r="N200" s="715"/>
      <c r="O200" s="715"/>
      <c r="P200" s="715"/>
      <c r="Q200" s="715"/>
      <c r="R200" s="715"/>
      <c r="S200" s="716"/>
      <c r="T200" s="717"/>
      <c r="U200" s="720">
        <f t="shared" si="61"/>
        <v>0</v>
      </c>
      <c r="V200" s="721">
        <f t="shared" si="62"/>
        <v>0</v>
      </c>
      <c r="W200" s="722">
        <f t="shared" si="63"/>
        <v>0</v>
      </c>
      <c r="X200" s="442"/>
      <c r="Y200" s="442"/>
      <c r="Z200" s="442"/>
      <c r="AA200" s="442"/>
      <c r="AB200" s="442"/>
      <c r="AC200" s="442"/>
      <c r="AD200" s="442"/>
      <c r="AE200" s="442"/>
      <c r="AF200" s="442"/>
      <c r="AG200" s="442"/>
      <c r="AH200" s="442"/>
      <c r="AI200" s="442"/>
      <c r="AJ200" s="442"/>
      <c r="AK200" s="442"/>
      <c r="AL200" s="442"/>
      <c r="AM200" s="442"/>
      <c r="AN200" s="442"/>
      <c r="AO200" s="442"/>
      <c r="AP200" s="442"/>
      <c r="AQ200" s="442"/>
      <c r="AR200" s="442"/>
      <c r="AS200" s="442"/>
      <c r="AT200" s="442"/>
      <c r="AU200" s="442"/>
      <c r="AV200" s="442"/>
      <c r="AW200" s="442"/>
      <c r="AX200" s="442"/>
      <c r="AY200" s="442"/>
      <c r="AZ200" s="442"/>
    </row>
    <row r="201" spans="2:52" ht="20.100000000000001" hidden="1" customHeight="1" outlineLevel="1">
      <c r="B201" s="434"/>
      <c r="C201" s="1002"/>
      <c r="D201" s="1003"/>
      <c r="E201" s="1003"/>
      <c r="F201" s="1004"/>
      <c r="G201" s="1005"/>
      <c r="H201" s="1006"/>
      <c r="I201" s="1006"/>
      <c r="J201" s="1006"/>
      <c r="K201" s="1007"/>
      <c r="L201" s="715"/>
      <c r="M201" s="715"/>
      <c r="N201" s="715"/>
      <c r="O201" s="715"/>
      <c r="P201" s="715"/>
      <c r="Q201" s="715"/>
      <c r="R201" s="715"/>
      <c r="S201" s="716"/>
      <c r="T201" s="717"/>
      <c r="U201" s="720">
        <f t="shared" si="61"/>
        <v>0</v>
      </c>
      <c r="V201" s="721">
        <f t="shared" si="62"/>
        <v>0</v>
      </c>
      <c r="W201" s="722">
        <f t="shared" si="63"/>
        <v>0</v>
      </c>
      <c r="X201" s="442"/>
      <c r="Y201" s="442"/>
      <c r="Z201" s="442"/>
      <c r="AA201" s="442"/>
      <c r="AB201" s="442"/>
      <c r="AC201" s="442"/>
      <c r="AD201" s="442"/>
      <c r="AE201" s="442"/>
      <c r="AF201" s="442"/>
      <c r="AG201" s="442"/>
      <c r="AH201" s="442"/>
      <c r="AI201" s="442"/>
      <c r="AJ201" s="442"/>
      <c r="AK201" s="442"/>
      <c r="AL201" s="442"/>
      <c r="AM201" s="442"/>
      <c r="AN201" s="442"/>
      <c r="AO201" s="442"/>
      <c r="AP201" s="442"/>
      <c r="AQ201" s="442"/>
      <c r="AR201" s="442"/>
      <c r="AS201" s="442"/>
      <c r="AT201" s="442"/>
      <c r="AU201" s="442"/>
      <c r="AV201" s="442"/>
      <c r="AW201" s="442"/>
      <c r="AX201" s="442"/>
      <c r="AY201" s="442"/>
      <c r="AZ201" s="442"/>
    </row>
    <row r="202" spans="2:52" ht="20.100000000000001" hidden="1" customHeight="1" outlineLevel="1">
      <c r="B202" s="434"/>
      <c r="C202" s="1002"/>
      <c r="D202" s="1003"/>
      <c r="E202" s="1003"/>
      <c r="F202" s="1004"/>
      <c r="G202" s="1005"/>
      <c r="H202" s="1006"/>
      <c r="I202" s="1006"/>
      <c r="J202" s="1006"/>
      <c r="K202" s="1007"/>
      <c r="L202" s="715"/>
      <c r="M202" s="715"/>
      <c r="N202" s="715"/>
      <c r="O202" s="715"/>
      <c r="P202" s="715"/>
      <c r="Q202" s="715"/>
      <c r="R202" s="715"/>
      <c r="S202" s="716"/>
      <c r="T202" s="717"/>
      <c r="U202" s="720">
        <f t="shared" si="61"/>
        <v>0</v>
      </c>
      <c r="V202" s="721">
        <f t="shared" si="62"/>
        <v>0</v>
      </c>
      <c r="W202" s="722">
        <f t="shared" si="63"/>
        <v>0</v>
      </c>
      <c r="X202" s="442"/>
      <c r="Y202" s="442"/>
      <c r="Z202" s="442"/>
      <c r="AA202" s="442"/>
      <c r="AB202" s="442"/>
      <c r="AC202" s="442"/>
      <c r="AD202" s="442"/>
      <c r="AE202" s="442"/>
      <c r="AF202" s="442"/>
      <c r="AG202" s="442"/>
      <c r="AH202" s="442"/>
      <c r="AI202" s="442"/>
      <c r="AJ202" s="442"/>
      <c r="AK202" s="442"/>
      <c r="AL202" s="442"/>
      <c r="AM202" s="442"/>
      <c r="AN202" s="442"/>
      <c r="AO202" s="442"/>
      <c r="AP202" s="442"/>
      <c r="AQ202" s="442"/>
      <c r="AR202" s="442"/>
      <c r="AS202" s="442"/>
      <c r="AT202" s="442"/>
      <c r="AU202" s="442"/>
      <c r="AV202" s="442"/>
      <c r="AW202" s="442"/>
      <c r="AX202" s="442"/>
      <c r="AY202" s="442"/>
      <c r="AZ202" s="442"/>
    </row>
    <row r="203" spans="2:52" ht="20.100000000000001" hidden="1" customHeight="1" outlineLevel="1">
      <c r="B203" s="434"/>
      <c r="C203" s="1002"/>
      <c r="D203" s="1003"/>
      <c r="E203" s="1003"/>
      <c r="F203" s="1004"/>
      <c r="G203" s="1005"/>
      <c r="H203" s="1006"/>
      <c r="I203" s="1006"/>
      <c r="J203" s="1006"/>
      <c r="K203" s="1007"/>
      <c r="L203" s="715"/>
      <c r="M203" s="715"/>
      <c r="N203" s="715"/>
      <c r="O203" s="715"/>
      <c r="P203" s="715"/>
      <c r="Q203" s="715"/>
      <c r="R203" s="715"/>
      <c r="S203" s="716"/>
      <c r="T203" s="717"/>
      <c r="U203" s="720">
        <f t="shared" si="61"/>
        <v>0</v>
      </c>
      <c r="V203" s="721">
        <f t="shared" si="62"/>
        <v>0</v>
      </c>
      <c r="W203" s="722">
        <f t="shared" si="63"/>
        <v>0</v>
      </c>
      <c r="X203" s="442"/>
      <c r="Y203" s="442"/>
      <c r="Z203" s="442"/>
      <c r="AA203" s="442"/>
      <c r="AB203" s="442"/>
      <c r="AC203" s="442"/>
      <c r="AD203" s="442"/>
      <c r="AE203" s="442"/>
      <c r="AF203" s="442"/>
      <c r="AG203" s="442"/>
      <c r="AH203" s="442"/>
      <c r="AI203" s="442"/>
      <c r="AJ203" s="442"/>
      <c r="AK203" s="442"/>
      <c r="AL203" s="442"/>
      <c r="AM203" s="442"/>
      <c r="AN203" s="442"/>
      <c r="AO203" s="442"/>
      <c r="AP203" s="442"/>
      <c r="AQ203" s="442"/>
      <c r="AR203" s="442"/>
      <c r="AS203" s="442"/>
      <c r="AT203" s="442"/>
      <c r="AU203" s="442"/>
      <c r="AV203" s="442"/>
      <c r="AW203" s="442"/>
      <c r="AX203" s="442"/>
      <c r="AY203" s="442"/>
      <c r="AZ203" s="442"/>
    </row>
    <row r="204" spans="2:52" s="19" customFormat="1" ht="9.9499999999999993" hidden="1" customHeight="1" outlineLevel="1">
      <c r="B204" s="435"/>
      <c r="C204" s="437"/>
      <c r="D204" s="437"/>
      <c r="E204" s="437"/>
      <c r="F204" s="437"/>
      <c r="G204" s="666"/>
      <c r="H204" s="666"/>
      <c r="I204" s="666"/>
      <c r="J204" s="666"/>
      <c r="K204" s="666"/>
      <c r="L204" s="438"/>
      <c r="M204" s="438"/>
      <c r="N204" s="438"/>
      <c r="O204" s="438"/>
      <c r="P204" s="438"/>
      <c r="Q204" s="438"/>
      <c r="R204" s="438"/>
      <c r="S204" s="438"/>
      <c r="T204" s="439"/>
      <c r="U204" s="439"/>
      <c r="V204" s="439"/>
      <c r="W204" s="667"/>
      <c r="X204" s="668"/>
      <c r="Y204" s="668"/>
      <c r="Z204" s="668"/>
      <c r="AA204" s="668"/>
      <c r="AB204" s="668"/>
      <c r="AC204" s="668"/>
      <c r="AD204" s="668"/>
      <c r="AE204" s="668"/>
      <c r="AF204" s="668"/>
      <c r="AG204" s="668"/>
      <c r="AH204" s="668"/>
      <c r="AI204" s="668"/>
      <c r="AJ204" s="668"/>
      <c r="AK204" s="668"/>
      <c r="AL204" s="668"/>
      <c r="AM204" s="668"/>
      <c r="AN204" s="668"/>
      <c r="AO204" s="668"/>
      <c r="AP204" s="668"/>
      <c r="AQ204" s="668"/>
      <c r="AR204" s="668"/>
      <c r="AS204" s="668"/>
      <c r="AT204" s="668"/>
      <c r="AU204" s="668"/>
      <c r="AV204" s="668"/>
      <c r="AW204" s="668"/>
      <c r="AX204" s="668"/>
      <c r="AY204" s="668"/>
      <c r="AZ204" s="668"/>
    </row>
    <row r="205" spans="2:52" ht="20.100000000000001" customHeight="1" collapsed="1">
      <c r="B205" s="32">
        <f>B193+1</f>
        <v>17</v>
      </c>
      <c r="C205" s="1013"/>
      <c r="D205" s="1014"/>
      <c r="E205" s="1014"/>
      <c r="F205" s="1015"/>
      <c r="G205" s="1016"/>
      <c r="H205" s="1017"/>
      <c r="I205" s="1017"/>
      <c r="J205" s="1017"/>
      <c r="K205" s="1018"/>
      <c r="L205" s="701">
        <f t="shared" ref="L205:R205" si="64">SUM(L206:L215)</f>
        <v>0</v>
      </c>
      <c r="M205" s="702">
        <f t="shared" si="64"/>
        <v>0</v>
      </c>
      <c r="N205" s="703">
        <f t="shared" si="64"/>
        <v>0</v>
      </c>
      <c r="O205" s="703">
        <f t="shared" si="64"/>
        <v>0</v>
      </c>
      <c r="P205" s="702">
        <f t="shared" si="64"/>
        <v>0</v>
      </c>
      <c r="Q205" s="704">
        <f t="shared" si="64"/>
        <v>0</v>
      </c>
      <c r="R205" s="701">
        <f t="shared" si="64"/>
        <v>0</v>
      </c>
      <c r="S205" s="705">
        <v>1</v>
      </c>
      <c r="T205" s="706">
        <f>(S206*T206)+(S207*T207)+(S208*T208)+(S209*T209)+(S210*T210)+(S211*T211)+(S212*T212)+(S213*T213)+(S214*T214)+(S215*T215)</f>
        <v>0</v>
      </c>
      <c r="U205" s="665">
        <f t="shared" ref="U205:U215" si="65">S205*T205*(1+MGKZ)*(1+Gewinn)*(1+Sicherheit)</f>
        <v>0</v>
      </c>
      <c r="V205" s="643">
        <f t="shared" ref="V205:V215" si="66">R205*Fertigung</f>
        <v>0</v>
      </c>
      <c r="W205" s="50">
        <f t="shared" ref="W205:W215" si="67">L205*$E$6+M205*$M$6+N205*$M$7+O205*$M$8+P205*$E$7+Q205*$M$9+U205+V205</f>
        <v>0</v>
      </c>
      <c r="X205" s="442"/>
      <c r="Y205" s="442"/>
      <c r="Z205" s="442"/>
      <c r="AA205" s="442"/>
      <c r="AB205" s="442"/>
      <c r="AC205" s="442"/>
      <c r="AD205" s="442"/>
      <c r="AE205" s="442"/>
      <c r="AF205" s="442"/>
      <c r="AG205" s="442"/>
      <c r="AH205" s="442"/>
      <c r="AI205" s="442"/>
      <c r="AJ205" s="442"/>
      <c r="AK205" s="442"/>
      <c r="AL205" s="442"/>
      <c r="AM205" s="442"/>
      <c r="AN205" s="442"/>
      <c r="AO205" s="442"/>
      <c r="AP205" s="442"/>
      <c r="AQ205" s="442"/>
      <c r="AR205" s="442"/>
      <c r="AS205" s="442"/>
      <c r="AT205" s="442"/>
      <c r="AU205" s="442"/>
      <c r="AV205" s="442"/>
      <c r="AW205" s="442"/>
      <c r="AX205" s="442"/>
      <c r="AY205" s="442"/>
      <c r="AZ205" s="442"/>
    </row>
    <row r="206" spans="2:52" ht="20.100000000000001" hidden="1" customHeight="1" outlineLevel="1">
      <c r="B206" s="433"/>
      <c r="C206" s="1002"/>
      <c r="D206" s="1003"/>
      <c r="E206" s="1003"/>
      <c r="F206" s="1004"/>
      <c r="G206" s="1005"/>
      <c r="H206" s="1006"/>
      <c r="I206" s="1006"/>
      <c r="J206" s="1006"/>
      <c r="K206" s="1007"/>
      <c r="L206" s="715"/>
      <c r="M206" s="715"/>
      <c r="N206" s="715"/>
      <c r="O206" s="715"/>
      <c r="P206" s="715"/>
      <c r="Q206" s="715"/>
      <c r="R206" s="715"/>
      <c r="S206" s="716"/>
      <c r="T206" s="717"/>
      <c r="U206" s="720">
        <f t="shared" si="65"/>
        <v>0</v>
      </c>
      <c r="V206" s="721">
        <f t="shared" si="66"/>
        <v>0</v>
      </c>
      <c r="W206" s="722">
        <f t="shared" si="67"/>
        <v>0</v>
      </c>
      <c r="X206" s="442"/>
      <c r="Y206" s="442"/>
      <c r="Z206" s="442"/>
      <c r="AA206" s="442"/>
      <c r="AB206" s="442"/>
      <c r="AC206" s="442"/>
      <c r="AD206" s="442"/>
      <c r="AE206" s="442"/>
      <c r="AF206" s="442"/>
      <c r="AG206" s="442"/>
      <c r="AH206" s="442"/>
      <c r="AI206" s="442"/>
      <c r="AJ206" s="442"/>
      <c r="AK206" s="442"/>
      <c r="AL206" s="442"/>
      <c r="AM206" s="442"/>
      <c r="AN206" s="442"/>
      <c r="AO206" s="442"/>
      <c r="AP206" s="442"/>
      <c r="AQ206" s="442"/>
      <c r="AR206" s="442"/>
      <c r="AS206" s="442"/>
      <c r="AT206" s="442"/>
      <c r="AU206" s="442"/>
      <c r="AV206" s="442"/>
      <c r="AW206" s="442"/>
      <c r="AX206" s="442"/>
      <c r="AY206" s="442"/>
      <c r="AZ206" s="442"/>
    </row>
    <row r="207" spans="2:52" ht="20.100000000000001" hidden="1" customHeight="1" outlineLevel="1">
      <c r="B207" s="434"/>
      <c r="C207" s="1002"/>
      <c r="D207" s="1003"/>
      <c r="E207" s="1003"/>
      <c r="F207" s="1004"/>
      <c r="G207" s="1005"/>
      <c r="H207" s="1006"/>
      <c r="I207" s="1006"/>
      <c r="J207" s="1006"/>
      <c r="K207" s="1007"/>
      <c r="L207" s="715"/>
      <c r="M207" s="715"/>
      <c r="N207" s="715"/>
      <c r="O207" s="715"/>
      <c r="P207" s="715"/>
      <c r="Q207" s="715"/>
      <c r="R207" s="715"/>
      <c r="S207" s="716"/>
      <c r="T207" s="717"/>
      <c r="U207" s="720">
        <f t="shared" si="65"/>
        <v>0</v>
      </c>
      <c r="V207" s="721">
        <f t="shared" si="66"/>
        <v>0</v>
      </c>
      <c r="W207" s="722">
        <f t="shared" si="67"/>
        <v>0</v>
      </c>
      <c r="X207" s="442"/>
      <c r="Y207" s="442"/>
      <c r="Z207" s="442"/>
      <c r="AA207" s="442"/>
      <c r="AB207" s="442"/>
      <c r="AC207" s="442"/>
      <c r="AD207" s="442"/>
      <c r="AE207" s="442"/>
      <c r="AF207" s="442"/>
      <c r="AG207" s="442"/>
      <c r="AH207" s="442"/>
      <c r="AI207" s="442"/>
      <c r="AJ207" s="442"/>
      <c r="AK207" s="442"/>
      <c r="AL207" s="442"/>
      <c r="AM207" s="442"/>
      <c r="AN207" s="442"/>
      <c r="AO207" s="442"/>
      <c r="AP207" s="442"/>
      <c r="AQ207" s="442"/>
      <c r="AR207" s="442"/>
      <c r="AS207" s="442"/>
      <c r="AT207" s="442"/>
      <c r="AU207" s="442"/>
      <c r="AV207" s="442"/>
      <c r="AW207" s="442"/>
      <c r="AX207" s="442"/>
      <c r="AY207" s="442"/>
      <c r="AZ207" s="442"/>
    </row>
    <row r="208" spans="2:52" ht="20.100000000000001" hidden="1" customHeight="1" outlineLevel="1">
      <c r="B208" s="434"/>
      <c r="C208" s="1002"/>
      <c r="D208" s="1003"/>
      <c r="E208" s="1003"/>
      <c r="F208" s="1004"/>
      <c r="G208" s="1005"/>
      <c r="H208" s="1006"/>
      <c r="I208" s="1006"/>
      <c r="J208" s="1006"/>
      <c r="K208" s="1007"/>
      <c r="L208" s="715"/>
      <c r="M208" s="715"/>
      <c r="N208" s="715"/>
      <c r="O208" s="715"/>
      <c r="P208" s="715"/>
      <c r="Q208" s="715"/>
      <c r="R208" s="715"/>
      <c r="S208" s="716"/>
      <c r="T208" s="717"/>
      <c r="U208" s="720">
        <f t="shared" si="65"/>
        <v>0</v>
      </c>
      <c r="V208" s="721">
        <f t="shared" si="66"/>
        <v>0</v>
      </c>
      <c r="W208" s="722">
        <f t="shared" si="67"/>
        <v>0</v>
      </c>
      <c r="X208" s="442"/>
      <c r="Y208" s="442"/>
      <c r="Z208" s="442"/>
      <c r="AA208" s="442"/>
      <c r="AB208" s="442"/>
      <c r="AC208" s="442"/>
      <c r="AD208" s="442"/>
      <c r="AE208" s="442"/>
      <c r="AF208" s="442"/>
      <c r="AG208" s="442"/>
      <c r="AH208" s="442"/>
      <c r="AI208" s="442"/>
      <c r="AJ208" s="442"/>
      <c r="AK208" s="442"/>
      <c r="AL208" s="442"/>
      <c r="AM208" s="442"/>
      <c r="AN208" s="442"/>
      <c r="AO208" s="442"/>
      <c r="AP208" s="442"/>
      <c r="AQ208" s="442"/>
      <c r="AR208" s="442"/>
      <c r="AS208" s="442"/>
      <c r="AT208" s="442"/>
      <c r="AU208" s="442"/>
      <c r="AV208" s="442"/>
      <c r="AW208" s="442"/>
      <c r="AX208" s="442"/>
      <c r="AY208" s="442"/>
      <c r="AZ208" s="442"/>
    </row>
    <row r="209" spans="2:52" ht="20.100000000000001" hidden="1" customHeight="1" outlineLevel="1">
      <c r="B209" s="434"/>
      <c r="C209" s="1002"/>
      <c r="D209" s="1003"/>
      <c r="E209" s="1003"/>
      <c r="F209" s="1004"/>
      <c r="G209" s="1005"/>
      <c r="H209" s="1006"/>
      <c r="I209" s="1006"/>
      <c r="J209" s="1006"/>
      <c r="K209" s="1007"/>
      <c r="L209" s="715"/>
      <c r="M209" s="715"/>
      <c r="N209" s="715"/>
      <c r="O209" s="715"/>
      <c r="P209" s="715"/>
      <c r="Q209" s="715"/>
      <c r="R209" s="715"/>
      <c r="S209" s="716"/>
      <c r="T209" s="717"/>
      <c r="U209" s="720">
        <f t="shared" si="65"/>
        <v>0</v>
      </c>
      <c r="V209" s="721">
        <f t="shared" si="66"/>
        <v>0</v>
      </c>
      <c r="W209" s="722">
        <f t="shared" si="67"/>
        <v>0</v>
      </c>
      <c r="X209" s="442"/>
      <c r="Y209" s="442"/>
      <c r="Z209" s="442"/>
      <c r="AA209" s="442"/>
      <c r="AB209" s="442"/>
      <c r="AC209" s="442"/>
      <c r="AD209" s="442"/>
      <c r="AE209" s="442"/>
      <c r="AF209" s="442"/>
      <c r="AG209" s="442"/>
      <c r="AH209" s="442"/>
      <c r="AI209" s="442"/>
      <c r="AJ209" s="442"/>
      <c r="AK209" s="442"/>
      <c r="AL209" s="442"/>
      <c r="AM209" s="442"/>
      <c r="AN209" s="442"/>
      <c r="AO209" s="442"/>
      <c r="AP209" s="442"/>
      <c r="AQ209" s="442"/>
      <c r="AR209" s="442"/>
      <c r="AS209" s="442"/>
      <c r="AT209" s="442"/>
      <c r="AU209" s="442"/>
      <c r="AV209" s="442"/>
      <c r="AW209" s="442"/>
      <c r="AX209" s="442"/>
      <c r="AY209" s="442"/>
      <c r="AZ209" s="442"/>
    </row>
    <row r="210" spans="2:52" ht="20.100000000000001" hidden="1" customHeight="1" outlineLevel="1">
      <c r="B210" s="434"/>
      <c r="C210" s="1002"/>
      <c r="D210" s="1003"/>
      <c r="E210" s="1003"/>
      <c r="F210" s="1004"/>
      <c r="G210" s="1005"/>
      <c r="H210" s="1006"/>
      <c r="I210" s="1006"/>
      <c r="J210" s="1006"/>
      <c r="K210" s="1007"/>
      <c r="L210" s="715"/>
      <c r="M210" s="715"/>
      <c r="N210" s="715"/>
      <c r="O210" s="715"/>
      <c r="P210" s="715"/>
      <c r="Q210" s="715"/>
      <c r="R210" s="715"/>
      <c r="S210" s="716"/>
      <c r="T210" s="717"/>
      <c r="U210" s="720">
        <f t="shared" si="65"/>
        <v>0</v>
      </c>
      <c r="V210" s="721">
        <f t="shared" si="66"/>
        <v>0</v>
      </c>
      <c r="W210" s="722">
        <f t="shared" si="67"/>
        <v>0</v>
      </c>
      <c r="X210" s="442"/>
      <c r="Y210" s="442"/>
      <c r="Z210" s="442"/>
      <c r="AA210" s="442"/>
      <c r="AB210" s="442"/>
      <c r="AC210" s="442"/>
      <c r="AD210" s="442"/>
      <c r="AE210" s="442"/>
      <c r="AF210" s="442"/>
      <c r="AG210" s="442"/>
      <c r="AH210" s="442"/>
      <c r="AI210" s="442"/>
      <c r="AJ210" s="442"/>
      <c r="AK210" s="442"/>
      <c r="AL210" s="442"/>
      <c r="AM210" s="442"/>
      <c r="AN210" s="442"/>
      <c r="AO210" s="442"/>
      <c r="AP210" s="442"/>
      <c r="AQ210" s="442"/>
      <c r="AR210" s="442"/>
      <c r="AS210" s="442"/>
      <c r="AT210" s="442"/>
      <c r="AU210" s="442"/>
      <c r="AV210" s="442"/>
      <c r="AW210" s="442"/>
      <c r="AX210" s="442"/>
      <c r="AY210" s="442"/>
      <c r="AZ210" s="442"/>
    </row>
    <row r="211" spans="2:52" ht="20.100000000000001" hidden="1" customHeight="1" outlineLevel="1">
      <c r="B211" s="434"/>
      <c r="C211" s="1002"/>
      <c r="D211" s="1003"/>
      <c r="E211" s="1003"/>
      <c r="F211" s="1004"/>
      <c r="G211" s="1005"/>
      <c r="H211" s="1006"/>
      <c r="I211" s="1006"/>
      <c r="J211" s="1006"/>
      <c r="K211" s="1007"/>
      <c r="L211" s="715"/>
      <c r="M211" s="715"/>
      <c r="N211" s="715"/>
      <c r="O211" s="715"/>
      <c r="P211" s="715"/>
      <c r="Q211" s="715"/>
      <c r="R211" s="715"/>
      <c r="S211" s="716"/>
      <c r="T211" s="717"/>
      <c r="U211" s="720">
        <f t="shared" si="65"/>
        <v>0</v>
      </c>
      <c r="V211" s="721">
        <f t="shared" si="66"/>
        <v>0</v>
      </c>
      <c r="W211" s="722">
        <f t="shared" si="67"/>
        <v>0</v>
      </c>
      <c r="X211" s="442"/>
      <c r="Y211" s="442"/>
      <c r="Z211" s="442"/>
      <c r="AA211" s="442"/>
      <c r="AB211" s="442"/>
      <c r="AC211" s="442"/>
      <c r="AD211" s="442"/>
      <c r="AE211" s="442"/>
      <c r="AF211" s="442"/>
      <c r="AG211" s="442"/>
      <c r="AH211" s="442"/>
      <c r="AI211" s="442"/>
      <c r="AJ211" s="442"/>
      <c r="AK211" s="442"/>
      <c r="AL211" s="442"/>
      <c r="AM211" s="442"/>
      <c r="AN211" s="442"/>
      <c r="AO211" s="442"/>
      <c r="AP211" s="442"/>
      <c r="AQ211" s="442"/>
      <c r="AR211" s="442"/>
      <c r="AS211" s="442"/>
      <c r="AT211" s="442"/>
      <c r="AU211" s="442"/>
      <c r="AV211" s="442"/>
      <c r="AW211" s="442"/>
      <c r="AX211" s="442"/>
      <c r="AY211" s="442"/>
      <c r="AZ211" s="442"/>
    </row>
    <row r="212" spans="2:52" ht="20.100000000000001" hidden="1" customHeight="1" outlineLevel="1">
      <c r="B212" s="434"/>
      <c r="C212" s="1002"/>
      <c r="D212" s="1003"/>
      <c r="E212" s="1003"/>
      <c r="F212" s="1004"/>
      <c r="G212" s="1005"/>
      <c r="H212" s="1006"/>
      <c r="I212" s="1006"/>
      <c r="J212" s="1006"/>
      <c r="K212" s="1007"/>
      <c r="L212" s="715"/>
      <c r="M212" s="715"/>
      <c r="N212" s="715"/>
      <c r="O212" s="715"/>
      <c r="P212" s="715"/>
      <c r="Q212" s="715"/>
      <c r="R212" s="715"/>
      <c r="S212" s="716"/>
      <c r="T212" s="717"/>
      <c r="U212" s="720">
        <f t="shared" si="65"/>
        <v>0</v>
      </c>
      <c r="V212" s="721">
        <f t="shared" si="66"/>
        <v>0</v>
      </c>
      <c r="W212" s="722">
        <f t="shared" si="67"/>
        <v>0</v>
      </c>
      <c r="X212" s="442"/>
      <c r="Y212" s="442"/>
      <c r="Z212" s="442"/>
      <c r="AA212" s="442"/>
      <c r="AB212" s="442"/>
      <c r="AC212" s="442"/>
      <c r="AD212" s="442"/>
      <c r="AE212" s="442"/>
      <c r="AF212" s="442"/>
      <c r="AG212" s="442"/>
      <c r="AH212" s="442"/>
      <c r="AI212" s="442"/>
      <c r="AJ212" s="442"/>
      <c r="AK212" s="442"/>
      <c r="AL212" s="442"/>
      <c r="AM212" s="442"/>
      <c r="AN212" s="442"/>
      <c r="AO212" s="442"/>
      <c r="AP212" s="442"/>
      <c r="AQ212" s="442"/>
      <c r="AR212" s="442"/>
      <c r="AS212" s="442"/>
      <c r="AT212" s="442"/>
      <c r="AU212" s="442"/>
      <c r="AV212" s="442"/>
      <c r="AW212" s="442"/>
      <c r="AX212" s="442"/>
      <c r="AY212" s="442"/>
      <c r="AZ212" s="442"/>
    </row>
    <row r="213" spans="2:52" ht="20.100000000000001" hidden="1" customHeight="1" outlineLevel="1">
      <c r="B213" s="434"/>
      <c r="C213" s="1002"/>
      <c r="D213" s="1003"/>
      <c r="E213" s="1003"/>
      <c r="F213" s="1004"/>
      <c r="G213" s="1005"/>
      <c r="H213" s="1006"/>
      <c r="I213" s="1006"/>
      <c r="J213" s="1006"/>
      <c r="K213" s="1007"/>
      <c r="L213" s="715"/>
      <c r="M213" s="715"/>
      <c r="N213" s="715"/>
      <c r="O213" s="715"/>
      <c r="P213" s="715"/>
      <c r="Q213" s="715"/>
      <c r="R213" s="715"/>
      <c r="S213" s="716"/>
      <c r="T213" s="717"/>
      <c r="U213" s="720">
        <f t="shared" si="65"/>
        <v>0</v>
      </c>
      <c r="V213" s="721">
        <f t="shared" si="66"/>
        <v>0</v>
      </c>
      <c r="W213" s="722">
        <f t="shared" si="67"/>
        <v>0</v>
      </c>
      <c r="X213" s="442"/>
      <c r="Y213" s="442"/>
      <c r="Z213" s="442"/>
      <c r="AA213" s="442"/>
      <c r="AB213" s="442"/>
      <c r="AC213" s="442"/>
      <c r="AD213" s="442"/>
      <c r="AE213" s="442"/>
      <c r="AF213" s="442"/>
      <c r="AG213" s="442"/>
      <c r="AH213" s="442"/>
      <c r="AI213" s="442"/>
      <c r="AJ213" s="442"/>
      <c r="AK213" s="442"/>
      <c r="AL213" s="442"/>
      <c r="AM213" s="442"/>
      <c r="AN213" s="442"/>
      <c r="AO213" s="442"/>
      <c r="AP213" s="442"/>
      <c r="AQ213" s="442"/>
      <c r="AR213" s="442"/>
      <c r="AS213" s="442"/>
      <c r="AT213" s="442"/>
      <c r="AU213" s="442"/>
      <c r="AV213" s="442"/>
      <c r="AW213" s="442"/>
      <c r="AX213" s="442"/>
      <c r="AY213" s="442"/>
      <c r="AZ213" s="442"/>
    </row>
    <row r="214" spans="2:52" ht="20.100000000000001" hidden="1" customHeight="1" outlineLevel="1">
      <c r="B214" s="434"/>
      <c r="C214" s="1002"/>
      <c r="D214" s="1003"/>
      <c r="E214" s="1003"/>
      <c r="F214" s="1004"/>
      <c r="G214" s="1005"/>
      <c r="H214" s="1006"/>
      <c r="I214" s="1006"/>
      <c r="J214" s="1006"/>
      <c r="K214" s="1007"/>
      <c r="L214" s="715"/>
      <c r="M214" s="715"/>
      <c r="N214" s="715"/>
      <c r="O214" s="715"/>
      <c r="P214" s="715"/>
      <c r="Q214" s="715"/>
      <c r="R214" s="715"/>
      <c r="S214" s="716"/>
      <c r="T214" s="717"/>
      <c r="U214" s="720">
        <f t="shared" si="65"/>
        <v>0</v>
      </c>
      <c r="V214" s="721">
        <f t="shared" si="66"/>
        <v>0</v>
      </c>
      <c r="W214" s="722">
        <f t="shared" si="67"/>
        <v>0</v>
      </c>
      <c r="X214" s="442"/>
      <c r="Y214" s="442"/>
      <c r="Z214" s="442"/>
      <c r="AA214" s="442"/>
      <c r="AB214" s="442"/>
      <c r="AC214" s="442"/>
      <c r="AD214" s="442"/>
      <c r="AE214" s="442"/>
      <c r="AF214" s="442"/>
      <c r="AG214" s="442"/>
      <c r="AH214" s="442"/>
      <c r="AI214" s="442"/>
      <c r="AJ214" s="442"/>
      <c r="AK214" s="442"/>
      <c r="AL214" s="442"/>
      <c r="AM214" s="442"/>
      <c r="AN214" s="442"/>
      <c r="AO214" s="442"/>
      <c r="AP214" s="442"/>
      <c r="AQ214" s="442"/>
      <c r="AR214" s="442"/>
      <c r="AS214" s="442"/>
      <c r="AT214" s="442"/>
      <c r="AU214" s="442"/>
      <c r="AV214" s="442"/>
      <c r="AW214" s="442"/>
      <c r="AX214" s="442"/>
      <c r="AY214" s="442"/>
      <c r="AZ214" s="442"/>
    </row>
    <row r="215" spans="2:52" ht="20.100000000000001" hidden="1" customHeight="1" outlineLevel="1">
      <c r="B215" s="434"/>
      <c r="C215" s="1002"/>
      <c r="D215" s="1003"/>
      <c r="E215" s="1003"/>
      <c r="F215" s="1004"/>
      <c r="G215" s="1005"/>
      <c r="H215" s="1006"/>
      <c r="I215" s="1006"/>
      <c r="J215" s="1006"/>
      <c r="K215" s="1007"/>
      <c r="L215" s="715"/>
      <c r="M215" s="715"/>
      <c r="N215" s="715"/>
      <c r="O215" s="715"/>
      <c r="P215" s="715"/>
      <c r="Q215" s="715"/>
      <c r="R215" s="715"/>
      <c r="S215" s="716"/>
      <c r="T215" s="717"/>
      <c r="U215" s="720">
        <f t="shared" si="65"/>
        <v>0</v>
      </c>
      <c r="V215" s="721">
        <f t="shared" si="66"/>
        <v>0</v>
      </c>
      <c r="W215" s="722">
        <f t="shared" si="67"/>
        <v>0</v>
      </c>
      <c r="X215" s="442"/>
      <c r="Y215" s="442"/>
      <c r="Z215" s="442"/>
      <c r="AA215" s="442"/>
      <c r="AB215" s="442"/>
      <c r="AC215" s="442"/>
      <c r="AD215" s="442"/>
      <c r="AE215" s="442"/>
      <c r="AF215" s="442"/>
      <c r="AG215" s="442"/>
      <c r="AH215" s="442"/>
      <c r="AI215" s="442"/>
      <c r="AJ215" s="442"/>
      <c r="AK215" s="442"/>
      <c r="AL215" s="442"/>
      <c r="AM215" s="442"/>
      <c r="AN215" s="442"/>
      <c r="AO215" s="442"/>
      <c r="AP215" s="442"/>
      <c r="AQ215" s="442"/>
      <c r="AR215" s="442"/>
      <c r="AS215" s="442"/>
      <c r="AT215" s="442"/>
      <c r="AU215" s="442"/>
      <c r="AV215" s="442"/>
      <c r="AW215" s="442"/>
      <c r="AX215" s="442"/>
      <c r="AY215" s="442"/>
      <c r="AZ215" s="442"/>
    </row>
    <row r="216" spans="2:52" s="19" customFormat="1" ht="9.9499999999999993" hidden="1" customHeight="1" outlineLevel="1">
      <c r="B216" s="435"/>
      <c r="C216" s="437"/>
      <c r="D216" s="437"/>
      <c r="E216" s="437"/>
      <c r="F216" s="437"/>
      <c r="G216" s="666"/>
      <c r="H216" s="666"/>
      <c r="I216" s="666"/>
      <c r="J216" s="666"/>
      <c r="K216" s="666"/>
      <c r="L216" s="438"/>
      <c r="M216" s="438"/>
      <c r="N216" s="438"/>
      <c r="O216" s="438"/>
      <c r="P216" s="438"/>
      <c r="Q216" s="438"/>
      <c r="R216" s="438"/>
      <c r="S216" s="438"/>
      <c r="T216" s="439"/>
      <c r="U216" s="439"/>
      <c r="V216" s="439"/>
      <c r="W216" s="667"/>
      <c r="X216" s="668"/>
      <c r="Y216" s="668"/>
      <c r="Z216" s="668"/>
      <c r="AA216" s="668"/>
      <c r="AB216" s="668"/>
      <c r="AC216" s="668"/>
      <c r="AD216" s="668"/>
      <c r="AE216" s="668"/>
      <c r="AF216" s="668"/>
      <c r="AG216" s="668"/>
      <c r="AH216" s="668"/>
      <c r="AI216" s="668"/>
      <c r="AJ216" s="668"/>
      <c r="AK216" s="668"/>
      <c r="AL216" s="668"/>
      <c r="AM216" s="668"/>
      <c r="AN216" s="668"/>
      <c r="AO216" s="668"/>
      <c r="AP216" s="668"/>
      <c r="AQ216" s="668"/>
      <c r="AR216" s="668"/>
      <c r="AS216" s="668"/>
      <c r="AT216" s="668"/>
      <c r="AU216" s="668"/>
      <c r="AV216" s="668"/>
      <c r="AW216" s="668"/>
      <c r="AX216" s="668"/>
      <c r="AY216" s="668"/>
      <c r="AZ216" s="668"/>
    </row>
    <row r="217" spans="2:52" ht="20.100000000000001" customHeight="1" collapsed="1">
      <c r="B217" s="32">
        <f>B205+1</f>
        <v>18</v>
      </c>
      <c r="C217" s="1013"/>
      <c r="D217" s="1014"/>
      <c r="E217" s="1014"/>
      <c r="F217" s="1015"/>
      <c r="G217" s="1016"/>
      <c r="H217" s="1017"/>
      <c r="I217" s="1017"/>
      <c r="J217" s="1017"/>
      <c r="K217" s="1018"/>
      <c r="L217" s="701">
        <f t="shared" ref="L217:R217" si="68">SUM(L218:L227)</f>
        <v>0</v>
      </c>
      <c r="M217" s="702">
        <f t="shared" si="68"/>
        <v>0</v>
      </c>
      <c r="N217" s="703">
        <f t="shared" si="68"/>
        <v>0</v>
      </c>
      <c r="O217" s="703">
        <f t="shared" si="68"/>
        <v>0</v>
      </c>
      <c r="P217" s="702">
        <f t="shared" si="68"/>
        <v>0</v>
      </c>
      <c r="Q217" s="704">
        <f t="shared" si="68"/>
        <v>0</v>
      </c>
      <c r="R217" s="701">
        <f t="shared" si="68"/>
        <v>0</v>
      </c>
      <c r="S217" s="705">
        <v>1</v>
      </c>
      <c r="T217" s="706">
        <f>(S218*T218)+(S219*T219)+(S220*T220)+(S221*T221)+(S222*T222)+(S223*T223)+(S224*T224)+(S225*T225)+(S226*T226)+(S227*T227)</f>
        <v>0</v>
      </c>
      <c r="U217" s="665">
        <f t="shared" ref="U217:U227" si="69">S217*T217*(1+MGKZ)*(1+Gewinn)*(1+Sicherheit)</f>
        <v>0</v>
      </c>
      <c r="V217" s="643">
        <f t="shared" ref="V217:V227" si="70">R217*Fertigung</f>
        <v>0</v>
      </c>
      <c r="W217" s="50">
        <f t="shared" ref="W217:W227" si="71">L217*$E$6+M217*$M$6+N217*$M$7+O217*$M$8+P217*$E$7+Q217*$M$9+U217+V217</f>
        <v>0</v>
      </c>
      <c r="X217" s="442"/>
      <c r="Y217" s="442"/>
      <c r="Z217" s="442"/>
      <c r="AA217" s="442"/>
      <c r="AB217" s="442"/>
      <c r="AC217" s="442"/>
      <c r="AD217" s="442"/>
      <c r="AE217" s="442"/>
      <c r="AF217" s="442"/>
      <c r="AG217" s="442"/>
      <c r="AH217" s="442"/>
      <c r="AI217" s="442"/>
      <c r="AJ217" s="442"/>
      <c r="AK217" s="442"/>
      <c r="AL217" s="442"/>
      <c r="AM217" s="442"/>
      <c r="AN217" s="442"/>
      <c r="AO217" s="442"/>
      <c r="AP217" s="442"/>
      <c r="AQ217" s="442"/>
      <c r="AR217" s="442"/>
      <c r="AS217" s="442"/>
      <c r="AT217" s="442"/>
      <c r="AU217" s="442"/>
      <c r="AV217" s="442"/>
      <c r="AW217" s="442"/>
      <c r="AX217" s="442"/>
      <c r="AY217" s="442"/>
      <c r="AZ217" s="442"/>
    </row>
    <row r="218" spans="2:52" ht="20.100000000000001" hidden="1" customHeight="1" outlineLevel="1">
      <c r="B218" s="433"/>
      <c r="C218" s="1002"/>
      <c r="D218" s="1003"/>
      <c r="E218" s="1003"/>
      <c r="F218" s="1004"/>
      <c r="G218" s="1005"/>
      <c r="H218" s="1006"/>
      <c r="I218" s="1006"/>
      <c r="J218" s="1006"/>
      <c r="K218" s="1007"/>
      <c r="L218" s="715"/>
      <c r="M218" s="715"/>
      <c r="N218" s="715"/>
      <c r="O218" s="715"/>
      <c r="P218" s="715"/>
      <c r="Q218" s="715"/>
      <c r="R218" s="715"/>
      <c r="S218" s="716"/>
      <c r="T218" s="717"/>
      <c r="U218" s="720">
        <f t="shared" si="69"/>
        <v>0</v>
      </c>
      <c r="V218" s="721">
        <f t="shared" si="70"/>
        <v>0</v>
      </c>
      <c r="W218" s="722">
        <f t="shared" si="71"/>
        <v>0</v>
      </c>
      <c r="X218" s="442"/>
      <c r="Y218" s="442"/>
      <c r="Z218" s="442"/>
      <c r="AA218" s="442"/>
      <c r="AB218" s="442"/>
      <c r="AC218" s="442"/>
      <c r="AD218" s="442"/>
      <c r="AE218" s="442"/>
      <c r="AF218" s="442"/>
      <c r="AG218" s="442"/>
      <c r="AH218" s="442"/>
      <c r="AI218" s="442"/>
      <c r="AJ218" s="442"/>
      <c r="AK218" s="442"/>
      <c r="AL218" s="442"/>
      <c r="AM218" s="442"/>
      <c r="AN218" s="442"/>
      <c r="AO218" s="442"/>
      <c r="AP218" s="442"/>
      <c r="AQ218" s="442"/>
      <c r="AR218" s="442"/>
      <c r="AS218" s="442"/>
      <c r="AT218" s="442"/>
      <c r="AU218" s="442"/>
      <c r="AV218" s="442"/>
      <c r="AW218" s="442"/>
      <c r="AX218" s="442"/>
      <c r="AY218" s="442"/>
      <c r="AZ218" s="442"/>
    </row>
    <row r="219" spans="2:52" ht="20.100000000000001" hidden="1" customHeight="1" outlineLevel="1">
      <c r="B219" s="434"/>
      <c r="C219" s="1002"/>
      <c r="D219" s="1003"/>
      <c r="E219" s="1003"/>
      <c r="F219" s="1004"/>
      <c r="G219" s="1005"/>
      <c r="H219" s="1006"/>
      <c r="I219" s="1006"/>
      <c r="J219" s="1006"/>
      <c r="K219" s="1007"/>
      <c r="L219" s="715"/>
      <c r="M219" s="715"/>
      <c r="N219" s="715"/>
      <c r="O219" s="715"/>
      <c r="P219" s="715"/>
      <c r="Q219" s="715"/>
      <c r="R219" s="715"/>
      <c r="S219" s="716"/>
      <c r="T219" s="717"/>
      <c r="U219" s="720">
        <f t="shared" si="69"/>
        <v>0</v>
      </c>
      <c r="V219" s="721">
        <f t="shared" si="70"/>
        <v>0</v>
      </c>
      <c r="W219" s="722">
        <f t="shared" si="71"/>
        <v>0</v>
      </c>
      <c r="X219" s="442"/>
      <c r="Y219" s="442"/>
      <c r="Z219" s="442"/>
      <c r="AA219" s="442"/>
      <c r="AB219" s="442"/>
      <c r="AC219" s="442"/>
      <c r="AD219" s="442"/>
      <c r="AE219" s="442"/>
      <c r="AF219" s="442"/>
      <c r="AG219" s="442"/>
      <c r="AH219" s="442"/>
      <c r="AI219" s="442"/>
      <c r="AJ219" s="442"/>
      <c r="AK219" s="442"/>
      <c r="AL219" s="442"/>
      <c r="AM219" s="442"/>
      <c r="AN219" s="442"/>
      <c r="AO219" s="442"/>
      <c r="AP219" s="442"/>
      <c r="AQ219" s="442"/>
      <c r="AR219" s="442"/>
      <c r="AS219" s="442"/>
      <c r="AT219" s="442"/>
      <c r="AU219" s="442"/>
      <c r="AV219" s="442"/>
      <c r="AW219" s="442"/>
      <c r="AX219" s="442"/>
      <c r="AY219" s="442"/>
      <c r="AZ219" s="442"/>
    </row>
    <row r="220" spans="2:52" ht="20.100000000000001" hidden="1" customHeight="1" outlineLevel="1">
      <c r="B220" s="434"/>
      <c r="C220" s="1002"/>
      <c r="D220" s="1003"/>
      <c r="E220" s="1003"/>
      <c r="F220" s="1004"/>
      <c r="G220" s="1005"/>
      <c r="H220" s="1006"/>
      <c r="I220" s="1006"/>
      <c r="J220" s="1006"/>
      <c r="K220" s="1007"/>
      <c r="L220" s="715"/>
      <c r="M220" s="715"/>
      <c r="N220" s="715"/>
      <c r="O220" s="715"/>
      <c r="P220" s="715"/>
      <c r="Q220" s="715"/>
      <c r="R220" s="715"/>
      <c r="S220" s="716"/>
      <c r="T220" s="717"/>
      <c r="U220" s="720">
        <f t="shared" si="69"/>
        <v>0</v>
      </c>
      <c r="V220" s="721">
        <f t="shared" si="70"/>
        <v>0</v>
      </c>
      <c r="W220" s="722">
        <f t="shared" si="71"/>
        <v>0</v>
      </c>
      <c r="X220" s="442"/>
      <c r="Y220" s="442"/>
      <c r="Z220" s="442"/>
      <c r="AA220" s="442"/>
      <c r="AB220" s="442"/>
      <c r="AC220" s="442"/>
      <c r="AD220" s="442"/>
      <c r="AE220" s="442"/>
      <c r="AF220" s="442"/>
      <c r="AG220" s="442"/>
      <c r="AH220" s="442"/>
      <c r="AI220" s="442"/>
      <c r="AJ220" s="442"/>
      <c r="AK220" s="442"/>
      <c r="AL220" s="442"/>
      <c r="AM220" s="442"/>
      <c r="AN220" s="442"/>
      <c r="AO220" s="442"/>
      <c r="AP220" s="442"/>
      <c r="AQ220" s="442"/>
      <c r="AR220" s="442"/>
      <c r="AS220" s="442"/>
      <c r="AT220" s="442"/>
      <c r="AU220" s="442"/>
      <c r="AV220" s="442"/>
      <c r="AW220" s="442"/>
      <c r="AX220" s="442"/>
      <c r="AY220" s="442"/>
      <c r="AZ220" s="442"/>
    </row>
    <row r="221" spans="2:52" ht="20.100000000000001" hidden="1" customHeight="1" outlineLevel="1">
      <c r="B221" s="434"/>
      <c r="C221" s="1002"/>
      <c r="D221" s="1003"/>
      <c r="E221" s="1003"/>
      <c r="F221" s="1004"/>
      <c r="G221" s="1005"/>
      <c r="H221" s="1006"/>
      <c r="I221" s="1006"/>
      <c r="J221" s="1006"/>
      <c r="K221" s="1007"/>
      <c r="L221" s="715"/>
      <c r="M221" s="715"/>
      <c r="N221" s="715"/>
      <c r="O221" s="715"/>
      <c r="P221" s="715"/>
      <c r="Q221" s="715"/>
      <c r="R221" s="715"/>
      <c r="S221" s="716"/>
      <c r="T221" s="717"/>
      <c r="U221" s="720">
        <f t="shared" si="69"/>
        <v>0</v>
      </c>
      <c r="V221" s="721">
        <f t="shared" si="70"/>
        <v>0</v>
      </c>
      <c r="W221" s="722">
        <f t="shared" si="71"/>
        <v>0</v>
      </c>
      <c r="X221" s="442"/>
      <c r="Y221" s="442"/>
      <c r="Z221" s="442"/>
      <c r="AA221" s="442"/>
      <c r="AB221" s="442"/>
      <c r="AC221" s="442"/>
      <c r="AD221" s="442"/>
      <c r="AE221" s="442"/>
      <c r="AF221" s="442"/>
      <c r="AG221" s="442"/>
      <c r="AH221" s="442"/>
      <c r="AI221" s="442"/>
      <c r="AJ221" s="442"/>
      <c r="AK221" s="442"/>
      <c r="AL221" s="442"/>
      <c r="AM221" s="442"/>
      <c r="AN221" s="442"/>
      <c r="AO221" s="442"/>
      <c r="AP221" s="442"/>
      <c r="AQ221" s="442"/>
      <c r="AR221" s="442"/>
      <c r="AS221" s="442"/>
      <c r="AT221" s="442"/>
      <c r="AU221" s="442"/>
      <c r="AV221" s="442"/>
      <c r="AW221" s="442"/>
      <c r="AX221" s="442"/>
      <c r="AY221" s="442"/>
      <c r="AZ221" s="442"/>
    </row>
    <row r="222" spans="2:52" ht="20.100000000000001" hidden="1" customHeight="1" outlineLevel="1">
      <c r="B222" s="434"/>
      <c r="C222" s="1002"/>
      <c r="D222" s="1003"/>
      <c r="E222" s="1003"/>
      <c r="F222" s="1004"/>
      <c r="G222" s="1005"/>
      <c r="H222" s="1006"/>
      <c r="I222" s="1006"/>
      <c r="J222" s="1006"/>
      <c r="K222" s="1007"/>
      <c r="L222" s="715"/>
      <c r="M222" s="715"/>
      <c r="N222" s="715"/>
      <c r="O222" s="715"/>
      <c r="P222" s="715"/>
      <c r="Q222" s="715"/>
      <c r="R222" s="715"/>
      <c r="S222" s="716"/>
      <c r="T222" s="717"/>
      <c r="U222" s="720">
        <f t="shared" si="69"/>
        <v>0</v>
      </c>
      <c r="V222" s="721">
        <f t="shared" si="70"/>
        <v>0</v>
      </c>
      <c r="W222" s="722">
        <f t="shared" si="71"/>
        <v>0</v>
      </c>
      <c r="X222" s="442"/>
      <c r="Y222" s="442"/>
      <c r="Z222" s="442"/>
      <c r="AA222" s="442"/>
      <c r="AB222" s="442"/>
      <c r="AC222" s="442"/>
      <c r="AD222" s="442"/>
      <c r="AE222" s="442"/>
      <c r="AF222" s="442"/>
      <c r="AG222" s="442"/>
      <c r="AH222" s="442"/>
      <c r="AI222" s="442"/>
      <c r="AJ222" s="442"/>
      <c r="AK222" s="442"/>
      <c r="AL222" s="442"/>
      <c r="AM222" s="442"/>
      <c r="AN222" s="442"/>
      <c r="AO222" s="442"/>
      <c r="AP222" s="442"/>
      <c r="AQ222" s="442"/>
      <c r="AR222" s="442"/>
      <c r="AS222" s="442"/>
      <c r="AT222" s="442"/>
      <c r="AU222" s="442"/>
      <c r="AV222" s="442"/>
      <c r="AW222" s="442"/>
      <c r="AX222" s="442"/>
      <c r="AY222" s="442"/>
      <c r="AZ222" s="442"/>
    </row>
    <row r="223" spans="2:52" ht="20.100000000000001" hidden="1" customHeight="1" outlineLevel="1">
      <c r="B223" s="434"/>
      <c r="C223" s="1002"/>
      <c r="D223" s="1003"/>
      <c r="E223" s="1003"/>
      <c r="F223" s="1004"/>
      <c r="G223" s="1005"/>
      <c r="H223" s="1006"/>
      <c r="I223" s="1006"/>
      <c r="J223" s="1006"/>
      <c r="K223" s="1007"/>
      <c r="L223" s="715"/>
      <c r="M223" s="715"/>
      <c r="N223" s="715"/>
      <c r="O223" s="715"/>
      <c r="P223" s="715"/>
      <c r="Q223" s="715"/>
      <c r="R223" s="715"/>
      <c r="S223" s="716"/>
      <c r="T223" s="717"/>
      <c r="U223" s="720">
        <f t="shared" si="69"/>
        <v>0</v>
      </c>
      <c r="V223" s="721">
        <f t="shared" si="70"/>
        <v>0</v>
      </c>
      <c r="W223" s="722">
        <f t="shared" si="71"/>
        <v>0</v>
      </c>
      <c r="X223" s="442"/>
      <c r="Y223" s="442"/>
      <c r="Z223" s="442"/>
      <c r="AA223" s="442"/>
      <c r="AB223" s="442"/>
      <c r="AC223" s="442"/>
      <c r="AD223" s="442"/>
      <c r="AE223" s="442"/>
      <c r="AF223" s="442"/>
      <c r="AG223" s="442"/>
      <c r="AH223" s="442"/>
      <c r="AI223" s="442"/>
      <c r="AJ223" s="442"/>
      <c r="AK223" s="442"/>
      <c r="AL223" s="442"/>
      <c r="AM223" s="442"/>
      <c r="AN223" s="442"/>
      <c r="AO223" s="442"/>
      <c r="AP223" s="442"/>
      <c r="AQ223" s="442"/>
      <c r="AR223" s="442"/>
      <c r="AS223" s="442"/>
      <c r="AT223" s="442"/>
      <c r="AU223" s="442"/>
      <c r="AV223" s="442"/>
      <c r="AW223" s="442"/>
      <c r="AX223" s="442"/>
      <c r="AY223" s="442"/>
      <c r="AZ223" s="442"/>
    </row>
    <row r="224" spans="2:52" ht="20.100000000000001" hidden="1" customHeight="1" outlineLevel="1">
      <c r="B224" s="434"/>
      <c r="C224" s="1002"/>
      <c r="D224" s="1003"/>
      <c r="E224" s="1003"/>
      <c r="F224" s="1004"/>
      <c r="G224" s="1005"/>
      <c r="H224" s="1006"/>
      <c r="I224" s="1006"/>
      <c r="J224" s="1006"/>
      <c r="K224" s="1007"/>
      <c r="L224" s="715"/>
      <c r="M224" s="715"/>
      <c r="N224" s="715"/>
      <c r="O224" s="715"/>
      <c r="P224" s="715"/>
      <c r="Q224" s="715"/>
      <c r="R224" s="715"/>
      <c r="S224" s="716"/>
      <c r="T224" s="717"/>
      <c r="U224" s="720">
        <f t="shared" si="69"/>
        <v>0</v>
      </c>
      <c r="V224" s="721">
        <f t="shared" si="70"/>
        <v>0</v>
      </c>
      <c r="W224" s="722">
        <f t="shared" si="71"/>
        <v>0</v>
      </c>
      <c r="X224" s="442"/>
      <c r="Y224" s="442"/>
      <c r="Z224" s="442"/>
      <c r="AA224" s="442"/>
      <c r="AB224" s="442"/>
      <c r="AC224" s="442"/>
      <c r="AD224" s="442"/>
      <c r="AE224" s="442"/>
      <c r="AF224" s="442"/>
      <c r="AG224" s="442"/>
      <c r="AH224" s="442"/>
      <c r="AI224" s="442"/>
      <c r="AJ224" s="442"/>
      <c r="AK224" s="442"/>
      <c r="AL224" s="442"/>
      <c r="AM224" s="442"/>
      <c r="AN224" s="442"/>
      <c r="AO224" s="442"/>
      <c r="AP224" s="442"/>
      <c r="AQ224" s="442"/>
      <c r="AR224" s="442"/>
      <c r="AS224" s="442"/>
      <c r="AT224" s="442"/>
      <c r="AU224" s="442"/>
      <c r="AV224" s="442"/>
      <c r="AW224" s="442"/>
      <c r="AX224" s="442"/>
      <c r="AY224" s="442"/>
      <c r="AZ224" s="442"/>
    </row>
    <row r="225" spans="2:52" ht="20.100000000000001" hidden="1" customHeight="1" outlineLevel="1">
      <c r="B225" s="434"/>
      <c r="C225" s="1002"/>
      <c r="D225" s="1003"/>
      <c r="E225" s="1003"/>
      <c r="F225" s="1004"/>
      <c r="G225" s="1005"/>
      <c r="H225" s="1006"/>
      <c r="I225" s="1006"/>
      <c r="J225" s="1006"/>
      <c r="K225" s="1007"/>
      <c r="L225" s="715"/>
      <c r="M225" s="715"/>
      <c r="N225" s="715"/>
      <c r="O225" s="715"/>
      <c r="P225" s="715"/>
      <c r="Q225" s="715"/>
      <c r="R225" s="715"/>
      <c r="S225" s="716"/>
      <c r="T225" s="717"/>
      <c r="U225" s="720">
        <f t="shared" si="69"/>
        <v>0</v>
      </c>
      <c r="V225" s="721">
        <f t="shared" si="70"/>
        <v>0</v>
      </c>
      <c r="W225" s="722">
        <f t="shared" si="71"/>
        <v>0</v>
      </c>
      <c r="X225" s="442"/>
      <c r="Y225" s="442"/>
      <c r="Z225" s="442"/>
      <c r="AA225" s="442"/>
      <c r="AB225" s="442"/>
      <c r="AC225" s="442"/>
      <c r="AD225" s="442"/>
      <c r="AE225" s="442"/>
      <c r="AF225" s="442"/>
      <c r="AG225" s="442"/>
      <c r="AH225" s="442"/>
      <c r="AI225" s="442"/>
      <c r="AJ225" s="442"/>
      <c r="AK225" s="442"/>
      <c r="AL225" s="442"/>
      <c r="AM225" s="442"/>
      <c r="AN225" s="442"/>
      <c r="AO225" s="442"/>
      <c r="AP225" s="442"/>
      <c r="AQ225" s="442"/>
      <c r="AR225" s="442"/>
      <c r="AS225" s="442"/>
      <c r="AT225" s="442"/>
      <c r="AU225" s="442"/>
      <c r="AV225" s="442"/>
      <c r="AW225" s="442"/>
      <c r="AX225" s="442"/>
      <c r="AY225" s="442"/>
      <c r="AZ225" s="442"/>
    </row>
    <row r="226" spans="2:52" ht="20.100000000000001" hidden="1" customHeight="1" outlineLevel="1">
      <c r="B226" s="434"/>
      <c r="C226" s="1002"/>
      <c r="D226" s="1003"/>
      <c r="E226" s="1003"/>
      <c r="F226" s="1004"/>
      <c r="G226" s="1005"/>
      <c r="H226" s="1006"/>
      <c r="I226" s="1006"/>
      <c r="J226" s="1006"/>
      <c r="K226" s="1007"/>
      <c r="L226" s="715"/>
      <c r="M226" s="715"/>
      <c r="N226" s="715"/>
      <c r="O226" s="715"/>
      <c r="P226" s="715"/>
      <c r="Q226" s="715"/>
      <c r="R226" s="715"/>
      <c r="S226" s="716"/>
      <c r="T226" s="717"/>
      <c r="U226" s="720">
        <f t="shared" si="69"/>
        <v>0</v>
      </c>
      <c r="V226" s="721">
        <f t="shared" si="70"/>
        <v>0</v>
      </c>
      <c r="W226" s="722">
        <f t="shared" si="71"/>
        <v>0</v>
      </c>
      <c r="X226" s="442"/>
      <c r="Y226" s="442"/>
      <c r="Z226" s="442"/>
      <c r="AA226" s="442"/>
      <c r="AB226" s="442"/>
      <c r="AC226" s="442"/>
      <c r="AD226" s="442"/>
      <c r="AE226" s="442"/>
      <c r="AF226" s="442"/>
      <c r="AG226" s="442"/>
      <c r="AH226" s="442"/>
      <c r="AI226" s="442"/>
      <c r="AJ226" s="442"/>
      <c r="AK226" s="442"/>
      <c r="AL226" s="442"/>
      <c r="AM226" s="442"/>
      <c r="AN226" s="442"/>
      <c r="AO226" s="442"/>
      <c r="AP226" s="442"/>
      <c r="AQ226" s="442"/>
      <c r="AR226" s="442"/>
      <c r="AS226" s="442"/>
      <c r="AT226" s="442"/>
      <c r="AU226" s="442"/>
      <c r="AV226" s="442"/>
      <c r="AW226" s="442"/>
      <c r="AX226" s="442"/>
      <c r="AY226" s="442"/>
      <c r="AZ226" s="442"/>
    </row>
    <row r="227" spans="2:52" ht="20.100000000000001" hidden="1" customHeight="1" outlineLevel="1">
      <c r="B227" s="434"/>
      <c r="C227" s="1002"/>
      <c r="D227" s="1003"/>
      <c r="E227" s="1003"/>
      <c r="F227" s="1004"/>
      <c r="G227" s="1005"/>
      <c r="H227" s="1006"/>
      <c r="I227" s="1006"/>
      <c r="J227" s="1006"/>
      <c r="K227" s="1007"/>
      <c r="L227" s="715"/>
      <c r="M227" s="715"/>
      <c r="N227" s="715"/>
      <c r="O227" s="715"/>
      <c r="P227" s="715"/>
      <c r="Q227" s="715"/>
      <c r="R227" s="715"/>
      <c r="S227" s="716"/>
      <c r="T227" s="717"/>
      <c r="U227" s="720">
        <f t="shared" si="69"/>
        <v>0</v>
      </c>
      <c r="V227" s="721">
        <f t="shared" si="70"/>
        <v>0</v>
      </c>
      <c r="W227" s="722">
        <f t="shared" si="71"/>
        <v>0</v>
      </c>
      <c r="X227" s="442"/>
      <c r="Y227" s="442"/>
      <c r="Z227" s="442"/>
      <c r="AA227" s="442"/>
      <c r="AB227" s="442"/>
      <c r="AC227" s="442"/>
      <c r="AD227" s="442"/>
      <c r="AE227" s="442"/>
      <c r="AF227" s="442"/>
      <c r="AG227" s="442"/>
      <c r="AH227" s="442"/>
      <c r="AI227" s="442"/>
      <c r="AJ227" s="442"/>
      <c r="AK227" s="442"/>
      <c r="AL227" s="442"/>
      <c r="AM227" s="442"/>
      <c r="AN227" s="442"/>
      <c r="AO227" s="442"/>
      <c r="AP227" s="442"/>
      <c r="AQ227" s="442"/>
      <c r="AR227" s="442"/>
      <c r="AS227" s="442"/>
      <c r="AT227" s="442"/>
      <c r="AU227" s="442"/>
      <c r="AV227" s="442"/>
      <c r="AW227" s="442"/>
      <c r="AX227" s="442"/>
      <c r="AY227" s="442"/>
      <c r="AZ227" s="442"/>
    </row>
    <row r="228" spans="2:52" s="19" customFormat="1" ht="9.9499999999999993" hidden="1" customHeight="1" outlineLevel="1">
      <c r="B228" s="435"/>
      <c r="C228" s="437"/>
      <c r="D228" s="437"/>
      <c r="E228" s="437"/>
      <c r="F228" s="437"/>
      <c r="G228" s="666"/>
      <c r="H228" s="666"/>
      <c r="I228" s="666"/>
      <c r="J228" s="666"/>
      <c r="K228" s="666"/>
      <c r="L228" s="438"/>
      <c r="M228" s="438"/>
      <c r="N228" s="438"/>
      <c r="O228" s="438"/>
      <c r="P228" s="438"/>
      <c r="Q228" s="438"/>
      <c r="R228" s="438"/>
      <c r="S228" s="438"/>
      <c r="T228" s="439"/>
      <c r="U228" s="439"/>
      <c r="V228" s="439"/>
      <c r="W228" s="667"/>
      <c r="X228" s="668"/>
      <c r="Y228" s="668"/>
      <c r="Z228" s="668"/>
      <c r="AA228" s="668"/>
      <c r="AB228" s="668"/>
      <c r="AC228" s="668"/>
      <c r="AD228" s="668"/>
      <c r="AE228" s="668"/>
      <c r="AF228" s="668"/>
      <c r="AG228" s="668"/>
      <c r="AH228" s="668"/>
      <c r="AI228" s="668"/>
      <c r="AJ228" s="668"/>
      <c r="AK228" s="668"/>
      <c r="AL228" s="668"/>
      <c r="AM228" s="668"/>
      <c r="AN228" s="668"/>
      <c r="AO228" s="668"/>
      <c r="AP228" s="668"/>
      <c r="AQ228" s="668"/>
      <c r="AR228" s="668"/>
      <c r="AS228" s="668"/>
      <c r="AT228" s="668"/>
      <c r="AU228" s="668"/>
      <c r="AV228" s="668"/>
      <c r="AW228" s="668"/>
      <c r="AX228" s="668"/>
      <c r="AY228" s="668"/>
      <c r="AZ228" s="668"/>
    </row>
    <row r="229" spans="2:52" ht="20.100000000000001" customHeight="1" collapsed="1">
      <c r="B229" s="32">
        <f>B217+1</f>
        <v>19</v>
      </c>
      <c r="C229" s="1013"/>
      <c r="D229" s="1014"/>
      <c r="E229" s="1014"/>
      <c r="F229" s="1015"/>
      <c r="G229" s="1016"/>
      <c r="H229" s="1017"/>
      <c r="I229" s="1017"/>
      <c r="J229" s="1017"/>
      <c r="K229" s="1018"/>
      <c r="L229" s="701">
        <f t="shared" ref="L229:R229" si="72">SUM(L230:L239)</f>
        <v>0</v>
      </c>
      <c r="M229" s="702">
        <f t="shared" si="72"/>
        <v>0</v>
      </c>
      <c r="N229" s="703">
        <f t="shared" si="72"/>
        <v>0</v>
      </c>
      <c r="O229" s="703">
        <f t="shared" si="72"/>
        <v>0</v>
      </c>
      <c r="P229" s="702">
        <f t="shared" si="72"/>
        <v>0</v>
      </c>
      <c r="Q229" s="704">
        <f t="shared" si="72"/>
        <v>0</v>
      </c>
      <c r="R229" s="701">
        <f t="shared" si="72"/>
        <v>0</v>
      </c>
      <c r="S229" s="705">
        <v>1</v>
      </c>
      <c r="T229" s="706">
        <f>(S230*T230)+(S231*T231)+(S232*T232)+(S233*T233)+(S234*T234)+(S235*T235)+(S236*T236)+(S237*T237)+(S238*T238)+(S239*T239)</f>
        <v>0</v>
      </c>
      <c r="U229" s="665">
        <f t="shared" ref="U229:U239" si="73">S229*T229*(1+MGKZ)*(1+Gewinn)*(1+Sicherheit)</f>
        <v>0</v>
      </c>
      <c r="V229" s="643">
        <f t="shared" ref="V229:V239" si="74">R229*Fertigung</f>
        <v>0</v>
      </c>
      <c r="W229" s="50">
        <f t="shared" ref="W229:W239" si="75">L229*$E$6+M229*$M$6+N229*$M$7+O229*$M$8+P229*$E$7+Q229*$M$9+U229+V229</f>
        <v>0</v>
      </c>
      <c r="X229" s="442"/>
      <c r="Y229" s="442"/>
      <c r="Z229" s="442"/>
      <c r="AA229" s="442"/>
      <c r="AB229" s="442"/>
      <c r="AC229" s="442"/>
      <c r="AD229" s="442"/>
      <c r="AE229" s="442"/>
      <c r="AF229" s="442"/>
      <c r="AG229" s="442"/>
      <c r="AH229" s="442"/>
      <c r="AI229" s="442"/>
      <c r="AJ229" s="442"/>
      <c r="AK229" s="442"/>
      <c r="AL229" s="442"/>
      <c r="AM229" s="442"/>
      <c r="AN229" s="442"/>
      <c r="AO229" s="442"/>
      <c r="AP229" s="442"/>
      <c r="AQ229" s="442"/>
      <c r="AR229" s="442"/>
      <c r="AS229" s="442"/>
      <c r="AT229" s="442"/>
      <c r="AU229" s="442"/>
      <c r="AV229" s="442"/>
      <c r="AW229" s="442"/>
      <c r="AX229" s="442"/>
      <c r="AY229" s="442"/>
      <c r="AZ229" s="442"/>
    </row>
    <row r="230" spans="2:52" ht="20.100000000000001" hidden="1" customHeight="1" outlineLevel="1">
      <c r="B230" s="433"/>
      <c r="C230" s="1002"/>
      <c r="D230" s="1003"/>
      <c r="E230" s="1003"/>
      <c r="F230" s="1004"/>
      <c r="G230" s="1005"/>
      <c r="H230" s="1006"/>
      <c r="I230" s="1006"/>
      <c r="J230" s="1006"/>
      <c r="K230" s="1007"/>
      <c r="L230" s="715"/>
      <c r="M230" s="715"/>
      <c r="N230" s="715"/>
      <c r="O230" s="715"/>
      <c r="P230" s="715"/>
      <c r="Q230" s="715"/>
      <c r="R230" s="715"/>
      <c r="S230" s="716"/>
      <c r="T230" s="717"/>
      <c r="U230" s="720">
        <f t="shared" si="73"/>
        <v>0</v>
      </c>
      <c r="V230" s="721">
        <f t="shared" si="74"/>
        <v>0</v>
      </c>
      <c r="W230" s="722">
        <f t="shared" si="75"/>
        <v>0</v>
      </c>
      <c r="X230" s="442"/>
      <c r="Y230" s="442"/>
      <c r="Z230" s="442"/>
      <c r="AA230" s="442"/>
      <c r="AB230" s="442"/>
      <c r="AC230" s="442"/>
      <c r="AD230" s="442"/>
      <c r="AE230" s="442"/>
      <c r="AF230" s="442"/>
      <c r="AG230" s="442"/>
      <c r="AH230" s="442"/>
      <c r="AI230" s="442"/>
      <c r="AJ230" s="442"/>
      <c r="AK230" s="442"/>
      <c r="AL230" s="442"/>
      <c r="AM230" s="442"/>
      <c r="AN230" s="442"/>
      <c r="AO230" s="442"/>
      <c r="AP230" s="442"/>
      <c r="AQ230" s="442"/>
      <c r="AR230" s="442"/>
      <c r="AS230" s="442"/>
      <c r="AT230" s="442"/>
      <c r="AU230" s="442"/>
      <c r="AV230" s="442"/>
      <c r="AW230" s="442"/>
      <c r="AX230" s="442"/>
      <c r="AY230" s="442"/>
      <c r="AZ230" s="442"/>
    </row>
    <row r="231" spans="2:52" ht="20.100000000000001" hidden="1" customHeight="1" outlineLevel="1">
      <c r="B231" s="434"/>
      <c r="C231" s="1002"/>
      <c r="D231" s="1003"/>
      <c r="E231" s="1003"/>
      <c r="F231" s="1004"/>
      <c r="G231" s="1005"/>
      <c r="H231" s="1006"/>
      <c r="I231" s="1006"/>
      <c r="J231" s="1006"/>
      <c r="K231" s="1007"/>
      <c r="L231" s="715"/>
      <c r="M231" s="715"/>
      <c r="N231" s="715"/>
      <c r="O231" s="715"/>
      <c r="P231" s="715"/>
      <c r="Q231" s="715"/>
      <c r="R231" s="715"/>
      <c r="S231" s="716"/>
      <c r="T231" s="717"/>
      <c r="U231" s="720">
        <f t="shared" si="73"/>
        <v>0</v>
      </c>
      <c r="V231" s="721">
        <f t="shared" si="74"/>
        <v>0</v>
      </c>
      <c r="W231" s="722">
        <f t="shared" si="75"/>
        <v>0</v>
      </c>
      <c r="X231" s="442"/>
      <c r="Y231" s="442"/>
      <c r="Z231" s="442"/>
      <c r="AA231" s="442"/>
      <c r="AB231" s="442"/>
      <c r="AC231" s="442"/>
      <c r="AD231" s="442"/>
      <c r="AE231" s="442"/>
      <c r="AF231" s="442"/>
      <c r="AG231" s="442"/>
      <c r="AH231" s="442"/>
      <c r="AI231" s="442"/>
      <c r="AJ231" s="442"/>
      <c r="AK231" s="442"/>
      <c r="AL231" s="442"/>
      <c r="AM231" s="442"/>
      <c r="AN231" s="442"/>
      <c r="AO231" s="442"/>
      <c r="AP231" s="442"/>
      <c r="AQ231" s="442"/>
      <c r="AR231" s="442"/>
      <c r="AS231" s="442"/>
      <c r="AT231" s="442"/>
      <c r="AU231" s="442"/>
      <c r="AV231" s="442"/>
      <c r="AW231" s="442"/>
      <c r="AX231" s="442"/>
      <c r="AY231" s="442"/>
      <c r="AZ231" s="442"/>
    </row>
    <row r="232" spans="2:52" ht="20.100000000000001" hidden="1" customHeight="1" outlineLevel="1">
      <c r="B232" s="434"/>
      <c r="C232" s="1002"/>
      <c r="D232" s="1003"/>
      <c r="E232" s="1003"/>
      <c r="F232" s="1004"/>
      <c r="G232" s="1005"/>
      <c r="H232" s="1006"/>
      <c r="I232" s="1006"/>
      <c r="J232" s="1006"/>
      <c r="K232" s="1007"/>
      <c r="L232" s="715"/>
      <c r="M232" s="715"/>
      <c r="N232" s="715"/>
      <c r="O232" s="715"/>
      <c r="P232" s="715"/>
      <c r="Q232" s="715"/>
      <c r="R232" s="715"/>
      <c r="S232" s="716"/>
      <c r="T232" s="717"/>
      <c r="U232" s="720">
        <f t="shared" si="73"/>
        <v>0</v>
      </c>
      <c r="V232" s="721">
        <f t="shared" si="74"/>
        <v>0</v>
      </c>
      <c r="W232" s="722">
        <f t="shared" si="75"/>
        <v>0</v>
      </c>
      <c r="X232" s="442"/>
      <c r="Y232" s="442"/>
      <c r="Z232" s="442"/>
      <c r="AA232" s="442"/>
      <c r="AB232" s="442"/>
      <c r="AC232" s="442"/>
      <c r="AD232" s="442"/>
      <c r="AE232" s="442"/>
      <c r="AF232" s="442"/>
      <c r="AG232" s="442"/>
      <c r="AH232" s="442"/>
      <c r="AI232" s="442"/>
      <c r="AJ232" s="442"/>
      <c r="AK232" s="442"/>
      <c r="AL232" s="442"/>
      <c r="AM232" s="442"/>
      <c r="AN232" s="442"/>
      <c r="AO232" s="442"/>
      <c r="AP232" s="442"/>
      <c r="AQ232" s="442"/>
      <c r="AR232" s="442"/>
      <c r="AS232" s="442"/>
      <c r="AT232" s="442"/>
      <c r="AU232" s="442"/>
      <c r="AV232" s="442"/>
      <c r="AW232" s="442"/>
      <c r="AX232" s="442"/>
      <c r="AY232" s="442"/>
      <c r="AZ232" s="442"/>
    </row>
    <row r="233" spans="2:52" ht="20.100000000000001" hidden="1" customHeight="1" outlineLevel="1">
      <c r="B233" s="434"/>
      <c r="C233" s="1002"/>
      <c r="D233" s="1003"/>
      <c r="E233" s="1003"/>
      <c r="F233" s="1004"/>
      <c r="G233" s="1005"/>
      <c r="H233" s="1006"/>
      <c r="I233" s="1006"/>
      <c r="J233" s="1006"/>
      <c r="K233" s="1007"/>
      <c r="L233" s="715"/>
      <c r="M233" s="715"/>
      <c r="N233" s="715"/>
      <c r="O233" s="715"/>
      <c r="P233" s="715"/>
      <c r="Q233" s="715"/>
      <c r="R233" s="715"/>
      <c r="S233" s="716"/>
      <c r="T233" s="717"/>
      <c r="U233" s="720">
        <f t="shared" si="73"/>
        <v>0</v>
      </c>
      <c r="V233" s="721">
        <f t="shared" si="74"/>
        <v>0</v>
      </c>
      <c r="W233" s="722">
        <f t="shared" si="75"/>
        <v>0</v>
      </c>
      <c r="X233" s="442"/>
      <c r="Y233" s="442"/>
      <c r="Z233" s="442"/>
      <c r="AA233" s="442"/>
      <c r="AB233" s="442"/>
      <c r="AC233" s="442"/>
      <c r="AD233" s="442"/>
      <c r="AE233" s="442"/>
      <c r="AF233" s="442"/>
      <c r="AG233" s="442"/>
      <c r="AH233" s="442"/>
      <c r="AI233" s="442"/>
      <c r="AJ233" s="442"/>
      <c r="AK233" s="442"/>
      <c r="AL233" s="442"/>
      <c r="AM233" s="442"/>
      <c r="AN233" s="442"/>
      <c r="AO233" s="442"/>
      <c r="AP233" s="442"/>
      <c r="AQ233" s="442"/>
      <c r="AR233" s="442"/>
      <c r="AS233" s="442"/>
      <c r="AT233" s="442"/>
      <c r="AU233" s="442"/>
      <c r="AV233" s="442"/>
      <c r="AW233" s="442"/>
      <c r="AX233" s="442"/>
      <c r="AY233" s="442"/>
      <c r="AZ233" s="442"/>
    </row>
    <row r="234" spans="2:52" ht="20.100000000000001" hidden="1" customHeight="1" outlineLevel="1">
      <c r="B234" s="434"/>
      <c r="C234" s="1002"/>
      <c r="D234" s="1003"/>
      <c r="E234" s="1003"/>
      <c r="F234" s="1004"/>
      <c r="G234" s="1005"/>
      <c r="H234" s="1006"/>
      <c r="I234" s="1006"/>
      <c r="J234" s="1006"/>
      <c r="K234" s="1007"/>
      <c r="L234" s="715"/>
      <c r="M234" s="715"/>
      <c r="N234" s="715"/>
      <c r="O234" s="715"/>
      <c r="P234" s="715"/>
      <c r="Q234" s="715"/>
      <c r="R234" s="715"/>
      <c r="S234" s="716"/>
      <c r="T234" s="717"/>
      <c r="U234" s="720">
        <f t="shared" si="73"/>
        <v>0</v>
      </c>
      <c r="V234" s="721">
        <f t="shared" si="74"/>
        <v>0</v>
      </c>
      <c r="W234" s="722">
        <f t="shared" si="75"/>
        <v>0</v>
      </c>
      <c r="X234" s="442"/>
      <c r="Y234" s="442"/>
      <c r="Z234" s="442"/>
      <c r="AA234" s="442"/>
      <c r="AB234" s="442"/>
      <c r="AC234" s="442"/>
      <c r="AD234" s="442"/>
      <c r="AE234" s="442"/>
      <c r="AF234" s="442"/>
      <c r="AG234" s="442"/>
      <c r="AH234" s="442"/>
      <c r="AI234" s="442"/>
      <c r="AJ234" s="442"/>
      <c r="AK234" s="442"/>
      <c r="AL234" s="442"/>
      <c r="AM234" s="442"/>
      <c r="AN234" s="442"/>
      <c r="AO234" s="442"/>
      <c r="AP234" s="442"/>
      <c r="AQ234" s="442"/>
      <c r="AR234" s="442"/>
      <c r="AS234" s="442"/>
      <c r="AT234" s="442"/>
      <c r="AU234" s="442"/>
      <c r="AV234" s="442"/>
      <c r="AW234" s="442"/>
      <c r="AX234" s="442"/>
      <c r="AY234" s="442"/>
      <c r="AZ234" s="442"/>
    </row>
    <row r="235" spans="2:52" ht="20.100000000000001" hidden="1" customHeight="1" outlineLevel="1">
      <c r="B235" s="434"/>
      <c r="C235" s="1002"/>
      <c r="D235" s="1003"/>
      <c r="E235" s="1003"/>
      <c r="F235" s="1004"/>
      <c r="G235" s="1005"/>
      <c r="H235" s="1006"/>
      <c r="I235" s="1006"/>
      <c r="J235" s="1006"/>
      <c r="K235" s="1007"/>
      <c r="L235" s="715"/>
      <c r="M235" s="715"/>
      <c r="N235" s="715"/>
      <c r="O235" s="715"/>
      <c r="P235" s="715"/>
      <c r="Q235" s="715"/>
      <c r="R235" s="715"/>
      <c r="S235" s="716"/>
      <c r="T235" s="717"/>
      <c r="U235" s="720">
        <f t="shared" si="73"/>
        <v>0</v>
      </c>
      <c r="V235" s="721">
        <f t="shared" si="74"/>
        <v>0</v>
      </c>
      <c r="W235" s="722">
        <f t="shared" si="75"/>
        <v>0</v>
      </c>
      <c r="X235" s="442"/>
      <c r="Y235" s="442"/>
      <c r="Z235" s="442"/>
      <c r="AA235" s="442"/>
      <c r="AB235" s="442"/>
      <c r="AC235" s="442"/>
      <c r="AD235" s="442"/>
      <c r="AE235" s="442"/>
      <c r="AF235" s="442"/>
      <c r="AG235" s="442"/>
      <c r="AH235" s="442"/>
      <c r="AI235" s="442"/>
      <c r="AJ235" s="442"/>
      <c r="AK235" s="442"/>
      <c r="AL235" s="442"/>
      <c r="AM235" s="442"/>
      <c r="AN235" s="442"/>
      <c r="AO235" s="442"/>
      <c r="AP235" s="442"/>
      <c r="AQ235" s="442"/>
      <c r="AR235" s="442"/>
      <c r="AS235" s="442"/>
      <c r="AT235" s="442"/>
      <c r="AU235" s="442"/>
      <c r="AV235" s="442"/>
      <c r="AW235" s="442"/>
      <c r="AX235" s="442"/>
      <c r="AY235" s="442"/>
      <c r="AZ235" s="442"/>
    </row>
    <row r="236" spans="2:52" ht="20.100000000000001" hidden="1" customHeight="1" outlineLevel="1">
      <c r="B236" s="434"/>
      <c r="C236" s="1002"/>
      <c r="D236" s="1003"/>
      <c r="E236" s="1003"/>
      <c r="F236" s="1004"/>
      <c r="G236" s="1005"/>
      <c r="H236" s="1006"/>
      <c r="I236" s="1006"/>
      <c r="J236" s="1006"/>
      <c r="K236" s="1007"/>
      <c r="L236" s="715"/>
      <c r="M236" s="715"/>
      <c r="N236" s="715"/>
      <c r="O236" s="715"/>
      <c r="P236" s="715"/>
      <c r="Q236" s="715"/>
      <c r="R236" s="715"/>
      <c r="S236" s="716"/>
      <c r="T236" s="717"/>
      <c r="U236" s="720">
        <f t="shared" si="73"/>
        <v>0</v>
      </c>
      <c r="V236" s="721">
        <f t="shared" si="74"/>
        <v>0</v>
      </c>
      <c r="W236" s="722">
        <f t="shared" si="75"/>
        <v>0</v>
      </c>
      <c r="X236" s="442"/>
      <c r="Y236" s="442"/>
      <c r="Z236" s="442"/>
      <c r="AA236" s="442"/>
      <c r="AB236" s="442"/>
      <c r="AC236" s="442"/>
      <c r="AD236" s="442"/>
      <c r="AE236" s="442"/>
      <c r="AF236" s="442"/>
      <c r="AG236" s="442"/>
      <c r="AH236" s="442"/>
      <c r="AI236" s="442"/>
      <c r="AJ236" s="442"/>
      <c r="AK236" s="442"/>
      <c r="AL236" s="442"/>
      <c r="AM236" s="442"/>
      <c r="AN236" s="442"/>
      <c r="AO236" s="442"/>
      <c r="AP236" s="442"/>
      <c r="AQ236" s="442"/>
      <c r="AR236" s="442"/>
      <c r="AS236" s="442"/>
      <c r="AT236" s="442"/>
      <c r="AU236" s="442"/>
      <c r="AV236" s="442"/>
      <c r="AW236" s="442"/>
      <c r="AX236" s="442"/>
      <c r="AY236" s="442"/>
      <c r="AZ236" s="442"/>
    </row>
    <row r="237" spans="2:52" ht="20.100000000000001" hidden="1" customHeight="1" outlineLevel="1">
      <c r="B237" s="434"/>
      <c r="C237" s="1002"/>
      <c r="D237" s="1003"/>
      <c r="E237" s="1003"/>
      <c r="F237" s="1004"/>
      <c r="G237" s="1005"/>
      <c r="H237" s="1006"/>
      <c r="I237" s="1006"/>
      <c r="J237" s="1006"/>
      <c r="K237" s="1007"/>
      <c r="L237" s="715"/>
      <c r="M237" s="715"/>
      <c r="N237" s="715"/>
      <c r="O237" s="715"/>
      <c r="P237" s="715"/>
      <c r="Q237" s="715"/>
      <c r="R237" s="715"/>
      <c r="S237" s="716"/>
      <c r="T237" s="717"/>
      <c r="U237" s="720">
        <f t="shared" si="73"/>
        <v>0</v>
      </c>
      <c r="V237" s="721">
        <f t="shared" si="74"/>
        <v>0</v>
      </c>
      <c r="W237" s="722">
        <f t="shared" si="75"/>
        <v>0</v>
      </c>
      <c r="X237" s="442"/>
      <c r="Y237" s="442"/>
      <c r="Z237" s="442"/>
      <c r="AA237" s="442"/>
      <c r="AB237" s="442"/>
      <c r="AC237" s="442"/>
      <c r="AD237" s="442"/>
      <c r="AE237" s="442"/>
      <c r="AF237" s="442"/>
      <c r="AG237" s="442"/>
      <c r="AH237" s="442"/>
      <c r="AI237" s="442"/>
      <c r="AJ237" s="442"/>
      <c r="AK237" s="442"/>
      <c r="AL237" s="442"/>
      <c r="AM237" s="442"/>
      <c r="AN237" s="442"/>
      <c r="AO237" s="442"/>
      <c r="AP237" s="442"/>
      <c r="AQ237" s="442"/>
      <c r="AR237" s="442"/>
      <c r="AS237" s="442"/>
      <c r="AT237" s="442"/>
      <c r="AU237" s="442"/>
      <c r="AV237" s="442"/>
      <c r="AW237" s="442"/>
      <c r="AX237" s="442"/>
      <c r="AY237" s="442"/>
      <c r="AZ237" s="442"/>
    </row>
    <row r="238" spans="2:52" ht="20.100000000000001" hidden="1" customHeight="1" outlineLevel="1">
      <c r="B238" s="434"/>
      <c r="C238" s="1002"/>
      <c r="D238" s="1003"/>
      <c r="E238" s="1003"/>
      <c r="F238" s="1004"/>
      <c r="G238" s="1005"/>
      <c r="H238" s="1006"/>
      <c r="I238" s="1006"/>
      <c r="J238" s="1006"/>
      <c r="K238" s="1007"/>
      <c r="L238" s="715"/>
      <c r="M238" s="715"/>
      <c r="N238" s="715"/>
      <c r="O238" s="715"/>
      <c r="P238" s="715"/>
      <c r="Q238" s="715"/>
      <c r="R238" s="715"/>
      <c r="S238" s="716"/>
      <c r="T238" s="717"/>
      <c r="U238" s="720">
        <f t="shared" si="73"/>
        <v>0</v>
      </c>
      <c r="V238" s="721">
        <f t="shared" si="74"/>
        <v>0</v>
      </c>
      <c r="W238" s="722">
        <f t="shared" si="75"/>
        <v>0</v>
      </c>
      <c r="X238" s="442"/>
      <c r="Y238" s="442"/>
      <c r="Z238" s="442"/>
      <c r="AA238" s="442"/>
      <c r="AB238" s="442"/>
      <c r="AC238" s="442"/>
      <c r="AD238" s="442"/>
      <c r="AE238" s="442"/>
      <c r="AF238" s="442"/>
      <c r="AG238" s="442"/>
      <c r="AH238" s="442"/>
      <c r="AI238" s="442"/>
      <c r="AJ238" s="442"/>
      <c r="AK238" s="442"/>
      <c r="AL238" s="442"/>
      <c r="AM238" s="442"/>
      <c r="AN238" s="442"/>
      <c r="AO238" s="442"/>
      <c r="AP238" s="442"/>
      <c r="AQ238" s="442"/>
      <c r="AR238" s="442"/>
      <c r="AS238" s="442"/>
      <c r="AT238" s="442"/>
      <c r="AU238" s="442"/>
      <c r="AV238" s="442"/>
      <c r="AW238" s="442"/>
      <c r="AX238" s="442"/>
      <c r="AY238" s="442"/>
      <c r="AZ238" s="442"/>
    </row>
    <row r="239" spans="2:52" ht="20.100000000000001" hidden="1" customHeight="1" outlineLevel="1">
      <c r="B239" s="434"/>
      <c r="C239" s="1002"/>
      <c r="D239" s="1003"/>
      <c r="E239" s="1003"/>
      <c r="F239" s="1004"/>
      <c r="G239" s="1005"/>
      <c r="H239" s="1006"/>
      <c r="I239" s="1006"/>
      <c r="J239" s="1006"/>
      <c r="K239" s="1007"/>
      <c r="L239" s="715"/>
      <c r="M239" s="715"/>
      <c r="N239" s="715"/>
      <c r="O239" s="715"/>
      <c r="P239" s="715"/>
      <c r="Q239" s="715"/>
      <c r="R239" s="715"/>
      <c r="S239" s="716"/>
      <c r="T239" s="717"/>
      <c r="U239" s="720">
        <f t="shared" si="73"/>
        <v>0</v>
      </c>
      <c r="V239" s="721">
        <f t="shared" si="74"/>
        <v>0</v>
      </c>
      <c r="W239" s="722">
        <f t="shared" si="75"/>
        <v>0</v>
      </c>
      <c r="X239" s="442"/>
      <c r="Y239" s="442"/>
      <c r="Z239" s="442"/>
      <c r="AA239" s="442"/>
      <c r="AB239" s="442"/>
      <c r="AC239" s="442"/>
      <c r="AD239" s="442"/>
      <c r="AE239" s="442"/>
      <c r="AF239" s="442"/>
      <c r="AG239" s="442"/>
      <c r="AH239" s="442"/>
      <c r="AI239" s="442"/>
      <c r="AJ239" s="442"/>
      <c r="AK239" s="442"/>
      <c r="AL239" s="442"/>
      <c r="AM239" s="442"/>
      <c r="AN239" s="442"/>
      <c r="AO239" s="442"/>
      <c r="AP239" s="442"/>
      <c r="AQ239" s="442"/>
      <c r="AR239" s="442"/>
      <c r="AS239" s="442"/>
      <c r="AT239" s="442"/>
      <c r="AU239" s="442"/>
      <c r="AV239" s="442"/>
      <c r="AW239" s="442"/>
      <c r="AX239" s="442"/>
      <c r="AY239" s="442"/>
      <c r="AZ239" s="442"/>
    </row>
    <row r="240" spans="2:52" s="19" customFormat="1" ht="9.9499999999999993" hidden="1" customHeight="1" outlineLevel="1">
      <c r="B240" s="435"/>
      <c r="C240" s="437"/>
      <c r="D240" s="437"/>
      <c r="E240" s="437"/>
      <c r="F240" s="437"/>
      <c r="G240" s="666"/>
      <c r="H240" s="666"/>
      <c r="I240" s="666"/>
      <c r="J240" s="666"/>
      <c r="K240" s="666"/>
      <c r="L240" s="438"/>
      <c r="M240" s="438"/>
      <c r="N240" s="438"/>
      <c r="O240" s="438"/>
      <c r="P240" s="438"/>
      <c r="Q240" s="438"/>
      <c r="R240" s="438"/>
      <c r="S240" s="438"/>
      <c r="T240" s="439"/>
      <c r="U240" s="432"/>
      <c r="V240" s="432"/>
      <c r="W240" s="667"/>
      <c r="X240" s="668"/>
      <c r="Y240" s="668"/>
      <c r="Z240" s="668"/>
      <c r="AA240" s="668"/>
      <c r="AB240" s="668"/>
      <c r="AC240" s="668"/>
      <c r="AD240" s="668"/>
      <c r="AE240" s="668"/>
      <c r="AF240" s="668"/>
      <c r="AG240" s="668"/>
      <c r="AH240" s="668"/>
      <c r="AI240" s="668"/>
      <c r="AJ240" s="668"/>
      <c r="AK240" s="668"/>
      <c r="AL240" s="668"/>
      <c r="AM240" s="668"/>
      <c r="AN240" s="668"/>
      <c r="AO240" s="668"/>
      <c r="AP240" s="668"/>
      <c r="AQ240" s="668"/>
      <c r="AR240" s="668"/>
      <c r="AS240" s="668"/>
      <c r="AT240" s="668"/>
      <c r="AU240" s="668"/>
      <c r="AV240" s="668"/>
      <c r="AW240" s="668"/>
      <c r="AX240" s="668"/>
      <c r="AY240" s="668"/>
      <c r="AZ240" s="668"/>
    </row>
    <row r="241" spans="2:52" ht="20.100000000000001" customHeight="1" collapsed="1">
      <c r="B241" s="32">
        <f>B229+1</f>
        <v>20</v>
      </c>
      <c r="C241" s="1013"/>
      <c r="D241" s="1014"/>
      <c r="E241" s="1014"/>
      <c r="F241" s="1015"/>
      <c r="G241" s="1016"/>
      <c r="H241" s="1017"/>
      <c r="I241" s="1017"/>
      <c r="J241" s="1017"/>
      <c r="K241" s="1018"/>
      <c r="L241" s="701">
        <f t="shared" ref="L241:R241" si="76">SUM(L242:L251)</f>
        <v>0</v>
      </c>
      <c r="M241" s="702">
        <f t="shared" si="76"/>
        <v>0</v>
      </c>
      <c r="N241" s="703">
        <f t="shared" si="76"/>
        <v>0</v>
      </c>
      <c r="O241" s="703">
        <f t="shared" si="76"/>
        <v>0</v>
      </c>
      <c r="P241" s="702">
        <f t="shared" si="76"/>
        <v>0</v>
      </c>
      <c r="Q241" s="704">
        <f t="shared" si="76"/>
        <v>0</v>
      </c>
      <c r="R241" s="701">
        <f t="shared" si="76"/>
        <v>0</v>
      </c>
      <c r="S241" s="705">
        <v>1</v>
      </c>
      <c r="T241" s="706">
        <f>(S242*T242)+(S243*T243)+(S244*T244)+(S245*T245)+(S246*T246)+(S247*T247)+(S248*T248)+(S249*T249)+(S250*T250)+(S251*T251)</f>
        <v>0</v>
      </c>
      <c r="U241" s="665">
        <f t="shared" ref="U241:U251" si="77">S241*T241*(1+MGKZ)*(1+Gewinn)*(1+Sicherheit)</f>
        <v>0</v>
      </c>
      <c r="V241" s="643">
        <f t="shared" ref="V241:V251" si="78">R241*Fertigung</f>
        <v>0</v>
      </c>
      <c r="W241" s="50">
        <f t="shared" ref="W241:W251" si="79">L241*$E$6+M241*$M$6+N241*$M$7+O241*$M$8+P241*$E$7+Q241*$M$9+U241+V241</f>
        <v>0</v>
      </c>
      <c r="X241" s="442"/>
      <c r="Y241" s="442"/>
      <c r="Z241" s="442"/>
      <c r="AA241" s="442"/>
      <c r="AB241" s="442"/>
      <c r="AC241" s="442"/>
      <c r="AD241" s="442"/>
      <c r="AE241" s="442"/>
      <c r="AF241" s="442"/>
      <c r="AG241" s="442"/>
      <c r="AH241" s="442"/>
      <c r="AI241" s="442"/>
      <c r="AJ241" s="442"/>
      <c r="AK241" s="442"/>
      <c r="AL241" s="442"/>
      <c r="AM241" s="442"/>
      <c r="AN241" s="442"/>
      <c r="AO241" s="442"/>
      <c r="AP241" s="442"/>
      <c r="AQ241" s="442"/>
      <c r="AR241" s="442"/>
      <c r="AS241" s="442"/>
      <c r="AT241" s="442"/>
      <c r="AU241" s="442"/>
      <c r="AV241" s="442"/>
      <c r="AW241" s="442"/>
      <c r="AX241" s="442"/>
      <c r="AY241" s="442"/>
      <c r="AZ241" s="442"/>
    </row>
    <row r="242" spans="2:52" ht="20.100000000000001" hidden="1" customHeight="1" outlineLevel="1">
      <c r="B242" s="433"/>
      <c r="C242" s="1002"/>
      <c r="D242" s="1003"/>
      <c r="E242" s="1003"/>
      <c r="F242" s="1004"/>
      <c r="G242" s="1005"/>
      <c r="H242" s="1006"/>
      <c r="I242" s="1006"/>
      <c r="J242" s="1006"/>
      <c r="K242" s="1007"/>
      <c r="L242" s="715"/>
      <c r="M242" s="715"/>
      <c r="N242" s="715"/>
      <c r="O242" s="715"/>
      <c r="P242" s="715"/>
      <c r="Q242" s="715"/>
      <c r="R242" s="715"/>
      <c r="S242" s="716"/>
      <c r="T242" s="717"/>
      <c r="U242" s="720">
        <f t="shared" si="77"/>
        <v>0</v>
      </c>
      <c r="V242" s="721">
        <f t="shared" si="78"/>
        <v>0</v>
      </c>
      <c r="W242" s="722">
        <f t="shared" si="79"/>
        <v>0</v>
      </c>
      <c r="X242" s="442"/>
      <c r="Y242" s="442"/>
      <c r="Z242" s="442"/>
      <c r="AA242" s="442"/>
      <c r="AB242" s="442"/>
      <c r="AC242" s="442"/>
      <c r="AD242" s="442"/>
      <c r="AE242" s="442"/>
      <c r="AF242" s="442"/>
      <c r="AG242" s="442"/>
      <c r="AH242" s="442"/>
      <c r="AI242" s="442"/>
      <c r="AJ242" s="442"/>
      <c r="AK242" s="442"/>
      <c r="AL242" s="442"/>
      <c r="AM242" s="442"/>
      <c r="AN242" s="442"/>
      <c r="AO242" s="442"/>
      <c r="AP242" s="442"/>
      <c r="AQ242" s="442"/>
      <c r="AR242" s="442"/>
      <c r="AS242" s="442"/>
      <c r="AT242" s="442"/>
      <c r="AU242" s="442"/>
      <c r="AV242" s="442"/>
      <c r="AW242" s="442"/>
      <c r="AX242" s="442"/>
      <c r="AY242" s="442"/>
      <c r="AZ242" s="442"/>
    </row>
    <row r="243" spans="2:52" ht="20.100000000000001" hidden="1" customHeight="1" outlineLevel="1">
      <c r="B243" s="434"/>
      <c r="C243" s="1002"/>
      <c r="D243" s="1003"/>
      <c r="E243" s="1003"/>
      <c r="F243" s="1004"/>
      <c r="G243" s="1005"/>
      <c r="H243" s="1006"/>
      <c r="I243" s="1006"/>
      <c r="J243" s="1006"/>
      <c r="K243" s="1007"/>
      <c r="L243" s="715"/>
      <c r="M243" s="715"/>
      <c r="N243" s="715"/>
      <c r="O243" s="715"/>
      <c r="P243" s="715"/>
      <c r="Q243" s="715"/>
      <c r="R243" s="715"/>
      <c r="S243" s="716"/>
      <c r="T243" s="717"/>
      <c r="U243" s="720">
        <f t="shared" si="77"/>
        <v>0</v>
      </c>
      <c r="V243" s="721">
        <f t="shared" si="78"/>
        <v>0</v>
      </c>
      <c r="W243" s="722">
        <f t="shared" si="79"/>
        <v>0</v>
      </c>
      <c r="X243" s="442"/>
      <c r="Y243" s="442"/>
      <c r="Z243" s="442"/>
      <c r="AA243" s="442"/>
      <c r="AB243" s="442"/>
      <c r="AC243" s="442"/>
      <c r="AD243" s="442"/>
      <c r="AE243" s="442"/>
      <c r="AF243" s="442"/>
      <c r="AG243" s="442"/>
      <c r="AH243" s="442"/>
      <c r="AI243" s="442"/>
      <c r="AJ243" s="442"/>
      <c r="AK243" s="442"/>
      <c r="AL243" s="442"/>
      <c r="AM243" s="442"/>
      <c r="AN243" s="442"/>
      <c r="AO243" s="442"/>
      <c r="AP243" s="442"/>
      <c r="AQ243" s="442"/>
      <c r="AR243" s="442"/>
      <c r="AS243" s="442"/>
      <c r="AT243" s="442"/>
      <c r="AU243" s="442"/>
      <c r="AV243" s="442"/>
      <c r="AW243" s="442"/>
      <c r="AX243" s="442"/>
      <c r="AY243" s="442"/>
      <c r="AZ243" s="442"/>
    </row>
    <row r="244" spans="2:52" ht="20.100000000000001" hidden="1" customHeight="1" outlineLevel="1">
      <c r="B244" s="434"/>
      <c r="C244" s="1002"/>
      <c r="D244" s="1003"/>
      <c r="E244" s="1003"/>
      <c r="F244" s="1004"/>
      <c r="G244" s="1005"/>
      <c r="H244" s="1006"/>
      <c r="I244" s="1006"/>
      <c r="J244" s="1006"/>
      <c r="K244" s="1007"/>
      <c r="L244" s="715"/>
      <c r="M244" s="715"/>
      <c r="N244" s="715"/>
      <c r="O244" s="715"/>
      <c r="P244" s="715"/>
      <c r="Q244" s="715"/>
      <c r="R244" s="715"/>
      <c r="S244" s="716"/>
      <c r="T244" s="717"/>
      <c r="U244" s="720">
        <f t="shared" si="77"/>
        <v>0</v>
      </c>
      <c r="V244" s="721">
        <f t="shared" si="78"/>
        <v>0</v>
      </c>
      <c r="W244" s="722">
        <f t="shared" si="79"/>
        <v>0</v>
      </c>
      <c r="X244" s="442"/>
      <c r="Y244" s="442"/>
      <c r="Z244" s="442"/>
      <c r="AA244" s="442"/>
      <c r="AB244" s="442"/>
      <c r="AC244" s="442"/>
      <c r="AD244" s="442"/>
      <c r="AE244" s="442"/>
      <c r="AF244" s="442"/>
      <c r="AG244" s="442"/>
      <c r="AH244" s="442"/>
      <c r="AI244" s="442"/>
      <c r="AJ244" s="442"/>
      <c r="AK244" s="442"/>
      <c r="AL244" s="442"/>
      <c r="AM244" s="442"/>
      <c r="AN244" s="442"/>
      <c r="AO244" s="442"/>
      <c r="AP244" s="442"/>
      <c r="AQ244" s="442"/>
      <c r="AR244" s="442"/>
      <c r="AS244" s="442"/>
      <c r="AT244" s="442"/>
      <c r="AU244" s="442"/>
      <c r="AV244" s="442"/>
      <c r="AW244" s="442"/>
      <c r="AX244" s="442"/>
      <c r="AY244" s="442"/>
      <c r="AZ244" s="442"/>
    </row>
    <row r="245" spans="2:52" ht="20.100000000000001" hidden="1" customHeight="1" outlineLevel="1">
      <c r="B245" s="434"/>
      <c r="C245" s="1002"/>
      <c r="D245" s="1003"/>
      <c r="E245" s="1003"/>
      <c r="F245" s="1004"/>
      <c r="G245" s="1005"/>
      <c r="H245" s="1006"/>
      <c r="I245" s="1006"/>
      <c r="J245" s="1006"/>
      <c r="K245" s="1007"/>
      <c r="L245" s="715"/>
      <c r="M245" s="715"/>
      <c r="N245" s="715"/>
      <c r="O245" s="715"/>
      <c r="P245" s="715"/>
      <c r="Q245" s="715"/>
      <c r="R245" s="715"/>
      <c r="S245" s="716"/>
      <c r="T245" s="717"/>
      <c r="U245" s="720">
        <f t="shared" si="77"/>
        <v>0</v>
      </c>
      <c r="V245" s="721">
        <f t="shared" si="78"/>
        <v>0</v>
      </c>
      <c r="W245" s="722">
        <f t="shared" si="79"/>
        <v>0</v>
      </c>
      <c r="X245" s="442"/>
      <c r="Y245" s="442"/>
      <c r="Z245" s="442"/>
      <c r="AA245" s="442"/>
      <c r="AB245" s="442"/>
      <c r="AC245" s="442"/>
      <c r="AD245" s="442"/>
      <c r="AE245" s="442"/>
      <c r="AF245" s="442"/>
      <c r="AG245" s="442"/>
      <c r="AH245" s="442"/>
      <c r="AI245" s="442"/>
      <c r="AJ245" s="442"/>
      <c r="AK245" s="442"/>
      <c r="AL245" s="442"/>
      <c r="AM245" s="442"/>
      <c r="AN245" s="442"/>
      <c r="AO245" s="442"/>
      <c r="AP245" s="442"/>
      <c r="AQ245" s="442"/>
      <c r="AR245" s="442"/>
      <c r="AS245" s="442"/>
      <c r="AT245" s="442"/>
      <c r="AU245" s="442"/>
      <c r="AV245" s="442"/>
      <c r="AW245" s="442"/>
      <c r="AX245" s="442"/>
      <c r="AY245" s="442"/>
      <c r="AZ245" s="442"/>
    </row>
    <row r="246" spans="2:52" ht="20.100000000000001" hidden="1" customHeight="1" outlineLevel="1">
      <c r="B246" s="434"/>
      <c r="C246" s="1002"/>
      <c r="D246" s="1003"/>
      <c r="E246" s="1003"/>
      <c r="F246" s="1004"/>
      <c r="G246" s="1005"/>
      <c r="H246" s="1006"/>
      <c r="I246" s="1006"/>
      <c r="J246" s="1006"/>
      <c r="K246" s="1007"/>
      <c r="L246" s="715"/>
      <c r="M246" s="715"/>
      <c r="N246" s="715"/>
      <c r="O246" s="715"/>
      <c r="P246" s="715"/>
      <c r="Q246" s="715"/>
      <c r="R246" s="715"/>
      <c r="S246" s="716"/>
      <c r="T246" s="717"/>
      <c r="U246" s="720">
        <f t="shared" si="77"/>
        <v>0</v>
      </c>
      <c r="V246" s="721">
        <f t="shared" si="78"/>
        <v>0</v>
      </c>
      <c r="W246" s="722">
        <f t="shared" si="79"/>
        <v>0</v>
      </c>
      <c r="X246" s="442"/>
      <c r="Y246" s="442"/>
      <c r="Z246" s="442"/>
      <c r="AA246" s="442"/>
      <c r="AB246" s="442"/>
      <c r="AC246" s="442"/>
      <c r="AD246" s="442"/>
      <c r="AE246" s="442"/>
      <c r="AF246" s="442"/>
      <c r="AG246" s="442"/>
      <c r="AH246" s="442"/>
      <c r="AI246" s="442"/>
      <c r="AJ246" s="442"/>
      <c r="AK246" s="442"/>
      <c r="AL246" s="442"/>
      <c r="AM246" s="442"/>
      <c r="AN246" s="442"/>
      <c r="AO246" s="442"/>
      <c r="AP246" s="442"/>
      <c r="AQ246" s="442"/>
      <c r="AR246" s="442"/>
      <c r="AS246" s="442"/>
      <c r="AT246" s="442"/>
      <c r="AU246" s="442"/>
      <c r="AV246" s="442"/>
      <c r="AW246" s="442"/>
      <c r="AX246" s="442"/>
      <c r="AY246" s="442"/>
      <c r="AZ246" s="442"/>
    </row>
    <row r="247" spans="2:52" ht="20.100000000000001" hidden="1" customHeight="1" outlineLevel="1">
      <c r="B247" s="434"/>
      <c r="C247" s="1002"/>
      <c r="D247" s="1003"/>
      <c r="E247" s="1003"/>
      <c r="F247" s="1004"/>
      <c r="G247" s="1005"/>
      <c r="H247" s="1006"/>
      <c r="I247" s="1006"/>
      <c r="J247" s="1006"/>
      <c r="K247" s="1007"/>
      <c r="L247" s="715"/>
      <c r="M247" s="715"/>
      <c r="N247" s="715"/>
      <c r="O247" s="715"/>
      <c r="P247" s="715"/>
      <c r="Q247" s="715"/>
      <c r="R247" s="715"/>
      <c r="S247" s="716"/>
      <c r="T247" s="717"/>
      <c r="U247" s="720">
        <f t="shared" si="77"/>
        <v>0</v>
      </c>
      <c r="V247" s="721">
        <f t="shared" si="78"/>
        <v>0</v>
      </c>
      <c r="W247" s="722">
        <f t="shared" si="79"/>
        <v>0</v>
      </c>
      <c r="X247" s="442"/>
      <c r="Y247" s="442"/>
      <c r="Z247" s="442"/>
      <c r="AA247" s="442"/>
      <c r="AB247" s="442"/>
      <c r="AC247" s="442"/>
      <c r="AD247" s="442"/>
      <c r="AE247" s="442"/>
      <c r="AF247" s="442"/>
      <c r="AG247" s="442"/>
      <c r="AH247" s="442"/>
      <c r="AI247" s="442"/>
      <c r="AJ247" s="442"/>
      <c r="AK247" s="442"/>
      <c r="AL247" s="442"/>
      <c r="AM247" s="442"/>
      <c r="AN247" s="442"/>
      <c r="AO247" s="442"/>
      <c r="AP247" s="442"/>
      <c r="AQ247" s="442"/>
      <c r="AR247" s="442"/>
      <c r="AS247" s="442"/>
      <c r="AT247" s="442"/>
      <c r="AU247" s="442"/>
      <c r="AV247" s="442"/>
      <c r="AW247" s="442"/>
      <c r="AX247" s="442"/>
      <c r="AY247" s="442"/>
      <c r="AZ247" s="442"/>
    </row>
    <row r="248" spans="2:52" ht="20.100000000000001" hidden="1" customHeight="1" outlineLevel="1">
      <c r="B248" s="434"/>
      <c r="C248" s="1002"/>
      <c r="D248" s="1003"/>
      <c r="E248" s="1003"/>
      <c r="F248" s="1004"/>
      <c r="G248" s="1005"/>
      <c r="H248" s="1006"/>
      <c r="I248" s="1006"/>
      <c r="J248" s="1006"/>
      <c r="K248" s="1007"/>
      <c r="L248" s="715"/>
      <c r="M248" s="715"/>
      <c r="N248" s="715"/>
      <c r="O248" s="715"/>
      <c r="P248" s="715"/>
      <c r="Q248" s="715"/>
      <c r="R248" s="715"/>
      <c r="S248" s="716"/>
      <c r="T248" s="717"/>
      <c r="U248" s="720">
        <f t="shared" si="77"/>
        <v>0</v>
      </c>
      <c r="V248" s="721">
        <f t="shared" si="78"/>
        <v>0</v>
      </c>
      <c r="W248" s="722">
        <f t="shared" si="79"/>
        <v>0</v>
      </c>
      <c r="X248" s="442"/>
      <c r="Y248" s="442"/>
      <c r="Z248" s="442"/>
      <c r="AA248" s="442"/>
      <c r="AB248" s="442"/>
      <c r="AC248" s="442"/>
      <c r="AD248" s="442"/>
      <c r="AE248" s="442"/>
      <c r="AF248" s="442"/>
      <c r="AG248" s="442"/>
      <c r="AH248" s="442"/>
      <c r="AI248" s="442"/>
      <c r="AJ248" s="442"/>
      <c r="AK248" s="442"/>
      <c r="AL248" s="442"/>
      <c r="AM248" s="442"/>
      <c r="AN248" s="442"/>
      <c r="AO248" s="442"/>
      <c r="AP248" s="442"/>
      <c r="AQ248" s="442"/>
      <c r="AR248" s="442"/>
      <c r="AS248" s="442"/>
      <c r="AT248" s="442"/>
      <c r="AU248" s="442"/>
      <c r="AV248" s="442"/>
      <c r="AW248" s="442"/>
      <c r="AX248" s="442"/>
      <c r="AY248" s="442"/>
      <c r="AZ248" s="442"/>
    </row>
    <row r="249" spans="2:52" ht="20.100000000000001" hidden="1" customHeight="1" outlineLevel="1">
      <c r="B249" s="434"/>
      <c r="C249" s="1002"/>
      <c r="D249" s="1003"/>
      <c r="E249" s="1003"/>
      <c r="F249" s="1004"/>
      <c r="G249" s="1005"/>
      <c r="H249" s="1006"/>
      <c r="I249" s="1006"/>
      <c r="J249" s="1006"/>
      <c r="K249" s="1007"/>
      <c r="L249" s="715"/>
      <c r="M249" s="715"/>
      <c r="N249" s="715"/>
      <c r="O249" s="715"/>
      <c r="P249" s="715"/>
      <c r="Q249" s="715"/>
      <c r="R249" s="715"/>
      <c r="S249" s="716"/>
      <c r="T249" s="717"/>
      <c r="U249" s="720">
        <f t="shared" si="77"/>
        <v>0</v>
      </c>
      <c r="V249" s="721">
        <f t="shared" si="78"/>
        <v>0</v>
      </c>
      <c r="W249" s="722">
        <f t="shared" si="79"/>
        <v>0</v>
      </c>
      <c r="X249" s="442"/>
      <c r="Y249" s="442"/>
      <c r="Z249" s="442"/>
      <c r="AA249" s="442"/>
      <c r="AB249" s="442"/>
      <c r="AC249" s="442"/>
      <c r="AD249" s="442"/>
      <c r="AE249" s="442"/>
      <c r="AF249" s="442"/>
      <c r="AG249" s="442"/>
      <c r="AH249" s="442"/>
      <c r="AI249" s="442"/>
      <c r="AJ249" s="442"/>
      <c r="AK249" s="442"/>
      <c r="AL249" s="442"/>
      <c r="AM249" s="442"/>
      <c r="AN249" s="442"/>
      <c r="AO249" s="442"/>
      <c r="AP249" s="442"/>
      <c r="AQ249" s="442"/>
      <c r="AR249" s="442"/>
      <c r="AS249" s="442"/>
      <c r="AT249" s="442"/>
      <c r="AU249" s="442"/>
      <c r="AV249" s="442"/>
      <c r="AW249" s="442"/>
      <c r="AX249" s="442"/>
      <c r="AY249" s="442"/>
      <c r="AZ249" s="442"/>
    </row>
    <row r="250" spans="2:52" ht="20.100000000000001" hidden="1" customHeight="1" outlineLevel="1">
      <c r="B250" s="434"/>
      <c r="C250" s="1002"/>
      <c r="D250" s="1003"/>
      <c r="E250" s="1003"/>
      <c r="F250" s="1004"/>
      <c r="G250" s="1005"/>
      <c r="H250" s="1006"/>
      <c r="I250" s="1006"/>
      <c r="J250" s="1006"/>
      <c r="K250" s="1007"/>
      <c r="L250" s="715"/>
      <c r="M250" s="715"/>
      <c r="N250" s="715"/>
      <c r="O250" s="715"/>
      <c r="P250" s="715"/>
      <c r="Q250" s="715"/>
      <c r="R250" s="715"/>
      <c r="S250" s="716"/>
      <c r="T250" s="717"/>
      <c r="U250" s="720">
        <f t="shared" si="77"/>
        <v>0</v>
      </c>
      <c r="V250" s="721">
        <f t="shared" si="78"/>
        <v>0</v>
      </c>
      <c r="W250" s="722">
        <f t="shared" si="79"/>
        <v>0</v>
      </c>
      <c r="X250" s="442"/>
      <c r="Y250" s="442"/>
      <c r="Z250" s="442"/>
      <c r="AA250" s="442"/>
      <c r="AB250" s="442"/>
      <c r="AC250" s="442"/>
      <c r="AD250" s="442"/>
      <c r="AE250" s="442"/>
      <c r="AF250" s="442"/>
      <c r="AG250" s="442"/>
      <c r="AH250" s="442"/>
      <c r="AI250" s="442"/>
      <c r="AJ250" s="442"/>
      <c r="AK250" s="442"/>
      <c r="AL250" s="442"/>
      <c r="AM250" s="442"/>
      <c r="AN250" s="442"/>
      <c r="AO250" s="442"/>
      <c r="AP250" s="442"/>
      <c r="AQ250" s="442"/>
      <c r="AR250" s="442"/>
      <c r="AS250" s="442"/>
      <c r="AT250" s="442"/>
      <c r="AU250" s="442"/>
      <c r="AV250" s="442"/>
      <c r="AW250" s="442"/>
      <c r="AX250" s="442"/>
      <c r="AY250" s="442"/>
      <c r="AZ250" s="442"/>
    </row>
    <row r="251" spans="2:52" ht="20.100000000000001" hidden="1" customHeight="1" outlineLevel="1">
      <c r="B251" s="434"/>
      <c r="C251" s="1002"/>
      <c r="D251" s="1003"/>
      <c r="E251" s="1003"/>
      <c r="F251" s="1004"/>
      <c r="G251" s="1005"/>
      <c r="H251" s="1006"/>
      <c r="I251" s="1006"/>
      <c r="J251" s="1006"/>
      <c r="K251" s="1007"/>
      <c r="L251" s="715"/>
      <c r="M251" s="715"/>
      <c r="N251" s="715"/>
      <c r="O251" s="715"/>
      <c r="P251" s="715"/>
      <c r="Q251" s="715"/>
      <c r="R251" s="715"/>
      <c r="S251" s="716"/>
      <c r="T251" s="717"/>
      <c r="U251" s="720">
        <f t="shared" si="77"/>
        <v>0</v>
      </c>
      <c r="V251" s="721">
        <f t="shared" si="78"/>
        <v>0</v>
      </c>
      <c r="W251" s="722">
        <f t="shared" si="79"/>
        <v>0</v>
      </c>
      <c r="X251" s="442"/>
      <c r="Y251" s="442"/>
      <c r="Z251" s="442"/>
      <c r="AA251" s="442"/>
      <c r="AB251" s="442"/>
      <c r="AC251" s="442"/>
      <c r="AD251" s="442"/>
      <c r="AE251" s="442"/>
      <c r="AF251" s="442"/>
      <c r="AG251" s="442"/>
      <c r="AH251" s="442"/>
      <c r="AI251" s="442"/>
      <c r="AJ251" s="442"/>
      <c r="AK251" s="442"/>
      <c r="AL251" s="442"/>
      <c r="AM251" s="442"/>
      <c r="AN251" s="442"/>
      <c r="AO251" s="442"/>
      <c r="AP251" s="442"/>
      <c r="AQ251" s="442"/>
      <c r="AR251" s="442"/>
      <c r="AS251" s="442"/>
      <c r="AT251" s="442"/>
      <c r="AU251" s="442"/>
      <c r="AV251" s="442"/>
      <c r="AW251" s="442"/>
      <c r="AX251" s="442"/>
      <c r="AY251" s="442"/>
      <c r="AZ251" s="442"/>
    </row>
    <row r="252" spans="2:52" s="19" customFormat="1" ht="9.9499999999999993" hidden="1" customHeight="1" outlineLevel="1">
      <c r="B252" s="435"/>
      <c r="C252" s="437"/>
      <c r="D252" s="437"/>
      <c r="E252" s="437"/>
      <c r="F252" s="437"/>
      <c r="G252" s="666"/>
      <c r="H252" s="666"/>
      <c r="I252" s="666"/>
      <c r="J252" s="666"/>
      <c r="K252" s="666"/>
      <c r="L252" s="438"/>
      <c r="M252" s="438"/>
      <c r="N252" s="438"/>
      <c r="O252" s="438"/>
      <c r="P252" s="438"/>
      <c r="Q252" s="438"/>
      <c r="R252" s="438"/>
      <c r="S252" s="438"/>
      <c r="T252" s="439"/>
      <c r="U252" s="439"/>
      <c r="V252" s="439"/>
      <c r="W252" s="667"/>
      <c r="X252" s="668"/>
      <c r="Y252" s="668"/>
      <c r="Z252" s="668"/>
      <c r="AA252" s="668"/>
      <c r="AB252" s="668"/>
      <c r="AC252" s="668"/>
      <c r="AD252" s="668"/>
      <c r="AE252" s="668"/>
      <c r="AF252" s="668"/>
      <c r="AG252" s="668"/>
      <c r="AH252" s="668"/>
      <c r="AI252" s="668"/>
      <c r="AJ252" s="668"/>
      <c r="AK252" s="668"/>
      <c r="AL252" s="668"/>
      <c r="AM252" s="668"/>
      <c r="AN252" s="668"/>
      <c r="AO252" s="668"/>
      <c r="AP252" s="668"/>
      <c r="AQ252" s="668"/>
      <c r="AR252" s="668"/>
      <c r="AS252" s="668"/>
      <c r="AT252" s="668"/>
      <c r="AU252" s="668"/>
      <c r="AV252" s="668"/>
      <c r="AW252" s="668"/>
      <c r="AX252" s="668"/>
      <c r="AY252" s="668"/>
      <c r="AZ252" s="668"/>
    </row>
    <row r="253" spans="2:52" ht="20.100000000000001" customHeight="1" collapsed="1">
      <c r="B253" s="32">
        <f>B241+1</f>
        <v>21</v>
      </c>
      <c r="C253" s="1013"/>
      <c r="D253" s="1014"/>
      <c r="E253" s="1014"/>
      <c r="F253" s="1015"/>
      <c r="G253" s="1016"/>
      <c r="H253" s="1017"/>
      <c r="I253" s="1017"/>
      <c r="J253" s="1017"/>
      <c r="K253" s="1018"/>
      <c r="L253" s="701">
        <f t="shared" ref="L253:R253" si="80">SUM(L254:L263)</f>
        <v>0</v>
      </c>
      <c r="M253" s="702">
        <f t="shared" si="80"/>
        <v>0</v>
      </c>
      <c r="N253" s="703">
        <f t="shared" si="80"/>
        <v>0</v>
      </c>
      <c r="O253" s="703">
        <f t="shared" si="80"/>
        <v>0</v>
      </c>
      <c r="P253" s="702">
        <f t="shared" si="80"/>
        <v>0</v>
      </c>
      <c r="Q253" s="704">
        <f t="shared" si="80"/>
        <v>0</v>
      </c>
      <c r="R253" s="701">
        <f t="shared" si="80"/>
        <v>0</v>
      </c>
      <c r="S253" s="705">
        <v>1</v>
      </c>
      <c r="T253" s="706">
        <f>(S254*T254)+(S255*T255)+(S256*T256)+(S257*T257)+(S258*T258)+(S259*T259)+(S260*T260)+(S261*T261)+(S262*T262)+(S263*T263)</f>
        <v>0</v>
      </c>
      <c r="U253" s="665">
        <f t="shared" ref="U253:U263" si="81">S253*T253*(1+MGKZ)*(1+Gewinn)*(1+Sicherheit)</f>
        <v>0</v>
      </c>
      <c r="V253" s="643">
        <f t="shared" ref="V253:V263" si="82">R253*Fertigung</f>
        <v>0</v>
      </c>
      <c r="W253" s="50">
        <f t="shared" ref="W253:W263" si="83">L253*$E$6+M253*$M$6+N253*$M$7+O253*$M$8+P253*$E$7+Q253*$M$9+U253+V253</f>
        <v>0</v>
      </c>
      <c r="X253" s="442"/>
      <c r="Y253" s="442"/>
      <c r="Z253" s="442"/>
      <c r="AA253" s="442"/>
      <c r="AB253" s="442"/>
      <c r="AC253" s="442"/>
      <c r="AD253" s="442"/>
      <c r="AE253" s="442"/>
      <c r="AF253" s="442"/>
      <c r="AG253" s="442"/>
      <c r="AH253" s="442"/>
      <c r="AI253" s="442"/>
      <c r="AJ253" s="442"/>
      <c r="AK253" s="442"/>
      <c r="AL253" s="442"/>
      <c r="AM253" s="442"/>
      <c r="AN253" s="442"/>
      <c r="AO253" s="442"/>
      <c r="AP253" s="442"/>
      <c r="AQ253" s="442"/>
      <c r="AR253" s="442"/>
      <c r="AS253" s="442"/>
      <c r="AT253" s="442"/>
      <c r="AU253" s="442"/>
      <c r="AV253" s="442"/>
      <c r="AW253" s="442"/>
      <c r="AX253" s="442"/>
      <c r="AY253" s="442"/>
      <c r="AZ253" s="442"/>
    </row>
    <row r="254" spans="2:52" ht="20.100000000000001" hidden="1" customHeight="1" outlineLevel="1">
      <c r="B254" s="433"/>
      <c r="C254" s="1002"/>
      <c r="D254" s="1003"/>
      <c r="E254" s="1003"/>
      <c r="F254" s="1004"/>
      <c r="G254" s="1005"/>
      <c r="H254" s="1006"/>
      <c r="I254" s="1006"/>
      <c r="J254" s="1006"/>
      <c r="K254" s="1007"/>
      <c r="L254" s="715"/>
      <c r="M254" s="715"/>
      <c r="N254" s="715"/>
      <c r="O254" s="715"/>
      <c r="P254" s="715"/>
      <c r="Q254" s="715"/>
      <c r="R254" s="715"/>
      <c r="S254" s="716"/>
      <c r="T254" s="717"/>
      <c r="U254" s="720">
        <f t="shared" si="81"/>
        <v>0</v>
      </c>
      <c r="V254" s="721">
        <f t="shared" si="82"/>
        <v>0</v>
      </c>
      <c r="W254" s="722">
        <f t="shared" si="83"/>
        <v>0</v>
      </c>
      <c r="X254" s="442"/>
      <c r="Y254" s="442"/>
      <c r="Z254" s="442"/>
      <c r="AA254" s="442"/>
      <c r="AB254" s="442"/>
      <c r="AC254" s="442"/>
      <c r="AD254" s="442"/>
      <c r="AE254" s="442"/>
      <c r="AF254" s="442"/>
      <c r="AG254" s="442"/>
      <c r="AH254" s="442"/>
      <c r="AI254" s="442"/>
      <c r="AJ254" s="442"/>
      <c r="AK254" s="442"/>
      <c r="AL254" s="442"/>
      <c r="AM254" s="442"/>
      <c r="AN254" s="442"/>
      <c r="AO254" s="442"/>
      <c r="AP254" s="442"/>
      <c r="AQ254" s="442"/>
      <c r="AR254" s="442"/>
      <c r="AS254" s="442"/>
      <c r="AT254" s="442"/>
      <c r="AU254" s="442"/>
      <c r="AV254" s="442"/>
      <c r="AW254" s="442"/>
      <c r="AX254" s="442"/>
      <c r="AY254" s="442"/>
      <c r="AZ254" s="442"/>
    </row>
    <row r="255" spans="2:52" ht="20.100000000000001" hidden="1" customHeight="1" outlineLevel="1">
      <c r="B255" s="434"/>
      <c r="C255" s="1002"/>
      <c r="D255" s="1003"/>
      <c r="E255" s="1003"/>
      <c r="F255" s="1004"/>
      <c r="G255" s="1005"/>
      <c r="H255" s="1006"/>
      <c r="I255" s="1006"/>
      <c r="J255" s="1006"/>
      <c r="K255" s="1007"/>
      <c r="L255" s="715"/>
      <c r="M255" s="715"/>
      <c r="N255" s="715"/>
      <c r="O255" s="715"/>
      <c r="P255" s="715"/>
      <c r="Q255" s="715"/>
      <c r="R255" s="715"/>
      <c r="S255" s="716"/>
      <c r="T255" s="717"/>
      <c r="U255" s="720">
        <f t="shared" si="81"/>
        <v>0</v>
      </c>
      <c r="V255" s="721">
        <f t="shared" si="82"/>
        <v>0</v>
      </c>
      <c r="W255" s="722">
        <f t="shared" si="83"/>
        <v>0</v>
      </c>
      <c r="X255" s="442"/>
      <c r="Y255" s="442"/>
      <c r="Z255" s="442"/>
      <c r="AA255" s="442"/>
      <c r="AB255" s="442"/>
      <c r="AC255" s="442"/>
      <c r="AD255" s="442"/>
      <c r="AE255" s="442"/>
      <c r="AF255" s="442"/>
      <c r="AG255" s="442"/>
      <c r="AH255" s="442"/>
      <c r="AI255" s="442"/>
      <c r="AJ255" s="442"/>
      <c r="AK255" s="442"/>
      <c r="AL255" s="442"/>
      <c r="AM255" s="442"/>
      <c r="AN255" s="442"/>
      <c r="AO255" s="442"/>
      <c r="AP255" s="442"/>
      <c r="AQ255" s="442"/>
      <c r="AR255" s="442"/>
      <c r="AS255" s="442"/>
      <c r="AT255" s="442"/>
      <c r="AU255" s="442"/>
      <c r="AV255" s="442"/>
      <c r="AW255" s="442"/>
      <c r="AX255" s="442"/>
      <c r="AY255" s="442"/>
      <c r="AZ255" s="442"/>
    </row>
    <row r="256" spans="2:52" ht="20.100000000000001" hidden="1" customHeight="1" outlineLevel="1">
      <c r="B256" s="434"/>
      <c r="C256" s="1002"/>
      <c r="D256" s="1003"/>
      <c r="E256" s="1003"/>
      <c r="F256" s="1004"/>
      <c r="G256" s="1005"/>
      <c r="H256" s="1006"/>
      <c r="I256" s="1006"/>
      <c r="J256" s="1006"/>
      <c r="K256" s="1007"/>
      <c r="L256" s="715"/>
      <c r="M256" s="715"/>
      <c r="N256" s="715"/>
      <c r="O256" s="715"/>
      <c r="P256" s="715"/>
      <c r="Q256" s="715"/>
      <c r="R256" s="715"/>
      <c r="S256" s="716"/>
      <c r="T256" s="717"/>
      <c r="U256" s="720">
        <f t="shared" si="81"/>
        <v>0</v>
      </c>
      <c r="V256" s="721">
        <f t="shared" si="82"/>
        <v>0</v>
      </c>
      <c r="W256" s="722">
        <f t="shared" si="83"/>
        <v>0</v>
      </c>
      <c r="X256" s="442"/>
      <c r="Y256" s="442"/>
      <c r="Z256" s="442"/>
      <c r="AA256" s="442"/>
      <c r="AB256" s="442"/>
      <c r="AC256" s="442"/>
      <c r="AD256" s="442"/>
      <c r="AE256" s="442"/>
      <c r="AF256" s="442"/>
      <c r="AG256" s="442"/>
      <c r="AH256" s="442"/>
      <c r="AI256" s="442"/>
      <c r="AJ256" s="442"/>
      <c r="AK256" s="442"/>
      <c r="AL256" s="442"/>
      <c r="AM256" s="442"/>
      <c r="AN256" s="442"/>
      <c r="AO256" s="442"/>
      <c r="AP256" s="442"/>
      <c r="AQ256" s="442"/>
      <c r="AR256" s="442"/>
      <c r="AS256" s="442"/>
      <c r="AT256" s="442"/>
      <c r="AU256" s="442"/>
      <c r="AV256" s="442"/>
      <c r="AW256" s="442"/>
      <c r="AX256" s="442"/>
      <c r="AY256" s="442"/>
      <c r="AZ256" s="442"/>
    </row>
    <row r="257" spans="2:52" ht="20.100000000000001" hidden="1" customHeight="1" outlineLevel="1">
      <c r="B257" s="434"/>
      <c r="C257" s="1002"/>
      <c r="D257" s="1003"/>
      <c r="E257" s="1003"/>
      <c r="F257" s="1004"/>
      <c r="G257" s="1005"/>
      <c r="H257" s="1006"/>
      <c r="I257" s="1006"/>
      <c r="J257" s="1006"/>
      <c r="K257" s="1007"/>
      <c r="L257" s="715"/>
      <c r="M257" s="715"/>
      <c r="N257" s="715"/>
      <c r="O257" s="715"/>
      <c r="P257" s="715"/>
      <c r="Q257" s="715"/>
      <c r="R257" s="715"/>
      <c r="S257" s="716"/>
      <c r="T257" s="717"/>
      <c r="U257" s="720">
        <f t="shared" si="81"/>
        <v>0</v>
      </c>
      <c r="V257" s="721">
        <f t="shared" si="82"/>
        <v>0</v>
      </c>
      <c r="W257" s="722">
        <f t="shared" si="83"/>
        <v>0</v>
      </c>
      <c r="X257" s="442"/>
      <c r="Y257" s="442"/>
      <c r="Z257" s="442"/>
      <c r="AA257" s="442"/>
      <c r="AB257" s="442"/>
      <c r="AC257" s="442"/>
      <c r="AD257" s="442"/>
      <c r="AE257" s="442"/>
      <c r="AF257" s="442"/>
      <c r="AG257" s="442"/>
      <c r="AH257" s="442"/>
      <c r="AI257" s="442"/>
      <c r="AJ257" s="442"/>
      <c r="AK257" s="442"/>
      <c r="AL257" s="442"/>
      <c r="AM257" s="442"/>
      <c r="AN257" s="442"/>
      <c r="AO257" s="442"/>
      <c r="AP257" s="442"/>
      <c r="AQ257" s="442"/>
      <c r="AR257" s="442"/>
      <c r="AS257" s="442"/>
      <c r="AT257" s="442"/>
      <c r="AU257" s="442"/>
      <c r="AV257" s="442"/>
      <c r="AW257" s="442"/>
      <c r="AX257" s="442"/>
      <c r="AY257" s="442"/>
      <c r="AZ257" s="442"/>
    </row>
    <row r="258" spans="2:52" ht="20.100000000000001" hidden="1" customHeight="1" outlineLevel="1">
      <c r="B258" s="434"/>
      <c r="C258" s="1002"/>
      <c r="D258" s="1003"/>
      <c r="E258" s="1003"/>
      <c r="F258" s="1004"/>
      <c r="G258" s="1005"/>
      <c r="H258" s="1006"/>
      <c r="I258" s="1006"/>
      <c r="J258" s="1006"/>
      <c r="K258" s="1007"/>
      <c r="L258" s="715"/>
      <c r="M258" s="715"/>
      <c r="N258" s="715"/>
      <c r="O258" s="715"/>
      <c r="P258" s="715"/>
      <c r="Q258" s="715"/>
      <c r="R258" s="715"/>
      <c r="S258" s="716"/>
      <c r="T258" s="717"/>
      <c r="U258" s="720">
        <f t="shared" si="81"/>
        <v>0</v>
      </c>
      <c r="V258" s="721">
        <f t="shared" si="82"/>
        <v>0</v>
      </c>
      <c r="W258" s="722">
        <f t="shared" si="83"/>
        <v>0</v>
      </c>
      <c r="X258" s="442"/>
      <c r="Y258" s="442"/>
      <c r="Z258" s="442"/>
      <c r="AA258" s="442"/>
      <c r="AB258" s="442"/>
      <c r="AC258" s="442"/>
      <c r="AD258" s="442"/>
      <c r="AE258" s="442"/>
      <c r="AF258" s="442"/>
      <c r="AG258" s="442"/>
      <c r="AH258" s="442"/>
      <c r="AI258" s="442"/>
      <c r="AJ258" s="442"/>
      <c r="AK258" s="442"/>
      <c r="AL258" s="442"/>
      <c r="AM258" s="442"/>
      <c r="AN258" s="442"/>
      <c r="AO258" s="442"/>
      <c r="AP258" s="442"/>
      <c r="AQ258" s="442"/>
      <c r="AR258" s="442"/>
      <c r="AS258" s="442"/>
      <c r="AT258" s="442"/>
      <c r="AU258" s="442"/>
      <c r="AV258" s="442"/>
      <c r="AW258" s="442"/>
      <c r="AX258" s="442"/>
      <c r="AY258" s="442"/>
      <c r="AZ258" s="442"/>
    </row>
    <row r="259" spans="2:52" ht="20.100000000000001" hidden="1" customHeight="1" outlineLevel="1">
      <c r="B259" s="434"/>
      <c r="C259" s="1002"/>
      <c r="D259" s="1003"/>
      <c r="E259" s="1003"/>
      <c r="F259" s="1004"/>
      <c r="G259" s="1005"/>
      <c r="H259" s="1006"/>
      <c r="I259" s="1006"/>
      <c r="J259" s="1006"/>
      <c r="K259" s="1007"/>
      <c r="L259" s="715"/>
      <c r="M259" s="715"/>
      <c r="N259" s="715"/>
      <c r="O259" s="715"/>
      <c r="P259" s="715"/>
      <c r="Q259" s="715"/>
      <c r="R259" s="715"/>
      <c r="S259" s="716"/>
      <c r="T259" s="717"/>
      <c r="U259" s="720">
        <f t="shared" si="81"/>
        <v>0</v>
      </c>
      <c r="V259" s="721">
        <f t="shared" si="82"/>
        <v>0</v>
      </c>
      <c r="W259" s="722">
        <f t="shared" si="83"/>
        <v>0</v>
      </c>
      <c r="X259" s="442"/>
      <c r="Y259" s="442"/>
      <c r="Z259" s="442"/>
      <c r="AA259" s="442"/>
      <c r="AB259" s="442"/>
      <c r="AC259" s="442"/>
      <c r="AD259" s="442"/>
      <c r="AE259" s="442"/>
      <c r="AF259" s="442"/>
      <c r="AG259" s="442"/>
      <c r="AH259" s="442"/>
      <c r="AI259" s="442"/>
      <c r="AJ259" s="442"/>
      <c r="AK259" s="442"/>
      <c r="AL259" s="442"/>
      <c r="AM259" s="442"/>
      <c r="AN259" s="442"/>
      <c r="AO259" s="442"/>
      <c r="AP259" s="442"/>
      <c r="AQ259" s="442"/>
      <c r="AR259" s="442"/>
      <c r="AS259" s="442"/>
      <c r="AT259" s="442"/>
      <c r="AU259" s="442"/>
      <c r="AV259" s="442"/>
      <c r="AW259" s="442"/>
      <c r="AX259" s="442"/>
      <c r="AY259" s="442"/>
      <c r="AZ259" s="442"/>
    </row>
    <row r="260" spans="2:52" ht="20.100000000000001" hidden="1" customHeight="1" outlineLevel="1">
      <c r="B260" s="434"/>
      <c r="C260" s="1002"/>
      <c r="D260" s="1003"/>
      <c r="E260" s="1003"/>
      <c r="F260" s="1004"/>
      <c r="G260" s="1005"/>
      <c r="H260" s="1006"/>
      <c r="I260" s="1006"/>
      <c r="J260" s="1006"/>
      <c r="K260" s="1007"/>
      <c r="L260" s="715"/>
      <c r="M260" s="715"/>
      <c r="N260" s="715"/>
      <c r="O260" s="715"/>
      <c r="P260" s="715"/>
      <c r="Q260" s="715"/>
      <c r="R260" s="715"/>
      <c r="S260" s="716"/>
      <c r="T260" s="717"/>
      <c r="U260" s="720">
        <f t="shared" si="81"/>
        <v>0</v>
      </c>
      <c r="V260" s="721">
        <f t="shared" si="82"/>
        <v>0</v>
      </c>
      <c r="W260" s="722">
        <f t="shared" si="83"/>
        <v>0</v>
      </c>
      <c r="X260" s="442"/>
      <c r="Y260" s="442"/>
      <c r="Z260" s="442"/>
      <c r="AA260" s="442"/>
      <c r="AB260" s="442"/>
      <c r="AC260" s="442"/>
      <c r="AD260" s="442"/>
      <c r="AE260" s="442"/>
      <c r="AF260" s="442"/>
      <c r="AG260" s="442"/>
      <c r="AH260" s="442"/>
      <c r="AI260" s="442"/>
      <c r="AJ260" s="442"/>
      <c r="AK260" s="442"/>
      <c r="AL260" s="442"/>
      <c r="AM260" s="442"/>
      <c r="AN260" s="442"/>
      <c r="AO260" s="442"/>
      <c r="AP260" s="442"/>
      <c r="AQ260" s="442"/>
      <c r="AR260" s="442"/>
      <c r="AS260" s="442"/>
      <c r="AT260" s="442"/>
      <c r="AU260" s="442"/>
      <c r="AV260" s="442"/>
      <c r="AW260" s="442"/>
      <c r="AX260" s="442"/>
      <c r="AY260" s="442"/>
      <c r="AZ260" s="442"/>
    </row>
    <row r="261" spans="2:52" ht="20.100000000000001" hidden="1" customHeight="1" outlineLevel="1">
      <c r="B261" s="434"/>
      <c r="C261" s="1002"/>
      <c r="D261" s="1003"/>
      <c r="E261" s="1003"/>
      <c r="F261" s="1004"/>
      <c r="G261" s="1005"/>
      <c r="H261" s="1006"/>
      <c r="I261" s="1006"/>
      <c r="J261" s="1006"/>
      <c r="K261" s="1007"/>
      <c r="L261" s="715"/>
      <c r="M261" s="715"/>
      <c r="N261" s="715"/>
      <c r="O261" s="715"/>
      <c r="P261" s="715"/>
      <c r="Q261" s="715"/>
      <c r="R261" s="715"/>
      <c r="S261" s="716"/>
      <c r="T261" s="717"/>
      <c r="U261" s="720">
        <f t="shared" si="81"/>
        <v>0</v>
      </c>
      <c r="V261" s="721">
        <f t="shared" si="82"/>
        <v>0</v>
      </c>
      <c r="W261" s="722">
        <f t="shared" si="83"/>
        <v>0</v>
      </c>
      <c r="X261" s="442"/>
      <c r="Y261" s="442"/>
      <c r="Z261" s="442"/>
      <c r="AA261" s="442"/>
      <c r="AB261" s="442"/>
      <c r="AC261" s="442"/>
      <c r="AD261" s="442"/>
      <c r="AE261" s="442"/>
      <c r="AF261" s="442"/>
      <c r="AG261" s="442"/>
      <c r="AH261" s="442"/>
      <c r="AI261" s="442"/>
      <c r="AJ261" s="442"/>
      <c r="AK261" s="442"/>
      <c r="AL261" s="442"/>
      <c r="AM261" s="442"/>
      <c r="AN261" s="442"/>
      <c r="AO261" s="442"/>
      <c r="AP261" s="442"/>
      <c r="AQ261" s="442"/>
      <c r="AR261" s="442"/>
      <c r="AS261" s="442"/>
      <c r="AT261" s="442"/>
      <c r="AU261" s="442"/>
      <c r="AV261" s="442"/>
      <c r="AW261" s="442"/>
      <c r="AX261" s="442"/>
      <c r="AY261" s="442"/>
      <c r="AZ261" s="442"/>
    </row>
    <row r="262" spans="2:52" ht="20.100000000000001" hidden="1" customHeight="1" outlineLevel="1">
      <c r="B262" s="434"/>
      <c r="C262" s="1002"/>
      <c r="D262" s="1003"/>
      <c r="E262" s="1003"/>
      <c r="F262" s="1004"/>
      <c r="G262" s="1005"/>
      <c r="H262" s="1006"/>
      <c r="I262" s="1006"/>
      <c r="J262" s="1006"/>
      <c r="K262" s="1007"/>
      <c r="L262" s="715"/>
      <c r="M262" s="715"/>
      <c r="N262" s="715"/>
      <c r="O262" s="715"/>
      <c r="P262" s="715"/>
      <c r="Q262" s="715"/>
      <c r="R262" s="715"/>
      <c r="S262" s="716"/>
      <c r="T262" s="717"/>
      <c r="U262" s="720">
        <f t="shared" si="81"/>
        <v>0</v>
      </c>
      <c r="V262" s="721">
        <f t="shared" si="82"/>
        <v>0</v>
      </c>
      <c r="W262" s="722">
        <f t="shared" si="83"/>
        <v>0</v>
      </c>
      <c r="X262" s="442"/>
      <c r="Y262" s="442"/>
      <c r="Z262" s="442"/>
      <c r="AA262" s="442"/>
      <c r="AB262" s="442"/>
      <c r="AC262" s="442"/>
      <c r="AD262" s="442"/>
      <c r="AE262" s="442"/>
      <c r="AF262" s="442"/>
      <c r="AG262" s="442"/>
      <c r="AH262" s="442"/>
      <c r="AI262" s="442"/>
      <c r="AJ262" s="442"/>
      <c r="AK262" s="442"/>
      <c r="AL262" s="442"/>
      <c r="AM262" s="442"/>
      <c r="AN262" s="442"/>
      <c r="AO262" s="442"/>
      <c r="AP262" s="442"/>
      <c r="AQ262" s="442"/>
      <c r="AR262" s="442"/>
      <c r="AS262" s="442"/>
      <c r="AT262" s="442"/>
      <c r="AU262" s="442"/>
      <c r="AV262" s="442"/>
      <c r="AW262" s="442"/>
      <c r="AX262" s="442"/>
      <c r="AY262" s="442"/>
      <c r="AZ262" s="442"/>
    </row>
    <row r="263" spans="2:52" ht="20.100000000000001" hidden="1" customHeight="1" outlineLevel="1">
      <c r="B263" s="434"/>
      <c r="C263" s="1002"/>
      <c r="D263" s="1003"/>
      <c r="E263" s="1003"/>
      <c r="F263" s="1004"/>
      <c r="G263" s="1005"/>
      <c r="H263" s="1006"/>
      <c r="I263" s="1006"/>
      <c r="J263" s="1006"/>
      <c r="K263" s="1007"/>
      <c r="L263" s="715"/>
      <c r="M263" s="715"/>
      <c r="N263" s="715"/>
      <c r="O263" s="715"/>
      <c r="P263" s="715"/>
      <c r="Q263" s="715"/>
      <c r="R263" s="715"/>
      <c r="S263" s="716"/>
      <c r="T263" s="717"/>
      <c r="U263" s="720">
        <f t="shared" si="81"/>
        <v>0</v>
      </c>
      <c r="V263" s="721">
        <f t="shared" si="82"/>
        <v>0</v>
      </c>
      <c r="W263" s="722">
        <f t="shared" si="83"/>
        <v>0</v>
      </c>
      <c r="X263" s="442"/>
      <c r="Y263" s="442"/>
      <c r="Z263" s="442"/>
      <c r="AA263" s="442"/>
      <c r="AB263" s="442"/>
      <c r="AC263" s="442"/>
      <c r="AD263" s="442"/>
      <c r="AE263" s="442"/>
      <c r="AF263" s="442"/>
      <c r="AG263" s="442"/>
      <c r="AH263" s="442"/>
      <c r="AI263" s="442"/>
      <c r="AJ263" s="442"/>
      <c r="AK263" s="442"/>
      <c r="AL263" s="442"/>
      <c r="AM263" s="442"/>
      <c r="AN263" s="442"/>
      <c r="AO263" s="442"/>
      <c r="AP263" s="442"/>
      <c r="AQ263" s="442"/>
      <c r="AR263" s="442"/>
      <c r="AS263" s="442"/>
      <c r="AT263" s="442"/>
      <c r="AU263" s="442"/>
      <c r="AV263" s="442"/>
      <c r="AW263" s="442"/>
      <c r="AX263" s="442"/>
      <c r="AY263" s="442"/>
      <c r="AZ263" s="442"/>
    </row>
    <row r="264" spans="2:52" s="19" customFormat="1" ht="9.9499999999999993" hidden="1" customHeight="1" outlineLevel="1">
      <c r="B264" s="435"/>
      <c r="C264" s="437"/>
      <c r="D264" s="437"/>
      <c r="E264" s="437"/>
      <c r="F264" s="437"/>
      <c r="G264" s="666"/>
      <c r="H264" s="666"/>
      <c r="I264" s="666"/>
      <c r="J264" s="666"/>
      <c r="K264" s="666"/>
      <c r="L264" s="438"/>
      <c r="M264" s="438"/>
      <c r="N264" s="438"/>
      <c r="O264" s="438"/>
      <c r="P264" s="438"/>
      <c r="Q264" s="438"/>
      <c r="R264" s="438"/>
      <c r="S264" s="438"/>
      <c r="T264" s="439"/>
      <c r="U264" s="439"/>
      <c r="V264" s="439"/>
      <c r="W264" s="667"/>
      <c r="X264" s="668"/>
      <c r="Y264" s="668"/>
      <c r="Z264" s="668"/>
      <c r="AA264" s="668"/>
      <c r="AB264" s="668"/>
      <c r="AC264" s="668"/>
      <c r="AD264" s="668"/>
      <c r="AE264" s="668"/>
      <c r="AF264" s="668"/>
      <c r="AG264" s="668"/>
      <c r="AH264" s="668"/>
      <c r="AI264" s="668"/>
      <c r="AJ264" s="668"/>
      <c r="AK264" s="668"/>
      <c r="AL264" s="668"/>
      <c r="AM264" s="668"/>
      <c r="AN264" s="668"/>
      <c r="AO264" s="668"/>
      <c r="AP264" s="668"/>
      <c r="AQ264" s="668"/>
      <c r="AR264" s="668"/>
      <c r="AS264" s="668"/>
      <c r="AT264" s="668"/>
      <c r="AU264" s="668"/>
      <c r="AV264" s="668"/>
      <c r="AW264" s="668"/>
      <c r="AX264" s="668"/>
      <c r="AY264" s="668"/>
      <c r="AZ264" s="668"/>
    </row>
    <row r="265" spans="2:52" ht="20.100000000000001" customHeight="1" collapsed="1">
      <c r="B265" s="32">
        <f>B253+1</f>
        <v>22</v>
      </c>
      <c r="C265" s="1013"/>
      <c r="D265" s="1014"/>
      <c r="E265" s="1014"/>
      <c r="F265" s="1015"/>
      <c r="G265" s="1016"/>
      <c r="H265" s="1017"/>
      <c r="I265" s="1017"/>
      <c r="J265" s="1017"/>
      <c r="K265" s="1018"/>
      <c r="L265" s="701">
        <f t="shared" ref="L265:R265" si="84">SUM(L266:L275)</f>
        <v>0</v>
      </c>
      <c r="M265" s="702">
        <f t="shared" si="84"/>
        <v>0</v>
      </c>
      <c r="N265" s="703">
        <f t="shared" si="84"/>
        <v>0</v>
      </c>
      <c r="O265" s="703">
        <f t="shared" si="84"/>
        <v>0</v>
      </c>
      <c r="P265" s="702">
        <f t="shared" si="84"/>
        <v>0</v>
      </c>
      <c r="Q265" s="704">
        <f t="shared" si="84"/>
        <v>0</v>
      </c>
      <c r="R265" s="701">
        <f t="shared" si="84"/>
        <v>0</v>
      </c>
      <c r="S265" s="705">
        <v>1</v>
      </c>
      <c r="T265" s="706">
        <f>(S266*T266)+(S267*T267)+(S268*T268)+(S269*T269)+(S270*T270)+(S271*T271)+(S272*T272)+(S273*T273)+(S274*T274)+(S275*T275)</f>
        <v>0</v>
      </c>
      <c r="U265" s="665">
        <f t="shared" ref="U265:U275" si="85">S265*T265*(1+MGKZ)*(1+Gewinn)*(1+Sicherheit)</f>
        <v>0</v>
      </c>
      <c r="V265" s="643">
        <f t="shared" ref="V265:V275" si="86">R265*Fertigung</f>
        <v>0</v>
      </c>
      <c r="W265" s="50">
        <f t="shared" ref="W265:W275" si="87">L265*$E$6+M265*$M$6+N265*$M$7+O265*$M$8+P265*$E$7+Q265*$M$9+U265+V265</f>
        <v>0</v>
      </c>
      <c r="X265" s="442"/>
      <c r="Y265" s="442"/>
      <c r="Z265" s="442"/>
      <c r="AA265" s="442"/>
      <c r="AB265" s="442"/>
      <c r="AC265" s="442"/>
      <c r="AD265" s="442"/>
      <c r="AE265" s="442"/>
      <c r="AF265" s="442"/>
      <c r="AG265" s="442"/>
      <c r="AH265" s="442"/>
      <c r="AI265" s="442"/>
      <c r="AJ265" s="442"/>
      <c r="AK265" s="442"/>
      <c r="AL265" s="442"/>
      <c r="AM265" s="442"/>
      <c r="AN265" s="442"/>
      <c r="AO265" s="442"/>
      <c r="AP265" s="442"/>
      <c r="AQ265" s="442"/>
      <c r="AR265" s="442"/>
      <c r="AS265" s="442"/>
      <c r="AT265" s="442"/>
      <c r="AU265" s="442"/>
      <c r="AV265" s="442"/>
      <c r="AW265" s="442"/>
      <c r="AX265" s="442"/>
      <c r="AY265" s="442"/>
      <c r="AZ265" s="442"/>
    </row>
    <row r="266" spans="2:52" ht="20.100000000000001" hidden="1" customHeight="1" outlineLevel="1">
      <c r="B266" s="433"/>
      <c r="C266" s="1002"/>
      <c r="D266" s="1003"/>
      <c r="E266" s="1003"/>
      <c r="F266" s="1004"/>
      <c r="G266" s="1005"/>
      <c r="H266" s="1006"/>
      <c r="I266" s="1006"/>
      <c r="J266" s="1006"/>
      <c r="K266" s="1007"/>
      <c r="L266" s="715"/>
      <c r="M266" s="715"/>
      <c r="N266" s="715"/>
      <c r="O266" s="715"/>
      <c r="P266" s="715"/>
      <c r="Q266" s="715"/>
      <c r="R266" s="715"/>
      <c r="S266" s="716"/>
      <c r="T266" s="717"/>
      <c r="U266" s="720">
        <f t="shared" si="85"/>
        <v>0</v>
      </c>
      <c r="V266" s="721">
        <f t="shared" si="86"/>
        <v>0</v>
      </c>
      <c r="W266" s="722">
        <f t="shared" si="87"/>
        <v>0</v>
      </c>
      <c r="X266" s="442"/>
      <c r="Y266" s="442"/>
      <c r="Z266" s="442"/>
      <c r="AA266" s="442"/>
      <c r="AB266" s="442"/>
      <c r="AC266" s="442"/>
      <c r="AD266" s="442"/>
      <c r="AE266" s="442"/>
      <c r="AF266" s="442"/>
      <c r="AG266" s="442"/>
      <c r="AH266" s="442"/>
      <c r="AI266" s="442"/>
      <c r="AJ266" s="442"/>
      <c r="AK266" s="442"/>
      <c r="AL266" s="442"/>
      <c r="AM266" s="442"/>
      <c r="AN266" s="442"/>
      <c r="AO266" s="442"/>
      <c r="AP266" s="442"/>
      <c r="AQ266" s="442"/>
      <c r="AR266" s="442"/>
      <c r="AS266" s="442"/>
      <c r="AT266" s="442"/>
      <c r="AU266" s="442"/>
      <c r="AV266" s="442"/>
      <c r="AW266" s="442"/>
      <c r="AX266" s="442"/>
      <c r="AY266" s="442"/>
      <c r="AZ266" s="442"/>
    </row>
    <row r="267" spans="2:52" ht="20.100000000000001" hidden="1" customHeight="1" outlineLevel="1">
      <c r="B267" s="434"/>
      <c r="C267" s="1002"/>
      <c r="D267" s="1003"/>
      <c r="E267" s="1003"/>
      <c r="F267" s="1004"/>
      <c r="G267" s="1005"/>
      <c r="H267" s="1006"/>
      <c r="I267" s="1006"/>
      <c r="J267" s="1006"/>
      <c r="K267" s="1007"/>
      <c r="L267" s="715"/>
      <c r="M267" s="715"/>
      <c r="N267" s="715"/>
      <c r="O267" s="715"/>
      <c r="P267" s="715"/>
      <c r="Q267" s="715"/>
      <c r="R267" s="715"/>
      <c r="S267" s="716"/>
      <c r="T267" s="717"/>
      <c r="U267" s="720">
        <f t="shared" si="85"/>
        <v>0</v>
      </c>
      <c r="V267" s="721">
        <f t="shared" si="86"/>
        <v>0</v>
      </c>
      <c r="W267" s="722">
        <f t="shared" si="87"/>
        <v>0</v>
      </c>
      <c r="X267" s="442"/>
      <c r="Y267" s="442"/>
      <c r="Z267" s="442"/>
      <c r="AA267" s="442"/>
      <c r="AB267" s="442"/>
      <c r="AC267" s="442"/>
      <c r="AD267" s="442"/>
      <c r="AE267" s="442"/>
      <c r="AF267" s="442"/>
      <c r="AG267" s="442"/>
      <c r="AH267" s="442"/>
      <c r="AI267" s="442"/>
      <c r="AJ267" s="442"/>
      <c r="AK267" s="442"/>
      <c r="AL267" s="442"/>
      <c r="AM267" s="442"/>
      <c r="AN267" s="442"/>
      <c r="AO267" s="442"/>
      <c r="AP267" s="442"/>
      <c r="AQ267" s="442"/>
      <c r="AR267" s="442"/>
      <c r="AS267" s="442"/>
      <c r="AT267" s="442"/>
      <c r="AU267" s="442"/>
      <c r="AV267" s="442"/>
      <c r="AW267" s="442"/>
      <c r="AX267" s="442"/>
      <c r="AY267" s="442"/>
      <c r="AZ267" s="442"/>
    </row>
    <row r="268" spans="2:52" ht="20.100000000000001" hidden="1" customHeight="1" outlineLevel="1">
      <c r="B268" s="434"/>
      <c r="C268" s="1002"/>
      <c r="D268" s="1003"/>
      <c r="E268" s="1003"/>
      <c r="F268" s="1004"/>
      <c r="G268" s="1005"/>
      <c r="H268" s="1006"/>
      <c r="I268" s="1006"/>
      <c r="J268" s="1006"/>
      <c r="K268" s="1007"/>
      <c r="L268" s="715"/>
      <c r="M268" s="715"/>
      <c r="N268" s="715"/>
      <c r="O268" s="715"/>
      <c r="P268" s="715"/>
      <c r="Q268" s="715"/>
      <c r="R268" s="715"/>
      <c r="S268" s="716"/>
      <c r="T268" s="717"/>
      <c r="U268" s="720">
        <f t="shared" si="85"/>
        <v>0</v>
      </c>
      <c r="V268" s="721">
        <f t="shared" si="86"/>
        <v>0</v>
      </c>
      <c r="W268" s="722">
        <f t="shared" si="87"/>
        <v>0</v>
      </c>
      <c r="X268" s="442"/>
      <c r="Y268" s="442"/>
      <c r="Z268" s="442"/>
      <c r="AA268" s="442"/>
      <c r="AB268" s="442"/>
      <c r="AC268" s="442"/>
      <c r="AD268" s="442"/>
      <c r="AE268" s="442"/>
      <c r="AF268" s="442"/>
      <c r="AG268" s="442"/>
      <c r="AH268" s="442"/>
      <c r="AI268" s="442"/>
      <c r="AJ268" s="442"/>
      <c r="AK268" s="442"/>
      <c r="AL268" s="442"/>
      <c r="AM268" s="442"/>
      <c r="AN268" s="442"/>
      <c r="AO268" s="442"/>
      <c r="AP268" s="442"/>
      <c r="AQ268" s="442"/>
      <c r="AR268" s="442"/>
      <c r="AS268" s="442"/>
      <c r="AT268" s="442"/>
      <c r="AU268" s="442"/>
      <c r="AV268" s="442"/>
      <c r="AW268" s="442"/>
      <c r="AX268" s="442"/>
      <c r="AY268" s="442"/>
      <c r="AZ268" s="442"/>
    </row>
    <row r="269" spans="2:52" ht="20.100000000000001" hidden="1" customHeight="1" outlineLevel="1">
      <c r="B269" s="434"/>
      <c r="C269" s="1002"/>
      <c r="D269" s="1003"/>
      <c r="E269" s="1003"/>
      <c r="F269" s="1004"/>
      <c r="G269" s="1005"/>
      <c r="H269" s="1006"/>
      <c r="I269" s="1006"/>
      <c r="J269" s="1006"/>
      <c r="K269" s="1007"/>
      <c r="L269" s="715"/>
      <c r="M269" s="715"/>
      <c r="N269" s="715"/>
      <c r="O269" s="715"/>
      <c r="P269" s="715"/>
      <c r="Q269" s="715"/>
      <c r="R269" s="715"/>
      <c r="S269" s="716"/>
      <c r="T269" s="717"/>
      <c r="U269" s="720">
        <f t="shared" si="85"/>
        <v>0</v>
      </c>
      <c r="V269" s="721">
        <f t="shared" si="86"/>
        <v>0</v>
      </c>
      <c r="W269" s="722">
        <f t="shared" si="87"/>
        <v>0</v>
      </c>
      <c r="X269" s="442"/>
      <c r="Y269" s="442"/>
      <c r="Z269" s="442"/>
      <c r="AA269" s="442"/>
      <c r="AB269" s="442"/>
      <c r="AC269" s="442"/>
      <c r="AD269" s="442"/>
      <c r="AE269" s="442"/>
      <c r="AF269" s="442"/>
      <c r="AG269" s="442"/>
      <c r="AH269" s="442"/>
      <c r="AI269" s="442"/>
      <c r="AJ269" s="442"/>
      <c r="AK269" s="442"/>
      <c r="AL269" s="442"/>
      <c r="AM269" s="442"/>
      <c r="AN269" s="442"/>
      <c r="AO269" s="442"/>
      <c r="AP269" s="442"/>
      <c r="AQ269" s="442"/>
      <c r="AR269" s="442"/>
      <c r="AS269" s="442"/>
      <c r="AT269" s="442"/>
      <c r="AU269" s="442"/>
      <c r="AV269" s="442"/>
      <c r="AW269" s="442"/>
      <c r="AX269" s="442"/>
      <c r="AY269" s="442"/>
      <c r="AZ269" s="442"/>
    </row>
    <row r="270" spans="2:52" ht="20.100000000000001" hidden="1" customHeight="1" outlineLevel="1">
      <c r="B270" s="434"/>
      <c r="C270" s="1002"/>
      <c r="D270" s="1003"/>
      <c r="E270" s="1003"/>
      <c r="F270" s="1004"/>
      <c r="G270" s="1005"/>
      <c r="H270" s="1006"/>
      <c r="I270" s="1006"/>
      <c r="J270" s="1006"/>
      <c r="K270" s="1007"/>
      <c r="L270" s="715"/>
      <c r="M270" s="715"/>
      <c r="N270" s="715"/>
      <c r="O270" s="715"/>
      <c r="P270" s="715"/>
      <c r="Q270" s="715"/>
      <c r="R270" s="715"/>
      <c r="S270" s="716"/>
      <c r="T270" s="717"/>
      <c r="U270" s="720">
        <f t="shared" si="85"/>
        <v>0</v>
      </c>
      <c r="V270" s="721">
        <f t="shared" si="86"/>
        <v>0</v>
      </c>
      <c r="W270" s="722">
        <f t="shared" si="87"/>
        <v>0</v>
      </c>
      <c r="X270" s="442"/>
      <c r="Y270" s="442"/>
      <c r="Z270" s="442"/>
      <c r="AA270" s="442"/>
      <c r="AB270" s="442"/>
      <c r="AC270" s="442"/>
      <c r="AD270" s="442"/>
      <c r="AE270" s="442"/>
      <c r="AF270" s="442"/>
      <c r="AG270" s="442"/>
      <c r="AH270" s="442"/>
      <c r="AI270" s="442"/>
      <c r="AJ270" s="442"/>
      <c r="AK270" s="442"/>
      <c r="AL270" s="442"/>
      <c r="AM270" s="442"/>
      <c r="AN270" s="442"/>
      <c r="AO270" s="442"/>
      <c r="AP270" s="442"/>
      <c r="AQ270" s="442"/>
      <c r="AR270" s="442"/>
      <c r="AS270" s="442"/>
      <c r="AT270" s="442"/>
      <c r="AU270" s="442"/>
      <c r="AV270" s="442"/>
      <c r="AW270" s="442"/>
      <c r="AX270" s="442"/>
      <c r="AY270" s="442"/>
      <c r="AZ270" s="442"/>
    </row>
    <row r="271" spans="2:52" ht="20.100000000000001" hidden="1" customHeight="1" outlineLevel="1">
      <c r="B271" s="434"/>
      <c r="C271" s="1002"/>
      <c r="D271" s="1003"/>
      <c r="E271" s="1003"/>
      <c r="F271" s="1004"/>
      <c r="G271" s="1005"/>
      <c r="H271" s="1006"/>
      <c r="I271" s="1006"/>
      <c r="J271" s="1006"/>
      <c r="K271" s="1007"/>
      <c r="L271" s="715"/>
      <c r="M271" s="715"/>
      <c r="N271" s="715"/>
      <c r="O271" s="715"/>
      <c r="P271" s="715"/>
      <c r="Q271" s="715"/>
      <c r="R271" s="715"/>
      <c r="S271" s="716"/>
      <c r="T271" s="717"/>
      <c r="U271" s="720">
        <f t="shared" si="85"/>
        <v>0</v>
      </c>
      <c r="V271" s="721">
        <f t="shared" si="86"/>
        <v>0</v>
      </c>
      <c r="W271" s="722">
        <f t="shared" si="87"/>
        <v>0</v>
      </c>
      <c r="X271" s="442"/>
      <c r="Y271" s="442"/>
      <c r="Z271" s="442"/>
      <c r="AA271" s="442"/>
      <c r="AB271" s="442"/>
      <c r="AC271" s="442"/>
      <c r="AD271" s="442"/>
      <c r="AE271" s="442"/>
      <c r="AF271" s="442"/>
      <c r="AG271" s="442"/>
      <c r="AH271" s="442"/>
      <c r="AI271" s="442"/>
      <c r="AJ271" s="442"/>
      <c r="AK271" s="442"/>
      <c r="AL271" s="442"/>
      <c r="AM271" s="442"/>
      <c r="AN271" s="442"/>
      <c r="AO271" s="442"/>
      <c r="AP271" s="442"/>
      <c r="AQ271" s="442"/>
      <c r="AR271" s="442"/>
      <c r="AS271" s="442"/>
      <c r="AT271" s="442"/>
      <c r="AU271" s="442"/>
      <c r="AV271" s="442"/>
      <c r="AW271" s="442"/>
      <c r="AX271" s="442"/>
      <c r="AY271" s="442"/>
      <c r="AZ271" s="442"/>
    </row>
    <row r="272" spans="2:52" ht="20.100000000000001" hidden="1" customHeight="1" outlineLevel="1">
      <c r="B272" s="434"/>
      <c r="C272" s="1002"/>
      <c r="D272" s="1003"/>
      <c r="E272" s="1003"/>
      <c r="F272" s="1004"/>
      <c r="G272" s="1005"/>
      <c r="H272" s="1006"/>
      <c r="I272" s="1006"/>
      <c r="J272" s="1006"/>
      <c r="K272" s="1007"/>
      <c r="L272" s="715"/>
      <c r="M272" s="715"/>
      <c r="N272" s="715"/>
      <c r="O272" s="715"/>
      <c r="P272" s="715"/>
      <c r="Q272" s="715"/>
      <c r="R272" s="715"/>
      <c r="S272" s="716"/>
      <c r="T272" s="717"/>
      <c r="U272" s="720">
        <f t="shared" si="85"/>
        <v>0</v>
      </c>
      <c r="V272" s="721">
        <f t="shared" si="86"/>
        <v>0</v>
      </c>
      <c r="W272" s="722">
        <f t="shared" si="87"/>
        <v>0</v>
      </c>
      <c r="X272" s="442"/>
      <c r="Y272" s="442"/>
      <c r="Z272" s="442"/>
      <c r="AA272" s="442"/>
      <c r="AB272" s="442"/>
      <c r="AC272" s="442"/>
      <c r="AD272" s="442"/>
      <c r="AE272" s="442"/>
      <c r="AF272" s="442"/>
      <c r="AG272" s="442"/>
      <c r="AH272" s="442"/>
      <c r="AI272" s="442"/>
      <c r="AJ272" s="442"/>
      <c r="AK272" s="442"/>
      <c r="AL272" s="442"/>
      <c r="AM272" s="442"/>
      <c r="AN272" s="442"/>
      <c r="AO272" s="442"/>
      <c r="AP272" s="442"/>
      <c r="AQ272" s="442"/>
      <c r="AR272" s="442"/>
      <c r="AS272" s="442"/>
      <c r="AT272" s="442"/>
      <c r="AU272" s="442"/>
      <c r="AV272" s="442"/>
      <c r="AW272" s="442"/>
      <c r="AX272" s="442"/>
      <c r="AY272" s="442"/>
      <c r="AZ272" s="442"/>
    </row>
    <row r="273" spans="2:52" ht="20.100000000000001" hidden="1" customHeight="1" outlineLevel="1">
      <c r="B273" s="434"/>
      <c r="C273" s="1002"/>
      <c r="D273" s="1003"/>
      <c r="E273" s="1003"/>
      <c r="F273" s="1004"/>
      <c r="G273" s="1005"/>
      <c r="H273" s="1006"/>
      <c r="I273" s="1006"/>
      <c r="J273" s="1006"/>
      <c r="K273" s="1007"/>
      <c r="L273" s="715"/>
      <c r="M273" s="715"/>
      <c r="N273" s="715"/>
      <c r="O273" s="715"/>
      <c r="P273" s="715"/>
      <c r="Q273" s="715"/>
      <c r="R273" s="715"/>
      <c r="S273" s="716"/>
      <c r="T273" s="717"/>
      <c r="U273" s="720">
        <f t="shared" si="85"/>
        <v>0</v>
      </c>
      <c r="V273" s="721">
        <f t="shared" si="86"/>
        <v>0</v>
      </c>
      <c r="W273" s="722">
        <f t="shared" si="87"/>
        <v>0</v>
      </c>
      <c r="X273" s="442"/>
      <c r="Y273" s="442"/>
      <c r="Z273" s="442"/>
      <c r="AA273" s="442"/>
      <c r="AB273" s="442"/>
      <c r="AC273" s="442"/>
      <c r="AD273" s="442"/>
      <c r="AE273" s="442"/>
      <c r="AF273" s="442"/>
      <c r="AG273" s="442"/>
      <c r="AH273" s="442"/>
      <c r="AI273" s="442"/>
      <c r="AJ273" s="442"/>
      <c r="AK273" s="442"/>
      <c r="AL273" s="442"/>
      <c r="AM273" s="442"/>
      <c r="AN273" s="442"/>
      <c r="AO273" s="442"/>
      <c r="AP273" s="442"/>
      <c r="AQ273" s="442"/>
      <c r="AR273" s="442"/>
      <c r="AS273" s="442"/>
      <c r="AT273" s="442"/>
      <c r="AU273" s="442"/>
      <c r="AV273" s="442"/>
      <c r="AW273" s="442"/>
      <c r="AX273" s="442"/>
      <c r="AY273" s="442"/>
      <c r="AZ273" s="442"/>
    </row>
    <row r="274" spans="2:52" ht="20.100000000000001" hidden="1" customHeight="1" outlineLevel="1">
      <c r="B274" s="434"/>
      <c r="C274" s="1002"/>
      <c r="D274" s="1003"/>
      <c r="E274" s="1003"/>
      <c r="F274" s="1004"/>
      <c r="G274" s="1005"/>
      <c r="H274" s="1006"/>
      <c r="I274" s="1006"/>
      <c r="J274" s="1006"/>
      <c r="K274" s="1007"/>
      <c r="L274" s="715"/>
      <c r="M274" s="715"/>
      <c r="N274" s="715"/>
      <c r="O274" s="715"/>
      <c r="P274" s="715"/>
      <c r="Q274" s="715"/>
      <c r="R274" s="715"/>
      <c r="S274" s="716"/>
      <c r="T274" s="717"/>
      <c r="U274" s="720">
        <f t="shared" si="85"/>
        <v>0</v>
      </c>
      <c r="V274" s="721">
        <f t="shared" si="86"/>
        <v>0</v>
      </c>
      <c r="W274" s="722">
        <f t="shared" si="87"/>
        <v>0</v>
      </c>
      <c r="X274" s="442"/>
      <c r="Y274" s="442"/>
      <c r="Z274" s="442"/>
      <c r="AA274" s="442"/>
      <c r="AB274" s="442"/>
      <c r="AC274" s="442"/>
      <c r="AD274" s="442"/>
      <c r="AE274" s="442"/>
      <c r="AF274" s="442"/>
      <c r="AG274" s="442"/>
      <c r="AH274" s="442"/>
      <c r="AI274" s="442"/>
      <c r="AJ274" s="442"/>
      <c r="AK274" s="442"/>
      <c r="AL274" s="442"/>
      <c r="AM274" s="442"/>
      <c r="AN274" s="442"/>
      <c r="AO274" s="442"/>
      <c r="AP274" s="442"/>
      <c r="AQ274" s="442"/>
      <c r="AR274" s="442"/>
      <c r="AS274" s="442"/>
      <c r="AT274" s="442"/>
      <c r="AU274" s="442"/>
      <c r="AV274" s="442"/>
      <c r="AW274" s="442"/>
      <c r="AX274" s="442"/>
      <c r="AY274" s="442"/>
      <c r="AZ274" s="442"/>
    </row>
    <row r="275" spans="2:52" ht="20.100000000000001" hidden="1" customHeight="1" outlineLevel="1">
      <c r="B275" s="434"/>
      <c r="C275" s="1002"/>
      <c r="D275" s="1003"/>
      <c r="E275" s="1003"/>
      <c r="F275" s="1004"/>
      <c r="G275" s="1005"/>
      <c r="H275" s="1006"/>
      <c r="I275" s="1006"/>
      <c r="J275" s="1006"/>
      <c r="K275" s="1007"/>
      <c r="L275" s="715"/>
      <c r="M275" s="715"/>
      <c r="N275" s="715"/>
      <c r="O275" s="715"/>
      <c r="P275" s="715"/>
      <c r="Q275" s="715"/>
      <c r="R275" s="715"/>
      <c r="S275" s="716"/>
      <c r="T275" s="717"/>
      <c r="U275" s="720">
        <f t="shared" si="85"/>
        <v>0</v>
      </c>
      <c r="V275" s="721">
        <f t="shared" si="86"/>
        <v>0</v>
      </c>
      <c r="W275" s="722">
        <f t="shared" si="87"/>
        <v>0</v>
      </c>
      <c r="X275" s="442"/>
      <c r="Y275" s="442"/>
      <c r="Z275" s="442"/>
      <c r="AA275" s="442"/>
      <c r="AB275" s="442"/>
      <c r="AC275" s="442"/>
      <c r="AD275" s="442"/>
      <c r="AE275" s="442"/>
      <c r="AF275" s="442"/>
      <c r="AG275" s="442"/>
      <c r="AH275" s="442"/>
      <c r="AI275" s="442"/>
      <c r="AJ275" s="442"/>
      <c r="AK275" s="442"/>
      <c r="AL275" s="442"/>
      <c r="AM275" s="442"/>
      <c r="AN275" s="442"/>
      <c r="AO275" s="442"/>
      <c r="AP275" s="442"/>
      <c r="AQ275" s="442"/>
      <c r="AR275" s="442"/>
      <c r="AS275" s="442"/>
      <c r="AT275" s="442"/>
      <c r="AU275" s="442"/>
      <c r="AV275" s="442"/>
      <c r="AW275" s="442"/>
      <c r="AX275" s="442"/>
      <c r="AY275" s="442"/>
      <c r="AZ275" s="442"/>
    </row>
    <row r="276" spans="2:52" s="19" customFormat="1" ht="9.9499999999999993" hidden="1" customHeight="1" outlineLevel="1">
      <c r="B276" s="435"/>
      <c r="C276" s="437"/>
      <c r="D276" s="437"/>
      <c r="E276" s="437"/>
      <c r="F276" s="437"/>
      <c r="G276" s="666"/>
      <c r="H276" s="666"/>
      <c r="I276" s="666"/>
      <c r="J276" s="666"/>
      <c r="K276" s="666"/>
      <c r="L276" s="438"/>
      <c r="M276" s="438"/>
      <c r="N276" s="438"/>
      <c r="O276" s="438"/>
      <c r="P276" s="438"/>
      <c r="Q276" s="438"/>
      <c r="R276" s="438"/>
      <c r="S276" s="438"/>
      <c r="T276" s="439"/>
      <c r="U276" s="439"/>
      <c r="V276" s="439"/>
      <c r="W276" s="667"/>
      <c r="X276" s="668"/>
      <c r="Y276" s="668"/>
      <c r="Z276" s="668"/>
      <c r="AA276" s="668"/>
      <c r="AB276" s="668"/>
      <c r="AC276" s="668"/>
      <c r="AD276" s="668"/>
      <c r="AE276" s="668"/>
      <c r="AF276" s="668"/>
      <c r="AG276" s="668"/>
      <c r="AH276" s="668"/>
      <c r="AI276" s="668"/>
      <c r="AJ276" s="668"/>
      <c r="AK276" s="668"/>
      <c r="AL276" s="668"/>
      <c r="AM276" s="668"/>
      <c r="AN276" s="668"/>
      <c r="AO276" s="668"/>
      <c r="AP276" s="668"/>
      <c r="AQ276" s="668"/>
      <c r="AR276" s="668"/>
      <c r="AS276" s="668"/>
      <c r="AT276" s="668"/>
      <c r="AU276" s="668"/>
      <c r="AV276" s="668"/>
      <c r="AW276" s="668"/>
      <c r="AX276" s="668"/>
      <c r="AY276" s="668"/>
      <c r="AZ276" s="668"/>
    </row>
    <row r="277" spans="2:52" ht="20.100000000000001" customHeight="1" collapsed="1">
      <c r="B277" s="32">
        <f>B265+1</f>
        <v>23</v>
      </c>
      <c r="C277" s="1013"/>
      <c r="D277" s="1014"/>
      <c r="E277" s="1014"/>
      <c r="F277" s="1015"/>
      <c r="G277" s="1016"/>
      <c r="H277" s="1017"/>
      <c r="I277" s="1017"/>
      <c r="J277" s="1017"/>
      <c r="K277" s="1018"/>
      <c r="L277" s="701">
        <f t="shared" ref="L277:R277" si="88">SUM(L278:L287)</f>
        <v>0</v>
      </c>
      <c r="M277" s="702">
        <f t="shared" si="88"/>
        <v>0</v>
      </c>
      <c r="N277" s="703">
        <f t="shared" si="88"/>
        <v>0</v>
      </c>
      <c r="O277" s="703">
        <f t="shared" si="88"/>
        <v>0</v>
      </c>
      <c r="P277" s="702">
        <f t="shared" si="88"/>
        <v>0</v>
      </c>
      <c r="Q277" s="704">
        <f t="shared" si="88"/>
        <v>0</v>
      </c>
      <c r="R277" s="701">
        <f t="shared" si="88"/>
        <v>0</v>
      </c>
      <c r="S277" s="705">
        <v>1</v>
      </c>
      <c r="T277" s="706">
        <f>(S278*T278)+(S279*T279)+(S280*T280)+(S281*T281)+(S282*T282)+(S283*T283)+(S284*T284)+(S285*T285)+(S286*T286)+(S287*T287)</f>
        <v>0</v>
      </c>
      <c r="U277" s="665">
        <f t="shared" ref="U277:U287" si="89">S277*T277*(1+MGKZ)*(1+Gewinn)*(1+Sicherheit)</f>
        <v>0</v>
      </c>
      <c r="V277" s="643">
        <f t="shared" ref="V277:V287" si="90">R277*Fertigung</f>
        <v>0</v>
      </c>
      <c r="W277" s="50">
        <f t="shared" ref="W277:W287" si="91">L277*$E$6+M277*$M$6+N277*$M$7+O277*$M$8+P277*$E$7+Q277*$M$9+U277+V277</f>
        <v>0</v>
      </c>
      <c r="X277" s="442"/>
      <c r="Y277" s="442"/>
      <c r="Z277" s="442"/>
      <c r="AA277" s="442"/>
      <c r="AB277" s="442"/>
      <c r="AC277" s="442"/>
      <c r="AD277" s="442"/>
      <c r="AE277" s="442"/>
      <c r="AF277" s="442"/>
      <c r="AG277" s="442"/>
      <c r="AH277" s="442"/>
      <c r="AI277" s="442"/>
      <c r="AJ277" s="442"/>
      <c r="AK277" s="442"/>
      <c r="AL277" s="442"/>
      <c r="AM277" s="442"/>
      <c r="AN277" s="442"/>
      <c r="AO277" s="442"/>
      <c r="AP277" s="442"/>
      <c r="AQ277" s="442"/>
      <c r="AR277" s="442"/>
      <c r="AS277" s="442"/>
      <c r="AT277" s="442"/>
      <c r="AU277" s="442"/>
      <c r="AV277" s="442"/>
      <c r="AW277" s="442"/>
      <c r="AX277" s="442"/>
      <c r="AY277" s="442"/>
      <c r="AZ277" s="442"/>
    </row>
    <row r="278" spans="2:52" ht="20.100000000000001" hidden="1" customHeight="1" outlineLevel="1">
      <c r="B278" s="433"/>
      <c r="C278" s="1002"/>
      <c r="D278" s="1003"/>
      <c r="E278" s="1003"/>
      <c r="F278" s="1004"/>
      <c r="G278" s="1005"/>
      <c r="H278" s="1006"/>
      <c r="I278" s="1006"/>
      <c r="J278" s="1006"/>
      <c r="K278" s="1007"/>
      <c r="L278" s="715"/>
      <c r="M278" s="715"/>
      <c r="N278" s="715"/>
      <c r="O278" s="715"/>
      <c r="P278" s="715"/>
      <c r="Q278" s="715"/>
      <c r="R278" s="715"/>
      <c r="S278" s="716"/>
      <c r="T278" s="717"/>
      <c r="U278" s="720">
        <f t="shared" si="89"/>
        <v>0</v>
      </c>
      <c r="V278" s="721">
        <f t="shared" si="90"/>
        <v>0</v>
      </c>
      <c r="W278" s="722">
        <f t="shared" si="91"/>
        <v>0</v>
      </c>
      <c r="X278" s="442"/>
      <c r="Y278" s="442"/>
      <c r="Z278" s="442"/>
      <c r="AA278" s="442"/>
      <c r="AB278" s="442"/>
      <c r="AC278" s="442"/>
      <c r="AD278" s="442"/>
      <c r="AE278" s="442"/>
      <c r="AF278" s="442"/>
      <c r="AG278" s="442"/>
      <c r="AH278" s="442"/>
      <c r="AI278" s="442"/>
      <c r="AJ278" s="442"/>
      <c r="AK278" s="442"/>
      <c r="AL278" s="442"/>
      <c r="AM278" s="442"/>
      <c r="AN278" s="442"/>
      <c r="AO278" s="442"/>
      <c r="AP278" s="442"/>
      <c r="AQ278" s="442"/>
      <c r="AR278" s="442"/>
      <c r="AS278" s="442"/>
      <c r="AT278" s="442"/>
      <c r="AU278" s="442"/>
      <c r="AV278" s="442"/>
      <c r="AW278" s="442"/>
      <c r="AX278" s="442"/>
      <c r="AY278" s="442"/>
      <c r="AZ278" s="442"/>
    </row>
    <row r="279" spans="2:52" ht="20.100000000000001" hidden="1" customHeight="1" outlineLevel="1">
      <c r="B279" s="434"/>
      <c r="C279" s="1002"/>
      <c r="D279" s="1003"/>
      <c r="E279" s="1003"/>
      <c r="F279" s="1004"/>
      <c r="G279" s="1005"/>
      <c r="H279" s="1006"/>
      <c r="I279" s="1006"/>
      <c r="J279" s="1006"/>
      <c r="K279" s="1007"/>
      <c r="L279" s="715"/>
      <c r="M279" s="715"/>
      <c r="N279" s="715"/>
      <c r="O279" s="715"/>
      <c r="P279" s="715"/>
      <c r="Q279" s="715"/>
      <c r="R279" s="715"/>
      <c r="S279" s="716"/>
      <c r="T279" s="717"/>
      <c r="U279" s="720">
        <f t="shared" si="89"/>
        <v>0</v>
      </c>
      <c r="V279" s="721">
        <f t="shared" si="90"/>
        <v>0</v>
      </c>
      <c r="W279" s="722">
        <f t="shared" si="91"/>
        <v>0</v>
      </c>
      <c r="X279" s="442"/>
      <c r="Y279" s="442"/>
      <c r="Z279" s="442"/>
      <c r="AA279" s="442"/>
      <c r="AB279" s="442"/>
      <c r="AC279" s="442"/>
      <c r="AD279" s="442"/>
      <c r="AE279" s="442"/>
      <c r="AF279" s="442"/>
      <c r="AG279" s="442"/>
      <c r="AH279" s="442"/>
      <c r="AI279" s="442"/>
      <c r="AJ279" s="442"/>
      <c r="AK279" s="442"/>
      <c r="AL279" s="442"/>
      <c r="AM279" s="442"/>
      <c r="AN279" s="442"/>
      <c r="AO279" s="442"/>
      <c r="AP279" s="442"/>
      <c r="AQ279" s="442"/>
      <c r="AR279" s="442"/>
      <c r="AS279" s="442"/>
      <c r="AT279" s="442"/>
      <c r="AU279" s="442"/>
      <c r="AV279" s="442"/>
      <c r="AW279" s="442"/>
      <c r="AX279" s="442"/>
      <c r="AY279" s="442"/>
      <c r="AZ279" s="442"/>
    </row>
    <row r="280" spans="2:52" ht="20.100000000000001" hidden="1" customHeight="1" outlineLevel="1">
      <c r="B280" s="434"/>
      <c r="C280" s="1002"/>
      <c r="D280" s="1003"/>
      <c r="E280" s="1003"/>
      <c r="F280" s="1004"/>
      <c r="G280" s="1005"/>
      <c r="H280" s="1006"/>
      <c r="I280" s="1006"/>
      <c r="J280" s="1006"/>
      <c r="K280" s="1007"/>
      <c r="L280" s="715"/>
      <c r="M280" s="715"/>
      <c r="N280" s="715"/>
      <c r="O280" s="715"/>
      <c r="P280" s="715"/>
      <c r="Q280" s="715"/>
      <c r="R280" s="715"/>
      <c r="S280" s="716"/>
      <c r="T280" s="717"/>
      <c r="U280" s="720">
        <f t="shared" si="89"/>
        <v>0</v>
      </c>
      <c r="V280" s="721">
        <f t="shared" si="90"/>
        <v>0</v>
      </c>
      <c r="W280" s="722">
        <f t="shared" si="91"/>
        <v>0</v>
      </c>
      <c r="X280" s="442"/>
      <c r="Y280" s="442"/>
      <c r="Z280" s="442"/>
      <c r="AA280" s="442"/>
      <c r="AB280" s="442"/>
      <c r="AC280" s="442"/>
      <c r="AD280" s="442"/>
      <c r="AE280" s="442"/>
      <c r="AF280" s="442"/>
      <c r="AG280" s="442"/>
      <c r="AH280" s="442"/>
      <c r="AI280" s="442"/>
      <c r="AJ280" s="442"/>
      <c r="AK280" s="442"/>
      <c r="AL280" s="442"/>
      <c r="AM280" s="442"/>
      <c r="AN280" s="442"/>
      <c r="AO280" s="442"/>
      <c r="AP280" s="442"/>
      <c r="AQ280" s="442"/>
      <c r="AR280" s="442"/>
      <c r="AS280" s="442"/>
      <c r="AT280" s="442"/>
      <c r="AU280" s="442"/>
      <c r="AV280" s="442"/>
      <c r="AW280" s="442"/>
      <c r="AX280" s="442"/>
      <c r="AY280" s="442"/>
      <c r="AZ280" s="442"/>
    </row>
    <row r="281" spans="2:52" ht="20.100000000000001" hidden="1" customHeight="1" outlineLevel="1">
      <c r="B281" s="434"/>
      <c r="C281" s="1002"/>
      <c r="D281" s="1003"/>
      <c r="E281" s="1003"/>
      <c r="F281" s="1004"/>
      <c r="G281" s="1005"/>
      <c r="H281" s="1006"/>
      <c r="I281" s="1006"/>
      <c r="J281" s="1006"/>
      <c r="K281" s="1007"/>
      <c r="L281" s="715"/>
      <c r="M281" s="715"/>
      <c r="N281" s="715"/>
      <c r="O281" s="715"/>
      <c r="P281" s="715"/>
      <c r="Q281" s="715"/>
      <c r="R281" s="715"/>
      <c r="S281" s="716"/>
      <c r="T281" s="717"/>
      <c r="U281" s="720">
        <f t="shared" si="89"/>
        <v>0</v>
      </c>
      <c r="V281" s="721">
        <f t="shared" si="90"/>
        <v>0</v>
      </c>
      <c r="W281" s="722">
        <f t="shared" si="91"/>
        <v>0</v>
      </c>
      <c r="X281" s="442"/>
      <c r="Y281" s="442"/>
      <c r="Z281" s="442"/>
      <c r="AA281" s="442"/>
      <c r="AB281" s="442"/>
      <c r="AC281" s="442"/>
      <c r="AD281" s="442"/>
      <c r="AE281" s="442"/>
      <c r="AF281" s="442"/>
      <c r="AG281" s="442"/>
      <c r="AH281" s="442"/>
      <c r="AI281" s="442"/>
      <c r="AJ281" s="442"/>
      <c r="AK281" s="442"/>
      <c r="AL281" s="442"/>
      <c r="AM281" s="442"/>
      <c r="AN281" s="442"/>
      <c r="AO281" s="442"/>
      <c r="AP281" s="442"/>
      <c r="AQ281" s="442"/>
      <c r="AR281" s="442"/>
      <c r="AS281" s="442"/>
      <c r="AT281" s="442"/>
      <c r="AU281" s="442"/>
      <c r="AV281" s="442"/>
      <c r="AW281" s="442"/>
      <c r="AX281" s="442"/>
      <c r="AY281" s="442"/>
      <c r="AZ281" s="442"/>
    </row>
    <row r="282" spans="2:52" ht="20.100000000000001" hidden="1" customHeight="1" outlineLevel="1">
      <c r="B282" s="434"/>
      <c r="C282" s="1002"/>
      <c r="D282" s="1003"/>
      <c r="E282" s="1003"/>
      <c r="F282" s="1004"/>
      <c r="G282" s="1005"/>
      <c r="H282" s="1006"/>
      <c r="I282" s="1006"/>
      <c r="J282" s="1006"/>
      <c r="K282" s="1007"/>
      <c r="L282" s="715"/>
      <c r="M282" s="715"/>
      <c r="N282" s="715"/>
      <c r="O282" s="715"/>
      <c r="P282" s="715"/>
      <c r="Q282" s="715"/>
      <c r="R282" s="715"/>
      <c r="S282" s="716"/>
      <c r="T282" s="717"/>
      <c r="U282" s="720">
        <f t="shared" si="89"/>
        <v>0</v>
      </c>
      <c r="V282" s="721">
        <f t="shared" si="90"/>
        <v>0</v>
      </c>
      <c r="W282" s="722">
        <f t="shared" si="91"/>
        <v>0</v>
      </c>
      <c r="X282" s="442"/>
      <c r="Y282" s="442"/>
      <c r="Z282" s="442"/>
      <c r="AA282" s="442"/>
      <c r="AB282" s="442"/>
      <c r="AC282" s="442"/>
      <c r="AD282" s="442"/>
      <c r="AE282" s="442"/>
      <c r="AF282" s="442"/>
      <c r="AG282" s="442"/>
      <c r="AH282" s="442"/>
      <c r="AI282" s="442"/>
      <c r="AJ282" s="442"/>
      <c r="AK282" s="442"/>
      <c r="AL282" s="442"/>
      <c r="AM282" s="442"/>
      <c r="AN282" s="442"/>
      <c r="AO282" s="442"/>
      <c r="AP282" s="442"/>
      <c r="AQ282" s="442"/>
      <c r="AR282" s="442"/>
      <c r="AS282" s="442"/>
      <c r="AT282" s="442"/>
      <c r="AU282" s="442"/>
      <c r="AV282" s="442"/>
      <c r="AW282" s="442"/>
      <c r="AX282" s="442"/>
      <c r="AY282" s="442"/>
      <c r="AZ282" s="442"/>
    </row>
    <row r="283" spans="2:52" ht="20.100000000000001" hidden="1" customHeight="1" outlineLevel="1">
      <c r="B283" s="434"/>
      <c r="C283" s="1002"/>
      <c r="D283" s="1003"/>
      <c r="E283" s="1003"/>
      <c r="F283" s="1004"/>
      <c r="G283" s="1005"/>
      <c r="H283" s="1006"/>
      <c r="I283" s="1006"/>
      <c r="J283" s="1006"/>
      <c r="K283" s="1007"/>
      <c r="L283" s="715"/>
      <c r="M283" s="715"/>
      <c r="N283" s="715"/>
      <c r="O283" s="715"/>
      <c r="P283" s="715"/>
      <c r="Q283" s="715"/>
      <c r="R283" s="715"/>
      <c r="S283" s="716"/>
      <c r="T283" s="717"/>
      <c r="U283" s="720">
        <f t="shared" si="89"/>
        <v>0</v>
      </c>
      <c r="V283" s="721">
        <f t="shared" si="90"/>
        <v>0</v>
      </c>
      <c r="W283" s="722">
        <f t="shared" si="91"/>
        <v>0</v>
      </c>
      <c r="X283" s="442"/>
      <c r="Y283" s="442"/>
      <c r="Z283" s="442"/>
      <c r="AA283" s="442"/>
      <c r="AB283" s="442"/>
      <c r="AC283" s="442"/>
      <c r="AD283" s="442"/>
      <c r="AE283" s="442"/>
      <c r="AF283" s="442"/>
      <c r="AG283" s="442"/>
      <c r="AH283" s="442"/>
      <c r="AI283" s="442"/>
      <c r="AJ283" s="442"/>
      <c r="AK283" s="442"/>
      <c r="AL283" s="442"/>
      <c r="AM283" s="442"/>
      <c r="AN283" s="442"/>
      <c r="AO283" s="442"/>
      <c r="AP283" s="442"/>
      <c r="AQ283" s="442"/>
      <c r="AR283" s="442"/>
      <c r="AS283" s="442"/>
      <c r="AT283" s="442"/>
      <c r="AU283" s="442"/>
      <c r="AV283" s="442"/>
      <c r="AW283" s="442"/>
      <c r="AX283" s="442"/>
      <c r="AY283" s="442"/>
      <c r="AZ283" s="442"/>
    </row>
    <row r="284" spans="2:52" ht="20.100000000000001" hidden="1" customHeight="1" outlineLevel="1">
      <c r="B284" s="434"/>
      <c r="C284" s="1002"/>
      <c r="D284" s="1003"/>
      <c r="E284" s="1003"/>
      <c r="F284" s="1004"/>
      <c r="G284" s="1005"/>
      <c r="H284" s="1006"/>
      <c r="I284" s="1006"/>
      <c r="J284" s="1006"/>
      <c r="K284" s="1007"/>
      <c r="L284" s="715"/>
      <c r="M284" s="715"/>
      <c r="N284" s="715"/>
      <c r="O284" s="715"/>
      <c r="P284" s="715"/>
      <c r="Q284" s="715"/>
      <c r="R284" s="715"/>
      <c r="S284" s="716"/>
      <c r="T284" s="717"/>
      <c r="U284" s="720">
        <f t="shared" si="89"/>
        <v>0</v>
      </c>
      <c r="V284" s="721">
        <f t="shared" si="90"/>
        <v>0</v>
      </c>
      <c r="W284" s="722">
        <f t="shared" si="91"/>
        <v>0</v>
      </c>
      <c r="X284" s="442"/>
      <c r="Y284" s="442"/>
      <c r="Z284" s="442"/>
      <c r="AA284" s="442"/>
      <c r="AB284" s="442"/>
      <c r="AC284" s="442"/>
      <c r="AD284" s="442"/>
      <c r="AE284" s="442"/>
      <c r="AF284" s="442"/>
      <c r="AG284" s="442"/>
      <c r="AH284" s="442"/>
      <c r="AI284" s="442"/>
      <c r="AJ284" s="442"/>
      <c r="AK284" s="442"/>
      <c r="AL284" s="442"/>
      <c r="AM284" s="442"/>
      <c r="AN284" s="442"/>
      <c r="AO284" s="442"/>
      <c r="AP284" s="442"/>
      <c r="AQ284" s="442"/>
      <c r="AR284" s="442"/>
      <c r="AS284" s="442"/>
      <c r="AT284" s="442"/>
      <c r="AU284" s="442"/>
      <c r="AV284" s="442"/>
      <c r="AW284" s="442"/>
      <c r="AX284" s="442"/>
      <c r="AY284" s="442"/>
      <c r="AZ284" s="442"/>
    </row>
    <row r="285" spans="2:52" ht="20.100000000000001" hidden="1" customHeight="1" outlineLevel="1">
      <c r="B285" s="434"/>
      <c r="C285" s="1002"/>
      <c r="D285" s="1003"/>
      <c r="E285" s="1003"/>
      <c r="F285" s="1004"/>
      <c r="G285" s="1005"/>
      <c r="H285" s="1006"/>
      <c r="I285" s="1006"/>
      <c r="J285" s="1006"/>
      <c r="K285" s="1007"/>
      <c r="L285" s="715"/>
      <c r="M285" s="715"/>
      <c r="N285" s="715"/>
      <c r="O285" s="715"/>
      <c r="P285" s="715"/>
      <c r="Q285" s="715"/>
      <c r="R285" s="715"/>
      <c r="S285" s="716"/>
      <c r="T285" s="717"/>
      <c r="U285" s="720">
        <f t="shared" si="89"/>
        <v>0</v>
      </c>
      <c r="V285" s="721">
        <f t="shared" si="90"/>
        <v>0</v>
      </c>
      <c r="W285" s="722">
        <f t="shared" si="91"/>
        <v>0</v>
      </c>
      <c r="X285" s="442"/>
      <c r="Y285" s="442"/>
      <c r="Z285" s="442"/>
      <c r="AA285" s="442"/>
      <c r="AB285" s="442"/>
      <c r="AC285" s="442"/>
      <c r="AD285" s="442"/>
      <c r="AE285" s="442"/>
      <c r="AF285" s="442"/>
      <c r="AG285" s="442"/>
      <c r="AH285" s="442"/>
      <c r="AI285" s="442"/>
      <c r="AJ285" s="442"/>
      <c r="AK285" s="442"/>
      <c r="AL285" s="442"/>
      <c r="AM285" s="442"/>
      <c r="AN285" s="442"/>
      <c r="AO285" s="442"/>
      <c r="AP285" s="442"/>
      <c r="AQ285" s="442"/>
      <c r="AR285" s="442"/>
      <c r="AS285" s="442"/>
      <c r="AT285" s="442"/>
      <c r="AU285" s="442"/>
      <c r="AV285" s="442"/>
      <c r="AW285" s="442"/>
      <c r="AX285" s="442"/>
      <c r="AY285" s="442"/>
      <c r="AZ285" s="442"/>
    </row>
    <row r="286" spans="2:52" ht="20.100000000000001" hidden="1" customHeight="1" outlineLevel="1">
      <c r="B286" s="434"/>
      <c r="C286" s="1002"/>
      <c r="D286" s="1003"/>
      <c r="E286" s="1003"/>
      <c r="F286" s="1004"/>
      <c r="G286" s="1005"/>
      <c r="H286" s="1006"/>
      <c r="I286" s="1006"/>
      <c r="J286" s="1006"/>
      <c r="K286" s="1007"/>
      <c r="L286" s="715"/>
      <c r="M286" s="715"/>
      <c r="N286" s="715"/>
      <c r="O286" s="715"/>
      <c r="P286" s="715"/>
      <c r="Q286" s="715"/>
      <c r="R286" s="715"/>
      <c r="S286" s="716"/>
      <c r="T286" s="717"/>
      <c r="U286" s="720">
        <f t="shared" si="89"/>
        <v>0</v>
      </c>
      <c r="V286" s="721">
        <f t="shared" si="90"/>
        <v>0</v>
      </c>
      <c r="W286" s="722">
        <f t="shared" si="91"/>
        <v>0</v>
      </c>
      <c r="X286" s="442"/>
      <c r="Y286" s="442"/>
      <c r="Z286" s="442"/>
      <c r="AA286" s="442"/>
      <c r="AB286" s="442"/>
      <c r="AC286" s="442"/>
      <c r="AD286" s="442"/>
      <c r="AE286" s="442"/>
      <c r="AF286" s="442"/>
      <c r="AG286" s="442"/>
      <c r="AH286" s="442"/>
      <c r="AI286" s="442"/>
      <c r="AJ286" s="442"/>
      <c r="AK286" s="442"/>
      <c r="AL286" s="442"/>
      <c r="AM286" s="442"/>
      <c r="AN286" s="442"/>
      <c r="AO286" s="442"/>
      <c r="AP286" s="442"/>
      <c r="AQ286" s="442"/>
      <c r="AR286" s="442"/>
      <c r="AS286" s="442"/>
      <c r="AT286" s="442"/>
      <c r="AU286" s="442"/>
      <c r="AV286" s="442"/>
      <c r="AW286" s="442"/>
      <c r="AX286" s="442"/>
      <c r="AY286" s="442"/>
      <c r="AZ286" s="442"/>
    </row>
    <row r="287" spans="2:52" ht="20.100000000000001" hidden="1" customHeight="1" outlineLevel="1">
      <c r="B287" s="434"/>
      <c r="C287" s="1002"/>
      <c r="D287" s="1003"/>
      <c r="E287" s="1003"/>
      <c r="F287" s="1004"/>
      <c r="G287" s="1005"/>
      <c r="H287" s="1006"/>
      <c r="I287" s="1006"/>
      <c r="J287" s="1006"/>
      <c r="K287" s="1007"/>
      <c r="L287" s="715"/>
      <c r="M287" s="715"/>
      <c r="N287" s="715"/>
      <c r="O287" s="715"/>
      <c r="P287" s="715"/>
      <c r="Q287" s="715"/>
      <c r="R287" s="715"/>
      <c r="S287" s="716"/>
      <c r="T287" s="717"/>
      <c r="U287" s="720">
        <f t="shared" si="89"/>
        <v>0</v>
      </c>
      <c r="V287" s="721">
        <f t="shared" si="90"/>
        <v>0</v>
      </c>
      <c r="W287" s="722">
        <f t="shared" si="91"/>
        <v>0</v>
      </c>
      <c r="X287" s="442"/>
      <c r="Y287" s="442"/>
      <c r="Z287" s="442"/>
      <c r="AA287" s="442"/>
      <c r="AB287" s="442"/>
      <c r="AC287" s="442"/>
      <c r="AD287" s="442"/>
      <c r="AE287" s="442"/>
      <c r="AF287" s="442"/>
      <c r="AG287" s="442"/>
      <c r="AH287" s="442"/>
      <c r="AI287" s="442"/>
      <c r="AJ287" s="442"/>
      <c r="AK287" s="442"/>
      <c r="AL287" s="442"/>
      <c r="AM287" s="442"/>
      <c r="AN287" s="442"/>
      <c r="AO287" s="442"/>
      <c r="AP287" s="442"/>
      <c r="AQ287" s="442"/>
      <c r="AR287" s="442"/>
      <c r="AS287" s="442"/>
      <c r="AT287" s="442"/>
      <c r="AU287" s="442"/>
      <c r="AV287" s="442"/>
      <c r="AW287" s="442"/>
      <c r="AX287" s="442"/>
      <c r="AY287" s="442"/>
      <c r="AZ287" s="442"/>
    </row>
    <row r="288" spans="2:52" s="19" customFormat="1" ht="9.9499999999999993" hidden="1" customHeight="1" outlineLevel="1">
      <c r="B288" s="435"/>
      <c r="C288" s="437"/>
      <c r="D288" s="437"/>
      <c r="E288" s="437"/>
      <c r="F288" s="437"/>
      <c r="G288" s="666"/>
      <c r="H288" s="666"/>
      <c r="I288" s="666"/>
      <c r="J288" s="666"/>
      <c r="K288" s="666"/>
      <c r="L288" s="438"/>
      <c r="M288" s="438"/>
      <c r="N288" s="438"/>
      <c r="O288" s="438"/>
      <c r="P288" s="438"/>
      <c r="Q288" s="438"/>
      <c r="R288" s="438"/>
      <c r="S288" s="438"/>
      <c r="T288" s="439"/>
      <c r="U288" s="439"/>
      <c r="V288" s="439"/>
      <c r="W288" s="667"/>
      <c r="X288" s="668"/>
      <c r="Y288" s="668"/>
      <c r="Z288" s="668"/>
      <c r="AA288" s="668"/>
      <c r="AB288" s="668"/>
      <c r="AC288" s="668"/>
      <c r="AD288" s="668"/>
      <c r="AE288" s="668"/>
      <c r="AF288" s="668"/>
      <c r="AG288" s="668"/>
      <c r="AH288" s="668"/>
      <c r="AI288" s="668"/>
      <c r="AJ288" s="668"/>
      <c r="AK288" s="668"/>
      <c r="AL288" s="668"/>
      <c r="AM288" s="668"/>
      <c r="AN288" s="668"/>
      <c r="AO288" s="668"/>
      <c r="AP288" s="668"/>
      <c r="AQ288" s="668"/>
      <c r="AR288" s="668"/>
      <c r="AS288" s="668"/>
      <c r="AT288" s="668"/>
      <c r="AU288" s="668"/>
      <c r="AV288" s="668"/>
      <c r="AW288" s="668"/>
      <c r="AX288" s="668"/>
      <c r="AY288" s="668"/>
      <c r="AZ288" s="668"/>
    </row>
    <row r="289" spans="2:52" ht="20.100000000000001" customHeight="1" collapsed="1">
      <c r="B289" s="32">
        <f>B277+1</f>
        <v>24</v>
      </c>
      <c r="C289" s="1013"/>
      <c r="D289" s="1014"/>
      <c r="E289" s="1014"/>
      <c r="F289" s="1015"/>
      <c r="G289" s="1016"/>
      <c r="H289" s="1017"/>
      <c r="I289" s="1017"/>
      <c r="J289" s="1017"/>
      <c r="K289" s="1018"/>
      <c r="L289" s="701">
        <f t="shared" ref="L289:R289" si="92">SUM(L290:L299)</f>
        <v>0</v>
      </c>
      <c r="M289" s="702">
        <f t="shared" si="92"/>
        <v>0</v>
      </c>
      <c r="N289" s="703">
        <f t="shared" si="92"/>
        <v>0</v>
      </c>
      <c r="O289" s="703">
        <f t="shared" si="92"/>
        <v>0</v>
      </c>
      <c r="P289" s="702">
        <f t="shared" si="92"/>
        <v>0</v>
      </c>
      <c r="Q289" s="704">
        <f t="shared" si="92"/>
        <v>0</v>
      </c>
      <c r="R289" s="701">
        <f t="shared" si="92"/>
        <v>0</v>
      </c>
      <c r="S289" s="705">
        <v>1</v>
      </c>
      <c r="T289" s="706">
        <f>(S290*T290)+(S291*T291)+(S292*T292)+(S293*T293)+(S294*T294)+(S295*T295)+(S296*T296)+(S297*T297)+(S298*T298)+(S299*T299)</f>
        <v>0</v>
      </c>
      <c r="U289" s="665">
        <f t="shared" ref="U289:U299" si="93">S289*T289*(1+MGKZ)*(1+Gewinn)*(1+Sicherheit)</f>
        <v>0</v>
      </c>
      <c r="V289" s="643">
        <f t="shared" ref="V289:V299" si="94">R289*Fertigung</f>
        <v>0</v>
      </c>
      <c r="W289" s="50">
        <f t="shared" ref="W289:W299" si="95">L289*$E$6+M289*$M$6+N289*$M$7+O289*$M$8+P289*$E$7+Q289*$M$9+U289+V289</f>
        <v>0</v>
      </c>
      <c r="X289" s="442"/>
      <c r="Y289" s="442"/>
      <c r="Z289" s="442"/>
      <c r="AA289" s="442"/>
      <c r="AB289" s="442"/>
      <c r="AC289" s="442"/>
      <c r="AD289" s="442"/>
      <c r="AE289" s="442"/>
      <c r="AF289" s="442"/>
      <c r="AG289" s="442"/>
      <c r="AH289" s="442"/>
      <c r="AI289" s="442"/>
      <c r="AJ289" s="442"/>
      <c r="AK289" s="442"/>
      <c r="AL289" s="442"/>
      <c r="AM289" s="442"/>
      <c r="AN289" s="442"/>
      <c r="AO289" s="442"/>
      <c r="AP289" s="442"/>
      <c r="AQ289" s="442"/>
      <c r="AR289" s="442"/>
      <c r="AS289" s="442"/>
      <c r="AT289" s="442"/>
      <c r="AU289" s="442"/>
      <c r="AV289" s="442"/>
      <c r="AW289" s="442"/>
      <c r="AX289" s="442"/>
      <c r="AY289" s="442"/>
      <c r="AZ289" s="442"/>
    </row>
    <row r="290" spans="2:52" ht="20.100000000000001" hidden="1" customHeight="1" outlineLevel="1">
      <c r="B290" s="433"/>
      <c r="C290" s="1002"/>
      <c r="D290" s="1003"/>
      <c r="E290" s="1003"/>
      <c r="F290" s="1004"/>
      <c r="G290" s="1005"/>
      <c r="H290" s="1006"/>
      <c r="I290" s="1006"/>
      <c r="J290" s="1006"/>
      <c r="K290" s="1007"/>
      <c r="L290" s="715"/>
      <c r="M290" s="715"/>
      <c r="N290" s="715"/>
      <c r="O290" s="715"/>
      <c r="P290" s="715"/>
      <c r="Q290" s="715"/>
      <c r="R290" s="715"/>
      <c r="S290" s="716"/>
      <c r="T290" s="717"/>
      <c r="U290" s="720">
        <f t="shared" si="93"/>
        <v>0</v>
      </c>
      <c r="V290" s="721">
        <f t="shared" si="94"/>
        <v>0</v>
      </c>
      <c r="W290" s="722">
        <f t="shared" si="95"/>
        <v>0</v>
      </c>
      <c r="X290" s="442"/>
      <c r="Y290" s="442"/>
      <c r="Z290" s="442"/>
      <c r="AA290" s="442"/>
      <c r="AB290" s="442"/>
      <c r="AC290" s="442"/>
      <c r="AD290" s="442"/>
      <c r="AE290" s="442"/>
      <c r="AF290" s="442"/>
      <c r="AG290" s="442"/>
      <c r="AH290" s="442"/>
      <c r="AI290" s="442"/>
      <c r="AJ290" s="442"/>
      <c r="AK290" s="442"/>
      <c r="AL290" s="442"/>
      <c r="AM290" s="442"/>
      <c r="AN290" s="442"/>
      <c r="AO290" s="442"/>
      <c r="AP290" s="442"/>
      <c r="AQ290" s="442"/>
      <c r="AR290" s="442"/>
      <c r="AS290" s="442"/>
      <c r="AT290" s="442"/>
      <c r="AU290" s="442"/>
      <c r="AV290" s="442"/>
      <c r="AW290" s="442"/>
      <c r="AX290" s="442"/>
      <c r="AY290" s="442"/>
      <c r="AZ290" s="442"/>
    </row>
    <row r="291" spans="2:52" ht="20.100000000000001" hidden="1" customHeight="1" outlineLevel="1">
      <c r="B291" s="434"/>
      <c r="C291" s="1002"/>
      <c r="D291" s="1003"/>
      <c r="E291" s="1003"/>
      <c r="F291" s="1004"/>
      <c r="G291" s="1005"/>
      <c r="H291" s="1006"/>
      <c r="I291" s="1006"/>
      <c r="J291" s="1006"/>
      <c r="K291" s="1007"/>
      <c r="L291" s="715"/>
      <c r="M291" s="715"/>
      <c r="N291" s="715"/>
      <c r="O291" s="715"/>
      <c r="P291" s="715"/>
      <c r="Q291" s="715"/>
      <c r="R291" s="715"/>
      <c r="S291" s="716"/>
      <c r="T291" s="717"/>
      <c r="U291" s="720">
        <f t="shared" si="93"/>
        <v>0</v>
      </c>
      <c r="V291" s="721">
        <f t="shared" si="94"/>
        <v>0</v>
      </c>
      <c r="W291" s="722">
        <f t="shared" si="95"/>
        <v>0</v>
      </c>
      <c r="X291" s="442"/>
      <c r="Y291" s="442"/>
      <c r="Z291" s="442"/>
      <c r="AA291" s="442"/>
      <c r="AB291" s="442"/>
      <c r="AC291" s="442"/>
      <c r="AD291" s="442"/>
      <c r="AE291" s="442"/>
      <c r="AF291" s="442"/>
      <c r="AG291" s="442"/>
      <c r="AH291" s="442"/>
      <c r="AI291" s="442"/>
      <c r="AJ291" s="442"/>
      <c r="AK291" s="442"/>
      <c r="AL291" s="442"/>
      <c r="AM291" s="442"/>
      <c r="AN291" s="442"/>
      <c r="AO291" s="442"/>
      <c r="AP291" s="442"/>
      <c r="AQ291" s="442"/>
      <c r="AR291" s="442"/>
      <c r="AS291" s="442"/>
      <c r="AT291" s="442"/>
      <c r="AU291" s="442"/>
      <c r="AV291" s="442"/>
      <c r="AW291" s="442"/>
      <c r="AX291" s="442"/>
      <c r="AY291" s="442"/>
      <c r="AZ291" s="442"/>
    </row>
    <row r="292" spans="2:52" ht="20.100000000000001" hidden="1" customHeight="1" outlineLevel="1">
      <c r="B292" s="434"/>
      <c r="C292" s="1002"/>
      <c r="D292" s="1003"/>
      <c r="E292" s="1003"/>
      <c r="F292" s="1004"/>
      <c r="G292" s="1005"/>
      <c r="H292" s="1006"/>
      <c r="I292" s="1006"/>
      <c r="J292" s="1006"/>
      <c r="K292" s="1007"/>
      <c r="L292" s="715"/>
      <c r="M292" s="715"/>
      <c r="N292" s="715"/>
      <c r="O292" s="715"/>
      <c r="P292" s="715"/>
      <c r="Q292" s="715"/>
      <c r="R292" s="715"/>
      <c r="S292" s="716"/>
      <c r="T292" s="717"/>
      <c r="U292" s="720">
        <f t="shared" si="93"/>
        <v>0</v>
      </c>
      <c r="V292" s="721">
        <f t="shared" si="94"/>
        <v>0</v>
      </c>
      <c r="W292" s="722">
        <f t="shared" si="95"/>
        <v>0</v>
      </c>
      <c r="X292" s="442"/>
      <c r="Y292" s="442"/>
      <c r="Z292" s="442"/>
      <c r="AA292" s="442"/>
      <c r="AB292" s="442"/>
      <c r="AC292" s="442"/>
      <c r="AD292" s="442"/>
      <c r="AE292" s="442"/>
      <c r="AF292" s="442"/>
      <c r="AG292" s="442"/>
      <c r="AH292" s="442"/>
      <c r="AI292" s="442"/>
      <c r="AJ292" s="442"/>
      <c r="AK292" s="442"/>
      <c r="AL292" s="442"/>
      <c r="AM292" s="442"/>
      <c r="AN292" s="442"/>
      <c r="AO292" s="442"/>
      <c r="AP292" s="442"/>
      <c r="AQ292" s="442"/>
      <c r="AR292" s="442"/>
      <c r="AS292" s="442"/>
      <c r="AT292" s="442"/>
      <c r="AU292" s="442"/>
      <c r="AV292" s="442"/>
      <c r="AW292" s="442"/>
      <c r="AX292" s="442"/>
      <c r="AY292" s="442"/>
      <c r="AZ292" s="442"/>
    </row>
    <row r="293" spans="2:52" ht="20.100000000000001" hidden="1" customHeight="1" outlineLevel="1">
      <c r="B293" s="434"/>
      <c r="C293" s="1002"/>
      <c r="D293" s="1003"/>
      <c r="E293" s="1003"/>
      <c r="F293" s="1004"/>
      <c r="G293" s="1005"/>
      <c r="H293" s="1006"/>
      <c r="I293" s="1006"/>
      <c r="J293" s="1006"/>
      <c r="K293" s="1007"/>
      <c r="L293" s="715"/>
      <c r="M293" s="715"/>
      <c r="N293" s="715"/>
      <c r="O293" s="715"/>
      <c r="P293" s="715"/>
      <c r="Q293" s="715"/>
      <c r="R293" s="715"/>
      <c r="S293" s="716"/>
      <c r="T293" s="717"/>
      <c r="U293" s="720">
        <f t="shared" si="93"/>
        <v>0</v>
      </c>
      <c r="V293" s="721">
        <f t="shared" si="94"/>
        <v>0</v>
      </c>
      <c r="W293" s="722">
        <f t="shared" si="95"/>
        <v>0</v>
      </c>
      <c r="X293" s="442"/>
      <c r="Y293" s="442"/>
      <c r="Z293" s="442"/>
      <c r="AA293" s="442"/>
      <c r="AB293" s="442"/>
      <c r="AC293" s="442"/>
      <c r="AD293" s="442"/>
      <c r="AE293" s="442"/>
      <c r="AF293" s="442"/>
      <c r="AG293" s="442"/>
      <c r="AH293" s="442"/>
      <c r="AI293" s="442"/>
      <c r="AJ293" s="442"/>
      <c r="AK293" s="442"/>
      <c r="AL293" s="442"/>
      <c r="AM293" s="442"/>
      <c r="AN293" s="442"/>
      <c r="AO293" s="442"/>
      <c r="AP293" s="442"/>
      <c r="AQ293" s="442"/>
      <c r="AR293" s="442"/>
      <c r="AS293" s="442"/>
      <c r="AT293" s="442"/>
      <c r="AU293" s="442"/>
      <c r="AV293" s="442"/>
      <c r="AW293" s="442"/>
      <c r="AX293" s="442"/>
      <c r="AY293" s="442"/>
      <c r="AZ293" s="442"/>
    </row>
    <row r="294" spans="2:52" ht="20.100000000000001" hidden="1" customHeight="1" outlineLevel="1">
      <c r="B294" s="434"/>
      <c r="C294" s="1002"/>
      <c r="D294" s="1003"/>
      <c r="E294" s="1003"/>
      <c r="F294" s="1004"/>
      <c r="G294" s="1005"/>
      <c r="H294" s="1006"/>
      <c r="I294" s="1006"/>
      <c r="J294" s="1006"/>
      <c r="K294" s="1007"/>
      <c r="L294" s="715"/>
      <c r="M294" s="715"/>
      <c r="N294" s="715"/>
      <c r="O294" s="715"/>
      <c r="P294" s="715"/>
      <c r="Q294" s="715"/>
      <c r="R294" s="715"/>
      <c r="S294" s="716"/>
      <c r="T294" s="717"/>
      <c r="U294" s="720">
        <f t="shared" si="93"/>
        <v>0</v>
      </c>
      <c r="V294" s="721">
        <f t="shared" si="94"/>
        <v>0</v>
      </c>
      <c r="W294" s="722">
        <f t="shared" si="95"/>
        <v>0</v>
      </c>
      <c r="X294" s="442"/>
      <c r="Y294" s="442"/>
      <c r="Z294" s="442"/>
      <c r="AA294" s="442"/>
      <c r="AB294" s="442"/>
      <c r="AC294" s="442"/>
      <c r="AD294" s="442"/>
      <c r="AE294" s="442"/>
      <c r="AF294" s="442"/>
      <c r="AG294" s="442"/>
      <c r="AH294" s="442"/>
      <c r="AI294" s="442"/>
      <c r="AJ294" s="442"/>
      <c r="AK294" s="442"/>
      <c r="AL294" s="442"/>
      <c r="AM294" s="442"/>
      <c r="AN294" s="442"/>
      <c r="AO294" s="442"/>
      <c r="AP294" s="442"/>
      <c r="AQ294" s="442"/>
      <c r="AR294" s="442"/>
      <c r="AS294" s="442"/>
      <c r="AT294" s="442"/>
      <c r="AU294" s="442"/>
      <c r="AV294" s="442"/>
      <c r="AW294" s="442"/>
      <c r="AX294" s="442"/>
      <c r="AY294" s="442"/>
      <c r="AZ294" s="442"/>
    </row>
    <row r="295" spans="2:52" ht="20.100000000000001" hidden="1" customHeight="1" outlineLevel="1">
      <c r="B295" s="434"/>
      <c r="C295" s="1002"/>
      <c r="D295" s="1003"/>
      <c r="E295" s="1003"/>
      <c r="F295" s="1004"/>
      <c r="G295" s="1005"/>
      <c r="H295" s="1006"/>
      <c r="I295" s="1006"/>
      <c r="J295" s="1006"/>
      <c r="K295" s="1007"/>
      <c r="L295" s="715"/>
      <c r="M295" s="715"/>
      <c r="N295" s="715"/>
      <c r="O295" s="715"/>
      <c r="P295" s="715"/>
      <c r="Q295" s="715"/>
      <c r="R295" s="715"/>
      <c r="S295" s="716"/>
      <c r="T295" s="717"/>
      <c r="U295" s="720">
        <f t="shared" si="93"/>
        <v>0</v>
      </c>
      <c r="V295" s="721">
        <f t="shared" si="94"/>
        <v>0</v>
      </c>
      <c r="W295" s="722">
        <f t="shared" si="95"/>
        <v>0</v>
      </c>
      <c r="X295" s="442"/>
      <c r="Y295" s="442"/>
      <c r="Z295" s="442"/>
      <c r="AA295" s="442"/>
      <c r="AB295" s="442"/>
      <c r="AC295" s="442"/>
      <c r="AD295" s="442"/>
      <c r="AE295" s="442"/>
      <c r="AF295" s="442"/>
      <c r="AG295" s="442"/>
      <c r="AH295" s="442"/>
      <c r="AI295" s="442"/>
      <c r="AJ295" s="442"/>
      <c r="AK295" s="442"/>
      <c r="AL295" s="442"/>
      <c r="AM295" s="442"/>
      <c r="AN295" s="442"/>
      <c r="AO295" s="442"/>
      <c r="AP295" s="442"/>
      <c r="AQ295" s="442"/>
      <c r="AR295" s="442"/>
      <c r="AS295" s="442"/>
      <c r="AT295" s="442"/>
      <c r="AU295" s="442"/>
      <c r="AV295" s="442"/>
      <c r="AW295" s="442"/>
      <c r="AX295" s="442"/>
      <c r="AY295" s="442"/>
      <c r="AZ295" s="442"/>
    </row>
    <row r="296" spans="2:52" ht="20.100000000000001" hidden="1" customHeight="1" outlineLevel="1">
      <c r="B296" s="434"/>
      <c r="C296" s="1002"/>
      <c r="D296" s="1003"/>
      <c r="E296" s="1003"/>
      <c r="F296" s="1004"/>
      <c r="G296" s="1005"/>
      <c r="H296" s="1006"/>
      <c r="I296" s="1006"/>
      <c r="J296" s="1006"/>
      <c r="K296" s="1007"/>
      <c r="L296" s="715"/>
      <c r="M296" s="715"/>
      <c r="N296" s="715"/>
      <c r="O296" s="715"/>
      <c r="P296" s="715"/>
      <c r="Q296" s="715"/>
      <c r="R296" s="715"/>
      <c r="S296" s="716"/>
      <c r="T296" s="717"/>
      <c r="U296" s="720">
        <f t="shared" si="93"/>
        <v>0</v>
      </c>
      <c r="V296" s="721">
        <f t="shared" si="94"/>
        <v>0</v>
      </c>
      <c r="W296" s="722">
        <f t="shared" si="95"/>
        <v>0</v>
      </c>
      <c r="X296" s="442"/>
      <c r="Y296" s="442"/>
      <c r="Z296" s="442"/>
      <c r="AA296" s="442"/>
      <c r="AB296" s="442"/>
      <c r="AC296" s="442"/>
      <c r="AD296" s="442"/>
      <c r="AE296" s="442"/>
      <c r="AF296" s="442"/>
      <c r="AG296" s="442"/>
      <c r="AH296" s="442"/>
      <c r="AI296" s="442"/>
      <c r="AJ296" s="442"/>
      <c r="AK296" s="442"/>
      <c r="AL296" s="442"/>
      <c r="AM296" s="442"/>
      <c r="AN296" s="442"/>
      <c r="AO296" s="442"/>
      <c r="AP296" s="442"/>
      <c r="AQ296" s="442"/>
      <c r="AR296" s="442"/>
      <c r="AS296" s="442"/>
      <c r="AT296" s="442"/>
      <c r="AU296" s="442"/>
      <c r="AV296" s="442"/>
      <c r="AW296" s="442"/>
      <c r="AX296" s="442"/>
      <c r="AY296" s="442"/>
      <c r="AZ296" s="442"/>
    </row>
    <row r="297" spans="2:52" ht="20.100000000000001" hidden="1" customHeight="1" outlineLevel="1">
      <c r="B297" s="434"/>
      <c r="C297" s="1002"/>
      <c r="D297" s="1003"/>
      <c r="E297" s="1003"/>
      <c r="F297" s="1004"/>
      <c r="G297" s="1005"/>
      <c r="H297" s="1006"/>
      <c r="I297" s="1006"/>
      <c r="J297" s="1006"/>
      <c r="K297" s="1007"/>
      <c r="L297" s="715"/>
      <c r="M297" s="715"/>
      <c r="N297" s="715"/>
      <c r="O297" s="715"/>
      <c r="P297" s="715"/>
      <c r="Q297" s="715"/>
      <c r="R297" s="715"/>
      <c r="S297" s="716"/>
      <c r="T297" s="717"/>
      <c r="U297" s="720">
        <f t="shared" si="93"/>
        <v>0</v>
      </c>
      <c r="V297" s="721">
        <f t="shared" si="94"/>
        <v>0</v>
      </c>
      <c r="W297" s="722">
        <f t="shared" si="95"/>
        <v>0</v>
      </c>
      <c r="X297" s="442"/>
      <c r="Y297" s="442"/>
      <c r="Z297" s="442"/>
      <c r="AA297" s="442"/>
      <c r="AB297" s="442"/>
      <c r="AC297" s="442"/>
      <c r="AD297" s="442"/>
      <c r="AE297" s="442"/>
      <c r="AF297" s="442"/>
      <c r="AG297" s="442"/>
      <c r="AH297" s="442"/>
      <c r="AI297" s="442"/>
      <c r="AJ297" s="442"/>
      <c r="AK297" s="442"/>
      <c r="AL297" s="442"/>
      <c r="AM297" s="442"/>
      <c r="AN297" s="442"/>
      <c r="AO297" s="442"/>
      <c r="AP297" s="442"/>
      <c r="AQ297" s="442"/>
      <c r="AR297" s="442"/>
      <c r="AS297" s="442"/>
      <c r="AT297" s="442"/>
      <c r="AU297" s="442"/>
      <c r="AV297" s="442"/>
      <c r="AW297" s="442"/>
      <c r="AX297" s="442"/>
      <c r="AY297" s="442"/>
      <c r="AZ297" s="442"/>
    </row>
    <row r="298" spans="2:52" ht="20.100000000000001" hidden="1" customHeight="1" outlineLevel="1">
      <c r="B298" s="434"/>
      <c r="C298" s="1002"/>
      <c r="D298" s="1003"/>
      <c r="E298" s="1003"/>
      <c r="F298" s="1004"/>
      <c r="G298" s="1005"/>
      <c r="H298" s="1006"/>
      <c r="I298" s="1006"/>
      <c r="J298" s="1006"/>
      <c r="K298" s="1007"/>
      <c r="L298" s="715"/>
      <c r="M298" s="715"/>
      <c r="N298" s="715"/>
      <c r="O298" s="715"/>
      <c r="P298" s="715"/>
      <c r="Q298" s="715"/>
      <c r="R298" s="715"/>
      <c r="S298" s="716"/>
      <c r="T298" s="717"/>
      <c r="U298" s="720">
        <f t="shared" si="93"/>
        <v>0</v>
      </c>
      <c r="V298" s="721">
        <f t="shared" si="94"/>
        <v>0</v>
      </c>
      <c r="W298" s="722">
        <f t="shared" si="95"/>
        <v>0</v>
      </c>
      <c r="X298" s="442"/>
      <c r="Y298" s="442"/>
      <c r="Z298" s="442"/>
      <c r="AA298" s="442"/>
      <c r="AB298" s="442"/>
      <c r="AC298" s="442"/>
      <c r="AD298" s="442"/>
      <c r="AE298" s="442"/>
      <c r="AF298" s="442"/>
      <c r="AG298" s="442"/>
      <c r="AH298" s="442"/>
      <c r="AI298" s="442"/>
      <c r="AJ298" s="442"/>
      <c r="AK298" s="442"/>
      <c r="AL298" s="442"/>
      <c r="AM298" s="442"/>
      <c r="AN298" s="442"/>
      <c r="AO298" s="442"/>
      <c r="AP298" s="442"/>
      <c r="AQ298" s="442"/>
      <c r="AR298" s="442"/>
      <c r="AS298" s="442"/>
      <c r="AT298" s="442"/>
      <c r="AU298" s="442"/>
      <c r="AV298" s="442"/>
      <c r="AW298" s="442"/>
      <c r="AX298" s="442"/>
      <c r="AY298" s="442"/>
      <c r="AZ298" s="442"/>
    </row>
    <row r="299" spans="2:52" ht="20.100000000000001" hidden="1" customHeight="1" outlineLevel="1">
      <c r="B299" s="434"/>
      <c r="C299" s="1002"/>
      <c r="D299" s="1003"/>
      <c r="E299" s="1003"/>
      <c r="F299" s="1004"/>
      <c r="G299" s="1005"/>
      <c r="H299" s="1006"/>
      <c r="I299" s="1006"/>
      <c r="J299" s="1006"/>
      <c r="K299" s="1007"/>
      <c r="L299" s="715"/>
      <c r="M299" s="715"/>
      <c r="N299" s="715"/>
      <c r="O299" s="715"/>
      <c r="P299" s="715"/>
      <c r="Q299" s="715"/>
      <c r="R299" s="715"/>
      <c r="S299" s="716"/>
      <c r="T299" s="717"/>
      <c r="U299" s="720">
        <f t="shared" si="93"/>
        <v>0</v>
      </c>
      <c r="V299" s="721">
        <f t="shared" si="94"/>
        <v>0</v>
      </c>
      <c r="W299" s="722">
        <f t="shared" si="95"/>
        <v>0</v>
      </c>
      <c r="X299" s="442"/>
      <c r="Y299" s="442"/>
      <c r="Z299" s="442"/>
      <c r="AA299" s="442"/>
      <c r="AB299" s="442"/>
      <c r="AC299" s="442"/>
      <c r="AD299" s="442"/>
      <c r="AE299" s="442"/>
      <c r="AF299" s="442"/>
      <c r="AG299" s="442"/>
      <c r="AH299" s="442"/>
      <c r="AI299" s="442"/>
      <c r="AJ299" s="442"/>
      <c r="AK299" s="442"/>
      <c r="AL299" s="442"/>
      <c r="AM299" s="442"/>
      <c r="AN299" s="442"/>
      <c r="AO299" s="442"/>
      <c r="AP299" s="442"/>
      <c r="AQ299" s="442"/>
      <c r="AR299" s="442"/>
      <c r="AS299" s="442"/>
      <c r="AT299" s="442"/>
      <c r="AU299" s="442"/>
      <c r="AV299" s="442"/>
      <c r="AW299" s="442"/>
      <c r="AX299" s="442"/>
      <c r="AY299" s="442"/>
      <c r="AZ299" s="442"/>
    </row>
    <row r="300" spans="2:52" s="19" customFormat="1" ht="9.9499999999999993" hidden="1" customHeight="1" outlineLevel="1">
      <c r="B300" s="435"/>
      <c r="C300" s="437"/>
      <c r="D300" s="437"/>
      <c r="E300" s="437"/>
      <c r="F300" s="437"/>
      <c r="G300" s="666"/>
      <c r="H300" s="666"/>
      <c r="I300" s="666"/>
      <c r="J300" s="666"/>
      <c r="K300" s="666"/>
      <c r="L300" s="438"/>
      <c r="M300" s="438"/>
      <c r="N300" s="438"/>
      <c r="O300" s="438"/>
      <c r="P300" s="438"/>
      <c r="Q300" s="438"/>
      <c r="R300" s="438"/>
      <c r="S300" s="438"/>
      <c r="T300" s="439"/>
      <c r="U300" s="432"/>
      <c r="V300" s="432"/>
      <c r="W300" s="667"/>
      <c r="X300" s="668"/>
      <c r="Y300" s="668"/>
      <c r="Z300" s="668"/>
      <c r="AA300" s="668"/>
      <c r="AB300" s="668"/>
      <c r="AC300" s="668"/>
      <c r="AD300" s="668"/>
      <c r="AE300" s="668"/>
      <c r="AF300" s="668"/>
      <c r="AG300" s="668"/>
      <c r="AH300" s="668"/>
      <c r="AI300" s="668"/>
      <c r="AJ300" s="668"/>
      <c r="AK300" s="668"/>
      <c r="AL300" s="668"/>
      <c r="AM300" s="668"/>
      <c r="AN300" s="668"/>
      <c r="AO300" s="668"/>
      <c r="AP300" s="668"/>
      <c r="AQ300" s="668"/>
      <c r="AR300" s="668"/>
      <c r="AS300" s="668"/>
      <c r="AT300" s="668"/>
      <c r="AU300" s="668"/>
      <c r="AV300" s="668"/>
      <c r="AW300" s="668"/>
      <c r="AX300" s="668"/>
      <c r="AY300" s="668"/>
      <c r="AZ300" s="668"/>
    </row>
    <row r="301" spans="2:52" ht="20.100000000000001" customHeight="1" collapsed="1">
      <c r="B301" s="32">
        <f>B289+1</f>
        <v>25</v>
      </c>
      <c r="C301" s="1013"/>
      <c r="D301" s="1014"/>
      <c r="E301" s="1014"/>
      <c r="F301" s="1015"/>
      <c r="G301" s="1016"/>
      <c r="H301" s="1017"/>
      <c r="I301" s="1017"/>
      <c r="J301" s="1017"/>
      <c r="K301" s="1018"/>
      <c r="L301" s="701">
        <f t="shared" ref="L301:R301" si="96">SUM(L302:L311)</f>
        <v>0</v>
      </c>
      <c r="M301" s="702">
        <f t="shared" si="96"/>
        <v>0</v>
      </c>
      <c r="N301" s="703">
        <f t="shared" si="96"/>
        <v>0</v>
      </c>
      <c r="O301" s="703">
        <f t="shared" si="96"/>
        <v>0</v>
      </c>
      <c r="P301" s="702">
        <f t="shared" si="96"/>
        <v>0</v>
      </c>
      <c r="Q301" s="704">
        <f t="shared" si="96"/>
        <v>0</v>
      </c>
      <c r="R301" s="701">
        <f t="shared" si="96"/>
        <v>0</v>
      </c>
      <c r="S301" s="705">
        <v>1</v>
      </c>
      <c r="T301" s="706">
        <f>(S302*T302)+(S303*T303)+(S304*T304)+(S305*T305)+(S306*T306)+(S307*T307)+(S308*T308)+(S309*T309)+(S310*T310)+(S311*T311)</f>
        <v>0</v>
      </c>
      <c r="U301" s="665">
        <f t="shared" ref="U301:U311" si="97">S301*T301*(1+MGKZ)*(1+Gewinn)*(1+Sicherheit)</f>
        <v>0</v>
      </c>
      <c r="V301" s="643">
        <f t="shared" ref="V301:V311" si="98">R301*Fertigung</f>
        <v>0</v>
      </c>
      <c r="W301" s="50">
        <f t="shared" ref="W301:W311" si="99">L301*$E$6+M301*$M$6+N301*$M$7+O301*$M$8+P301*$E$7+Q301*$M$9+U301+V301</f>
        <v>0</v>
      </c>
      <c r="X301" s="442"/>
      <c r="Y301" s="442"/>
      <c r="Z301" s="442"/>
      <c r="AA301" s="442"/>
      <c r="AB301" s="442"/>
      <c r="AC301" s="442"/>
      <c r="AD301" s="442"/>
      <c r="AE301" s="442"/>
      <c r="AF301" s="442"/>
      <c r="AG301" s="442"/>
      <c r="AH301" s="442"/>
      <c r="AI301" s="442"/>
      <c r="AJ301" s="442"/>
      <c r="AK301" s="442"/>
      <c r="AL301" s="442"/>
      <c r="AM301" s="442"/>
      <c r="AN301" s="442"/>
      <c r="AO301" s="442"/>
      <c r="AP301" s="442"/>
      <c r="AQ301" s="442"/>
      <c r="AR301" s="442"/>
      <c r="AS301" s="442"/>
      <c r="AT301" s="442"/>
      <c r="AU301" s="442"/>
      <c r="AV301" s="442"/>
      <c r="AW301" s="442"/>
      <c r="AX301" s="442"/>
      <c r="AY301" s="442"/>
      <c r="AZ301" s="442"/>
    </row>
    <row r="302" spans="2:52" ht="20.100000000000001" hidden="1" customHeight="1" outlineLevel="1">
      <c r="B302" s="433"/>
      <c r="C302" s="1002"/>
      <c r="D302" s="1003"/>
      <c r="E302" s="1003"/>
      <c r="F302" s="1004"/>
      <c r="G302" s="1005"/>
      <c r="H302" s="1006"/>
      <c r="I302" s="1006"/>
      <c r="J302" s="1006"/>
      <c r="K302" s="1007"/>
      <c r="L302" s="715"/>
      <c r="M302" s="715"/>
      <c r="N302" s="715"/>
      <c r="O302" s="715"/>
      <c r="P302" s="715"/>
      <c r="Q302" s="715"/>
      <c r="R302" s="715"/>
      <c r="S302" s="716"/>
      <c r="T302" s="717"/>
      <c r="U302" s="720">
        <f t="shared" si="97"/>
        <v>0</v>
      </c>
      <c r="V302" s="721">
        <f t="shared" si="98"/>
        <v>0</v>
      </c>
      <c r="W302" s="722">
        <f t="shared" si="99"/>
        <v>0</v>
      </c>
      <c r="X302" s="442"/>
      <c r="Y302" s="442"/>
      <c r="Z302" s="442"/>
      <c r="AA302" s="442"/>
      <c r="AB302" s="442"/>
      <c r="AC302" s="442"/>
      <c r="AD302" s="442"/>
      <c r="AE302" s="442"/>
      <c r="AF302" s="442"/>
      <c r="AG302" s="442"/>
      <c r="AH302" s="442"/>
      <c r="AI302" s="442"/>
      <c r="AJ302" s="442"/>
      <c r="AK302" s="442"/>
      <c r="AL302" s="442"/>
      <c r="AM302" s="442"/>
      <c r="AN302" s="442"/>
      <c r="AO302" s="442"/>
      <c r="AP302" s="442"/>
      <c r="AQ302" s="442"/>
      <c r="AR302" s="442"/>
      <c r="AS302" s="442"/>
      <c r="AT302" s="442"/>
      <c r="AU302" s="442"/>
      <c r="AV302" s="442"/>
      <c r="AW302" s="442"/>
      <c r="AX302" s="442"/>
      <c r="AY302" s="442"/>
      <c r="AZ302" s="442"/>
    </row>
    <row r="303" spans="2:52" ht="20.100000000000001" hidden="1" customHeight="1" outlineLevel="1">
      <c r="B303" s="434"/>
      <c r="C303" s="1002"/>
      <c r="D303" s="1003"/>
      <c r="E303" s="1003"/>
      <c r="F303" s="1004"/>
      <c r="G303" s="1005"/>
      <c r="H303" s="1006"/>
      <c r="I303" s="1006"/>
      <c r="J303" s="1006"/>
      <c r="K303" s="1007"/>
      <c r="L303" s="715"/>
      <c r="M303" s="715"/>
      <c r="N303" s="715"/>
      <c r="O303" s="715"/>
      <c r="P303" s="715"/>
      <c r="Q303" s="715"/>
      <c r="R303" s="715"/>
      <c r="S303" s="716"/>
      <c r="T303" s="717"/>
      <c r="U303" s="720">
        <f t="shared" si="97"/>
        <v>0</v>
      </c>
      <c r="V303" s="721">
        <f t="shared" si="98"/>
        <v>0</v>
      </c>
      <c r="W303" s="722">
        <f t="shared" si="99"/>
        <v>0</v>
      </c>
      <c r="X303" s="442"/>
      <c r="Y303" s="442"/>
      <c r="Z303" s="442"/>
      <c r="AA303" s="442"/>
      <c r="AB303" s="442"/>
      <c r="AC303" s="442"/>
      <c r="AD303" s="442"/>
      <c r="AE303" s="442"/>
      <c r="AF303" s="442"/>
      <c r="AG303" s="442"/>
      <c r="AH303" s="442"/>
      <c r="AI303" s="442"/>
      <c r="AJ303" s="442"/>
      <c r="AK303" s="442"/>
      <c r="AL303" s="442"/>
      <c r="AM303" s="442"/>
      <c r="AN303" s="442"/>
      <c r="AO303" s="442"/>
      <c r="AP303" s="442"/>
      <c r="AQ303" s="442"/>
      <c r="AR303" s="442"/>
      <c r="AS303" s="442"/>
      <c r="AT303" s="442"/>
      <c r="AU303" s="442"/>
      <c r="AV303" s="442"/>
      <c r="AW303" s="442"/>
      <c r="AX303" s="442"/>
      <c r="AY303" s="442"/>
      <c r="AZ303" s="442"/>
    </row>
    <row r="304" spans="2:52" ht="20.100000000000001" hidden="1" customHeight="1" outlineLevel="1">
      <c r="B304" s="434"/>
      <c r="C304" s="1002"/>
      <c r="D304" s="1003"/>
      <c r="E304" s="1003"/>
      <c r="F304" s="1004"/>
      <c r="G304" s="1005"/>
      <c r="H304" s="1006"/>
      <c r="I304" s="1006"/>
      <c r="J304" s="1006"/>
      <c r="K304" s="1007"/>
      <c r="L304" s="715"/>
      <c r="M304" s="715"/>
      <c r="N304" s="715"/>
      <c r="O304" s="715"/>
      <c r="P304" s="715"/>
      <c r="Q304" s="715"/>
      <c r="R304" s="715"/>
      <c r="S304" s="716"/>
      <c r="T304" s="717"/>
      <c r="U304" s="720">
        <f t="shared" si="97"/>
        <v>0</v>
      </c>
      <c r="V304" s="721">
        <f t="shared" si="98"/>
        <v>0</v>
      </c>
      <c r="W304" s="722">
        <f t="shared" si="99"/>
        <v>0</v>
      </c>
      <c r="X304" s="442"/>
      <c r="Y304" s="442"/>
      <c r="Z304" s="442"/>
      <c r="AA304" s="442"/>
      <c r="AB304" s="442"/>
      <c r="AC304" s="442"/>
      <c r="AD304" s="442"/>
      <c r="AE304" s="442"/>
      <c r="AF304" s="442"/>
      <c r="AG304" s="442"/>
      <c r="AH304" s="442"/>
      <c r="AI304" s="442"/>
      <c r="AJ304" s="442"/>
      <c r="AK304" s="442"/>
      <c r="AL304" s="442"/>
      <c r="AM304" s="442"/>
      <c r="AN304" s="442"/>
      <c r="AO304" s="442"/>
      <c r="AP304" s="442"/>
      <c r="AQ304" s="442"/>
      <c r="AR304" s="442"/>
      <c r="AS304" s="442"/>
      <c r="AT304" s="442"/>
      <c r="AU304" s="442"/>
      <c r="AV304" s="442"/>
      <c r="AW304" s="442"/>
      <c r="AX304" s="442"/>
      <c r="AY304" s="442"/>
      <c r="AZ304" s="442"/>
    </row>
    <row r="305" spans="2:52" ht="20.100000000000001" hidden="1" customHeight="1" outlineLevel="1">
      <c r="B305" s="434"/>
      <c r="C305" s="1002"/>
      <c r="D305" s="1003"/>
      <c r="E305" s="1003"/>
      <c r="F305" s="1004"/>
      <c r="G305" s="1005"/>
      <c r="H305" s="1006"/>
      <c r="I305" s="1006"/>
      <c r="J305" s="1006"/>
      <c r="K305" s="1007"/>
      <c r="L305" s="715"/>
      <c r="M305" s="715"/>
      <c r="N305" s="715"/>
      <c r="O305" s="715"/>
      <c r="P305" s="715"/>
      <c r="Q305" s="715"/>
      <c r="R305" s="715"/>
      <c r="S305" s="716"/>
      <c r="T305" s="717"/>
      <c r="U305" s="720">
        <f t="shared" si="97"/>
        <v>0</v>
      </c>
      <c r="V305" s="721">
        <f t="shared" si="98"/>
        <v>0</v>
      </c>
      <c r="W305" s="722">
        <f t="shared" si="99"/>
        <v>0</v>
      </c>
      <c r="X305" s="442"/>
      <c r="Y305" s="442"/>
      <c r="Z305" s="442"/>
      <c r="AA305" s="442"/>
      <c r="AB305" s="442"/>
      <c r="AC305" s="442"/>
      <c r="AD305" s="442"/>
      <c r="AE305" s="442"/>
      <c r="AF305" s="442"/>
      <c r="AG305" s="442"/>
      <c r="AH305" s="442"/>
      <c r="AI305" s="442"/>
      <c r="AJ305" s="442"/>
      <c r="AK305" s="442"/>
      <c r="AL305" s="442"/>
      <c r="AM305" s="442"/>
      <c r="AN305" s="442"/>
      <c r="AO305" s="442"/>
      <c r="AP305" s="442"/>
      <c r="AQ305" s="442"/>
      <c r="AR305" s="442"/>
      <c r="AS305" s="442"/>
      <c r="AT305" s="442"/>
      <c r="AU305" s="442"/>
      <c r="AV305" s="442"/>
      <c r="AW305" s="442"/>
      <c r="AX305" s="442"/>
      <c r="AY305" s="442"/>
      <c r="AZ305" s="442"/>
    </row>
    <row r="306" spans="2:52" ht="20.100000000000001" hidden="1" customHeight="1" outlineLevel="1">
      <c r="B306" s="434"/>
      <c r="C306" s="1002"/>
      <c r="D306" s="1003"/>
      <c r="E306" s="1003"/>
      <c r="F306" s="1004"/>
      <c r="G306" s="1005"/>
      <c r="H306" s="1006"/>
      <c r="I306" s="1006"/>
      <c r="J306" s="1006"/>
      <c r="K306" s="1007"/>
      <c r="L306" s="715"/>
      <c r="M306" s="715"/>
      <c r="N306" s="715"/>
      <c r="O306" s="715"/>
      <c r="P306" s="715"/>
      <c r="Q306" s="715"/>
      <c r="R306" s="715"/>
      <c r="S306" s="716"/>
      <c r="T306" s="717"/>
      <c r="U306" s="720">
        <f t="shared" si="97"/>
        <v>0</v>
      </c>
      <c r="V306" s="721">
        <f t="shared" si="98"/>
        <v>0</v>
      </c>
      <c r="W306" s="722">
        <f t="shared" si="99"/>
        <v>0</v>
      </c>
      <c r="X306" s="442"/>
      <c r="Y306" s="442"/>
      <c r="Z306" s="442"/>
      <c r="AA306" s="442"/>
      <c r="AB306" s="442"/>
      <c r="AC306" s="442"/>
      <c r="AD306" s="442"/>
      <c r="AE306" s="442"/>
      <c r="AF306" s="442"/>
      <c r="AG306" s="442"/>
      <c r="AH306" s="442"/>
      <c r="AI306" s="442"/>
      <c r="AJ306" s="442"/>
      <c r="AK306" s="442"/>
      <c r="AL306" s="442"/>
      <c r="AM306" s="442"/>
      <c r="AN306" s="442"/>
      <c r="AO306" s="442"/>
      <c r="AP306" s="442"/>
      <c r="AQ306" s="442"/>
      <c r="AR306" s="442"/>
      <c r="AS306" s="442"/>
      <c r="AT306" s="442"/>
      <c r="AU306" s="442"/>
      <c r="AV306" s="442"/>
      <c r="AW306" s="442"/>
      <c r="AX306" s="442"/>
      <c r="AY306" s="442"/>
      <c r="AZ306" s="442"/>
    </row>
    <row r="307" spans="2:52" ht="20.100000000000001" hidden="1" customHeight="1" outlineLevel="1">
      <c r="B307" s="434"/>
      <c r="C307" s="1002"/>
      <c r="D307" s="1003"/>
      <c r="E307" s="1003"/>
      <c r="F307" s="1004"/>
      <c r="G307" s="1005"/>
      <c r="H307" s="1006"/>
      <c r="I307" s="1006"/>
      <c r="J307" s="1006"/>
      <c r="K307" s="1007"/>
      <c r="L307" s="715"/>
      <c r="M307" s="715"/>
      <c r="N307" s="715"/>
      <c r="O307" s="715"/>
      <c r="P307" s="715"/>
      <c r="Q307" s="715"/>
      <c r="R307" s="715"/>
      <c r="S307" s="716"/>
      <c r="T307" s="717"/>
      <c r="U307" s="720">
        <f t="shared" si="97"/>
        <v>0</v>
      </c>
      <c r="V307" s="721">
        <f t="shared" si="98"/>
        <v>0</v>
      </c>
      <c r="W307" s="722">
        <f t="shared" si="99"/>
        <v>0</v>
      </c>
      <c r="X307" s="442"/>
      <c r="Y307" s="442"/>
      <c r="Z307" s="442"/>
      <c r="AA307" s="442"/>
      <c r="AB307" s="442"/>
      <c r="AC307" s="442"/>
      <c r="AD307" s="442"/>
      <c r="AE307" s="442"/>
      <c r="AF307" s="442"/>
      <c r="AG307" s="442"/>
      <c r="AH307" s="442"/>
      <c r="AI307" s="442"/>
      <c r="AJ307" s="442"/>
      <c r="AK307" s="442"/>
      <c r="AL307" s="442"/>
      <c r="AM307" s="442"/>
      <c r="AN307" s="442"/>
      <c r="AO307" s="442"/>
      <c r="AP307" s="442"/>
      <c r="AQ307" s="442"/>
      <c r="AR307" s="442"/>
      <c r="AS307" s="442"/>
      <c r="AT307" s="442"/>
      <c r="AU307" s="442"/>
      <c r="AV307" s="442"/>
      <c r="AW307" s="442"/>
      <c r="AX307" s="442"/>
      <c r="AY307" s="442"/>
      <c r="AZ307" s="442"/>
    </row>
    <row r="308" spans="2:52" ht="20.100000000000001" hidden="1" customHeight="1" outlineLevel="1">
      <c r="B308" s="434"/>
      <c r="C308" s="1002"/>
      <c r="D308" s="1003"/>
      <c r="E308" s="1003"/>
      <c r="F308" s="1004"/>
      <c r="G308" s="1005"/>
      <c r="H308" s="1006"/>
      <c r="I308" s="1006"/>
      <c r="J308" s="1006"/>
      <c r="K308" s="1007"/>
      <c r="L308" s="715"/>
      <c r="M308" s="715"/>
      <c r="N308" s="715"/>
      <c r="O308" s="715"/>
      <c r="P308" s="715"/>
      <c r="Q308" s="715"/>
      <c r="R308" s="715"/>
      <c r="S308" s="716"/>
      <c r="T308" s="717"/>
      <c r="U308" s="720">
        <f t="shared" si="97"/>
        <v>0</v>
      </c>
      <c r="V308" s="721">
        <f t="shared" si="98"/>
        <v>0</v>
      </c>
      <c r="W308" s="722">
        <f t="shared" si="99"/>
        <v>0</v>
      </c>
      <c r="X308" s="442"/>
      <c r="Y308" s="442"/>
      <c r="Z308" s="442"/>
      <c r="AA308" s="442"/>
      <c r="AB308" s="442"/>
      <c r="AC308" s="442"/>
      <c r="AD308" s="442"/>
      <c r="AE308" s="442"/>
      <c r="AF308" s="442"/>
      <c r="AG308" s="442"/>
      <c r="AH308" s="442"/>
      <c r="AI308" s="442"/>
      <c r="AJ308" s="442"/>
      <c r="AK308" s="442"/>
      <c r="AL308" s="442"/>
      <c r="AM308" s="442"/>
      <c r="AN308" s="442"/>
      <c r="AO308" s="442"/>
      <c r="AP308" s="442"/>
      <c r="AQ308" s="442"/>
      <c r="AR308" s="442"/>
      <c r="AS308" s="442"/>
      <c r="AT308" s="442"/>
      <c r="AU308" s="442"/>
      <c r="AV308" s="442"/>
      <c r="AW308" s="442"/>
      <c r="AX308" s="442"/>
      <c r="AY308" s="442"/>
      <c r="AZ308" s="442"/>
    </row>
    <row r="309" spans="2:52" ht="20.100000000000001" hidden="1" customHeight="1" outlineLevel="1">
      <c r="B309" s="434"/>
      <c r="C309" s="1002"/>
      <c r="D309" s="1003"/>
      <c r="E309" s="1003"/>
      <c r="F309" s="1004"/>
      <c r="G309" s="1005"/>
      <c r="H309" s="1006"/>
      <c r="I309" s="1006"/>
      <c r="J309" s="1006"/>
      <c r="K309" s="1007"/>
      <c r="L309" s="715"/>
      <c r="M309" s="715"/>
      <c r="N309" s="715"/>
      <c r="O309" s="715"/>
      <c r="P309" s="715"/>
      <c r="Q309" s="715"/>
      <c r="R309" s="715"/>
      <c r="S309" s="716"/>
      <c r="T309" s="717"/>
      <c r="U309" s="720">
        <f t="shared" si="97"/>
        <v>0</v>
      </c>
      <c r="V309" s="721">
        <f t="shared" si="98"/>
        <v>0</v>
      </c>
      <c r="W309" s="722">
        <f t="shared" si="99"/>
        <v>0</v>
      </c>
      <c r="X309" s="442"/>
      <c r="Y309" s="442"/>
      <c r="Z309" s="442"/>
      <c r="AA309" s="442"/>
      <c r="AB309" s="442"/>
      <c r="AC309" s="442"/>
      <c r="AD309" s="442"/>
      <c r="AE309" s="442"/>
      <c r="AF309" s="442"/>
      <c r="AG309" s="442"/>
      <c r="AH309" s="442"/>
      <c r="AI309" s="442"/>
      <c r="AJ309" s="442"/>
      <c r="AK309" s="442"/>
      <c r="AL309" s="442"/>
      <c r="AM309" s="442"/>
      <c r="AN309" s="442"/>
      <c r="AO309" s="442"/>
      <c r="AP309" s="442"/>
      <c r="AQ309" s="442"/>
      <c r="AR309" s="442"/>
      <c r="AS309" s="442"/>
      <c r="AT309" s="442"/>
      <c r="AU309" s="442"/>
      <c r="AV309" s="442"/>
      <c r="AW309" s="442"/>
      <c r="AX309" s="442"/>
      <c r="AY309" s="442"/>
      <c r="AZ309" s="442"/>
    </row>
    <row r="310" spans="2:52" ht="20.100000000000001" hidden="1" customHeight="1" outlineLevel="1">
      <c r="B310" s="434"/>
      <c r="C310" s="1002"/>
      <c r="D310" s="1003"/>
      <c r="E310" s="1003"/>
      <c r="F310" s="1004"/>
      <c r="G310" s="1005"/>
      <c r="H310" s="1006"/>
      <c r="I310" s="1006"/>
      <c r="J310" s="1006"/>
      <c r="K310" s="1007"/>
      <c r="L310" s="715"/>
      <c r="M310" s="715"/>
      <c r="N310" s="715"/>
      <c r="O310" s="715"/>
      <c r="P310" s="715"/>
      <c r="Q310" s="715"/>
      <c r="R310" s="715"/>
      <c r="S310" s="716"/>
      <c r="T310" s="717"/>
      <c r="U310" s="720">
        <f t="shared" si="97"/>
        <v>0</v>
      </c>
      <c r="V310" s="721">
        <f t="shared" si="98"/>
        <v>0</v>
      </c>
      <c r="W310" s="722">
        <f t="shared" si="99"/>
        <v>0</v>
      </c>
      <c r="X310" s="442"/>
      <c r="Y310" s="442"/>
      <c r="Z310" s="442"/>
      <c r="AA310" s="442"/>
      <c r="AB310" s="442"/>
      <c r="AC310" s="442"/>
      <c r="AD310" s="442"/>
      <c r="AE310" s="442"/>
      <c r="AF310" s="442"/>
      <c r="AG310" s="442"/>
      <c r="AH310" s="442"/>
      <c r="AI310" s="442"/>
      <c r="AJ310" s="442"/>
      <c r="AK310" s="442"/>
      <c r="AL310" s="442"/>
      <c r="AM310" s="442"/>
      <c r="AN310" s="442"/>
      <c r="AO310" s="442"/>
      <c r="AP310" s="442"/>
      <c r="AQ310" s="442"/>
      <c r="AR310" s="442"/>
      <c r="AS310" s="442"/>
      <c r="AT310" s="442"/>
      <c r="AU310" s="442"/>
      <c r="AV310" s="442"/>
      <c r="AW310" s="442"/>
      <c r="AX310" s="442"/>
      <c r="AY310" s="442"/>
      <c r="AZ310" s="442"/>
    </row>
    <row r="311" spans="2:52" ht="20.100000000000001" hidden="1" customHeight="1" outlineLevel="1">
      <c r="B311" s="434"/>
      <c r="C311" s="1002"/>
      <c r="D311" s="1003"/>
      <c r="E311" s="1003"/>
      <c r="F311" s="1004"/>
      <c r="G311" s="1005"/>
      <c r="H311" s="1006"/>
      <c r="I311" s="1006"/>
      <c r="J311" s="1006"/>
      <c r="K311" s="1007"/>
      <c r="L311" s="715"/>
      <c r="M311" s="715"/>
      <c r="N311" s="715"/>
      <c r="O311" s="715"/>
      <c r="P311" s="715"/>
      <c r="Q311" s="715"/>
      <c r="R311" s="715"/>
      <c r="S311" s="716"/>
      <c r="T311" s="717"/>
      <c r="U311" s="720">
        <f t="shared" si="97"/>
        <v>0</v>
      </c>
      <c r="V311" s="721">
        <f t="shared" si="98"/>
        <v>0</v>
      </c>
      <c r="W311" s="722">
        <f t="shared" si="99"/>
        <v>0</v>
      </c>
      <c r="X311" s="442"/>
      <c r="Y311" s="442"/>
      <c r="Z311" s="442"/>
      <c r="AA311" s="442"/>
      <c r="AB311" s="442"/>
      <c r="AC311" s="442"/>
      <c r="AD311" s="442"/>
      <c r="AE311" s="442"/>
      <c r="AF311" s="442"/>
      <c r="AG311" s="442"/>
      <c r="AH311" s="442"/>
      <c r="AI311" s="442"/>
      <c r="AJ311" s="442"/>
      <c r="AK311" s="442"/>
      <c r="AL311" s="442"/>
      <c r="AM311" s="442"/>
      <c r="AN311" s="442"/>
      <c r="AO311" s="442"/>
      <c r="AP311" s="442"/>
      <c r="AQ311" s="442"/>
      <c r="AR311" s="442"/>
      <c r="AS311" s="442"/>
      <c r="AT311" s="442"/>
      <c r="AU311" s="442"/>
      <c r="AV311" s="442"/>
      <c r="AW311" s="442"/>
      <c r="AX311" s="442"/>
      <c r="AY311" s="442"/>
      <c r="AZ311" s="442"/>
    </row>
    <row r="312" spans="2:52" s="19" customFormat="1" ht="9.9499999999999993" hidden="1" customHeight="1" outlineLevel="1">
      <c r="B312" s="435"/>
      <c r="C312" s="437"/>
      <c r="D312" s="437"/>
      <c r="E312" s="437"/>
      <c r="F312" s="437"/>
      <c r="G312" s="666"/>
      <c r="H312" s="666"/>
      <c r="I312" s="666"/>
      <c r="J312" s="666"/>
      <c r="K312" s="666"/>
      <c r="L312" s="438"/>
      <c r="M312" s="438"/>
      <c r="N312" s="438"/>
      <c r="O312" s="438"/>
      <c r="P312" s="438"/>
      <c r="Q312" s="438"/>
      <c r="R312" s="438"/>
      <c r="S312" s="438"/>
      <c r="T312" s="439"/>
      <c r="U312" s="439"/>
      <c r="V312" s="439"/>
      <c r="W312" s="667"/>
      <c r="X312" s="668"/>
      <c r="Y312" s="668"/>
      <c r="Z312" s="668"/>
      <c r="AA312" s="668"/>
      <c r="AB312" s="668"/>
      <c r="AC312" s="668"/>
      <c r="AD312" s="668"/>
      <c r="AE312" s="668"/>
      <c r="AF312" s="668"/>
      <c r="AG312" s="668"/>
      <c r="AH312" s="668"/>
      <c r="AI312" s="668"/>
      <c r="AJ312" s="668"/>
      <c r="AK312" s="668"/>
      <c r="AL312" s="668"/>
      <c r="AM312" s="668"/>
      <c r="AN312" s="668"/>
      <c r="AO312" s="668"/>
      <c r="AP312" s="668"/>
      <c r="AQ312" s="668"/>
      <c r="AR312" s="668"/>
      <c r="AS312" s="668"/>
      <c r="AT312" s="668"/>
      <c r="AU312" s="668"/>
      <c r="AV312" s="668"/>
      <c r="AW312" s="668"/>
      <c r="AX312" s="668"/>
      <c r="AY312" s="668"/>
      <c r="AZ312" s="668"/>
    </row>
    <row r="313" spans="2:52" ht="20.100000000000001" customHeight="1" collapsed="1">
      <c r="B313" s="32">
        <f>B301+1</f>
        <v>26</v>
      </c>
      <c r="C313" s="1013"/>
      <c r="D313" s="1014"/>
      <c r="E313" s="1014"/>
      <c r="F313" s="1015"/>
      <c r="G313" s="1016"/>
      <c r="H313" s="1017"/>
      <c r="I313" s="1017"/>
      <c r="J313" s="1017"/>
      <c r="K313" s="1018"/>
      <c r="L313" s="701">
        <f t="shared" ref="L313:R313" si="100">SUM(L314:L323)</f>
        <v>0</v>
      </c>
      <c r="M313" s="702">
        <f t="shared" si="100"/>
        <v>0</v>
      </c>
      <c r="N313" s="703">
        <f t="shared" si="100"/>
        <v>0</v>
      </c>
      <c r="O313" s="703">
        <f t="shared" si="100"/>
        <v>0</v>
      </c>
      <c r="P313" s="702">
        <f t="shared" si="100"/>
        <v>0</v>
      </c>
      <c r="Q313" s="704">
        <f t="shared" si="100"/>
        <v>0</v>
      </c>
      <c r="R313" s="701">
        <f t="shared" si="100"/>
        <v>0</v>
      </c>
      <c r="S313" s="705">
        <v>1</v>
      </c>
      <c r="T313" s="706">
        <f>(S314*T314)+(S315*T315)+(S316*T316)+(S317*T317)+(S318*T318)+(S319*T319)+(S320*T320)+(S321*T321)+(S322*T322)+(S323*T323)</f>
        <v>0</v>
      </c>
      <c r="U313" s="665">
        <f t="shared" ref="U313:U323" si="101">S313*T313*(1+MGKZ)*(1+Gewinn)*(1+Sicherheit)</f>
        <v>0</v>
      </c>
      <c r="V313" s="643">
        <f t="shared" ref="V313:V323" si="102">R313*Fertigung</f>
        <v>0</v>
      </c>
      <c r="W313" s="50">
        <f t="shared" ref="W313:W323" si="103">L313*$E$6+M313*$M$6+N313*$M$7+O313*$M$8+P313*$E$7+Q313*$M$9+U313+V313</f>
        <v>0</v>
      </c>
      <c r="X313" s="442"/>
      <c r="Y313" s="442"/>
      <c r="Z313" s="442"/>
      <c r="AA313" s="442"/>
      <c r="AB313" s="442"/>
      <c r="AC313" s="442"/>
      <c r="AD313" s="442"/>
      <c r="AE313" s="442"/>
      <c r="AF313" s="442"/>
      <c r="AG313" s="442"/>
      <c r="AH313" s="442"/>
      <c r="AI313" s="442"/>
      <c r="AJ313" s="442"/>
      <c r="AK313" s="442"/>
      <c r="AL313" s="442"/>
      <c r="AM313" s="442"/>
      <c r="AN313" s="442"/>
      <c r="AO313" s="442"/>
      <c r="AP313" s="442"/>
      <c r="AQ313" s="442"/>
      <c r="AR313" s="442"/>
      <c r="AS313" s="442"/>
      <c r="AT313" s="442"/>
      <c r="AU313" s="442"/>
      <c r="AV313" s="442"/>
      <c r="AW313" s="442"/>
      <c r="AX313" s="442"/>
      <c r="AY313" s="442"/>
      <c r="AZ313" s="442"/>
    </row>
    <row r="314" spans="2:52" ht="20.100000000000001" hidden="1" customHeight="1" outlineLevel="1">
      <c r="B314" s="433"/>
      <c r="C314" s="1002"/>
      <c r="D314" s="1003"/>
      <c r="E314" s="1003"/>
      <c r="F314" s="1004"/>
      <c r="G314" s="1005"/>
      <c r="H314" s="1006"/>
      <c r="I314" s="1006"/>
      <c r="J314" s="1006"/>
      <c r="K314" s="1007"/>
      <c r="L314" s="715"/>
      <c r="M314" s="715"/>
      <c r="N314" s="715"/>
      <c r="O314" s="715"/>
      <c r="P314" s="715"/>
      <c r="Q314" s="715"/>
      <c r="R314" s="715"/>
      <c r="S314" s="716"/>
      <c r="T314" s="717"/>
      <c r="U314" s="720">
        <f t="shared" si="101"/>
        <v>0</v>
      </c>
      <c r="V314" s="721">
        <f t="shared" si="102"/>
        <v>0</v>
      </c>
      <c r="W314" s="722">
        <f t="shared" si="103"/>
        <v>0</v>
      </c>
      <c r="X314" s="442"/>
      <c r="Y314" s="442"/>
      <c r="Z314" s="442"/>
      <c r="AA314" s="442"/>
      <c r="AB314" s="442"/>
      <c r="AC314" s="442"/>
      <c r="AD314" s="442"/>
      <c r="AE314" s="442"/>
      <c r="AF314" s="442"/>
      <c r="AG314" s="442"/>
      <c r="AH314" s="442"/>
      <c r="AI314" s="442"/>
      <c r="AJ314" s="442"/>
      <c r="AK314" s="442"/>
      <c r="AL314" s="442"/>
      <c r="AM314" s="442"/>
      <c r="AN314" s="442"/>
      <c r="AO314" s="442"/>
      <c r="AP314" s="442"/>
      <c r="AQ314" s="442"/>
      <c r="AR314" s="442"/>
      <c r="AS314" s="442"/>
      <c r="AT314" s="442"/>
      <c r="AU314" s="442"/>
      <c r="AV314" s="442"/>
      <c r="AW314" s="442"/>
      <c r="AX314" s="442"/>
      <c r="AY314" s="442"/>
      <c r="AZ314" s="442"/>
    </row>
    <row r="315" spans="2:52" ht="20.100000000000001" hidden="1" customHeight="1" outlineLevel="1">
      <c r="B315" s="434"/>
      <c r="C315" s="1002"/>
      <c r="D315" s="1003"/>
      <c r="E315" s="1003"/>
      <c r="F315" s="1004"/>
      <c r="G315" s="1005"/>
      <c r="H315" s="1006"/>
      <c r="I315" s="1006"/>
      <c r="J315" s="1006"/>
      <c r="K315" s="1007"/>
      <c r="L315" s="715"/>
      <c r="M315" s="715"/>
      <c r="N315" s="715"/>
      <c r="O315" s="715"/>
      <c r="P315" s="715"/>
      <c r="Q315" s="715"/>
      <c r="R315" s="715"/>
      <c r="S315" s="716"/>
      <c r="T315" s="717"/>
      <c r="U315" s="720">
        <f t="shared" si="101"/>
        <v>0</v>
      </c>
      <c r="V315" s="721">
        <f t="shared" si="102"/>
        <v>0</v>
      </c>
      <c r="W315" s="722">
        <f t="shared" si="103"/>
        <v>0</v>
      </c>
      <c r="X315" s="442"/>
      <c r="Y315" s="442"/>
      <c r="Z315" s="442"/>
      <c r="AA315" s="442"/>
      <c r="AB315" s="442"/>
      <c r="AC315" s="442"/>
      <c r="AD315" s="442"/>
      <c r="AE315" s="442"/>
      <c r="AF315" s="442"/>
      <c r="AG315" s="442"/>
      <c r="AH315" s="442"/>
      <c r="AI315" s="442"/>
      <c r="AJ315" s="442"/>
      <c r="AK315" s="442"/>
      <c r="AL315" s="442"/>
      <c r="AM315" s="442"/>
      <c r="AN315" s="442"/>
      <c r="AO315" s="442"/>
      <c r="AP315" s="442"/>
      <c r="AQ315" s="442"/>
      <c r="AR315" s="442"/>
      <c r="AS315" s="442"/>
      <c r="AT315" s="442"/>
      <c r="AU315" s="442"/>
      <c r="AV315" s="442"/>
      <c r="AW315" s="442"/>
      <c r="AX315" s="442"/>
      <c r="AY315" s="442"/>
      <c r="AZ315" s="442"/>
    </row>
    <row r="316" spans="2:52" ht="20.100000000000001" hidden="1" customHeight="1" outlineLevel="1">
      <c r="B316" s="434"/>
      <c r="C316" s="1002"/>
      <c r="D316" s="1003"/>
      <c r="E316" s="1003"/>
      <c r="F316" s="1004"/>
      <c r="G316" s="1005"/>
      <c r="H316" s="1006"/>
      <c r="I316" s="1006"/>
      <c r="J316" s="1006"/>
      <c r="K316" s="1007"/>
      <c r="L316" s="715"/>
      <c r="M316" s="715"/>
      <c r="N316" s="715"/>
      <c r="O316" s="715"/>
      <c r="P316" s="715"/>
      <c r="Q316" s="715"/>
      <c r="R316" s="715"/>
      <c r="S316" s="716"/>
      <c r="T316" s="717"/>
      <c r="U316" s="720">
        <f t="shared" si="101"/>
        <v>0</v>
      </c>
      <c r="V316" s="721">
        <f t="shared" si="102"/>
        <v>0</v>
      </c>
      <c r="W316" s="722">
        <f t="shared" si="103"/>
        <v>0</v>
      </c>
      <c r="X316" s="442"/>
      <c r="Y316" s="442"/>
      <c r="Z316" s="442"/>
      <c r="AA316" s="442"/>
      <c r="AB316" s="442"/>
      <c r="AC316" s="442"/>
      <c r="AD316" s="442"/>
      <c r="AE316" s="442"/>
      <c r="AF316" s="442"/>
      <c r="AG316" s="442"/>
      <c r="AH316" s="442"/>
      <c r="AI316" s="442"/>
      <c r="AJ316" s="442"/>
      <c r="AK316" s="442"/>
      <c r="AL316" s="442"/>
      <c r="AM316" s="442"/>
      <c r="AN316" s="442"/>
      <c r="AO316" s="442"/>
      <c r="AP316" s="442"/>
      <c r="AQ316" s="442"/>
      <c r="AR316" s="442"/>
      <c r="AS316" s="442"/>
      <c r="AT316" s="442"/>
      <c r="AU316" s="442"/>
      <c r="AV316" s="442"/>
      <c r="AW316" s="442"/>
      <c r="AX316" s="442"/>
      <c r="AY316" s="442"/>
      <c r="AZ316" s="442"/>
    </row>
    <row r="317" spans="2:52" ht="20.100000000000001" hidden="1" customHeight="1" outlineLevel="1">
      <c r="B317" s="434"/>
      <c r="C317" s="1002"/>
      <c r="D317" s="1003"/>
      <c r="E317" s="1003"/>
      <c r="F317" s="1004"/>
      <c r="G317" s="1005"/>
      <c r="H317" s="1006"/>
      <c r="I317" s="1006"/>
      <c r="J317" s="1006"/>
      <c r="K317" s="1007"/>
      <c r="L317" s="715"/>
      <c r="M317" s="715"/>
      <c r="N317" s="715"/>
      <c r="O317" s="715"/>
      <c r="P317" s="715"/>
      <c r="Q317" s="715"/>
      <c r="R317" s="715"/>
      <c r="S317" s="716"/>
      <c r="T317" s="717"/>
      <c r="U317" s="720">
        <f t="shared" si="101"/>
        <v>0</v>
      </c>
      <c r="V317" s="721">
        <f t="shared" si="102"/>
        <v>0</v>
      </c>
      <c r="W317" s="722">
        <f t="shared" si="103"/>
        <v>0</v>
      </c>
      <c r="X317" s="442"/>
      <c r="Y317" s="442"/>
      <c r="Z317" s="442"/>
      <c r="AA317" s="442"/>
      <c r="AB317" s="442"/>
      <c r="AC317" s="442"/>
      <c r="AD317" s="442"/>
      <c r="AE317" s="442"/>
      <c r="AF317" s="442"/>
      <c r="AG317" s="442"/>
      <c r="AH317" s="442"/>
      <c r="AI317" s="442"/>
      <c r="AJ317" s="442"/>
      <c r="AK317" s="442"/>
      <c r="AL317" s="442"/>
      <c r="AM317" s="442"/>
      <c r="AN317" s="442"/>
      <c r="AO317" s="442"/>
      <c r="AP317" s="442"/>
      <c r="AQ317" s="442"/>
      <c r="AR317" s="442"/>
      <c r="AS317" s="442"/>
      <c r="AT317" s="442"/>
      <c r="AU317" s="442"/>
      <c r="AV317" s="442"/>
      <c r="AW317" s="442"/>
      <c r="AX317" s="442"/>
      <c r="AY317" s="442"/>
      <c r="AZ317" s="442"/>
    </row>
    <row r="318" spans="2:52" ht="20.100000000000001" hidden="1" customHeight="1" outlineLevel="1">
      <c r="B318" s="434"/>
      <c r="C318" s="1002"/>
      <c r="D318" s="1003"/>
      <c r="E318" s="1003"/>
      <c r="F318" s="1004"/>
      <c r="G318" s="1005"/>
      <c r="H318" s="1006"/>
      <c r="I318" s="1006"/>
      <c r="J318" s="1006"/>
      <c r="K318" s="1007"/>
      <c r="L318" s="715"/>
      <c r="M318" s="715"/>
      <c r="N318" s="715"/>
      <c r="O318" s="715"/>
      <c r="P318" s="715"/>
      <c r="Q318" s="715"/>
      <c r="R318" s="715"/>
      <c r="S318" s="716"/>
      <c r="T318" s="717"/>
      <c r="U318" s="720">
        <f t="shared" si="101"/>
        <v>0</v>
      </c>
      <c r="V318" s="721">
        <f t="shared" si="102"/>
        <v>0</v>
      </c>
      <c r="W318" s="722">
        <f t="shared" si="103"/>
        <v>0</v>
      </c>
      <c r="X318" s="442"/>
      <c r="Y318" s="442"/>
      <c r="Z318" s="442"/>
      <c r="AA318" s="442"/>
      <c r="AB318" s="442"/>
      <c r="AC318" s="442"/>
      <c r="AD318" s="442"/>
      <c r="AE318" s="442"/>
      <c r="AF318" s="442"/>
      <c r="AG318" s="442"/>
      <c r="AH318" s="442"/>
      <c r="AI318" s="442"/>
      <c r="AJ318" s="442"/>
      <c r="AK318" s="442"/>
      <c r="AL318" s="442"/>
      <c r="AM318" s="442"/>
      <c r="AN318" s="442"/>
      <c r="AO318" s="442"/>
      <c r="AP318" s="442"/>
      <c r="AQ318" s="442"/>
      <c r="AR318" s="442"/>
      <c r="AS318" s="442"/>
      <c r="AT318" s="442"/>
      <c r="AU318" s="442"/>
      <c r="AV318" s="442"/>
      <c r="AW318" s="442"/>
      <c r="AX318" s="442"/>
      <c r="AY318" s="442"/>
      <c r="AZ318" s="442"/>
    </row>
    <row r="319" spans="2:52" ht="20.100000000000001" hidden="1" customHeight="1" outlineLevel="1">
      <c r="B319" s="434"/>
      <c r="C319" s="1002"/>
      <c r="D319" s="1003"/>
      <c r="E319" s="1003"/>
      <c r="F319" s="1004"/>
      <c r="G319" s="1005"/>
      <c r="H319" s="1006"/>
      <c r="I319" s="1006"/>
      <c r="J319" s="1006"/>
      <c r="K319" s="1007"/>
      <c r="L319" s="715"/>
      <c r="M319" s="715"/>
      <c r="N319" s="715"/>
      <c r="O319" s="715"/>
      <c r="P319" s="715"/>
      <c r="Q319" s="715"/>
      <c r="R319" s="715"/>
      <c r="S319" s="716"/>
      <c r="T319" s="717"/>
      <c r="U319" s="720">
        <f t="shared" si="101"/>
        <v>0</v>
      </c>
      <c r="V319" s="721">
        <f t="shared" si="102"/>
        <v>0</v>
      </c>
      <c r="W319" s="722">
        <f t="shared" si="103"/>
        <v>0</v>
      </c>
      <c r="X319" s="442"/>
      <c r="Y319" s="442"/>
      <c r="Z319" s="442"/>
      <c r="AA319" s="442"/>
      <c r="AB319" s="442"/>
      <c r="AC319" s="442"/>
      <c r="AD319" s="442"/>
      <c r="AE319" s="442"/>
      <c r="AF319" s="442"/>
      <c r="AG319" s="442"/>
      <c r="AH319" s="442"/>
      <c r="AI319" s="442"/>
      <c r="AJ319" s="442"/>
      <c r="AK319" s="442"/>
      <c r="AL319" s="442"/>
      <c r="AM319" s="442"/>
      <c r="AN319" s="442"/>
      <c r="AO319" s="442"/>
      <c r="AP319" s="442"/>
      <c r="AQ319" s="442"/>
      <c r="AR319" s="442"/>
      <c r="AS319" s="442"/>
      <c r="AT319" s="442"/>
      <c r="AU319" s="442"/>
      <c r="AV319" s="442"/>
      <c r="AW319" s="442"/>
      <c r="AX319" s="442"/>
      <c r="AY319" s="442"/>
      <c r="AZ319" s="442"/>
    </row>
    <row r="320" spans="2:52" ht="20.100000000000001" hidden="1" customHeight="1" outlineLevel="1">
      <c r="B320" s="434"/>
      <c r="C320" s="1002"/>
      <c r="D320" s="1003"/>
      <c r="E320" s="1003"/>
      <c r="F320" s="1004"/>
      <c r="G320" s="1005"/>
      <c r="H320" s="1006"/>
      <c r="I320" s="1006"/>
      <c r="J320" s="1006"/>
      <c r="K320" s="1007"/>
      <c r="L320" s="715"/>
      <c r="M320" s="715"/>
      <c r="N320" s="715"/>
      <c r="O320" s="715"/>
      <c r="P320" s="715"/>
      <c r="Q320" s="715"/>
      <c r="R320" s="715"/>
      <c r="S320" s="716"/>
      <c r="T320" s="717"/>
      <c r="U320" s="720">
        <f t="shared" si="101"/>
        <v>0</v>
      </c>
      <c r="V320" s="721">
        <f t="shared" si="102"/>
        <v>0</v>
      </c>
      <c r="W320" s="722">
        <f t="shared" si="103"/>
        <v>0</v>
      </c>
      <c r="X320" s="442"/>
      <c r="Y320" s="442"/>
      <c r="Z320" s="442"/>
      <c r="AA320" s="442"/>
      <c r="AB320" s="442"/>
      <c r="AC320" s="442"/>
      <c r="AD320" s="442"/>
      <c r="AE320" s="442"/>
      <c r="AF320" s="442"/>
      <c r="AG320" s="442"/>
      <c r="AH320" s="442"/>
      <c r="AI320" s="442"/>
      <c r="AJ320" s="442"/>
      <c r="AK320" s="442"/>
      <c r="AL320" s="442"/>
      <c r="AM320" s="442"/>
      <c r="AN320" s="442"/>
      <c r="AO320" s="442"/>
      <c r="AP320" s="442"/>
      <c r="AQ320" s="442"/>
      <c r="AR320" s="442"/>
      <c r="AS320" s="442"/>
      <c r="AT320" s="442"/>
      <c r="AU320" s="442"/>
      <c r="AV320" s="442"/>
      <c r="AW320" s="442"/>
      <c r="AX320" s="442"/>
      <c r="AY320" s="442"/>
      <c r="AZ320" s="442"/>
    </row>
    <row r="321" spans="2:52" ht="20.100000000000001" hidden="1" customHeight="1" outlineLevel="1">
      <c r="B321" s="434"/>
      <c r="C321" s="1002"/>
      <c r="D321" s="1003"/>
      <c r="E321" s="1003"/>
      <c r="F321" s="1004"/>
      <c r="G321" s="1005"/>
      <c r="H321" s="1006"/>
      <c r="I321" s="1006"/>
      <c r="J321" s="1006"/>
      <c r="K321" s="1007"/>
      <c r="L321" s="715"/>
      <c r="M321" s="715"/>
      <c r="N321" s="715"/>
      <c r="O321" s="715"/>
      <c r="P321" s="715"/>
      <c r="Q321" s="715"/>
      <c r="R321" s="715"/>
      <c r="S321" s="716"/>
      <c r="T321" s="717"/>
      <c r="U321" s="720">
        <f t="shared" si="101"/>
        <v>0</v>
      </c>
      <c r="V321" s="721">
        <f t="shared" si="102"/>
        <v>0</v>
      </c>
      <c r="W321" s="722">
        <f t="shared" si="103"/>
        <v>0</v>
      </c>
      <c r="X321" s="442"/>
      <c r="Y321" s="442"/>
      <c r="Z321" s="442"/>
      <c r="AA321" s="442"/>
      <c r="AB321" s="442"/>
      <c r="AC321" s="442"/>
      <c r="AD321" s="442"/>
      <c r="AE321" s="442"/>
      <c r="AF321" s="442"/>
      <c r="AG321" s="442"/>
      <c r="AH321" s="442"/>
      <c r="AI321" s="442"/>
      <c r="AJ321" s="442"/>
      <c r="AK321" s="442"/>
      <c r="AL321" s="442"/>
      <c r="AM321" s="442"/>
      <c r="AN321" s="442"/>
      <c r="AO321" s="442"/>
      <c r="AP321" s="442"/>
      <c r="AQ321" s="442"/>
      <c r="AR321" s="442"/>
      <c r="AS321" s="442"/>
      <c r="AT321" s="442"/>
      <c r="AU321" s="442"/>
      <c r="AV321" s="442"/>
      <c r="AW321" s="442"/>
      <c r="AX321" s="442"/>
      <c r="AY321" s="442"/>
      <c r="AZ321" s="442"/>
    </row>
    <row r="322" spans="2:52" ht="20.100000000000001" hidden="1" customHeight="1" outlineLevel="1">
      <c r="B322" s="434"/>
      <c r="C322" s="1002"/>
      <c r="D322" s="1003"/>
      <c r="E322" s="1003"/>
      <c r="F322" s="1004"/>
      <c r="G322" s="1005"/>
      <c r="H322" s="1006"/>
      <c r="I322" s="1006"/>
      <c r="J322" s="1006"/>
      <c r="K322" s="1007"/>
      <c r="L322" s="715"/>
      <c r="M322" s="715"/>
      <c r="N322" s="715"/>
      <c r="O322" s="715"/>
      <c r="P322" s="715"/>
      <c r="Q322" s="715"/>
      <c r="R322" s="715"/>
      <c r="S322" s="716"/>
      <c r="T322" s="717"/>
      <c r="U322" s="720">
        <f t="shared" si="101"/>
        <v>0</v>
      </c>
      <c r="V322" s="721">
        <f t="shared" si="102"/>
        <v>0</v>
      </c>
      <c r="W322" s="722">
        <f t="shared" si="103"/>
        <v>0</v>
      </c>
      <c r="X322" s="442"/>
      <c r="Y322" s="442"/>
      <c r="Z322" s="442"/>
      <c r="AA322" s="442"/>
      <c r="AB322" s="442"/>
      <c r="AC322" s="442"/>
      <c r="AD322" s="442"/>
      <c r="AE322" s="442"/>
      <c r="AF322" s="442"/>
      <c r="AG322" s="442"/>
      <c r="AH322" s="442"/>
      <c r="AI322" s="442"/>
      <c r="AJ322" s="442"/>
      <c r="AK322" s="442"/>
      <c r="AL322" s="442"/>
      <c r="AM322" s="442"/>
      <c r="AN322" s="442"/>
      <c r="AO322" s="442"/>
      <c r="AP322" s="442"/>
      <c r="AQ322" s="442"/>
      <c r="AR322" s="442"/>
      <c r="AS322" s="442"/>
      <c r="AT322" s="442"/>
      <c r="AU322" s="442"/>
      <c r="AV322" s="442"/>
      <c r="AW322" s="442"/>
      <c r="AX322" s="442"/>
      <c r="AY322" s="442"/>
      <c r="AZ322" s="442"/>
    </row>
    <row r="323" spans="2:52" ht="20.100000000000001" hidden="1" customHeight="1" outlineLevel="1">
      <c r="B323" s="434"/>
      <c r="C323" s="1002"/>
      <c r="D323" s="1003"/>
      <c r="E323" s="1003"/>
      <c r="F323" s="1004"/>
      <c r="G323" s="1005"/>
      <c r="H323" s="1006"/>
      <c r="I323" s="1006"/>
      <c r="J323" s="1006"/>
      <c r="K323" s="1007"/>
      <c r="L323" s="715"/>
      <c r="M323" s="715"/>
      <c r="N323" s="715"/>
      <c r="O323" s="715"/>
      <c r="P323" s="715"/>
      <c r="Q323" s="715"/>
      <c r="R323" s="715"/>
      <c r="S323" s="716"/>
      <c r="T323" s="717"/>
      <c r="U323" s="720">
        <f t="shared" si="101"/>
        <v>0</v>
      </c>
      <c r="V323" s="721">
        <f t="shared" si="102"/>
        <v>0</v>
      </c>
      <c r="W323" s="722">
        <f t="shared" si="103"/>
        <v>0</v>
      </c>
      <c r="X323" s="442"/>
      <c r="Y323" s="442"/>
      <c r="Z323" s="442"/>
      <c r="AA323" s="442"/>
      <c r="AB323" s="442"/>
      <c r="AC323" s="442"/>
      <c r="AD323" s="442"/>
      <c r="AE323" s="442"/>
      <c r="AF323" s="442"/>
      <c r="AG323" s="442"/>
      <c r="AH323" s="442"/>
      <c r="AI323" s="442"/>
      <c r="AJ323" s="442"/>
      <c r="AK323" s="442"/>
      <c r="AL323" s="442"/>
      <c r="AM323" s="442"/>
      <c r="AN323" s="442"/>
      <c r="AO323" s="442"/>
      <c r="AP323" s="442"/>
      <c r="AQ323" s="442"/>
      <c r="AR323" s="442"/>
      <c r="AS323" s="442"/>
      <c r="AT323" s="442"/>
      <c r="AU323" s="442"/>
      <c r="AV323" s="442"/>
      <c r="AW323" s="442"/>
      <c r="AX323" s="442"/>
      <c r="AY323" s="442"/>
      <c r="AZ323" s="442"/>
    </row>
    <row r="324" spans="2:52" s="19" customFormat="1" ht="9.9499999999999993" hidden="1" customHeight="1" outlineLevel="1">
      <c r="B324" s="435"/>
      <c r="C324" s="437"/>
      <c r="D324" s="437"/>
      <c r="E324" s="437"/>
      <c r="F324" s="437"/>
      <c r="G324" s="666"/>
      <c r="H324" s="666"/>
      <c r="I324" s="666"/>
      <c r="J324" s="666"/>
      <c r="K324" s="666"/>
      <c r="L324" s="438"/>
      <c r="M324" s="438"/>
      <c r="N324" s="438"/>
      <c r="O324" s="438"/>
      <c r="P324" s="438"/>
      <c r="Q324" s="438"/>
      <c r="R324" s="438"/>
      <c r="S324" s="438"/>
      <c r="T324" s="439"/>
      <c r="U324" s="439"/>
      <c r="V324" s="439"/>
      <c r="W324" s="667"/>
      <c r="X324" s="668"/>
      <c r="Y324" s="668"/>
      <c r="Z324" s="668"/>
      <c r="AA324" s="668"/>
      <c r="AB324" s="668"/>
      <c r="AC324" s="668"/>
      <c r="AD324" s="668"/>
      <c r="AE324" s="668"/>
      <c r="AF324" s="668"/>
      <c r="AG324" s="668"/>
      <c r="AH324" s="668"/>
      <c r="AI324" s="668"/>
      <c r="AJ324" s="668"/>
      <c r="AK324" s="668"/>
      <c r="AL324" s="668"/>
      <c r="AM324" s="668"/>
      <c r="AN324" s="668"/>
      <c r="AO324" s="668"/>
      <c r="AP324" s="668"/>
      <c r="AQ324" s="668"/>
      <c r="AR324" s="668"/>
      <c r="AS324" s="668"/>
      <c r="AT324" s="668"/>
      <c r="AU324" s="668"/>
      <c r="AV324" s="668"/>
      <c r="AW324" s="668"/>
      <c r="AX324" s="668"/>
      <c r="AY324" s="668"/>
      <c r="AZ324" s="668"/>
    </row>
    <row r="325" spans="2:52" ht="20.100000000000001" customHeight="1" collapsed="1">
      <c r="B325" s="32">
        <f>B313+1</f>
        <v>27</v>
      </c>
      <c r="C325" s="1013"/>
      <c r="D325" s="1014"/>
      <c r="E325" s="1014"/>
      <c r="F325" s="1015"/>
      <c r="G325" s="1016"/>
      <c r="H325" s="1017"/>
      <c r="I325" s="1017"/>
      <c r="J325" s="1017"/>
      <c r="K325" s="1018"/>
      <c r="L325" s="701">
        <f t="shared" ref="L325:R325" si="104">SUM(L326:L335)</f>
        <v>0</v>
      </c>
      <c r="M325" s="702">
        <f t="shared" si="104"/>
        <v>0</v>
      </c>
      <c r="N325" s="703">
        <f t="shared" si="104"/>
        <v>0</v>
      </c>
      <c r="O325" s="703">
        <f t="shared" si="104"/>
        <v>0</v>
      </c>
      <c r="P325" s="702">
        <f t="shared" si="104"/>
        <v>0</v>
      </c>
      <c r="Q325" s="704">
        <f t="shared" si="104"/>
        <v>0</v>
      </c>
      <c r="R325" s="701">
        <f t="shared" si="104"/>
        <v>0</v>
      </c>
      <c r="S325" s="705">
        <v>1</v>
      </c>
      <c r="T325" s="706">
        <f>(S326*T326)+(S327*T327)+(S328*T328)+(S329*T329)+(S330*T330)+(S331*T331)+(S332*T332)+(S333*T333)+(S334*T334)+(S335*T335)</f>
        <v>0</v>
      </c>
      <c r="U325" s="665">
        <f t="shared" ref="U325:U335" si="105">S325*T325*(1+MGKZ)*(1+Gewinn)*(1+Sicherheit)</f>
        <v>0</v>
      </c>
      <c r="V325" s="643">
        <f t="shared" ref="V325:V335" si="106">R325*Fertigung</f>
        <v>0</v>
      </c>
      <c r="W325" s="50">
        <f t="shared" ref="W325:W335" si="107">L325*$E$6+M325*$M$6+N325*$M$7+O325*$M$8+P325*$E$7+Q325*$M$9+U325+V325</f>
        <v>0</v>
      </c>
      <c r="X325" s="442"/>
      <c r="Y325" s="442"/>
      <c r="Z325" s="442"/>
      <c r="AA325" s="442"/>
      <c r="AB325" s="442"/>
      <c r="AC325" s="442"/>
      <c r="AD325" s="442"/>
      <c r="AE325" s="442"/>
      <c r="AF325" s="442"/>
      <c r="AG325" s="442"/>
      <c r="AH325" s="442"/>
      <c r="AI325" s="442"/>
      <c r="AJ325" s="442"/>
      <c r="AK325" s="442"/>
      <c r="AL325" s="442"/>
      <c r="AM325" s="442"/>
      <c r="AN325" s="442"/>
      <c r="AO325" s="442"/>
      <c r="AP325" s="442"/>
      <c r="AQ325" s="442"/>
      <c r="AR325" s="442"/>
      <c r="AS325" s="442"/>
      <c r="AT325" s="442"/>
      <c r="AU325" s="442"/>
      <c r="AV325" s="442"/>
      <c r="AW325" s="442"/>
      <c r="AX325" s="442"/>
      <c r="AY325" s="442"/>
      <c r="AZ325" s="442"/>
    </row>
    <row r="326" spans="2:52" ht="20.100000000000001" hidden="1" customHeight="1" outlineLevel="1">
      <c r="B326" s="433"/>
      <c r="C326" s="1002"/>
      <c r="D326" s="1003"/>
      <c r="E326" s="1003"/>
      <c r="F326" s="1004"/>
      <c r="G326" s="1005"/>
      <c r="H326" s="1006"/>
      <c r="I326" s="1006"/>
      <c r="J326" s="1006"/>
      <c r="K326" s="1007"/>
      <c r="L326" s="715"/>
      <c r="M326" s="715"/>
      <c r="N326" s="715"/>
      <c r="O326" s="715"/>
      <c r="P326" s="715"/>
      <c r="Q326" s="715"/>
      <c r="R326" s="715"/>
      <c r="S326" s="716"/>
      <c r="T326" s="717"/>
      <c r="U326" s="720">
        <f t="shared" si="105"/>
        <v>0</v>
      </c>
      <c r="V326" s="721">
        <f t="shared" si="106"/>
        <v>0</v>
      </c>
      <c r="W326" s="722">
        <f t="shared" si="107"/>
        <v>0</v>
      </c>
      <c r="X326" s="442"/>
      <c r="Y326" s="442"/>
      <c r="Z326" s="442"/>
      <c r="AA326" s="442"/>
      <c r="AB326" s="442"/>
      <c r="AC326" s="442"/>
      <c r="AD326" s="442"/>
      <c r="AE326" s="442"/>
      <c r="AF326" s="442"/>
      <c r="AG326" s="442"/>
      <c r="AH326" s="442"/>
      <c r="AI326" s="442"/>
      <c r="AJ326" s="442"/>
      <c r="AK326" s="442"/>
      <c r="AL326" s="442"/>
      <c r="AM326" s="442"/>
      <c r="AN326" s="442"/>
      <c r="AO326" s="442"/>
      <c r="AP326" s="442"/>
      <c r="AQ326" s="442"/>
      <c r="AR326" s="442"/>
      <c r="AS326" s="442"/>
      <c r="AT326" s="442"/>
      <c r="AU326" s="442"/>
      <c r="AV326" s="442"/>
      <c r="AW326" s="442"/>
      <c r="AX326" s="442"/>
      <c r="AY326" s="442"/>
      <c r="AZ326" s="442"/>
    </row>
    <row r="327" spans="2:52" ht="20.100000000000001" hidden="1" customHeight="1" outlineLevel="1">
      <c r="B327" s="434"/>
      <c r="C327" s="1002"/>
      <c r="D327" s="1003"/>
      <c r="E327" s="1003"/>
      <c r="F327" s="1004"/>
      <c r="G327" s="1005"/>
      <c r="H327" s="1006"/>
      <c r="I327" s="1006"/>
      <c r="J327" s="1006"/>
      <c r="K327" s="1007"/>
      <c r="L327" s="715"/>
      <c r="M327" s="715"/>
      <c r="N327" s="715"/>
      <c r="O327" s="715"/>
      <c r="P327" s="715"/>
      <c r="Q327" s="715"/>
      <c r="R327" s="715"/>
      <c r="S327" s="716"/>
      <c r="T327" s="717"/>
      <c r="U327" s="720">
        <f t="shared" si="105"/>
        <v>0</v>
      </c>
      <c r="V327" s="721">
        <f t="shared" si="106"/>
        <v>0</v>
      </c>
      <c r="W327" s="722">
        <f t="shared" si="107"/>
        <v>0</v>
      </c>
      <c r="X327" s="442"/>
      <c r="Y327" s="442"/>
      <c r="Z327" s="442"/>
      <c r="AA327" s="442"/>
      <c r="AB327" s="442"/>
      <c r="AC327" s="442"/>
      <c r="AD327" s="442"/>
      <c r="AE327" s="442"/>
      <c r="AF327" s="442"/>
      <c r="AG327" s="442"/>
      <c r="AH327" s="442"/>
      <c r="AI327" s="442"/>
      <c r="AJ327" s="442"/>
      <c r="AK327" s="442"/>
      <c r="AL327" s="442"/>
      <c r="AM327" s="442"/>
      <c r="AN327" s="442"/>
      <c r="AO327" s="442"/>
      <c r="AP327" s="442"/>
      <c r="AQ327" s="442"/>
      <c r="AR327" s="442"/>
      <c r="AS327" s="442"/>
      <c r="AT327" s="442"/>
      <c r="AU327" s="442"/>
      <c r="AV327" s="442"/>
      <c r="AW327" s="442"/>
      <c r="AX327" s="442"/>
      <c r="AY327" s="442"/>
      <c r="AZ327" s="442"/>
    </row>
    <row r="328" spans="2:52" ht="20.100000000000001" hidden="1" customHeight="1" outlineLevel="1">
      <c r="B328" s="434"/>
      <c r="C328" s="1002"/>
      <c r="D328" s="1003"/>
      <c r="E328" s="1003"/>
      <c r="F328" s="1004"/>
      <c r="G328" s="1005"/>
      <c r="H328" s="1006"/>
      <c r="I328" s="1006"/>
      <c r="J328" s="1006"/>
      <c r="K328" s="1007"/>
      <c r="L328" s="715"/>
      <c r="M328" s="715"/>
      <c r="N328" s="715"/>
      <c r="O328" s="715"/>
      <c r="P328" s="715"/>
      <c r="Q328" s="715"/>
      <c r="R328" s="715"/>
      <c r="S328" s="716"/>
      <c r="T328" s="717"/>
      <c r="U328" s="720">
        <f t="shared" si="105"/>
        <v>0</v>
      </c>
      <c r="V328" s="721">
        <f t="shared" si="106"/>
        <v>0</v>
      </c>
      <c r="W328" s="722">
        <f t="shared" si="107"/>
        <v>0</v>
      </c>
      <c r="X328" s="442"/>
      <c r="Y328" s="442"/>
      <c r="Z328" s="442"/>
      <c r="AA328" s="442"/>
      <c r="AB328" s="442"/>
      <c r="AC328" s="442"/>
      <c r="AD328" s="442"/>
      <c r="AE328" s="442"/>
      <c r="AF328" s="442"/>
      <c r="AG328" s="442"/>
      <c r="AH328" s="442"/>
      <c r="AI328" s="442"/>
      <c r="AJ328" s="442"/>
      <c r="AK328" s="442"/>
      <c r="AL328" s="442"/>
      <c r="AM328" s="442"/>
      <c r="AN328" s="442"/>
      <c r="AO328" s="442"/>
      <c r="AP328" s="442"/>
      <c r="AQ328" s="442"/>
      <c r="AR328" s="442"/>
      <c r="AS328" s="442"/>
      <c r="AT328" s="442"/>
      <c r="AU328" s="442"/>
      <c r="AV328" s="442"/>
      <c r="AW328" s="442"/>
      <c r="AX328" s="442"/>
      <c r="AY328" s="442"/>
      <c r="AZ328" s="442"/>
    </row>
    <row r="329" spans="2:52" ht="20.100000000000001" hidden="1" customHeight="1" outlineLevel="1">
      <c r="B329" s="434"/>
      <c r="C329" s="1002"/>
      <c r="D329" s="1003"/>
      <c r="E329" s="1003"/>
      <c r="F329" s="1004"/>
      <c r="G329" s="1005"/>
      <c r="H329" s="1006"/>
      <c r="I329" s="1006"/>
      <c r="J329" s="1006"/>
      <c r="K329" s="1007"/>
      <c r="L329" s="715"/>
      <c r="M329" s="715"/>
      <c r="N329" s="715"/>
      <c r="O329" s="715"/>
      <c r="P329" s="715"/>
      <c r="Q329" s="715"/>
      <c r="R329" s="715"/>
      <c r="S329" s="716"/>
      <c r="T329" s="717"/>
      <c r="U329" s="720">
        <f t="shared" si="105"/>
        <v>0</v>
      </c>
      <c r="V329" s="721">
        <f t="shared" si="106"/>
        <v>0</v>
      </c>
      <c r="W329" s="722">
        <f t="shared" si="107"/>
        <v>0</v>
      </c>
      <c r="X329" s="442"/>
      <c r="Y329" s="442"/>
      <c r="Z329" s="442"/>
      <c r="AA329" s="442"/>
      <c r="AB329" s="442"/>
      <c r="AC329" s="442"/>
      <c r="AD329" s="442"/>
      <c r="AE329" s="442"/>
      <c r="AF329" s="442"/>
      <c r="AG329" s="442"/>
      <c r="AH329" s="442"/>
      <c r="AI329" s="442"/>
      <c r="AJ329" s="442"/>
      <c r="AK329" s="442"/>
      <c r="AL329" s="442"/>
      <c r="AM329" s="442"/>
      <c r="AN329" s="442"/>
      <c r="AO329" s="442"/>
      <c r="AP329" s="442"/>
      <c r="AQ329" s="442"/>
      <c r="AR329" s="442"/>
      <c r="AS329" s="442"/>
      <c r="AT329" s="442"/>
      <c r="AU329" s="442"/>
      <c r="AV329" s="442"/>
      <c r="AW329" s="442"/>
      <c r="AX329" s="442"/>
      <c r="AY329" s="442"/>
      <c r="AZ329" s="442"/>
    </row>
    <row r="330" spans="2:52" ht="20.100000000000001" hidden="1" customHeight="1" outlineLevel="1">
      <c r="B330" s="434"/>
      <c r="C330" s="1002"/>
      <c r="D330" s="1003"/>
      <c r="E330" s="1003"/>
      <c r="F330" s="1004"/>
      <c r="G330" s="1005"/>
      <c r="H330" s="1006"/>
      <c r="I330" s="1006"/>
      <c r="J330" s="1006"/>
      <c r="K330" s="1007"/>
      <c r="L330" s="715"/>
      <c r="M330" s="715"/>
      <c r="N330" s="715"/>
      <c r="O330" s="715"/>
      <c r="P330" s="715"/>
      <c r="Q330" s="715"/>
      <c r="R330" s="715"/>
      <c r="S330" s="716"/>
      <c r="T330" s="717"/>
      <c r="U330" s="720">
        <f t="shared" si="105"/>
        <v>0</v>
      </c>
      <c r="V330" s="721">
        <f t="shared" si="106"/>
        <v>0</v>
      </c>
      <c r="W330" s="722">
        <f t="shared" si="107"/>
        <v>0</v>
      </c>
      <c r="X330" s="442"/>
      <c r="Y330" s="442"/>
      <c r="Z330" s="442"/>
      <c r="AA330" s="442"/>
      <c r="AB330" s="442"/>
      <c r="AC330" s="442"/>
      <c r="AD330" s="442"/>
      <c r="AE330" s="442"/>
      <c r="AF330" s="442"/>
      <c r="AG330" s="442"/>
      <c r="AH330" s="442"/>
      <c r="AI330" s="442"/>
      <c r="AJ330" s="442"/>
      <c r="AK330" s="442"/>
      <c r="AL330" s="442"/>
      <c r="AM330" s="442"/>
      <c r="AN330" s="442"/>
      <c r="AO330" s="442"/>
      <c r="AP330" s="442"/>
      <c r="AQ330" s="442"/>
      <c r="AR330" s="442"/>
      <c r="AS330" s="442"/>
      <c r="AT330" s="442"/>
      <c r="AU330" s="442"/>
      <c r="AV330" s="442"/>
      <c r="AW330" s="442"/>
      <c r="AX330" s="442"/>
      <c r="AY330" s="442"/>
      <c r="AZ330" s="442"/>
    </row>
    <row r="331" spans="2:52" ht="20.100000000000001" hidden="1" customHeight="1" outlineLevel="1">
      <c r="B331" s="434"/>
      <c r="C331" s="1002"/>
      <c r="D331" s="1003"/>
      <c r="E331" s="1003"/>
      <c r="F331" s="1004"/>
      <c r="G331" s="1005"/>
      <c r="H331" s="1006"/>
      <c r="I331" s="1006"/>
      <c r="J331" s="1006"/>
      <c r="K331" s="1007"/>
      <c r="L331" s="715"/>
      <c r="M331" s="715"/>
      <c r="N331" s="715"/>
      <c r="O331" s="715"/>
      <c r="P331" s="715"/>
      <c r="Q331" s="715"/>
      <c r="R331" s="715"/>
      <c r="S331" s="716"/>
      <c r="T331" s="717"/>
      <c r="U331" s="720">
        <f t="shared" si="105"/>
        <v>0</v>
      </c>
      <c r="V331" s="721">
        <f t="shared" si="106"/>
        <v>0</v>
      </c>
      <c r="W331" s="722">
        <f t="shared" si="107"/>
        <v>0</v>
      </c>
      <c r="X331" s="442"/>
      <c r="Y331" s="442"/>
      <c r="Z331" s="442"/>
      <c r="AA331" s="442"/>
      <c r="AB331" s="442"/>
      <c r="AC331" s="442"/>
      <c r="AD331" s="442"/>
      <c r="AE331" s="442"/>
      <c r="AF331" s="442"/>
      <c r="AG331" s="442"/>
      <c r="AH331" s="442"/>
      <c r="AI331" s="442"/>
      <c r="AJ331" s="442"/>
      <c r="AK331" s="442"/>
      <c r="AL331" s="442"/>
      <c r="AM331" s="442"/>
      <c r="AN331" s="442"/>
      <c r="AO331" s="442"/>
      <c r="AP331" s="442"/>
      <c r="AQ331" s="442"/>
      <c r="AR331" s="442"/>
      <c r="AS331" s="442"/>
      <c r="AT331" s="442"/>
      <c r="AU331" s="442"/>
      <c r="AV331" s="442"/>
      <c r="AW331" s="442"/>
      <c r="AX331" s="442"/>
      <c r="AY331" s="442"/>
      <c r="AZ331" s="442"/>
    </row>
    <row r="332" spans="2:52" ht="20.100000000000001" hidden="1" customHeight="1" outlineLevel="1">
      <c r="B332" s="434"/>
      <c r="C332" s="1002"/>
      <c r="D332" s="1003"/>
      <c r="E332" s="1003"/>
      <c r="F332" s="1004"/>
      <c r="G332" s="1005"/>
      <c r="H332" s="1006"/>
      <c r="I332" s="1006"/>
      <c r="J332" s="1006"/>
      <c r="K332" s="1007"/>
      <c r="L332" s="715"/>
      <c r="M332" s="715"/>
      <c r="N332" s="715"/>
      <c r="O332" s="715"/>
      <c r="P332" s="715"/>
      <c r="Q332" s="715"/>
      <c r="R332" s="715"/>
      <c r="S332" s="716"/>
      <c r="T332" s="717"/>
      <c r="U332" s="720">
        <f t="shared" si="105"/>
        <v>0</v>
      </c>
      <c r="V332" s="721">
        <f t="shared" si="106"/>
        <v>0</v>
      </c>
      <c r="W332" s="722">
        <f t="shared" si="107"/>
        <v>0</v>
      </c>
      <c r="X332" s="442"/>
      <c r="Y332" s="442"/>
      <c r="Z332" s="442"/>
      <c r="AA332" s="442"/>
      <c r="AB332" s="442"/>
      <c r="AC332" s="442"/>
      <c r="AD332" s="442"/>
      <c r="AE332" s="442"/>
      <c r="AF332" s="442"/>
      <c r="AG332" s="442"/>
      <c r="AH332" s="442"/>
      <c r="AI332" s="442"/>
      <c r="AJ332" s="442"/>
      <c r="AK332" s="442"/>
      <c r="AL332" s="442"/>
      <c r="AM332" s="442"/>
      <c r="AN332" s="442"/>
      <c r="AO332" s="442"/>
      <c r="AP332" s="442"/>
      <c r="AQ332" s="442"/>
      <c r="AR332" s="442"/>
      <c r="AS332" s="442"/>
      <c r="AT332" s="442"/>
      <c r="AU332" s="442"/>
      <c r="AV332" s="442"/>
      <c r="AW332" s="442"/>
      <c r="AX332" s="442"/>
      <c r="AY332" s="442"/>
      <c r="AZ332" s="442"/>
    </row>
    <row r="333" spans="2:52" ht="20.100000000000001" hidden="1" customHeight="1" outlineLevel="1">
      <c r="B333" s="434"/>
      <c r="C333" s="1002"/>
      <c r="D333" s="1003"/>
      <c r="E333" s="1003"/>
      <c r="F333" s="1004"/>
      <c r="G333" s="1005"/>
      <c r="H333" s="1006"/>
      <c r="I333" s="1006"/>
      <c r="J333" s="1006"/>
      <c r="K333" s="1007"/>
      <c r="L333" s="715"/>
      <c r="M333" s="715"/>
      <c r="N333" s="715"/>
      <c r="O333" s="715"/>
      <c r="P333" s="715"/>
      <c r="Q333" s="715"/>
      <c r="R333" s="715"/>
      <c r="S333" s="716"/>
      <c r="T333" s="717"/>
      <c r="U333" s="720">
        <f t="shared" si="105"/>
        <v>0</v>
      </c>
      <c r="V333" s="721">
        <f t="shared" si="106"/>
        <v>0</v>
      </c>
      <c r="W333" s="722">
        <f t="shared" si="107"/>
        <v>0</v>
      </c>
      <c r="X333" s="442"/>
      <c r="Y333" s="442"/>
      <c r="Z333" s="442"/>
      <c r="AA333" s="442"/>
      <c r="AB333" s="442"/>
      <c r="AC333" s="442"/>
      <c r="AD333" s="442"/>
      <c r="AE333" s="442"/>
      <c r="AF333" s="442"/>
      <c r="AG333" s="442"/>
      <c r="AH333" s="442"/>
      <c r="AI333" s="442"/>
      <c r="AJ333" s="442"/>
      <c r="AK333" s="442"/>
      <c r="AL333" s="442"/>
      <c r="AM333" s="442"/>
      <c r="AN333" s="442"/>
      <c r="AO333" s="442"/>
      <c r="AP333" s="442"/>
      <c r="AQ333" s="442"/>
      <c r="AR333" s="442"/>
      <c r="AS333" s="442"/>
      <c r="AT333" s="442"/>
      <c r="AU333" s="442"/>
      <c r="AV333" s="442"/>
      <c r="AW333" s="442"/>
      <c r="AX333" s="442"/>
      <c r="AY333" s="442"/>
      <c r="AZ333" s="442"/>
    </row>
    <row r="334" spans="2:52" ht="20.100000000000001" hidden="1" customHeight="1" outlineLevel="1">
      <c r="B334" s="434"/>
      <c r="C334" s="1002"/>
      <c r="D334" s="1003"/>
      <c r="E334" s="1003"/>
      <c r="F334" s="1004"/>
      <c r="G334" s="1005"/>
      <c r="H334" s="1006"/>
      <c r="I334" s="1006"/>
      <c r="J334" s="1006"/>
      <c r="K334" s="1007"/>
      <c r="L334" s="715"/>
      <c r="M334" s="715"/>
      <c r="N334" s="715"/>
      <c r="O334" s="715"/>
      <c r="P334" s="715"/>
      <c r="Q334" s="715"/>
      <c r="R334" s="715"/>
      <c r="S334" s="716"/>
      <c r="T334" s="717"/>
      <c r="U334" s="720">
        <f t="shared" si="105"/>
        <v>0</v>
      </c>
      <c r="V334" s="721">
        <f t="shared" si="106"/>
        <v>0</v>
      </c>
      <c r="W334" s="722">
        <f t="shared" si="107"/>
        <v>0</v>
      </c>
      <c r="X334" s="442"/>
      <c r="Y334" s="442"/>
      <c r="Z334" s="442"/>
      <c r="AA334" s="442"/>
      <c r="AB334" s="442"/>
      <c r="AC334" s="442"/>
      <c r="AD334" s="442"/>
      <c r="AE334" s="442"/>
      <c r="AF334" s="442"/>
      <c r="AG334" s="442"/>
      <c r="AH334" s="442"/>
      <c r="AI334" s="442"/>
      <c r="AJ334" s="442"/>
      <c r="AK334" s="442"/>
      <c r="AL334" s="442"/>
      <c r="AM334" s="442"/>
      <c r="AN334" s="442"/>
      <c r="AO334" s="442"/>
      <c r="AP334" s="442"/>
      <c r="AQ334" s="442"/>
      <c r="AR334" s="442"/>
      <c r="AS334" s="442"/>
      <c r="AT334" s="442"/>
      <c r="AU334" s="442"/>
      <c r="AV334" s="442"/>
      <c r="AW334" s="442"/>
      <c r="AX334" s="442"/>
      <c r="AY334" s="442"/>
      <c r="AZ334" s="442"/>
    </row>
    <row r="335" spans="2:52" ht="20.100000000000001" hidden="1" customHeight="1" outlineLevel="1">
      <c r="B335" s="434"/>
      <c r="C335" s="1002"/>
      <c r="D335" s="1003"/>
      <c r="E335" s="1003"/>
      <c r="F335" s="1004"/>
      <c r="G335" s="1005"/>
      <c r="H335" s="1006"/>
      <c r="I335" s="1006"/>
      <c r="J335" s="1006"/>
      <c r="K335" s="1007"/>
      <c r="L335" s="715"/>
      <c r="M335" s="715"/>
      <c r="N335" s="715"/>
      <c r="O335" s="715"/>
      <c r="P335" s="715"/>
      <c r="Q335" s="715"/>
      <c r="R335" s="715"/>
      <c r="S335" s="716"/>
      <c r="T335" s="717"/>
      <c r="U335" s="720">
        <f t="shared" si="105"/>
        <v>0</v>
      </c>
      <c r="V335" s="721">
        <f t="shared" si="106"/>
        <v>0</v>
      </c>
      <c r="W335" s="722">
        <f t="shared" si="107"/>
        <v>0</v>
      </c>
      <c r="X335" s="442"/>
      <c r="Y335" s="442"/>
      <c r="Z335" s="442"/>
      <c r="AA335" s="442"/>
      <c r="AB335" s="442"/>
      <c r="AC335" s="442"/>
      <c r="AD335" s="442"/>
      <c r="AE335" s="442"/>
      <c r="AF335" s="442"/>
      <c r="AG335" s="442"/>
      <c r="AH335" s="442"/>
      <c r="AI335" s="442"/>
      <c r="AJ335" s="442"/>
      <c r="AK335" s="442"/>
      <c r="AL335" s="442"/>
      <c r="AM335" s="442"/>
      <c r="AN335" s="442"/>
      <c r="AO335" s="442"/>
      <c r="AP335" s="442"/>
      <c r="AQ335" s="442"/>
      <c r="AR335" s="442"/>
      <c r="AS335" s="442"/>
      <c r="AT335" s="442"/>
      <c r="AU335" s="442"/>
      <c r="AV335" s="442"/>
      <c r="AW335" s="442"/>
      <c r="AX335" s="442"/>
      <c r="AY335" s="442"/>
      <c r="AZ335" s="442"/>
    </row>
    <row r="336" spans="2:52" s="19" customFormat="1" ht="9.9499999999999993" hidden="1" customHeight="1" outlineLevel="1">
      <c r="B336" s="435"/>
      <c r="C336" s="437"/>
      <c r="D336" s="437"/>
      <c r="E336" s="437"/>
      <c r="F336" s="437"/>
      <c r="G336" s="666"/>
      <c r="H336" s="666"/>
      <c r="I336" s="666"/>
      <c r="J336" s="666"/>
      <c r="K336" s="666"/>
      <c r="L336" s="438"/>
      <c r="M336" s="438"/>
      <c r="N336" s="438"/>
      <c r="O336" s="438"/>
      <c r="P336" s="438"/>
      <c r="Q336" s="438"/>
      <c r="R336" s="438"/>
      <c r="S336" s="438"/>
      <c r="T336" s="439"/>
      <c r="U336" s="439"/>
      <c r="V336" s="439"/>
      <c r="W336" s="667"/>
      <c r="X336" s="668"/>
      <c r="Y336" s="668"/>
      <c r="Z336" s="668"/>
      <c r="AA336" s="668"/>
      <c r="AB336" s="668"/>
      <c r="AC336" s="668"/>
      <c r="AD336" s="668"/>
      <c r="AE336" s="668"/>
      <c r="AF336" s="668"/>
      <c r="AG336" s="668"/>
      <c r="AH336" s="668"/>
      <c r="AI336" s="668"/>
      <c r="AJ336" s="668"/>
      <c r="AK336" s="668"/>
      <c r="AL336" s="668"/>
      <c r="AM336" s="668"/>
      <c r="AN336" s="668"/>
      <c r="AO336" s="668"/>
      <c r="AP336" s="668"/>
      <c r="AQ336" s="668"/>
      <c r="AR336" s="668"/>
      <c r="AS336" s="668"/>
      <c r="AT336" s="668"/>
      <c r="AU336" s="668"/>
      <c r="AV336" s="668"/>
      <c r="AW336" s="668"/>
      <c r="AX336" s="668"/>
      <c r="AY336" s="668"/>
      <c r="AZ336" s="668"/>
    </row>
    <row r="337" spans="2:52" ht="20.100000000000001" customHeight="1" collapsed="1">
      <c r="B337" s="32">
        <f>B325+1</f>
        <v>28</v>
      </c>
      <c r="C337" s="1013"/>
      <c r="D337" s="1014"/>
      <c r="E337" s="1014"/>
      <c r="F337" s="1015"/>
      <c r="G337" s="1016"/>
      <c r="H337" s="1017"/>
      <c r="I337" s="1017"/>
      <c r="J337" s="1017"/>
      <c r="K337" s="1018"/>
      <c r="L337" s="701">
        <f t="shared" ref="L337:R337" si="108">SUM(L338:L347)</f>
        <v>0</v>
      </c>
      <c r="M337" s="702">
        <f t="shared" si="108"/>
        <v>0</v>
      </c>
      <c r="N337" s="703">
        <f t="shared" si="108"/>
        <v>0</v>
      </c>
      <c r="O337" s="703">
        <f t="shared" si="108"/>
        <v>0</v>
      </c>
      <c r="P337" s="702">
        <f t="shared" si="108"/>
        <v>0</v>
      </c>
      <c r="Q337" s="704">
        <f t="shared" si="108"/>
        <v>0</v>
      </c>
      <c r="R337" s="701">
        <f t="shared" si="108"/>
        <v>0</v>
      </c>
      <c r="S337" s="705">
        <v>1</v>
      </c>
      <c r="T337" s="706">
        <f>(S338*T338)+(S339*T339)+(S340*T340)+(S341*T341)+(S342*T342)+(S343*T343)+(S344*T344)+(S345*T345)+(S346*T346)+(S347*T347)</f>
        <v>0</v>
      </c>
      <c r="U337" s="665">
        <f t="shared" ref="U337:U347" si="109">S337*T337*(1+MGKZ)*(1+Gewinn)*(1+Sicherheit)</f>
        <v>0</v>
      </c>
      <c r="V337" s="643">
        <f t="shared" ref="V337:V347" si="110">R337*Fertigung</f>
        <v>0</v>
      </c>
      <c r="W337" s="50">
        <f t="shared" ref="W337:W347" si="111">L337*$E$6+M337*$M$6+N337*$M$7+O337*$M$8+P337*$E$7+Q337*$M$9+U337+V337</f>
        <v>0</v>
      </c>
      <c r="X337" s="442"/>
      <c r="Y337" s="442"/>
      <c r="Z337" s="442"/>
      <c r="AA337" s="442"/>
      <c r="AB337" s="442"/>
      <c r="AC337" s="442"/>
      <c r="AD337" s="442"/>
      <c r="AE337" s="442"/>
      <c r="AF337" s="442"/>
      <c r="AG337" s="442"/>
      <c r="AH337" s="442"/>
      <c r="AI337" s="442"/>
      <c r="AJ337" s="442"/>
      <c r="AK337" s="442"/>
      <c r="AL337" s="442"/>
      <c r="AM337" s="442"/>
      <c r="AN337" s="442"/>
      <c r="AO337" s="442"/>
      <c r="AP337" s="442"/>
      <c r="AQ337" s="442"/>
      <c r="AR337" s="442"/>
      <c r="AS337" s="442"/>
      <c r="AT337" s="442"/>
      <c r="AU337" s="442"/>
      <c r="AV337" s="442"/>
      <c r="AW337" s="442"/>
      <c r="AX337" s="442"/>
      <c r="AY337" s="442"/>
      <c r="AZ337" s="442"/>
    </row>
    <row r="338" spans="2:52" ht="20.100000000000001" hidden="1" customHeight="1" outlineLevel="1">
      <c r="B338" s="433"/>
      <c r="C338" s="1002"/>
      <c r="D338" s="1003"/>
      <c r="E338" s="1003"/>
      <c r="F338" s="1004"/>
      <c r="G338" s="1005"/>
      <c r="H338" s="1006"/>
      <c r="I338" s="1006"/>
      <c r="J338" s="1006"/>
      <c r="K338" s="1007"/>
      <c r="L338" s="715"/>
      <c r="M338" s="715"/>
      <c r="N338" s="715"/>
      <c r="O338" s="715"/>
      <c r="P338" s="715"/>
      <c r="Q338" s="715"/>
      <c r="R338" s="715"/>
      <c r="S338" s="716"/>
      <c r="T338" s="717"/>
      <c r="U338" s="720">
        <f t="shared" si="109"/>
        <v>0</v>
      </c>
      <c r="V338" s="721">
        <f t="shared" si="110"/>
        <v>0</v>
      </c>
      <c r="W338" s="722">
        <f t="shared" si="111"/>
        <v>0</v>
      </c>
      <c r="X338" s="442"/>
      <c r="Y338" s="442"/>
      <c r="Z338" s="442"/>
      <c r="AA338" s="442"/>
      <c r="AB338" s="442"/>
      <c r="AC338" s="442"/>
      <c r="AD338" s="442"/>
      <c r="AE338" s="442"/>
      <c r="AF338" s="442"/>
      <c r="AG338" s="442"/>
      <c r="AH338" s="442"/>
      <c r="AI338" s="442"/>
      <c r="AJ338" s="442"/>
      <c r="AK338" s="442"/>
      <c r="AL338" s="442"/>
      <c r="AM338" s="442"/>
      <c r="AN338" s="442"/>
      <c r="AO338" s="442"/>
      <c r="AP338" s="442"/>
      <c r="AQ338" s="442"/>
      <c r="AR338" s="442"/>
      <c r="AS338" s="442"/>
      <c r="AT338" s="442"/>
      <c r="AU338" s="442"/>
      <c r="AV338" s="442"/>
      <c r="AW338" s="442"/>
      <c r="AX338" s="442"/>
      <c r="AY338" s="442"/>
      <c r="AZ338" s="442"/>
    </row>
    <row r="339" spans="2:52" ht="20.100000000000001" hidden="1" customHeight="1" outlineLevel="1">
      <c r="B339" s="434"/>
      <c r="C339" s="1002"/>
      <c r="D339" s="1003"/>
      <c r="E339" s="1003"/>
      <c r="F339" s="1004"/>
      <c r="G339" s="1005"/>
      <c r="H339" s="1006"/>
      <c r="I339" s="1006"/>
      <c r="J339" s="1006"/>
      <c r="K339" s="1007"/>
      <c r="L339" s="715"/>
      <c r="M339" s="715"/>
      <c r="N339" s="715"/>
      <c r="O339" s="715"/>
      <c r="P339" s="715"/>
      <c r="Q339" s="715"/>
      <c r="R339" s="715"/>
      <c r="S339" s="716"/>
      <c r="T339" s="717"/>
      <c r="U339" s="720">
        <f t="shared" si="109"/>
        <v>0</v>
      </c>
      <c r="V339" s="721">
        <f t="shared" si="110"/>
        <v>0</v>
      </c>
      <c r="W339" s="722">
        <f t="shared" si="111"/>
        <v>0</v>
      </c>
      <c r="X339" s="442"/>
      <c r="Y339" s="442"/>
      <c r="Z339" s="442"/>
      <c r="AA339" s="442"/>
      <c r="AB339" s="442"/>
      <c r="AC339" s="442"/>
      <c r="AD339" s="442"/>
      <c r="AE339" s="442"/>
      <c r="AF339" s="442"/>
      <c r="AG339" s="442"/>
      <c r="AH339" s="442"/>
      <c r="AI339" s="442"/>
      <c r="AJ339" s="442"/>
      <c r="AK339" s="442"/>
      <c r="AL339" s="442"/>
      <c r="AM339" s="442"/>
      <c r="AN339" s="442"/>
      <c r="AO339" s="442"/>
      <c r="AP339" s="442"/>
      <c r="AQ339" s="442"/>
      <c r="AR339" s="442"/>
      <c r="AS339" s="442"/>
      <c r="AT339" s="442"/>
      <c r="AU339" s="442"/>
      <c r="AV339" s="442"/>
      <c r="AW339" s="442"/>
      <c r="AX339" s="442"/>
      <c r="AY339" s="442"/>
      <c r="AZ339" s="442"/>
    </row>
    <row r="340" spans="2:52" ht="20.100000000000001" hidden="1" customHeight="1" outlineLevel="1">
      <c r="B340" s="434"/>
      <c r="C340" s="1002"/>
      <c r="D340" s="1003"/>
      <c r="E340" s="1003"/>
      <c r="F340" s="1004"/>
      <c r="G340" s="1005"/>
      <c r="H340" s="1006"/>
      <c r="I340" s="1006"/>
      <c r="J340" s="1006"/>
      <c r="K340" s="1007"/>
      <c r="L340" s="715"/>
      <c r="M340" s="715"/>
      <c r="N340" s="715"/>
      <c r="O340" s="715"/>
      <c r="P340" s="715"/>
      <c r="Q340" s="715"/>
      <c r="R340" s="715"/>
      <c r="S340" s="716"/>
      <c r="T340" s="717"/>
      <c r="U340" s="720">
        <f t="shared" si="109"/>
        <v>0</v>
      </c>
      <c r="V340" s="721">
        <f t="shared" si="110"/>
        <v>0</v>
      </c>
      <c r="W340" s="722">
        <f t="shared" si="111"/>
        <v>0</v>
      </c>
      <c r="X340" s="442"/>
      <c r="Y340" s="442"/>
      <c r="Z340" s="442"/>
      <c r="AA340" s="442"/>
      <c r="AB340" s="442"/>
      <c r="AC340" s="442"/>
      <c r="AD340" s="442"/>
      <c r="AE340" s="442"/>
      <c r="AF340" s="442"/>
      <c r="AG340" s="442"/>
      <c r="AH340" s="442"/>
      <c r="AI340" s="442"/>
      <c r="AJ340" s="442"/>
      <c r="AK340" s="442"/>
      <c r="AL340" s="442"/>
      <c r="AM340" s="442"/>
      <c r="AN340" s="442"/>
      <c r="AO340" s="442"/>
      <c r="AP340" s="442"/>
      <c r="AQ340" s="442"/>
      <c r="AR340" s="442"/>
      <c r="AS340" s="442"/>
      <c r="AT340" s="442"/>
      <c r="AU340" s="442"/>
      <c r="AV340" s="442"/>
      <c r="AW340" s="442"/>
      <c r="AX340" s="442"/>
      <c r="AY340" s="442"/>
      <c r="AZ340" s="442"/>
    </row>
    <row r="341" spans="2:52" ht="20.100000000000001" hidden="1" customHeight="1" outlineLevel="1">
      <c r="B341" s="434"/>
      <c r="C341" s="1002"/>
      <c r="D341" s="1003"/>
      <c r="E341" s="1003"/>
      <c r="F341" s="1004"/>
      <c r="G341" s="1005"/>
      <c r="H341" s="1006"/>
      <c r="I341" s="1006"/>
      <c r="J341" s="1006"/>
      <c r="K341" s="1007"/>
      <c r="L341" s="715"/>
      <c r="M341" s="715"/>
      <c r="N341" s="715"/>
      <c r="O341" s="715"/>
      <c r="P341" s="715"/>
      <c r="Q341" s="715"/>
      <c r="R341" s="715"/>
      <c r="S341" s="716"/>
      <c r="T341" s="717"/>
      <c r="U341" s="720">
        <f t="shared" si="109"/>
        <v>0</v>
      </c>
      <c r="V341" s="721">
        <f t="shared" si="110"/>
        <v>0</v>
      </c>
      <c r="W341" s="722">
        <f t="shared" si="111"/>
        <v>0</v>
      </c>
      <c r="X341" s="442"/>
      <c r="Y341" s="442"/>
      <c r="Z341" s="442"/>
      <c r="AA341" s="442"/>
      <c r="AB341" s="442"/>
      <c r="AC341" s="442"/>
      <c r="AD341" s="442"/>
      <c r="AE341" s="442"/>
      <c r="AF341" s="442"/>
      <c r="AG341" s="442"/>
      <c r="AH341" s="442"/>
      <c r="AI341" s="442"/>
      <c r="AJ341" s="442"/>
      <c r="AK341" s="442"/>
      <c r="AL341" s="442"/>
      <c r="AM341" s="442"/>
      <c r="AN341" s="442"/>
      <c r="AO341" s="442"/>
      <c r="AP341" s="442"/>
      <c r="AQ341" s="442"/>
      <c r="AR341" s="442"/>
      <c r="AS341" s="442"/>
      <c r="AT341" s="442"/>
      <c r="AU341" s="442"/>
      <c r="AV341" s="442"/>
      <c r="AW341" s="442"/>
      <c r="AX341" s="442"/>
      <c r="AY341" s="442"/>
      <c r="AZ341" s="442"/>
    </row>
    <row r="342" spans="2:52" ht="20.100000000000001" hidden="1" customHeight="1" outlineLevel="1">
      <c r="B342" s="434"/>
      <c r="C342" s="1002"/>
      <c r="D342" s="1003"/>
      <c r="E342" s="1003"/>
      <c r="F342" s="1004"/>
      <c r="G342" s="1005"/>
      <c r="H342" s="1006"/>
      <c r="I342" s="1006"/>
      <c r="J342" s="1006"/>
      <c r="K342" s="1007"/>
      <c r="L342" s="715"/>
      <c r="M342" s="715"/>
      <c r="N342" s="715"/>
      <c r="O342" s="715"/>
      <c r="P342" s="715"/>
      <c r="Q342" s="715"/>
      <c r="R342" s="715"/>
      <c r="S342" s="716"/>
      <c r="T342" s="717"/>
      <c r="U342" s="720">
        <f t="shared" si="109"/>
        <v>0</v>
      </c>
      <c r="V342" s="721">
        <f t="shared" si="110"/>
        <v>0</v>
      </c>
      <c r="W342" s="722">
        <f t="shared" si="111"/>
        <v>0</v>
      </c>
      <c r="X342" s="442"/>
      <c r="Y342" s="442"/>
      <c r="Z342" s="442"/>
      <c r="AA342" s="442"/>
      <c r="AB342" s="442"/>
      <c r="AC342" s="442"/>
      <c r="AD342" s="442"/>
      <c r="AE342" s="442"/>
      <c r="AF342" s="442"/>
      <c r="AG342" s="442"/>
      <c r="AH342" s="442"/>
      <c r="AI342" s="442"/>
      <c r="AJ342" s="442"/>
      <c r="AK342" s="442"/>
      <c r="AL342" s="442"/>
      <c r="AM342" s="442"/>
      <c r="AN342" s="442"/>
      <c r="AO342" s="442"/>
      <c r="AP342" s="442"/>
      <c r="AQ342" s="442"/>
      <c r="AR342" s="442"/>
      <c r="AS342" s="442"/>
      <c r="AT342" s="442"/>
      <c r="AU342" s="442"/>
      <c r="AV342" s="442"/>
      <c r="AW342" s="442"/>
      <c r="AX342" s="442"/>
      <c r="AY342" s="442"/>
      <c r="AZ342" s="442"/>
    </row>
    <row r="343" spans="2:52" ht="20.100000000000001" hidden="1" customHeight="1" outlineLevel="1">
      <c r="B343" s="434"/>
      <c r="C343" s="1002"/>
      <c r="D343" s="1003"/>
      <c r="E343" s="1003"/>
      <c r="F343" s="1004"/>
      <c r="G343" s="1005"/>
      <c r="H343" s="1006"/>
      <c r="I343" s="1006"/>
      <c r="J343" s="1006"/>
      <c r="K343" s="1007"/>
      <c r="L343" s="715"/>
      <c r="M343" s="715"/>
      <c r="N343" s="715"/>
      <c r="O343" s="715"/>
      <c r="P343" s="715"/>
      <c r="Q343" s="715"/>
      <c r="R343" s="715"/>
      <c r="S343" s="716"/>
      <c r="T343" s="717"/>
      <c r="U343" s="720">
        <f t="shared" si="109"/>
        <v>0</v>
      </c>
      <c r="V343" s="721">
        <f t="shared" si="110"/>
        <v>0</v>
      </c>
      <c r="W343" s="722">
        <f t="shared" si="111"/>
        <v>0</v>
      </c>
      <c r="X343" s="442"/>
      <c r="Y343" s="442"/>
      <c r="Z343" s="442"/>
      <c r="AA343" s="442"/>
      <c r="AB343" s="442"/>
      <c r="AC343" s="442"/>
      <c r="AD343" s="442"/>
      <c r="AE343" s="442"/>
      <c r="AF343" s="442"/>
      <c r="AG343" s="442"/>
      <c r="AH343" s="442"/>
      <c r="AI343" s="442"/>
      <c r="AJ343" s="442"/>
      <c r="AK343" s="442"/>
      <c r="AL343" s="442"/>
      <c r="AM343" s="442"/>
      <c r="AN343" s="442"/>
      <c r="AO343" s="442"/>
      <c r="AP343" s="442"/>
      <c r="AQ343" s="442"/>
      <c r="AR343" s="442"/>
      <c r="AS343" s="442"/>
      <c r="AT343" s="442"/>
      <c r="AU343" s="442"/>
      <c r="AV343" s="442"/>
      <c r="AW343" s="442"/>
      <c r="AX343" s="442"/>
      <c r="AY343" s="442"/>
      <c r="AZ343" s="442"/>
    </row>
    <row r="344" spans="2:52" ht="20.100000000000001" hidden="1" customHeight="1" outlineLevel="1">
      <c r="B344" s="434"/>
      <c r="C344" s="1002"/>
      <c r="D344" s="1003"/>
      <c r="E344" s="1003"/>
      <c r="F344" s="1004"/>
      <c r="G344" s="1005"/>
      <c r="H344" s="1006"/>
      <c r="I344" s="1006"/>
      <c r="J344" s="1006"/>
      <c r="K344" s="1007"/>
      <c r="L344" s="715"/>
      <c r="M344" s="715"/>
      <c r="N344" s="715"/>
      <c r="O344" s="715"/>
      <c r="P344" s="715"/>
      <c r="Q344" s="715"/>
      <c r="R344" s="715"/>
      <c r="S344" s="716"/>
      <c r="T344" s="717"/>
      <c r="U344" s="720">
        <f t="shared" si="109"/>
        <v>0</v>
      </c>
      <c r="V344" s="721">
        <f t="shared" si="110"/>
        <v>0</v>
      </c>
      <c r="W344" s="722">
        <f t="shared" si="111"/>
        <v>0</v>
      </c>
      <c r="X344" s="442"/>
      <c r="Y344" s="442"/>
      <c r="Z344" s="442"/>
      <c r="AA344" s="442"/>
      <c r="AB344" s="442"/>
      <c r="AC344" s="442"/>
      <c r="AD344" s="442"/>
      <c r="AE344" s="442"/>
      <c r="AF344" s="442"/>
      <c r="AG344" s="442"/>
      <c r="AH344" s="442"/>
      <c r="AI344" s="442"/>
      <c r="AJ344" s="442"/>
      <c r="AK344" s="442"/>
      <c r="AL344" s="442"/>
      <c r="AM344" s="442"/>
      <c r="AN344" s="442"/>
      <c r="AO344" s="442"/>
      <c r="AP344" s="442"/>
      <c r="AQ344" s="442"/>
      <c r="AR344" s="442"/>
      <c r="AS344" s="442"/>
      <c r="AT344" s="442"/>
      <c r="AU344" s="442"/>
      <c r="AV344" s="442"/>
      <c r="AW344" s="442"/>
      <c r="AX344" s="442"/>
      <c r="AY344" s="442"/>
      <c r="AZ344" s="442"/>
    </row>
    <row r="345" spans="2:52" ht="20.100000000000001" hidden="1" customHeight="1" outlineLevel="1">
      <c r="B345" s="434"/>
      <c r="C345" s="1002"/>
      <c r="D345" s="1003"/>
      <c r="E345" s="1003"/>
      <c r="F345" s="1004"/>
      <c r="G345" s="1005"/>
      <c r="H345" s="1006"/>
      <c r="I345" s="1006"/>
      <c r="J345" s="1006"/>
      <c r="K345" s="1007"/>
      <c r="L345" s="715"/>
      <c r="M345" s="715"/>
      <c r="N345" s="715"/>
      <c r="O345" s="715"/>
      <c r="P345" s="715"/>
      <c r="Q345" s="715"/>
      <c r="R345" s="715"/>
      <c r="S345" s="716"/>
      <c r="T345" s="717"/>
      <c r="U345" s="720">
        <f t="shared" si="109"/>
        <v>0</v>
      </c>
      <c r="V345" s="721">
        <f t="shared" si="110"/>
        <v>0</v>
      </c>
      <c r="W345" s="722">
        <f t="shared" si="111"/>
        <v>0</v>
      </c>
      <c r="X345" s="442"/>
      <c r="Y345" s="442"/>
      <c r="Z345" s="442"/>
      <c r="AA345" s="442"/>
      <c r="AB345" s="442"/>
      <c r="AC345" s="442"/>
      <c r="AD345" s="442"/>
      <c r="AE345" s="442"/>
      <c r="AF345" s="442"/>
      <c r="AG345" s="442"/>
      <c r="AH345" s="442"/>
      <c r="AI345" s="442"/>
      <c r="AJ345" s="442"/>
      <c r="AK345" s="442"/>
      <c r="AL345" s="442"/>
      <c r="AM345" s="442"/>
      <c r="AN345" s="442"/>
      <c r="AO345" s="442"/>
      <c r="AP345" s="442"/>
      <c r="AQ345" s="442"/>
      <c r="AR345" s="442"/>
      <c r="AS345" s="442"/>
      <c r="AT345" s="442"/>
      <c r="AU345" s="442"/>
      <c r="AV345" s="442"/>
      <c r="AW345" s="442"/>
      <c r="AX345" s="442"/>
      <c r="AY345" s="442"/>
      <c r="AZ345" s="442"/>
    </row>
    <row r="346" spans="2:52" ht="20.100000000000001" hidden="1" customHeight="1" outlineLevel="1">
      <c r="B346" s="434"/>
      <c r="C346" s="1002"/>
      <c r="D346" s="1003"/>
      <c r="E346" s="1003"/>
      <c r="F346" s="1004"/>
      <c r="G346" s="1005"/>
      <c r="H346" s="1006"/>
      <c r="I346" s="1006"/>
      <c r="J346" s="1006"/>
      <c r="K346" s="1007"/>
      <c r="L346" s="715"/>
      <c r="M346" s="715"/>
      <c r="N346" s="715"/>
      <c r="O346" s="715"/>
      <c r="P346" s="715"/>
      <c r="Q346" s="715"/>
      <c r="R346" s="715"/>
      <c r="S346" s="716"/>
      <c r="T346" s="717"/>
      <c r="U346" s="720">
        <f t="shared" si="109"/>
        <v>0</v>
      </c>
      <c r="V346" s="721">
        <f t="shared" si="110"/>
        <v>0</v>
      </c>
      <c r="W346" s="722">
        <f t="shared" si="111"/>
        <v>0</v>
      </c>
      <c r="X346" s="442"/>
      <c r="Y346" s="442"/>
      <c r="Z346" s="442"/>
      <c r="AA346" s="442"/>
      <c r="AB346" s="442"/>
      <c r="AC346" s="442"/>
      <c r="AD346" s="442"/>
      <c r="AE346" s="442"/>
      <c r="AF346" s="442"/>
      <c r="AG346" s="442"/>
      <c r="AH346" s="442"/>
      <c r="AI346" s="442"/>
      <c r="AJ346" s="442"/>
      <c r="AK346" s="442"/>
      <c r="AL346" s="442"/>
      <c r="AM346" s="442"/>
      <c r="AN346" s="442"/>
      <c r="AO346" s="442"/>
      <c r="AP346" s="442"/>
      <c r="AQ346" s="442"/>
      <c r="AR346" s="442"/>
      <c r="AS346" s="442"/>
      <c r="AT346" s="442"/>
      <c r="AU346" s="442"/>
      <c r="AV346" s="442"/>
      <c r="AW346" s="442"/>
      <c r="AX346" s="442"/>
      <c r="AY346" s="442"/>
      <c r="AZ346" s="442"/>
    </row>
    <row r="347" spans="2:52" ht="20.100000000000001" hidden="1" customHeight="1" outlineLevel="1">
      <c r="B347" s="434"/>
      <c r="C347" s="1002"/>
      <c r="D347" s="1003"/>
      <c r="E347" s="1003"/>
      <c r="F347" s="1004"/>
      <c r="G347" s="1005"/>
      <c r="H347" s="1006"/>
      <c r="I347" s="1006"/>
      <c r="J347" s="1006"/>
      <c r="K347" s="1007"/>
      <c r="L347" s="715"/>
      <c r="M347" s="715"/>
      <c r="N347" s="715"/>
      <c r="O347" s="715"/>
      <c r="P347" s="715"/>
      <c r="Q347" s="715"/>
      <c r="R347" s="715"/>
      <c r="S347" s="716"/>
      <c r="T347" s="717"/>
      <c r="U347" s="720">
        <f t="shared" si="109"/>
        <v>0</v>
      </c>
      <c r="V347" s="721">
        <f t="shared" si="110"/>
        <v>0</v>
      </c>
      <c r="W347" s="722">
        <f t="shared" si="111"/>
        <v>0</v>
      </c>
      <c r="X347" s="442"/>
      <c r="Y347" s="442"/>
      <c r="Z347" s="442"/>
      <c r="AA347" s="442"/>
      <c r="AB347" s="442"/>
      <c r="AC347" s="442"/>
      <c r="AD347" s="442"/>
      <c r="AE347" s="442"/>
      <c r="AF347" s="442"/>
      <c r="AG347" s="442"/>
      <c r="AH347" s="442"/>
      <c r="AI347" s="442"/>
      <c r="AJ347" s="442"/>
      <c r="AK347" s="442"/>
      <c r="AL347" s="442"/>
      <c r="AM347" s="442"/>
      <c r="AN347" s="442"/>
      <c r="AO347" s="442"/>
      <c r="AP347" s="442"/>
      <c r="AQ347" s="442"/>
      <c r="AR347" s="442"/>
      <c r="AS347" s="442"/>
      <c r="AT347" s="442"/>
      <c r="AU347" s="442"/>
      <c r="AV347" s="442"/>
      <c r="AW347" s="442"/>
      <c r="AX347" s="442"/>
      <c r="AY347" s="442"/>
      <c r="AZ347" s="442"/>
    </row>
    <row r="348" spans="2:52" s="19" customFormat="1" ht="9.9499999999999993" hidden="1" customHeight="1" outlineLevel="1">
      <c r="B348" s="435"/>
      <c r="C348" s="437"/>
      <c r="D348" s="437"/>
      <c r="E348" s="437"/>
      <c r="F348" s="437"/>
      <c r="G348" s="666"/>
      <c r="H348" s="666"/>
      <c r="I348" s="666"/>
      <c r="J348" s="666"/>
      <c r="K348" s="666"/>
      <c r="L348" s="438"/>
      <c r="M348" s="438"/>
      <c r="N348" s="438"/>
      <c r="O348" s="438"/>
      <c r="P348" s="438"/>
      <c r="Q348" s="438"/>
      <c r="R348" s="438"/>
      <c r="S348" s="438"/>
      <c r="T348" s="439"/>
      <c r="U348" s="439"/>
      <c r="V348" s="439"/>
      <c r="W348" s="667"/>
      <c r="X348" s="668"/>
      <c r="Y348" s="668"/>
      <c r="Z348" s="668"/>
      <c r="AA348" s="668"/>
      <c r="AB348" s="668"/>
      <c r="AC348" s="668"/>
      <c r="AD348" s="668"/>
      <c r="AE348" s="668"/>
      <c r="AF348" s="668"/>
      <c r="AG348" s="668"/>
      <c r="AH348" s="668"/>
      <c r="AI348" s="668"/>
      <c r="AJ348" s="668"/>
      <c r="AK348" s="668"/>
      <c r="AL348" s="668"/>
      <c r="AM348" s="668"/>
      <c r="AN348" s="668"/>
      <c r="AO348" s="668"/>
      <c r="AP348" s="668"/>
      <c r="AQ348" s="668"/>
      <c r="AR348" s="668"/>
      <c r="AS348" s="668"/>
      <c r="AT348" s="668"/>
      <c r="AU348" s="668"/>
      <c r="AV348" s="668"/>
      <c r="AW348" s="668"/>
      <c r="AX348" s="668"/>
      <c r="AY348" s="668"/>
      <c r="AZ348" s="668"/>
    </row>
    <row r="349" spans="2:52" ht="20.100000000000001" customHeight="1" collapsed="1">
      <c r="B349" s="32">
        <f>B337+1</f>
        <v>29</v>
      </c>
      <c r="C349" s="1013"/>
      <c r="D349" s="1014"/>
      <c r="E349" s="1014"/>
      <c r="F349" s="1015"/>
      <c r="G349" s="1016"/>
      <c r="H349" s="1017"/>
      <c r="I349" s="1017"/>
      <c r="J349" s="1017"/>
      <c r="K349" s="1018"/>
      <c r="L349" s="701">
        <f t="shared" ref="L349:R349" si="112">SUM(L350:L359)</f>
        <v>0</v>
      </c>
      <c r="M349" s="702">
        <f t="shared" si="112"/>
        <v>0</v>
      </c>
      <c r="N349" s="703">
        <f t="shared" si="112"/>
        <v>0</v>
      </c>
      <c r="O349" s="703">
        <f t="shared" si="112"/>
        <v>0</v>
      </c>
      <c r="P349" s="702">
        <f t="shared" si="112"/>
        <v>0</v>
      </c>
      <c r="Q349" s="704">
        <f t="shared" si="112"/>
        <v>0</v>
      </c>
      <c r="R349" s="701">
        <f t="shared" si="112"/>
        <v>0</v>
      </c>
      <c r="S349" s="705">
        <v>1</v>
      </c>
      <c r="T349" s="706">
        <f>(S350*T350)+(S351*T351)+(S352*T352)+(S353*T353)+(S354*T354)+(S355*T355)+(S356*T356)+(S357*T357)+(S358*T358)+(S359*T359)</f>
        <v>0</v>
      </c>
      <c r="U349" s="665">
        <f t="shared" ref="U349:U359" si="113">S349*T349*(1+MGKZ)*(1+Gewinn)*(1+Sicherheit)</f>
        <v>0</v>
      </c>
      <c r="V349" s="643">
        <f t="shared" ref="V349:V359" si="114">R349*Fertigung</f>
        <v>0</v>
      </c>
      <c r="W349" s="50">
        <f t="shared" ref="W349:W359" si="115">L349*$E$6+M349*$M$6+N349*$M$7+O349*$M$8+P349*$E$7+Q349*$M$9+U349+V349</f>
        <v>0</v>
      </c>
      <c r="X349" s="442"/>
      <c r="Y349" s="442"/>
      <c r="Z349" s="442"/>
      <c r="AA349" s="442"/>
      <c r="AB349" s="442"/>
      <c r="AC349" s="442"/>
      <c r="AD349" s="442"/>
      <c r="AE349" s="442"/>
      <c r="AF349" s="442"/>
      <c r="AG349" s="442"/>
      <c r="AH349" s="442"/>
      <c r="AI349" s="442"/>
      <c r="AJ349" s="442"/>
      <c r="AK349" s="442"/>
      <c r="AL349" s="442"/>
      <c r="AM349" s="442"/>
      <c r="AN349" s="442"/>
      <c r="AO349" s="442"/>
      <c r="AP349" s="442"/>
      <c r="AQ349" s="442"/>
      <c r="AR349" s="442"/>
      <c r="AS349" s="442"/>
      <c r="AT349" s="442"/>
      <c r="AU349" s="442"/>
      <c r="AV349" s="442"/>
      <c r="AW349" s="442"/>
      <c r="AX349" s="442"/>
      <c r="AY349" s="442"/>
      <c r="AZ349" s="442"/>
    </row>
    <row r="350" spans="2:52" ht="20.100000000000001" hidden="1" customHeight="1" outlineLevel="1">
      <c r="B350" s="433"/>
      <c r="C350" s="1002"/>
      <c r="D350" s="1003"/>
      <c r="E350" s="1003"/>
      <c r="F350" s="1004"/>
      <c r="G350" s="1005"/>
      <c r="H350" s="1006"/>
      <c r="I350" s="1006"/>
      <c r="J350" s="1006"/>
      <c r="K350" s="1007"/>
      <c r="L350" s="715"/>
      <c r="M350" s="715"/>
      <c r="N350" s="715"/>
      <c r="O350" s="715"/>
      <c r="P350" s="715"/>
      <c r="Q350" s="715"/>
      <c r="R350" s="715"/>
      <c r="S350" s="716"/>
      <c r="T350" s="717"/>
      <c r="U350" s="720">
        <f t="shared" si="113"/>
        <v>0</v>
      </c>
      <c r="V350" s="721">
        <f t="shared" si="114"/>
        <v>0</v>
      </c>
      <c r="W350" s="722">
        <f t="shared" si="115"/>
        <v>0</v>
      </c>
      <c r="X350" s="442"/>
      <c r="Y350" s="442"/>
      <c r="Z350" s="442"/>
      <c r="AA350" s="442"/>
      <c r="AB350" s="442"/>
      <c r="AC350" s="442"/>
      <c r="AD350" s="442"/>
      <c r="AE350" s="442"/>
      <c r="AF350" s="442"/>
      <c r="AG350" s="442"/>
      <c r="AH350" s="442"/>
      <c r="AI350" s="442"/>
      <c r="AJ350" s="442"/>
      <c r="AK350" s="442"/>
      <c r="AL350" s="442"/>
      <c r="AM350" s="442"/>
      <c r="AN350" s="442"/>
      <c r="AO350" s="442"/>
      <c r="AP350" s="442"/>
      <c r="AQ350" s="442"/>
      <c r="AR350" s="442"/>
      <c r="AS350" s="442"/>
      <c r="AT350" s="442"/>
      <c r="AU350" s="442"/>
      <c r="AV350" s="442"/>
      <c r="AW350" s="442"/>
      <c r="AX350" s="442"/>
      <c r="AY350" s="442"/>
      <c r="AZ350" s="442"/>
    </row>
    <row r="351" spans="2:52" ht="20.100000000000001" hidden="1" customHeight="1" outlineLevel="1">
      <c r="B351" s="434"/>
      <c r="C351" s="1002"/>
      <c r="D351" s="1003"/>
      <c r="E351" s="1003"/>
      <c r="F351" s="1004"/>
      <c r="G351" s="1005"/>
      <c r="H351" s="1006"/>
      <c r="I351" s="1006"/>
      <c r="J351" s="1006"/>
      <c r="K351" s="1007"/>
      <c r="L351" s="715"/>
      <c r="M351" s="715"/>
      <c r="N351" s="715"/>
      <c r="O351" s="715"/>
      <c r="P351" s="715"/>
      <c r="Q351" s="715"/>
      <c r="R351" s="715"/>
      <c r="S351" s="716"/>
      <c r="T351" s="717"/>
      <c r="U351" s="720">
        <f t="shared" si="113"/>
        <v>0</v>
      </c>
      <c r="V351" s="721">
        <f t="shared" si="114"/>
        <v>0</v>
      </c>
      <c r="W351" s="722">
        <f t="shared" si="115"/>
        <v>0</v>
      </c>
      <c r="X351" s="442"/>
      <c r="Y351" s="442"/>
      <c r="Z351" s="442"/>
      <c r="AA351" s="442"/>
      <c r="AB351" s="442"/>
      <c r="AC351" s="442"/>
      <c r="AD351" s="442"/>
      <c r="AE351" s="442"/>
      <c r="AF351" s="442"/>
      <c r="AG351" s="442"/>
      <c r="AH351" s="442"/>
      <c r="AI351" s="442"/>
      <c r="AJ351" s="442"/>
      <c r="AK351" s="442"/>
      <c r="AL351" s="442"/>
      <c r="AM351" s="442"/>
      <c r="AN351" s="442"/>
      <c r="AO351" s="442"/>
      <c r="AP351" s="442"/>
      <c r="AQ351" s="442"/>
      <c r="AR351" s="442"/>
      <c r="AS351" s="442"/>
      <c r="AT351" s="442"/>
      <c r="AU351" s="442"/>
      <c r="AV351" s="442"/>
      <c r="AW351" s="442"/>
      <c r="AX351" s="442"/>
      <c r="AY351" s="442"/>
      <c r="AZ351" s="442"/>
    </row>
    <row r="352" spans="2:52" ht="20.100000000000001" hidden="1" customHeight="1" outlineLevel="1">
      <c r="B352" s="434"/>
      <c r="C352" s="1002"/>
      <c r="D352" s="1003"/>
      <c r="E352" s="1003"/>
      <c r="F352" s="1004"/>
      <c r="G352" s="1005"/>
      <c r="H352" s="1006"/>
      <c r="I352" s="1006"/>
      <c r="J352" s="1006"/>
      <c r="K352" s="1007"/>
      <c r="L352" s="715"/>
      <c r="M352" s="715"/>
      <c r="N352" s="715"/>
      <c r="O352" s="715"/>
      <c r="P352" s="715"/>
      <c r="Q352" s="715"/>
      <c r="R352" s="715"/>
      <c r="S352" s="716"/>
      <c r="T352" s="717"/>
      <c r="U352" s="720">
        <f t="shared" si="113"/>
        <v>0</v>
      </c>
      <c r="V352" s="721">
        <f t="shared" si="114"/>
        <v>0</v>
      </c>
      <c r="W352" s="722">
        <f t="shared" si="115"/>
        <v>0</v>
      </c>
      <c r="X352" s="442"/>
      <c r="Y352" s="442"/>
      <c r="Z352" s="442"/>
      <c r="AA352" s="442"/>
      <c r="AB352" s="442"/>
      <c r="AC352" s="442"/>
      <c r="AD352" s="442"/>
      <c r="AE352" s="442"/>
      <c r="AF352" s="442"/>
      <c r="AG352" s="442"/>
      <c r="AH352" s="442"/>
      <c r="AI352" s="442"/>
      <c r="AJ352" s="442"/>
      <c r="AK352" s="442"/>
      <c r="AL352" s="442"/>
      <c r="AM352" s="442"/>
      <c r="AN352" s="442"/>
      <c r="AO352" s="442"/>
      <c r="AP352" s="442"/>
      <c r="AQ352" s="442"/>
      <c r="AR352" s="442"/>
      <c r="AS352" s="442"/>
      <c r="AT352" s="442"/>
      <c r="AU352" s="442"/>
      <c r="AV352" s="442"/>
      <c r="AW352" s="442"/>
      <c r="AX352" s="442"/>
      <c r="AY352" s="442"/>
      <c r="AZ352" s="442"/>
    </row>
    <row r="353" spans="2:52" ht="20.100000000000001" hidden="1" customHeight="1" outlineLevel="1">
      <c r="B353" s="434"/>
      <c r="C353" s="1002"/>
      <c r="D353" s="1003"/>
      <c r="E353" s="1003"/>
      <c r="F353" s="1004"/>
      <c r="G353" s="1005"/>
      <c r="H353" s="1006"/>
      <c r="I353" s="1006"/>
      <c r="J353" s="1006"/>
      <c r="K353" s="1007"/>
      <c r="L353" s="715"/>
      <c r="M353" s="715"/>
      <c r="N353" s="715"/>
      <c r="O353" s="715"/>
      <c r="P353" s="715"/>
      <c r="Q353" s="715"/>
      <c r="R353" s="715"/>
      <c r="S353" s="716"/>
      <c r="T353" s="717"/>
      <c r="U353" s="720">
        <f t="shared" si="113"/>
        <v>0</v>
      </c>
      <c r="V353" s="721">
        <f t="shared" si="114"/>
        <v>0</v>
      </c>
      <c r="W353" s="722">
        <f t="shared" si="115"/>
        <v>0</v>
      </c>
      <c r="X353" s="442"/>
      <c r="Y353" s="442"/>
      <c r="Z353" s="442"/>
      <c r="AA353" s="442"/>
      <c r="AB353" s="442"/>
      <c r="AC353" s="442"/>
      <c r="AD353" s="442"/>
      <c r="AE353" s="442"/>
      <c r="AF353" s="442"/>
      <c r="AG353" s="442"/>
      <c r="AH353" s="442"/>
      <c r="AI353" s="442"/>
      <c r="AJ353" s="442"/>
      <c r="AK353" s="442"/>
      <c r="AL353" s="442"/>
      <c r="AM353" s="442"/>
      <c r="AN353" s="442"/>
      <c r="AO353" s="442"/>
      <c r="AP353" s="442"/>
      <c r="AQ353" s="442"/>
      <c r="AR353" s="442"/>
      <c r="AS353" s="442"/>
      <c r="AT353" s="442"/>
      <c r="AU353" s="442"/>
      <c r="AV353" s="442"/>
      <c r="AW353" s="442"/>
      <c r="AX353" s="442"/>
      <c r="AY353" s="442"/>
      <c r="AZ353" s="442"/>
    </row>
    <row r="354" spans="2:52" ht="20.100000000000001" hidden="1" customHeight="1" outlineLevel="1">
      <c r="B354" s="434"/>
      <c r="C354" s="1002"/>
      <c r="D354" s="1003"/>
      <c r="E354" s="1003"/>
      <c r="F354" s="1004"/>
      <c r="G354" s="1005"/>
      <c r="H354" s="1006"/>
      <c r="I354" s="1006"/>
      <c r="J354" s="1006"/>
      <c r="K354" s="1007"/>
      <c r="L354" s="715"/>
      <c r="M354" s="715"/>
      <c r="N354" s="715"/>
      <c r="O354" s="715"/>
      <c r="P354" s="715"/>
      <c r="Q354" s="715"/>
      <c r="R354" s="715"/>
      <c r="S354" s="716"/>
      <c r="T354" s="717"/>
      <c r="U354" s="720">
        <f t="shared" si="113"/>
        <v>0</v>
      </c>
      <c r="V354" s="721">
        <f t="shared" si="114"/>
        <v>0</v>
      </c>
      <c r="W354" s="722">
        <f t="shared" si="115"/>
        <v>0</v>
      </c>
      <c r="X354" s="442"/>
      <c r="Y354" s="442"/>
      <c r="Z354" s="442"/>
      <c r="AA354" s="442"/>
      <c r="AB354" s="442"/>
      <c r="AC354" s="442"/>
      <c r="AD354" s="442"/>
      <c r="AE354" s="442"/>
      <c r="AF354" s="442"/>
      <c r="AG354" s="442"/>
      <c r="AH354" s="442"/>
      <c r="AI354" s="442"/>
      <c r="AJ354" s="442"/>
      <c r="AK354" s="442"/>
      <c r="AL354" s="442"/>
      <c r="AM354" s="442"/>
      <c r="AN354" s="442"/>
      <c r="AO354" s="442"/>
      <c r="AP354" s="442"/>
      <c r="AQ354" s="442"/>
      <c r="AR354" s="442"/>
      <c r="AS354" s="442"/>
      <c r="AT354" s="442"/>
      <c r="AU354" s="442"/>
      <c r="AV354" s="442"/>
      <c r="AW354" s="442"/>
      <c r="AX354" s="442"/>
      <c r="AY354" s="442"/>
      <c r="AZ354" s="442"/>
    </row>
    <row r="355" spans="2:52" ht="20.100000000000001" hidden="1" customHeight="1" outlineLevel="1">
      <c r="B355" s="434"/>
      <c r="C355" s="1002"/>
      <c r="D355" s="1003"/>
      <c r="E355" s="1003"/>
      <c r="F355" s="1004"/>
      <c r="G355" s="1005"/>
      <c r="H355" s="1006"/>
      <c r="I355" s="1006"/>
      <c r="J355" s="1006"/>
      <c r="K355" s="1007"/>
      <c r="L355" s="715"/>
      <c r="M355" s="715"/>
      <c r="N355" s="715"/>
      <c r="O355" s="715"/>
      <c r="P355" s="715"/>
      <c r="Q355" s="715"/>
      <c r="R355" s="715"/>
      <c r="S355" s="716"/>
      <c r="T355" s="717"/>
      <c r="U355" s="720">
        <f t="shared" si="113"/>
        <v>0</v>
      </c>
      <c r="V355" s="721">
        <f t="shared" si="114"/>
        <v>0</v>
      </c>
      <c r="W355" s="722">
        <f t="shared" si="115"/>
        <v>0</v>
      </c>
      <c r="X355" s="442"/>
      <c r="Y355" s="442"/>
      <c r="Z355" s="442"/>
      <c r="AA355" s="442"/>
      <c r="AB355" s="442"/>
      <c r="AC355" s="442"/>
      <c r="AD355" s="442"/>
      <c r="AE355" s="442"/>
      <c r="AF355" s="442"/>
      <c r="AG355" s="442"/>
      <c r="AH355" s="442"/>
      <c r="AI355" s="442"/>
      <c r="AJ355" s="442"/>
      <c r="AK355" s="442"/>
      <c r="AL355" s="442"/>
      <c r="AM355" s="442"/>
      <c r="AN355" s="442"/>
      <c r="AO355" s="442"/>
      <c r="AP355" s="442"/>
      <c r="AQ355" s="442"/>
      <c r="AR355" s="442"/>
      <c r="AS355" s="442"/>
      <c r="AT355" s="442"/>
      <c r="AU355" s="442"/>
      <c r="AV355" s="442"/>
      <c r="AW355" s="442"/>
      <c r="AX355" s="442"/>
      <c r="AY355" s="442"/>
      <c r="AZ355" s="442"/>
    </row>
    <row r="356" spans="2:52" ht="20.100000000000001" hidden="1" customHeight="1" outlineLevel="1">
      <c r="B356" s="434"/>
      <c r="C356" s="1002"/>
      <c r="D356" s="1003"/>
      <c r="E356" s="1003"/>
      <c r="F356" s="1004"/>
      <c r="G356" s="1005"/>
      <c r="H356" s="1006"/>
      <c r="I356" s="1006"/>
      <c r="J356" s="1006"/>
      <c r="K356" s="1007"/>
      <c r="L356" s="715"/>
      <c r="M356" s="715"/>
      <c r="N356" s="715"/>
      <c r="O356" s="715"/>
      <c r="P356" s="715"/>
      <c r="Q356" s="715"/>
      <c r="R356" s="715"/>
      <c r="S356" s="716"/>
      <c r="T356" s="717"/>
      <c r="U356" s="720">
        <f t="shared" si="113"/>
        <v>0</v>
      </c>
      <c r="V356" s="721">
        <f t="shared" si="114"/>
        <v>0</v>
      </c>
      <c r="W356" s="722">
        <f t="shared" si="115"/>
        <v>0</v>
      </c>
      <c r="X356" s="442"/>
      <c r="Y356" s="442"/>
      <c r="Z356" s="442"/>
      <c r="AA356" s="442"/>
      <c r="AB356" s="442"/>
      <c r="AC356" s="442"/>
      <c r="AD356" s="442"/>
      <c r="AE356" s="442"/>
      <c r="AF356" s="442"/>
      <c r="AG356" s="442"/>
      <c r="AH356" s="442"/>
      <c r="AI356" s="442"/>
      <c r="AJ356" s="442"/>
      <c r="AK356" s="442"/>
      <c r="AL356" s="442"/>
      <c r="AM356" s="442"/>
      <c r="AN356" s="442"/>
      <c r="AO356" s="442"/>
      <c r="AP356" s="442"/>
      <c r="AQ356" s="442"/>
      <c r="AR356" s="442"/>
      <c r="AS356" s="442"/>
      <c r="AT356" s="442"/>
      <c r="AU356" s="442"/>
      <c r="AV356" s="442"/>
      <c r="AW356" s="442"/>
      <c r="AX356" s="442"/>
      <c r="AY356" s="442"/>
      <c r="AZ356" s="442"/>
    </row>
    <row r="357" spans="2:52" ht="20.100000000000001" hidden="1" customHeight="1" outlineLevel="1">
      <c r="B357" s="434"/>
      <c r="C357" s="1002"/>
      <c r="D357" s="1003"/>
      <c r="E357" s="1003"/>
      <c r="F357" s="1004"/>
      <c r="G357" s="1005"/>
      <c r="H357" s="1006"/>
      <c r="I357" s="1006"/>
      <c r="J357" s="1006"/>
      <c r="K357" s="1007"/>
      <c r="L357" s="715"/>
      <c r="M357" s="715"/>
      <c r="N357" s="715"/>
      <c r="O357" s="715"/>
      <c r="P357" s="715"/>
      <c r="Q357" s="715"/>
      <c r="R357" s="715"/>
      <c r="S357" s="716"/>
      <c r="T357" s="717"/>
      <c r="U357" s="720">
        <f t="shared" si="113"/>
        <v>0</v>
      </c>
      <c r="V357" s="721">
        <f t="shared" si="114"/>
        <v>0</v>
      </c>
      <c r="W357" s="722">
        <f t="shared" si="115"/>
        <v>0</v>
      </c>
      <c r="X357" s="442"/>
      <c r="Y357" s="442"/>
      <c r="Z357" s="442"/>
      <c r="AA357" s="442"/>
      <c r="AB357" s="442"/>
      <c r="AC357" s="442"/>
      <c r="AD357" s="442"/>
      <c r="AE357" s="442"/>
      <c r="AF357" s="442"/>
      <c r="AG357" s="442"/>
      <c r="AH357" s="442"/>
      <c r="AI357" s="442"/>
      <c r="AJ357" s="442"/>
      <c r="AK357" s="442"/>
      <c r="AL357" s="442"/>
      <c r="AM357" s="442"/>
      <c r="AN357" s="442"/>
      <c r="AO357" s="442"/>
      <c r="AP357" s="442"/>
      <c r="AQ357" s="442"/>
      <c r="AR357" s="442"/>
      <c r="AS357" s="442"/>
      <c r="AT357" s="442"/>
      <c r="AU357" s="442"/>
      <c r="AV357" s="442"/>
      <c r="AW357" s="442"/>
      <c r="AX357" s="442"/>
      <c r="AY357" s="442"/>
      <c r="AZ357" s="442"/>
    </row>
    <row r="358" spans="2:52" ht="20.100000000000001" hidden="1" customHeight="1" outlineLevel="1">
      <c r="B358" s="434"/>
      <c r="C358" s="1002"/>
      <c r="D358" s="1003"/>
      <c r="E358" s="1003"/>
      <c r="F358" s="1004"/>
      <c r="G358" s="1005"/>
      <c r="H358" s="1006"/>
      <c r="I358" s="1006"/>
      <c r="J358" s="1006"/>
      <c r="K358" s="1007"/>
      <c r="L358" s="715"/>
      <c r="M358" s="715"/>
      <c r="N358" s="715"/>
      <c r="O358" s="715"/>
      <c r="P358" s="715"/>
      <c r="Q358" s="715"/>
      <c r="R358" s="715"/>
      <c r="S358" s="716"/>
      <c r="T358" s="717"/>
      <c r="U358" s="720">
        <f t="shared" si="113"/>
        <v>0</v>
      </c>
      <c r="V358" s="721">
        <f t="shared" si="114"/>
        <v>0</v>
      </c>
      <c r="W358" s="722">
        <f t="shared" si="115"/>
        <v>0</v>
      </c>
      <c r="X358" s="442"/>
      <c r="Y358" s="442"/>
      <c r="Z358" s="442"/>
      <c r="AA358" s="442"/>
      <c r="AB358" s="442"/>
      <c r="AC358" s="442"/>
      <c r="AD358" s="442"/>
      <c r="AE358" s="442"/>
      <c r="AF358" s="442"/>
      <c r="AG358" s="442"/>
      <c r="AH358" s="442"/>
      <c r="AI358" s="442"/>
      <c r="AJ358" s="442"/>
      <c r="AK358" s="442"/>
      <c r="AL358" s="442"/>
      <c r="AM358" s="442"/>
      <c r="AN358" s="442"/>
      <c r="AO358" s="442"/>
      <c r="AP358" s="442"/>
      <c r="AQ358" s="442"/>
      <c r="AR358" s="442"/>
      <c r="AS358" s="442"/>
      <c r="AT358" s="442"/>
      <c r="AU358" s="442"/>
      <c r="AV358" s="442"/>
      <c r="AW358" s="442"/>
      <c r="AX358" s="442"/>
      <c r="AY358" s="442"/>
      <c r="AZ358" s="442"/>
    </row>
    <row r="359" spans="2:52" ht="20.100000000000001" hidden="1" customHeight="1" outlineLevel="1">
      <c r="B359" s="434"/>
      <c r="C359" s="1002"/>
      <c r="D359" s="1003"/>
      <c r="E359" s="1003"/>
      <c r="F359" s="1004"/>
      <c r="G359" s="1005"/>
      <c r="H359" s="1006"/>
      <c r="I359" s="1006"/>
      <c r="J359" s="1006"/>
      <c r="K359" s="1007"/>
      <c r="L359" s="715"/>
      <c r="M359" s="715"/>
      <c r="N359" s="715"/>
      <c r="O359" s="715"/>
      <c r="P359" s="715"/>
      <c r="Q359" s="715"/>
      <c r="R359" s="715"/>
      <c r="S359" s="716"/>
      <c r="T359" s="717"/>
      <c r="U359" s="720">
        <f t="shared" si="113"/>
        <v>0</v>
      </c>
      <c r="V359" s="721">
        <f t="shared" si="114"/>
        <v>0</v>
      </c>
      <c r="W359" s="722">
        <f t="shared" si="115"/>
        <v>0</v>
      </c>
      <c r="X359" s="442"/>
      <c r="Y359" s="442"/>
      <c r="Z359" s="442"/>
      <c r="AA359" s="442"/>
      <c r="AB359" s="442"/>
      <c r="AC359" s="442"/>
      <c r="AD359" s="442"/>
      <c r="AE359" s="442"/>
      <c r="AF359" s="442"/>
      <c r="AG359" s="442"/>
      <c r="AH359" s="442"/>
      <c r="AI359" s="442"/>
      <c r="AJ359" s="442"/>
      <c r="AK359" s="442"/>
      <c r="AL359" s="442"/>
      <c r="AM359" s="442"/>
      <c r="AN359" s="442"/>
      <c r="AO359" s="442"/>
      <c r="AP359" s="442"/>
      <c r="AQ359" s="442"/>
      <c r="AR359" s="442"/>
      <c r="AS359" s="442"/>
      <c r="AT359" s="442"/>
      <c r="AU359" s="442"/>
      <c r="AV359" s="442"/>
      <c r="AW359" s="442"/>
      <c r="AX359" s="442"/>
      <c r="AY359" s="442"/>
      <c r="AZ359" s="442"/>
    </row>
    <row r="360" spans="2:52" s="19" customFormat="1" ht="9.9499999999999993" hidden="1" customHeight="1" outlineLevel="1">
      <c r="B360" s="435"/>
      <c r="C360" s="437"/>
      <c r="D360" s="437"/>
      <c r="E360" s="437"/>
      <c r="F360" s="437"/>
      <c r="G360" s="666"/>
      <c r="H360" s="666"/>
      <c r="I360" s="666"/>
      <c r="J360" s="666"/>
      <c r="K360" s="666"/>
      <c r="L360" s="438"/>
      <c r="M360" s="438"/>
      <c r="N360" s="438"/>
      <c r="O360" s="438"/>
      <c r="P360" s="438"/>
      <c r="Q360" s="438"/>
      <c r="R360" s="438"/>
      <c r="S360" s="438"/>
      <c r="T360" s="439"/>
      <c r="U360" s="439"/>
      <c r="V360" s="439"/>
      <c r="W360" s="667"/>
      <c r="X360" s="668"/>
      <c r="Y360" s="668"/>
      <c r="Z360" s="668"/>
      <c r="AA360" s="668"/>
      <c r="AB360" s="668"/>
      <c r="AC360" s="668"/>
      <c r="AD360" s="668"/>
      <c r="AE360" s="668"/>
      <c r="AF360" s="668"/>
      <c r="AG360" s="668"/>
      <c r="AH360" s="668"/>
      <c r="AI360" s="668"/>
      <c r="AJ360" s="668"/>
      <c r="AK360" s="668"/>
      <c r="AL360" s="668"/>
      <c r="AM360" s="668"/>
      <c r="AN360" s="668"/>
      <c r="AO360" s="668"/>
      <c r="AP360" s="668"/>
      <c r="AQ360" s="668"/>
      <c r="AR360" s="668"/>
      <c r="AS360" s="668"/>
      <c r="AT360" s="668"/>
      <c r="AU360" s="668"/>
      <c r="AV360" s="668"/>
      <c r="AW360" s="668"/>
      <c r="AX360" s="668"/>
      <c r="AY360" s="668"/>
      <c r="AZ360" s="668"/>
    </row>
    <row r="361" spans="2:52" ht="20.100000000000001" customHeight="1" collapsed="1">
      <c r="B361" s="32">
        <f>B349+1</f>
        <v>30</v>
      </c>
      <c r="C361" s="1013"/>
      <c r="D361" s="1014"/>
      <c r="E361" s="1014"/>
      <c r="F361" s="1015"/>
      <c r="G361" s="1016"/>
      <c r="H361" s="1017"/>
      <c r="I361" s="1017"/>
      <c r="J361" s="1017"/>
      <c r="K361" s="1018"/>
      <c r="L361" s="701">
        <f t="shared" ref="L361:R361" si="116">SUM(L362:L371)</f>
        <v>0</v>
      </c>
      <c r="M361" s="702">
        <f t="shared" si="116"/>
        <v>0</v>
      </c>
      <c r="N361" s="703">
        <f t="shared" si="116"/>
        <v>0</v>
      </c>
      <c r="O361" s="703">
        <f t="shared" si="116"/>
        <v>0</v>
      </c>
      <c r="P361" s="702">
        <f t="shared" si="116"/>
        <v>0</v>
      </c>
      <c r="Q361" s="704">
        <f t="shared" si="116"/>
        <v>0</v>
      </c>
      <c r="R361" s="701">
        <f t="shared" si="116"/>
        <v>0</v>
      </c>
      <c r="S361" s="705">
        <v>1</v>
      </c>
      <c r="T361" s="706">
        <f>(S362*T362)+(S363*T363)+(S364*T364)+(S365*T365)+(S366*T366)+(S367*T367)+(S368*T368)+(S369*T369)+(S370*T370)+(S371*T371)</f>
        <v>0</v>
      </c>
      <c r="U361" s="665">
        <f t="shared" ref="U361:U371" si="117">S361*T361*(1+MGKZ)*(1+Gewinn)*(1+Sicherheit)</f>
        <v>0</v>
      </c>
      <c r="V361" s="643">
        <f t="shared" ref="V361:V371" si="118">R361*Fertigung</f>
        <v>0</v>
      </c>
      <c r="W361" s="50">
        <f t="shared" ref="W361:W371" si="119">L361*$E$6+M361*$M$6+N361*$M$7+O361*$M$8+P361*$E$7+Q361*$M$9+U361+V361</f>
        <v>0</v>
      </c>
      <c r="X361" s="442"/>
      <c r="Y361" s="442"/>
      <c r="Z361" s="442"/>
      <c r="AA361" s="442"/>
      <c r="AB361" s="442"/>
      <c r="AC361" s="442"/>
      <c r="AD361" s="442"/>
      <c r="AE361" s="442"/>
      <c r="AF361" s="442"/>
      <c r="AG361" s="442"/>
      <c r="AH361" s="442"/>
      <c r="AI361" s="442"/>
      <c r="AJ361" s="442"/>
      <c r="AK361" s="442"/>
      <c r="AL361" s="442"/>
      <c r="AM361" s="442"/>
      <c r="AN361" s="442"/>
      <c r="AO361" s="442"/>
      <c r="AP361" s="442"/>
      <c r="AQ361" s="442"/>
      <c r="AR361" s="442"/>
      <c r="AS361" s="442"/>
      <c r="AT361" s="442"/>
      <c r="AU361" s="442"/>
      <c r="AV361" s="442"/>
      <c r="AW361" s="442"/>
      <c r="AX361" s="442"/>
      <c r="AY361" s="442"/>
      <c r="AZ361" s="442"/>
    </row>
    <row r="362" spans="2:52" ht="20.100000000000001" hidden="1" customHeight="1" outlineLevel="1">
      <c r="B362" s="433"/>
      <c r="C362" s="1002"/>
      <c r="D362" s="1003"/>
      <c r="E362" s="1003"/>
      <c r="F362" s="1004"/>
      <c r="G362" s="1005"/>
      <c r="H362" s="1006"/>
      <c r="I362" s="1006"/>
      <c r="J362" s="1006"/>
      <c r="K362" s="1007"/>
      <c r="L362" s="715"/>
      <c r="M362" s="715"/>
      <c r="N362" s="715"/>
      <c r="O362" s="715"/>
      <c r="P362" s="715"/>
      <c r="Q362" s="715"/>
      <c r="R362" s="715"/>
      <c r="S362" s="716"/>
      <c r="T362" s="717"/>
      <c r="U362" s="720">
        <f t="shared" si="117"/>
        <v>0</v>
      </c>
      <c r="V362" s="721">
        <f t="shared" si="118"/>
        <v>0</v>
      </c>
      <c r="W362" s="722">
        <f t="shared" si="119"/>
        <v>0</v>
      </c>
      <c r="X362" s="442"/>
      <c r="Y362" s="442"/>
      <c r="Z362" s="442"/>
      <c r="AA362" s="442"/>
      <c r="AB362" s="442"/>
      <c r="AC362" s="442"/>
      <c r="AD362" s="442"/>
      <c r="AE362" s="442"/>
      <c r="AF362" s="442"/>
      <c r="AG362" s="442"/>
      <c r="AH362" s="442"/>
      <c r="AI362" s="442"/>
      <c r="AJ362" s="442"/>
      <c r="AK362" s="442"/>
      <c r="AL362" s="442"/>
      <c r="AM362" s="442"/>
      <c r="AN362" s="442"/>
      <c r="AO362" s="442"/>
      <c r="AP362" s="442"/>
      <c r="AQ362" s="442"/>
      <c r="AR362" s="442"/>
      <c r="AS362" s="442"/>
      <c r="AT362" s="442"/>
      <c r="AU362" s="442"/>
      <c r="AV362" s="442"/>
      <c r="AW362" s="442"/>
      <c r="AX362" s="442"/>
      <c r="AY362" s="442"/>
      <c r="AZ362" s="442"/>
    </row>
    <row r="363" spans="2:52" ht="20.100000000000001" hidden="1" customHeight="1" outlineLevel="1">
      <c r="B363" s="434"/>
      <c r="C363" s="1002"/>
      <c r="D363" s="1003"/>
      <c r="E363" s="1003"/>
      <c r="F363" s="1004"/>
      <c r="G363" s="1005"/>
      <c r="H363" s="1006"/>
      <c r="I363" s="1006"/>
      <c r="J363" s="1006"/>
      <c r="K363" s="1007"/>
      <c r="L363" s="715"/>
      <c r="M363" s="715"/>
      <c r="N363" s="715"/>
      <c r="O363" s="715"/>
      <c r="P363" s="715"/>
      <c r="Q363" s="715"/>
      <c r="R363" s="715"/>
      <c r="S363" s="716"/>
      <c r="T363" s="717"/>
      <c r="U363" s="720">
        <f t="shared" si="117"/>
        <v>0</v>
      </c>
      <c r="V363" s="721">
        <f t="shared" si="118"/>
        <v>0</v>
      </c>
      <c r="W363" s="722">
        <f t="shared" si="119"/>
        <v>0</v>
      </c>
      <c r="X363" s="442"/>
      <c r="Y363" s="442"/>
      <c r="Z363" s="442"/>
      <c r="AA363" s="442"/>
      <c r="AB363" s="442"/>
      <c r="AC363" s="442"/>
      <c r="AD363" s="442"/>
      <c r="AE363" s="442"/>
      <c r="AF363" s="442"/>
      <c r="AG363" s="442"/>
      <c r="AH363" s="442"/>
      <c r="AI363" s="442"/>
      <c r="AJ363" s="442"/>
      <c r="AK363" s="442"/>
      <c r="AL363" s="442"/>
      <c r="AM363" s="442"/>
      <c r="AN363" s="442"/>
      <c r="AO363" s="442"/>
      <c r="AP363" s="442"/>
      <c r="AQ363" s="442"/>
      <c r="AR363" s="442"/>
      <c r="AS363" s="442"/>
      <c r="AT363" s="442"/>
      <c r="AU363" s="442"/>
      <c r="AV363" s="442"/>
      <c r="AW363" s="442"/>
      <c r="AX363" s="442"/>
      <c r="AY363" s="442"/>
      <c r="AZ363" s="442"/>
    </row>
    <row r="364" spans="2:52" ht="20.100000000000001" hidden="1" customHeight="1" outlineLevel="1">
      <c r="B364" s="434"/>
      <c r="C364" s="1002"/>
      <c r="D364" s="1003"/>
      <c r="E364" s="1003"/>
      <c r="F364" s="1004"/>
      <c r="G364" s="1005"/>
      <c r="H364" s="1006"/>
      <c r="I364" s="1006"/>
      <c r="J364" s="1006"/>
      <c r="K364" s="1007"/>
      <c r="L364" s="715"/>
      <c r="M364" s="715"/>
      <c r="N364" s="715"/>
      <c r="O364" s="715"/>
      <c r="P364" s="715"/>
      <c r="Q364" s="715"/>
      <c r="R364" s="715"/>
      <c r="S364" s="716"/>
      <c r="T364" s="717"/>
      <c r="U364" s="720">
        <f t="shared" si="117"/>
        <v>0</v>
      </c>
      <c r="V364" s="721">
        <f t="shared" si="118"/>
        <v>0</v>
      </c>
      <c r="W364" s="722">
        <f t="shared" si="119"/>
        <v>0</v>
      </c>
      <c r="X364" s="442"/>
      <c r="Y364" s="442"/>
      <c r="Z364" s="442"/>
      <c r="AA364" s="442"/>
      <c r="AB364" s="442"/>
      <c r="AC364" s="442"/>
      <c r="AD364" s="442"/>
      <c r="AE364" s="442"/>
      <c r="AF364" s="442"/>
      <c r="AG364" s="442"/>
      <c r="AH364" s="442"/>
      <c r="AI364" s="442"/>
      <c r="AJ364" s="442"/>
      <c r="AK364" s="442"/>
      <c r="AL364" s="442"/>
      <c r="AM364" s="442"/>
      <c r="AN364" s="442"/>
      <c r="AO364" s="442"/>
      <c r="AP364" s="442"/>
      <c r="AQ364" s="442"/>
      <c r="AR364" s="442"/>
      <c r="AS364" s="442"/>
      <c r="AT364" s="442"/>
      <c r="AU364" s="442"/>
      <c r="AV364" s="442"/>
      <c r="AW364" s="442"/>
      <c r="AX364" s="442"/>
      <c r="AY364" s="442"/>
      <c r="AZ364" s="442"/>
    </row>
    <row r="365" spans="2:52" ht="20.100000000000001" hidden="1" customHeight="1" outlineLevel="1">
      <c r="B365" s="434"/>
      <c r="C365" s="1002"/>
      <c r="D365" s="1003"/>
      <c r="E365" s="1003"/>
      <c r="F365" s="1004"/>
      <c r="G365" s="1005"/>
      <c r="H365" s="1006"/>
      <c r="I365" s="1006"/>
      <c r="J365" s="1006"/>
      <c r="K365" s="1007"/>
      <c r="L365" s="715"/>
      <c r="M365" s="715"/>
      <c r="N365" s="715"/>
      <c r="O365" s="715"/>
      <c r="P365" s="715"/>
      <c r="Q365" s="715"/>
      <c r="R365" s="715"/>
      <c r="S365" s="716"/>
      <c r="T365" s="717"/>
      <c r="U365" s="720">
        <f t="shared" si="117"/>
        <v>0</v>
      </c>
      <c r="V365" s="721">
        <f t="shared" si="118"/>
        <v>0</v>
      </c>
      <c r="W365" s="722">
        <f t="shared" si="119"/>
        <v>0</v>
      </c>
      <c r="X365" s="442"/>
      <c r="Y365" s="442"/>
      <c r="Z365" s="442"/>
      <c r="AA365" s="442"/>
      <c r="AB365" s="442"/>
      <c r="AC365" s="442"/>
      <c r="AD365" s="442"/>
      <c r="AE365" s="442"/>
      <c r="AF365" s="442"/>
      <c r="AG365" s="442"/>
      <c r="AH365" s="442"/>
      <c r="AI365" s="442"/>
      <c r="AJ365" s="442"/>
      <c r="AK365" s="442"/>
      <c r="AL365" s="442"/>
      <c r="AM365" s="442"/>
      <c r="AN365" s="442"/>
      <c r="AO365" s="442"/>
      <c r="AP365" s="442"/>
      <c r="AQ365" s="442"/>
      <c r="AR365" s="442"/>
      <c r="AS365" s="442"/>
      <c r="AT365" s="442"/>
      <c r="AU365" s="442"/>
      <c r="AV365" s="442"/>
      <c r="AW365" s="442"/>
      <c r="AX365" s="442"/>
      <c r="AY365" s="442"/>
      <c r="AZ365" s="442"/>
    </row>
    <row r="366" spans="2:52" ht="20.100000000000001" hidden="1" customHeight="1" outlineLevel="1">
      <c r="B366" s="434"/>
      <c r="C366" s="1002"/>
      <c r="D366" s="1003"/>
      <c r="E366" s="1003"/>
      <c r="F366" s="1004"/>
      <c r="G366" s="1005"/>
      <c r="H366" s="1006"/>
      <c r="I366" s="1006"/>
      <c r="J366" s="1006"/>
      <c r="K366" s="1007"/>
      <c r="L366" s="715"/>
      <c r="M366" s="715"/>
      <c r="N366" s="715"/>
      <c r="O366" s="715"/>
      <c r="P366" s="715"/>
      <c r="Q366" s="715"/>
      <c r="R366" s="715"/>
      <c r="S366" s="716"/>
      <c r="T366" s="717"/>
      <c r="U366" s="720">
        <f t="shared" si="117"/>
        <v>0</v>
      </c>
      <c r="V366" s="721">
        <f t="shared" si="118"/>
        <v>0</v>
      </c>
      <c r="W366" s="722">
        <f t="shared" si="119"/>
        <v>0</v>
      </c>
      <c r="X366" s="442"/>
      <c r="Y366" s="442"/>
      <c r="Z366" s="442"/>
      <c r="AA366" s="442"/>
      <c r="AB366" s="442"/>
      <c r="AC366" s="442"/>
      <c r="AD366" s="442"/>
      <c r="AE366" s="442"/>
      <c r="AF366" s="442"/>
      <c r="AG366" s="442"/>
      <c r="AH366" s="442"/>
      <c r="AI366" s="442"/>
      <c r="AJ366" s="442"/>
      <c r="AK366" s="442"/>
      <c r="AL366" s="442"/>
      <c r="AM366" s="442"/>
      <c r="AN366" s="442"/>
      <c r="AO366" s="442"/>
      <c r="AP366" s="442"/>
      <c r="AQ366" s="442"/>
      <c r="AR366" s="442"/>
      <c r="AS366" s="442"/>
      <c r="AT366" s="442"/>
      <c r="AU366" s="442"/>
      <c r="AV366" s="442"/>
      <c r="AW366" s="442"/>
      <c r="AX366" s="442"/>
      <c r="AY366" s="442"/>
      <c r="AZ366" s="442"/>
    </row>
    <row r="367" spans="2:52" ht="20.100000000000001" hidden="1" customHeight="1" outlineLevel="1">
      <c r="B367" s="434"/>
      <c r="C367" s="1002"/>
      <c r="D367" s="1003"/>
      <c r="E367" s="1003"/>
      <c r="F367" s="1004"/>
      <c r="G367" s="1005"/>
      <c r="H367" s="1006"/>
      <c r="I367" s="1006"/>
      <c r="J367" s="1006"/>
      <c r="K367" s="1007"/>
      <c r="L367" s="715"/>
      <c r="M367" s="715"/>
      <c r="N367" s="715"/>
      <c r="O367" s="715"/>
      <c r="P367" s="715"/>
      <c r="Q367" s="715"/>
      <c r="R367" s="715"/>
      <c r="S367" s="716"/>
      <c r="T367" s="717"/>
      <c r="U367" s="720">
        <f t="shared" si="117"/>
        <v>0</v>
      </c>
      <c r="V367" s="721">
        <f t="shared" si="118"/>
        <v>0</v>
      </c>
      <c r="W367" s="722">
        <f t="shared" si="119"/>
        <v>0</v>
      </c>
      <c r="X367" s="442"/>
      <c r="Y367" s="442"/>
      <c r="Z367" s="442"/>
      <c r="AA367" s="442"/>
      <c r="AB367" s="442"/>
      <c r="AC367" s="442"/>
      <c r="AD367" s="442"/>
      <c r="AE367" s="442"/>
      <c r="AF367" s="442"/>
      <c r="AG367" s="442"/>
      <c r="AH367" s="442"/>
      <c r="AI367" s="442"/>
      <c r="AJ367" s="442"/>
      <c r="AK367" s="442"/>
      <c r="AL367" s="442"/>
      <c r="AM367" s="442"/>
      <c r="AN367" s="442"/>
      <c r="AO367" s="442"/>
      <c r="AP367" s="442"/>
      <c r="AQ367" s="442"/>
      <c r="AR367" s="442"/>
      <c r="AS367" s="442"/>
      <c r="AT367" s="442"/>
      <c r="AU367" s="442"/>
      <c r="AV367" s="442"/>
      <c r="AW367" s="442"/>
      <c r="AX367" s="442"/>
      <c r="AY367" s="442"/>
      <c r="AZ367" s="442"/>
    </row>
    <row r="368" spans="2:52" ht="20.100000000000001" hidden="1" customHeight="1" outlineLevel="1">
      <c r="B368" s="434"/>
      <c r="C368" s="1002"/>
      <c r="D368" s="1003"/>
      <c r="E368" s="1003"/>
      <c r="F368" s="1004"/>
      <c r="G368" s="1005"/>
      <c r="H368" s="1006"/>
      <c r="I368" s="1006"/>
      <c r="J368" s="1006"/>
      <c r="K368" s="1007"/>
      <c r="L368" s="715"/>
      <c r="M368" s="715"/>
      <c r="N368" s="715"/>
      <c r="O368" s="715"/>
      <c r="P368" s="715"/>
      <c r="Q368" s="715"/>
      <c r="R368" s="715"/>
      <c r="S368" s="716"/>
      <c r="T368" s="717"/>
      <c r="U368" s="720">
        <f t="shared" si="117"/>
        <v>0</v>
      </c>
      <c r="V368" s="721">
        <f t="shared" si="118"/>
        <v>0</v>
      </c>
      <c r="W368" s="722">
        <f t="shared" si="119"/>
        <v>0</v>
      </c>
      <c r="X368" s="442"/>
      <c r="Y368" s="442"/>
      <c r="Z368" s="442"/>
      <c r="AA368" s="442"/>
      <c r="AB368" s="442"/>
      <c r="AC368" s="442"/>
      <c r="AD368" s="442"/>
      <c r="AE368" s="442"/>
      <c r="AF368" s="442"/>
      <c r="AG368" s="442"/>
      <c r="AH368" s="442"/>
      <c r="AI368" s="442"/>
      <c r="AJ368" s="442"/>
      <c r="AK368" s="442"/>
      <c r="AL368" s="442"/>
      <c r="AM368" s="442"/>
      <c r="AN368" s="442"/>
      <c r="AO368" s="442"/>
      <c r="AP368" s="442"/>
      <c r="AQ368" s="442"/>
      <c r="AR368" s="442"/>
      <c r="AS368" s="442"/>
      <c r="AT368" s="442"/>
      <c r="AU368" s="442"/>
      <c r="AV368" s="442"/>
      <c r="AW368" s="442"/>
      <c r="AX368" s="442"/>
      <c r="AY368" s="442"/>
      <c r="AZ368" s="442"/>
    </row>
    <row r="369" spans="2:52" ht="20.100000000000001" hidden="1" customHeight="1" outlineLevel="1">
      <c r="B369" s="434"/>
      <c r="C369" s="1002"/>
      <c r="D369" s="1003"/>
      <c r="E369" s="1003"/>
      <c r="F369" s="1004"/>
      <c r="G369" s="1005"/>
      <c r="H369" s="1006"/>
      <c r="I369" s="1006"/>
      <c r="J369" s="1006"/>
      <c r="K369" s="1007"/>
      <c r="L369" s="715"/>
      <c r="M369" s="715"/>
      <c r="N369" s="715"/>
      <c r="O369" s="715"/>
      <c r="P369" s="715"/>
      <c r="Q369" s="715"/>
      <c r="R369" s="715"/>
      <c r="S369" s="716"/>
      <c r="T369" s="717"/>
      <c r="U369" s="720">
        <f t="shared" si="117"/>
        <v>0</v>
      </c>
      <c r="V369" s="721">
        <f t="shared" si="118"/>
        <v>0</v>
      </c>
      <c r="W369" s="722">
        <f t="shared" si="119"/>
        <v>0</v>
      </c>
      <c r="X369" s="442"/>
      <c r="Y369" s="442"/>
      <c r="Z369" s="442"/>
      <c r="AA369" s="442"/>
      <c r="AB369" s="442"/>
      <c r="AC369" s="442"/>
      <c r="AD369" s="442"/>
      <c r="AE369" s="442"/>
      <c r="AF369" s="442"/>
      <c r="AG369" s="442"/>
      <c r="AH369" s="442"/>
      <c r="AI369" s="442"/>
      <c r="AJ369" s="442"/>
      <c r="AK369" s="442"/>
      <c r="AL369" s="442"/>
      <c r="AM369" s="442"/>
      <c r="AN369" s="442"/>
      <c r="AO369" s="442"/>
      <c r="AP369" s="442"/>
      <c r="AQ369" s="442"/>
      <c r="AR369" s="442"/>
      <c r="AS369" s="442"/>
      <c r="AT369" s="442"/>
      <c r="AU369" s="442"/>
      <c r="AV369" s="442"/>
      <c r="AW369" s="442"/>
      <c r="AX369" s="442"/>
      <c r="AY369" s="442"/>
      <c r="AZ369" s="442"/>
    </row>
    <row r="370" spans="2:52" ht="20.100000000000001" hidden="1" customHeight="1" outlineLevel="1">
      <c r="B370" s="434"/>
      <c r="C370" s="1002"/>
      <c r="D370" s="1003"/>
      <c r="E370" s="1003"/>
      <c r="F370" s="1004"/>
      <c r="G370" s="1005"/>
      <c r="H370" s="1006"/>
      <c r="I370" s="1006"/>
      <c r="J370" s="1006"/>
      <c r="K370" s="1007"/>
      <c r="L370" s="715"/>
      <c r="M370" s="715"/>
      <c r="N370" s="715"/>
      <c r="O370" s="715"/>
      <c r="P370" s="715"/>
      <c r="Q370" s="715"/>
      <c r="R370" s="715"/>
      <c r="S370" s="716"/>
      <c r="T370" s="717"/>
      <c r="U370" s="720">
        <f t="shared" si="117"/>
        <v>0</v>
      </c>
      <c r="V370" s="721">
        <f t="shared" si="118"/>
        <v>0</v>
      </c>
      <c r="W370" s="722">
        <f t="shared" si="119"/>
        <v>0</v>
      </c>
      <c r="X370" s="442"/>
      <c r="Y370" s="442"/>
      <c r="Z370" s="442"/>
      <c r="AA370" s="442"/>
      <c r="AB370" s="442"/>
      <c r="AC370" s="442"/>
      <c r="AD370" s="442"/>
      <c r="AE370" s="442"/>
      <c r="AF370" s="442"/>
      <c r="AG370" s="442"/>
      <c r="AH370" s="442"/>
      <c r="AI370" s="442"/>
      <c r="AJ370" s="442"/>
      <c r="AK370" s="442"/>
      <c r="AL370" s="442"/>
      <c r="AM370" s="442"/>
      <c r="AN370" s="442"/>
      <c r="AO370" s="442"/>
      <c r="AP370" s="442"/>
      <c r="AQ370" s="442"/>
      <c r="AR370" s="442"/>
      <c r="AS370" s="442"/>
      <c r="AT370" s="442"/>
      <c r="AU370" s="442"/>
      <c r="AV370" s="442"/>
      <c r="AW370" s="442"/>
      <c r="AX370" s="442"/>
      <c r="AY370" s="442"/>
      <c r="AZ370" s="442"/>
    </row>
    <row r="371" spans="2:52" ht="20.100000000000001" hidden="1" customHeight="1" outlineLevel="1">
      <c r="B371" s="434"/>
      <c r="C371" s="1002"/>
      <c r="D371" s="1003"/>
      <c r="E371" s="1003"/>
      <c r="F371" s="1004"/>
      <c r="G371" s="1005"/>
      <c r="H371" s="1006"/>
      <c r="I371" s="1006"/>
      <c r="J371" s="1006"/>
      <c r="K371" s="1007"/>
      <c r="L371" s="715"/>
      <c r="M371" s="715"/>
      <c r="N371" s="715"/>
      <c r="O371" s="715"/>
      <c r="P371" s="715"/>
      <c r="Q371" s="715"/>
      <c r="R371" s="715"/>
      <c r="S371" s="716"/>
      <c r="T371" s="717"/>
      <c r="U371" s="720">
        <f t="shared" si="117"/>
        <v>0</v>
      </c>
      <c r="V371" s="721">
        <f t="shared" si="118"/>
        <v>0</v>
      </c>
      <c r="W371" s="722">
        <f t="shared" si="119"/>
        <v>0</v>
      </c>
      <c r="X371" s="442"/>
      <c r="Y371" s="442"/>
      <c r="Z371" s="442"/>
      <c r="AA371" s="442"/>
      <c r="AB371" s="442"/>
      <c r="AC371" s="442"/>
      <c r="AD371" s="442"/>
      <c r="AE371" s="442"/>
      <c r="AF371" s="442"/>
      <c r="AG371" s="442"/>
      <c r="AH371" s="442"/>
      <c r="AI371" s="442"/>
      <c r="AJ371" s="442"/>
      <c r="AK371" s="442"/>
      <c r="AL371" s="442"/>
      <c r="AM371" s="442"/>
      <c r="AN371" s="442"/>
      <c r="AO371" s="442"/>
      <c r="AP371" s="442"/>
      <c r="AQ371" s="442"/>
      <c r="AR371" s="442"/>
      <c r="AS371" s="442"/>
      <c r="AT371" s="442"/>
      <c r="AU371" s="442"/>
      <c r="AV371" s="442"/>
      <c r="AW371" s="442"/>
      <c r="AX371" s="442"/>
      <c r="AY371" s="442"/>
      <c r="AZ371" s="442"/>
    </row>
    <row r="372" spans="2:52" ht="9.9499999999999993" hidden="1" customHeight="1" outlineLevel="1">
      <c r="B372" s="435"/>
      <c r="C372" s="437"/>
      <c r="D372" s="437"/>
      <c r="E372" s="437"/>
      <c r="F372" s="437"/>
      <c r="G372" s="436"/>
      <c r="H372" s="436"/>
      <c r="I372" s="436"/>
      <c r="J372" s="436"/>
      <c r="K372" s="436"/>
      <c r="L372" s="438"/>
      <c r="M372" s="438"/>
      <c r="N372" s="438"/>
      <c r="O372" s="438"/>
      <c r="P372" s="438"/>
      <c r="Q372" s="438"/>
      <c r="R372" s="438"/>
      <c r="S372" s="438"/>
      <c r="T372" s="439"/>
      <c r="U372" s="432"/>
      <c r="V372" s="432"/>
      <c r="W372" s="431"/>
      <c r="X372" s="442"/>
      <c r="Y372" s="442"/>
      <c r="Z372" s="442"/>
      <c r="AA372" s="442"/>
      <c r="AB372" s="442"/>
      <c r="AC372" s="442"/>
      <c r="AD372" s="442"/>
      <c r="AE372" s="442"/>
      <c r="AF372" s="442"/>
      <c r="AG372" s="442"/>
      <c r="AH372" s="442"/>
      <c r="AI372" s="442"/>
      <c r="AJ372" s="442"/>
      <c r="AK372" s="442"/>
      <c r="AL372" s="442"/>
      <c r="AM372" s="442"/>
      <c r="AN372" s="442"/>
      <c r="AO372" s="442"/>
      <c r="AP372" s="442"/>
      <c r="AQ372" s="442"/>
      <c r="AR372" s="442"/>
      <c r="AS372" s="442"/>
      <c r="AT372" s="442"/>
      <c r="AU372" s="442"/>
      <c r="AV372" s="442"/>
      <c r="AW372" s="442"/>
      <c r="AX372" s="442"/>
      <c r="AY372" s="442"/>
      <c r="AZ372" s="442"/>
    </row>
    <row r="373" spans="2:52" ht="3" customHeight="1" collapsed="1" thickBot="1">
      <c r="B373" s="503"/>
      <c r="C373" s="1008"/>
      <c r="D373" s="1009"/>
      <c r="E373" s="1009"/>
      <c r="F373" s="1010"/>
      <c r="G373" s="1011"/>
      <c r="H373" s="1012"/>
      <c r="I373" s="1012"/>
      <c r="J373" s="523"/>
      <c r="K373" s="498"/>
      <c r="L373" s="499"/>
      <c r="M373" s="499"/>
      <c r="N373" s="499"/>
      <c r="O373" s="499"/>
      <c r="P373" s="499"/>
      <c r="Q373" s="499"/>
      <c r="R373" s="499"/>
      <c r="S373" s="49"/>
      <c r="T373" s="500"/>
      <c r="U373" s="501"/>
      <c r="V373" s="501"/>
      <c r="W373" s="502"/>
      <c r="X373" s="442"/>
      <c r="Y373" s="442"/>
      <c r="Z373" s="442"/>
      <c r="AA373" s="442"/>
      <c r="AB373" s="442"/>
      <c r="AC373" s="442"/>
      <c r="AD373" s="442"/>
      <c r="AE373" s="442"/>
      <c r="AF373" s="442"/>
      <c r="AG373" s="442"/>
      <c r="AH373" s="442"/>
      <c r="AI373" s="442"/>
      <c r="AJ373" s="442"/>
      <c r="AK373" s="442"/>
      <c r="AL373" s="442"/>
      <c r="AM373" s="442"/>
      <c r="AN373" s="442"/>
      <c r="AO373" s="442"/>
      <c r="AP373" s="442"/>
      <c r="AQ373" s="442"/>
      <c r="AR373" s="442"/>
      <c r="AS373" s="442"/>
      <c r="AT373" s="442"/>
      <c r="AU373" s="442"/>
      <c r="AV373" s="442"/>
      <c r="AW373" s="442"/>
      <c r="AX373" s="442"/>
      <c r="AY373" s="442"/>
      <c r="AZ373" s="442"/>
    </row>
    <row r="374" spans="2:52" ht="13.5" customHeight="1">
      <c r="F374" s="3"/>
      <c r="G374" s="3"/>
      <c r="H374" s="3"/>
      <c r="I374" s="3"/>
      <c r="J374" s="3"/>
      <c r="K374" s="4"/>
      <c r="L374" s="10"/>
      <c r="M374" s="10"/>
      <c r="N374" s="10"/>
      <c r="O374" s="10"/>
      <c r="P374" s="10"/>
      <c r="Q374" s="10"/>
      <c r="R374" s="10"/>
      <c r="S374" s="10"/>
      <c r="V374" s="10"/>
      <c r="W374" s="16"/>
      <c r="X374" s="442"/>
      <c r="Y374" s="442"/>
      <c r="Z374" s="442"/>
      <c r="AA374" s="442"/>
      <c r="AB374" s="442"/>
      <c r="AC374" s="442"/>
      <c r="AD374" s="442"/>
      <c r="AE374" s="442"/>
      <c r="AF374" s="442"/>
      <c r="AG374" s="442"/>
      <c r="AH374" s="442"/>
      <c r="AI374" s="442"/>
      <c r="AJ374" s="442"/>
      <c r="AK374" s="442"/>
      <c r="AL374" s="442"/>
      <c r="AM374" s="442"/>
      <c r="AN374" s="442"/>
      <c r="AO374" s="442"/>
      <c r="AP374" s="442"/>
      <c r="AQ374" s="442"/>
      <c r="AR374" s="442"/>
      <c r="AS374" s="442"/>
      <c r="AT374" s="442"/>
      <c r="AU374" s="442"/>
      <c r="AV374" s="442"/>
      <c r="AW374" s="442"/>
      <c r="AX374" s="442"/>
      <c r="AY374" s="442"/>
      <c r="AZ374" s="442"/>
    </row>
    <row r="375" spans="2:52">
      <c r="X375" s="442"/>
      <c r="Y375" s="442"/>
      <c r="Z375" s="442"/>
      <c r="AA375" s="442"/>
      <c r="AB375" s="442"/>
      <c r="AC375" s="442"/>
      <c r="AD375" s="442"/>
      <c r="AE375" s="442"/>
      <c r="AF375" s="442"/>
      <c r="AG375" s="442"/>
      <c r="AH375" s="442"/>
      <c r="AI375" s="442"/>
      <c r="AJ375" s="442"/>
      <c r="AK375" s="442"/>
      <c r="AL375" s="442"/>
      <c r="AM375" s="442"/>
      <c r="AN375" s="442"/>
      <c r="AO375" s="442"/>
      <c r="AP375" s="442"/>
      <c r="AQ375" s="442"/>
      <c r="AR375" s="442"/>
      <c r="AS375" s="442"/>
      <c r="AT375" s="442"/>
      <c r="AU375" s="442"/>
      <c r="AV375" s="442"/>
      <c r="AW375" s="442"/>
      <c r="AX375" s="442"/>
      <c r="AY375" s="442"/>
      <c r="AZ375" s="442"/>
    </row>
    <row r="376" spans="2:52">
      <c r="X376" s="442"/>
      <c r="Y376" s="442"/>
      <c r="Z376" s="442"/>
      <c r="AA376" s="442"/>
      <c r="AB376" s="442"/>
      <c r="AC376" s="442"/>
      <c r="AD376" s="442"/>
      <c r="AE376" s="442"/>
      <c r="AF376" s="442"/>
      <c r="AG376" s="442"/>
      <c r="AH376" s="442"/>
      <c r="AI376" s="442"/>
      <c r="AJ376" s="442"/>
      <c r="AK376" s="442"/>
      <c r="AL376" s="442"/>
      <c r="AM376" s="442"/>
      <c r="AN376" s="442"/>
      <c r="AO376" s="442"/>
      <c r="AP376" s="442"/>
      <c r="AQ376" s="442"/>
      <c r="AR376" s="442"/>
      <c r="AS376" s="442"/>
      <c r="AT376" s="442"/>
      <c r="AU376" s="442"/>
      <c r="AV376" s="442"/>
      <c r="AW376" s="442"/>
      <c r="AX376" s="442"/>
      <c r="AY376" s="442"/>
      <c r="AZ376" s="442"/>
    </row>
    <row r="377" spans="2:52">
      <c r="X377" s="442"/>
      <c r="Y377" s="442"/>
      <c r="Z377" s="442"/>
      <c r="AA377" s="442"/>
      <c r="AB377" s="442"/>
      <c r="AC377" s="442"/>
      <c r="AD377" s="442"/>
      <c r="AE377" s="442"/>
      <c r="AF377" s="442"/>
      <c r="AG377" s="442"/>
      <c r="AH377" s="442"/>
      <c r="AI377" s="442"/>
      <c r="AJ377" s="442"/>
      <c r="AK377" s="442"/>
      <c r="AL377" s="442"/>
      <c r="AM377" s="442"/>
      <c r="AN377" s="442"/>
      <c r="AO377" s="442"/>
      <c r="AP377" s="442"/>
      <c r="AQ377" s="442"/>
      <c r="AR377" s="442"/>
      <c r="AS377" s="442"/>
      <c r="AT377" s="442"/>
      <c r="AU377" s="442"/>
      <c r="AV377" s="442"/>
      <c r="AW377" s="442"/>
      <c r="AX377" s="442"/>
      <c r="AY377" s="442"/>
      <c r="AZ377" s="442"/>
    </row>
    <row r="378" spans="2:52">
      <c r="X378" s="442"/>
      <c r="Y378" s="442"/>
      <c r="Z378" s="442"/>
      <c r="AA378" s="442"/>
      <c r="AB378" s="442"/>
      <c r="AC378" s="442"/>
      <c r="AD378" s="442"/>
      <c r="AE378" s="442"/>
      <c r="AF378" s="442"/>
      <c r="AG378" s="442"/>
      <c r="AH378" s="442"/>
      <c r="AI378" s="442"/>
      <c r="AJ378" s="442"/>
      <c r="AK378" s="442"/>
      <c r="AL378" s="442"/>
      <c r="AM378" s="442"/>
      <c r="AN378" s="442"/>
      <c r="AO378" s="442"/>
      <c r="AP378" s="442"/>
      <c r="AQ378" s="442"/>
      <c r="AR378" s="442"/>
      <c r="AS378" s="442"/>
      <c r="AT378" s="442"/>
      <c r="AU378" s="442"/>
      <c r="AV378" s="442"/>
      <c r="AW378" s="442"/>
      <c r="AX378" s="442"/>
      <c r="AY378" s="442"/>
      <c r="AZ378" s="442"/>
    </row>
    <row r="379" spans="2:52">
      <c r="X379" s="442"/>
      <c r="Y379" s="442"/>
      <c r="Z379" s="442"/>
      <c r="AA379" s="442"/>
      <c r="AB379" s="442"/>
      <c r="AC379" s="442"/>
      <c r="AD379" s="442"/>
      <c r="AE379" s="442"/>
      <c r="AF379" s="442"/>
      <c r="AG379" s="442"/>
      <c r="AH379" s="442"/>
      <c r="AI379" s="442"/>
      <c r="AJ379" s="442"/>
      <c r="AK379" s="442"/>
      <c r="AL379" s="442"/>
      <c r="AM379" s="442"/>
      <c r="AN379" s="442"/>
      <c r="AO379" s="442"/>
      <c r="AP379" s="442"/>
      <c r="AQ379" s="442"/>
      <c r="AR379" s="442"/>
      <c r="AS379" s="442"/>
      <c r="AT379" s="442"/>
      <c r="AU379" s="442"/>
      <c r="AV379" s="442"/>
      <c r="AW379" s="442"/>
      <c r="AX379" s="442"/>
      <c r="AY379" s="442"/>
      <c r="AZ379" s="442"/>
    </row>
    <row r="380" spans="2:52">
      <c r="X380" s="442"/>
      <c r="Y380" s="442"/>
      <c r="Z380" s="442"/>
      <c r="AA380" s="442"/>
      <c r="AB380" s="442"/>
      <c r="AC380" s="442"/>
      <c r="AD380" s="442"/>
      <c r="AE380" s="442"/>
      <c r="AF380" s="442"/>
      <c r="AG380" s="442"/>
      <c r="AH380" s="442"/>
      <c r="AI380" s="442"/>
      <c r="AJ380" s="442"/>
      <c r="AK380" s="442"/>
      <c r="AL380" s="442"/>
      <c r="AM380" s="442"/>
      <c r="AN380" s="442"/>
      <c r="AO380" s="442"/>
      <c r="AP380" s="442"/>
      <c r="AQ380" s="442"/>
      <c r="AR380" s="442"/>
      <c r="AS380" s="442"/>
      <c r="AT380" s="442"/>
      <c r="AU380" s="442"/>
      <c r="AV380" s="442"/>
      <c r="AW380" s="442"/>
      <c r="AX380" s="442"/>
      <c r="AY380" s="442"/>
      <c r="AZ380" s="442"/>
    </row>
    <row r="381" spans="2:52">
      <c r="X381" s="442"/>
      <c r="Y381" s="442"/>
      <c r="Z381" s="442"/>
      <c r="AA381" s="442"/>
      <c r="AB381" s="442"/>
      <c r="AC381" s="442"/>
      <c r="AD381" s="442"/>
      <c r="AE381" s="442"/>
      <c r="AF381" s="442"/>
      <c r="AG381" s="442"/>
      <c r="AH381" s="442"/>
      <c r="AI381" s="442"/>
      <c r="AJ381" s="442"/>
      <c r="AK381" s="442"/>
      <c r="AL381" s="442"/>
      <c r="AM381" s="442"/>
      <c r="AN381" s="442"/>
      <c r="AO381" s="442"/>
      <c r="AP381" s="442"/>
      <c r="AQ381" s="442"/>
      <c r="AR381" s="442"/>
      <c r="AS381" s="442"/>
      <c r="AT381" s="442"/>
      <c r="AU381" s="442"/>
      <c r="AV381" s="442"/>
      <c r="AW381" s="442"/>
      <c r="AX381" s="442"/>
      <c r="AY381" s="442"/>
      <c r="AZ381" s="442"/>
    </row>
    <row r="382" spans="2:52">
      <c r="X382" s="442"/>
      <c r="Y382" s="442"/>
      <c r="Z382" s="442"/>
      <c r="AA382" s="442"/>
      <c r="AB382" s="442"/>
      <c r="AC382" s="442"/>
      <c r="AD382" s="442"/>
      <c r="AE382" s="442"/>
      <c r="AF382" s="442"/>
      <c r="AG382" s="442"/>
      <c r="AH382" s="442"/>
      <c r="AI382" s="442"/>
      <c r="AJ382" s="442"/>
      <c r="AK382" s="442"/>
      <c r="AL382" s="442"/>
      <c r="AM382" s="442"/>
      <c r="AN382" s="442"/>
      <c r="AO382" s="442"/>
      <c r="AP382" s="442"/>
      <c r="AQ382" s="442"/>
      <c r="AR382" s="442"/>
      <c r="AS382" s="442"/>
      <c r="AT382" s="442"/>
      <c r="AU382" s="442"/>
      <c r="AV382" s="442"/>
      <c r="AW382" s="442"/>
      <c r="AX382" s="442"/>
      <c r="AY382" s="442"/>
      <c r="AZ382" s="442"/>
    </row>
    <row r="383" spans="2:52">
      <c r="X383" s="442"/>
      <c r="Y383" s="442"/>
      <c r="Z383" s="442"/>
      <c r="AA383" s="442"/>
      <c r="AB383" s="442"/>
      <c r="AC383" s="442"/>
      <c r="AD383" s="442"/>
      <c r="AE383" s="442"/>
      <c r="AF383" s="442"/>
      <c r="AG383" s="442"/>
      <c r="AH383" s="442"/>
      <c r="AI383" s="442"/>
      <c r="AJ383" s="442"/>
      <c r="AK383" s="442"/>
      <c r="AL383" s="442"/>
      <c r="AM383" s="442"/>
      <c r="AN383" s="442"/>
      <c r="AO383" s="442"/>
      <c r="AP383" s="442"/>
      <c r="AQ383" s="442"/>
      <c r="AR383" s="442"/>
      <c r="AS383" s="442"/>
      <c r="AT383" s="442"/>
      <c r="AU383" s="442"/>
      <c r="AV383" s="442"/>
      <c r="AW383" s="442"/>
      <c r="AX383" s="442"/>
      <c r="AY383" s="442"/>
      <c r="AZ383" s="442"/>
    </row>
    <row r="384" spans="2:52">
      <c r="X384" s="442"/>
      <c r="Y384" s="442"/>
      <c r="Z384" s="442"/>
      <c r="AA384" s="442"/>
      <c r="AB384" s="442"/>
      <c r="AC384" s="442"/>
      <c r="AD384" s="442"/>
      <c r="AE384" s="442"/>
      <c r="AF384" s="442"/>
      <c r="AG384" s="442"/>
      <c r="AH384" s="442"/>
      <c r="AI384" s="442"/>
      <c r="AJ384" s="442"/>
      <c r="AK384" s="442"/>
      <c r="AL384" s="442"/>
      <c r="AM384" s="442"/>
      <c r="AN384" s="442"/>
      <c r="AO384" s="442"/>
      <c r="AP384" s="442"/>
      <c r="AQ384" s="442"/>
      <c r="AR384" s="442"/>
      <c r="AS384" s="442"/>
      <c r="AT384" s="442"/>
      <c r="AU384" s="442"/>
      <c r="AV384" s="442"/>
      <c r="AW384" s="442"/>
      <c r="AX384" s="442"/>
      <c r="AY384" s="442"/>
      <c r="AZ384" s="442"/>
    </row>
    <row r="385" spans="24:52">
      <c r="X385" s="442"/>
      <c r="Y385" s="442"/>
      <c r="Z385" s="442"/>
      <c r="AA385" s="442"/>
      <c r="AB385" s="442"/>
      <c r="AC385" s="442"/>
      <c r="AD385" s="442"/>
      <c r="AE385" s="442"/>
      <c r="AF385" s="442"/>
      <c r="AG385" s="442"/>
      <c r="AH385" s="442"/>
      <c r="AI385" s="442"/>
      <c r="AJ385" s="442"/>
      <c r="AK385" s="442"/>
      <c r="AL385" s="442"/>
      <c r="AM385" s="442"/>
      <c r="AN385" s="442"/>
      <c r="AO385" s="442"/>
      <c r="AP385" s="442"/>
      <c r="AQ385" s="442"/>
      <c r="AR385" s="442"/>
      <c r="AS385" s="442"/>
      <c r="AT385" s="442"/>
      <c r="AU385" s="442"/>
      <c r="AV385" s="442"/>
      <c r="AW385" s="442"/>
      <c r="AX385" s="442"/>
      <c r="AY385" s="442"/>
      <c r="AZ385" s="442"/>
    </row>
    <row r="386" spans="24:52">
      <c r="X386" s="442"/>
      <c r="Y386" s="442"/>
      <c r="Z386" s="442"/>
      <c r="AA386" s="442"/>
      <c r="AB386" s="442"/>
      <c r="AC386" s="442"/>
      <c r="AD386" s="442"/>
      <c r="AE386" s="442"/>
      <c r="AF386" s="442"/>
      <c r="AG386" s="442"/>
      <c r="AH386" s="442"/>
      <c r="AI386" s="442"/>
      <c r="AJ386" s="442"/>
      <c r="AK386" s="442"/>
      <c r="AL386" s="442"/>
      <c r="AM386" s="442"/>
      <c r="AN386" s="442"/>
      <c r="AO386" s="442"/>
      <c r="AP386" s="442"/>
      <c r="AQ386" s="442"/>
      <c r="AR386" s="442"/>
      <c r="AS386" s="442"/>
      <c r="AT386" s="442"/>
      <c r="AU386" s="442"/>
      <c r="AV386" s="442"/>
      <c r="AW386" s="442"/>
      <c r="AX386" s="442"/>
      <c r="AY386" s="442"/>
      <c r="AZ386" s="442"/>
    </row>
    <row r="387" spans="24:52">
      <c r="X387" s="442"/>
      <c r="Y387" s="442"/>
      <c r="Z387" s="442"/>
      <c r="AA387" s="442"/>
      <c r="AB387" s="442"/>
      <c r="AC387" s="442"/>
      <c r="AD387" s="442"/>
      <c r="AE387" s="442"/>
      <c r="AF387" s="442"/>
      <c r="AG387" s="442"/>
      <c r="AH387" s="442"/>
      <c r="AI387" s="442"/>
      <c r="AJ387" s="442"/>
      <c r="AK387" s="442"/>
      <c r="AL387" s="442"/>
      <c r="AM387" s="442"/>
      <c r="AN387" s="442"/>
      <c r="AO387" s="442"/>
      <c r="AP387" s="442"/>
      <c r="AQ387" s="442"/>
      <c r="AR387" s="442"/>
      <c r="AS387" s="442"/>
      <c r="AT387" s="442"/>
      <c r="AU387" s="442"/>
      <c r="AV387" s="442"/>
      <c r="AW387" s="442"/>
      <c r="AX387" s="442"/>
      <c r="AY387" s="442"/>
      <c r="AZ387" s="442"/>
    </row>
    <row r="388" spans="24:52">
      <c r="X388" s="442"/>
      <c r="Y388" s="442"/>
      <c r="Z388" s="442"/>
      <c r="AA388" s="442"/>
      <c r="AB388" s="442"/>
      <c r="AC388" s="442"/>
      <c r="AD388" s="442"/>
      <c r="AE388" s="442"/>
      <c r="AF388" s="442"/>
      <c r="AG388" s="442"/>
      <c r="AH388" s="442"/>
      <c r="AI388" s="442"/>
      <c r="AJ388" s="442"/>
      <c r="AK388" s="442"/>
      <c r="AL388" s="442"/>
      <c r="AM388" s="442"/>
      <c r="AN388" s="442"/>
      <c r="AO388" s="442"/>
      <c r="AP388" s="442"/>
      <c r="AQ388" s="442"/>
      <c r="AR388" s="442"/>
      <c r="AS388" s="442"/>
      <c r="AT388" s="442"/>
      <c r="AU388" s="442"/>
      <c r="AV388" s="442"/>
      <c r="AW388" s="442"/>
      <c r="AX388" s="442"/>
      <c r="AY388" s="442"/>
      <c r="AZ388" s="442"/>
    </row>
    <row r="389" spans="24:52">
      <c r="X389" s="442"/>
      <c r="Y389" s="442"/>
      <c r="Z389" s="442"/>
      <c r="AA389" s="442"/>
      <c r="AB389" s="442"/>
      <c r="AC389" s="442"/>
      <c r="AD389" s="442"/>
      <c r="AE389" s="442"/>
      <c r="AF389" s="442"/>
      <c r="AG389" s="442"/>
      <c r="AH389" s="442"/>
      <c r="AI389" s="442"/>
      <c r="AJ389" s="442"/>
      <c r="AK389" s="442"/>
      <c r="AL389" s="442"/>
      <c r="AM389" s="442"/>
      <c r="AN389" s="442"/>
      <c r="AO389" s="442"/>
      <c r="AP389" s="442"/>
      <c r="AQ389" s="442"/>
      <c r="AR389" s="442"/>
      <c r="AS389" s="442"/>
      <c r="AT389" s="442"/>
      <c r="AU389" s="442"/>
      <c r="AV389" s="442"/>
      <c r="AW389" s="442"/>
      <c r="AX389" s="442"/>
      <c r="AY389" s="442"/>
      <c r="AZ389" s="442"/>
    </row>
    <row r="390" spans="24:52">
      <c r="X390" s="442"/>
      <c r="Y390" s="442"/>
      <c r="Z390" s="442"/>
      <c r="AA390" s="442"/>
      <c r="AB390" s="442"/>
      <c r="AC390" s="442"/>
      <c r="AD390" s="442"/>
      <c r="AE390" s="442"/>
      <c r="AF390" s="442"/>
      <c r="AG390" s="442"/>
      <c r="AH390" s="442"/>
      <c r="AI390" s="442"/>
      <c r="AJ390" s="442"/>
      <c r="AK390" s="442"/>
      <c r="AL390" s="442"/>
      <c r="AM390" s="442"/>
      <c r="AN390" s="442"/>
      <c r="AO390" s="442"/>
      <c r="AP390" s="442"/>
      <c r="AQ390" s="442"/>
      <c r="AR390" s="442"/>
      <c r="AS390" s="442"/>
      <c r="AT390" s="442"/>
      <c r="AU390" s="442"/>
      <c r="AV390" s="442"/>
      <c r="AW390" s="442"/>
      <c r="AX390" s="442"/>
      <c r="AY390" s="442"/>
      <c r="AZ390" s="442"/>
    </row>
    <row r="391" spans="24:52">
      <c r="X391" s="442"/>
      <c r="Y391" s="442"/>
      <c r="Z391" s="442"/>
      <c r="AA391" s="442"/>
      <c r="AB391" s="442"/>
      <c r="AC391" s="442"/>
      <c r="AD391" s="442"/>
      <c r="AE391" s="442"/>
      <c r="AF391" s="442"/>
      <c r="AG391" s="442"/>
      <c r="AH391" s="442"/>
      <c r="AI391" s="442"/>
      <c r="AJ391" s="442"/>
      <c r="AK391" s="442"/>
      <c r="AL391" s="442"/>
      <c r="AM391" s="442"/>
      <c r="AN391" s="442"/>
      <c r="AO391" s="442"/>
      <c r="AP391" s="442"/>
      <c r="AQ391" s="442"/>
      <c r="AR391" s="442"/>
      <c r="AS391" s="442"/>
      <c r="AT391" s="442"/>
      <c r="AU391" s="442"/>
      <c r="AV391" s="442"/>
      <c r="AW391" s="442"/>
      <c r="AX391" s="442"/>
      <c r="AY391" s="442"/>
      <c r="AZ391" s="442"/>
    </row>
    <row r="392" spans="24:52">
      <c r="X392" s="442"/>
      <c r="Y392" s="442"/>
      <c r="Z392" s="442"/>
      <c r="AA392" s="442"/>
      <c r="AB392" s="442"/>
      <c r="AC392" s="442"/>
      <c r="AD392" s="442"/>
      <c r="AE392" s="442"/>
      <c r="AF392" s="442"/>
      <c r="AG392" s="442"/>
      <c r="AH392" s="442"/>
      <c r="AI392" s="442"/>
      <c r="AJ392" s="442"/>
      <c r="AK392" s="442"/>
      <c r="AL392" s="442"/>
      <c r="AM392" s="442"/>
      <c r="AN392" s="442"/>
      <c r="AO392" s="442"/>
      <c r="AP392" s="442"/>
      <c r="AQ392" s="442"/>
      <c r="AR392" s="442"/>
      <c r="AS392" s="442"/>
      <c r="AT392" s="442"/>
      <c r="AU392" s="442"/>
      <c r="AV392" s="442"/>
      <c r="AW392" s="442"/>
      <c r="AX392" s="442"/>
      <c r="AY392" s="442"/>
      <c r="AZ392" s="442"/>
    </row>
    <row r="393" spans="24:52">
      <c r="X393" s="442"/>
      <c r="Y393" s="442"/>
      <c r="Z393" s="442"/>
      <c r="AA393" s="442"/>
      <c r="AB393" s="442"/>
      <c r="AC393" s="442"/>
      <c r="AD393" s="442"/>
      <c r="AE393" s="442"/>
      <c r="AF393" s="442"/>
      <c r="AG393" s="442"/>
      <c r="AH393" s="442"/>
      <c r="AI393" s="442"/>
      <c r="AJ393" s="442"/>
      <c r="AK393" s="442"/>
      <c r="AL393" s="442"/>
      <c r="AM393" s="442"/>
      <c r="AN393" s="442"/>
      <c r="AO393" s="442"/>
      <c r="AP393" s="442"/>
      <c r="AQ393" s="442"/>
      <c r="AR393" s="442"/>
      <c r="AS393" s="442"/>
      <c r="AT393" s="442"/>
      <c r="AU393" s="442"/>
      <c r="AV393" s="442"/>
      <c r="AW393" s="442"/>
      <c r="AX393" s="442"/>
      <c r="AY393" s="442"/>
      <c r="AZ393" s="442"/>
    </row>
    <row r="394" spans="24:52">
      <c r="X394" s="442"/>
      <c r="Y394" s="442"/>
      <c r="Z394" s="442"/>
      <c r="AA394" s="442"/>
      <c r="AB394" s="442"/>
      <c r="AC394" s="442"/>
      <c r="AD394" s="442"/>
      <c r="AE394" s="442"/>
      <c r="AF394" s="442"/>
      <c r="AG394" s="442"/>
      <c r="AH394" s="442"/>
      <c r="AI394" s="442"/>
      <c r="AJ394" s="442"/>
      <c r="AK394" s="442"/>
      <c r="AL394" s="442"/>
      <c r="AM394" s="442"/>
      <c r="AN394" s="442"/>
      <c r="AO394" s="442"/>
      <c r="AP394" s="442"/>
      <c r="AQ394" s="442"/>
      <c r="AR394" s="442"/>
      <c r="AS394" s="442"/>
      <c r="AT394" s="442"/>
      <c r="AU394" s="442"/>
      <c r="AV394" s="442"/>
      <c r="AW394" s="442"/>
      <c r="AX394" s="442"/>
      <c r="AY394" s="442"/>
      <c r="AZ394" s="442"/>
    </row>
    <row r="395" spans="24:52">
      <c r="X395" s="442"/>
      <c r="Y395" s="442"/>
      <c r="Z395" s="442"/>
      <c r="AA395" s="442"/>
      <c r="AB395" s="442"/>
      <c r="AC395" s="442"/>
      <c r="AD395" s="442"/>
      <c r="AE395" s="442"/>
      <c r="AF395" s="442"/>
      <c r="AG395" s="442"/>
      <c r="AH395" s="442"/>
      <c r="AI395" s="442"/>
      <c r="AJ395" s="442"/>
      <c r="AK395" s="442"/>
      <c r="AL395" s="442"/>
      <c r="AM395" s="442"/>
      <c r="AN395" s="442"/>
      <c r="AO395" s="442"/>
      <c r="AP395" s="442"/>
      <c r="AQ395" s="442"/>
      <c r="AR395" s="442"/>
      <c r="AS395" s="442"/>
      <c r="AT395" s="442"/>
      <c r="AU395" s="442"/>
      <c r="AV395" s="442"/>
      <c r="AW395" s="442"/>
      <c r="AX395" s="442"/>
      <c r="AY395" s="442"/>
      <c r="AZ395" s="442"/>
    </row>
    <row r="396" spans="24:52">
      <c r="X396" s="442"/>
      <c r="Y396" s="442"/>
      <c r="Z396" s="442"/>
      <c r="AA396" s="442"/>
      <c r="AB396" s="442"/>
      <c r="AC396" s="442"/>
      <c r="AD396" s="442"/>
      <c r="AE396" s="442"/>
      <c r="AF396" s="442"/>
      <c r="AG396" s="442"/>
      <c r="AH396" s="442"/>
      <c r="AI396" s="442"/>
      <c r="AJ396" s="442"/>
      <c r="AK396" s="442"/>
      <c r="AL396" s="442"/>
      <c r="AM396" s="442"/>
      <c r="AN396" s="442"/>
      <c r="AO396" s="442"/>
      <c r="AP396" s="442"/>
      <c r="AQ396" s="442"/>
      <c r="AR396" s="442"/>
      <c r="AS396" s="442"/>
      <c r="AT396" s="442"/>
      <c r="AU396" s="442"/>
      <c r="AV396" s="442"/>
      <c r="AW396" s="442"/>
      <c r="AX396" s="442"/>
      <c r="AY396" s="442"/>
      <c r="AZ396" s="442"/>
    </row>
    <row r="397" spans="24:52">
      <c r="X397" s="442"/>
      <c r="Y397" s="442"/>
      <c r="Z397" s="442"/>
      <c r="AA397" s="442"/>
      <c r="AB397" s="442"/>
      <c r="AC397" s="442"/>
      <c r="AD397" s="442"/>
      <c r="AE397" s="442"/>
      <c r="AF397" s="442"/>
      <c r="AG397" s="442"/>
      <c r="AH397" s="442"/>
      <c r="AI397" s="442"/>
      <c r="AJ397" s="442"/>
      <c r="AK397" s="442"/>
      <c r="AL397" s="442"/>
      <c r="AM397" s="442"/>
      <c r="AN397" s="442"/>
      <c r="AO397" s="442"/>
      <c r="AP397" s="442"/>
      <c r="AQ397" s="442"/>
      <c r="AR397" s="442"/>
      <c r="AS397" s="442"/>
      <c r="AT397" s="442"/>
      <c r="AU397" s="442"/>
      <c r="AV397" s="442"/>
      <c r="AW397" s="442"/>
      <c r="AX397" s="442"/>
      <c r="AY397" s="442"/>
      <c r="AZ397" s="442"/>
    </row>
    <row r="398" spans="24:52">
      <c r="X398" s="442"/>
      <c r="Y398" s="442"/>
      <c r="Z398" s="442"/>
      <c r="AA398" s="442"/>
      <c r="AB398" s="442"/>
      <c r="AC398" s="442"/>
      <c r="AD398" s="442"/>
      <c r="AE398" s="442"/>
      <c r="AF398" s="442"/>
      <c r="AG398" s="442"/>
      <c r="AH398" s="442"/>
      <c r="AI398" s="442"/>
      <c r="AJ398" s="442"/>
      <c r="AK398" s="442"/>
      <c r="AL398" s="442"/>
      <c r="AM398" s="442"/>
      <c r="AN398" s="442"/>
      <c r="AO398" s="442"/>
      <c r="AP398" s="442"/>
      <c r="AQ398" s="442"/>
      <c r="AR398" s="442"/>
      <c r="AS398" s="442"/>
      <c r="AT398" s="442"/>
      <c r="AU398" s="442"/>
      <c r="AV398" s="442"/>
      <c r="AW398" s="442"/>
      <c r="AX398" s="442"/>
      <c r="AY398" s="442"/>
      <c r="AZ398" s="442"/>
    </row>
    <row r="399" spans="24:52">
      <c r="X399" s="442"/>
      <c r="Y399" s="442"/>
      <c r="Z399" s="442"/>
      <c r="AA399" s="442"/>
      <c r="AB399" s="442"/>
      <c r="AC399" s="442"/>
      <c r="AD399" s="442"/>
      <c r="AE399" s="442"/>
      <c r="AF399" s="442"/>
      <c r="AG399" s="442"/>
      <c r="AH399" s="442"/>
      <c r="AI399" s="442"/>
      <c r="AJ399" s="442"/>
      <c r="AK399" s="442"/>
      <c r="AL399" s="442"/>
      <c r="AM399" s="442"/>
      <c r="AN399" s="442"/>
      <c r="AO399" s="442"/>
      <c r="AP399" s="442"/>
      <c r="AQ399" s="442"/>
      <c r="AR399" s="442"/>
      <c r="AS399" s="442"/>
      <c r="AT399" s="442"/>
      <c r="AU399" s="442"/>
      <c r="AV399" s="442"/>
      <c r="AW399" s="442"/>
      <c r="AX399" s="442"/>
      <c r="AY399" s="442"/>
      <c r="AZ399" s="442"/>
    </row>
    <row r="400" spans="24:52">
      <c r="X400" s="442"/>
      <c r="Y400" s="442"/>
      <c r="Z400" s="442"/>
      <c r="AA400" s="442"/>
      <c r="AB400" s="442"/>
      <c r="AC400" s="442"/>
      <c r="AD400" s="442"/>
      <c r="AE400" s="442"/>
      <c r="AF400" s="442"/>
      <c r="AG400" s="442"/>
      <c r="AH400" s="442"/>
      <c r="AI400" s="442"/>
      <c r="AJ400" s="442"/>
      <c r="AK400" s="442"/>
      <c r="AL400" s="442"/>
      <c r="AM400" s="442"/>
      <c r="AN400" s="442"/>
      <c r="AO400" s="442"/>
      <c r="AP400" s="442"/>
      <c r="AQ400" s="442"/>
      <c r="AR400" s="442"/>
      <c r="AS400" s="442"/>
      <c r="AT400" s="442"/>
      <c r="AU400" s="442"/>
      <c r="AV400" s="442"/>
      <c r="AW400" s="442"/>
      <c r="AX400" s="442"/>
      <c r="AY400" s="442"/>
      <c r="AZ400" s="442"/>
    </row>
    <row r="401" spans="24:52">
      <c r="X401" s="442"/>
      <c r="Y401" s="442"/>
      <c r="Z401" s="442"/>
      <c r="AA401" s="442"/>
      <c r="AB401" s="442"/>
      <c r="AC401" s="442"/>
      <c r="AD401" s="442"/>
      <c r="AE401" s="442"/>
      <c r="AF401" s="442"/>
      <c r="AG401" s="442"/>
      <c r="AH401" s="442"/>
      <c r="AI401" s="442"/>
      <c r="AJ401" s="442"/>
      <c r="AK401" s="442"/>
      <c r="AL401" s="442"/>
      <c r="AM401" s="442"/>
      <c r="AN401" s="442"/>
      <c r="AO401" s="442"/>
      <c r="AP401" s="442"/>
      <c r="AQ401" s="442"/>
      <c r="AR401" s="442"/>
      <c r="AS401" s="442"/>
      <c r="AT401" s="442"/>
      <c r="AU401" s="442"/>
      <c r="AV401" s="442"/>
      <c r="AW401" s="442"/>
      <c r="AX401" s="442"/>
      <c r="AY401" s="442"/>
      <c r="AZ401" s="442"/>
    </row>
  </sheetData>
  <sheetProtection algorithmName="SHA-512" hashValue="aasBLVZIZ44uio6ydhI4Fk+ewcSES6PnJa+ycSe9ozYNKYLKxF8LLBJqhNBwAmqFOxfgx6py/O77zkdcSmyTwA==" saltValue="I2+zL3gUQdYr3XTS6YLAQQ==" spinCount="100000" sheet="1" formatCells="0" formatColumns="0" formatRows="0"/>
  <mergeCells count="681">
    <mergeCell ref="M9:N9"/>
    <mergeCell ref="O9:P9"/>
    <mergeCell ref="I6:K6"/>
    <mergeCell ref="M6:N6"/>
    <mergeCell ref="O6:P6"/>
    <mergeCell ref="I7:K7"/>
    <mergeCell ref="M7:N7"/>
    <mergeCell ref="O7:P7"/>
    <mergeCell ref="M8:N8"/>
    <mergeCell ref="O8:P8"/>
    <mergeCell ref="D2:K2"/>
    <mergeCell ref="D3:K3"/>
    <mergeCell ref="D4:E4"/>
    <mergeCell ref="F4:G4"/>
    <mergeCell ref="C11:F11"/>
    <mergeCell ref="G11:K11"/>
    <mergeCell ref="C13:F13"/>
    <mergeCell ref="G13:K13"/>
    <mergeCell ref="C14:F14"/>
    <mergeCell ref="G14:K14"/>
    <mergeCell ref="I8:K8"/>
    <mergeCell ref="I9:K9"/>
    <mergeCell ref="C18:F18"/>
    <mergeCell ref="G18:K18"/>
    <mergeCell ref="C19:F19"/>
    <mergeCell ref="G19:K19"/>
    <mergeCell ref="C20:F20"/>
    <mergeCell ref="G20:K20"/>
    <mergeCell ref="C15:F15"/>
    <mergeCell ref="G15:K15"/>
    <mergeCell ref="C16:F16"/>
    <mergeCell ref="G16:K16"/>
    <mergeCell ref="C17:F17"/>
    <mergeCell ref="G17:K17"/>
    <mergeCell ref="C25:F25"/>
    <mergeCell ref="G25:K25"/>
    <mergeCell ref="C26:F26"/>
    <mergeCell ref="G26:K26"/>
    <mergeCell ref="C27:F27"/>
    <mergeCell ref="G27:K27"/>
    <mergeCell ref="C21:F21"/>
    <mergeCell ref="G21:K21"/>
    <mergeCell ref="C22:F22"/>
    <mergeCell ref="G22:K22"/>
    <mergeCell ref="C23:F23"/>
    <mergeCell ref="G23:K23"/>
    <mergeCell ref="C31:F31"/>
    <mergeCell ref="G31:K31"/>
    <mergeCell ref="C32:F32"/>
    <mergeCell ref="G32:K32"/>
    <mergeCell ref="C33:F33"/>
    <mergeCell ref="G33:K33"/>
    <mergeCell ref="C28:F28"/>
    <mergeCell ref="G28:K28"/>
    <mergeCell ref="C29:F29"/>
    <mergeCell ref="G29:K29"/>
    <mergeCell ref="C30:F30"/>
    <mergeCell ref="G30:K30"/>
    <mergeCell ref="C38:F38"/>
    <mergeCell ref="G38:K38"/>
    <mergeCell ref="C39:F39"/>
    <mergeCell ref="G39:K39"/>
    <mergeCell ref="C40:F40"/>
    <mergeCell ref="G40:K40"/>
    <mergeCell ref="C34:F34"/>
    <mergeCell ref="G34:K34"/>
    <mergeCell ref="C35:F35"/>
    <mergeCell ref="G35:K35"/>
    <mergeCell ref="C37:F37"/>
    <mergeCell ref="G37:K37"/>
    <mergeCell ref="C44:F44"/>
    <mergeCell ref="G44:K44"/>
    <mergeCell ref="C45:F45"/>
    <mergeCell ref="G45:K45"/>
    <mergeCell ref="C46:F46"/>
    <mergeCell ref="G46:K46"/>
    <mergeCell ref="C41:F41"/>
    <mergeCell ref="G41:K41"/>
    <mergeCell ref="C42:F42"/>
    <mergeCell ref="G42:K42"/>
    <mergeCell ref="C43:F43"/>
    <mergeCell ref="G43:K43"/>
    <mergeCell ref="C51:F51"/>
    <mergeCell ref="G51:K51"/>
    <mergeCell ref="C52:F52"/>
    <mergeCell ref="G52:K52"/>
    <mergeCell ref="C53:F53"/>
    <mergeCell ref="G53:K53"/>
    <mergeCell ref="C47:F47"/>
    <mergeCell ref="G47:K47"/>
    <mergeCell ref="C49:F49"/>
    <mergeCell ref="G49:K49"/>
    <mergeCell ref="C50:F50"/>
    <mergeCell ref="G50:K50"/>
    <mergeCell ref="C57:F57"/>
    <mergeCell ref="G57:K57"/>
    <mergeCell ref="C58:F58"/>
    <mergeCell ref="G58:K58"/>
    <mergeCell ref="C59:F59"/>
    <mergeCell ref="G59:K59"/>
    <mergeCell ref="C54:F54"/>
    <mergeCell ref="G54:K54"/>
    <mergeCell ref="C55:F55"/>
    <mergeCell ref="G55:K55"/>
    <mergeCell ref="C56:F56"/>
    <mergeCell ref="G56:K56"/>
    <mergeCell ref="C64:F64"/>
    <mergeCell ref="G64:K64"/>
    <mergeCell ref="C65:F65"/>
    <mergeCell ref="G65:K65"/>
    <mergeCell ref="C66:F66"/>
    <mergeCell ref="G66:K66"/>
    <mergeCell ref="C61:F61"/>
    <mergeCell ref="G61:K61"/>
    <mergeCell ref="C62:F62"/>
    <mergeCell ref="G62:K62"/>
    <mergeCell ref="C63:F63"/>
    <mergeCell ref="G63:K63"/>
    <mergeCell ref="C70:F70"/>
    <mergeCell ref="G70:K70"/>
    <mergeCell ref="C71:F71"/>
    <mergeCell ref="G71:K71"/>
    <mergeCell ref="C73:F73"/>
    <mergeCell ref="G73:K73"/>
    <mergeCell ref="C67:F67"/>
    <mergeCell ref="G67:K67"/>
    <mergeCell ref="C68:F68"/>
    <mergeCell ref="G68:K68"/>
    <mergeCell ref="C69:F69"/>
    <mergeCell ref="G69:K69"/>
    <mergeCell ref="C77:F77"/>
    <mergeCell ref="G77:K77"/>
    <mergeCell ref="C78:F78"/>
    <mergeCell ref="G78:K78"/>
    <mergeCell ref="C79:F79"/>
    <mergeCell ref="G79:K79"/>
    <mergeCell ref="C74:F74"/>
    <mergeCell ref="G74:K74"/>
    <mergeCell ref="C75:F75"/>
    <mergeCell ref="G75:K75"/>
    <mergeCell ref="C76:F76"/>
    <mergeCell ref="G76:K76"/>
    <mergeCell ref="C83:F83"/>
    <mergeCell ref="G83:K83"/>
    <mergeCell ref="C85:F85"/>
    <mergeCell ref="G85:K85"/>
    <mergeCell ref="C86:F86"/>
    <mergeCell ref="G86:K86"/>
    <mergeCell ref="C80:F80"/>
    <mergeCell ref="G80:K80"/>
    <mergeCell ref="C81:F81"/>
    <mergeCell ref="G81:K81"/>
    <mergeCell ref="C82:F82"/>
    <mergeCell ref="G82:K82"/>
    <mergeCell ref="C90:F90"/>
    <mergeCell ref="G90:K90"/>
    <mergeCell ref="C91:F91"/>
    <mergeCell ref="G91:K91"/>
    <mergeCell ref="C92:F92"/>
    <mergeCell ref="G92:K92"/>
    <mergeCell ref="C87:F87"/>
    <mergeCell ref="G87:K87"/>
    <mergeCell ref="C88:F88"/>
    <mergeCell ref="G88:K88"/>
    <mergeCell ref="C89:F89"/>
    <mergeCell ref="G89:K89"/>
    <mergeCell ref="C97:F97"/>
    <mergeCell ref="G97:K97"/>
    <mergeCell ref="C98:F98"/>
    <mergeCell ref="G98:K98"/>
    <mergeCell ref="C99:F99"/>
    <mergeCell ref="G99:K99"/>
    <mergeCell ref="C93:F93"/>
    <mergeCell ref="G93:K93"/>
    <mergeCell ref="C94:F94"/>
    <mergeCell ref="G94:K94"/>
    <mergeCell ref="C95:F95"/>
    <mergeCell ref="G95:K95"/>
    <mergeCell ref="C103:F103"/>
    <mergeCell ref="G103:K103"/>
    <mergeCell ref="C104:F104"/>
    <mergeCell ref="G104:K104"/>
    <mergeCell ref="C105:F105"/>
    <mergeCell ref="G105:K105"/>
    <mergeCell ref="C100:F100"/>
    <mergeCell ref="G100:K100"/>
    <mergeCell ref="C101:F101"/>
    <mergeCell ref="G101:K101"/>
    <mergeCell ref="C102:F102"/>
    <mergeCell ref="G102:K102"/>
    <mergeCell ref="C110:F110"/>
    <mergeCell ref="G110:K110"/>
    <mergeCell ref="C111:F111"/>
    <mergeCell ref="G111:K111"/>
    <mergeCell ref="C112:F112"/>
    <mergeCell ref="G112:K112"/>
    <mergeCell ref="C106:F106"/>
    <mergeCell ref="G106:K106"/>
    <mergeCell ref="C107:F107"/>
    <mergeCell ref="G107:K107"/>
    <mergeCell ref="C109:F109"/>
    <mergeCell ref="G109:K109"/>
    <mergeCell ref="C116:F116"/>
    <mergeCell ref="G116:K116"/>
    <mergeCell ref="C117:F117"/>
    <mergeCell ref="G117:K117"/>
    <mergeCell ref="C118:F118"/>
    <mergeCell ref="G118:K118"/>
    <mergeCell ref="C113:F113"/>
    <mergeCell ref="G113:K113"/>
    <mergeCell ref="C114:F114"/>
    <mergeCell ref="G114:K114"/>
    <mergeCell ref="C115:F115"/>
    <mergeCell ref="G115:K115"/>
    <mergeCell ref="C123:F123"/>
    <mergeCell ref="G123:K123"/>
    <mergeCell ref="C124:F124"/>
    <mergeCell ref="G124:K124"/>
    <mergeCell ref="C125:F125"/>
    <mergeCell ref="G125:K125"/>
    <mergeCell ref="C119:F119"/>
    <mergeCell ref="G119:K119"/>
    <mergeCell ref="C121:F121"/>
    <mergeCell ref="G121:K121"/>
    <mergeCell ref="C122:F122"/>
    <mergeCell ref="G122:K122"/>
    <mergeCell ref="C129:F129"/>
    <mergeCell ref="G129:K129"/>
    <mergeCell ref="C130:F130"/>
    <mergeCell ref="G130:K130"/>
    <mergeCell ref="C131:F131"/>
    <mergeCell ref="G131:K131"/>
    <mergeCell ref="C126:F126"/>
    <mergeCell ref="G126:K126"/>
    <mergeCell ref="C127:F127"/>
    <mergeCell ref="G127:K127"/>
    <mergeCell ref="C128:F128"/>
    <mergeCell ref="G128:K128"/>
    <mergeCell ref="C136:F136"/>
    <mergeCell ref="G136:K136"/>
    <mergeCell ref="C137:F137"/>
    <mergeCell ref="G137:K137"/>
    <mergeCell ref="C138:F138"/>
    <mergeCell ref="G138:K138"/>
    <mergeCell ref="C133:F133"/>
    <mergeCell ref="G133:K133"/>
    <mergeCell ref="C134:F134"/>
    <mergeCell ref="G134:K134"/>
    <mergeCell ref="C135:F135"/>
    <mergeCell ref="G135:K135"/>
    <mergeCell ref="C142:F142"/>
    <mergeCell ref="G142:K142"/>
    <mergeCell ref="C143:F143"/>
    <mergeCell ref="G143:K143"/>
    <mergeCell ref="C145:F145"/>
    <mergeCell ref="G145:K145"/>
    <mergeCell ref="C139:F139"/>
    <mergeCell ref="G139:K139"/>
    <mergeCell ref="C140:F140"/>
    <mergeCell ref="G140:K140"/>
    <mergeCell ref="C141:F141"/>
    <mergeCell ref="G141:K141"/>
    <mergeCell ref="C149:F149"/>
    <mergeCell ref="G149:K149"/>
    <mergeCell ref="C150:F150"/>
    <mergeCell ref="G150:K150"/>
    <mergeCell ref="C151:F151"/>
    <mergeCell ref="G151:K151"/>
    <mergeCell ref="C146:F146"/>
    <mergeCell ref="G146:K146"/>
    <mergeCell ref="C147:F147"/>
    <mergeCell ref="G147:K147"/>
    <mergeCell ref="C148:F148"/>
    <mergeCell ref="G148:K148"/>
    <mergeCell ref="C155:F155"/>
    <mergeCell ref="G155:K155"/>
    <mergeCell ref="C157:F157"/>
    <mergeCell ref="G157:K157"/>
    <mergeCell ref="C158:F158"/>
    <mergeCell ref="G158:K158"/>
    <mergeCell ref="C152:F152"/>
    <mergeCell ref="G152:K152"/>
    <mergeCell ref="C153:F153"/>
    <mergeCell ref="G153:K153"/>
    <mergeCell ref="C154:F154"/>
    <mergeCell ref="G154:K154"/>
    <mergeCell ref="C162:F162"/>
    <mergeCell ref="G162:K162"/>
    <mergeCell ref="C163:F163"/>
    <mergeCell ref="G163:K163"/>
    <mergeCell ref="C164:F164"/>
    <mergeCell ref="G164:K164"/>
    <mergeCell ref="C159:F159"/>
    <mergeCell ref="G159:K159"/>
    <mergeCell ref="C160:F160"/>
    <mergeCell ref="G160:K160"/>
    <mergeCell ref="C161:F161"/>
    <mergeCell ref="G161:K161"/>
    <mergeCell ref="C169:F169"/>
    <mergeCell ref="G169:K169"/>
    <mergeCell ref="C170:F170"/>
    <mergeCell ref="G170:K170"/>
    <mergeCell ref="C171:F171"/>
    <mergeCell ref="G171:K171"/>
    <mergeCell ref="C165:F165"/>
    <mergeCell ref="G165:K165"/>
    <mergeCell ref="C166:F166"/>
    <mergeCell ref="G166:K166"/>
    <mergeCell ref="C167:F167"/>
    <mergeCell ref="G167:K167"/>
    <mergeCell ref="C175:F175"/>
    <mergeCell ref="G175:K175"/>
    <mergeCell ref="C176:F176"/>
    <mergeCell ref="G176:K176"/>
    <mergeCell ref="C177:F177"/>
    <mergeCell ref="G177:K177"/>
    <mergeCell ref="C172:F172"/>
    <mergeCell ref="G172:K172"/>
    <mergeCell ref="C173:F173"/>
    <mergeCell ref="G173:K173"/>
    <mergeCell ref="C174:F174"/>
    <mergeCell ref="G174:K174"/>
    <mergeCell ref="C182:F182"/>
    <mergeCell ref="G182:K182"/>
    <mergeCell ref="C183:F183"/>
    <mergeCell ref="G183:K183"/>
    <mergeCell ref="C184:F184"/>
    <mergeCell ref="G184:K184"/>
    <mergeCell ref="C178:F178"/>
    <mergeCell ref="G178:K178"/>
    <mergeCell ref="C179:F179"/>
    <mergeCell ref="G179:K179"/>
    <mergeCell ref="C181:F181"/>
    <mergeCell ref="G181:K181"/>
    <mergeCell ref="C188:F188"/>
    <mergeCell ref="G188:K188"/>
    <mergeCell ref="C189:F189"/>
    <mergeCell ref="G189:K189"/>
    <mergeCell ref="C190:F190"/>
    <mergeCell ref="G190:K190"/>
    <mergeCell ref="C185:F185"/>
    <mergeCell ref="G185:K185"/>
    <mergeCell ref="C186:F186"/>
    <mergeCell ref="G186:K186"/>
    <mergeCell ref="C187:F187"/>
    <mergeCell ref="G187:K187"/>
    <mergeCell ref="C195:F195"/>
    <mergeCell ref="G195:K195"/>
    <mergeCell ref="C196:F196"/>
    <mergeCell ref="G196:K196"/>
    <mergeCell ref="C197:F197"/>
    <mergeCell ref="G197:K197"/>
    <mergeCell ref="C191:F191"/>
    <mergeCell ref="G191:K191"/>
    <mergeCell ref="C193:F193"/>
    <mergeCell ref="G193:K193"/>
    <mergeCell ref="C194:F194"/>
    <mergeCell ref="G194:K194"/>
    <mergeCell ref="C201:F201"/>
    <mergeCell ref="G201:K201"/>
    <mergeCell ref="C202:F202"/>
    <mergeCell ref="G202:K202"/>
    <mergeCell ref="C203:F203"/>
    <mergeCell ref="G203:K203"/>
    <mergeCell ref="C198:F198"/>
    <mergeCell ref="G198:K198"/>
    <mergeCell ref="C199:F199"/>
    <mergeCell ref="G199:K199"/>
    <mergeCell ref="C200:F200"/>
    <mergeCell ref="G200:K200"/>
    <mergeCell ref="C208:F208"/>
    <mergeCell ref="G208:K208"/>
    <mergeCell ref="C209:F209"/>
    <mergeCell ref="G209:K209"/>
    <mergeCell ref="C210:F210"/>
    <mergeCell ref="G210:K210"/>
    <mergeCell ref="C205:F205"/>
    <mergeCell ref="G205:K205"/>
    <mergeCell ref="C206:F206"/>
    <mergeCell ref="G206:K206"/>
    <mergeCell ref="C207:F207"/>
    <mergeCell ref="G207:K207"/>
    <mergeCell ref="C214:F214"/>
    <mergeCell ref="G214:K214"/>
    <mergeCell ref="C215:F215"/>
    <mergeCell ref="G215:K215"/>
    <mergeCell ref="C217:F217"/>
    <mergeCell ref="G217:K217"/>
    <mergeCell ref="C211:F211"/>
    <mergeCell ref="G211:K211"/>
    <mergeCell ref="C212:F212"/>
    <mergeCell ref="G212:K212"/>
    <mergeCell ref="C213:F213"/>
    <mergeCell ref="G213:K213"/>
    <mergeCell ref="C221:F221"/>
    <mergeCell ref="G221:K221"/>
    <mergeCell ref="C222:F222"/>
    <mergeCell ref="G222:K222"/>
    <mergeCell ref="C223:F223"/>
    <mergeCell ref="G223:K223"/>
    <mergeCell ref="C218:F218"/>
    <mergeCell ref="G218:K218"/>
    <mergeCell ref="C219:F219"/>
    <mergeCell ref="G219:K219"/>
    <mergeCell ref="C220:F220"/>
    <mergeCell ref="G220:K220"/>
    <mergeCell ref="C227:F227"/>
    <mergeCell ref="G227:K227"/>
    <mergeCell ref="C229:F229"/>
    <mergeCell ref="G229:K229"/>
    <mergeCell ref="C230:F230"/>
    <mergeCell ref="G230:K230"/>
    <mergeCell ref="C224:F224"/>
    <mergeCell ref="G224:K224"/>
    <mergeCell ref="C225:F225"/>
    <mergeCell ref="G225:K225"/>
    <mergeCell ref="C226:F226"/>
    <mergeCell ref="G226:K226"/>
    <mergeCell ref="C234:F234"/>
    <mergeCell ref="G234:K234"/>
    <mergeCell ref="C235:F235"/>
    <mergeCell ref="G235:K235"/>
    <mergeCell ref="C236:F236"/>
    <mergeCell ref="G236:K236"/>
    <mergeCell ref="C231:F231"/>
    <mergeCell ref="G231:K231"/>
    <mergeCell ref="C232:F232"/>
    <mergeCell ref="G232:K232"/>
    <mergeCell ref="C233:F233"/>
    <mergeCell ref="G233:K233"/>
    <mergeCell ref="C241:F241"/>
    <mergeCell ref="G241:K241"/>
    <mergeCell ref="C242:F242"/>
    <mergeCell ref="G242:K242"/>
    <mergeCell ref="C243:F243"/>
    <mergeCell ref="G243:K243"/>
    <mergeCell ref="C237:F237"/>
    <mergeCell ref="G237:K237"/>
    <mergeCell ref="C238:F238"/>
    <mergeCell ref="G238:K238"/>
    <mergeCell ref="C239:F239"/>
    <mergeCell ref="G239:K239"/>
    <mergeCell ref="C247:F247"/>
    <mergeCell ref="G247:K247"/>
    <mergeCell ref="C248:F248"/>
    <mergeCell ref="G248:K248"/>
    <mergeCell ref="C249:F249"/>
    <mergeCell ref="G249:K249"/>
    <mergeCell ref="C244:F244"/>
    <mergeCell ref="G244:K244"/>
    <mergeCell ref="C245:F245"/>
    <mergeCell ref="G245:K245"/>
    <mergeCell ref="C246:F246"/>
    <mergeCell ref="G246:K246"/>
    <mergeCell ref="C254:F254"/>
    <mergeCell ref="G254:K254"/>
    <mergeCell ref="C255:F255"/>
    <mergeCell ref="G255:K255"/>
    <mergeCell ref="C256:F256"/>
    <mergeCell ref="G256:K256"/>
    <mergeCell ref="C250:F250"/>
    <mergeCell ref="G250:K250"/>
    <mergeCell ref="C251:F251"/>
    <mergeCell ref="G251:K251"/>
    <mergeCell ref="C253:F253"/>
    <mergeCell ref="G253:K253"/>
    <mergeCell ref="C260:F260"/>
    <mergeCell ref="G260:K260"/>
    <mergeCell ref="C261:F261"/>
    <mergeCell ref="G261:K261"/>
    <mergeCell ref="C262:F262"/>
    <mergeCell ref="G262:K262"/>
    <mergeCell ref="C257:F257"/>
    <mergeCell ref="G257:K257"/>
    <mergeCell ref="C258:F258"/>
    <mergeCell ref="G258:K258"/>
    <mergeCell ref="C259:F259"/>
    <mergeCell ref="G259:K259"/>
    <mergeCell ref="C267:F267"/>
    <mergeCell ref="G267:K267"/>
    <mergeCell ref="C268:F268"/>
    <mergeCell ref="G268:K268"/>
    <mergeCell ref="C269:F269"/>
    <mergeCell ref="G269:K269"/>
    <mergeCell ref="C263:F263"/>
    <mergeCell ref="G263:K263"/>
    <mergeCell ref="C265:F265"/>
    <mergeCell ref="G265:K265"/>
    <mergeCell ref="C266:F266"/>
    <mergeCell ref="G266:K266"/>
    <mergeCell ref="C273:F273"/>
    <mergeCell ref="G273:K273"/>
    <mergeCell ref="C274:F274"/>
    <mergeCell ref="G274:K274"/>
    <mergeCell ref="C275:F275"/>
    <mergeCell ref="G275:K275"/>
    <mergeCell ref="C270:F270"/>
    <mergeCell ref="G270:K270"/>
    <mergeCell ref="C271:F271"/>
    <mergeCell ref="G271:K271"/>
    <mergeCell ref="C272:F272"/>
    <mergeCell ref="G272:K272"/>
    <mergeCell ref="C280:F280"/>
    <mergeCell ref="G280:K280"/>
    <mergeCell ref="C281:F281"/>
    <mergeCell ref="G281:K281"/>
    <mergeCell ref="C282:F282"/>
    <mergeCell ref="G282:K282"/>
    <mergeCell ref="C277:F277"/>
    <mergeCell ref="G277:K277"/>
    <mergeCell ref="C278:F278"/>
    <mergeCell ref="G278:K278"/>
    <mergeCell ref="C279:F279"/>
    <mergeCell ref="G279:K279"/>
    <mergeCell ref="C286:F286"/>
    <mergeCell ref="G286:K286"/>
    <mergeCell ref="C287:F287"/>
    <mergeCell ref="G287:K287"/>
    <mergeCell ref="C289:F289"/>
    <mergeCell ref="G289:K289"/>
    <mergeCell ref="C283:F283"/>
    <mergeCell ref="G283:K283"/>
    <mergeCell ref="C284:F284"/>
    <mergeCell ref="G284:K284"/>
    <mergeCell ref="C285:F285"/>
    <mergeCell ref="G285:K285"/>
    <mergeCell ref="C293:F293"/>
    <mergeCell ref="G293:K293"/>
    <mergeCell ref="C294:F294"/>
    <mergeCell ref="G294:K294"/>
    <mergeCell ref="C295:F295"/>
    <mergeCell ref="G295:K295"/>
    <mergeCell ref="C290:F290"/>
    <mergeCell ref="G290:K290"/>
    <mergeCell ref="C291:F291"/>
    <mergeCell ref="G291:K291"/>
    <mergeCell ref="C292:F292"/>
    <mergeCell ref="G292:K292"/>
    <mergeCell ref="C299:F299"/>
    <mergeCell ref="G299:K299"/>
    <mergeCell ref="C301:F301"/>
    <mergeCell ref="G301:K301"/>
    <mergeCell ref="C302:F302"/>
    <mergeCell ref="G302:K302"/>
    <mergeCell ref="C296:F296"/>
    <mergeCell ref="G296:K296"/>
    <mergeCell ref="C297:F297"/>
    <mergeCell ref="G297:K297"/>
    <mergeCell ref="C298:F298"/>
    <mergeCell ref="G298:K298"/>
    <mergeCell ref="C306:F306"/>
    <mergeCell ref="G306:K306"/>
    <mergeCell ref="C307:F307"/>
    <mergeCell ref="G307:K307"/>
    <mergeCell ref="C308:F308"/>
    <mergeCell ref="G308:K308"/>
    <mergeCell ref="C303:F303"/>
    <mergeCell ref="G303:K303"/>
    <mergeCell ref="C304:F304"/>
    <mergeCell ref="G304:K304"/>
    <mergeCell ref="C305:F305"/>
    <mergeCell ref="G305:K305"/>
    <mergeCell ref="C313:F313"/>
    <mergeCell ref="G313:K313"/>
    <mergeCell ref="C314:F314"/>
    <mergeCell ref="G314:K314"/>
    <mergeCell ref="C315:F315"/>
    <mergeCell ref="G315:K315"/>
    <mergeCell ref="C309:F309"/>
    <mergeCell ref="G309:K309"/>
    <mergeCell ref="C310:F310"/>
    <mergeCell ref="G310:K310"/>
    <mergeCell ref="C311:F311"/>
    <mergeCell ref="G311:K311"/>
    <mergeCell ref="C319:F319"/>
    <mergeCell ref="G319:K319"/>
    <mergeCell ref="C320:F320"/>
    <mergeCell ref="G320:K320"/>
    <mergeCell ref="C321:F321"/>
    <mergeCell ref="G321:K321"/>
    <mergeCell ref="C316:F316"/>
    <mergeCell ref="G316:K316"/>
    <mergeCell ref="C317:F317"/>
    <mergeCell ref="G317:K317"/>
    <mergeCell ref="C318:F318"/>
    <mergeCell ref="G318:K318"/>
    <mergeCell ref="C326:F326"/>
    <mergeCell ref="G326:K326"/>
    <mergeCell ref="C327:F327"/>
    <mergeCell ref="G327:K327"/>
    <mergeCell ref="C328:F328"/>
    <mergeCell ref="G328:K328"/>
    <mergeCell ref="C322:F322"/>
    <mergeCell ref="G322:K322"/>
    <mergeCell ref="C323:F323"/>
    <mergeCell ref="G323:K323"/>
    <mergeCell ref="C325:F325"/>
    <mergeCell ref="G325:K325"/>
    <mergeCell ref="C332:F332"/>
    <mergeCell ref="G332:K332"/>
    <mergeCell ref="C333:F333"/>
    <mergeCell ref="G333:K333"/>
    <mergeCell ref="C334:F334"/>
    <mergeCell ref="G334:K334"/>
    <mergeCell ref="C329:F329"/>
    <mergeCell ref="G329:K329"/>
    <mergeCell ref="C330:F330"/>
    <mergeCell ref="G330:K330"/>
    <mergeCell ref="C331:F331"/>
    <mergeCell ref="G331:K331"/>
    <mergeCell ref="C339:F339"/>
    <mergeCell ref="G339:K339"/>
    <mergeCell ref="C340:F340"/>
    <mergeCell ref="G340:K340"/>
    <mergeCell ref="C341:F341"/>
    <mergeCell ref="G341:K341"/>
    <mergeCell ref="C335:F335"/>
    <mergeCell ref="G335:K335"/>
    <mergeCell ref="C337:F337"/>
    <mergeCell ref="G337:K337"/>
    <mergeCell ref="C338:F338"/>
    <mergeCell ref="G338:K338"/>
    <mergeCell ref="C345:F345"/>
    <mergeCell ref="G345:K345"/>
    <mergeCell ref="C346:F346"/>
    <mergeCell ref="G346:K346"/>
    <mergeCell ref="C347:F347"/>
    <mergeCell ref="G347:K347"/>
    <mergeCell ref="C342:F342"/>
    <mergeCell ref="G342:K342"/>
    <mergeCell ref="C343:F343"/>
    <mergeCell ref="G343:K343"/>
    <mergeCell ref="C344:F344"/>
    <mergeCell ref="G344:K344"/>
    <mergeCell ref="C352:F352"/>
    <mergeCell ref="G352:K352"/>
    <mergeCell ref="C353:F353"/>
    <mergeCell ref="G353:K353"/>
    <mergeCell ref="C354:F354"/>
    <mergeCell ref="G354:K354"/>
    <mergeCell ref="C349:F349"/>
    <mergeCell ref="G349:K349"/>
    <mergeCell ref="C350:F350"/>
    <mergeCell ref="G350:K350"/>
    <mergeCell ref="C351:F351"/>
    <mergeCell ref="G351:K351"/>
    <mergeCell ref="G358:K358"/>
    <mergeCell ref="C359:F359"/>
    <mergeCell ref="G359:K359"/>
    <mergeCell ref="C361:F361"/>
    <mergeCell ref="G361:K361"/>
    <mergeCell ref="C355:F355"/>
    <mergeCell ref="G355:K355"/>
    <mergeCell ref="C356:F356"/>
    <mergeCell ref="G356:K356"/>
    <mergeCell ref="C357:F357"/>
    <mergeCell ref="G357:K357"/>
    <mergeCell ref="B2:B4"/>
    <mergeCell ref="C371:F371"/>
    <mergeCell ref="G371:K371"/>
    <mergeCell ref="C373:F373"/>
    <mergeCell ref="G373:I373"/>
    <mergeCell ref="C368:F368"/>
    <mergeCell ref="G368:K368"/>
    <mergeCell ref="C369:F369"/>
    <mergeCell ref="G369:K369"/>
    <mergeCell ref="C370:F370"/>
    <mergeCell ref="G370:K370"/>
    <mergeCell ref="C365:F365"/>
    <mergeCell ref="G365:K365"/>
    <mergeCell ref="C366:F366"/>
    <mergeCell ref="G366:K366"/>
    <mergeCell ref="C367:F367"/>
    <mergeCell ref="G367:K367"/>
    <mergeCell ref="C362:F362"/>
    <mergeCell ref="G362:K362"/>
    <mergeCell ref="C363:F363"/>
    <mergeCell ref="G363:K363"/>
    <mergeCell ref="C364:F364"/>
    <mergeCell ref="G364:K364"/>
    <mergeCell ref="C358:F358"/>
  </mergeCells>
  <pageMargins left="0.46" right="0.43307086614173229" top="0.48" bottom="0.38" header="0.27" footer="0.31496062992125984"/>
  <pageSetup paperSize="9" scale="65" orientation="landscape" r:id="rId1"/>
  <headerFooter>
    <oddFooter xml:space="preserve">&amp;R&amp;P 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E3023-EC17-46B2-A21E-C0BB4A13E704}">
  <sheetPr codeName="Tabelle33">
    <tabColor theme="3" tint="0.59999389629810485"/>
    <outlinePr summaryBelow="0" summaryRight="0"/>
    <pageSetUpPr fitToPage="1"/>
  </sheetPr>
  <dimension ref="A1:AZ401"/>
  <sheetViews>
    <sheetView showGridLines="0" zoomScaleNormal="100" workbookViewId="0">
      <pane xSplit="2" ySplit="11" topLeftCell="C12" activePane="bottomRight" state="frozen"/>
      <selection activeCell="C369" sqref="C369:F369"/>
      <selection pane="topRight" activeCell="C369" sqref="C369:F369"/>
      <selection pane="bottomLeft" activeCell="C369" sqref="C369:F369"/>
      <selection pane="bottomRight" activeCell="C13" sqref="C13:F13"/>
    </sheetView>
  </sheetViews>
  <sheetFormatPr baseColWidth="10" defaultColWidth="11.42578125" defaultRowHeight="11.25" outlineLevelRow="1" outlineLevelCol="1"/>
  <cols>
    <col min="1" max="1" width="0.7109375" style="12" customWidth="1"/>
    <col min="2" max="2" width="4.7109375" style="12" customWidth="1"/>
    <col min="3" max="3" width="30.7109375" style="12" customWidth="1"/>
    <col min="4" max="4" width="7.7109375" style="12" customWidth="1"/>
    <col min="5" max="5" width="10.7109375" style="12" customWidth="1"/>
    <col min="6" max="6" width="15.7109375" style="12" customWidth="1"/>
    <col min="7" max="7" width="10.7109375" style="12" customWidth="1"/>
    <col min="8" max="8" width="4.7109375" style="12" customWidth="1"/>
    <col min="9" max="9" width="11.42578125" style="12" customWidth="1"/>
    <col min="10" max="11" width="4.7109375" style="12" customWidth="1"/>
    <col min="12" max="19" width="6.7109375" style="12" customWidth="1" outlineLevel="1"/>
    <col min="20" max="20" width="12.28515625" style="12" customWidth="1" outlineLevel="1"/>
    <col min="21" max="21" width="12.140625" style="12" customWidth="1" outlineLevel="1"/>
    <col min="22" max="22" width="11.5703125" style="12" customWidth="1" outlineLevel="1"/>
    <col min="23" max="23" width="15.7109375" style="12" customWidth="1"/>
    <col min="24" max="24" width="8.7109375" style="12" customWidth="1"/>
    <col min="25" max="25" width="4.7109375" style="12" customWidth="1"/>
    <col min="26" max="26" width="8.5703125" style="12" customWidth="1"/>
    <col min="27" max="27" width="6.7109375" style="12" hidden="1" customWidth="1"/>
    <col min="28" max="16384" width="11.42578125" style="12"/>
  </cols>
  <sheetData>
    <row r="1" spans="1:52" ht="8.25" customHeight="1" thickBot="1">
      <c r="X1" s="442"/>
      <c r="Y1" s="442"/>
      <c r="Z1" s="442"/>
      <c r="AA1" s="442"/>
      <c r="AB1" s="442"/>
      <c r="AC1" s="442"/>
      <c r="AD1" s="442"/>
      <c r="AE1" s="442"/>
      <c r="AF1" s="442"/>
      <c r="AG1" s="442"/>
      <c r="AH1" s="442"/>
      <c r="AI1" s="442"/>
      <c r="AJ1" s="442"/>
      <c r="AK1" s="442"/>
      <c r="AL1" s="442"/>
      <c r="AM1" s="442"/>
      <c r="AN1" s="442"/>
      <c r="AO1" s="442"/>
      <c r="AP1" s="442"/>
      <c r="AQ1" s="442"/>
      <c r="AR1" s="442"/>
      <c r="AS1" s="442"/>
      <c r="AT1" s="442"/>
      <c r="AU1" s="442"/>
      <c r="AV1" s="442"/>
      <c r="AW1" s="442"/>
      <c r="AX1" s="442"/>
      <c r="AY1" s="442"/>
      <c r="AZ1" s="442"/>
    </row>
    <row r="2" spans="1:52" s="13" customFormat="1" ht="20.100000000000001" customHeight="1" thickBot="1">
      <c r="B2" s="996" t="s">
        <v>252</v>
      </c>
      <c r="C2" s="22" t="str">
        <f>Kunde</f>
        <v>Bosch Rodez</v>
      </c>
      <c r="D2" s="899" t="str">
        <f>Anlage</f>
        <v>Montage Magnetanker</v>
      </c>
      <c r="E2" s="900"/>
      <c r="F2" s="900"/>
      <c r="G2" s="900"/>
      <c r="H2" s="900"/>
      <c r="I2" s="900"/>
      <c r="J2" s="900"/>
      <c r="K2" s="901"/>
      <c r="L2" s="688"/>
      <c r="M2" s="688"/>
      <c r="N2" s="688"/>
      <c r="O2" s="688"/>
      <c r="P2" s="688"/>
      <c r="Q2" s="688"/>
      <c r="R2" s="690"/>
      <c r="S2" s="690"/>
      <c r="T2" s="690"/>
      <c r="U2" s="379"/>
      <c r="V2" s="692"/>
      <c r="W2" s="695"/>
      <c r="X2" s="493"/>
      <c r="Y2" s="494"/>
      <c r="Z2" s="494"/>
      <c r="AA2" s="494"/>
      <c r="AB2" s="494"/>
      <c r="AC2" s="494"/>
      <c r="AD2" s="494"/>
      <c r="AE2" s="494"/>
      <c r="AF2" s="494"/>
      <c r="AG2" s="494"/>
      <c r="AH2" s="494"/>
      <c r="AI2" s="494"/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</row>
    <row r="3" spans="1:52" s="13" customFormat="1" ht="20.100000000000001" customHeight="1" thickBot="1">
      <c r="B3" s="1037"/>
      <c r="C3" s="689" t="s">
        <v>241</v>
      </c>
      <c r="D3" s="1052" t="str">
        <f>Übersicht!C11</f>
        <v>Modul 04 leer</v>
      </c>
      <c r="E3" s="1053"/>
      <c r="F3" s="1053"/>
      <c r="G3" s="1053"/>
      <c r="H3" s="1053"/>
      <c r="I3" s="1053"/>
      <c r="J3" s="1053"/>
      <c r="K3" s="1054"/>
      <c r="L3" s="688"/>
      <c r="M3" s="688"/>
      <c r="N3" s="688"/>
      <c r="O3" s="688"/>
      <c r="P3" s="688"/>
      <c r="Q3" s="688"/>
      <c r="R3" s="690"/>
      <c r="S3" s="690"/>
      <c r="T3" s="690"/>
      <c r="U3" s="379"/>
      <c r="V3" s="692"/>
      <c r="W3" s="694">
        <f>Übersicht!F11</f>
        <v>1</v>
      </c>
      <c r="X3" s="493"/>
      <c r="Y3" s="494"/>
      <c r="Z3" s="494"/>
      <c r="AA3" s="494"/>
      <c r="AB3" s="494"/>
      <c r="AC3" s="494"/>
      <c r="AD3" s="494"/>
      <c r="AE3" s="494"/>
      <c r="AF3" s="494"/>
      <c r="AG3" s="494"/>
      <c r="AH3" s="494"/>
      <c r="AI3" s="494"/>
      <c r="AJ3" s="494"/>
      <c r="AK3" s="494"/>
      <c r="AL3" s="494"/>
      <c r="AM3" s="494"/>
      <c r="AN3" s="494"/>
      <c r="AO3" s="494"/>
      <c r="AP3" s="494"/>
      <c r="AQ3" s="494"/>
      <c r="AR3" s="494"/>
      <c r="AS3" s="494"/>
      <c r="AT3" s="494"/>
      <c r="AU3" s="494"/>
      <c r="AV3" s="494"/>
      <c r="AW3" s="494"/>
      <c r="AX3" s="494"/>
      <c r="AY3" s="494"/>
      <c r="AZ3" s="494"/>
    </row>
    <row r="4" spans="1:52" s="13" customFormat="1" ht="20.100000000000001" customHeight="1" thickBot="1">
      <c r="B4" s="997"/>
      <c r="C4" s="691" t="str">
        <f>Angebotsnummer</f>
        <v>A07591000</v>
      </c>
      <c r="D4" s="1055">
        <f>Datum</f>
        <v>45344</v>
      </c>
      <c r="E4" s="1056"/>
      <c r="F4" s="1057" t="str">
        <f>Bearbeiter</f>
        <v>Waas. Harald</v>
      </c>
      <c r="G4" s="1057"/>
      <c r="H4" s="696"/>
      <c r="I4" s="696"/>
      <c r="J4" s="696"/>
      <c r="K4" s="697"/>
      <c r="L4" s="688"/>
      <c r="M4" s="688"/>
      <c r="N4" s="688"/>
      <c r="O4" s="688"/>
      <c r="P4" s="688"/>
      <c r="Q4" s="688"/>
      <c r="R4" s="690"/>
      <c r="S4" s="690"/>
      <c r="T4" s="690"/>
      <c r="U4" s="379"/>
      <c r="V4" s="692"/>
      <c r="W4" s="698">
        <f>Übersicht!V11</f>
        <v>0</v>
      </c>
      <c r="X4" s="495"/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4"/>
      <c r="AK4" s="494"/>
      <c r="AL4" s="494"/>
      <c r="AM4" s="494"/>
      <c r="AN4" s="494"/>
      <c r="AO4" s="494"/>
      <c r="AP4" s="494"/>
      <c r="AQ4" s="494"/>
      <c r="AR4" s="494"/>
      <c r="AS4" s="494"/>
      <c r="AT4" s="494"/>
      <c r="AU4" s="494"/>
      <c r="AV4" s="494"/>
      <c r="AW4" s="494"/>
      <c r="AX4" s="494"/>
      <c r="AY4" s="494"/>
      <c r="AZ4" s="494"/>
    </row>
    <row r="5" spans="1:52" ht="15" customHeight="1" collapsed="1" thickBot="1">
      <c r="T5" s="1"/>
      <c r="U5" s="1"/>
      <c r="X5" s="442"/>
      <c r="Y5" s="442"/>
      <c r="Z5" s="442"/>
      <c r="AA5" s="442"/>
      <c r="AB5" s="442"/>
      <c r="AC5" s="442"/>
      <c r="AD5" s="442"/>
      <c r="AE5" s="442"/>
      <c r="AF5" s="442"/>
      <c r="AG5" s="442"/>
      <c r="AH5" s="442"/>
      <c r="AI5" s="442"/>
      <c r="AJ5" s="442"/>
      <c r="AK5" s="442"/>
      <c r="AL5" s="442"/>
      <c r="AM5" s="442"/>
      <c r="AN5" s="442"/>
      <c r="AO5" s="442"/>
      <c r="AP5" s="442"/>
      <c r="AQ5" s="442"/>
      <c r="AR5" s="442"/>
      <c r="AS5" s="442"/>
      <c r="AT5" s="442"/>
      <c r="AU5" s="442"/>
      <c r="AV5" s="442"/>
      <c r="AW5" s="442"/>
      <c r="AX5" s="442"/>
      <c r="AY5" s="442"/>
      <c r="AZ5" s="442"/>
    </row>
    <row r="6" spans="1:52" s="4" customFormat="1" ht="20.100000000000001" hidden="1" customHeight="1" outlineLevel="1">
      <c r="B6" s="632">
        <v>1</v>
      </c>
      <c r="C6" s="633" t="s">
        <v>185</v>
      </c>
      <c r="D6" s="634">
        <f>SUM(L13,L25,L37,L49,L61,L73,L85,L97,L109,L121,L133,L145,L157,L169,L181,L193,L205,L217,L229,L241,L253,L265,L277,L289,L301,L313,L325,L337,L349,L361)</f>
        <v>0</v>
      </c>
      <c r="E6" s="635">
        <f>Konstruktion</f>
        <v>110.00000000000001</v>
      </c>
      <c r="F6" s="636">
        <f>D6*E6</f>
        <v>0</v>
      </c>
      <c r="G6" s="40"/>
      <c r="H6" s="644">
        <v>5</v>
      </c>
      <c r="I6" s="1045" t="s">
        <v>186</v>
      </c>
      <c r="J6" s="1046"/>
      <c r="K6" s="1047"/>
      <c r="L6" s="645">
        <f>SUM(M13,M25,M37,M49,M61,M73,M85,M97,M109,M121,M133,M145,M157,M169,M181,M193,M205,M217,M229,M241,M253,M265,M277,M289,M301,M313,M325,M337,M349,M361)</f>
        <v>0</v>
      </c>
      <c r="M6" s="1048">
        <f>Hardware</f>
        <v>101.2</v>
      </c>
      <c r="N6" s="1049"/>
      <c r="O6" s="1050">
        <f>L6*M6</f>
        <v>0</v>
      </c>
      <c r="P6" s="1051"/>
      <c r="Q6" s="40"/>
      <c r="R6" s="40"/>
      <c r="S6" s="40"/>
      <c r="T6" s="1"/>
      <c r="U6" s="1"/>
      <c r="V6" s="12"/>
      <c r="W6" s="12"/>
      <c r="X6" s="442"/>
      <c r="Y6" s="496"/>
      <c r="Z6" s="496"/>
      <c r="AA6" s="496"/>
      <c r="AB6" s="496"/>
      <c r="AC6" s="496"/>
      <c r="AD6" s="496"/>
      <c r="AE6" s="496"/>
      <c r="AF6" s="496"/>
      <c r="AG6" s="496"/>
      <c r="AH6" s="496"/>
      <c r="AI6" s="496"/>
      <c r="AJ6" s="496"/>
      <c r="AK6" s="496"/>
      <c r="AL6" s="496"/>
      <c r="AM6" s="496"/>
      <c r="AN6" s="496"/>
      <c r="AO6" s="496"/>
      <c r="AP6" s="496"/>
      <c r="AQ6" s="496"/>
      <c r="AR6" s="496"/>
      <c r="AS6" s="496"/>
      <c r="AT6" s="496"/>
      <c r="AU6" s="496"/>
      <c r="AV6" s="496"/>
      <c r="AW6" s="496"/>
      <c r="AX6" s="496"/>
      <c r="AY6" s="496"/>
      <c r="AZ6" s="496"/>
    </row>
    <row r="7" spans="1:52" ht="20.100000000000001" hidden="1" customHeight="1" outlineLevel="1">
      <c r="B7" s="652">
        <v>2</v>
      </c>
      <c r="C7" s="653" t="s">
        <v>14</v>
      </c>
      <c r="D7" s="654">
        <f>SUM(Q13,Q25,Q37,Q49,Q61,Q73,Q85,Q97,Q109,Q121,Q133,Q145,Q157,Q169,Q181,Q193,Q205,Q217,Q229,Q241,Q253,Q265,Q277,Q289,Q301,Q313,Q325,Q337,Q349,Q361)</f>
        <v>0</v>
      </c>
      <c r="E7" s="655">
        <f>Montage</f>
        <v>90.2</v>
      </c>
      <c r="F7" s="656">
        <f>D7*E7</f>
        <v>0</v>
      </c>
      <c r="G7" s="40"/>
      <c r="H7" s="649">
        <v>6</v>
      </c>
      <c r="I7" s="1030" t="s">
        <v>27</v>
      </c>
      <c r="J7" s="1031"/>
      <c r="K7" s="1032"/>
      <c r="L7" s="650">
        <f>SUM(N13,N25,N37,N49,N61,N73,N85,N97,N109,N121,N133,N145,N157,N169,N181,N193,N205,N217,N229,N241,N253,N265,N277,N289,N301,N313,N325,N337,N349,N361)</f>
        <v>0</v>
      </c>
      <c r="M7" s="1033">
        <f>Software</f>
        <v>115.50000000000001</v>
      </c>
      <c r="N7" s="1034"/>
      <c r="O7" s="1035">
        <f>L7*M7</f>
        <v>0</v>
      </c>
      <c r="P7" s="1036"/>
      <c r="Q7" s="40"/>
      <c r="R7" s="40"/>
      <c r="S7" s="40"/>
      <c r="T7" s="1"/>
      <c r="U7" s="1"/>
      <c r="X7" s="442"/>
      <c r="Y7" s="442"/>
      <c r="Z7" s="442"/>
      <c r="AA7" s="442"/>
      <c r="AB7" s="442"/>
      <c r="AC7" s="442"/>
      <c r="AD7" s="442"/>
      <c r="AE7" s="442"/>
      <c r="AF7" s="442"/>
      <c r="AG7" s="442"/>
      <c r="AH7" s="442"/>
      <c r="AI7" s="442"/>
      <c r="AJ7" s="442"/>
      <c r="AK7" s="442"/>
      <c r="AL7" s="442"/>
      <c r="AM7" s="442"/>
      <c r="AN7" s="442"/>
      <c r="AO7" s="442"/>
      <c r="AP7" s="442"/>
      <c r="AQ7" s="442"/>
      <c r="AR7" s="442"/>
      <c r="AS7" s="442"/>
      <c r="AT7" s="442"/>
      <c r="AU7" s="442"/>
      <c r="AV7" s="442"/>
      <c r="AW7" s="442"/>
      <c r="AX7" s="442"/>
      <c r="AY7" s="442"/>
      <c r="AZ7" s="442"/>
    </row>
    <row r="8" spans="1:52" ht="20.100000000000001" hidden="1" customHeight="1" outlineLevel="1">
      <c r="B8" s="637">
        <v>3</v>
      </c>
      <c r="C8" s="638" t="s">
        <v>15</v>
      </c>
      <c r="D8" s="639">
        <f>SUM(R13,R25,R37,R49,R61,R73,R85,R97,R109,R121,R133,R145,R157,R169,R181,R193,R205,R217,R229,R241,R253,R265,R277,R289,R301,R313,R325,R337,R349,R361)</f>
        <v>0</v>
      </c>
      <c r="E8" s="640">
        <f>Fertigung</f>
        <v>93.500000000000014</v>
      </c>
      <c r="F8" s="641">
        <f>D8*E8</f>
        <v>0</v>
      </c>
      <c r="G8" s="40"/>
      <c r="H8" s="649">
        <v>7</v>
      </c>
      <c r="I8" s="1030" t="s">
        <v>28</v>
      </c>
      <c r="J8" s="1031"/>
      <c r="K8" s="1032"/>
      <c r="L8" s="650">
        <f>SUM(O13,O25,O37,O49,O61,O73,O85,O97,O109,O121,O133,O145,O157,O169,O181,O193,O205,O217,O229,O241,O253,O265,O277,O289,O301,O313,O325,O337,O349,O361)</f>
        <v>0</v>
      </c>
      <c r="M8" s="1033">
        <f>INB</f>
        <v>115.50000000000001</v>
      </c>
      <c r="N8" s="1034"/>
      <c r="O8" s="1035">
        <f>L8*M8</f>
        <v>0</v>
      </c>
      <c r="P8" s="1036"/>
      <c r="Q8" s="40"/>
      <c r="R8" s="40"/>
      <c r="S8" s="40"/>
      <c r="T8" s="1"/>
      <c r="U8" s="1"/>
      <c r="X8" s="442"/>
      <c r="Y8" s="442"/>
      <c r="Z8" s="442"/>
      <c r="AA8" s="442"/>
      <c r="AB8" s="442"/>
      <c r="AC8" s="442"/>
      <c r="AD8" s="442"/>
      <c r="AE8" s="442"/>
      <c r="AF8" s="442"/>
      <c r="AG8" s="442"/>
      <c r="AH8" s="442"/>
      <c r="AI8" s="442"/>
      <c r="AJ8" s="442"/>
      <c r="AK8" s="442"/>
      <c r="AL8" s="442"/>
      <c r="AM8" s="442"/>
      <c r="AN8" s="442"/>
      <c r="AO8" s="442"/>
      <c r="AP8" s="442"/>
      <c r="AQ8" s="442"/>
      <c r="AR8" s="442"/>
      <c r="AS8" s="442"/>
      <c r="AT8" s="442"/>
      <c r="AU8" s="442"/>
      <c r="AV8" s="442"/>
      <c r="AW8" s="442"/>
      <c r="AX8" s="442"/>
      <c r="AY8" s="442"/>
      <c r="AZ8" s="442"/>
    </row>
    <row r="9" spans="1:52" ht="19.5" hidden="1" customHeight="1" outlineLevel="1" thickBot="1">
      <c r="B9" s="658">
        <v>4</v>
      </c>
      <c r="C9" s="659" t="s">
        <v>12</v>
      </c>
      <c r="D9" s="660"/>
      <c r="E9" s="661" t="s">
        <v>18</v>
      </c>
      <c r="F9" s="662">
        <f>SUM(U13,U25,U37,U49,U61,U73,U85,U97,U109,U121,U133,U145,U157,U169,U181,U193,U205,U217,U229,U241,U253,U265,U277,U289,U301,U313,U325,U337,U349,U361)</f>
        <v>0</v>
      </c>
      <c r="G9" s="40"/>
      <c r="H9" s="646">
        <v>8</v>
      </c>
      <c r="I9" s="1038" t="s">
        <v>29</v>
      </c>
      <c r="J9" s="1039"/>
      <c r="K9" s="1040"/>
      <c r="L9" s="647">
        <f>SUM(P13,P25,P37,P49,P61,P73,P85,P97,P109,P121,P133,P145,P157,P169,P181,P193,P205,P217,P229,P241,P253,P265,P277,P289,P301,P313,P325,P337,P349,P361)</f>
        <v>0</v>
      </c>
      <c r="M9" s="1041">
        <f>Elektrik</f>
        <v>90.2</v>
      </c>
      <c r="N9" s="1042"/>
      <c r="O9" s="1043">
        <f>L9*M9</f>
        <v>0</v>
      </c>
      <c r="P9" s="1044"/>
      <c r="Q9" s="40"/>
      <c r="R9" s="40"/>
      <c r="S9" s="40"/>
      <c r="T9" s="1"/>
      <c r="U9" s="1"/>
      <c r="X9" s="442"/>
      <c r="Y9" s="442"/>
      <c r="Z9" s="442"/>
      <c r="AA9" s="442"/>
      <c r="AB9" s="442"/>
      <c r="AC9" s="442"/>
      <c r="AD9" s="442"/>
      <c r="AE9" s="442"/>
      <c r="AF9" s="442"/>
      <c r="AG9" s="442"/>
      <c r="AH9" s="442"/>
      <c r="AI9" s="442"/>
      <c r="AJ9" s="442"/>
      <c r="AK9" s="442"/>
      <c r="AL9" s="442"/>
      <c r="AM9" s="442"/>
      <c r="AN9" s="442"/>
      <c r="AO9" s="442"/>
      <c r="AP9" s="442"/>
      <c r="AQ9" s="442"/>
      <c r="AR9" s="442"/>
      <c r="AS9" s="442"/>
      <c r="AT9" s="442"/>
      <c r="AU9" s="442"/>
      <c r="AV9" s="442"/>
      <c r="AW9" s="442"/>
      <c r="AX9" s="442"/>
      <c r="AY9" s="442"/>
      <c r="AZ9" s="442"/>
    </row>
    <row r="10" spans="1:52" ht="15" hidden="1" customHeight="1" outlineLevel="1" thickBot="1">
      <c r="A10" s="19"/>
      <c r="B10" s="30"/>
      <c r="C10" s="36"/>
      <c r="D10" s="36"/>
      <c r="E10" s="36"/>
      <c r="F10" s="25"/>
      <c r="G10" s="25"/>
      <c r="H10" s="25"/>
      <c r="I10" s="28"/>
      <c r="J10" s="28"/>
      <c r="K10" s="24"/>
      <c r="L10" s="27"/>
      <c r="M10" s="27"/>
      <c r="N10" s="27"/>
      <c r="O10" s="27"/>
      <c r="P10" s="27"/>
      <c r="Q10" s="26"/>
      <c r="R10" s="29"/>
      <c r="S10" s="29"/>
      <c r="T10" s="29"/>
      <c r="U10" s="29"/>
      <c r="V10" s="25"/>
      <c r="X10" s="442"/>
      <c r="Y10" s="442"/>
      <c r="Z10" s="442"/>
      <c r="AA10" s="442"/>
      <c r="AB10" s="442"/>
      <c r="AC10" s="442"/>
      <c r="AD10" s="442"/>
      <c r="AE10" s="442"/>
      <c r="AF10" s="442"/>
      <c r="AG10" s="442"/>
      <c r="AH10" s="442"/>
      <c r="AI10" s="442"/>
      <c r="AJ10" s="442"/>
      <c r="AK10" s="442"/>
      <c r="AL10" s="442"/>
      <c r="AM10" s="442"/>
      <c r="AN10" s="442"/>
      <c r="AO10" s="442"/>
      <c r="AP10" s="442"/>
      <c r="AQ10" s="442"/>
      <c r="AR10" s="442"/>
      <c r="AS10" s="442"/>
      <c r="AT10" s="442"/>
      <c r="AU10" s="442"/>
      <c r="AV10" s="442"/>
      <c r="AW10" s="442"/>
      <c r="AX10" s="442"/>
      <c r="AY10" s="442"/>
      <c r="AZ10" s="442"/>
    </row>
    <row r="11" spans="1:52" ht="20.100000000000001" customHeight="1" collapsed="1" thickBot="1">
      <c r="B11" s="39" t="s">
        <v>11</v>
      </c>
      <c r="C11" s="1027" t="s">
        <v>17</v>
      </c>
      <c r="D11" s="1028"/>
      <c r="E11" s="1028"/>
      <c r="F11" s="1029"/>
      <c r="G11" s="1027" t="s">
        <v>2</v>
      </c>
      <c r="H11" s="1028"/>
      <c r="I11" s="1028"/>
      <c r="J11" s="1028"/>
      <c r="K11" s="1029"/>
      <c r="L11" s="591" t="s">
        <v>247</v>
      </c>
      <c r="M11" s="648" t="s">
        <v>248</v>
      </c>
      <c r="N11" s="651" t="s">
        <v>25</v>
      </c>
      <c r="O11" s="651" t="s">
        <v>249</v>
      </c>
      <c r="P11" s="648" t="s">
        <v>246</v>
      </c>
      <c r="Q11" s="657" t="s">
        <v>250</v>
      </c>
      <c r="R11" s="591" t="s">
        <v>245</v>
      </c>
      <c r="S11" s="663" t="s">
        <v>21</v>
      </c>
      <c r="T11" s="663" t="s">
        <v>24</v>
      </c>
      <c r="U11" s="664" t="s">
        <v>275</v>
      </c>
      <c r="V11" s="642" t="s">
        <v>251</v>
      </c>
      <c r="W11" s="47" t="s">
        <v>6</v>
      </c>
      <c r="X11" s="442"/>
      <c r="Y11" s="442"/>
      <c r="Z11" s="442"/>
      <c r="AA11" s="442"/>
      <c r="AB11" s="442"/>
      <c r="AC11" s="442"/>
      <c r="AD11" s="442"/>
      <c r="AE11" s="442"/>
      <c r="AF11" s="442"/>
      <c r="AG11" s="442"/>
      <c r="AH11" s="442"/>
      <c r="AI11" s="442"/>
      <c r="AJ11" s="442"/>
      <c r="AK11" s="442"/>
      <c r="AL11" s="442"/>
      <c r="AM11" s="442"/>
      <c r="AN11" s="442"/>
      <c r="AO11" s="442"/>
      <c r="AP11" s="442"/>
      <c r="AQ11" s="442"/>
      <c r="AR11" s="442"/>
      <c r="AS11" s="442"/>
      <c r="AT11" s="442"/>
      <c r="AU11" s="442"/>
      <c r="AV11" s="442"/>
      <c r="AW11" s="442"/>
      <c r="AX11" s="442"/>
      <c r="AY11" s="442"/>
      <c r="AZ11" s="442"/>
    </row>
    <row r="12" spans="1:52" ht="3" customHeight="1">
      <c r="B12" s="504"/>
      <c r="C12" s="57"/>
      <c r="D12" s="56"/>
      <c r="E12" s="56"/>
      <c r="F12" s="290"/>
      <c r="G12" s="57"/>
      <c r="H12" s="56"/>
      <c r="I12" s="56"/>
      <c r="J12" s="430"/>
      <c r="K12" s="430"/>
      <c r="L12" s="55"/>
      <c r="M12" s="55"/>
      <c r="N12" s="55"/>
      <c r="O12" s="55"/>
      <c r="P12" s="55"/>
      <c r="Q12" s="55"/>
      <c r="R12" s="55"/>
      <c r="S12" s="56"/>
      <c r="T12" s="57"/>
      <c r="U12" s="60"/>
      <c r="V12" s="55"/>
      <c r="W12" s="55"/>
      <c r="X12" s="442"/>
      <c r="Y12" s="442"/>
      <c r="Z12" s="442"/>
      <c r="AA12" s="442"/>
      <c r="AB12" s="442"/>
      <c r="AC12" s="442"/>
      <c r="AD12" s="442"/>
      <c r="AE12" s="442"/>
      <c r="AF12" s="442"/>
      <c r="AG12" s="442"/>
      <c r="AH12" s="442"/>
      <c r="AI12" s="442"/>
      <c r="AJ12" s="442"/>
      <c r="AK12" s="442"/>
      <c r="AL12" s="442"/>
      <c r="AM12" s="442"/>
      <c r="AN12" s="442"/>
      <c r="AO12" s="442"/>
      <c r="AP12" s="442"/>
      <c r="AQ12" s="442"/>
      <c r="AR12" s="442"/>
      <c r="AS12" s="442"/>
      <c r="AT12" s="442"/>
      <c r="AU12" s="442"/>
      <c r="AV12" s="442"/>
      <c r="AW12" s="442"/>
      <c r="AX12" s="442"/>
      <c r="AY12" s="442"/>
      <c r="AZ12" s="442"/>
    </row>
    <row r="13" spans="1:52" ht="20.100000000000001" customHeight="1" collapsed="1">
      <c r="B13" s="714">
        <v>1</v>
      </c>
      <c r="C13" s="1013"/>
      <c r="D13" s="1014"/>
      <c r="E13" s="1014"/>
      <c r="F13" s="1015"/>
      <c r="G13" s="1016"/>
      <c r="H13" s="1017"/>
      <c r="I13" s="1017"/>
      <c r="J13" s="1017"/>
      <c r="K13" s="1018"/>
      <c r="L13" s="701">
        <f t="shared" ref="L13:R13" si="0">SUM(L14:L23)</f>
        <v>0</v>
      </c>
      <c r="M13" s="702">
        <f t="shared" si="0"/>
        <v>0</v>
      </c>
      <c r="N13" s="703">
        <f t="shared" si="0"/>
        <v>0</v>
      </c>
      <c r="O13" s="703">
        <f t="shared" si="0"/>
        <v>0</v>
      </c>
      <c r="P13" s="702">
        <f t="shared" si="0"/>
        <v>0</v>
      </c>
      <c r="Q13" s="704">
        <f t="shared" si="0"/>
        <v>0</v>
      </c>
      <c r="R13" s="701">
        <f t="shared" si="0"/>
        <v>0</v>
      </c>
      <c r="S13" s="705">
        <v>1</v>
      </c>
      <c r="T13" s="706">
        <f>(S14*T14)+(S15*T15)+(S16*T16)+(S17*T17)+(S18*T18)+(S19*T19)+(S20*T20)+(S21*T21)+(S22*T22)+(S23*T23)</f>
        <v>0</v>
      </c>
      <c r="U13" s="665">
        <f t="shared" ref="U13:U23" si="1">S13*T13*(1+MGKZ)*(1+Gewinn)*(1+Sicherheit)</f>
        <v>0</v>
      </c>
      <c r="V13" s="643">
        <f t="shared" ref="V13:V23" si="2">R13*Fertigung</f>
        <v>0</v>
      </c>
      <c r="W13" s="50">
        <f>L13*$E$6+M13*$M$6+N13*$M$7+O13*$M$8+P13*$E$7+Q13*$M$9+U13+V13</f>
        <v>0</v>
      </c>
      <c r="X13" s="442"/>
      <c r="Y13" s="442"/>
      <c r="Z13" s="442"/>
      <c r="AA13" s="442"/>
      <c r="AB13" s="442"/>
      <c r="AC13" s="442"/>
      <c r="AD13" s="442"/>
      <c r="AE13" s="442"/>
      <c r="AF13" s="442"/>
      <c r="AG13" s="442"/>
      <c r="AH13" s="442"/>
      <c r="AI13" s="442"/>
      <c r="AJ13" s="442"/>
      <c r="AK13" s="442"/>
      <c r="AL13" s="442"/>
      <c r="AM13" s="442"/>
      <c r="AN13" s="442"/>
      <c r="AO13" s="442"/>
      <c r="AP13" s="442"/>
      <c r="AQ13" s="442"/>
      <c r="AR13" s="442"/>
      <c r="AS13" s="442"/>
      <c r="AT13" s="442"/>
      <c r="AU13" s="442"/>
      <c r="AV13" s="442"/>
      <c r="AW13" s="442"/>
      <c r="AX13" s="442"/>
      <c r="AY13" s="442"/>
      <c r="AZ13" s="442"/>
    </row>
    <row r="14" spans="1:52" ht="18" hidden="1" customHeight="1" outlineLevel="1">
      <c r="B14" s="433"/>
      <c r="C14" s="1002"/>
      <c r="D14" s="1003"/>
      <c r="E14" s="1003"/>
      <c r="F14" s="1004"/>
      <c r="G14" s="1005"/>
      <c r="H14" s="1006"/>
      <c r="I14" s="1006"/>
      <c r="J14" s="1006"/>
      <c r="K14" s="1007"/>
      <c r="L14" s="715"/>
      <c r="M14" s="715"/>
      <c r="N14" s="715"/>
      <c r="O14" s="715"/>
      <c r="P14" s="715"/>
      <c r="Q14" s="715"/>
      <c r="R14" s="715"/>
      <c r="S14" s="716"/>
      <c r="T14" s="717"/>
      <c r="U14" s="720">
        <f t="shared" si="1"/>
        <v>0</v>
      </c>
      <c r="V14" s="721">
        <f t="shared" si="2"/>
        <v>0</v>
      </c>
      <c r="W14" s="722">
        <f t="shared" ref="W14:W23" si="3">L14*$E$6+M14*$M$6+N14*$M$7+O14*$M$8+P14*$E$7+Q14*$M$9+U14+V14</f>
        <v>0</v>
      </c>
      <c r="X14" s="442"/>
      <c r="Y14" s="442"/>
      <c r="Z14" s="442"/>
      <c r="AA14" s="442"/>
      <c r="AB14" s="442"/>
      <c r="AC14" s="442"/>
      <c r="AD14" s="442"/>
      <c r="AE14" s="442"/>
      <c r="AF14" s="442"/>
      <c r="AG14" s="442"/>
      <c r="AH14" s="442"/>
      <c r="AI14" s="442"/>
      <c r="AJ14" s="442"/>
      <c r="AK14" s="442"/>
      <c r="AL14" s="442"/>
      <c r="AM14" s="442"/>
      <c r="AN14" s="442"/>
      <c r="AO14" s="442"/>
      <c r="AP14" s="442"/>
      <c r="AQ14" s="442"/>
      <c r="AR14" s="442"/>
      <c r="AS14" s="442"/>
      <c r="AT14" s="442"/>
      <c r="AU14" s="442"/>
      <c r="AV14" s="442"/>
      <c r="AW14" s="442"/>
      <c r="AX14" s="442"/>
      <c r="AY14" s="442"/>
      <c r="AZ14" s="442"/>
    </row>
    <row r="15" spans="1:52" ht="18" hidden="1" customHeight="1" outlineLevel="1">
      <c r="B15" s="434"/>
      <c r="C15" s="1002"/>
      <c r="D15" s="1003"/>
      <c r="E15" s="1003"/>
      <c r="F15" s="1004"/>
      <c r="G15" s="1005"/>
      <c r="H15" s="1006"/>
      <c r="I15" s="1006"/>
      <c r="J15" s="1006"/>
      <c r="K15" s="1007"/>
      <c r="L15" s="715"/>
      <c r="M15" s="715"/>
      <c r="N15" s="715"/>
      <c r="O15" s="715"/>
      <c r="P15" s="715"/>
      <c r="Q15" s="715"/>
      <c r="R15" s="715"/>
      <c r="S15" s="716"/>
      <c r="T15" s="717"/>
      <c r="U15" s="720">
        <f t="shared" si="1"/>
        <v>0</v>
      </c>
      <c r="V15" s="721">
        <f t="shared" si="2"/>
        <v>0</v>
      </c>
      <c r="W15" s="722">
        <f t="shared" si="3"/>
        <v>0</v>
      </c>
      <c r="X15" s="442"/>
      <c r="Y15" s="442"/>
      <c r="Z15" s="442"/>
      <c r="AA15" s="442"/>
      <c r="AB15" s="442"/>
      <c r="AC15" s="442"/>
      <c r="AD15" s="442"/>
      <c r="AE15" s="442"/>
      <c r="AF15" s="442"/>
      <c r="AG15" s="442"/>
      <c r="AH15" s="442"/>
      <c r="AI15" s="442"/>
      <c r="AJ15" s="442"/>
      <c r="AK15" s="442"/>
      <c r="AL15" s="442"/>
      <c r="AM15" s="442"/>
      <c r="AN15" s="442"/>
      <c r="AO15" s="442"/>
      <c r="AP15" s="442"/>
      <c r="AQ15" s="442"/>
      <c r="AR15" s="442"/>
      <c r="AS15" s="442"/>
      <c r="AT15" s="442"/>
      <c r="AU15" s="442"/>
      <c r="AV15" s="442"/>
      <c r="AW15" s="442"/>
      <c r="AX15" s="442"/>
      <c r="AY15" s="442"/>
      <c r="AZ15" s="442"/>
    </row>
    <row r="16" spans="1:52" ht="18" hidden="1" customHeight="1" outlineLevel="1">
      <c r="B16" s="434"/>
      <c r="C16" s="1002"/>
      <c r="D16" s="1003"/>
      <c r="E16" s="1003"/>
      <c r="F16" s="1004"/>
      <c r="G16" s="1005"/>
      <c r="H16" s="1006"/>
      <c r="I16" s="1006"/>
      <c r="J16" s="1006"/>
      <c r="K16" s="1007"/>
      <c r="L16" s="715"/>
      <c r="M16" s="715"/>
      <c r="N16" s="715"/>
      <c r="O16" s="715"/>
      <c r="P16" s="715"/>
      <c r="Q16" s="715"/>
      <c r="R16" s="715"/>
      <c r="S16" s="716"/>
      <c r="T16" s="717"/>
      <c r="U16" s="720">
        <f t="shared" si="1"/>
        <v>0</v>
      </c>
      <c r="V16" s="721">
        <f t="shared" si="2"/>
        <v>0</v>
      </c>
      <c r="W16" s="722">
        <f t="shared" si="3"/>
        <v>0</v>
      </c>
      <c r="X16" s="442"/>
      <c r="Y16" s="442"/>
      <c r="Z16" s="442"/>
      <c r="AA16" s="442"/>
      <c r="AB16" s="442"/>
      <c r="AC16" s="442"/>
      <c r="AD16" s="442"/>
      <c r="AE16" s="442"/>
      <c r="AF16" s="442"/>
      <c r="AG16" s="442"/>
      <c r="AH16" s="442"/>
      <c r="AI16" s="442"/>
      <c r="AJ16" s="442"/>
      <c r="AK16" s="442"/>
      <c r="AL16" s="442"/>
      <c r="AM16" s="442"/>
      <c r="AN16" s="442"/>
      <c r="AO16" s="442"/>
      <c r="AP16" s="442"/>
      <c r="AQ16" s="442"/>
      <c r="AR16" s="442"/>
      <c r="AS16" s="442"/>
      <c r="AT16" s="442"/>
      <c r="AU16" s="442"/>
      <c r="AV16" s="442"/>
      <c r="AW16" s="442"/>
      <c r="AX16" s="442"/>
      <c r="AY16" s="442"/>
      <c r="AZ16" s="442"/>
    </row>
    <row r="17" spans="2:52" ht="18" hidden="1" customHeight="1" outlineLevel="1">
      <c r="B17" s="434"/>
      <c r="C17" s="1002"/>
      <c r="D17" s="1003"/>
      <c r="E17" s="1003"/>
      <c r="F17" s="1004"/>
      <c r="G17" s="1005"/>
      <c r="H17" s="1006"/>
      <c r="I17" s="1006"/>
      <c r="J17" s="1006"/>
      <c r="K17" s="1007"/>
      <c r="L17" s="715"/>
      <c r="M17" s="715"/>
      <c r="N17" s="715"/>
      <c r="O17" s="715"/>
      <c r="P17" s="715"/>
      <c r="Q17" s="715"/>
      <c r="R17" s="715"/>
      <c r="S17" s="716"/>
      <c r="T17" s="717"/>
      <c r="U17" s="720">
        <f t="shared" si="1"/>
        <v>0</v>
      </c>
      <c r="V17" s="721">
        <f t="shared" si="2"/>
        <v>0</v>
      </c>
      <c r="W17" s="722">
        <f t="shared" si="3"/>
        <v>0</v>
      </c>
      <c r="X17" s="442"/>
      <c r="Y17" s="442"/>
      <c r="Z17" s="442"/>
      <c r="AA17" s="442"/>
      <c r="AB17" s="442"/>
      <c r="AC17" s="442"/>
      <c r="AD17" s="442"/>
      <c r="AE17" s="442"/>
      <c r="AF17" s="442"/>
      <c r="AG17" s="442"/>
      <c r="AH17" s="442"/>
      <c r="AI17" s="442"/>
      <c r="AJ17" s="442"/>
      <c r="AK17" s="442"/>
      <c r="AL17" s="442"/>
      <c r="AM17" s="442"/>
      <c r="AN17" s="442"/>
      <c r="AO17" s="442"/>
      <c r="AP17" s="442"/>
      <c r="AQ17" s="442"/>
      <c r="AR17" s="442"/>
      <c r="AS17" s="442"/>
      <c r="AT17" s="442"/>
      <c r="AU17" s="442"/>
      <c r="AV17" s="442"/>
      <c r="AW17" s="442"/>
      <c r="AX17" s="442"/>
      <c r="AY17" s="442"/>
      <c r="AZ17" s="442"/>
    </row>
    <row r="18" spans="2:52" ht="18" hidden="1" customHeight="1" outlineLevel="1">
      <c r="B18" s="434"/>
      <c r="C18" s="1002"/>
      <c r="D18" s="1003"/>
      <c r="E18" s="1003"/>
      <c r="F18" s="1004"/>
      <c r="G18" s="1005"/>
      <c r="H18" s="1006"/>
      <c r="I18" s="1006"/>
      <c r="J18" s="1006"/>
      <c r="K18" s="1007"/>
      <c r="L18" s="715"/>
      <c r="M18" s="715"/>
      <c r="N18" s="715"/>
      <c r="O18" s="715"/>
      <c r="P18" s="715"/>
      <c r="Q18" s="715"/>
      <c r="R18" s="715"/>
      <c r="S18" s="716"/>
      <c r="T18" s="717"/>
      <c r="U18" s="720">
        <f t="shared" si="1"/>
        <v>0</v>
      </c>
      <c r="V18" s="721">
        <f t="shared" si="2"/>
        <v>0</v>
      </c>
      <c r="W18" s="722">
        <f t="shared" si="3"/>
        <v>0</v>
      </c>
      <c r="X18" s="442"/>
      <c r="Y18" s="442"/>
      <c r="Z18" s="442"/>
      <c r="AA18" s="442"/>
      <c r="AB18" s="442"/>
      <c r="AC18" s="442"/>
      <c r="AD18" s="442"/>
      <c r="AE18" s="442"/>
      <c r="AF18" s="442"/>
      <c r="AG18" s="442"/>
      <c r="AH18" s="442"/>
      <c r="AI18" s="442"/>
      <c r="AJ18" s="442"/>
      <c r="AK18" s="442"/>
      <c r="AL18" s="442"/>
      <c r="AM18" s="442"/>
      <c r="AN18" s="442"/>
      <c r="AO18" s="442"/>
      <c r="AP18" s="442"/>
      <c r="AQ18" s="442"/>
      <c r="AR18" s="442"/>
      <c r="AS18" s="442"/>
      <c r="AT18" s="442"/>
      <c r="AU18" s="442"/>
      <c r="AV18" s="442"/>
      <c r="AW18" s="442"/>
      <c r="AX18" s="442"/>
      <c r="AY18" s="442"/>
      <c r="AZ18" s="442"/>
    </row>
    <row r="19" spans="2:52" ht="18" hidden="1" customHeight="1" outlineLevel="1">
      <c r="B19" s="434"/>
      <c r="C19" s="1002"/>
      <c r="D19" s="1003"/>
      <c r="E19" s="1003"/>
      <c r="F19" s="1004"/>
      <c r="G19" s="1005"/>
      <c r="H19" s="1006"/>
      <c r="I19" s="1006"/>
      <c r="J19" s="1006"/>
      <c r="K19" s="1007"/>
      <c r="L19" s="715"/>
      <c r="M19" s="715"/>
      <c r="N19" s="715"/>
      <c r="O19" s="715"/>
      <c r="P19" s="715"/>
      <c r="Q19" s="715"/>
      <c r="R19" s="715"/>
      <c r="S19" s="716"/>
      <c r="T19" s="717"/>
      <c r="U19" s="720">
        <f t="shared" si="1"/>
        <v>0</v>
      </c>
      <c r="V19" s="721">
        <f t="shared" si="2"/>
        <v>0</v>
      </c>
      <c r="W19" s="722">
        <f t="shared" si="3"/>
        <v>0</v>
      </c>
      <c r="X19" s="442"/>
      <c r="Y19" s="442"/>
      <c r="Z19" s="442"/>
      <c r="AA19" s="442"/>
      <c r="AB19" s="442"/>
      <c r="AC19" s="442"/>
      <c r="AD19" s="442"/>
      <c r="AE19" s="442"/>
      <c r="AF19" s="442"/>
      <c r="AG19" s="442"/>
      <c r="AH19" s="442"/>
      <c r="AI19" s="442"/>
      <c r="AJ19" s="442"/>
      <c r="AK19" s="442"/>
      <c r="AL19" s="442"/>
      <c r="AM19" s="442"/>
      <c r="AN19" s="442"/>
      <c r="AO19" s="442"/>
      <c r="AP19" s="442"/>
      <c r="AQ19" s="442"/>
      <c r="AR19" s="442"/>
      <c r="AS19" s="442"/>
      <c r="AT19" s="442"/>
      <c r="AU19" s="442"/>
      <c r="AV19" s="442"/>
      <c r="AW19" s="442"/>
      <c r="AX19" s="442"/>
      <c r="AY19" s="442"/>
      <c r="AZ19" s="442"/>
    </row>
    <row r="20" spans="2:52" ht="18" hidden="1" customHeight="1" outlineLevel="1">
      <c r="B20" s="434"/>
      <c r="C20" s="1002"/>
      <c r="D20" s="1003"/>
      <c r="E20" s="1003"/>
      <c r="F20" s="1004"/>
      <c r="G20" s="1005"/>
      <c r="H20" s="1006"/>
      <c r="I20" s="1006"/>
      <c r="J20" s="1006"/>
      <c r="K20" s="1007"/>
      <c r="L20" s="715"/>
      <c r="M20" s="715"/>
      <c r="N20" s="715"/>
      <c r="O20" s="715"/>
      <c r="P20" s="715"/>
      <c r="Q20" s="715"/>
      <c r="R20" s="715"/>
      <c r="S20" s="716"/>
      <c r="T20" s="717"/>
      <c r="U20" s="720">
        <f t="shared" si="1"/>
        <v>0</v>
      </c>
      <c r="V20" s="721">
        <f t="shared" si="2"/>
        <v>0</v>
      </c>
      <c r="W20" s="722">
        <f t="shared" si="3"/>
        <v>0</v>
      </c>
      <c r="X20" s="442"/>
      <c r="Y20" s="442"/>
      <c r="Z20" s="442"/>
      <c r="AA20" s="442"/>
      <c r="AB20" s="442"/>
      <c r="AC20" s="442"/>
      <c r="AD20" s="442"/>
      <c r="AE20" s="442"/>
      <c r="AF20" s="442"/>
      <c r="AG20" s="442"/>
      <c r="AH20" s="442"/>
      <c r="AI20" s="442"/>
      <c r="AJ20" s="442"/>
      <c r="AK20" s="442"/>
      <c r="AL20" s="442"/>
      <c r="AM20" s="442"/>
      <c r="AN20" s="442"/>
      <c r="AO20" s="442"/>
      <c r="AP20" s="442"/>
      <c r="AQ20" s="442"/>
      <c r="AR20" s="442"/>
      <c r="AS20" s="442"/>
      <c r="AT20" s="442"/>
      <c r="AU20" s="442"/>
      <c r="AV20" s="442"/>
      <c r="AW20" s="442"/>
      <c r="AX20" s="442"/>
      <c r="AY20" s="442"/>
      <c r="AZ20" s="442"/>
    </row>
    <row r="21" spans="2:52" ht="18" hidden="1" customHeight="1" outlineLevel="1">
      <c r="B21" s="434"/>
      <c r="C21" s="1002"/>
      <c r="D21" s="1003"/>
      <c r="E21" s="1003"/>
      <c r="F21" s="1004"/>
      <c r="G21" s="1005"/>
      <c r="H21" s="1006"/>
      <c r="I21" s="1006"/>
      <c r="J21" s="1006"/>
      <c r="K21" s="1007"/>
      <c r="L21" s="715"/>
      <c r="M21" s="715"/>
      <c r="N21" s="715"/>
      <c r="O21" s="715"/>
      <c r="P21" s="715"/>
      <c r="Q21" s="715"/>
      <c r="R21" s="715"/>
      <c r="S21" s="716"/>
      <c r="T21" s="717"/>
      <c r="U21" s="720">
        <f t="shared" si="1"/>
        <v>0</v>
      </c>
      <c r="V21" s="721">
        <f t="shared" si="2"/>
        <v>0</v>
      </c>
      <c r="W21" s="722">
        <f t="shared" si="3"/>
        <v>0</v>
      </c>
      <c r="X21" s="442"/>
      <c r="Y21" s="442"/>
      <c r="Z21" s="442"/>
      <c r="AA21" s="442"/>
      <c r="AB21" s="442"/>
      <c r="AC21" s="442"/>
      <c r="AD21" s="442"/>
      <c r="AE21" s="442"/>
      <c r="AF21" s="442"/>
      <c r="AG21" s="442"/>
      <c r="AH21" s="442"/>
      <c r="AI21" s="442"/>
      <c r="AJ21" s="442"/>
      <c r="AK21" s="442"/>
      <c r="AL21" s="442"/>
      <c r="AM21" s="442"/>
      <c r="AN21" s="442"/>
      <c r="AO21" s="442"/>
      <c r="AP21" s="442"/>
      <c r="AQ21" s="442"/>
      <c r="AR21" s="442"/>
      <c r="AS21" s="442"/>
      <c r="AT21" s="442"/>
      <c r="AU21" s="442"/>
      <c r="AV21" s="442"/>
      <c r="AW21" s="442"/>
      <c r="AX21" s="442"/>
      <c r="AY21" s="442"/>
      <c r="AZ21" s="442"/>
    </row>
    <row r="22" spans="2:52" ht="18" hidden="1" customHeight="1" outlineLevel="1">
      <c r="B22" s="434"/>
      <c r="C22" s="1002"/>
      <c r="D22" s="1003"/>
      <c r="E22" s="1003"/>
      <c r="F22" s="1004"/>
      <c r="G22" s="1005"/>
      <c r="H22" s="1006"/>
      <c r="I22" s="1006"/>
      <c r="J22" s="1006"/>
      <c r="K22" s="1007"/>
      <c r="L22" s="715"/>
      <c r="M22" s="715"/>
      <c r="N22" s="715"/>
      <c r="O22" s="715"/>
      <c r="P22" s="715"/>
      <c r="Q22" s="715"/>
      <c r="R22" s="715"/>
      <c r="S22" s="716"/>
      <c r="T22" s="717"/>
      <c r="U22" s="720">
        <f t="shared" si="1"/>
        <v>0</v>
      </c>
      <c r="V22" s="721">
        <f t="shared" si="2"/>
        <v>0</v>
      </c>
      <c r="W22" s="722">
        <f t="shared" si="3"/>
        <v>0</v>
      </c>
      <c r="X22" s="442"/>
      <c r="Y22" s="442"/>
      <c r="Z22" s="442"/>
      <c r="AA22" s="442"/>
      <c r="AB22" s="442"/>
      <c r="AC22" s="442"/>
      <c r="AD22" s="442"/>
      <c r="AE22" s="442"/>
      <c r="AF22" s="442"/>
      <c r="AG22" s="442"/>
      <c r="AH22" s="442"/>
      <c r="AI22" s="442"/>
      <c r="AJ22" s="442"/>
      <c r="AK22" s="442"/>
      <c r="AL22" s="442"/>
      <c r="AM22" s="442"/>
      <c r="AN22" s="442"/>
      <c r="AO22" s="442"/>
      <c r="AP22" s="442"/>
      <c r="AQ22" s="442"/>
      <c r="AR22" s="442"/>
      <c r="AS22" s="442"/>
      <c r="AT22" s="442"/>
      <c r="AU22" s="442"/>
      <c r="AV22" s="442"/>
      <c r="AW22" s="442"/>
      <c r="AX22" s="442"/>
      <c r="AY22" s="442"/>
      <c r="AZ22" s="442"/>
    </row>
    <row r="23" spans="2:52" ht="18" hidden="1" customHeight="1" outlineLevel="1">
      <c r="B23" s="434"/>
      <c r="C23" s="1002"/>
      <c r="D23" s="1003"/>
      <c r="E23" s="1003"/>
      <c r="F23" s="1004"/>
      <c r="G23" s="1005"/>
      <c r="H23" s="1006"/>
      <c r="I23" s="1006"/>
      <c r="J23" s="1006"/>
      <c r="K23" s="1007"/>
      <c r="L23" s="715"/>
      <c r="M23" s="715"/>
      <c r="N23" s="715"/>
      <c r="O23" s="715"/>
      <c r="P23" s="715"/>
      <c r="Q23" s="715"/>
      <c r="R23" s="715"/>
      <c r="S23" s="716"/>
      <c r="T23" s="717"/>
      <c r="U23" s="720">
        <f t="shared" si="1"/>
        <v>0</v>
      </c>
      <c r="V23" s="721">
        <f t="shared" si="2"/>
        <v>0</v>
      </c>
      <c r="W23" s="722">
        <f t="shared" si="3"/>
        <v>0</v>
      </c>
      <c r="X23" s="442"/>
      <c r="Y23" s="442"/>
      <c r="Z23" s="442"/>
      <c r="AA23" s="442"/>
      <c r="AB23" s="442"/>
      <c r="AC23" s="442"/>
      <c r="AD23" s="442"/>
      <c r="AE23" s="442"/>
      <c r="AF23" s="442"/>
      <c r="AG23" s="442"/>
      <c r="AH23" s="442"/>
      <c r="AI23" s="442"/>
      <c r="AJ23" s="442"/>
      <c r="AK23" s="442"/>
      <c r="AL23" s="442"/>
      <c r="AM23" s="442"/>
      <c r="AN23" s="442"/>
      <c r="AO23" s="442"/>
      <c r="AP23" s="442"/>
      <c r="AQ23" s="442"/>
      <c r="AR23" s="442"/>
      <c r="AS23" s="442"/>
      <c r="AT23" s="442"/>
      <c r="AU23" s="442"/>
      <c r="AV23" s="442"/>
      <c r="AW23" s="442"/>
      <c r="AX23" s="442"/>
      <c r="AY23" s="442"/>
      <c r="AZ23" s="442"/>
    </row>
    <row r="24" spans="2:52" ht="9.9499999999999993" hidden="1" customHeight="1" outlineLevel="1">
      <c r="B24" s="435"/>
      <c r="C24" s="437"/>
      <c r="D24" s="437"/>
      <c r="E24" s="437"/>
      <c r="F24" s="437"/>
      <c r="G24" s="436"/>
      <c r="H24" s="436"/>
      <c r="I24" s="436"/>
      <c r="J24" s="436"/>
      <c r="K24" s="436"/>
      <c r="L24" s="707"/>
      <c r="M24" s="707"/>
      <c r="N24" s="707"/>
      <c r="O24" s="707"/>
      <c r="P24" s="707"/>
      <c r="Q24" s="707"/>
      <c r="R24" s="707"/>
      <c r="S24" s="438"/>
      <c r="T24" s="439"/>
      <c r="U24" s="439"/>
      <c r="V24" s="439"/>
      <c r="W24" s="431"/>
      <c r="X24" s="442"/>
      <c r="Y24" s="442"/>
      <c r="Z24" s="442"/>
      <c r="AA24" s="442"/>
      <c r="AB24" s="442"/>
      <c r="AC24" s="442"/>
      <c r="AD24" s="442"/>
      <c r="AE24" s="442"/>
      <c r="AF24" s="442"/>
      <c r="AG24" s="442"/>
      <c r="AH24" s="442"/>
      <c r="AI24" s="442"/>
      <c r="AJ24" s="442"/>
      <c r="AK24" s="442"/>
      <c r="AL24" s="442"/>
      <c r="AM24" s="442"/>
      <c r="AN24" s="442"/>
      <c r="AO24" s="442"/>
      <c r="AP24" s="442"/>
      <c r="AQ24" s="442"/>
      <c r="AR24" s="442"/>
      <c r="AS24" s="442"/>
      <c r="AT24" s="442"/>
      <c r="AU24" s="442"/>
      <c r="AV24" s="442"/>
      <c r="AW24" s="442"/>
      <c r="AX24" s="442"/>
      <c r="AY24" s="442"/>
      <c r="AZ24" s="442"/>
    </row>
    <row r="25" spans="2:52" ht="20.100000000000001" customHeight="1" collapsed="1">
      <c r="B25" s="714">
        <f>B13+1</f>
        <v>2</v>
      </c>
      <c r="C25" s="1013"/>
      <c r="D25" s="1014"/>
      <c r="E25" s="1014"/>
      <c r="F25" s="1015"/>
      <c r="G25" s="1016"/>
      <c r="H25" s="1017"/>
      <c r="I25" s="1017"/>
      <c r="J25" s="1017"/>
      <c r="K25" s="1018"/>
      <c r="L25" s="701">
        <f t="shared" ref="L25:R25" si="4">SUM(L26:L35)</f>
        <v>0</v>
      </c>
      <c r="M25" s="702">
        <f t="shared" si="4"/>
        <v>0</v>
      </c>
      <c r="N25" s="703">
        <f t="shared" si="4"/>
        <v>0</v>
      </c>
      <c r="O25" s="703">
        <f t="shared" si="4"/>
        <v>0</v>
      </c>
      <c r="P25" s="702">
        <f t="shared" si="4"/>
        <v>0</v>
      </c>
      <c r="Q25" s="704">
        <f t="shared" si="4"/>
        <v>0</v>
      </c>
      <c r="R25" s="701">
        <f t="shared" si="4"/>
        <v>0</v>
      </c>
      <c r="S25" s="705">
        <v>1</v>
      </c>
      <c r="T25" s="706">
        <f>(S26*T26)+(S27*T27)+(S28*T28)+(S29*T29)+(S30*T30)+(S31*T31)+(S32*T32)+(S33*T33)+(S34*T34)+(S35*T35)</f>
        <v>0</v>
      </c>
      <c r="U25" s="665">
        <f t="shared" ref="U25:U35" si="5">S25*T25*(1+MGKZ)*(1+Gewinn)*(1+Sicherheit)</f>
        <v>0</v>
      </c>
      <c r="V25" s="643">
        <f t="shared" ref="V25:V35" si="6">R25*Fertigung</f>
        <v>0</v>
      </c>
      <c r="W25" s="50">
        <f t="shared" ref="W25:W35" si="7">L25*$E$6+M25*$M$6+N25*$M$7+O25*$M$8+P25*$E$7+Q25*$M$9+U25+V25</f>
        <v>0</v>
      </c>
      <c r="X25" s="442"/>
      <c r="Y25" s="442"/>
      <c r="Z25" s="442"/>
      <c r="AA25" s="442"/>
      <c r="AB25" s="442"/>
      <c r="AC25" s="442"/>
      <c r="AD25" s="442"/>
      <c r="AE25" s="442"/>
      <c r="AF25" s="442"/>
      <c r="AG25" s="442"/>
      <c r="AH25" s="442"/>
      <c r="AI25" s="442"/>
      <c r="AJ25" s="442"/>
      <c r="AK25" s="442"/>
      <c r="AL25" s="442"/>
      <c r="AM25" s="442"/>
      <c r="AN25" s="442"/>
      <c r="AO25" s="442"/>
      <c r="AP25" s="442"/>
      <c r="AQ25" s="442"/>
      <c r="AR25" s="442"/>
      <c r="AS25" s="442"/>
      <c r="AT25" s="442"/>
      <c r="AU25" s="442"/>
      <c r="AV25" s="442"/>
      <c r="AW25" s="442"/>
      <c r="AX25" s="442"/>
      <c r="AY25" s="442"/>
      <c r="AZ25" s="442"/>
    </row>
    <row r="26" spans="2:52" ht="18" hidden="1" customHeight="1" outlineLevel="1">
      <c r="B26" s="433"/>
      <c r="C26" s="1002"/>
      <c r="D26" s="1003"/>
      <c r="E26" s="1003"/>
      <c r="F26" s="1004"/>
      <c r="G26" s="1005"/>
      <c r="H26" s="1006"/>
      <c r="I26" s="1006"/>
      <c r="J26" s="1006"/>
      <c r="K26" s="1007"/>
      <c r="L26" s="715"/>
      <c r="M26" s="715"/>
      <c r="N26" s="715"/>
      <c r="O26" s="715"/>
      <c r="P26" s="715"/>
      <c r="Q26" s="715"/>
      <c r="R26" s="715"/>
      <c r="S26" s="716"/>
      <c r="T26" s="717"/>
      <c r="U26" s="720">
        <f t="shared" si="5"/>
        <v>0</v>
      </c>
      <c r="V26" s="721">
        <f t="shared" si="6"/>
        <v>0</v>
      </c>
      <c r="W26" s="722">
        <f t="shared" si="7"/>
        <v>0</v>
      </c>
      <c r="X26" s="442"/>
      <c r="Y26" s="442"/>
      <c r="Z26" s="442"/>
      <c r="AA26" s="442"/>
      <c r="AB26" s="442"/>
      <c r="AC26" s="442"/>
      <c r="AD26" s="442"/>
      <c r="AE26" s="442"/>
      <c r="AF26" s="442"/>
      <c r="AG26" s="442"/>
      <c r="AH26" s="442"/>
      <c r="AI26" s="442"/>
      <c r="AJ26" s="442"/>
      <c r="AK26" s="442"/>
      <c r="AL26" s="442"/>
      <c r="AM26" s="442"/>
      <c r="AN26" s="442"/>
      <c r="AO26" s="442"/>
      <c r="AP26" s="442"/>
      <c r="AQ26" s="442"/>
      <c r="AR26" s="442"/>
      <c r="AS26" s="442"/>
      <c r="AT26" s="442"/>
      <c r="AU26" s="442"/>
      <c r="AV26" s="442"/>
      <c r="AW26" s="442"/>
      <c r="AX26" s="442"/>
      <c r="AY26" s="442"/>
      <c r="AZ26" s="442"/>
    </row>
    <row r="27" spans="2:52" ht="18" hidden="1" customHeight="1" outlineLevel="1">
      <c r="B27" s="434"/>
      <c r="C27" s="1002"/>
      <c r="D27" s="1003"/>
      <c r="E27" s="1003"/>
      <c r="F27" s="1004"/>
      <c r="G27" s="1005"/>
      <c r="H27" s="1006"/>
      <c r="I27" s="1006"/>
      <c r="J27" s="1006"/>
      <c r="K27" s="1007"/>
      <c r="L27" s="715"/>
      <c r="M27" s="715"/>
      <c r="N27" s="715"/>
      <c r="O27" s="715"/>
      <c r="P27" s="715"/>
      <c r="Q27" s="715"/>
      <c r="R27" s="715"/>
      <c r="S27" s="716"/>
      <c r="T27" s="717"/>
      <c r="U27" s="720">
        <f t="shared" si="5"/>
        <v>0</v>
      </c>
      <c r="V27" s="721">
        <f t="shared" si="6"/>
        <v>0</v>
      </c>
      <c r="W27" s="722">
        <f t="shared" si="7"/>
        <v>0</v>
      </c>
      <c r="X27" s="442"/>
      <c r="Y27" s="442"/>
      <c r="Z27" s="442"/>
      <c r="AA27" s="442"/>
      <c r="AB27" s="442"/>
      <c r="AC27" s="442"/>
      <c r="AD27" s="442"/>
      <c r="AE27" s="442"/>
      <c r="AF27" s="442"/>
      <c r="AG27" s="442"/>
      <c r="AH27" s="442"/>
      <c r="AI27" s="442"/>
      <c r="AJ27" s="442"/>
      <c r="AK27" s="442"/>
      <c r="AL27" s="442"/>
      <c r="AM27" s="442"/>
      <c r="AN27" s="442"/>
      <c r="AO27" s="442"/>
      <c r="AP27" s="442"/>
      <c r="AQ27" s="442"/>
      <c r="AR27" s="442"/>
      <c r="AS27" s="442"/>
      <c r="AT27" s="442"/>
      <c r="AU27" s="442"/>
      <c r="AV27" s="442"/>
      <c r="AW27" s="442"/>
      <c r="AX27" s="442"/>
      <c r="AY27" s="442"/>
      <c r="AZ27" s="442"/>
    </row>
    <row r="28" spans="2:52" ht="18" hidden="1" customHeight="1" outlineLevel="1">
      <c r="B28" s="434"/>
      <c r="C28" s="1002"/>
      <c r="D28" s="1003"/>
      <c r="E28" s="1003"/>
      <c r="F28" s="1004"/>
      <c r="G28" s="1005"/>
      <c r="H28" s="1006"/>
      <c r="I28" s="1006"/>
      <c r="J28" s="1006"/>
      <c r="K28" s="1007"/>
      <c r="L28" s="715"/>
      <c r="M28" s="715"/>
      <c r="N28" s="715"/>
      <c r="O28" s="715"/>
      <c r="P28" s="715"/>
      <c r="Q28" s="715"/>
      <c r="R28" s="715"/>
      <c r="S28" s="716"/>
      <c r="T28" s="717"/>
      <c r="U28" s="720">
        <f t="shared" si="5"/>
        <v>0</v>
      </c>
      <c r="V28" s="721">
        <f t="shared" si="6"/>
        <v>0</v>
      </c>
      <c r="W28" s="722">
        <f t="shared" si="7"/>
        <v>0</v>
      </c>
      <c r="X28" s="442"/>
      <c r="Y28" s="442"/>
      <c r="Z28" s="442"/>
      <c r="AA28" s="442"/>
      <c r="AB28" s="442"/>
      <c r="AC28" s="442"/>
      <c r="AD28" s="442"/>
      <c r="AE28" s="442"/>
      <c r="AF28" s="442"/>
      <c r="AG28" s="442"/>
      <c r="AH28" s="442"/>
      <c r="AI28" s="442"/>
      <c r="AJ28" s="442"/>
      <c r="AK28" s="442"/>
      <c r="AL28" s="442"/>
      <c r="AM28" s="442"/>
      <c r="AN28" s="442"/>
      <c r="AO28" s="442"/>
      <c r="AP28" s="442"/>
      <c r="AQ28" s="442"/>
      <c r="AR28" s="442"/>
      <c r="AS28" s="442"/>
      <c r="AT28" s="442"/>
      <c r="AU28" s="442"/>
      <c r="AV28" s="442"/>
      <c r="AW28" s="442"/>
      <c r="AX28" s="442"/>
      <c r="AY28" s="442"/>
      <c r="AZ28" s="442"/>
    </row>
    <row r="29" spans="2:52" ht="18" hidden="1" customHeight="1" outlineLevel="1">
      <c r="B29" s="434"/>
      <c r="C29" s="1002"/>
      <c r="D29" s="1003"/>
      <c r="E29" s="1003"/>
      <c r="F29" s="1004"/>
      <c r="G29" s="1005"/>
      <c r="H29" s="1006"/>
      <c r="I29" s="1006"/>
      <c r="J29" s="1006"/>
      <c r="K29" s="1007"/>
      <c r="L29" s="715"/>
      <c r="M29" s="715"/>
      <c r="N29" s="715"/>
      <c r="O29" s="715"/>
      <c r="P29" s="715"/>
      <c r="Q29" s="715"/>
      <c r="R29" s="715"/>
      <c r="S29" s="716"/>
      <c r="T29" s="717"/>
      <c r="U29" s="720">
        <f t="shared" si="5"/>
        <v>0</v>
      </c>
      <c r="V29" s="721">
        <f t="shared" si="6"/>
        <v>0</v>
      </c>
      <c r="W29" s="722">
        <f t="shared" si="7"/>
        <v>0</v>
      </c>
      <c r="X29" s="442"/>
      <c r="Y29" s="442"/>
      <c r="Z29" s="442"/>
      <c r="AA29" s="442"/>
      <c r="AB29" s="442"/>
      <c r="AC29" s="442"/>
      <c r="AD29" s="442"/>
      <c r="AE29" s="442"/>
      <c r="AF29" s="442"/>
      <c r="AG29" s="442"/>
      <c r="AH29" s="442"/>
      <c r="AI29" s="442"/>
      <c r="AJ29" s="442"/>
      <c r="AK29" s="442"/>
      <c r="AL29" s="442"/>
      <c r="AM29" s="442"/>
      <c r="AN29" s="442"/>
      <c r="AO29" s="442"/>
      <c r="AP29" s="442"/>
      <c r="AQ29" s="442"/>
      <c r="AR29" s="442"/>
      <c r="AS29" s="442"/>
      <c r="AT29" s="442"/>
      <c r="AU29" s="442"/>
      <c r="AV29" s="442"/>
      <c r="AW29" s="442"/>
      <c r="AX29" s="442"/>
      <c r="AY29" s="442"/>
      <c r="AZ29" s="442"/>
    </row>
    <row r="30" spans="2:52" ht="18" hidden="1" customHeight="1" outlineLevel="1">
      <c r="B30" s="434"/>
      <c r="C30" s="1002"/>
      <c r="D30" s="1003"/>
      <c r="E30" s="1003"/>
      <c r="F30" s="1004"/>
      <c r="G30" s="1005"/>
      <c r="H30" s="1006"/>
      <c r="I30" s="1006"/>
      <c r="J30" s="1006"/>
      <c r="K30" s="1007"/>
      <c r="L30" s="715"/>
      <c r="M30" s="715"/>
      <c r="N30" s="715"/>
      <c r="O30" s="715"/>
      <c r="P30" s="715"/>
      <c r="Q30" s="715"/>
      <c r="R30" s="715"/>
      <c r="S30" s="716"/>
      <c r="T30" s="717"/>
      <c r="U30" s="720">
        <f t="shared" si="5"/>
        <v>0</v>
      </c>
      <c r="V30" s="721">
        <f t="shared" si="6"/>
        <v>0</v>
      </c>
      <c r="W30" s="722">
        <f t="shared" si="7"/>
        <v>0</v>
      </c>
      <c r="X30" s="442"/>
      <c r="Y30" s="442"/>
      <c r="Z30" s="442"/>
      <c r="AA30" s="442"/>
      <c r="AB30" s="442"/>
      <c r="AC30" s="442"/>
      <c r="AD30" s="442"/>
      <c r="AE30" s="442"/>
      <c r="AF30" s="442"/>
      <c r="AG30" s="442"/>
      <c r="AH30" s="442"/>
      <c r="AI30" s="442"/>
      <c r="AJ30" s="442"/>
      <c r="AK30" s="442"/>
      <c r="AL30" s="442"/>
      <c r="AM30" s="442"/>
      <c r="AN30" s="442"/>
      <c r="AO30" s="442"/>
      <c r="AP30" s="442"/>
      <c r="AQ30" s="442"/>
      <c r="AR30" s="442"/>
      <c r="AS30" s="442"/>
      <c r="AT30" s="442"/>
      <c r="AU30" s="442"/>
      <c r="AV30" s="442"/>
      <c r="AW30" s="442"/>
      <c r="AX30" s="442"/>
      <c r="AY30" s="442"/>
      <c r="AZ30" s="442"/>
    </row>
    <row r="31" spans="2:52" ht="18" hidden="1" customHeight="1" outlineLevel="1">
      <c r="B31" s="434"/>
      <c r="C31" s="1002"/>
      <c r="D31" s="1003"/>
      <c r="E31" s="1003"/>
      <c r="F31" s="1004"/>
      <c r="G31" s="1005"/>
      <c r="H31" s="1006"/>
      <c r="I31" s="1006"/>
      <c r="J31" s="1006"/>
      <c r="K31" s="1007"/>
      <c r="L31" s="715"/>
      <c r="M31" s="715"/>
      <c r="N31" s="715"/>
      <c r="O31" s="715"/>
      <c r="P31" s="715"/>
      <c r="Q31" s="715"/>
      <c r="R31" s="715"/>
      <c r="S31" s="716"/>
      <c r="T31" s="717"/>
      <c r="U31" s="720">
        <f t="shared" si="5"/>
        <v>0</v>
      </c>
      <c r="V31" s="721">
        <f t="shared" si="6"/>
        <v>0</v>
      </c>
      <c r="W31" s="722">
        <f t="shared" si="7"/>
        <v>0</v>
      </c>
      <c r="X31" s="442"/>
      <c r="Y31" s="442"/>
      <c r="Z31" s="442"/>
      <c r="AA31" s="442"/>
      <c r="AB31" s="442"/>
      <c r="AC31" s="442"/>
      <c r="AD31" s="442"/>
      <c r="AE31" s="442"/>
      <c r="AF31" s="442"/>
      <c r="AG31" s="442"/>
      <c r="AH31" s="442"/>
      <c r="AI31" s="442"/>
      <c r="AJ31" s="442"/>
      <c r="AK31" s="442"/>
      <c r="AL31" s="442"/>
      <c r="AM31" s="442"/>
      <c r="AN31" s="442"/>
      <c r="AO31" s="442"/>
      <c r="AP31" s="442"/>
      <c r="AQ31" s="442"/>
      <c r="AR31" s="442"/>
      <c r="AS31" s="442"/>
      <c r="AT31" s="442"/>
      <c r="AU31" s="442"/>
      <c r="AV31" s="442"/>
      <c r="AW31" s="442"/>
      <c r="AX31" s="442"/>
      <c r="AY31" s="442"/>
      <c r="AZ31" s="442"/>
    </row>
    <row r="32" spans="2:52" ht="18" hidden="1" customHeight="1" outlineLevel="1">
      <c r="B32" s="434"/>
      <c r="C32" s="1002"/>
      <c r="D32" s="1003"/>
      <c r="E32" s="1003"/>
      <c r="F32" s="1004"/>
      <c r="G32" s="1005"/>
      <c r="H32" s="1006"/>
      <c r="I32" s="1006"/>
      <c r="J32" s="1006"/>
      <c r="K32" s="1007"/>
      <c r="L32" s="715"/>
      <c r="M32" s="715"/>
      <c r="N32" s="715"/>
      <c r="O32" s="715"/>
      <c r="P32" s="715"/>
      <c r="Q32" s="715"/>
      <c r="R32" s="715"/>
      <c r="S32" s="716"/>
      <c r="T32" s="717"/>
      <c r="U32" s="720">
        <f t="shared" si="5"/>
        <v>0</v>
      </c>
      <c r="V32" s="721">
        <f t="shared" si="6"/>
        <v>0</v>
      </c>
      <c r="W32" s="722">
        <f t="shared" si="7"/>
        <v>0</v>
      </c>
      <c r="X32" s="442"/>
      <c r="Y32" s="442"/>
      <c r="Z32" s="442"/>
      <c r="AA32" s="442"/>
      <c r="AB32" s="442"/>
      <c r="AC32" s="442"/>
      <c r="AD32" s="442"/>
      <c r="AE32" s="442"/>
      <c r="AF32" s="442"/>
      <c r="AG32" s="442"/>
      <c r="AH32" s="442"/>
      <c r="AI32" s="442"/>
      <c r="AJ32" s="442"/>
      <c r="AK32" s="442"/>
      <c r="AL32" s="442"/>
      <c r="AM32" s="442"/>
      <c r="AN32" s="442"/>
      <c r="AO32" s="442"/>
      <c r="AP32" s="442"/>
      <c r="AQ32" s="442"/>
      <c r="AR32" s="442"/>
      <c r="AS32" s="442"/>
      <c r="AT32" s="442"/>
      <c r="AU32" s="442"/>
      <c r="AV32" s="442"/>
      <c r="AW32" s="442"/>
      <c r="AX32" s="442"/>
      <c r="AY32" s="442"/>
      <c r="AZ32" s="442"/>
    </row>
    <row r="33" spans="2:52" ht="18" hidden="1" customHeight="1" outlineLevel="1">
      <c r="B33" s="434"/>
      <c r="C33" s="1002"/>
      <c r="D33" s="1003"/>
      <c r="E33" s="1003"/>
      <c r="F33" s="1004"/>
      <c r="G33" s="1005"/>
      <c r="H33" s="1006"/>
      <c r="I33" s="1006"/>
      <c r="J33" s="1006"/>
      <c r="K33" s="1007"/>
      <c r="L33" s="715"/>
      <c r="M33" s="715"/>
      <c r="N33" s="715"/>
      <c r="O33" s="715"/>
      <c r="P33" s="715"/>
      <c r="Q33" s="715"/>
      <c r="R33" s="715"/>
      <c r="S33" s="716"/>
      <c r="T33" s="717"/>
      <c r="U33" s="720">
        <f t="shared" si="5"/>
        <v>0</v>
      </c>
      <c r="V33" s="721">
        <f t="shared" si="6"/>
        <v>0</v>
      </c>
      <c r="W33" s="722">
        <f t="shared" si="7"/>
        <v>0</v>
      </c>
      <c r="X33" s="442"/>
      <c r="Y33" s="442"/>
      <c r="Z33" s="442"/>
      <c r="AA33" s="442"/>
      <c r="AB33" s="442"/>
      <c r="AC33" s="442"/>
      <c r="AD33" s="442"/>
      <c r="AE33" s="442"/>
      <c r="AF33" s="442"/>
      <c r="AG33" s="442"/>
      <c r="AH33" s="442"/>
      <c r="AI33" s="442"/>
      <c r="AJ33" s="442"/>
      <c r="AK33" s="442"/>
      <c r="AL33" s="442"/>
      <c r="AM33" s="442"/>
      <c r="AN33" s="442"/>
      <c r="AO33" s="442"/>
      <c r="AP33" s="442"/>
      <c r="AQ33" s="442"/>
      <c r="AR33" s="442"/>
      <c r="AS33" s="442"/>
      <c r="AT33" s="442"/>
      <c r="AU33" s="442"/>
      <c r="AV33" s="442"/>
      <c r="AW33" s="442"/>
      <c r="AX33" s="442"/>
      <c r="AY33" s="442"/>
      <c r="AZ33" s="442"/>
    </row>
    <row r="34" spans="2:52" ht="18" hidden="1" customHeight="1" outlineLevel="1">
      <c r="B34" s="434"/>
      <c r="C34" s="1002"/>
      <c r="D34" s="1003"/>
      <c r="E34" s="1003"/>
      <c r="F34" s="1004"/>
      <c r="G34" s="1005"/>
      <c r="H34" s="1006"/>
      <c r="I34" s="1006"/>
      <c r="J34" s="1006"/>
      <c r="K34" s="1007"/>
      <c r="L34" s="715"/>
      <c r="M34" s="715"/>
      <c r="N34" s="715"/>
      <c r="O34" s="715"/>
      <c r="P34" s="715"/>
      <c r="Q34" s="715"/>
      <c r="R34" s="715"/>
      <c r="S34" s="716"/>
      <c r="T34" s="717"/>
      <c r="U34" s="720">
        <f t="shared" si="5"/>
        <v>0</v>
      </c>
      <c r="V34" s="721">
        <f t="shared" si="6"/>
        <v>0</v>
      </c>
      <c r="W34" s="722">
        <f t="shared" si="7"/>
        <v>0</v>
      </c>
      <c r="X34" s="442"/>
      <c r="Y34" s="442"/>
      <c r="Z34" s="442"/>
      <c r="AA34" s="442"/>
      <c r="AB34" s="442"/>
      <c r="AC34" s="442"/>
      <c r="AD34" s="442"/>
      <c r="AE34" s="442"/>
      <c r="AF34" s="442"/>
      <c r="AG34" s="442"/>
      <c r="AH34" s="442"/>
      <c r="AI34" s="442"/>
      <c r="AJ34" s="442"/>
      <c r="AK34" s="442"/>
      <c r="AL34" s="442"/>
      <c r="AM34" s="442"/>
      <c r="AN34" s="442"/>
      <c r="AO34" s="442"/>
      <c r="AP34" s="442"/>
      <c r="AQ34" s="442"/>
      <c r="AR34" s="442"/>
      <c r="AS34" s="442"/>
      <c r="AT34" s="442"/>
      <c r="AU34" s="442"/>
      <c r="AV34" s="442"/>
      <c r="AW34" s="442"/>
      <c r="AX34" s="442"/>
      <c r="AY34" s="442"/>
      <c r="AZ34" s="442"/>
    </row>
    <row r="35" spans="2:52" ht="18" hidden="1" customHeight="1" outlineLevel="1">
      <c r="B35" s="434"/>
      <c r="C35" s="1002"/>
      <c r="D35" s="1003"/>
      <c r="E35" s="1003"/>
      <c r="F35" s="1004"/>
      <c r="G35" s="1005"/>
      <c r="H35" s="1006"/>
      <c r="I35" s="1006"/>
      <c r="J35" s="1006"/>
      <c r="K35" s="1007"/>
      <c r="L35" s="715"/>
      <c r="M35" s="715"/>
      <c r="N35" s="715"/>
      <c r="O35" s="715"/>
      <c r="P35" s="715"/>
      <c r="Q35" s="715"/>
      <c r="R35" s="715"/>
      <c r="S35" s="716"/>
      <c r="T35" s="717"/>
      <c r="U35" s="720">
        <f t="shared" si="5"/>
        <v>0</v>
      </c>
      <c r="V35" s="721">
        <f t="shared" si="6"/>
        <v>0</v>
      </c>
      <c r="W35" s="722">
        <f t="shared" si="7"/>
        <v>0</v>
      </c>
      <c r="X35" s="442"/>
      <c r="Y35" s="442"/>
      <c r="Z35" s="442"/>
      <c r="AA35" s="442"/>
      <c r="AB35" s="442"/>
      <c r="AC35" s="442"/>
      <c r="AD35" s="442"/>
      <c r="AE35" s="442"/>
      <c r="AF35" s="442"/>
      <c r="AG35" s="442"/>
      <c r="AH35" s="442"/>
      <c r="AI35" s="442"/>
      <c r="AJ35" s="442"/>
      <c r="AK35" s="442"/>
      <c r="AL35" s="442"/>
      <c r="AM35" s="442"/>
      <c r="AN35" s="442"/>
      <c r="AO35" s="442"/>
      <c r="AP35" s="442"/>
      <c r="AQ35" s="442"/>
      <c r="AR35" s="442"/>
      <c r="AS35" s="442"/>
      <c r="AT35" s="442"/>
      <c r="AU35" s="442"/>
      <c r="AV35" s="442"/>
      <c r="AW35" s="442"/>
      <c r="AX35" s="442"/>
      <c r="AY35" s="442"/>
      <c r="AZ35" s="442"/>
    </row>
    <row r="36" spans="2:52" ht="9.9499999999999993" hidden="1" customHeight="1" outlineLevel="1">
      <c r="B36" s="435"/>
      <c r="C36" s="437"/>
      <c r="D36" s="437"/>
      <c r="E36" s="437"/>
      <c r="F36" s="437"/>
      <c r="G36" s="436"/>
      <c r="H36" s="436"/>
      <c r="I36" s="436"/>
      <c r="J36" s="436"/>
      <c r="K36" s="436"/>
      <c r="L36" s="438"/>
      <c r="M36" s="438"/>
      <c r="N36" s="438"/>
      <c r="O36" s="438"/>
      <c r="P36" s="438"/>
      <c r="Q36" s="438"/>
      <c r="R36" s="438"/>
      <c r="S36" s="438"/>
      <c r="T36" s="439"/>
      <c r="U36" s="439"/>
      <c r="V36" s="439"/>
      <c r="W36" s="431"/>
      <c r="X36" s="442"/>
      <c r="Y36" s="442"/>
      <c r="Z36" s="442"/>
      <c r="AA36" s="442"/>
      <c r="AB36" s="442"/>
      <c r="AC36" s="442"/>
      <c r="AD36" s="442"/>
      <c r="AE36" s="442"/>
      <c r="AF36" s="442"/>
      <c r="AG36" s="442"/>
      <c r="AH36" s="442"/>
      <c r="AI36" s="442"/>
      <c r="AJ36" s="442"/>
      <c r="AK36" s="442"/>
      <c r="AL36" s="442"/>
      <c r="AM36" s="442"/>
      <c r="AN36" s="442"/>
      <c r="AO36" s="442"/>
      <c r="AP36" s="442"/>
      <c r="AQ36" s="442"/>
      <c r="AR36" s="442"/>
      <c r="AS36" s="442"/>
      <c r="AT36" s="442"/>
      <c r="AU36" s="442"/>
      <c r="AV36" s="442"/>
      <c r="AW36" s="442"/>
      <c r="AX36" s="442"/>
      <c r="AY36" s="442"/>
      <c r="AZ36" s="442"/>
    </row>
    <row r="37" spans="2:52" ht="20.100000000000001" customHeight="1" collapsed="1">
      <c r="B37" s="714">
        <f>B25+1</f>
        <v>3</v>
      </c>
      <c r="C37" s="1013"/>
      <c r="D37" s="1014"/>
      <c r="E37" s="1014"/>
      <c r="F37" s="1015"/>
      <c r="G37" s="1016"/>
      <c r="H37" s="1017"/>
      <c r="I37" s="1017"/>
      <c r="J37" s="1017"/>
      <c r="K37" s="1018"/>
      <c r="L37" s="701">
        <f t="shared" ref="L37:R37" si="8">SUM(L38:L47)</f>
        <v>0</v>
      </c>
      <c r="M37" s="702">
        <f t="shared" si="8"/>
        <v>0</v>
      </c>
      <c r="N37" s="703">
        <f t="shared" si="8"/>
        <v>0</v>
      </c>
      <c r="O37" s="703">
        <f t="shared" si="8"/>
        <v>0</v>
      </c>
      <c r="P37" s="702">
        <f t="shared" si="8"/>
        <v>0</v>
      </c>
      <c r="Q37" s="704">
        <f t="shared" si="8"/>
        <v>0</v>
      </c>
      <c r="R37" s="701">
        <f t="shared" si="8"/>
        <v>0</v>
      </c>
      <c r="S37" s="705">
        <v>1</v>
      </c>
      <c r="T37" s="706">
        <f>(S38*T38)+(S39*T39)+(S40*T40)+(S41*T41)+(S42*T42)+(S43*T43)+(S44*T44)+(S45*T45)+(S46*T46)+(S47*T47)</f>
        <v>0</v>
      </c>
      <c r="U37" s="665">
        <f t="shared" ref="U37:U47" si="9">S37*T37*(1+MGKZ)*(1+Gewinn)*(1+Sicherheit)</f>
        <v>0</v>
      </c>
      <c r="V37" s="643">
        <f t="shared" ref="V37:V47" si="10">R37*Fertigung</f>
        <v>0</v>
      </c>
      <c r="W37" s="50">
        <f t="shared" ref="W37:W47" si="11">L37*$E$6+M37*$M$6+N37*$M$7+O37*$M$8+P37*$E$7+Q37*$M$9+U37+V37</f>
        <v>0</v>
      </c>
      <c r="X37" s="442"/>
      <c r="Y37" s="442"/>
      <c r="Z37" s="442"/>
      <c r="AA37" s="442"/>
      <c r="AB37" s="442"/>
      <c r="AC37" s="442"/>
      <c r="AD37" s="442"/>
      <c r="AE37" s="442"/>
      <c r="AF37" s="442"/>
      <c r="AG37" s="442"/>
      <c r="AH37" s="442"/>
      <c r="AI37" s="442"/>
      <c r="AJ37" s="442"/>
      <c r="AK37" s="442"/>
      <c r="AL37" s="442"/>
      <c r="AM37" s="442"/>
      <c r="AN37" s="442"/>
      <c r="AO37" s="442"/>
      <c r="AP37" s="442"/>
      <c r="AQ37" s="442"/>
      <c r="AR37" s="442"/>
      <c r="AS37" s="442"/>
      <c r="AT37" s="442"/>
      <c r="AU37" s="442"/>
      <c r="AV37" s="442"/>
      <c r="AW37" s="442"/>
      <c r="AX37" s="442"/>
      <c r="AY37" s="442"/>
      <c r="AZ37" s="442"/>
    </row>
    <row r="38" spans="2:52" ht="20.100000000000001" hidden="1" customHeight="1" outlineLevel="1">
      <c r="B38" s="433"/>
      <c r="C38" s="1002"/>
      <c r="D38" s="1003"/>
      <c r="E38" s="1003"/>
      <c r="F38" s="1004"/>
      <c r="G38" s="1005"/>
      <c r="H38" s="1006"/>
      <c r="I38" s="1006"/>
      <c r="J38" s="1006"/>
      <c r="K38" s="1007"/>
      <c r="L38" s="715"/>
      <c r="M38" s="715"/>
      <c r="N38" s="715"/>
      <c r="O38" s="715"/>
      <c r="P38" s="715"/>
      <c r="Q38" s="715"/>
      <c r="R38" s="715"/>
      <c r="S38" s="716"/>
      <c r="T38" s="717"/>
      <c r="U38" s="720">
        <f t="shared" si="9"/>
        <v>0</v>
      </c>
      <c r="V38" s="721">
        <f t="shared" si="10"/>
        <v>0</v>
      </c>
      <c r="W38" s="722">
        <f t="shared" si="11"/>
        <v>0</v>
      </c>
      <c r="X38" s="442"/>
      <c r="Y38" s="442"/>
      <c r="Z38" s="442"/>
      <c r="AA38" s="442"/>
      <c r="AB38" s="442"/>
      <c r="AC38" s="442"/>
      <c r="AD38" s="442"/>
      <c r="AE38" s="442"/>
      <c r="AF38" s="442"/>
      <c r="AG38" s="442"/>
      <c r="AH38" s="442"/>
      <c r="AI38" s="442"/>
      <c r="AJ38" s="442"/>
      <c r="AK38" s="442"/>
      <c r="AL38" s="442"/>
      <c r="AM38" s="442"/>
      <c r="AN38" s="442"/>
      <c r="AO38" s="442"/>
      <c r="AP38" s="442"/>
      <c r="AQ38" s="442"/>
      <c r="AR38" s="442"/>
      <c r="AS38" s="442"/>
      <c r="AT38" s="442"/>
      <c r="AU38" s="442"/>
      <c r="AV38" s="442"/>
      <c r="AW38" s="442"/>
      <c r="AX38" s="442"/>
      <c r="AY38" s="442"/>
      <c r="AZ38" s="442"/>
    </row>
    <row r="39" spans="2:52" ht="20.100000000000001" hidden="1" customHeight="1" outlineLevel="1">
      <c r="B39" s="434"/>
      <c r="C39" s="1002"/>
      <c r="D39" s="1003"/>
      <c r="E39" s="1003"/>
      <c r="F39" s="1004"/>
      <c r="G39" s="1005"/>
      <c r="H39" s="1006"/>
      <c r="I39" s="1006"/>
      <c r="J39" s="1006"/>
      <c r="K39" s="1007"/>
      <c r="L39" s="715"/>
      <c r="M39" s="715"/>
      <c r="N39" s="715"/>
      <c r="O39" s="715"/>
      <c r="P39" s="715"/>
      <c r="Q39" s="715"/>
      <c r="R39" s="715"/>
      <c r="S39" s="716"/>
      <c r="T39" s="717"/>
      <c r="U39" s="720">
        <f t="shared" si="9"/>
        <v>0</v>
      </c>
      <c r="V39" s="721">
        <f t="shared" si="10"/>
        <v>0</v>
      </c>
      <c r="W39" s="722">
        <f t="shared" si="11"/>
        <v>0</v>
      </c>
      <c r="X39" s="442"/>
      <c r="Y39" s="442"/>
      <c r="Z39" s="442"/>
      <c r="AA39" s="442"/>
      <c r="AB39" s="442"/>
      <c r="AC39" s="442"/>
      <c r="AD39" s="442"/>
      <c r="AE39" s="442"/>
      <c r="AF39" s="442"/>
      <c r="AG39" s="442"/>
      <c r="AH39" s="442"/>
      <c r="AI39" s="442"/>
      <c r="AJ39" s="442"/>
      <c r="AK39" s="442"/>
      <c r="AL39" s="442"/>
      <c r="AM39" s="442"/>
      <c r="AN39" s="442"/>
      <c r="AO39" s="442"/>
      <c r="AP39" s="442"/>
      <c r="AQ39" s="442"/>
      <c r="AR39" s="442"/>
      <c r="AS39" s="442"/>
      <c r="AT39" s="442"/>
      <c r="AU39" s="442"/>
      <c r="AV39" s="442"/>
      <c r="AW39" s="442"/>
      <c r="AX39" s="442"/>
      <c r="AY39" s="442"/>
      <c r="AZ39" s="442"/>
    </row>
    <row r="40" spans="2:52" ht="20.100000000000001" hidden="1" customHeight="1" outlineLevel="1">
      <c r="B40" s="434"/>
      <c r="C40" s="1002"/>
      <c r="D40" s="1003"/>
      <c r="E40" s="1003"/>
      <c r="F40" s="1004"/>
      <c r="G40" s="1005"/>
      <c r="H40" s="1006"/>
      <c r="I40" s="1006"/>
      <c r="J40" s="1006"/>
      <c r="K40" s="1007"/>
      <c r="L40" s="715"/>
      <c r="M40" s="715"/>
      <c r="N40" s="715"/>
      <c r="O40" s="715"/>
      <c r="P40" s="715"/>
      <c r="Q40" s="715"/>
      <c r="R40" s="715"/>
      <c r="S40" s="716"/>
      <c r="T40" s="717"/>
      <c r="U40" s="720">
        <f t="shared" si="9"/>
        <v>0</v>
      </c>
      <c r="V40" s="721">
        <f t="shared" si="10"/>
        <v>0</v>
      </c>
      <c r="W40" s="722">
        <f t="shared" si="11"/>
        <v>0</v>
      </c>
      <c r="X40" s="442"/>
      <c r="Y40" s="442"/>
      <c r="Z40" s="442"/>
      <c r="AA40" s="442"/>
      <c r="AB40" s="442"/>
      <c r="AC40" s="442"/>
      <c r="AD40" s="442"/>
      <c r="AE40" s="442"/>
      <c r="AF40" s="442"/>
      <c r="AG40" s="442"/>
      <c r="AH40" s="442"/>
      <c r="AI40" s="442"/>
      <c r="AJ40" s="442"/>
      <c r="AK40" s="442"/>
      <c r="AL40" s="442"/>
      <c r="AM40" s="442"/>
      <c r="AN40" s="442"/>
      <c r="AO40" s="442"/>
      <c r="AP40" s="442"/>
      <c r="AQ40" s="442"/>
      <c r="AR40" s="442"/>
      <c r="AS40" s="442"/>
      <c r="AT40" s="442"/>
      <c r="AU40" s="442"/>
      <c r="AV40" s="442"/>
      <c r="AW40" s="442"/>
      <c r="AX40" s="442"/>
      <c r="AY40" s="442"/>
      <c r="AZ40" s="442"/>
    </row>
    <row r="41" spans="2:52" ht="20.100000000000001" hidden="1" customHeight="1" outlineLevel="1">
      <c r="B41" s="434"/>
      <c r="C41" s="1002"/>
      <c r="D41" s="1003"/>
      <c r="E41" s="1003"/>
      <c r="F41" s="1004"/>
      <c r="G41" s="1005"/>
      <c r="H41" s="1006"/>
      <c r="I41" s="1006"/>
      <c r="J41" s="1006"/>
      <c r="K41" s="1007"/>
      <c r="L41" s="715"/>
      <c r="M41" s="715"/>
      <c r="N41" s="715"/>
      <c r="O41" s="715"/>
      <c r="P41" s="715"/>
      <c r="Q41" s="715"/>
      <c r="R41" s="715"/>
      <c r="S41" s="716"/>
      <c r="T41" s="717"/>
      <c r="U41" s="720">
        <f t="shared" si="9"/>
        <v>0</v>
      </c>
      <c r="V41" s="721">
        <f t="shared" si="10"/>
        <v>0</v>
      </c>
      <c r="W41" s="722">
        <f t="shared" si="11"/>
        <v>0</v>
      </c>
      <c r="X41" s="442"/>
      <c r="Y41" s="442"/>
      <c r="Z41" s="442"/>
      <c r="AA41" s="442"/>
      <c r="AB41" s="442"/>
      <c r="AC41" s="442"/>
      <c r="AD41" s="442"/>
      <c r="AE41" s="442"/>
      <c r="AF41" s="442"/>
      <c r="AG41" s="442"/>
      <c r="AH41" s="442"/>
      <c r="AI41" s="442"/>
      <c r="AJ41" s="442"/>
      <c r="AK41" s="442"/>
      <c r="AL41" s="442"/>
      <c r="AM41" s="442"/>
      <c r="AN41" s="442"/>
      <c r="AO41" s="442"/>
      <c r="AP41" s="442"/>
      <c r="AQ41" s="442"/>
      <c r="AR41" s="442"/>
      <c r="AS41" s="442"/>
      <c r="AT41" s="442"/>
      <c r="AU41" s="442"/>
      <c r="AV41" s="442"/>
      <c r="AW41" s="442"/>
      <c r="AX41" s="442"/>
      <c r="AY41" s="442"/>
      <c r="AZ41" s="442"/>
    </row>
    <row r="42" spans="2:52" ht="20.100000000000001" hidden="1" customHeight="1" outlineLevel="1">
      <c r="B42" s="434"/>
      <c r="C42" s="1002"/>
      <c r="D42" s="1003"/>
      <c r="E42" s="1003"/>
      <c r="F42" s="1004"/>
      <c r="G42" s="1005"/>
      <c r="H42" s="1006"/>
      <c r="I42" s="1006"/>
      <c r="J42" s="1006"/>
      <c r="K42" s="1007"/>
      <c r="L42" s="715"/>
      <c r="M42" s="715"/>
      <c r="N42" s="715"/>
      <c r="O42" s="715"/>
      <c r="P42" s="715"/>
      <c r="Q42" s="715"/>
      <c r="R42" s="715"/>
      <c r="S42" s="716"/>
      <c r="T42" s="717"/>
      <c r="U42" s="720">
        <f t="shared" si="9"/>
        <v>0</v>
      </c>
      <c r="V42" s="721">
        <f t="shared" si="10"/>
        <v>0</v>
      </c>
      <c r="W42" s="722">
        <f t="shared" si="11"/>
        <v>0</v>
      </c>
      <c r="X42" s="442"/>
      <c r="Y42" s="442"/>
      <c r="Z42" s="442"/>
      <c r="AA42" s="442"/>
      <c r="AB42" s="442"/>
      <c r="AC42" s="442"/>
      <c r="AD42" s="442"/>
      <c r="AE42" s="442"/>
      <c r="AF42" s="442"/>
      <c r="AG42" s="442"/>
      <c r="AH42" s="442"/>
      <c r="AI42" s="442"/>
      <c r="AJ42" s="442"/>
      <c r="AK42" s="442"/>
      <c r="AL42" s="442"/>
      <c r="AM42" s="442"/>
      <c r="AN42" s="442"/>
      <c r="AO42" s="442"/>
      <c r="AP42" s="442"/>
      <c r="AQ42" s="442"/>
      <c r="AR42" s="442"/>
      <c r="AS42" s="442"/>
      <c r="AT42" s="442"/>
      <c r="AU42" s="442"/>
      <c r="AV42" s="442"/>
      <c r="AW42" s="442"/>
      <c r="AX42" s="442"/>
      <c r="AY42" s="442"/>
      <c r="AZ42" s="442"/>
    </row>
    <row r="43" spans="2:52" ht="20.100000000000001" hidden="1" customHeight="1" outlineLevel="1">
      <c r="B43" s="434"/>
      <c r="C43" s="1002"/>
      <c r="D43" s="1003"/>
      <c r="E43" s="1003"/>
      <c r="F43" s="1004"/>
      <c r="G43" s="1005"/>
      <c r="H43" s="1006"/>
      <c r="I43" s="1006"/>
      <c r="J43" s="1006"/>
      <c r="K43" s="1007"/>
      <c r="L43" s="715"/>
      <c r="M43" s="715"/>
      <c r="N43" s="715"/>
      <c r="O43" s="715"/>
      <c r="P43" s="715"/>
      <c r="Q43" s="715"/>
      <c r="R43" s="715"/>
      <c r="S43" s="716"/>
      <c r="T43" s="717"/>
      <c r="U43" s="720">
        <f t="shared" si="9"/>
        <v>0</v>
      </c>
      <c r="V43" s="721">
        <f t="shared" si="10"/>
        <v>0</v>
      </c>
      <c r="W43" s="722">
        <f t="shared" si="11"/>
        <v>0</v>
      </c>
      <c r="X43" s="442"/>
      <c r="Y43" s="442"/>
      <c r="Z43" s="442"/>
      <c r="AA43" s="442"/>
      <c r="AB43" s="442"/>
      <c r="AC43" s="442"/>
      <c r="AD43" s="442"/>
      <c r="AE43" s="442"/>
      <c r="AF43" s="442"/>
      <c r="AG43" s="442"/>
      <c r="AH43" s="442"/>
      <c r="AI43" s="442"/>
      <c r="AJ43" s="442"/>
      <c r="AK43" s="442"/>
      <c r="AL43" s="442"/>
      <c r="AM43" s="442"/>
      <c r="AN43" s="442"/>
      <c r="AO43" s="442"/>
      <c r="AP43" s="442"/>
      <c r="AQ43" s="442"/>
      <c r="AR43" s="442"/>
      <c r="AS43" s="442"/>
      <c r="AT43" s="442"/>
      <c r="AU43" s="442"/>
      <c r="AV43" s="442"/>
      <c r="AW43" s="442"/>
      <c r="AX43" s="442"/>
      <c r="AY43" s="442"/>
      <c r="AZ43" s="442"/>
    </row>
    <row r="44" spans="2:52" ht="20.100000000000001" hidden="1" customHeight="1" outlineLevel="1">
      <c r="B44" s="434"/>
      <c r="C44" s="1002"/>
      <c r="D44" s="1003"/>
      <c r="E44" s="1003"/>
      <c r="F44" s="1004"/>
      <c r="G44" s="1005"/>
      <c r="H44" s="1006"/>
      <c r="I44" s="1006"/>
      <c r="J44" s="1006"/>
      <c r="K44" s="1007"/>
      <c r="L44" s="715"/>
      <c r="M44" s="715"/>
      <c r="N44" s="715"/>
      <c r="O44" s="715"/>
      <c r="P44" s="715"/>
      <c r="Q44" s="715"/>
      <c r="R44" s="715"/>
      <c r="S44" s="716"/>
      <c r="T44" s="717"/>
      <c r="U44" s="720">
        <f t="shared" si="9"/>
        <v>0</v>
      </c>
      <c r="V44" s="721">
        <f t="shared" si="10"/>
        <v>0</v>
      </c>
      <c r="W44" s="722">
        <f t="shared" si="11"/>
        <v>0</v>
      </c>
      <c r="X44" s="442"/>
      <c r="Y44" s="442"/>
      <c r="Z44" s="442"/>
      <c r="AA44" s="442"/>
      <c r="AB44" s="442"/>
      <c r="AC44" s="442"/>
      <c r="AD44" s="442"/>
      <c r="AE44" s="442"/>
      <c r="AF44" s="442"/>
      <c r="AG44" s="442"/>
      <c r="AH44" s="442"/>
      <c r="AI44" s="442"/>
      <c r="AJ44" s="442"/>
      <c r="AK44" s="442"/>
      <c r="AL44" s="442"/>
      <c r="AM44" s="442"/>
      <c r="AN44" s="442"/>
      <c r="AO44" s="442"/>
      <c r="AP44" s="442"/>
      <c r="AQ44" s="442"/>
      <c r="AR44" s="442"/>
      <c r="AS44" s="442"/>
      <c r="AT44" s="442"/>
      <c r="AU44" s="442"/>
      <c r="AV44" s="442"/>
      <c r="AW44" s="442"/>
      <c r="AX44" s="442"/>
      <c r="AY44" s="442"/>
      <c r="AZ44" s="442"/>
    </row>
    <row r="45" spans="2:52" ht="20.100000000000001" hidden="1" customHeight="1" outlineLevel="1">
      <c r="B45" s="434"/>
      <c r="C45" s="1002"/>
      <c r="D45" s="1003"/>
      <c r="E45" s="1003"/>
      <c r="F45" s="1004"/>
      <c r="G45" s="1005"/>
      <c r="H45" s="1006"/>
      <c r="I45" s="1006"/>
      <c r="J45" s="1006"/>
      <c r="K45" s="1007"/>
      <c r="L45" s="715"/>
      <c r="M45" s="715"/>
      <c r="N45" s="715"/>
      <c r="O45" s="715"/>
      <c r="P45" s="715"/>
      <c r="Q45" s="715"/>
      <c r="R45" s="715"/>
      <c r="S45" s="716"/>
      <c r="T45" s="717"/>
      <c r="U45" s="720">
        <f t="shared" si="9"/>
        <v>0</v>
      </c>
      <c r="V45" s="721">
        <f t="shared" si="10"/>
        <v>0</v>
      </c>
      <c r="W45" s="722">
        <f t="shared" si="11"/>
        <v>0</v>
      </c>
      <c r="X45" s="442"/>
      <c r="Y45" s="442"/>
      <c r="Z45" s="442"/>
      <c r="AA45" s="442"/>
      <c r="AB45" s="442"/>
      <c r="AC45" s="442"/>
      <c r="AD45" s="442"/>
      <c r="AE45" s="442"/>
      <c r="AF45" s="442"/>
      <c r="AG45" s="442"/>
      <c r="AH45" s="442"/>
      <c r="AI45" s="442"/>
      <c r="AJ45" s="442"/>
      <c r="AK45" s="442"/>
      <c r="AL45" s="442"/>
      <c r="AM45" s="442"/>
      <c r="AN45" s="442"/>
      <c r="AO45" s="442"/>
      <c r="AP45" s="442"/>
      <c r="AQ45" s="442"/>
      <c r="AR45" s="442"/>
      <c r="AS45" s="442"/>
      <c r="AT45" s="442"/>
      <c r="AU45" s="442"/>
      <c r="AV45" s="442"/>
      <c r="AW45" s="442"/>
      <c r="AX45" s="442"/>
      <c r="AY45" s="442"/>
      <c r="AZ45" s="442"/>
    </row>
    <row r="46" spans="2:52" ht="20.100000000000001" hidden="1" customHeight="1" outlineLevel="1">
      <c r="B46" s="434"/>
      <c r="C46" s="1002"/>
      <c r="D46" s="1003"/>
      <c r="E46" s="1003"/>
      <c r="F46" s="1004"/>
      <c r="G46" s="1005"/>
      <c r="H46" s="1006"/>
      <c r="I46" s="1006"/>
      <c r="J46" s="1006"/>
      <c r="K46" s="1007"/>
      <c r="L46" s="715"/>
      <c r="M46" s="715"/>
      <c r="N46" s="715"/>
      <c r="O46" s="715"/>
      <c r="P46" s="715"/>
      <c r="Q46" s="715"/>
      <c r="R46" s="715"/>
      <c r="S46" s="716"/>
      <c r="T46" s="717"/>
      <c r="U46" s="720">
        <f t="shared" si="9"/>
        <v>0</v>
      </c>
      <c r="V46" s="721">
        <f t="shared" si="10"/>
        <v>0</v>
      </c>
      <c r="W46" s="722">
        <f t="shared" si="11"/>
        <v>0</v>
      </c>
      <c r="X46" s="442"/>
      <c r="Y46" s="442"/>
      <c r="Z46" s="442"/>
      <c r="AA46" s="442"/>
      <c r="AB46" s="442"/>
      <c r="AC46" s="442"/>
      <c r="AD46" s="442"/>
      <c r="AE46" s="442"/>
      <c r="AF46" s="442"/>
      <c r="AG46" s="442"/>
      <c r="AH46" s="442"/>
      <c r="AI46" s="442"/>
      <c r="AJ46" s="442"/>
      <c r="AK46" s="442"/>
      <c r="AL46" s="442"/>
      <c r="AM46" s="442"/>
      <c r="AN46" s="442"/>
      <c r="AO46" s="442"/>
      <c r="AP46" s="442"/>
      <c r="AQ46" s="442"/>
      <c r="AR46" s="442"/>
      <c r="AS46" s="442"/>
      <c r="AT46" s="442"/>
      <c r="AU46" s="442"/>
      <c r="AV46" s="442"/>
      <c r="AW46" s="442"/>
      <c r="AX46" s="442"/>
      <c r="AY46" s="442"/>
      <c r="AZ46" s="442"/>
    </row>
    <row r="47" spans="2:52" ht="20.100000000000001" hidden="1" customHeight="1" outlineLevel="1">
      <c r="B47" s="434"/>
      <c r="C47" s="1002"/>
      <c r="D47" s="1003"/>
      <c r="E47" s="1003"/>
      <c r="F47" s="1004"/>
      <c r="G47" s="1005"/>
      <c r="H47" s="1006"/>
      <c r="I47" s="1006"/>
      <c r="J47" s="1006"/>
      <c r="K47" s="1007"/>
      <c r="L47" s="715"/>
      <c r="M47" s="715"/>
      <c r="N47" s="715"/>
      <c r="O47" s="715"/>
      <c r="P47" s="715"/>
      <c r="Q47" s="715"/>
      <c r="R47" s="715"/>
      <c r="S47" s="716"/>
      <c r="T47" s="717"/>
      <c r="U47" s="720">
        <f t="shared" si="9"/>
        <v>0</v>
      </c>
      <c r="V47" s="721">
        <f t="shared" si="10"/>
        <v>0</v>
      </c>
      <c r="W47" s="722">
        <f t="shared" si="11"/>
        <v>0</v>
      </c>
      <c r="X47" s="442"/>
      <c r="Y47" s="442"/>
      <c r="Z47" s="442"/>
      <c r="AA47" s="442"/>
      <c r="AB47" s="442"/>
      <c r="AC47" s="442"/>
      <c r="AD47" s="442"/>
      <c r="AE47" s="442"/>
      <c r="AF47" s="442"/>
      <c r="AG47" s="442"/>
      <c r="AH47" s="442"/>
      <c r="AI47" s="442"/>
      <c r="AJ47" s="442"/>
      <c r="AK47" s="442"/>
      <c r="AL47" s="442"/>
      <c r="AM47" s="442"/>
      <c r="AN47" s="442"/>
      <c r="AO47" s="442"/>
      <c r="AP47" s="442"/>
      <c r="AQ47" s="442"/>
      <c r="AR47" s="442"/>
      <c r="AS47" s="442"/>
      <c r="AT47" s="442"/>
      <c r="AU47" s="442"/>
      <c r="AV47" s="442"/>
      <c r="AW47" s="442"/>
      <c r="AX47" s="442"/>
      <c r="AY47" s="442"/>
      <c r="AZ47" s="442"/>
    </row>
    <row r="48" spans="2:52" s="19" customFormat="1" ht="9.9499999999999993" hidden="1" customHeight="1" outlineLevel="1">
      <c r="B48" s="435"/>
      <c r="C48" s="437"/>
      <c r="D48" s="437"/>
      <c r="E48" s="437"/>
      <c r="F48" s="437"/>
      <c r="G48" s="666"/>
      <c r="H48" s="666"/>
      <c r="I48" s="666"/>
      <c r="J48" s="666"/>
      <c r="K48" s="666"/>
      <c r="L48" s="438"/>
      <c r="M48" s="438"/>
      <c r="N48" s="438"/>
      <c r="O48" s="438"/>
      <c r="P48" s="438"/>
      <c r="Q48" s="438"/>
      <c r="R48" s="438"/>
      <c r="S48" s="438"/>
      <c r="T48" s="439"/>
      <c r="U48" s="439"/>
      <c r="V48" s="439"/>
      <c r="W48" s="667"/>
      <c r="X48" s="668"/>
      <c r="Y48" s="668"/>
      <c r="Z48" s="668"/>
      <c r="AA48" s="668"/>
      <c r="AB48" s="668"/>
      <c r="AC48" s="668"/>
      <c r="AD48" s="668"/>
      <c r="AE48" s="668"/>
      <c r="AF48" s="668"/>
      <c r="AG48" s="668"/>
      <c r="AH48" s="668"/>
      <c r="AI48" s="668"/>
      <c r="AJ48" s="668"/>
      <c r="AK48" s="668"/>
      <c r="AL48" s="668"/>
      <c r="AM48" s="668"/>
      <c r="AN48" s="668"/>
      <c r="AO48" s="668"/>
      <c r="AP48" s="668"/>
      <c r="AQ48" s="668"/>
      <c r="AR48" s="668"/>
      <c r="AS48" s="668"/>
      <c r="AT48" s="668"/>
      <c r="AU48" s="668"/>
      <c r="AV48" s="668"/>
      <c r="AW48" s="668"/>
      <c r="AX48" s="668"/>
      <c r="AY48" s="668"/>
      <c r="AZ48" s="668"/>
    </row>
    <row r="49" spans="2:52" ht="20.100000000000001" customHeight="1" collapsed="1">
      <c r="B49" s="714">
        <f>B37+1</f>
        <v>4</v>
      </c>
      <c r="C49" s="1013"/>
      <c r="D49" s="1014"/>
      <c r="E49" s="1014"/>
      <c r="F49" s="1015"/>
      <c r="G49" s="1016"/>
      <c r="H49" s="1017"/>
      <c r="I49" s="1017"/>
      <c r="J49" s="1017"/>
      <c r="K49" s="1018"/>
      <c r="L49" s="701">
        <f t="shared" ref="L49:R49" si="12">SUM(L50:L59)</f>
        <v>0</v>
      </c>
      <c r="M49" s="702">
        <f t="shared" si="12"/>
        <v>0</v>
      </c>
      <c r="N49" s="703">
        <f t="shared" si="12"/>
        <v>0</v>
      </c>
      <c r="O49" s="703">
        <f t="shared" si="12"/>
        <v>0</v>
      </c>
      <c r="P49" s="702">
        <f t="shared" si="12"/>
        <v>0</v>
      </c>
      <c r="Q49" s="704">
        <f t="shared" si="12"/>
        <v>0</v>
      </c>
      <c r="R49" s="701">
        <f t="shared" si="12"/>
        <v>0</v>
      </c>
      <c r="S49" s="705">
        <v>1</v>
      </c>
      <c r="T49" s="706">
        <f>(S50*T50)+(S51*T51)+(S52*T52)+(S53*T53)+(S54*T54)+(S55*T55)+(S56*T56)+(S57*T57)+(S58*T58)+(S59*T59)</f>
        <v>0</v>
      </c>
      <c r="U49" s="665">
        <f t="shared" ref="U49:U59" si="13">S49*T49*(1+MGKZ)*(1+Gewinn)*(1+Sicherheit)</f>
        <v>0</v>
      </c>
      <c r="V49" s="643">
        <f t="shared" ref="V49:V59" si="14">R49*Fertigung</f>
        <v>0</v>
      </c>
      <c r="W49" s="50">
        <f t="shared" ref="W49:W59" si="15">L49*$E$6+M49*$M$6+N49*$M$7+O49*$M$8+P49*$E$7+Q49*$M$9+U49+V49</f>
        <v>0</v>
      </c>
      <c r="X49" s="442"/>
      <c r="Y49" s="442"/>
      <c r="Z49" s="442"/>
      <c r="AA49" s="442"/>
      <c r="AB49" s="442"/>
      <c r="AC49" s="442"/>
      <c r="AD49" s="442"/>
      <c r="AE49" s="442"/>
      <c r="AF49" s="442"/>
      <c r="AG49" s="442"/>
      <c r="AH49" s="442"/>
      <c r="AI49" s="442"/>
      <c r="AJ49" s="442"/>
      <c r="AK49" s="442"/>
      <c r="AL49" s="442"/>
      <c r="AM49" s="442"/>
      <c r="AN49" s="442"/>
      <c r="AO49" s="442"/>
      <c r="AP49" s="442"/>
      <c r="AQ49" s="442"/>
      <c r="AR49" s="442"/>
      <c r="AS49" s="442"/>
      <c r="AT49" s="442"/>
      <c r="AU49" s="442"/>
      <c r="AV49" s="442"/>
      <c r="AW49" s="442"/>
      <c r="AX49" s="442"/>
      <c r="AY49" s="442"/>
      <c r="AZ49" s="442"/>
    </row>
    <row r="50" spans="2:52" ht="20.100000000000001" hidden="1" customHeight="1" outlineLevel="1">
      <c r="B50" s="433"/>
      <c r="C50" s="1002"/>
      <c r="D50" s="1003"/>
      <c r="E50" s="1003"/>
      <c r="F50" s="1004"/>
      <c r="G50" s="1005"/>
      <c r="H50" s="1006"/>
      <c r="I50" s="1006"/>
      <c r="J50" s="1006"/>
      <c r="K50" s="1007"/>
      <c r="L50" s="715"/>
      <c r="M50" s="715"/>
      <c r="N50" s="715"/>
      <c r="O50" s="715"/>
      <c r="P50" s="715"/>
      <c r="Q50" s="715"/>
      <c r="R50" s="715"/>
      <c r="S50" s="716"/>
      <c r="T50" s="717"/>
      <c r="U50" s="720">
        <f t="shared" si="13"/>
        <v>0</v>
      </c>
      <c r="V50" s="721">
        <f t="shared" si="14"/>
        <v>0</v>
      </c>
      <c r="W50" s="722">
        <f t="shared" si="15"/>
        <v>0</v>
      </c>
      <c r="X50" s="442"/>
      <c r="Y50" s="442"/>
      <c r="Z50" s="442"/>
      <c r="AA50" s="442"/>
      <c r="AB50" s="442"/>
      <c r="AC50" s="442"/>
      <c r="AD50" s="442"/>
      <c r="AE50" s="442"/>
      <c r="AF50" s="442"/>
      <c r="AG50" s="442"/>
      <c r="AH50" s="442"/>
      <c r="AI50" s="442"/>
      <c r="AJ50" s="442"/>
      <c r="AK50" s="442"/>
      <c r="AL50" s="442"/>
      <c r="AM50" s="442"/>
      <c r="AN50" s="442"/>
      <c r="AO50" s="442"/>
      <c r="AP50" s="442"/>
      <c r="AQ50" s="442"/>
      <c r="AR50" s="442"/>
      <c r="AS50" s="442"/>
      <c r="AT50" s="442"/>
      <c r="AU50" s="442"/>
      <c r="AV50" s="442"/>
      <c r="AW50" s="442"/>
      <c r="AX50" s="442"/>
      <c r="AY50" s="442"/>
      <c r="AZ50" s="442"/>
    </row>
    <row r="51" spans="2:52" ht="20.100000000000001" hidden="1" customHeight="1" outlineLevel="1">
      <c r="B51" s="434"/>
      <c r="C51" s="1002"/>
      <c r="D51" s="1003"/>
      <c r="E51" s="1003"/>
      <c r="F51" s="1004"/>
      <c r="G51" s="1005"/>
      <c r="H51" s="1006"/>
      <c r="I51" s="1006"/>
      <c r="J51" s="1006"/>
      <c r="K51" s="1007"/>
      <c r="L51" s="715"/>
      <c r="M51" s="715"/>
      <c r="N51" s="715"/>
      <c r="O51" s="715"/>
      <c r="P51" s="715"/>
      <c r="Q51" s="715"/>
      <c r="R51" s="715"/>
      <c r="S51" s="716"/>
      <c r="T51" s="717"/>
      <c r="U51" s="720">
        <f t="shared" si="13"/>
        <v>0</v>
      </c>
      <c r="V51" s="721">
        <f t="shared" si="14"/>
        <v>0</v>
      </c>
      <c r="W51" s="722">
        <f t="shared" si="15"/>
        <v>0</v>
      </c>
      <c r="X51" s="442"/>
      <c r="Y51" s="442"/>
      <c r="Z51" s="442"/>
      <c r="AA51" s="442"/>
      <c r="AB51" s="442"/>
      <c r="AC51" s="442"/>
      <c r="AD51" s="442"/>
      <c r="AE51" s="442"/>
      <c r="AF51" s="442"/>
      <c r="AG51" s="442"/>
      <c r="AH51" s="442"/>
      <c r="AI51" s="442"/>
      <c r="AJ51" s="442"/>
      <c r="AK51" s="442"/>
      <c r="AL51" s="442"/>
      <c r="AM51" s="442"/>
      <c r="AN51" s="442"/>
      <c r="AO51" s="442"/>
      <c r="AP51" s="442"/>
      <c r="AQ51" s="442"/>
      <c r="AR51" s="442"/>
      <c r="AS51" s="442"/>
      <c r="AT51" s="442"/>
      <c r="AU51" s="442"/>
      <c r="AV51" s="442"/>
      <c r="AW51" s="442"/>
      <c r="AX51" s="442"/>
      <c r="AY51" s="442"/>
      <c r="AZ51" s="442"/>
    </row>
    <row r="52" spans="2:52" ht="20.100000000000001" hidden="1" customHeight="1" outlineLevel="1">
      <c r="B52" s="434"/>
      <c r="C52" s="1002"/>
      <c r="D52" s="1003"/>
      <c r="E52" s="1003"/>
      <c r="F52" s="1004"/>
      <c r="G52" s="1005"/>
      <c r="H52" s="1006"/>
      <c r="I52" s="1006"/>
      <c r="J52" s="1006"/>
      <c r="K52" s="1007"/>
      <c r="L52" s="715"/>
      <c r="M52" s="715"/>
      <c r="N52" s="715"/>
      <c r="O52" s="715"/>
      <c r="P52" s="715"/>
      <c r="Q52" s="715"/>
      <c r="R52" s="715"/>
      <c r="S52" s="716"/>
      <c r="T52" s="717"/>
      <c r="U52" s="720">
        <f t="shared" si="13"/>
        <v>0</v>
      </c>
      <c r="V52" s="721">
        <f t="shared" si="14"/>
        <v>0</v>
      </c>
      <c r="W52" s="722">
        <f t="shared" si="15"/>
        <v>0</v>
      </c>
      <c r="X52" s="442"/>
      <c r="Y52" s="442"/>
      <c r="Z52" s="442"/>
      <c r="AA52" s="442"/>
      <c r="AB52" s="442"/>
      <c r="AC52" s="442"/>
      <c r="AD52" s="442"/>
      <c r="AE52" s="442"/>
      <c r="AF52" s="442"/>
      <c r="AG52" s="442"/>
      <c r="AH52" s="442"/>
      <c r="AI52" s="442"/>
      <c r="AJ52" s="442"/>
      <c r="AK52" s="442"/>
      <c r="AL52" s="442"/>
      <c r="AM52" s="442"/>
      <c r="AN52" s="442"/>
      <c r="AO52" s="442"/>
      <c r="AP52" s="442"/>
      <c r="AQ52" s="442"/>
      <c r="AR52" s="442"/>
      <c r="AS52" s="442"/>
      <c r="AT52" s="442"/>
      <c r="AU52" s="442"/>
      <c r="AV52" s="442"/>
      <c r="AW52" s="442"/>
      <c r="AX52" s="442"/>
      <c r="AY52" s="442"/>
      <c r="AZ52" s="442"/>
    </row>
    <row r="53" spans="2:52" ht="20.100000000000001" hidden="1" customHeight="1" outlineLevel="1">
      <c r="B53" s="434"/>
      <c r="C53" s="1002"/>
      <c r="D53" s="1003"/>
      <c r="E53" s="1003"/>
      <c r="F53" s="1004"/>
      <c r="G53" s="1005"/>
      <c r="H53" s="1006"/>
      <c r="I53" s="1006"/>
      <c r="J53" s="1006"/>
      <c r="K53" s="1007"/>
      <c r="L53" s="715"/>
      <c r="M53" s="715"/>
      <c r="N53" s="715"/>
      <c r="O53" s="715"/>
      <c r="P53" s="715"/>
      <c r="Q53" s="715"/>
      <c r="R53" s="715"/>
      <c r="S53" s="716"/>
      <c r="T53" s="717"/>
      <c r="U53" s="720">
        <f t="shared" si="13"/>
        <v>0</v>
      </c>
      <c r="V53" s="721">
        <f t="shared" si="14"/>
        <v>0</v>
      </c>
      <c r="W53" s="722">
        <f t="shared" si="15"/>
        <v>0</v>
      </c>
      <c r="X53" s="442"/>
      <c r="Y53" s="442"/>
      <c r="Z53" s="442"/>
      <c r="AA53" s="442"/>
      <c r="AB53" s="442"/>
      <c r="AC53" s="442"/>
      <c r="AD53" s="442"/>
      <c r="AE53" s="442"/>
      <c r="AF53" s="442"/>
      <c r="AG53" s="442"/>
      <c r="AH53" s="442"/>
      <c r="AI53" s="442"/>
      <c r="AJ53" s="442"/>
      <c r="AK53" s="442"/>
      <c r="AL53" s="442"/>
      <c r="AM53" s="442"/>
      <c r="AN53" s="442"/>
      <c r="AO53" s="442"/>
      <c r="AP53" s="442"/>
      <c r="AQ53" s="442"/>
      <c r="AR53" s="442"/>
      <c r="AS53" s="442"/>
      <c r="AT53" s="442"/>
      <c r="AU53" s="442"/>
      <c r="AV53" s="442"/>
      <c r="AW53" s="442"/>
      <c r="AX53" s="442"/>
      <c r="AY53" s="442"/>
      <c r="AZ53" s="442"/>
    </row>
    <row r="54" spans="2:52" ht="20.100000000000001" hidden="1" customHeight="1" outlineLevel="1">
      <c r="B54" s="434"/>
      <c r="C54" s="1002"/>
      <c r="D54" s="1003"/>
      <c r="E54" s="1003"/>
      <c r="F54" s="1004"/>
      <c r="G54" s="1005"/>
      <c r="H54" s="1006"/>
      <c r="I54" s="1006"/>
      <c r="J54" s="1006"/>
      <c r="K54" s="1007"/>
      <c r="L54" s="715"/>
      <c r="M54" s="715"/>
      <c r="N54" s="715"/>
      <c r="O54" s="715"/>
      <c r="P54" s="715"/>
      <c r="Q54" s="715"/>
      <c r="R54" s="715"/>
      <c r="S54" s="716"/>
      <c r="T54" s="717"/>
      <c r="U54" s="720">
        <f t="shared" si="13"/>
        <v>0</v>
      </c>
      <c r="V54" s="721">
        <f t="shared" si="14"/>
        <v>0</v>
      </c>
      <c r="W54" s="722">
        <f t="shared" si="15"/>
        <v>0</v>
      </c>
      <c r="X54" s="442"/>
      <c r="Y54" s="442"/>
      <c r="Z54" s="442"/>
      <c r="AA54" s="442"/>
      <c r="AB54" s="442"/>
      <c r="AC54" s="442"/>
      <c r="AD54" s="442"/>
      <c r="AE54" s="442"/>
      <c r="AF54" s="442"/>
      <c r="AG54" s="442"/>
      <c r="AH54" s="442"/>
      <c r="AI54" s="442"/>
      <c r="AJ54" s="442"/>
      <c r="AK54" s="442"/>
      <c r="AL54" s="442"/>
      <c r="AM54" s="442"/>
      <c r="AN54" s="442"/>
      <c r="AO54" s="442"/>
      <c r="AP54" s="442"/>
      <c r="AQ54" s="442"/>
      <c r="AR54" s="442"/>
      <c r="AS54" s="442"/>
      <c r="AT54" s="442"/>
      <c r="AU54" s="442"/>
      <c r="AV54" s="442"/>
      <c r="AW54" s="442"/>
      <c r="AX54" s="442"/>
      <c r="AY54" s="442"/>
      <c r="AZ54" s="442"/>
    </row>
    <row r="55" spans="2:52" ht="20.100000000000001" hidden="1" customHeight="1" outlineLevel="1">
      <c r="B55" s="434"/>
      <c r="C55" s="1002" t="s">
        <v>283</v>
      </c>
      <c r="D55" s="1003"/>
      <c r="E55" s="1003"/>
      <c r="F55" s="1004"/>
      <c r="G55" s="1005"/>
      <c r="H55" s="1006"/>
      <c r="I55" s="1006"/>
      <c r="J55" s="1006"/>
      <c r="K55" s="1007"/>
      <c r="L55" s="715"/>
      <c r="M55" s="715"/>
      <c r="N55" s="715"/>
      <c r="O55" s="715"/>
      <c r="P55" s="715"/>
      <c r="Q55" s="715"/>
      <c r="R55" s="715"/>
      <c r="S55" s="716"/>
      <c r="T55" s="717"/>
      <c r="U55" s="720">
        <f t="shared" si="13"/>
        <v>0</v>
      </c>
      <c r="V55" s="721">
        <f t="shared" si="14"/>
        <v>0</v>
      </c>
      <c r="W55" s="722">
        <f t="shared" si="15"/>
        <v>0</v>
      </c>
      <c r="X55" s="442"/>
      <c r="Y55" s="442"/>
      <c r="Z55" s="442"/>
      <c r="AA55" s="442"/>
      <c r="AB55" s="442"/>
      <c r="AC55" s="442"/>
      <c r="AD55" s="442"/>
      <c r="AE55" s="442"/>
      <c r="AF55" s="442"/>
      <c r="AG55" s="442"/>
      <c r="AH55" s="442"/>
      <c r="AI55" s="442"/>
      <c r="AJ55" s="442"/>
      <c r="AK55" s="442"/>
      <c r="AL55" s="442"/>
      <c r="AM55" s="442"/>
      <c r="AN55" s="442"/>
      <c r="AO55" s="442"/>
      <c r="AP55" s="442"/>
      <c r="AQ55" s="442"/>
      <c r="AR55" s="442"/>
      <c r="AS55" s="442"/>
      <c r="AT55" s="442"/>
      <c r="AU55" s="442"/>
      <c r="AV55" s="442"/>
      <c r="AW55" s="442"/>
      <c r="AX55" s="442"/>
      <c r="AY55" s="442"/>
      <c r="AZ55" s="442"/>
    </row>
    <row r="56" spans="2:52" ht="20.100000000000001" hidden="1" customHeight="1" outlineLevel="1">
      <c r="B56" s="434"/>
      <c r="C56" s="1002"/>
      <c r="D56" s="1003"/>
      <c r="E56" s="1003"/>
      <c r="F56" s="1004"/>
      <c r="G56" s="1005"/>
      <c r="H56" s="1006"/>
      <c r="I56" s="1006"/>
      <c r="J56" s="1006"/>
      <c r="K56" s="1007"/>
      <c r="L56" s="715"/>
      <c r="M56" s="715"/>
      <c r="N56" s="715"/>
      <c r="O56" s="715"/>
      <c r="P56" s="715"/>
      <c r="Q56" s="715"/>
      <c r="R56" s="715"/>
      <c r="S56" s="716"/>
      <c r="T56" s="717"/>
      <c r="U56" s="720">
        <f t="shared" si="13"/>
        <v>0</v>
      </c>
      <c r="V56" s="721">
        <f t="shared" si="14"/>
        <v>0</v>
      </c>
      <c r="W56" s="722">
        <f t="shared" si="15"/>
        <v>0</v>
      </c>
      <c r="X56" s="442"/>
      <c r="Y56" s="442"/>
      <c r="Z56" s="442"/>
      <c r="AA56" s="442"/>
      <c r="AB56" s="442"/>
      <c r="AC56" s="442"/>
      <c r="AD56" s="442"/>
      <c r="AE56" s="442"/>
      <c r="AF56" s="442"/>
      <c r="AG56" s="442"/>
      <c r="AH56" s="442"/>
      <c r="AI56" s="442"/>
      <c r="AJ56" s="442"/>
      <c r="AK56" s="442"/>
      <c r="AL56" s="442"/>
      <c r="AM56" s="442"/>
      <c r="AN56" s="442"/>
      <c r="AO56" s="442"/>
      <c r="AP56" s="442"/>
      <c r="AQ56" s="442"/>
      <c r="AR56" s="442"/>
      <c r="AS56" s="442"/>
      <c r="AT56" s="442"/>
      <c r="AU56" s="442"/>
      <c r="AV56" s="442"/>
      <c r="AW56" s="442"/>
      <c r="AX56" s="442"/>
      <c r="AY56" s="442"/>
      <c r="AZ56" s="442"/>
    </row>
    <row r="57" spans="2:52" ht="20.100000000000001" hidden="1" customHeight="1" outlineLevel="1">
      <c r="B57" s="434"/>
      <c r="C57" s="1002"/>
      <c r="D57" s="1003"/>
      <c r="E57" s="1003"/>
      <c r="F57" s="1004"/>
      <c r="G57" s="1005"/>
      <c r="H57" s="1006"/>
      <c r="I57" s="1006"/>
      <c r="J57" s="1006"/>
      <c r="K57" s="1007"/>
      <c r="L57" s="715"/>
      <c r="M57" s="715"/>
      <c r="N57" s="715"/>
      <c r="O57" s="715"/>
      <c r="P57" s="715"/>
      <c r="Q57" s="715"/>
      <c r="R57" s="715"/>
      <c r="S57" s="716"/>
      <c r="T57" s="717"/>
      <c r="U57" s="720">
        <f t="shared" si="13"/>
        <v>0</v>
      </c>
      <c r="V57" s="721">
        <f t="shared" si="14"/>
        <v>0</v>
      </c>
      <c r="W57" s="722">
        <f t="shared" si="15"/>
        <v>0</v>
      </c>
      <c r="X57" s="442"/>
      <c r="Y57" s="442"/>
      <c r="Z57" s="442"/>
      <c r="AA57" s="442"/>
      <c r="AB57" s="442"/>
      <c r="AC57" s="442"/>
      <c r="AD57" s="442"/>
      <c r="AE57" s="442"/>
      <c r="AF57" s="442"/>
      <c r="AG57" s="442"/>
      <c r="AH57" s="442"/>
      <c r="AI57" s="442"/>
      <c r="AJ57" s="442"/>
      <c r="AK57" s="442"/>
      <c r="AL57" s="442"/>
      <c r="AM57" s="442"/>
      <c r="AN57" s="442"/>
      <c r="AO57" s="442"/>
      <c r="AP57" s="442"/>
      <c r="AQ57" s="442"/>
      <c r="AR57" s="442"/>
      <c r="AS57" s="442"/>
      <c r="AT57" s="442"/>
      <c r="AU57" s="442"/>
      <c r="AV57" s="442"/>
      <c r="AW57" s="442"/>
      <c r="AX57" s="442"/>
      <c r="AY57" s="442"/>
      <c r="AZ57" s="442"/>
    </row>
    <row r="58" spans="2:52" ht="20.100000000000001" hidden="1" customHeight="1" outlineLevel="1">
      <c r="B58" s="434"/>
      <c r="C58" s="1002"/>
      <c r="D58" s="1003"/>
      <c r="E58" s="1003"/>
      <c r="F58" s="1004"/>
      <c r="G58" s="1005"/>
      <c r="H58" s="1006"/>
      <c r="I58" s="1006"/>
      <c r="J58" s="1006"/>
      <c r="K58" s="1007"/>
      <c r="L58" s="715"/>
      <c r="M58" s="715"/>
      <c r="N58" s="715"/>
      <c r="O58" s="715"/>
      <c r="P58" s="715"/>
      <c r="Q58" s="715"/>
      <c r="R58" s="715"/>
      <c r="S58" s="716"/>
      <c r="T58" s="717"/>
      <c r="U58" s="720">
        <f t="shared" si="13"/>
        <v>0</v>
      </c>
      <c r="V58" s="721">
        <f t="shared" si="14"/>
        <v>0</v>
      </c>
      <c r="W58" s="722">
        <f t="shared" si="15"/>
        <v>0</v>
      </c>
      <c r="X58" s="442"/>
      <c r="Y58" s="442"/>
      <c r="Z58" s="442"/>
      <c r="AA58" s="442"/>
      <c r="AB58" s="442"/>
      <c r="AC58" s="442"/>
      <c r="AD58" s="442"/>
      <c r="AE58" s="442"/>
      <c r="AF58" s="442"/>
      <c r="AG58" s="442"/>
      <c r="AH58" s="442"/>
      <c r="AI58" s="442"/>
      <c r="AJ58" s="442"/>
      <c r="AK58" s="442"/>
      <c r="AL58" s="442"/>
      <c r="AM58" s="442"/>
      <c r="AN58" s="442"/>
      <c r="AO58" s="442"/>
      <c r="AP58" s="442"/>
      <c r="AQ58" s="442"/>
      <c r="AR58" s="442"/>
      <c r="AS58" s="442"/>
      <c r="AT58" s="442"/>
      <c r="AU58" s="442"/>
      <c r="AV58" s="442"/>
      <c r="AW58" s="442"/>
      <c r="AX58" s="442"/>
      <c r="AY58" s="442"/>
      <c r="AZ58" s="442"/>
    </row>
    <row r="59" spans="2:52" ht="20.100000000000001" hidden="1" customHeight="1" outlineLevel="1">
      <c r="B59" s="434"/>
      <c r="C59" s="1002"/>
      <c r="D59" s="1003"/>
      <c r="E59" s="1003"/>
      <c r="F59" s="1004"/>
      <c r="G59" s="1005"/>
      <c r="H59" s="1006"/>
      <c r="I59" s="1006"/>
      <c r="J59" s="1006"/>
      <c r="K59" s="1007"/>
      <c r="L59" s="715"/>
      <c r="M59" s="715"/>
      <c r="N59" s="715"/>
      <c r="O59" s="715"/>
      <c r="P59" s="715"/>
      <c r="Q59" s="715"/>
      <c r="R59" s="715"/>
      <c r="S59" s="716"/>
      <c r="T59" s="717"/>
      <c r="U59" s="720">
        <f t="shared" si="13"/>
        <v>0</v>
      </c>
      <c r="V59" s="721">
        <f t="shared" si="14"/>
        <v>0</v>
      </c>
      <c r="W59" s="722">
        <f t="shared" si="15"/>
        <v>0</v>
      </c>
      <c r="X59" s="442"/>
      <c r="Y59" s="442"/>
      <c r="Z59" s="442"/>
      <c r="AA59" s="442"/>
      <c r="AB59" s="442"/>
      <c r="AC59" s="442"/>
      <c r="AD59" s="442"/>
      <c r="AE59" s="442"/>
      <c r="AF59" s="442"/>
      <c r="AG59" s="442"/>
      <c r="AH59" s="442"/>
      <c r="AI59" s="442"/>
      <c r="AJ59" s="442"/>
      <c r="AK59" s="442"/>
      <c r="AL59" s="442"/>
      <c r="AM59" s="442"/>
      <c r="AN59" s="442"/>
      <c r="AO59" s="442"/>
      <c r="AP59" s="442"/>
      <c r="AQ59" s="442"/>
      <c r="AR59" s="442"/>
      <c r="AS59" s="442"/>
      <c r="AT59" s="442"/>
      <c r="AU59" s="442"/>
      <c r="AV59" s="442"/>
      <c r="AW59" s="442"/>
      <c r="AX59" s="442"/>
      <c r="AY59" s="442"/>
      <c r="AZ59" s="442"/>
    </row>
    <row r="60" spans="2:52" s="19" customFormat="1" ht="9.9499999999999993" hidden="1" customHeight="1" outlineLevel="1">
      <c r="B60" s="435"/>
      <c r="C60" s="437"/>
      <c r="D60" s="437"/>
      <c r="E60" s="437"/>
      <c r="F60" s="437"/>
      <c r="G60" s="666"/>
      <c r="H60" s="666"/>
      <c r="I60" s="666"/>
      <c r="J60" s="666"/>
      <c r="K60" s="666"/>
      <c r="L60" s="438"/>
      <c r="M60" s="438"/>
      <c r="N60" s="438"/>
      <c r="O60" s="438"/>
      <c r="P60" s="438"/>
      <c r="Q60" s="438"/>
      <c r="R60" s="438"/>
      <c r="S60" s="438"/>
      <c r="T60" s="439"/>
      <c r="U60" s="439"/>
      <c r="V60" s="439"/>
      <c r="W60" s="667"/>
      <c r="X60" s="668"/>
      <c r="Y60" s="668"/>
      <c r="Z60" s="668"/>
      <c r="AA60" s="668"/>
      <c r="AB60" s="668"/>
      <c r="AC60" s="668"/>
      <c r="AD60" s="668"/>
      <c r="AE60" s="668"/>
      <c r="AF60" s="668"/>
      <c r="AG60" s="668"/>
      <c r="AH60" s="668"/>
      <c r="AI60" s="668"/>
      <c r="AJ60" s="668"/>
      <c r="AK60" s="668"/>
      <c r="AL60" s="668"/>
      <c r="AM60" s="668"/>
      <c r="AN60" s="668"/>
      <c r="AO60" s="668"/>
      <c r="AP60" s="668"/>
      <c r="AQ60" s="668"/>
      <c r="AR60" s="668"/>
      <c r="AS60" s="668"/>
      <c r="AT60" s="668"/>
      <c r="AU60" s="668"/>
      <c r="AV60" s="668"/>
      <c r="AW60" s="668"/>
      <c r="AX60" s="668"/>
      <c r="AY60" s="668"/>
      <c r="AZ60" s="668"/>
    </row>
    <row r="61" spans="2:52" ht="20.100000000000001" customHeight="1" collapsed="1">
      <c r="B61" s="714">
        <f>B49+1</f>
        <v>5</v>
      </c>
      <c r="C61" s="1013"/>
      <c r="D61" s="1014"/>
      <c r="E61" s="1014"/>
      <c r="F61" s="1015"/>
      <c r="G61" s="1016"/>
      <c r="H61" s="1017"/>
      <c r="I61" s="1017"/>
      <c r="J61" s="1017"/>
      <c r="K61" s="1018"/>
      <c r="L61" s="701">
        <f t="shared" ref="L61:R61" si="16">SUM(L62:L71)</f>
        <v>0</v>
      </c>
      <c r="M61" s="702">
        <f t="shared" si="16"/>
        <v>0</v>
      </c>
      <c r="N61" s="703">
        <f t="shared" si="16"/>
        <v>0</v>
      </c>
      <c r="O61" s="703">
        <f t="shared" si="16"/>
        <v>0</v>
      </c>
      <c r="P61" s="702">
        <f t="shared" si="16"/>
        <v>0</v>
      </c>
      <c r="Q61" s="704">
        <f t="shared" si="16"/>
        <v>0</v>
      </c>
      <c r="R61" s="701">
        <f t="shared" si="16"/>
        <v>0</v>
      </c>
      <c r="S61" s="705">
        <v>1</v>
      </c>
      <c r="T61" s="706">
        <f>(S62*T62)+(S63*T63)+(S64*T64)+(S65*T65)+(S66*T66)+(S67*T67)+(S68*T68)+(S69*T69)+(S70*T70)+(S71*T71)</f>
        <v>0</v>
      </c>
      <c r="U61" s="665">
        <f t="shared" ref="U61:U71" si="17">S61*T61*(1+MGKZ)*(1+Gewinn)*(1+Sicherheit)</f>
        <v>0</v>
      </c>
      <c r="V61" s="643">
        <f t="shared" ref="V61:V71" si="18">R61*Fertigung</f>
        <v>0</v>
      </c>
      <c r="W61" s="50">
        <f t="shared" ref="W61:W71" si="19">L61*$E$6+M61*$M$6+N61*$M$7+O61*$M$8+P61*$E$7+Q61*$M$9+U61+V61</f>
        <v>0</v>
      </c>
      <c r="X61" s="442"/>
      <c r="Y61" s="442"/>
      <c r="Z61" s="442"/>
      <c r="AA61" s="442"/>
      <c r="AB61" s="442"/>
      <c r="AC61" s="442"/>
      <c r="AD61" s="442"/>
      <c r="AE61" s="442"/>
      <c r="AF61" s="442"/>
      <c r="AG61" s="442"/>
      <c r="AH61" s="442"/>
      <c r="AI61" s="442"/>
      <c r="AJ61" s="442"/>
      <c r="AK61" s="442"/>
      <c r="AL61" s="442"/>
      <c r="AM61" s="442"/>
      <c r="AN61" s="442"/>
      <c r="AO61" s="442"/>
      <c r="AP61" s="442"/>
      <c r="AQ61" s="442"/>
      <c r="AR61" s="442"/>
      <c r="AS61" s="442"/>
      <c r="AT61" s="442"/>
      <c r="AU61" s="442"/>
      <c r="AV61" s="442"/>
      <c r="AW61" s="442"/>
      <c r="AX61" s="442"/>
      <c r="AY61" s="442"/>
      <c r="AZ61" s="442"/>
    </row>
    <row r="62" spans="2:52" ht="20.100000000000001" hidden="1" customHeight="1" outlineLevel="1">
      <c r="B62" s="433"/>
      <c r="C62" s="1002"/>
      <c r="D62" s="1003"/>
      <c r="E62" s="1003"/>
      <c r="F62" s="1004"/>
      <c r="G62" s="1005"/>
      <c r="H62" s="1006"/>
      <c r="I62" s="1006"/>
      <c r="J62" s="1006"/>
      <c r="K62" s="1007"/>
      <c r="L62" s="715"/>
      <c r="M62" s="715"/>
      <c r="N62" s="715"/>
      <c r="O62" s="715"/>
      <c r="P62" s="715"/>
      <c r="Q62" s="715"/>
      <c r="R62" s="715"/>
      <c r="S62" s="716"/>
      <c r="T62" s="717"/>
      <c r="U62" s="720">
        <f t="shared" si="17"/>
        <v>0</v>
      </c>
      <c r="V62" s="721">
        <f t="shared" si="18"/>
        <v>0</v>
      </c>
      <c r="W62" s="722">
        <f t="shared" si="19"/>
        <v>0</v>
      </c>
      <c r="X62" s="442"/>
      <c r="Y62" s="442"/>
      <c r="Z62" s="442"/>
      <c r="AA62" s="442"/>
      <c r="AB62" s="442"/>
      <c r="AC62" s="442"/>
      <c r="AD62" s="442"/>
      <c r="AE62" s="442"/>
      <c r="AF62" s="442"/>
      <c r="AG62" s="442"/>
      <c r="AH62" s="442"/>
      <c r="AI62" s="442"/>
      <c r="AJ62" s="442"/>
      <c r="AK62" s="442"/>
      <c r="AL62" s="442"/>
      <c r="AM62" s="442"/>
      <c r="AN62" s="442"/>
      <c r="AO62" s="442"/>
      <c r="AP62" s="442"/>
      <c r="AQ62" s="442"/>
      <c r="AR62" s="442"/>
      <c r="AS62" s="442"/>
      <c r="AT62" s="442"/>
      <c r="AU62" s="442"/>
      <c r="AV62" s="442"/>
      <c r="AW62" s="442"/>
      <c r="AX62" s="442"/>
      <c r="AY62" s="442"/>
      <c r="AZ62" s="442"/>
    </row>
    <row r="63" spans="2:52" ht="20.100000000000001" hidden="1" customHeight="1" outlineLevel="1">
      <c r="B63" s="434"/>
      <c r="C63" s="1002"/>
      <c r="D63" s="1003"/>
      <c r="E63" s="1003"/>
      <c r="F63" s="1004"/>
      <c r="G63" s="1005"/>
      <c r="H63" s="1006"/>
      <c r="I63" s="1006"/>
      <c r="J63" s="1006"/>
      <c r="K63" s="1007"/>
      <c r="L63" s="715"/>
      <c r="M63" s="715"/>
      <c r="N63" s="715"/>
      <c r="O63" s="715"/>
      <c r="P63" s="715"/>
      <c r="Q63" s="715"/>
      <c r="R63" s="715"/>
      <c r="S63" s="716"/>
      <c r="T63" s="717"/>
      <c r="U63" s="720">
        <f t="shared" si="17"/>
        <v>0</v>
      </c>
      <c r="V63" s="721">
        <f t="shared" si="18"/>
        <v>0</v>
      </c>
      <c r="W63" s="722">
        <f t="shared" si="19"/>
        <v>0</v>
      </c>
      <c r="X63" s="442"/>
      <c r="Y63" s="442"/>
      <c r="Z63" s="442"/>
      <c r="AA63" s="442"/>
      <c r="AB63" s="442"/>
      <c r="AC63" s="442"/>
      <c r="AD63" s="442"/>
      <c r="AE63" s="442"/>
      <c r="AF63" s="442"/>
      <c r="AG63" s="442"/>
      <c r="AH63" s="442"/>
      <c r="AI63" s="442"/>
      <c r="AJ63" s="442"/>
      <c r="AK63" s="442"/>
      <c r="AL63" s="442"/>
      <c r="AM63" s="442"/>
      <c r="AN63" s="442"/>
      <c r="AO63" s="442"/>
      <c r="AP63" s="442"/>
      <c r="AQ63" s="442"/>
      <c r="AR63" s="442"/>
      <c r="AS63" s="442"/>
      <c r="AT63" s="442"/>
      <c r="AU63" s="442"/>
      <c r="AV63" s="442"/>
      <c r="AW63" s="442"/>
      <c r="AX63" s="442"/>
      <c r="AY63" s="442"/>
      <c r="AZ63" s="442"/>
    </row>
    <row r="64" spans="2:52" ht="20.100000000000001" hidden="1" customHeight="1" outlineLevel="1">
      <c r="B64" s="434"/>
      <c r="C64" s="1002"/>
      <c r="D64" s="1003"/>
      <c r="E64" s="1003"/>
      <c r="F64" s="1004"/>
      <c r="G64" s="1005"/>
      <c r="H64" s="1006"/>
      <c r="I64" s="1006"/>
      <c r="J64" s="1006"/>
      <c r="K64" s="1007"/>
      <c r="L64" s="715"/>
      <c r="M64" s="715"/>
      <c r="N64" s="715"/>
      <c r="O64" s="715"/>
      <c r="P64" s="715"/>
      <c r="Q64" s="715"/>
      <c r="R64" s="715"/>
      <c r="S64" s="716"/>
      <c r="T64" s="717"/>
      <c r="U64" s="720">
        <f t="shared" si="17"/>
        <v>0</v>
      </c>
      <c r="V64" s="721">
        <f t="shared" si="18"/>
        <v>0</v>
      </c>
      <c r="W64" s="722">
        <f t="shared" si="19"/>
        <v>0</v>
      </c>
      <c r="X64" s="442"/>
      <c r="Y64" s="442"/>
      <c r="Z64" s="442"/>
      <c r="AA64" s="442"/>
      <c r="AB64" s="442"/>
      <c r="AC64" s="442"/>
      <c r="AD64" s="442"/>
      <c r="AE64" s="442"/>
      <c r="AF64" s="442"/>
      <c r="AG64" s="442"/>
      <c r="AH64" s="442"/>
      <c r="AI64" s="442"/>
      <c r="AJ64" s="442"/>
      <c r="AK64" s="442"/>
      <c r="AL64" s="442"/>
      <c r="AM64" s="442"/>
      <c r="AN64" s="442"/>
      <c r="AO64" s="442"/>
      <c r="AP64" s="442"/>
      <c r="AQ64" s="442"/>
      <c r="AR64" s="442"/>
      <c r="AS64" s="442"/>
      <c r="AT64" s="442"/>
      <c r="AU64" s="442"/>
      <c r="AV64" s="442"/>
      <c r="AW64" s="442"/>
      <c r="AX64" s="442"/>
      <c r="AY64" s="442"/>
      <c r="AZ64" s="442"/>
    </row>
    <row r="65" spans="2:52" ht="20.100000000000001" hidden="1" customHeight="1" outlineLevel="1">
      <c r="B65" s="434"/>
      <c r="C65" s="1002"/>
      <c r="D65" s="1003"/>
      <c r="E65" s="1003"/>
      <c r="F65" s="1004"/>
      <c r="G65" s="1005"/>
      <c r="H65" s="1006"/>
      <c r="I65" s="1006"/>
      <c r="J65" s="1006"/>
      <c r="K65" s="1007"/>
      <c r="L65" s="715"/>
      <c r="M65" s="715"/>
      <c r="N65" s="715"/>
      <c r="O65" s="715"/>
      <c r="P65" s="715"/>
      <c r="Q65" s="715"/>
      <c r="R65" s="715"/>
      <c r="S65" s="716"/>
      <c r="T65" s="717"/>
      <c r="U65" s="720">
        <f t="shared" si="17"/>
        <v>0</v>
      </c>
      <c r="V65" s="721">
        <f t="shared" si="18"/>
        <v>0</v>
      </c>
      <c r="W65" s="722">
        <f t="shared" si="19"/>
        <v>0</v>
      </c>
      <c r="X65" s="442"/>
      <c r="Y65" s="442"/>
      <c r="Z65" s="442"/>
      <c r="AA65" s="442"/>
      <c r="AB65" s="442"/>
      <c r="AC65" s="442"/>
      <c r="AD65" s="442"/>
      <c r="AE65" s="442"/>
      <c r="AF65" s="442"/>
      <c r="AG65" s="442"/>
      <c r="AH65" s="442"/>
      <c r="AI65" s="442"/>
      <c r="AJ65" s="442"/>
      <c r="AK65" s="442"/>
      <c r="AL65" s="442"/>
      <c r="AM65" s="442"/>
      <c r="AN65" s="442"/>
      <c r="AO65" s="442"/>
      <c r="AP65" s="442"/>
      <c r="AQ65" s="442"/>
      <c r="AR65" s="442"/>
      <c r="AS65" s="442"/>
      <c r="AT65" s="442"/>
      <c r="AU65" s="442"/>
      <c r="AV65" s="442"/>
      <c r="AW65" s="442"/>
      <c r="AX65" s="442"/>
      <c r="AY65" s="442"/>
      <c r="AZ65" s="442"/>
    </row>
    <row r="66" spans="2:52" ht="20.100000000000001" hidden="1" customHeight="1" outlineLevel="1">
      <c r="B66" s="434"/>
      <c r="C66" s="1002"/>
      <c r="D66" s="1003"/>
      <c r="E66" s="1003"/>
      <c r="F66" s="1004"/>
      <c r="G66" s="1005"/>
      <c r="H66" s="1006"/>
      <c r="I66" s="1006"/>
      <c r="J66" s="1006"/>
      <c r="K66" s="1007"/>
      <c r="L66" s="715"/>
      <c r="M66" s="715"/>
      <c r="N66" s="715"/>
      <c r="O66" s="715"/>
      <c r="P66" s="715"/>
      <c r="Q66" s="715"/>
      <c r="R66" s="715"/>
      <c r="S66" s="716"/>
      <c r="T66" s="717"/>
      <c r="U66" s="720">
        <f t="shared" si="17"/>
        <v>0</v>
      </c>
      <c r="V66" s="721">
        <f t="shared" si="18"/>
        <v>0</v>
      </c>
      <c r="W66" s="722">
        <f t="shared" si="19"/>
        <v>0</v>
      </c>
      <c r="X66" s="442"/>
      <c r="Y66" s="442"/>
      <c r="Z66" s="442"/>
      <c r="AA66" s="442"/>
      <c r="AB66" s="442"/>
      <c r="AC66" s="442"/>
      <c r="AD66" s="442"/>
      <c r="AE66" s="442"/>
      <c r="AF66" s="442"/>
      <c r="AG66" s="442"/>
      <c r="AH66" s="442"/>
      <c r="AI66" s="442"/>
      <c r="AJ66" s="442"/>
      <c r="AK66" s="442"/>
      <c r="AL66" s="442"/>
      <c r="AM66" s="442"/>
      <c r="AN66" s="442"/>
      <c r="AO66" s="442"/>
      <c r="AP66" s="442"/>
      <c r="AQ66" s="442"/>
      <c r="AR66" s="442"/>
      <c r="AS66" s="442"/>
      <c r="AT66" s="442"/>
      <c r="AU66" s="442"/>
      <c r="AV66" s="442"/>
      <c r="AW66" s="442"/>
      <c r="AX66" s="442"/>
      <c r="AY66" s="442"/>
      <c r="AZ66" s="442"/>
    </row>
    <row r="67" spans="2:52" ht="20.100000000000001" hidden="1" customHeight="1" outlineLevel="1">
      <c r="B67" s="434"/>
      <c r="C67" s="1002"/>
      <c r="D67" s="1003"/>
      <c r="E67" s="1003"/>
      <c r="F67" s="1004"/>
      <c r="G67" s="1005"/>
      <c r="H67" s="1006"/>
      <c r="I67" s="1006"/>
      <c r="J67" s="1006"/>
      <c r="K67" s="1007"/>
      <c r="L67" s="715"/>
      <c r="M67" s="715"/>
      <c r="N67" s="715"/>
      <c r="O67" s="715"/>
      <c r="P67" s="715"/>
      <c r="Q67" s="715"/>
      <c r="R67" s="715"/>
      <c r="S67" s="716"/>
      <c r="T67" s="717"/>
      <c r="U67" s="720">
        <f t="shared" si="17"/>
        <v>0</v>
      </c>
      <c r="V67" s="721">
        <f t="shared" si="18"/>
        <v>0</v>
      </c>
      <c r="W67" s="722">
        <f t="shared" si="19"/>
        <v>0</v>
      </c>
      <c r="X67" s="442"/>
      <c r="Y67" s="442"/>
      <c r="Z67" s="442"/>
      <c r="AA67" s="442"/>
      <c r="AB67" s="442"/>
      <c r="AC67" s="442"/>
      <c r="AD67" s="442"/>
      <c r="AE67" s="442"/>
      <c r="AF67" s="442"/>
      <c r="AG67" s="442"/>
      <c r="AH67" s="442"/>
      <c r="AI67" s="442"/>
      <c r="AJ67" s="442"/>
      <c r="AK67" s="442"/>
      <c r="AL67" s="442"/>
      <c r="AM67" s="442"/>
      <c r="AN67" s="442"/>
      <c r="AO67" s="442"/>
      <c r="AP67" s="442"/>
      <c r="AQ67" s="442"/>
      <c r="AR67" s="442"/>
      <c r="AS67" s="442"/>
      <c r="AT67" s="442"/>
      <c r="AU67" s="442"/>
      <c r="AV67" s="442"/>
      <c r="AW67" s="442"/>
      <c r="AX67" s="442"/>
      <c r="AY67" s="442"/>
      <c r="AZ67" s="442"/>
    </row>
    <row r="68" spans="2:52" ht="20.100000000000001" hidden="1" customHeight="1" outlineLevel="1">
      <c r="B68" s="434"/>
      <c r="C68" s="1002"/>
      <c r="D68" s="1003"/>
      <c r="E68" s="1003"/>
      <c r="F68" s="1004"/>
      <c r="G68" s="1005"/>
      <c r="H68" s="1006"/>
      <c r="I68" s="1006"/>
      <c r="J68" s="1006"/>
      <c r="K68" s="1007"/>
      <c r="L68" s="715"/>
      <c r="M68" s="715"/>
      <c r="N68" s="715"/>
      <c r="O68" s="715"/>
      <c r="P68" s="715"/>
      <c r="Q68" s="715"/>
      <c r="R68" s="715"/>
      <c r="S68" s="716"/>
      <c r="T68" s="717"/>
      <c r="U68" s="720">
        <f t="shared" si="17"/>
        <v>0</v>
      </c>
      <c r="V68" s="721">
        <f t="shared" si="18"/>
        <v>0</v>
      </c>
      <c r="W68" s="722">
        <f t="shared" si="19"/>
        <v>0</v>
      </c>
      <c r="X68" s="442"/>
      <c r="Y68" s="442"/>
      <c r="Z68" s="442"/>
      <c r="AA68" s="442"/>
      <c r="AB68" s="442"/>
      <c r="AC68" s="442"/>
      <c r="AD68" s="442"/>
      <c r="AE68" s="442"/>
      <c r="AF68" s="442"/>
      <c r="AG68" s="442"/>
      <c r="AH68" s="442"/>
      <c r="AI68" s="442"/>
      <c r="AJ68" s="442"/>
      <c r="AK68" s="442"/>
      <c r="AL68" s="442"/>
      <c r="AM68" s="442"/>
      <c r="AN68" s="442"/>
      <c r="AO68" s="442"/>
      <c r="AP68" s="442"/>
      <c r="AQ68" s="442"/>
      <c r="AR68" s="442"/>
      <c r="AS68" s="442"/>
      <c r="AT68" s="442"/>
      <c r="AU68" s="442"/>
      <c r="AV68" s="442"/>
      <c r="AW68" s="442"/>
      <c r="AX68" s="442"/>
      <c r="AY68" s="442"/>
      <c r="AZ68" s="442"/>
    </row>
    <row r="69" spans="2:52" ht="20.100000000000001" hidden="1" customHeight="1" outlineLevel="1">
      <c r="B69" s="434"/>
      <c r="C69" s="1002"/>
      <c r="D69" s="1003"/>
      <c r="E69" s="1003"/>
      <c r="F69" s="1004"/>
      <c r="G69" s="1005"/>
      <c r="H69" s="1006"/>
      <c r="I69" s="1006"/>
      <c r="J69" s="1006"/>
      <c r="K69" s="1007"/>
      <c r="L69" s="715"/>
      <c r="M69" s="715"/>
      <c r="N69" s="715"/>
      <c r="O69" s="715"/>
      <c r="P69" s="715"/>
      <c r="Q69" s="715"/>
      <c r="R69" s="715"/>
      <c r="S69" s="716"/>
      <c r="T69" s="717"/>
      <c r="U69" s="720">
        <f t="shared" si="17"/>
        <v>0</v>
      </c>
      <c r="V69" s="721">
        <f t="shared" si="18"/>
        <v>0</v>
      </c>
      <c r="W69" s="722">
        <f t="shared" si="19"/>
        <v>0</v>
      </c>
      <c r="X69" s="442"/>
      <c r="Y69" s="442"/>
      <c r="Z69" s="442"/>
      <c r="AA69" s="442"/>
      <c r="AB69" s="442"/>
      <c r="AC69" s="442"/>
      <c r="AD69" s="442"/>
      <c r="AE69" s="442"/>
      <c r="AF69" s="442"/>
      <c r="AG69" s="442"/>
      <c r="AH69" s="442"/>
      <c r="AI69" s="442"/>
      <c r="AJ69" s="442"/>
      <c r="AK69" s="442"/>
      <c r="AL69" s="442"/>
      <c r="AM69" s="442"/>
      <c r="AN69" s="442"/>
      <c r="AO69" s="442"/>
      <c r="AP69" s="442"/>
      <c r="AQ69" s="442"/>
      <c r="AR69" s="442"/>
      <c r="AS69" s="442"/>
      <c r="AT69" s="442"/>
      <c r="AU69" s="442"/>
      <c r="AV69" s="442"/>
      <c r="AW69" s="442"/>
      <c r="AX69" s="442"/>
      <c r="AY69" s="442"/>
      <c r="AZ69" s="442"/>
    </row>
    <row r="70" spans="2:52" ht="20.100000000000001" hidden="1" customHeight="1" outlineLevel="1">
      <c r="B70" s="434"/>
      <c r="C70" s="1002"/>
      <c r="D70" s="1003"/>
      <c r="E70" s="1003"/>
      <c r="F70" s="1004"/>
      <c r="G70" s="1005"/>
      <c r="H70" s="1006"/>
      <c r="I70" s="1006"/>
      <c r="J70" s="1006"/>
      <c r="K70" s="1007"/>
      <c r="L70" s="715"/>
      <c r="M70" s="715"/>
      <c r="N70" s="715"/>
      <c r="O70" s="715"/>
      <c r="P70" s="715"/>
      <c r="Q70" s="715"/>
      <c r="R70" s="715"/>
      <c r="S70" s="716"/>
      <c r="T70" s="717"/>
      <c r="U70" s="720">
        <f t="shared" si="17"/>
        <v>0</v>
      </c>
      <c r="V70" s="721">
        <f t="shared" si="18"/>
        <v>0</v>
      </c>
      <c r="W70" s="722">
        <f t="shared" si="19"/>
        <v>0</v>
      </c>
      <c r="X70" s="442"/>
      <c r="Y70" s="442"/>
      <c r="Z70" s="442"/>
      <c r="AA70" s="442"/>
      <c r="AB70" s="442"/>
      <c r="AC70" s="442"/>
      <c r="AD70" s="442"/>
      <c r="AE70" s="442"/>
      <c r="AF70" s="442"/>
      <c r="AG70" s="442"/>
      <c r="AH70" s="442"/>
      <c r="AI70" s="442"/>
      <c r="AJ70" s="442"/>
      <c r="AK70" s="442"/>
      <c r="AL70" s="442"/>
      <c r="AM70" s="442"/>
      <c r="AN70" s="442"/>
      <c r="AO70" s="442"/>
      <c r="AP70" s="442"/>
      <c r="AQ70" s="442"/>
      <c r="AR70" s="442"/>
      <c r="AS70" s="442"/>
      <c r="AT70" s="442"/>
      <c r="AU70" s="442"/>
      <c r="AV70" s="442"/>
      <c r="AW70" s="442"/>
      <c r="AX70" s="442"/>
      <c r="AY70" s="442"/>
      <c r="AZ70" s="442"/>
    </row>
    <row r="71" spans="2:52" ht="20.100000000000001" hidden="1" customHeight="1" outlineLevel="1">
      <c r="B71" s="434"/>
      <c r="C71" s="1002"/>
      <c r="D71" s="1003"/>
      <c r="E71" s="1003"/>
      <c r="F71" s="1004"/>
      <c r="G71" s="1005"/>
      <c r="H71" s="1006"/>
      <c r="I71" s="1006"/>
      <c r="J71" s="1006"/>
      <c r="K71" s="1007"/>
      <c r="L71" s="715"/>
      <c r="M71" s="715"/>
      <c r="N71" s="715"/>
      <c r="O71" s="715"/>
      <c r="P71" s="715"/>
      <c r="Q71" s="715"/>
      <c r="R71" s="715"/>
      <c r="S71" s="716"/>
      <c r="T71" s="717"/>
      <c r="U71" s="720">
        <f t="shared" si="17"/>
        <v>0</v>
      </c>
      <c r="V71" s="721">
        <f t="shared" si="18"/>
        <v>0</v>
      </c>
      <c r="W71" s="722">
        <f t="shared" si="19"/>
        <v>0</v>
      </c>
      <c r="X71" s="442"/>
      <c r="Y71" s="442"/>
      <c r="Z71" s="442"/>
      <c r="AA71" s="442"/>
      <c r="AB71" s="442"/>
      <c r="AC71" s="442"/>
      <c r="AD71" s="442"/>
      <c r="AE71" s="442"/>
      <c r="AF71" s="442"/>
      <c r="AG71" s="442"/>
      <c r="AH71" s="442"/>
      <c r="AI71" s="442"/>
      <c r="AJ71" s="442"/>
      <c r="AK71" s="442"/>
      <c r="AL71" s="442"/>
      <c r="AM71" s="442"/>
      <c r="AN71" s="442"/>
      <c r="AO71" s="442"/>
      <c r="AP71" s="442"/>
      <c r="AQ71" s="442"/>
      <c r="AR71" s="442"/>
      <c r="AS71" s="442"/>
      <c r="AT71" s="442"/>
      <c r="AU71" s="442"/>
      <c r="AV71" s="442"/>
      <c r="AW71" s="442"/>
      <c r="AX71" s="442"/>
      <c r="AY71" s="442"/>
      <c r="AZ71" s="442"/>
    </row>
    <row r="72" spans="2:52" s="19" customFormat="1" ht="9.9499999999999993" hidden="1" customHeight="1" outlineLevel="1">
      <c r="B72" s="435"/>
      <c r="C72" s="437"/>
      <c r="D72" s="437"/>
      <c r="E72" s="437"/>
      <c r="F72" s="437"/>
      <c r="G72" s="666"/>
      <c r="H72" s="666"/>
      <c r="I72" s="666"/>
      <c r="J72" s="666"/>
      <c r="K72" s="666"/>
      <c r="L72" s="438"/>
      <c r="M72" s="438"/>
      <c r="N72" s="438"/>
      <c r="O72" s="438"/>
      <c r="P72" s="438"/>
      <c r="Q72" s="438"/>
      <c r="R72" s="438"/>
      <c r="S72" s="438"/>
      <c r="T72" s="439"/>
      <c r="U72" s="439"/>
      <c r="V72" s="439"/>
      <c r="W72" s="667"/>
      <c r="X72" s="668"/>
      <c r="Y72" s="668"/>
      <c r="Z72" s="668"/>
      <c r="AA72" s="668"/>
      <c r="AB72" s="668"/>
      <c r="AC72" s="668"/>
      <c r="AD72" s="668"/>
      <c r="AE72" s="668"/>
      <c r="AF72" s="668"/>
      <c r="AG72" s="668"/>
      <c r="AH72" s="668"/>
      <c r="AI72" s="668"/>
      <c r="AJ72" s="668"/>
      <c r="AK72" s="668"/>
      <c r="AL72" s="668"/>
      <c r="AM72" s="668"/>
      <c r="AN72" s="668"/>
      <c r="AO72" s="668"/>
      <c r="AP72" s="668"/>
      <c r="AQ72" s="668"/>
      <c r="AR72" s="668"/>
      <c r="AS72" s="668"/>
      <c r="AT72" s="668"/>
      <c r="AU72" s="668"/>
      <c r="AV72" s="668"/>
      <c r="AW72" s="668"/>
      <c r="AX72" s="668"/>
      <c r="AY72" s="668"/>
      <c r="AZ72" s="668"/>
    </row>
    <row r="73" spans="2:52" ht="20.100000000000001" customHeight="1" collapsed="1">
      <c r="B73" s="714">
        <f>B61+1</f>
        <v>6</v>
      </c>
      <c r="C73" s="1013"/>
      <c r="D73" s="1014"/>
      <c r="E73" s="1014"/>
      <c r="F73" s="1015"/>
      <c r="G73" s="1016"/>
      <c r="H73" s="1017"/>
      <c r="I73" s="1017"/>
      <c r="J73" s="1017"/>
      <c r="K73" s="1018"/>
      <c r="L73" s="701">
        <f t="shared" ref="L73:R73" si="20">SUM(L74:L83)</f>
        <v>0</v>
      </c>
      <c r="M73" s="702">
        <f t="shared" si="20"/>
        <v>0</v>
      </c>
      <c r="N73" s="703">
        <f t="shared" si="20"/>
        <v>0</v>
      </c>
      <c r="O73" s="703">
        <f t="shared" si="20"/>
        <v>0</v>
      </c>
      <c r="P73" s="702">
        <f t="shared" si="20"/>
        <v>0</v>
      </c>
      <c r="Q73" s="704">
        <f t="shared" si="20"/>
        <v>0</v>
      </c>
      <c r="R73" s="701">
        <f t="shared" si="20"/>
        <v>0</v>
      </c>
      <c r="S73" s="705">
        <v>1</v>
      </c>
      <c r="T73" s="706">
        <f>(S74*T74)+(S75*T75)+(S76*T76)+(S77*T77)+(S78*T78)+(S79*T79)+(S80*T80)+(S81*T81)+(S82*T82)+(S83*T83)</f>
        <v>0</v>
      </c>
      <c r="U73" s="665">
        <f t="shared" ref="U73:U83" si="21">S73*T73*(1+MGKZ)*(1+Gewinn)*(1+Sicherheit)</f>
        <v>0</v>
      </c>
      <c r="V73" s="643">
        <f t="shared" ref="V73:V83" si="22">R73*Fertigung</f>
        <v>0</v>
      </c>
      <c r="W73" s="50">
        <f t="shared" ref="W73:W83" si="23">L73*$E$6+M73*$M$6+N73*$M$7+O73*$M$8+P73*$E$7+Q73*$M$9+U73+V73</f>
        <v>0</v>
      </c>
      <c r="X73" s="442"/>
      <c r="Y73" s="442"/>
      <c r="Z73" s="442"/>
      <c r="AA73" s="442"/>
      <c r="AB73" s="442"/>
      <c r="AC73" s="442"/>
      <c r="AD73" s="442"/>
      <c r="AE73" s="442"/>
      <c r="AF73" s="442"/>
      <c r="AG73" s="442"/>
      <c r="AH73" s="442"/>
      <c r="AI73" s="442"/>
      <c r="AJ73" s="442"/>
      <c r="AK73" s="442"/>
      <c r="AL73" s="442"/>
      <c r="AM73" s="442"/>
      <c r="AN73" s="442"/>
      <c r="AO73" s="442"/>
      <c r="AP73" s="442"/>
      <c r="AQ73" s="442"/>
      <c r="AR73" s="442"/>
      <c r="AS73" s="442"/>
      <c r="AT73" s="442"/>
      <c r="AU73" s="442"/>
      <c r="AV73" s="442"/>
      <c r="AW73" s="442"/>
      <c r="AX73" s="442"/>
      <c r="AY73" s="442"/>
      <c r="AZ73" s="442"/>
    </row>
    <row r="74" spans="2:52" ht="20.100000000000001" hidden="1" customHeight="1" outlineLevel="1">
      <c r="B74" s="433"/>
      <c r="C74" s="1002"/>
      <c r="D74" s="1003"/>
      <c r="E74" s="1003"/>
      <c r="F74" s="1004"/>
      <c r="G74" s="1005"/>
      <c r="H74" s="1006"/>
      <c r="I74" s="1006"/>
      <c r="J74" s="1006"/>
      <c r="K74" s="1007"/>
      <c r="L74" s="715"/>
      <c r="M74" s="715"/>
      <c r="N74" s="715"/>
      <c r="O74" s="715"/>
      <c r="P74" s="715"/>
      <c r="Q74" s="715"/>
      <c r="R74" s="715"/>
      <c r="S74" s="716"/>
      <c r="T74" s="717"/>
      <c r="U74" s="720">
        <f t="shared" si="21"/>
        <v>0</v>
      </c>
      <c r="V74" s="721">
        <f t="shared" si="22"/>
        <v>0</v>
      </c>
      <c r="W74" s="722">
        <f t="shared" si="23"/>
        <v>0</v>
      </c>
      <c r="X74" s="442"/>
      <c r="Y74" s="442"/>
      <c r="Z74" s="442"/>
      <c r="AA74" s="442"/>
      <c r="AB74" s="442"/>
      <c r="AC74" s="442"/>
      <c r="AD74" s="442"/>
      <c r="AE74" s="442"/>
      <c r="AF74" s="442"/>
      <c r="AG74" s="442"/>
      <c r="AH74" s="442"/>
      <c r="AI74" s="442"/>
      <c r="AJ74" s="442"/>
      <c r="AK74" s="442"/>
      <c r="AL74" s="442"/>
      <c r="AM74" s="442"/>
      <c r="AN74" s="442"/>
      <c r="AO74" s="442"/>
      <c r="AP74" s="442"/>
      <c r="AQ74" s="442"/>
      <c r="AR74" s="442"/>
      <c r="AS74" s="442"/>
      <c r="AT74" s="442"/>
      <c r="AU74" s="442"/>
      <c r="AV74" s="442"/>
      <c r="AW74" s="442"/>
      <c r="AX74" s="442"/>
      <c r="AY74" s="442"/>
      <c r="AZ74" s="442"/>
    </row>
    <row r="75" spans="2:52" ht="20.100000000000001" hidden="1" customHeight="1" outlineLevel="1">
      <c r="B75" s="434"/>
      <c r="C75" s="1002"/>
      <c r="D75" s="1003"/>
      <c r="E75" s="1003"/>
      <c r="F75" s="1004"/>
      <c r="G75" s="1005"/>
      <c r="H75" s="1006"/>
      <c r="I75" s="1006"/>
      <c r="J75" s="1006"/>
      <c r="K75" s="1007"/>
      <c r="L75" s="715"/>
      <c r="M75" s="715"/>
      <c r="N75" s="715"/>
      <c r="O75" s="715"/>
      <c r="P75" s="715"/>
      <c r="Q75" s="715"/>
      <c r="R75" s="715"/>
      <c r="S75" s="716"/>
      <c r="T75" s="717"/>
      <c r="U75" s="720">
        <f t="shared" si="21"/>
        <v>0</v>
      </c>
      <c r="V75" s="721">
        <f t="shared" si="22"/>
        <v>0</v>
      </c>
      <c r="W75" s="722">
        <f t="shared" si="23"/>
        <v>0</v>
      </c>
      <c r="X75" s="442"/>
      <c r="Y75" s="442"/>
      <c r="Z75" s="442"/>
      <c r="AA75" s="442"/>
      <c r="AB75" s="442"/>
      <c r="AC75" s="442"/>
      <c r="AD75" s="442"/>
      <c r="AE75" s="442"/>
      <c r="AF75" s="442"/>
      <c r="AG75" s="442"/>
      <c r="AH75" s="442"/>
      <c r="AI75" s="442"/>
      <c r="AJ75" s="442"/>
      <c r="AK75" s="442"/>
      <c r="AL75" s="442"/>
      <c r="AM75" s="442"/>
      <c r="AN75" s="442"/>
      <c r="AO75" s="442"/>
      <c r="AP75" s="442"/>
      <c r="AQ75" s="442"/>
      <c r="AR75" s="442"/>
      <c r="AS75" s="442"/>
      <c r="AT75" s="442"/>
      <c r="AU75" s="442"/>
      <c r="AV75" s="442"/>
      <c r="AW75" s="442"/>
      <c r="AX75" s="442"/>
      <c r="AY75" s="442"/>
      <c r="AZ75" s="442"/>
    </row>
    <row r="76" spans="2:52" ht="20.100000000000001" hidden="1" customHeight="1" outlineLevel="1">
      <c r="B76" s="434"/>
      <c r="C76" s="1002"/>
      <c r="D76" s="1003"/>
      <c r="E76" s="1003"/>
      <c r="F76" s="1004"/>
      <c r="G76" s="1005"/>
      <c r="H76" s="1006"/>
      <c r="I76" s="1006"/>
      <c r="J76" s="1006"/>
      <c r="K76" s="1007"/>
      <c r="L76" s="715"/>
      <c r="M76" s="715"/>
      <c r="N76" s="715"/>
      <c r="O76" s="715"/>
      <c r="P76" s="715"/>
      <c r="Q76" s="715"/>
      <c r="R76" s="715"/>
      <c r="S76" s="716"/>
      <c r="T76" s="717"/>
      <c r="U76" s="720">
        <f t="shared" si="21"/>
        <v>0</v>
      </c>
      <c r="V76" s="721">
        <f t="shared" si="22"/>
        <v>0</v>
      </c>
      <c r="W76" s="722">
        <f t="shared" si="23"/>
        <v>0</v>
      </c>
      <c r="X76" s="442"/>
      <c r="Y76" s="442"/>
      <c r="Z76" s="442"/>
      <c r="AA76" s="442"/>
      <c r="AB76" s="442"/>
      <c r="AC76" s="442"/>
      <c r="AD76" s="442"/>
      <c r="AE76" s="442"/>
      <c r="AF76" s="442"/>
      <c r="AG76" s="442"/>
      <c r="AH76" s="442"/>
      <c r="AI76" s="442"/>
      <c r="AJ76" s="442"/>
      <c r="AK76" s="442"/>
      <c r="AL76" s="442"/>
      <c r="AM76" s="442"/>
      <c r="AN76" s="442"/>
      <c r="AO76" s="442"/>
      <c r="AP76" s="442"/>
      <c r="AQ76" s="442"/>
      <c r="AR76" s="442"/>
      <c r="AS76" s="442"/>
      <c r="AT76" s="442"/>
      <c r="AU76" s="442"/>
      <c r="AV76" s="442"/>
      <c r="AW76" s="442"/>
      <c r="AX76" s="442"/>
      <c r="AY76" s="442"/>
      <c r="AZ76" s="442"/>
    </row>
    <row r="77" spans="2:52" ht="20.100000000000001" hidden="1" customHeight="1" outlineLevel="1">
      <c r="B77" s="434"/>
      <c r="C77" s="1002"/>
      <c r="D77" s="1003"/>
      <c r="E77" s="1003"/>
      <c r="F77" s="1004"/>
      <c r="G77" s="1005"/>
      <c r="H77" s="1006"/>
      <c r="I77" s="1006"/>
      <c r="J77" s="1006"/>
      <c r="K77" s="1007"/>
      <c r="L77" s="715"/>
      <c r="M77" s="715"/>
      <c r="N77" s="715"/>
      <c r="O77" s="715"/>
      <c r="P77" s="715"/>
      <c r="Q77" s="715"/>
      <c r="R77" s="715"/>
      <c r="S77" s="716"/>
      <c r="T77" s="717"/>
      <c r="U77" s="720">
        <f t="shared" si="21"/>
        <v>0</v>
      </c>
      <c r="V77" s="721">
        <f t="shared" si="22"/>
        <v>0</v>
      </c>
      <c r="W77" s="722">
        <f t="shared" si="23"/>
        <v>0</v>
      </c>
      <c r="X77" s="442"/>
      <c r="Y77" s="442"/>
      <c r="Z77" s="442"/>
      <c r="AA77" s="442"/>
      <c r="AB77" s="442"/>
      <c r="AC77" s="442"/>
      <c r="AD77" s="442"/>
      <c r="AE77" s="442"/>
      <c r="AF77" s="442"/>
      <c r="AG77" s="442"/>
      <c r="AH77" s="442"/>
      <c r="AI77" s="442"/>
      <c r="AJ77" s="442"/>
      <c r="AK77" s="442"/>
      <c r="AL77" s="442"/>
      <c r="AM77" s="442"/>
      <c r="AN77" s="442"/>
      <c r="AO77" s="442"/>
      <c r="AP77" s="442"/>
      <c r="AQ77" s="442"/>
      <c r="AR77" s="442"/>
      <c r="AS77" s="442"/>
      <c r="AT77" s="442"/>
      <c r="AU77" s="442"/>
      <c r="AV77" s="442"/>
      <c r="AW77" s="442"/>
      <c r="AX77" s="442"/>
      <c r="AY77" s="442"/>
      <c r="AZ77" s="442"/>
    </row>
    <row r="78" spans="2:52" ht="20.100000000000001" hidden="1" customHeight="1" outlineLevel="1">
      <c r="B78" s="434"/>
      <c r="C78" s="1002"/>
      <c r="D78" s="1003"/>
      <c r="E78" s="1003"/>
      <c r="F78" s="1004"/>
      <c r="G78" s="1005"/>
      <c r="H78" s="1006"/>
      <c r="I78" s="1006"/>
      <c r="J78" s="1006"/>
      <c r="K78" s="1007"/>
      <c r="L78" s="715"/>
      <c r="M78" s="715"/>
      <c r="N78" s="715"/>
      <c r="O78" s="715"/>
      <c r="P78" s="715"/>
      <c r="Q78" s="715"/>
      <c r="R78" s="715"/>
      <c r="S78" s="716"/>
      <c r="T78" s="717"/>
      <c r="U78" s="720">
        <f t="shared" si="21"/>
        <v>0</v>
      </c>
      <c r="V78" s="721">
        <f t="shared" si="22"/>
        <v>0</v>
      </c>
      <c r="W78" s="722">
        <f t="shared" si="23"/>
        <v>0</v>
      </c>
      <c r="X78" s="442"/>
      <c r="Y78" s="442"/>
      <c r="Z78" s="442"/>
      <c r="AA78" s="442"/>
      <c r="AB78" s="442"/>
      <c r="AC78" s="442"/>
      <c r="AD78" s="442"/>
      <c r="AE78" s="442"/>
      <c r="AF78" s="442"/>
      <c r="AG78" s="442"/>
      <c r="AH78" s="442"/>
      <c r="AI78" s="442"/>
      <c r="AJ78" s="442"/>
      <c r="AK78" s="442"/>
      <c r="AL78" s="442"/>
      <c r="AM78" s="442"/>
      <c r="AN78" s="442"/>
      <c r="AO78" s="442"/>
      <c r="AP78" s="442"/>
      <c r="AQ78" s="442"/>
      <c r="AR78" s="442"/>
      <c r="AS78" s="442"/>
      <c r="AT78" s="442"/>
      <c r="AU78" s="442"/>
      <c r="AV78" s="442"/>
      <c r="AW78" s="442"/>
      <c r="AX78" s="442"/>
      <c r="AY78" s="442"/>
      <c r="AZ78" s="442"/>
    </row>
    <row r="79" spans="2:52" ht="20.100000000000001" hidden="1" customHeight="1" outlineLevel="1">
      <c r="B79" s="434"/>
      <c r="C79" s="1002"/>
      <c r="D79" s="1003"/>
      <c r="E79" s="1003"/>
      <c r="F79" s="1004"/>
      <c r="G79" s="1005"/>
      <c r="H79" s="1006"/>
      <c r="I79" s="1006"/>
      <c r="J79" s="1006"/>
      <c r="K79" s="1007"/>
      <c r="L79" s="715"/>
      <c r="M79" s="715"/>
      <c r="N79" s="715"/>
      <c r="O79" s="715"/>
      <c r="P79" s="715"/>
      <c r="Q79" s="715"/>
      <c r="R79" s="715"/>
      <c r="S79" s="716"/>
      <c r="T79" s="717"/>
      <c r="U79" s="720">
        <f t="shared" si="21"/>
        <v>0</v>
      </c>
      <c r="V79" s="721">
        <f t="shared" si="22"/>
        <v>0</v>
      </c>
      <c r="W79" s="722">
        <f t="shared" si="23"/>
        <v>0</v>
      </c>
      <c r="X79" s="442"/>
      <c r="Y79" s="442"/>
      <c r="Z79" s="442"/>
      <c r="AA79" s="442"/>
      <c r="AB79" s="442"/>
      <c r="AC79" s="442"/>
      <c r="AD79" s="442"/>
      <c r="AE79" s="442"/>
      <c r="AF79" s="442"/>
      <c r="AG79" s="442"/>
      <c r="AH79" s="442"/>
      <c r="AI79" s="442"/>
      <c r="AJ79" s="442"/>
      <c r="AK79" s="442"/>
      <c r="AL79" s="442"/>
      <c r="AM79" s="442"/>
      <c r="AN79" s="442"/>
      <c r="AO79" s="442"/>
      <c r="AP79" s="442"/>
      <c r="AQ79" s="442"/>
      <c r="AR79" s="442"/>
      <c r="AS79" s="442"/>
      <c r="AT79" s="442"/>
      <c r="AU79" s="442"/>
      <c r="AV79" s="442"/>
      <c r="AW79" s="442"/>
      <c r="AX79" s="442"/>
      <c r="AY79" s="442"/>
      <c r="AZ79" s="442"/>
    </row>
    <row r="80" spans="2:52" ht="20.100000000000001" hidden="1" customHeight="1" outlineLevel="1">
      <c r="B80" s="434"/>
      <c r="C80" s="1002"/>
      <c r="D80" s="1003"/>
      <c r="E80" s="1003"/>
      <c r="F80" s="1004"/>
      <c r="G80" s="1005"/>
      <c r="H80" s="1006"/>
      <c r="I80" s="1006"/>
      <c r="J80" s="1006"/>
      <c r="K80" s="1007"/>
      <c r="L80" s="715"/>
      <c r="M80" s="715"/>
      <c r="N80" s="715"/>
      <c r="O80" s="715"/>
      <c r="P80" s="715"/>
      <c r="Q80" s="715"/>
      <c r="R80" s="715"/>
      <c r="S80" s="716"/>
      <c r="T80" s="717"/>
      <c r="U80" s="720">
        <f t="shared" si="21"/>
        <v>0</v>
      </c>
      <c r="V80" s="721">
        <f t="shared" si="22"/>
        <v>0</v>
      </c>
      <c r="W80" s="722">
        <f t="shared" si="23"/>
        <v>0</v>
      </c>
      <c r="X80" s="442"/>
      <c r="Y80" s="442"/>
      <c r="Z80" s="442"/>
      <c r="AA80" s="442"/>
      <c r="AB80" s="442"/>
      <c r="AC80" s="442"/>
      <c r="AD80" s="442"/>
      <c r="AE80" s="442"/>
      <c r="AF80" s="442"/>
      <c r="AG80" s="442"/>
      <c r="AH80" s="442"/>
      <c r="AI80" s="442"/>
      <c r="AJ80" s="442"/>
      <c r="AK80" s="442"/>
      <c r="AL80" s="442"/>
      <c r="AM80" s="442"/>
      <c r="AN80" s="442"/>
      <c r="AO80" s="442"/>
      <c r="AP80" s="442"/>
      <c r="AQ80" s="442"/>
      <c r="AR80" s="442"/>
      <c r="AS80" s="442"/>
      <c r="AT80" s="442"/>
      <c r="AU80" s="442"/>
      <c r="AV80" s="442"/>
      <c r="AW80" s="442"/>
      <c r="AX80" s="442"/>
      <c r="AY80" s="442"/>
      <c r="AZ80" s="442"/>
    </row>
    <row r="81" spans="2:52" ht="20.100000000000001" hidden="1" customHeight="1" outlineLevel="1">
      <c r="B81" s="434"/>
      <c r="C81" s="1002"/>
      <c r="D81" s="1003"/>
      <c r="E81" s="1003"/>
      <c r="F81" s="1004"/>
      <c r="G81" s="1005"/>
      <c r="H81" s="1006"/>
      <c r="I81" s="1006"/>
      <c r="J81" s="1006"/>
      <c r="K81" s="1007"/>
      <c r="L81" s="715"/>
      <c r="M81" s="715"/>
      <c r="N81" s="715"/>
      <c r="O81" s="715"/>
      <c r="P81" s="715"/>
      <c r="Q81" s="715"/>
      <c r="R81" s="715"/>
      <c r="S81" s="716"/>
      <c r="T81" s="717"/>
      <c r="U81" s="720">
        <f t="shared" si="21"/>
        <v>0</v>
      </c>
      <c r="V81" s="721">
        <f t="shared" si="22"/>
        <v>0</v>
      </c>
      <c r="W81" s="722">
        <f t="shared" si="23"/>
        <v>0</v>
      </c>
      <c r="X81" s="442"/>
      <c r="Y81" s="442"/>
      <c r="Z81" s="442"/>
      <c r="AA81" s="442"/>
      <c r="AB81" s="442"/>
      <c r="AC81" s="442"/>
      <c r="AD81" s="442"/>
      <c r="AE81" s="442"/>
      <c r="AF81" s="442"/>
      <c r="AG81" s="442"/>
      <c r="AH81" s="442"/>
      <c r="AI81" s="442"/>
      <c r="AJ81" s="442"/>
      <c r="AK81" s="442"/>
      <c r="AL81" s="442"/>
      <c r="AM81" s="442"/>
      <c r="AN81" s="442"/>
      <c r="AO81" s="442"/>
      <c r="AP81" s="442"/>
      <c r="AQ81" s="442"/>
      <c r="AR81" s="442"/>
      <c r="AS81" s="442"/>
      <c r="AT81" s="442"/>
      <c r="AU81" s="442"/>
      <c r="AV81" s="442"/>
      <c r="AW81" s="442"/>
      <c r="AX81" s="442"/>
      <c r="AY81" s="442"/>
      <c r="AZ81" s="442"/>
    </row>
    <row r="82" spans="2:52" ht="20.100000000000001" hidden="1" customHeight="1" outlineLevel="1">
      <c r="B82" s="434"/>
      <c r="C82" s="1002"/>
      <c r="D82" s="1003"/>
      <c r="E82" s="1003"/>
      <c r="F82" s="1004"/>
      <c r="G82" s="1005"/>
      <c r="H82" s="1006"/>
      <c r="I82" s="1006"/>
      <c r="J82" s="1006"/>
      <c r="K82" s="1007"/>
      <c r="L82" s="715"/>
      <c r="M82" s="715"/>
      <c r="N82" s="715"/>
      <c r="O82" s="715"/>
      <c r="P82" s="715"/>
      <c r="Q82" s="715"/>
      <c r="R82" s="715"/>
      <c r="S82" s="716"/>
      <c r="T82" s="717"/>
      <c r="U82" s="720">
        <f t="shared" si="21"/>
        <v>0</v>
      </c>
      <c r="V82" s="721">
        <f t="shared" si="22"/>
        <v>0</v>
      </c>
      <c r="W82" s="722">
        <f t="shared" si="23"/>
        <v>0</v>
      </c>
      <c r="X82" s="442"/>
      <c r="Y82" s="442"/>
      <c r="Z82" s="442"/>
      <c r="AA82" s="442"/>
      <c r="AB82" s="442"/>
      <c r="AC82" s="442"/>
      <c r="AD82" s="442"/>
      <c r="AE82" s="442"/>
      <c r="AF82" s="442"/>
      <c r="AG82" s="442"/>
      <c r="AH82" s="442"/>
      <c r="AI82" s="442"/>
      <c r="AJ82" s="442"/>
      <c r="AK82" s="442"/>
      <c r="AL82" s="442"/>
      <c r="AM82" s="442"/>
      <c r="AN82" s="442"/>
      <c r="AO82" s="442"/>
      <c r="AP82" s="442"/>
      <c r="AQ82" s="442"/>
      <c r="AR82" s="442"/>
      <c r="AS82" s="442"/>
      <c r="AT82" s="442"/>
      <c r="AU82" s="442"/>
      <c r="AV82" s="442"/>
      <c r="AW82" s="442"/>
      <c r="AX82" s="442"/>
      <c r="AY82" s="442"/>
      <c r="AZ82" s="442"/>
    </row>
    <row r="83" spans="2:52" ht="20.100000000000001" hidden="1" customHeight="1" outlineLevel="1">
      <c r="B83" s="434"/>
      <c r="C83" s="1002"/>
      <c r="D83" s="1003"/>
      <c r="E83" s="1003"/>
      <c r="F83" s="1004"/>
      <c r="G83" s="1005"/>
      <c r="H83" s="1006"/>
      <c r="I83" s="1006"/>
      <c r="J83" s="1006"/>
      <c r="K83" s="1007"/>
      <c r="L83" s="715"/>
      <c r="M83" s="715"/>
      <c r="N83" s="715"/>
      <c r="O83" s="715"/>
      <c r="P83" s="715"/>
      <c r="Q83" s="715"/>
      <c r="R83" s="715"/>
      <c r="S83" s="716"/>
      <c r="T83" s="717"/>
      <c r="U83" s="720">
        <f t="shared" si="21"/>
        <v>0</v>
      </c>
      <c r="V83" s="721">
        <f t="shared" si="22"/>
        <v>0</v>
      </c>
      <c r="W83" s="722">
        <f t="shared" si="23"/>
        <v>0</v>
      </c>
      <c r="X83" s="442"/>
      <c r="Y83" s="442"/>
      <c r="Z83" s="442"/>
      <c r="AA83" s="442"/>
      <c r="AB83" s="442"/>
      <c r="AC83" s="442"/>
      <c r="AD83" s="442"/>
      <c r="AE83" s="442"/>
      <c r="AF83" s="442"/>
      <c r="AG83" s="442"/>
      <c r="AH83" s="442"/>
      <c r="AI83" s="442"/>
      <c r="AJ83" s="442"/>
      <c r="AK83" s="442"/>
      <c r="AL83" s="442"/>
      <c r="AM83" s="442"/>
      <c r="AN83" s="442"/>
      <c r="AO83" s="442"/>
      <c r="AP83" s="442"/>
      <c r="AQ83" s="442"/>
      <c r="AR83" s="442"/>
      <c r="AS83" s="442"/>
      <c r="AT83" s="442"/>
      <c r="AU83" s="442"/>
      <c r="AV83" s="442"/>
      <c r="AW83" s="442"/>
      <c r="AX83" s="442"/>
      <c r="AY83" s="442"/>
      <c r="AZ83" s="442"/>
    </row>
    <row r="84" spans="2:52" s="19" customFormat="1" ht="9.9499999999999993" hidden="1" customHeight="1" outlineLevel="1">
      <c r="B84" s="435"/>
      <c r="C84" s="437"/>
      <c r="D84" s="437"/>
      <c r="E84" s="437"/>
      <c r="F84" s="437"/>
      <c r="G84" s="666"/>
      <c r="H84" s="666"/>
      <c r="I84" s="666"/>
      <c r="J84" s="666"/>
      <c r="K84" s="666"/>
      <c r="L84" s="438"/>
      <c r="M84" s="438"/>
      <c r="N84" s="438"/>
      <c r="O84" s="438"/>
      <c r="P84" s="438"/>
      <c r="Q84" s="438"/>
      <c r="R84" s="438"/>
      <c r="S84" s="438"/>
      <c r="T84" s="439"/>
      <c r="U84" s="439"/>
      <c r="V84" s="439"/>
      <c r="W84" s="667"/>
      <c r="X84" s="668"/>
      <c r="Y84" s="668"/>
      <c r="Z84" s="668"/>
      <c r="AA84" s="668"/>
      <c r="AB84" s="668"/>
      <c r="AC84" s="668"/>
      <c r="AD84" s="668"/>
      <c r="AE84" s="668"/>
      <c r="AF84" s="668"/>
      <c r="AG84" s="668"/>
      <c r="AH84" s="668"/>
      <c r="AI84" s="668"/>
      <c r="AJ84" s="668"/>
      <c r="AK84" s="668"/>
      <c r="AL84" s="668"/>
      <c r="AM84" s="668"/>
      <c r="AN84" s="668"/>
      <c r="AO84" s="668"/>
      <c r="AP84" s="668"/>
      <c r="AQ84" s="668"/>
      <c r="AR84" s="668"/>
      <c r="AS84" s="668"/>
      <c r="AT84" s="668"/>
      <c r="AU84" s="668"/>
      <c r="AV84" s="668"/>
      <c r="AW84" s="668"/>
      <c r="AX84" s="668"/>
      <c r="AY84" s="668"/>
      <c r="AZ84" s="668"/>
    </row>
    <row r="85" spans="2:52" ht="20.100000000000001" customHeight="1" collapsed="1">
      <c r="B85" s="714">
        <f>B73+1</f>
        <v>7</v>
      </c>
      <c r="C85" s="1013"/>
      <c r="D85" s="1014"/>
      <c r="E85" s="1014"/>
      <c r="F85" s="1015"/>
      <c r="G85" s="1016"/>
      <c r="H85" s="1017"/>
      <c r="I85" s="1017"/>
      <c r="J85" s="1017"/>
      <c r="K85" s="1018"/>
      <c r="L85" s="701">
        <f t="shared" ref="L85:R85" si="24">SUM(L86:L95)</f>
        <v>0</v>
      </c>
      <c r="M85" s="702">
        <f t="shared" si="24"/>
        <v>0</v>
      </c>
      <c r="N85" s="703">
        <f t="shared" si="24"/>
        <v>0</v>
      </c>
      <c r="O85" s="703">
        <f t="shared" si="24"/>
        <v>0</v>
      </c>
      <c r="P85" s="702">
        <f t="shared" si="24"/>
        <v>0</v>
      </c>
      <c r="Q85" s="704">
        <f t="shared" si="24"/>
        <v>0</v>
      </c>
      <c r="R85" s="701">
        <f t="shared" si="24"/>
        <v>0</v>
      </c>
      <c r="S85" s="705">
        <v>1</v>
      </c>
      <c r="T85" s="706">
        <f>(S86*T86)+(S87*T87)+(S88*T88)+(S89*T89)+(S90*T90)+(S91*T91)+(S92*T92)+(S93*T93)+(S94*T94)+(S95*T95)</f>
        <v>0</v>
      </c>
      <c r="U85" s="665">
        <f t="shared" ref="U85:U95" si="25">S85*T85*(1+MGKZ)*(1+Gewinn)*(1+Sicherheit)</f>
        <v>0</v>
      </c>
      <c r="V85" s="643">
        <f t="shared" ref="V85:V95" si="26">R85*Fertigung</f>
        <v>0</v>
      </c>
      <c r="W85" s="50">
        <f t="shared" ref="W85:W95" si="27">L85*$E$6+M85*$M$6+N85*$M$7+O85*$M$8+P85*$E$7+Q85*$M$9+U85+V85</f>
        <v>0</v>
      </c>
      <c r="X85" s="442"/>
      <c r="Y85" s="442"/>
      <c r="Z85" s="442"/>
      <c r="AA85" s="442"/>
      <c r="AB85" s="442"/>
      <c r="AC85" s="442"/>
      <c r="AD85" s="442"/>
      <c r="AE85" s="442"/>
      <c r="AF85" s="442"/>
      <c r="AG85" s="442"/>
      <c r="AH85" s="442"/>
      <c r="AI85" s="442"/>
      <c r="AJ85" s="442"/>
      <c r="AK85" s="442"/>
      <c r="AL85" s="442"/>
      <c r="AM85" s="442"/>
      <c r="AN85" s="442"/>
      <c r="AO85" s="442"/>
      <c r="AP85" s="442"/>
      <c r="AQ85" s="442"/>
      <c r="AR85" s="442"/>
      <c r="AS85" s="442"/>
      <c r="AT85" s="442"/>
      <c r="AU85" s="442"/>
      <c r="AV85" s="442"/>
      <c r="AW85" s="442"/>
      <c r="AX85" s="442"/>
      <c r="AY85" s="442"/>
      <c r="AZ85" s="442"/>
    </row>
    <row r="86" spans="2:52" ht="20.100000000000001" hidden="1" customHeight="1" outlineLevel="1">
      <c r="B86" s="433"/>
      <c r="C86" s="1002"/>
      <c r="D86" s="1003"/>
      <c r="E86" s="1003"/>
      <c r="F86" s="1004"/>
      <c r="G86" s="1005"/>
      <c r="H86" s="1006"/>
      <c r="I86" s="1006"/>
      <c r="J86" s="1006"/>
      <c r="K86" s="1007"/>
      <c r="L86" s="715"/>
      <c r="M86" s="715"/>
      <c r="N86" s="715"/>
      <c r="O86" s="715"/>
      <c r="P86" s="715"/>
      <c r="Q86" s="715"/>
      <c r="R86" s="715"/>
      <c r="S86" s="716"/>
      <c r="T86" s="717"/>
      <c r="U86" s="720">
        <f t="shared" si="25"/>
        <v>0</v>
      </c>
      <c r="V86" s="721">
        <f t="shared" si="26"/>
        <v>0</v>
      </c>
      <c r="W86" s="722">
        <f t="shared" si="27"/>
        <v>0</v>
      </c>
      <c r="X86" s="442"/>
      <c r="Y86" s="442"/>
      <c r="Z86" s="442"/>
      <c r="AA86" s="442"/>
      <c r="AB86" s="442"/>
      <c r="AC86" s="442"/>
      <c r="AD86" s="442"/>
      <c r="AE86" s="442"/>
      <c r="AF86" s="442"/>
      <c r="AG86" s="442"/>
      <c r="AH86" s="442"/>
      <c r="AI86" s="442"/>
      <c r="AJ86" s="442"/>
      <c r="AK86" s="442"/>
      <c r="AL86" s="442"/>
      <c r="AM86" s="442"/>
      <c r="AN86" s="442"/>
      <c r="AO86" s="442"/>
      <c r="AP86" s="442"/>
      <c r="AQ86" s="442"/>
      <c r="AR86" s="442"/>
      <c r="AS86" s="442"/>
      <c r="AT86" s="442"/>
      <c r="AU86" s="442"/>
      <c r="AV86" s="442"/>
      <c r="AW86" s="442"/>
      <c r="AX86" s="442"/>
      <c r="AY86" s="442"/>
      <c r="AZ86" s="442"/>
    </row>
    <row r="87" spans="2:52" ht="20.100000000000001" hidden="1" customHeight="1" outlineLevel="1">
      <c r="B87" s="434"/>
      <c r="C87" s="1002"/>
      <c r="D87" s="1003"/>
      <c r="E87" s="1003"/>
      <c r="F87" s="1004"/>
      <c r="G87" s="1005"/>
      <c r="H87" s="1006"/>
      <c r="I87" s="1006"/>
      <c r="J87" s="1006"/>
      <c r="K87" s="1007"/>
      <c r="L87" s="715"/>
      <c r="M87" s="715"/>
      <c r="N87" s="715"/>
      <c r="O87" s="715"/>
      <c r="P87" s="715"/>
      <c r="Q87" s="715"/>
      <c r="R87" s="715"/>
      <c r="S87" s="716"/>
      <c r="T87" s="717"/>
      <c r="U87" s="720">
        <f t="shared" si="25"/>
        <v>0</v>
      </c>
      <c r="V87" s="721">
        <f t="shared" si="26"/>
        <v>0</v>
      </c>
      <c r="W87" s="722">
        <f t="shared" si="27"/>
        <v>0</v>
      </c>
      <c r="X87" s="442"/>
      <c r="Y87" s="442"/>
      <c r="Z87" s="442"/>
      <c r="AA87" s="442"/>
      <c r="AB87" s="442"/>
      <c r="AC87" s="442"/>
      <c r="AD87" s="442"/>
      <c r="AE87" s="442"/>
      <c r="AF87" s="442"/>
      <c r="AG87" s="442"/>
      <c r="AH87" s="442"/>
      <c r="AI87" s="442"/>
      <c r="AJ87" s="442"/>
      <c r="AK87" s="442"/>
      <c r="AL87" s="442"/>
      <c r="AM87" s="442"/>
      <c r="AN87" s="442"/>
      <c r="AO87" s="442"/>
      <c r="AP87" s="442"/>
      <c r="AQ87" s="442"/>
      <c r="AR87" s="442"/>
      <c r="AS87" s="442"/>
      <c r="AT87" s="442"/>
      <c r="AU87" s="442"/>
      <c r="AV87" s="442"/>
      <c r="AW87" s="442"/>
      <c r="AX87" s="442"/>
      <c r="AY87" s="442"/>
      <c r="AZ87" s="442"/>
    </row>
    <row r="88" spans="2:52" ht="20.100000000000001" hidden="1" customHeight="1" outlineLevel="1">
      <c r="B88" s="434"/>
      <c r="C88" s="1002"/>
      <c r="D88" s="1003"/>
      <c r="E88" s="1003"/>
      <c r="F88" s="1004"/>
      <c r="G88" s="1005"/>
      <c r="H88" s="1006"/>
      <c r="I88" s="1006"/>
      <c r="J88" s="1006"/>
      <c r="K88" s="1007"/>
      <c r="L88" s="715"/>
      <c r="M88" s="715"/>
      <c r="N88" s="715"/>
      <c r="O88" s="715"/>
      <c r="P88" s="715"/>
      <c r="Q88" s="715"/>
      <c r="R88" s="715"/>
      <c r="S88" s="716"/>
      <c r="T88" s="717"/>
      <c r="U88" s="720">
        <f t="shared" si="25"/>
        <v>0</v>
      </c>
      <c r="V88" s="721">
        <f t="shared" si="26"/>
        <v>0</v>
      </c>
      <c r="W88" s="722">
        <f t="shared" si="27"/>
        <v>0</v>
      </c>
      <c r="X88" s="442"/>
      <c r="Y88" s="442"/>
      <c r="Z88" s="442"/>
      <c r="AA88" s="442"/>
      <c r="AB88" s="442"/>
      <c r="AC88" s="442"/>
      <c r="AD88" s="442"/>
      <c r="AE88" s="442"/>
      <c r="AF88" s="442"/>
      <c r="AG88" s="442"/>
      <c r="AH88" s="442"/>
      <c r="AI88" s="442"/>
      <c r="AJ88" s="442"/>
      <c r="AK88" s="442"/>
      <c r="AL88" s="442"/>
      <c r="AM88" s="442"/>
      <c r="AN88" s="442"/>
      <c r="AO88" s="442"/>
      <c r="AP88" s="442"/>
      <c r="AQ88" s="442"/>
      <c r="AR88" s="442"/>
      <c r="AS88" s="442"/>
      <c r="AT88" s="442"/>
      <c r="AU88" s="442"/>
      <c r="AV88" s="442"/>
      <c r="AW88" s="442"/>
      <c r="AX88" s="442"/>
      <c r="AY88" s="442"/>
      <c r="AZ88" s="442"/>
    </row>
    <row r="89" spans="2:52" ht="20.100000000000001" hidden="1" customHeight="1" outlineLevel="1">
      <c r="B89" s="434"/>
      <c r="C89" s="1002"/>
      <c r="D89" s="1003"/>
      <c r="E89" s="1003"/>
      <c r="F89" s="1004"/>
      <c r="G89" s="1005"/>
      <c r="H89" s="1006"/>
      <c r="I89" s="1006"/>
      <c r="J89" s="1006"/>
      <c r="K89" s="1007"/>
      <c r="L89" s="715"/>
      <c r="M89" s="715"/>
      <c r="N89" s="715"/>
      <c r="O89" s="715"/>
      <c r="P89" s="715"/>
      <c r="Q89" s="715"/>
      <c r="R89" s="715"/>
      <c r="S89" s="716"/>
      <c r="T89" s="717"/>
      <c r="U89" s="720">
        <f t="shared" si="25"/>
        <v>0</v>
      </c>
      <c r="V89" s="721">
        <f t="shared" si="26"/>
        <v>0</v>
      </c>
      <c r="W89" s="722">
        <f t="shared" si="27"/>
        <v>0</v>
      </c>
      <c r="X89" s="442"/>
      <c r="Y89" s="442"/>
      <c r="Z89" s="442"/>
      <c r="AA89" s="442"/>
      <c r="AB89" s="442"/>
      <c r="AC89" s="442"/>
      <c r="AD89" s="442"/>
      <c r="AE89" s="442"/>
      <c r="AF89" s="442"/>
      <c r="AG89" s="442"/>
      <c r="AH89" s="442"/>
      <c r="AI89" s="442"/>
      <c r="AJ89" s="442"/>
      <c r="AK89" s="442"/>
      <c r="AL89" s="442"/>
      <c r="AM89" s="442"/>
      <c r="AN89" s="442"/>
      <c r="AO89" s="442"/>
      <c r="AP89" s="442"/>
      <c r="AQ89" s="442"/>
      <c r="AR89" s="442"/>
      <c r="AS89" s="442"/>
      <c r="AT89" s="442"/>
      <c r="AU89" s="442"/>
      <c r="AV89" s="442"/>
      <c r="AW89" s="442"/>
      <c r="AX89" s="442"/>
      <c r="AY89" s="442"/>
      <c r="AZ89" s="442"/>
    </row>
    <row r="90" spans="2:52" ht="20.100000000000001" hidden="1" customHeight="1" outlineLevel="1">
      <c r="B90" s="434"/>
      <c r="C90" s="1002"/>
      <c r="D90" s="1003"/>
      <c r="E90" s="1003"/>
      <c r="F90" s="1004"/>
      <c r="G90" s="1005"/>
      <c r="H90" s="1006"/>
      <c r="I90" s="1006"/>
      <c r="J90" s="1006"/>
      <c r="K90" s="1007"/>
      <c r="L90" s="715"/>
      <c r="M90" s="715"/>
      <c r="N90" s="715"/>
      <c r="O90" s="715"/>
      <c r="P90" s="715"/>
      <c r="Q90" s="715"/>
      <c r="R90" s="715"/>
      <c r="S90" s="716"/>
      <c r="T90" s="717"/>
      <c r="U90" s="720">
        <f t="shared" si="25"/>
        <v>0</v>
      </c>
      <c r="V90" s="721">
        <f t="shared" si="26"/>
        <v>0</v>
      </c>
      <c r="W90" s="722">
        <f t="shared" si="27"/>
        <v>0</v>
      </c>
      <c r="X90" s="442"/>
      <c r="Y90" s="442"/>
      <c r="Z90" s="442"/>
      <c r="AA90" s="442"/>
      <c r="AB90" s="442"/>
      <c r="AC90" s="442"/>
      <c r="AD90" s="442"/>
      <c r="AE90" s="442"/>
      <c r="AF90" s="442"/>
      <c r="AG90" s="442"/>
      <c r="AH90" s="442"/>
      <c r="AI90" s="442"/>
      <c r="AJ90" s="442"/>
      <c r="AK90" s="442"/>
      <c r="AL90" s="442"/>
      <c r="AM90" s="442"/>
      <c r="AN90" s="442"/>
      <c r="AO90" s="442"/>
      <c r="AP90" s="442"/>
      <c r="AQ90" s="442"/>
      <c r="AR90" s="442"/>
      <c r="AS90" s="442"/>
      <c r="AT90" s="442"/>
      <c r="AU90" s="442"/>
      <c r="AV90" s="442"/>
      <c r="AW90" s="442"/>
      <c r="AX90" s="442"/>
      <c r="AY90" s="442"/>
      <c r="AZ90" s="442"/>
    </row>
    <row r="91" spans="2:52" ht="20.100000000000001" hidden="1" customHeight="1" outlineLevel="1">
      <c r="B91" s="434"/>
      <c r="C91" s="1002"/>
      <c r="D91" s="1003"/>
      <c r="E91" s="1003"/>
      <c r="F91" s="1004"/>
      <c r="G91" s="1005"/>
      <c r="H91" s="1006"/>
      <c r="I91" s="1006"/>
      <c r="J91" s="1006"/>
      <c r="K91" s="1007"/>
      <c r="L91" s="715"/>
      <c r="M91" s="715"/>
      <c r="N91" s="715"/>
      <c r="O91" s="715"/>
      <c r="P91" s="715"/>
      <c r="Q91" s="715"/>
      <c r="R91" s="715"/>
      <c r="S91" s="716"/>
      <c r="T91" s="717"/>
      <c r="U91" s="720">
        <f t="shared" si="25"/>
        <v>0</v>
      </c>
      <c r="V91" s="721">
        <f t="shared" si="26"/>
        <v>0</v>
      </c>
      <c r="W91" s="722">
        <f t="shared" si="27"/>
        <v>0</v>
      </c>
      <c r="X91" s="442"/>
      <c r="Y91" s="442"/>
      <c r="Z91" s="442"/>
      <c r="AA91" s="442"/>
      <c r="AB91" s="442"/>
      <c r="AC91" s="442"/>
      <c r="AD91" s="442"/>
      <c r="AE91" s="442"/>
      <c r="AF91" s="442"/>
      <c r="AG91" s="442"/>
      <c r="AH91" s="442"/>
      <c r="AI91" s="442"/>
      <c r="AJ91" s="442"/>
      <c r="AK91" s="442"/>
      <c r="AL91" s="442"/>
      <c r="AM91" s="442"/>
      <c r="AN91" s="442"/>
      <c r="AO91" s="442"/>
      <c r="AP91" s="442"/>
      <c r="AQ91" s="442"/>
      <c r="AR91" s="442"/>
      <c r="AS91" s="442"/>
      <c r="AT91" s="442"/>
      <c r="AU91" s="442"/>
      <c r="AV91" s="442"/>
      <c r="AW91" s="442"/>
      <c r="AX91" s="442"/>
      <c r="AY91" s="442"/>
      <c r="AZ91" s="442"/>
    </row>
    <row r="92" spans="2:52" ht="20.100000000000001" hidden="1" customHeight="1" outlineLevel="1">
      <c r="B92" s="434"/>
      <c r="C92" s="1002"/>
      <c r="D92" s="1003"/>
      <c r="E92" s="1003"/>
      <c r="F92" s="1004"/>
      <c r="G92" s="1005"/>
      <c r="H92" s="1006"/>
      <c r="I92" s="1006"/>
      <c r="J92" s="1006"/>
      <c r="K92" s="1007"/>
      <c r="L92" s="715"/>
      <c r="M92" s="715"/>
      <c r="N92" s="715"/>
      <c r="O92" s="715"/>
      <c r="P92" s="715"/>
      <c r="Q92" s="715"/>
      <c r="R92" s="715"/>
      <c r="S92" s="716"/>
      <c r="T92" s="717"/>
      <c r="U92" s="720">
        <f t="shared" si="25"/>
        <v>0</v>
      </c>
      <c r="V92" s="721">
        <f t="shared" si="26"/>
        <v>0</v>
      </c>
      <c r="W92" s="722">
        <f t="shared" si="27"/>
        <v>0</v>
      </c>
      <c r="X92" s="442"/>
      <c r="Y92" s="442"/>
      <c r="Z92" s="442"/>
      <c r="AA92" s="442"/>
      <c r="AB92" s="442"/>
      <c r="AC92" s="442"/>
      <c r="AD92" s="442"/>
      <c r="AE92" s="442"/>
      <c r="AF92" s="442"/>
      <c r="AG92" s="442"/>
      <c r="AH92" s="442"/>
      <c r="AI92" s="442"/>
      <c r="AJ92" s="442"/>
      <c r="AK92" s="442"/>
      <c r="AL92" s="442"/>
      <c r="AM92" s="442"/>
      <c r="AN92" s="442"/>
      <c r="AO92" s="442"/>
      <c r="AP92" s="442"/>
      <c r="AQ92" s="442"/>
      <c r="AR92" s="442"/>
      <c r="AS92" s="442"/>
      <c r="AT92" s="442"/>
      <c r="AU92" s="442"/>
      <c r="AV92" s="442"/>
      <c r="AW92" s="442"/>
      <c r="AX92" s="442"/>
      <c r="AY92" s="442"/>
      <c r="AZ92" s="442"/>
    </row>
    <row r="93" spans="2:52" ht="20.100000000000001" hidden="1" customHeight="1" outlineLevel="1">
      <c r="B93" s="434"/>
      <c r="C93" s="1002"/>
      <c r="D93" s="1003"/>
      <c r="E93" s="1003"/>
      <c r="F93" s="1004"/>
      <c r="G93" s="1005"/>
      <c r="H93" s="1006"/>
      <c r="I93" s="1006"/>
      <c r="J93" s="1006"/>
      <c r="K93" s="1007"/>
      <c r="L93" s="715"/>
      <c r="M93" s="715"/>
      <c r="N93" s="715"/>
      <c r="O93" s="715"/>
      <c r="P93" s="715"/>
      <c r="Q93" s="715"/>
      <c r="R93" s="715"/>
      <c r="S93" s="716"/>
      <c r="T93" s="717"/>
      <c r="U93" s="720">
        <f t="shared" si="25"/>
        <v>0</v>
      </c>
      <c r="V93" s="721">
        <f t="shared" si="26"/>
        <v>0</v>
      </c>
      <c r="W93" s="722">
        <f t="shared" si="27"/>
        <v>0</v>
      </c>
      <c r="X93" s="442"/>
      <c r="Y93" s="442"/>
      <c r="Z93" s="442"/>
      <c r="AA93" s="442"/>
      <c r="AB93" s="442"/>
      <c r="AC93" s="442"/>
      <c r="AD93" s="442"/>
      <c r="AE93" s="442"/>
      <c r="AF93" s="442"/>
      <c r="AG93" s="442"/>
      <c r="AH93" s="442"/>
      <c r="AI93" s="442"/>
      <c r="AJ93" s="442"/>
      <c r="AK93" s="442"/>
      <c r="AL93" s="442"/>
      <c r="AM93" s="442"/>
      <c r="AN93" s="442"/>
      <c r="AO93" s="442"/>
      <c r="AP93" s="442"/>
      <c r="AQ93" s="442"/>
      <c r="AR93" s="442"/>
      <c r="AS93" s="442"/>
      <c r="AT93" s="442"/>
      <c r="AU93" s="442"/>
      <c r="AV93" s="442"/>
      <c r="AW93" s="442"/>
      <c r="AX93" s="442"/>
      <c r="AY93" s="442"/>
      <c r="AZ93" s="442"/>
    </row>
    <row r="94" spans="2:52" ht="20.100000000000001" hidden="1" customHeight="1" outlineLevel="1">
      <c r="B94" s="434"/>
      <c r="C94" s="1002"/>
      <c r="D94" s="1003"/>
      <c r="E94" s="1003"/>
      <c r="F94" s="1004"/>
      <c r="G94" s="1005"/>
      <c r="H94" s="1006"/>
      <c r="I94" s="1006"/>
      <c r="J94" s="1006"/>
      <c r="K94" s="1007"/>
      <c r="L94" s="715"/>
      <c r="M94" s="715"/>
      <c r="N94" s="715"/>
      <c r="O94" s="715"/>
      <c r="P94" s="715"/>
      <c r="Q94" s="715"/>
      <c r="R94" s="715"/>
      <c r="S94" s="716"/>
      <c r="T94" s="717"/>
      <c r="U94" s="720">
        <f t="shared" si="25"/>
        <v>0</v>
      </c>
      <c r="V94" s="721">
        <f t="shared" si="26"/>
        <v>0</v>
      </c>
      <c r="W94" s="722">
        <f t="shared" si="27"/>
        <v>0</v>
      </c>
      <c r="X94" s="442"/>
      <c r="Y94" s="442"/>
      <c r="Z94" s="442"/>
      <c r="AA94" s="442"/>
      <c r="AB94" s="442"/>
      <c r="AC94" s="442"/>
      <c r="AD94" s="442"/>
      <c r="AE94" s="442"/>
      <c r="AF94" s="442"/>
      <c r="AG94" s="442"/>
      <c r="AH94" s="442"/>
      <c r="AI94" s="442"/>
      <c r="AJ94" s="442"/>
      <c r="AK94" s="442"/>
      <c r="AL94" s="442"/>
      <c r="AM94" s="442"/>
      <c r="AN94" s="442"/>
      <c r="AO94" s="442"/>
      <c r="AP94" s="442"/>
      <c r="AQ94" s="442"/>
      <c r="AR94" s="442"/>
      <c r="AS94" s="442"/>
      <c r="AT94" s="442"/>
      <c r="AU94" s="442"/>
      <c r="AV94" s="442"/>
      <c r="AW94" s="442"/>
      <c r="AX94" s="442"/>
      <c r="AY94" s="442"/>
      <c r="AZ94" s="442"/>
    </row>
    <row r="95" spans="2:52" ht="20.100000000000001" hidden="1" customHeight="1" outlineLevel="1">
      <c r="B95" s="434"/>
      <c r="C95" s="1002"/>
      <c r="D95" s="1003"/>
      <c r="E95" s="1003"/>
      <c r="F95" s="1004"/>
      <c r="G95" s="1005"/>
      <c r="H95" s="1006"/>
      <c r="I95" s="1006"/>
      <c r="J95" s="1006"/>
      <c r="K95" s="1007"/>
      <c r="L95" s="715"/>
      <c r="M95" s="715"/>
      <c r="N95" s="715"/>
      <c r="O95" s="715"/>
      <c r="P95" s="715"/>
      <c r="Q95" s="715"/>
      <c r="R95" s="715"/>
      <c r="S95" s="716"/>
      <c r="T95" s="717"/>
      <c r="U95" s="720">
        <f t="shared" si="25"/>
        <v>0</v>
      </c>
      <c r="V95" s="721">
        <f t="shared" si="26"/>
        <v>0</v>
      </c>
      <c r="W95" s="722">
        <f t="shared" si="27"/>
        <v>0</v>
      </c>
      <c r="X95" s="442"/>
      <c r="Y95" s="442"/>
      <c r="Z95" s="442"/>
      <c r="AA95" s="442"/>
      <c r="AB95" s="442"/>
      <c r="AC95" s="442"/>
      <c r="AD95" s="442"/>
      <c r="AE95" s="442"/>
      <c r="AF95" s="442"/>
      <c r="AG95" s="442"/>
      <c r="AH95" s="442"/>
      <c r="AI95" s="442"/>
      <c r="AJ95" s="442"/>
      <c r="AK95" s="442"/>
      <c r="AL95" s="442"/>
      <c r="AM95" s="442"/>
      <c r="AN95" s="442"/>
      <c r="AO95" s="442"/>
      <c r="AP95" s="442"/>
      <c r="AQ95" s="442"/>
      <c r="AR95" s="442"/>
      <c r="AS95" s="442"/>
      <c r="AT95" s="442"/>
      <c r="AU95" s="442"/>
      <c r="AV95" s="442"/>
      <c r="AW95" s="442"/>
      <c r="AX95" s="442"/>
      <c r="AY95" s="442"/>
      <c r="AZ95" s="442"/>
    </row>
    <row r="96" spans="2:52" s="19" customFormat="1" ht="9.9499999999999993" hidden="1" customHeight="1" outlineLevel="1">
      <c r="B96" s="435"/>
      <c r="C96" s="437"/>
      <c r="D96" s="437"/>
      <c r="E96" s="437"/>
      <c r="F96" s="437"/>
      <c r="G96" s="666"/>
      <c r="H96" s="666"/>
      <c r="I96" s="666"/>
      <c r="J96" s="666"/>
      <c r="K96" s="666"/>
      <c r="L96" s="438"/>
      <c r="M96" s="438"/>
      <c r="N96" s="438"/>
      <c r="O96" s="438"/>
      <c r="P96" s="438"/>
      <c r="Q96" s="438"/>
      <c r="R96" s="438"/>
      <c r="S96" s="438"/>
      <c r="T96" s="439"/>
      <c r="U96" s="439"/>
      <c r="V96" s="439"/>
      <c r="W96" s="667"/>
      <c r="X96" s="668"/>
      <c r="Y96" s="668"/>
      <c r="Z96" s="668"/>
      <c r="AA96" s="668"/>
      <c r="AB96" s="668"/>
      <c r="AC96" s="668"/>
      <c r="AD96" s="668"/>
      <c r="AE96" s="668"/>
      <c r="AF96" s="668"/>
      <c r="AG96" s="668"/>
      <c r="AH96" s="668"/>
      <c r="AI96" s="668"/>
      <c r="AJ96" s="668"/>
      <c r="AK96" s="668"/>
      <c r="AL96" s="668"/>
      <c r="AM96" s="668"/>
      <c r="AN96" s="668"/>
      <c r="AO96" s="668"/>
      <c r="AP96" s="668"/>
      <c r="AQ96" s="668"/>
      <c r="AR96" s="668"/>
      <c r="AS96" s="668"/>
      <c r="AT96" s="668"/>
      <c r="AU96" s="668"/>
      <c r="AV96" s="668"/>
      <c r="AW96" s="668"/>
      <c r="AX96" s="668"/>
      <c r="AY96" s="668"/>
      <c r="AZ96" s="668"/>
    </row>
    <row r="97" spans="2:52" ht="20.100000000000001" customHeight="1" collapsed="1">
      <c r="B97" s="714">
        <f>B85+1</f>
        <v>8</v>
      </c>
      <c r="C97" s="1013"/>
      <c r="D97" s="1014"/>
      <c r="E97" s="1014"/>
      <c r="F97" s="1015"/>
      <c r="G97" s="1016"/>
      <c r="H97" s="1017"/>
      <c r="I97" s="1017"/>
      <c r="J97" s="1017"/>
      <c r="K97" s="1018"/>
      <c r="L97" s="701">
        <f t="shared" ref="L97:R97" si="28">SUM(L98:L107)</f>
        <v>0</v>
      </c>
      <c r="M97" s="702">
        <f t="shared" si="28"/>
        <v>0</v>
      </c>
      <c r="N97" s="703">
        <f t="shared" si="28"/>
        <v>0</v>
      </c>
      <c r="O97" s="703">
        <f t="shared" si="28"/>
        <v>0</v>
      </c>
      <c r="P97" s="702">
        <f t="shared" si="28"/>
        <v>0</v>
      </c>
      <c r="Q97" s="704">
        <f t="shared" si="28"/>
        <v>0</v>
      </c>
      <c r="R97" s="701">
        <f t="shared" si="28"/>
        <v>0</v>
      </c>
      <c r="S97" s="705">
        <v>1</v>
      </c>
      <c r="T97" s="706">
        <f>(S98*T98)+(S99*T99)+(S100*T100)+(S101*T101)+(S102*T102)+(S103*T103)+(S104*T104)+(S105*T105)+(S106*T106)+(S107*T107)</f>
        <v>0</v>
      </c>
      <c r="U97" s="665">
        <f t="shared" ref="U97:U107" si="29">S97*T97*(1+MGKZ)*(1+Gewinn)*(1+Sicherheit)</f>
        <v>0</v>
      </c>
      <c r="V97" s="643">
        <f t="shared" ref="V97:V107" si="30">R97*Fertigung</f>
        <v>0</v>
      </c>
      <c r="W97" s="50">
        <f t="shared" ref="W97:W107" si="31">L97*$E$6+M97*$M$6+N97*$M$7+O97*$M$8+P97*$E$7+Q97*$M$9+U97+V97</f>
        <v>0</v>
      </c>
      <c r="X97" s="442"/>
      <c r="Y97" s="442"/>
      <c r="Z97" s="442"/>
      <c r="AA97" s="442"/>
      <c r="AB97" s="442"/>
      <c r="AC97" s="442"/>
      <c r="AD97" s="442"/>
      <c r="AE97" s="442"/>
      <c r="AF97" s="442"/>
      <c r="AG97" s="442"/>
      <c r="AH97" s="442"/>
      <c r="AI97" s="442"/>
      <c r="AJ97" s="442"/>
      <c r="AK97" s="442"/>
      <c r="AL97" s="442"/>
      <c r="AM97" s="442"/>
      <c r="AN97" s="442"/>
      <c r="AO97" s="442"/>
      <c r="AP97" s="442"/>
      <c r="AQ97" s="442"/>
      <c r="AR97" s="442"/>
      <c r="AS97" s="442"/>
      <c r="AT97" s="442"/>
      <c r="AU97" s="442"/>
      <c r="AV97" s="442"/>
      <c r="AW97" s="442"/>
      <c r="AX97" s="442"/>
      <c r="AY97" s="442"/>
      <c r="AZ97" s="442"/>
    </row>
    <row r="98" spans="2:52" ht="20.100000000000001" hidden="1" customHeight="1" outlineLevel="1">
      <c r="B98" s="433"/>
      <c r="C98" s="1002"/>
      <c r="D98" s="1003"/>
      <c r="E98" s="1003"/>
      <c r="F98" s="1004"/>
      <c r="G98" s="1005"/>
      <c r="H98" s="1006"/>
      <c r="I98" s="1006"/>
      <c r="J98" s="1006"/>
      <c r="K98" s="1007"/>
      <c r="L98" s="715"/>
      <c r="M98" s="715"/>
      <c r="N98" s="715"/>
      <c r="O98" s="715"/>
      <c r="P98" s="715"/>
      <c r="Q98" s="715"/>
      <c r="R98" s="715"/>
      <c r="S98" s="716"/>
      <c r="T98" s="717"/>
      <c r="U98" s="720">
        <f t="shared" si="29"/>
        <v>0</v>
      </c>
      <c r="V98" s="721">
        <f t="shared" si="30"/>
        <v>0</v>
      </c>
      <c r="W98" s="722">
        <f t="shared" si="31"/>
        <v>0</v>
      </c>
      <c r="X98" s="442"/>
      <c r="Y98" s="442"/>
      <c r="Z98" s="442"/>
      <c r="AA98" s="442"/>
      <c r="AB98" s="442"/>
      <c r="AC98" s="442"/>
      <c r="AD98" s="442"/>
      <c r="AE98" s="442"/>
      <c r="AF98" s="442"/>
      <c r="AG98" s="442"/>
      <c r="AH98" s="442"/>
      <c r="AI98" s="442"/>
      <c r="AJ98" s="442"/>
      <c r="AK98" s="442"/>
      <c r="AL98" s="442"/>
      <c r="AM98" s="442"/>
      <c r="AN98" s="442"/>
      <c r="AO98" s="442"/>
      <c r="AP98" s="442"/>
      <c r="AQ98" s="442"/>
      <c r="AR98" s="442"/>
      <c r="AS98" s="442"/>
      <c r="AT98" s="442"/>
      <c r="AU98" s="442"/>
      <c r="AV98" s="442"/>
      <c r="AW98" s="442"/>
      <c r="AX98" s="442"/>
      <c r="AY98" s="442"/>
      <c r="AZ98" s="442"/>
    </row>
    <row r="99" spans="2:52" ht="20.100000000000001" hidden="1" customHeight="1" outlineLevel="1">
      <c r="B99" s="434"/>
      <c r="C99" s="1002"/>
      <c r="D99" s="1003"/>
      <c r="E99" s="1003"/>
      <c r="F99" s="1004"/>
      <c r="G99" s="1005"/>
      <c r="H99" s="1006"/>
      <c r="I99" s="1006"/>
      <c r="J99" s="1006"/>
      <c r="K99" s="1007"/>
      <c r="L99" s="715"/>
      <c r="M99" s="715"/>
      <c r="N99" s="715"/>
      <c r="O99" s="715"/>
      <c r="P99" s="715"/>
      <c r="Q99" s="715"/>
      <c r="R99" s="715"/>
      <c r="S99" s="716"/>
      <c r="T99" s="717"/>
      <c r="U99" s="720">
        <f t="shared" si="29"/>
        <v>0</v>
      </c>
      <c r="V99" s="721">
        <f t="shared" si="30"/>
        <v>0</v>
      </c>
      <c r="W99" s="722">
        <f t="shared" si="31"/>
        <v>0</v>
      </c>
      <c r="X99" s="442"/>
      <c r="Y99" s="442"/>
      <c r="Z99" s="442"/>
      <c r="AA99" s="442"/>
      <c r="AB99" s="442"/>
      <c r="AC99" s="442"/>
      <c r="AD99" s="442"/>
      <c r="AE99" s="442"/>
      <c r="AF99" s="442"/>
      <c r="AG99" s="442"/>
      <c r="AH99" s="442"/>
      <c r="AI99" s="442"/>
      <c r="AJ99" s="442"/>
      <c r="AK99" s="442"/>
      <c r="AL99" s="442"/>
      <c r="AM99" s="442"/>
      <c r="AN99" s="442"/>
      <c r="AO99" s="442"/>
      <c r="AP99" s="442"/>
      <c r="AQ99" s="442"/>
      <c r="AR99" s="442"/>
      <c r="AS99" s="442"/>
      <c r="AT99" s="442"/>
      <c r="AU99" s="442"/>
      <c r="AV99" s="442"/>
      <c r="AW99" s="442"/>
      <c r="AX99" s="442"/>
      <c r="AY99" s="442"/>
      <c r="AZ99" s="442"/>
    </row>
    <row r="100" spans="2:52" ht="20.100000000000001" hidden="1" customHeight="1" outlineLevel="1">
      <c r="B100" s="434"/>
      <c r="C100" s="1002"/>
      <c r="D100" s="1003"/>
      <c r="E100" s="1003"/>
      <c r="F100" s="1004"/>
      <c r="G100" s="1005"/>
      <c r="H100" s="1006"/>
      <c r="I100" s="1006"/>
      <c r="J100" s="1006"/>
      <c r="K100" s="1007"/>
      <c r="L100" s="715"/>
      <c r="M100" s="715"/>
      <c r="N100" s="715"/>
      <c r="O100" s="715"/>
      <c r="P100" s="715"/>
      <c r="Q100" s="715"/>
      <c r="R100" s="715"/>
      <c r="S100" s="716"/>
      <c r="T100" s="717"/>
      <c r="U100" s="720">
        <f t="shared" si="29"/>
        <v>0</v>
      </c>
      <c r="V100" s="721">
        <f t="shared" si="30"/>
        <v>0</v>
      </c>
      <c r="W100" s="722">
        <f t="shared" si="31"/>
        <v>0</v>
      </c>
      <c r="X100" s="442"/>
      <c r="Y100" s="442"/>
      <c r="Z100" s="442"/>
      <c r="AA100" s="442"/>
      <c r="AB100" s="442"/>
      <c r="AC100" s="442"/>
      <c r="AD100" s="442"/>
      <c r="AE100" s="442"/>
      <c r="AF100" s="442"/>
      <c r="AG100" s="442"/>
      <c r="AH100" s="442"/>
      <c r="AI100" s="442"/>
      <c r="AJ100" s="442"/>
      <c r="AK100" s="442"/>
      <c r="AL100" s="442"/>
      <c r="AM100" s="442"/>
      <c r="AN100" s="442"/>
      <c r="AO100" s="442"/>
      <c r="AP100" s="442"/>
      <c r="AQ100" s="442"/>
      <c r="AR100" s="442"/>
      <c r="AS100" s="442"/>
      <c r="AT100" s="442"/>
      <c r="AU100" s="442"/>
      <c r="AV100" s="442"/>
      <c r="AW100" s="442"/>
      <c r="AX100" s="442"/>
      <c r="AY100" s="442"/>
      <c r="AZ100" s="442"/>
    </row>
    <row r="101" spans="2:52" ht="20.100000000000001" hidden="1" customHeight="1" outlineLevel="1">
      <c r="B101" s="434"/>
      <c r="C101" s="1002"/>
      <c r="D101" s="1003"/>
      <c r="E101" s="1003"/>
      <c r="F101" s="1004"/>
      <c r="G101" s="1005"/>
      <c r="H101" s="1006"/>
      <c r="I101" s="1006"/>
      <c r="J101" s="1006"/>
      <c r="K101" s="1007"/>
      <c r="L101" s="715"/>
      <c r="M101" s="715"/>
      <c r="N101" s="715"/>
      <c r="O101" s="715"/>
      <c r="P101" s="715"/>
      <c r="Q101" s="715"/>
      <c r="R101" s="715"/>
      <c r="S101" s="716"/>
      <c r="T101" s="717"/>
      <c r="U101" s="720">
        <f t="shared" si="29"/>
        <v>0</v>
      </c>
      <c r="V101" s="721">
        <f t="shared" si="30"/>
        <v>0</v>
      </c>
      <c r="W101" s="722">
        <f t="shared" si="31"/>
        <v>0</v>
      </c>
      <c r="X101" s="442"/>
      <c r="Y101" s="442"/>
      <c r="Z101" s="442"/>
      <c r="AA101" s="442"/>
      <c r="AB101" s="442"/>
      <c r="AC101" s="442"/>
      <c r="AD101" s="442"/>
      <c r="AE101" s="442"/>
      <c r="AF101" s="442"/>
      <c r="AG101" s="442"/>
      <c r="AH101" s="442"/>
      <c r="AI101" s="442"/>
      <c r="AJ101" s="442"/>
      <c r="AK101" s="442"/>
      <c r="AL101" s="442"/>
      <c r="AM101" s="442"/>
      <c r="AN101" s="442"/>
      <c r="AO101" s="442"/>
      <c r="AP101" s="442"/>
      <c r="AQ101" s="442"/>
      <c r="AR101" s="442"/>
      <c r="AS101" s="442"/>
      <c r="AT101" s="442"/>
      <c r="AU101" s="442"/>
      <c r="AV101" s="442"/>
      <c r="AW101" s="442"/>
      <c r="AX101" s="442"/>
      <c r="AY101" s="442"/>
      <c r="AZ101" s="442"/>
    </row>
    <row r="102" spans="2:52" ht="20.100000000000001" hidden="1" customHeight="1" outlineLevel="1">
      <c r="B102" s="434"/>
      <c r="C102" s="1002"/>
      <c r="D102" s="1003"/>
      <c r="E102" s="1003"/>
      <c r="F102" s="1004"/>
      <c r="G102" s="1005"/>
      <c r="H102" s="1006"/>
      <c r="I102" s="1006"/>
      <c r="J102" s="1006"/>
      <c r="K102" s="1007"/>
      <c r="L102" s="715"/>
      <c r="M102" s="715"/>
      <c r="N102" s="715"/>
      <c r="O102" s="715"/>
      <c r="P102" s="715"/>
      <c r="Q102" s="715"/>
      <c r="R102" s="715"/>
      <c r="S102" s="716"/>
      <c r="T102" s="717"/>
      <c r="U102" s="720">
        <f t="shared" si="29"/>
        <v>0</v>
      </c>
      <c r="V102" s="721">
        <f t="shared" si="30"/>
        <v>0</v>
      </c>
      <c r="W102" s="722">
        <f t="shared" si="31"/>
        <v>0</v>
      </c>
      <c r="X102" s="442"/>
      <c r="Y102" s="442"/>
      <c r="Z102" s="442"/>
      <c r="AA102" s="442"/>
      <c r="AB102" s="442"/>
      <c r="AC102" s="442"/>
      <c r="AD102" s="442"/>
      <c r="AE102" s="442"/>
      <c r="AF102" s="442"/>
      <c r="AG102" s="442"/>
      <c r="AH102" s="442"/>
      <c r="AI102" s="442"/>
      <c r="AJ102" s="442"/>
      <c r="AK102" s="442"/>
      <c r="AL102" s="442"/>
      <c r="AM102" s="442"/>
      <c r="AN102" s="442"/>
      <c r="AO102" s="442"/>
      <c r="AP102" s="442"/>
      <c r="AQ102" s="442"/>
      <c r="AR102" s="442"/>
      <c r="AS102" s="442"/>
      <c r="AT102" s="442"/>
      <c r="AU102" s="442"/>
      <c r="AV102" s="442"/>
      <c r="AW102" s="442"/>
      <c r="AX102" s="442"/>
      <c r="AY102" s="442"/>
      <c r="AZ102" s="442"/>
    </row>
    <row r="103" spans="2:52" ht="20.100000000000001" hidden="1" customHeight="1" outlineLevel="1">
      <c r="B103" s="434"/>
      <c r="C103" s="1002"/>
      <c r="D103" s="1003"/>
      <c r="E103" s="1003"/>
      <c r="F103" s="1004"/>
      <c r="G103" s="1005"/>
      <c r="H103" s="1006"/>
      <c r="I103" s="1006"/>
      <c r="J103" s="1006"/>
      <c r="K103" s="1007"/>
      <c r="L103" s="715"/>
      <c r="M103" s="715"/>
      <c r="N103" s="715"/>
      <c r="O103" s="715"/>
      <c r="P103" s="715"/>
      <c r="Q103" s="715"/>
      <c r="R103" s="715"/>
      <c r="S103" s="716"/>
      <c r="T103" s="717"/>
      <c r="U103" s="720">
        <f t="shared" si="29"/>
        <v>0</v>
      </c>
      <c r="V103" s="721">
        <f t="shared" si="30"/>
        <v>0</v>
      </c>
      <c r="W103" s="722">
        <f t="shared" si="31"/>
        <v>0</v>
      </c>
      <c r="X103" s="442"/>
      <c r="Y103" s="442"/>
      <c r="Z103" s="442"/>
      <c r="AA103" s="442"/>
      <c r="AB103" s="442"/>
      <c r="AC103" s="442"/>
      <c r="AD103" s="442"/>
      <c r="AE103" s="442"/>
      <c r="AF103" s="442"/>
      <c r="AG103" s="442"/>
      <c r="AH103" s="442"/>
      <c r="AI103" s="442"/>
      <c r="AJ103" s="442"/>
      <c r="AK103" s="442"/>
      <c r="AL103" s="442"/>
      <c r="AM103" s="442"/>
      <c r="AN103" s="442"/>
      <c r="AO103" s="442"/>
      <c r="AP103" s="442"/>
      <c r="AQ103" s="442"/>
      <c r="AR103" s="442"/>
      <c r="AS103" s="442"/>
      <c r="AT103" s="442"/>
      <c r="AU103" s="442"/>
      <c r="AV103" s="442"/>
      <c r="AW103" s="442"/>
      <c r="AX103" s="442"/>
      <c r="AY103" s="442"/>
      <c r="AZ103" s="442"/>
    </row>
    <row r="104" spans="2:52" ht="20.100000000000001" hidden="1" customHeight="1" outlineLevel="1">
      <c r="B104" s="434"/>
      <c r="C104" s="1002"/>
      <c r="D104" s="1003"/>
      <c r="E104" s="1003"/>
      <c r="F104" s="1004"/>
      <c r="G104" s="1005"/>
      <c r="H104" s="1006"/>
      <c r="I104" s="1006"/>
      <c r="J104" s="1006"/>
      <c r="K104" s="1007"/>
      <c r="L104" s="715"/>
      <c r="M104" s="715"/>
      <c r="N104" s="715"/>
      <c r="O104" s="715"/>
      <c r="P104" s="715"/>
      <c r="Q104" s="715"/>
      <c r="R104" s="715"/>
      <c r="S104" s="716"/>
      <c r="T104" s="717"/>
      <c r="U104" s="720">
        <f t="shared" si="29"/>
        <v>0</v>
      </c>
      <c r="V104" s="721">
        <f t="shared" si="30"/>
        <v>0</v>
      </c>
      <c r="W104" s="722">
        <f t="shared" si="31"/>
        <v>0</v>
      </c>
      <c r="X104" s="442"/>
      <c r="Y104" s="442"/>
      <c r="Z104" s="442"/>
      <c r="AA104" s="442"/>
      <c r="AB104" s="442"/>
      <c r="AC104" s="442"/>
      <c r="AD104" s="442"/>
      <c r="AE104" s="442"/>
      <c r="AF104" s="442"/>
      <c r="AG104" s="442"/>
      <c r="AH104" s="442"/>
      <c r="AI104" s="442"/>
      <c r="AJ104" s="442"/>
      <c r="AK104" s="442"/>
      <c r="AL104" s="442"/>
      <c r="AM104" s="442"/>
      <c r="AN104" s="442"/>
      <c r="AO104" s="442"/>
      <c r="AP104" s="442"/>
      <c r="AQ104" s="442"/>
      <c r="AR104" s="442"/>
      <c r="AS104" s="442"/>
      <c r="AT104" s="442"/>
      <c r="AU104" s="442"/>
      <c r="AV104" s="442"/>
      <c r="AW104" s="442"/>
      <c r="AX104" s="442"/>
      <c r="AY104" s="442"/>
      <c r="AZ104" s="442"/>
    </row>
    <row r="105" spans="2:52" ht="20.100000000000001" hidden="1" customHeight="1" outlineLevel="1">
      <c r="B105" s="434"/>
      <c r="C105" s="1002"/>
      <c r="D105" s="1003"/>
      <c r="E105" s="1003"/>
      <c r="F105" s="1004"/>
      <c r="G105" s="1005"/>
      <c r="H105" s="1006"/>
      <c r="I105" s="1006"/>
      <c r="J105" s="1006"/>
      <c r="K105" s="1007"/>
      <c r="L105" s="715"/>
      <c r="M105" s="715"/>
      <c r="N105" s="715"/>
      <c r="O105" s="715"/>
      <c r="P105" s="715"/>
      <c r="Q105" s="715"/>
      <c r="R105" s="715"/>
      <c r="S105" s="716"/>
      <c r="T105" s="717"/>
      <c r="U105" s="720">
        <f t="shared" si="29"/>
        <v>0</v>
      </c>
      <c r="V105" s="721">
        <f t="shared" si="30"/>
        <v>0</v>
      </c>
      <c r="W105" s="722">
        <f t="shared" si="31"/>
        <v>0</v>
      </c>
      <c r="X105" s="442"/>
      <c r="Y105" s="442"/>
      <c r="Z105" s="442"/>
      <c r="AA105" s="442"/>
      <c r="AB105" s="442"/>
      <c r="AC105" s="442"/>
      <c r="AD105" s="442"/>
      <c r="AE105" s="442"/>
      <c r="AF105" s="442"/>
      <c r="AG105" s="442"/>
      <c r="AH105" s="442"/>
      <c r="AI105" s="442"/>
      <c r="AJ105" s="442"/>
      <c r="AK105" s="442"/>
      <c r="AL105" s="442"/>
      <c r="AM105" s="442"/>
      <c r="AN105" s="442"/>
      <c r="AO105" s="442"/>
      <c r="AP105" s="442"/>
      <c r="AQ105" s="442"/>
      <c r="AR105" s="442"/>
      <c r="AS105" s="442"/>
      <c r="AT105" s="442"/>
      <c r="AU105" s="442"/>
      <c r="AV105" s="442"/>
      <c r="AW105" s="442"/>
      <c r="AX105" s="442"/>
      <c r="AY105" s="442"/>
      <c r="AZ105" s="442"/>
    </row>
    <row r="106" spans="2:52" ht="20.100000000000001" hidden="1" customHeight="1" outlineLevel="1">
      <c r="B106" s="434"/>
      <c r="C106" s="1002"/>
      <c r="D106" s="1003"/>
      <c r="E106" s="1003"/>
      <c r="F106" s="1004"/>
      <c r="G106" s="1005"/>
      <c r="H106" s="1006"/>
      <c r="I106" s="1006"/>
      <c r="J106" s="1006"/>
      <c r="K106" s="1007"/>
      <c r="L106" s="715"/>
      <c r="M106" s="715"/>
      <c r="N106" s="715"/>
      <c r="O106" s="715"/>
      <c r="P106" s="715"/>
      <c r="Q106" s="715"/>
      <c r="R106" s="715"/>
      <c r="S106" s="716"/>
      <c r="T106" s="717"/>
      <c r="U106" s="720">
        <f t="shared" si="29"/>
        <v>0</v>
      </c>
      <c r="V106" s="721">
        <f t="shared" si="30"/>
        <v>0</v>
      </c>
      <c r="W106" s="722">
        <f t="shared" si="31"/>
        <v>0</v>
      </c>
      <c r="X106" s="442"/>
      <c r="Y106" s="442"/>
      <c r="Z106" s="442"/>
      <c r="AA106" s="442"/>
      <c r="AB106" s="442"/>
      <c r="AC106" s="442"/>
      <c r="AD106" s="442"/>
      <c r="AE106" s="442"/>
      <c r="AF106" s="442"/>
      <c r="AG106" s="442"/>
      <c r="AH106" s="442"/>
      <c r="AI106" s="442"/>
      <c r="AJ106" s="442"/>
      <c r="AK106" s="442"/>
      <c r="AL106" s="442"/>
      <c r="AM106" s="442"/>
      <c r="AN106" s="442"/>
      <c r="AO106" s="442"/>
      <c r="AP106" s="442"/>
      <c r="AQ106" s="442"/>
      <c r="AR106" s="442"/>
      <c r="AS106" s="442"/>
      <c r="AT106" s="442"/>
      <c r="AU106" s="442"/>
      <c r="AV106" s="442"/>
      <c r="AW106" s="442"/>
      <c r="AX106" s="442"/>
      <c r="AY106" s="442"/>
      <c r="AZ106" s="442"/>
    </row>
    <row r="107" spans="2:52" ht="20.100000000000001" hidden="1" customHeight="1" outlineLevel="1">
      <c r="B107" s="434"/>
      <c r="C107" s="1002"/>
      <c r="D107" s="1003"/>
      <c r="E107" s="1003"/>
      <c r="F107" s="1004"/>
      <c r="G107" s="1005"/>
      <c r="H107" s="1006"/>
      <c r="I107" s="1006"/>
      <c r="J107" s="1006"/>
      <c r="K107" s="1007"/>
      <c r="L107" s="715"/>
      <c r="M107" s="715"/>
      <c r="N107" s="715"/>
      <c r="O107" s="715"/>
      <c r="P107" s="715"/>
      <c r="Q107" s="715"/>
      <c r="R107" s="715"/>
      <c r="S107" s="716"/>
      <c r="T107" s="717"/>
      <c r="U107" s="720">
        <f t="shared" si="29"/>
        <v>0</v>
      </c>
      <c r="V107" s="721">
        <f t="shared" si="30"/>
        <v>0</v>
      </c>
      <c r="W107" s="722">
        <f t="shared" si="31"/>
        <v>0</v>
      </c>
      <c r="X107" s="442"/>
      <c r="Y107" s="442"/>
      <c r="Z107" s="442"/>
      <c r="AA107" s="442"/>
      <c r="AB107" s="442"/>
      <c r="AC107" s="442"/>
      <c r="AD107" s="442"/>
      <c r="AE107" s="442"/>
      <c r="AF107" s="442"/>
      <c r="AG107" s="442"/>
      <c r="AH107" s="442"/>
      <c r="AI107" s="442"/>
      <c r="AJ107" s="442"/>
      <c r="AK107" s="442"/>
      <c r="AL107" s="442"/>
      <c r="AM107" s="442"/>
      <c r="AN107" s="442"/>
      <c r="AO107" s="442"/>
      <c r="AP107" s="442"/>
      <c r="AQ107" s="442"/>
      <c r="AR107" s="442"/>
      <c r="AS107" s="442"/>
      <c r="AT107" s="442"/>
      <c r="AU107" s="442"/>
      <c r="AV107" s="442"/>
      <c r="AW107" s="442"/>
      <c r="AX107" s="442"/>
      <c r="AY107" s="442"/>
      <c r="AZ107" s="442"/>
    </row>
    <row r="108" spans="2:52" s="19" customFormat="1" ht="9.9499999999999993" hidden="1" customHeight="1" outlineLevel="1">
      <c r="B108" s="435"/>
      <c r="C108" s="437"/>
      <c r="D108" s="437"/>
      <c r="E108" s="437"/>
      <c r="F108" s="437"/>
      <c r="G108" s="666"/>
      <c r="H108" s="666"/>
      <c r="I108" s="666"/>
      <c r="J108" s="666"/>
      <c r="K108" s="666"/>
      <c r="L108" s="438"/>
      <c r="M108" s="438"/>
      <c r="N108" s="438"/>
      <c r="O108" s="438"/>
      <c r="P108" s="438"/>
      <c r="Q108" s="438"/>
      <c r="R108" s="438"/>
      <c r="S108" s="438"/>
      <c r="T108" s="439"/>
      <c r="U108" s="439"/>
      <c r="V108" s="439"/>
      <c r="W108" s="667"/>
      <c r="X108" s="668"/>
      <c r="Y108" s="668"/>
      <c r="Z108" s="668"/>
      <c r="AA108" s="668"/>
      <c r="AB108" s="668"/>
      <c r="AC108" s="668"/>
      <c r="AD108" s="668"/>
      <c r="AE108" s="668"/>
      <c r="AF108" s="668"/>
      <c r="AG108" s="668"/>
      <c r="AH108" s="668"/>
      <c r="AI108" s="668"/>
      <c r="AJ108" s="668"/>
      <c r="AK108" s="668"/>
      <c r="AL108" s="668"/>
      <c r="AM108" s="668"/>
      <c r="AN108" s="668"/>
      <c r="AO108" s="668"/>
      <c r="AP108" s="668"/>
      <c r="AQ108" s="668"/>
      <c r="AR108" s="668"/>
      <c r="AS108" s="668"/>
      <c r="AT108" s="668"/>
      <c r="AU108" s="668"/>
      <c r="AV108" s="668"/>
      <c r="AW108" s="668"/>
      <c r="AX108" s="668"/>
      <c r="AY108" s="668"/>
      <c r="AZ108" s="668"/>
    </row>
    <row r="109" spans="2:52" ht="20.100000000000001" customHeight="1" collapsed="1">
      <c r="B109" s="714">
        <f>B97+1</f>
        <v>9</v>
      </c>
      <c r="C109" s="1013"/>
      <c r="D109" s="1014"/>
      <c r="E109" s="1014"/>
      <c r="F109" s="1015"/>
      <c r="G109" s="1016"/>
      <c r="H109" s="1017"/>
      <c r="I109" s="1017"/>
      <c r="J109" s="1017"/>
      <c r="K109" s="1018"/>
      <c r="L109" s="701">
        <f t="shared" ref="L109:R109" si="32">SUM(L110:L119)</f>
        <v>0</v>
      </c>
      <c r="M109" s="702">
        <f t="shared" si="32"/>
        <v>0</v>
      </c>
      <c r="N109" s="703">
        <f t="shared" si="32"/>
        <v>0</v>
      </c>
      <c r="O109" s="703">
        <f t="shared" si="32"/>
        <v>0</v>
      </c>
      <c r="P109" s="702">
        <f t="shared" si="32"/>
        <v>0</v>
      </c>
      <c r="Q109" s="704">
        <f t="shared" si="32"/>
        <v>0</v>
      </c>
      <c r="R109" s="701">
        <f t="shared" si="32"/>
        <v>0</v>
      </c>
      <c r="S109" s="705">
        <v>1</v>
      </c>
      <c r="T109" s="706">
        <f>(S110*T110)+(S111*T111)+(S112*T112)+(S113*T113)+(S114*T114)+(S115*T115)+(S116*T116)+(S117*T117)+(S118*T118)+(S119*T119)</f>
        <v>0</v>
      </c>
      <c r="U109" s="665">
        <f t="shared" ref="U109:U119" si="33">S109*T109*(1+MGKZ)*(1+Gewinn)*(1+Sicherheit)</f>
        <v>0</v>
      </c>
      <c r="V109" s="643">
        <f t="shared" ref="V109:V119" si="34">R109*Fertigung</f>
        <v>0</v>
      </c>
      <c r="W109" s="50">
        <f t="shared" ref="W109:W119" si="35">L109*$E$6+M109*$M$6+N109*$M$7+O109*$M$8+P109*$E$7+Q109*$M$9+U109+V109</f>
        <v>0</v>
      </c>
      <c r="X109" s="442"/>
      <c r="Y109" s="442"/>
      <c r="Z109" s="442"/>
      <c r="AA109" s="442"/>
      <c r="AB109" s="442"/>
      <c r="AC109" s="442"/>
      <c r="AD109" s="442"/>
      <c r="AE109" s="442"/>
      <c r="AF109" s="442"/>
      <c r="AG109" s="442"/>
      <c r="AH109" s="442"/>
      <c r="AI109" s="442"/>
      <c r="AJ109" s="442"/>
      <c r="AK109" s="442"/>
      <c r="AL109" s="442"/>
      <c r="AM109" s="442"/>
      <c r="AN109" s="442"/>
      <c r="AO109" s="442"/>
      <c r="AP109" s="442"/>
      <c r="AQ109" s="442"/>
      <c r="AR109" s="442"/>
      <c r="AS109" s="442"/>
      <c r="AT109" s="442"/>
      <c r="AU109" s="442"/>
      <c r="AV109" s="442"/>
      <c r="AW109" s="442"/>
      <c r="AX109" s="442"/>
      <c r="AY109" s="442"/>
      <c r="AZ109" s="442"/>
    </row>
    <row r="110" spans="2:52" ht="20.100000000000001" hidden="1" customHeight="1" outlineLevel="1">
      <c r="B110" s="433"/>
      <c r="C110" s="1002"/>
      <c r="D110" s="1003"/>
      <c r="E110" s="1003"/>
      <c r="F110" s="1004"/>
      <c r="G110" s="1005"/>
      <c r="H110" s="1006"/>
      <c r="I110" s="1006"/>
      <c r="J110" s="1006"/>
      <c r="K110" s="1007"/>
      <c r="L110" s="715"/>
      <c r="M110" s="715"/>
      <c r="N110" s="715"/>
      <c r="O110" s="715"/>
      <c r="P110" s="715"/>
      <c r="Q110" s="715"/>
      <c r="R110" s="715"/>
      <c r="S110" s="716"/>
      <c r="T110" s="717"/>
      <c r="U110" s="720">
        <f t="shared" si="33"/>
        <v>0</v>
      </c>
      <c r="V110" s="721">
        <f t="shared" si="34"/>
        <v>0</v>
      </c>
      <c r="W110" s="722">
        <f t="shared" si="35"/>
        <v>0</v>
      </c>
      <c r="X110" s="442"/>
      <c r="Y110" s="442"/>
      <c r="Z110" s="442"/>
      <c r="AA110" s="442"/>
      <c r="AB110" s="442"/>
      <c r="AC110" s="442"/>
      <c r="AD110" s="442"/>
      <c r="AE110" s="442"/>
      <c r="AF110" s="442"/>
      <c r="AG110" s="442"/>
      <c r="AH110" s="442"/>
      <c r="AI110" s="442"/>
      <c r="AJ110" s="442"/>
      <c r="AK110" s="442"/>
      <c r="AL110" s="442"/>
      <c r="AM110" s="442"/>
      <c r="AN110" s="442"/>
      <c r="AO110" s="442"/>
      <c r="AP110" s="442"/>
      <c r="AQ110" s="442"/>
      <c r="AR110" s="442"/>
      <c r="AS110" s="442"/>
      <c r="AT110" s="442"/>
      <c r="AU110" s="442"/>
      <c r="AV110" s="442"/>
      <c r="AW110" s="442"/>
      <c r="AX110" s="442"/>
      <c r="AY110" s="442"/>
      <c r="AZ110" s="442"/>
    </row>
    <row r="111" spans="2:52" ht="20.100000000000001" hidden="1" customHeight="1" outlineLevel="1">
      <c r="B111" s="434"/>
      <c r="C111" s="1002"/>
      <c r="D111" s="1003"/>
      <c r="E111" s="1003"/>
      <c r="F111" s="1004"/>
      <c r="G111" s="1005"/>
      <c r="H111" s="1006"/>
      <c r="I111" s="1006"/>
      <c r="J111" s="1006"/>
      <c r="K111" s="1007"/>
      <c r="L111" s="715"/>
      <c r="M111" s="715"/>
      <c r="N111" s="715"/>
      <c r="O111" s="715"/>
      <c r="P111" s="715"/>
      <c r="Q111" s="715"/>
      <c r="R111" s="715"/>
      <c r="S111" s="716"/>
      <c r="T111" s="717"/>
      <c r="U111" s="720">
        <f t="shared" si="33"/>
        <v>0</v>
      </c>
      <c r="V111" s="721">
        <f t="shared" si="34"/>
        <v>0</v>
      </c>
      <c r="W111" s="722">
        <f t="shared" si="35"/>
        <v>0</v>
      </c>
      <c r="X111" s="442"/>
      <c r="Y111" s="442"/>
      <c r="Z111" s="442"/>
      <c r="AA111" s="442"/>
      <c r="AB111" s="442"/>
      <c r="AC111" s="442"/>
      <c r="AD111" s="442"/>
      <c r="AE111" s="442"/>
      <c r="AF111" s="442"/>
      <c r="AG111" s="442"/>
      <c r="AH111" s="442"/>
      <c r="AI111" s="442"/>
      <c r="AJ111" s="442"/>
      <c r="AK111" s="442"/>
      <c r="AL111" s="442"/>
      <c r="AM111" s="442"/>
      <c r="AN111" s="442"/>
      <c r="AO111" s="442"/>
      <c r="AP111" s="442"/>
      <c r="AQ111" s="442"/>
      <c r="AR111" s="442"/>
      <c r="AS111" s="442"/>
      <c r="AT111" s="442"/>
      <c r="AU111" s="442"/>
      <c r="AV111" s="442"/>
      <c r="AW111" s="442"/>
      <c r="AX111" s="442"/>
      <c r="AY111" s="442"/>
      <c r="AZ111" s="442"/>
    </row>
    <row r="112" spans="2:52" ht="20.100000000000001" hidden="1" customHeight="1" outlineLevel="1">
      <c r="B112" s="434"/>
      <c r="C112" s="1002"/>
      <c r="D112" s="1003"/>
      <c r="E112" s="1003"/>
      <c r="F112" s="1004"/>
      <c r="G112" s="1005"/>
      <c r="H112" s="1006"/>
      <c r="I112" s="1006"/>
      <c r="J112" s="1006"/>
      <c r="K112" s="1007"/>
      <c r="L112" s="715"/>
      <c r="M112" s="715"/>
      <c r="N112" s="715"/>
      <c r="O112" s="715"/>
      <c r="P112" s="715"/>
      <c r="Q112" s="715"/>
      <c r="R112" s="715"/>
      <c r="S112" s="716"/>
      <c r="T112" s="717"/>
      <c r="U112" s="720">
        <f t="shared" si="33"/>
        <v>0</v>
      </c>
      <c r="V112" s="721">
        <f t="shared" si="34"/>
        <v>0</v>
      </c>
      <c r="W112" s="722">
        <f t="shared" si="35"/>
        <v>0</v>
      </c>
      <c r="X112" s="442"/>
      <c r="Y112" s="442"/>
      <c r="Z112" s="442"/>
      <c r="AA112" s="442"/>
      <c r="AB112" s="442"/>
      <c r="AC112" s="442"/>
      <c r="AD112" s="442"/>
      <c r="AE112" s="442"/>
      <c r="AF112" s="442"/>
      <c r="AG112" s="442"/>
      <c r="AH112" s="442"/>
      <c r="AI112" s="442"/>
      <c r="AJ112" s="442"/>
      <c r="AK112" s="442"/>
      <c r="AL112" s="442"/>
      <c r="AM112" s="442"/>
      <c r="AN112" s="442"/>
      <c r="AO112" s="442"/>
      <c r="AP112" s="442"/>
      <c r="AQ112" s="442"/>
      <c r="AR112" s="442"/>
      <c r="AS112" s="442"/>
      <c r="AT112" s="442"/>
      <c r="AU112" s="442"/>
      <c r="AV112" s="442"/>
      <c r="AW112" s="442"/>
      <c r="AX112" s="442"/>
      <c r="AY112" s="442"/>
      <c r="AZ112" s="442"/>
    </row>
    <row r="113" spans="2:52" ht="20.100000000000001" hidden="1" customHeight="1" outlineLevel="1">
      <c r="B113" s="434"/>
      <c r="C113" s="1002"/>
      <c r="D113" s="1003"/>
      <c r="E113" s="1003"/>
      <c r="F113" s="1004"/>
      <c r="G113" s="1005"/>
      <c r="H113" s="1006"/>
      <c r="I113" s="1006"/>
      <c r="J113" s="1006"/>
      <c r="K113" s="1007"/>
      <c r="L113" s="715"/>
      <c r="M113" s="715"/>
      <c r="N113" s="715"/>
      <c r="O113" s="715"/>
      <c r="P113" s="715"/>
      <c r="Q113" s="715"/>
      <c r="R113" s="715"/>
      <c r="S113" s="716"/>
      <c r="T113" s="717"/>
      <c r="U113" s="720">
        <f t="shared" si="33"/>
        <v>0</v>
      </c>
      <c r="V113" s="721">
        <f t="shared" si="34"/>
        <v>0</v>
      </c>
      <c r="W113" s="722">
        <f t="shared" si="35"/>
        <v>0</v>
      </c>
      <c r="X113" s="442"/>
      <c r="Y113" s="442"/>
      <c r="Z113" s="442"/>
      <c r="AA113" s="442"/>
      <c r="AB113" s="442"/>
      <c r="AC113" s="442"/>
      <c r="AD113" s="442"/>
      <c r="AE113" s="442"/>
      <c r="AF113" s="442"/>
      <c r="AG113" s="442"/>
      <c r="AH113" s="442"/>
      <c r="AI113" s="442"/>
      <c r="AJ113" s="442"/>
      <c r="AK113" s="442"/>
      <c r="AL113" s="442"/>
      <c r="AM113" s="442"/>
      <c r="AN113" s="442"/>
      <c r="AO113" s="442"/>
      <c r="AP113" s="442"/>
      <c r="AQ113" s="442"/>
      <c r="AR113" s="442"/>
      <c r="AS113" s="442"/>
      <c r="AT113" s="442"/>
      <c r="AU113" s="442"/>
      <c r="AV113" s="442"/>
      <c r="AW113" s="442"/>
      <c r="AX113" s="442"/>
      <c r="AY113" s="442"/>
      <c r="AZ113" s="442"/>
    </row>
    <row r="114" spans="2:52" ht="20.100000000000001" hidden="1" customHeight="1" outlineLevel="1">
      <c r="B114" s="434"/>
      <c r="C114" s="1002"/>
      <c r="D114" s="1003"/>
      <c r="E114" s="1003"/>
      <c r="F114" s="1004"/>
      <c r="G114" s="1005"/>
      <c r="H114" s="1006"/>
      <c r="I114" s="1006"/>
      <c r="J114" s="1006"/>
      <c r="K114" s="1007"/>
      <c r="L114" s="715"/>
      <c r="M114" s="715"/>
      <c r="N114" s="715"/>
      <c r="O114" s="715"/>
      <c r="P114" s="715"/>
      <c r="Q114" s="715"/>
      <c r="R114" s="715"/>
      <c r="S114" s="716"/>
      <c r="T114" s="717"/>
      <c r="U114" s="720">
        <f t="shared" si="33"/>
        <v>0</v>
      </c>
      <c r="V114" s="721">
        <f t="shared" si="34"/>
        <v>0</v>
      </c>
      <c r="W114" s="722">
        <f t="shared" si="35"/>
        <v>0</v>
      </c>
      <c r="X114" s="442"/>
      <c r="Y114" s="442"/>
      <c r="Z114" s="442"/>
      <c r="AA114" s="442"/>
      <c r="AB114" s="442"/>
      <c r="AC114" s="442"/>
      <c r="AD114" s="442"/>
      <c r="AE114" s="442"/>
      <c r="AF114" s="442"/>
      <c r="AG114" s="442"/>
      <c r="AH114" s="442"/>
      <c r="AI114" s="442"/>
      <c r="AJ114" s="442"/>
      <c r="AK114" s="442"/>
      <c r="AL114" s="442"/>
      <c r="AM114" s="442"/>
      <c r="AN114" s="442"/>
      <c r="AO114" s="442"/>
      <c r="AP114" s="442"/>
      <c r="AQ114" s="442"/>
      <c r="AR114" s="442"/>
      <c r="AS114" s="442"/>
      <c r="AT114" s="442"/>
      <c r="AU114" s="442"/>
      <c r="AV114" s="442"/>
      <c r="AW114" s="442"/>
      <c r="AX114" s="442"/>
      <c r="AY114" s="442"/>
      <c r="AZ114" s="442"/>
    </row>
    <row r="115" spans="2:52" ht="20.100000000000001" hidden="1" customHeight="1" outlineLevel="1">
      <c r="B115" s="434"/>
      <c r="C115" s="1002"/>
      <c r="D115" s="1003"/>
      <c r="E115" s="1003"/>
      <c r="F115" s="1004"/>
      <c r="G115" s="1005"/>
      <c r="H115" s="1006"/>
      <c r="I115" s="1006"/>
      <c r="J115" s="1006"/>
      <c r="K115" s="1007"/>
      <c r="L115" s="715"/>
      <c r="M115" s="715"/>
      <c r="N115" s="715"/>
      <c r="O115" s="715"/>
      <c r="P115" s="715"/>
      <c r="Q115" s="715"/>
      <c r="R115" s="715"/>
      <c r="S115" s="716"/>
      <c r="T115" s="717"/>
      <c r="U115" s="720">
        <f t="shared" si="33"/>
        <v>0</v>
      </c>
      <c r="V115" s="721">
        <f t="shared" si="34"/>
        <v>0</v>
      </c>
      <c r="W115" s="722">
        <f t="shared" si="35"/>
        <v>0</v>
      </c>
      <c r="X115" s="442"/>
      <c r="Y115" s="442"/>
      <c r="Z115" s="442"/>
      <c r="AA115" s="442"/>
      <c r="AB115" s="442"/>
      <c r="AC115" s="442"/>
      <c r="AD115" s="442"/>
      <c r="AE115" s="442"/>
      <c r="AF115" s="442"/>
      <c r="AG115" s="442"/>
      <c r="AH115" s="442"/>
      <c r="AI115" s="442"/>
      <c r="AJ115" s="442"/>
      <c r="AK115" s="442"/>
      <c r="AL115" s="442"/>
      <c r="AM115" s="442"/>
      <c r="AN115" s="442"/>
      <c r="AO115" s="442"/>
      <c r="AP115" s="442"/>
      <c r="AQ115" s="442"/>
      <c r="AR115" s="442"/>
      <c r="AS115" s="442"/>
      <c r="AT115" s="442"/>
      <c r="AU115" s="442"/>
      <c r="AV115" s="442"/>
      <c r="AW115" s="442"/>
      <c r="AX115" s="442"/>
      <c r="AY115" s="442"/>
      <c r="AZ115" s="442"/>
    </row>
    <row r="116" spans="2:52" ht="20.100000000000001" hidden="1" customHeight="1" outlineLevel="1">
      <c r="B116" s="434"/>
      <c r="C116" s="1002"/>
      <c r="D116" s="1003"/>
      <c r="E116" s="1003"/>
      <c r="F116" s="1004"/>
      <c r="G116" s="1005"/>
      <c r="H116" s="1006"/>
      <c r="I116" s="1006"/>
      <c r="J116" s="1006"/>
      <c r="K116" s="1007"/>
      <c r="L116" s="715"/>
      <c r="M116" s="715"/>
      <c r="N116" s="715"/>
      <c r="O116" s="715"/>
      <c r="P116" s="715"/>
      <c r="Q116" s="715"/>
      <c r="R116" s="715"/>
      <c r="S116" s="716"/>
      <c r="T116" s="717"/>
      <c r="U116" s="720">
        <f t="shared" si="33"/>
        <v>0</v>
      </c>
      <c r="V116" s="721">
        <f t="shared" si="34"/>
        <v>0</v>
      </c>
      <c r="W116" s="722">
        <f t="shared" si="35"/>
        <v>0</v>
      </c>
      <c r="X116" s="442"/>
      <c r="Y116" s="442"/>
      <c r="Z116" s="442"/>
      <c r="AA116" s="442"/>
      <c r="AB116" s="442"/>
      <c r="AC116" s="442"/>
      <c r="AD116" s="442"/>
      <c r="AE116" s="442"/>
      <c r="AF116" s="442"/>
      <c r="AG116" s="442"/>
      <c r="AH116" s="442"/>
      <c r="AI116" s="442"/>
      <c r="AJ116" s="442"/>
      <c r="AK116" s="442"/>
      <c r="AL116" s="442"/>
      <c r="AM116" s="442"/>
      <c r="AN116" s="442"/>
      <c r="AO116" s="442"/>
      <c r="AP116" s="442"/>
      <c r="AQ116" s="442"/>
      <c r="AR116" s="442"/>
      <c r="AS116" s="442"/>
      <c r="AT116" s="442"/>
      <c r="AU116" s="442"/>
      <c r="AV116" s="442"/>
      <c r="AW116" s="442"/>
      <c r="AX116" s="442"/>
      <c r="AY116" s="442"/>
      <c r="AZ116" s="442"/>
    </row>
    <row r="117" spans="2:52" ht="20.100000000000001" hidden="1" customHeight="1" outlineLevel="1">
      <c r="B117" s="434"/>
      <c r="C117" s="1002"/>
      <c r="D117" s="1003"/>
      <c r="E117" s="1003"/>
      <c r="F117" s="1004"/>
      <c r="G117" s="1005"/>
      <c r="H117" s="1006"/>
      <c r="I117" s="1006"/>
      <c r="J117" s="1006"/>
      <c r="K117" s="1007"/>
      <c r="L117" s="715"/>
      <c r="M117" s="715"/>
      <c r="N117" s="715"/>
      <c r="O117" s="715"/>
      <c r="P117" s="715"/>
      <c r="Q117" s="715"/>
      <c r="R117" s="715"/>
      <c r="S117" s="716"/>
      <c r="T117" s="717"/>
      <c r="U117" s="720">
        <f t="shared" si="33"/>
        <v>0</v>
      </c>
      <c r="V117" s="721">
        <f t="shared" si="34"/>
        <v>0</v>
      </c>
      <c r="W117" s="722">
        <f t="shared" si="35"/>
        <v>0</v>
      </c>
      <c r="X117" s="442"/>
      <c r="Y117" s="442"/>
      <c r="Z117" s="442"/>
      <c r="AA117" s="442"/>
      <c r="AB117" s="442"/>
      <c r="AC117" s="442"/>
      <c r="AD117" s="442"/>
      <c r="AE117" s="442"/>
      <c r="AF117" s="442"/>
      <c r="AG117" s="442"/>
      <c r="AH117" s="442"/>
      <c r="AI117" s="442"/>
      <c r="AJ117" s="442"/>
      <c r="AK117" s="442"/>
      <c r="AL117" s="442"/>
      <c r="AM117" s="442"/>
      <c r="AN117" s="442"/>
      <c r="AO117" s="442"/>
      <c r="AP117" s="442"/>
      <c r="AQ117" s="442"/>
      <c r="AR117" s="442"/>
      <c r="AS117" s="442"/>
      <c r="AT117" s="442"/>
      <c r="AU117" s="442"/>
      <c r="AV117" s="442"/>
      <c r="AW117" s="442"/>
      <c r="AX117" s="442"/>
      <c r="AY117" s="442"/>
      <c r="AZ117" s="442"/>
    </row>
    <row r="118" spans="2:52" ht="20.100000000000001" hidden="1" customHeight="1" outlineLevel="1">
      <c r="B118" s="434"/>
      <c r="C118" s="1002"/>
      <c r="D118" s="1003"/>
      <c r="E118" s="1003"/>
      <c r="F118" s="1004"/>
      <c r="G118" s="1005"/>
      <c r="H118" s="1006"/>
      <c r="I118" s="1006"/>
      <c r="J118" s="1006"/>
      <c r="K118" s="1007"/>
      <c r="L118" s="715"/>
      <c r="M118" s="715"/>
      <c r="N118" s="715"/>
      <c r="O118" s="715"/>
      <c r="P118" s="715"/>
      <c r="Q118" s="715"/>
      <c r="R118" s="715"/>
      <c r="S118" s="716"/>
      <c r="T118" s="717"/>
      <c r="U118" s="720">
        <f t="shared" si="33"/>
        <v>0</v>
      </c>
      <c r="V118" s="721">
        <f t="shared" si="34"/>
        <v>0</v>
      </c>
      <c r="W118" s="722">
        <f t="shared" si="35"/>
        <v>0</v>
      </c>
      <c r="X118" s="442"/>
      <c r="Y118" s="442"/>
      <c r="Z118" s="442"/>
      <c r="AA118" s="442"/>
      <c r="AB118" s="442"/>
      <c r="AC118" s="442"/>
      <c r="AD118" s="442"/>
      <c r="AE118" s="442"/>
      <c r="AF118" s="442"/>
      <c r="AG118" s="442"/>
      <c r="AH118" s="442"/>
      <c r="AI118" s="442"/>
      <c r="AJ118" s="442"/>
      <c r="AK118" s="442"/>
      <c r="AL118" s="442"/>
      <c r="AM118" s="442"/>
      <c r="AN118" s="442"/>
      <c r="AO118" s="442"/>
      <c r="AP118" s="442"/>
      <c r="AQ118" s="442"/>
      <c r="AR118" s="442"/>
      <c r="AS118" s="442"/>
      <c r="AT118" s="442"/>
      <c r="AU118" s="442"/>
      <c r="AV118" s="442"/>
      <c r="AW118" s="442"/>
      <c r="AX118" s="442"/>
      <c r="AY118" s="442"/>
      <c r="AZ118" s="442"/>
    </row>
    <row r="119" spans="2:52" ht="20.100000000000001" hidden="1" customHeight="1" outlineLevel="1">
      <c r="B119" s="434"/>
      <c r="C119" s="1002"/>
      <c r="D119" s="1003"/>
      <c r="E119" s="1003"/>
      <c r="F119" s="1004"/>
      <c r="G119" s="1005"/>
      <c r="H119" s="1006"/>
      <c r="I119" s="1006"/>
      <c r="J119" s="1006"/>
      <c r="K119" s="1007"/>
      <c r="L119" s="715"/>
      <c r="M119" s="715"/>
      <c r="N119" s="715"/>
      <c r="O119" s="715"/>
      <c r="P119" s="715"/>
      <c r="Q119" s="715"/>
      <c r="R119" s="715"/>
      <c r="S119" s="716"/>
      <c r="T119" s="717"/>
      <c r="U119" s="720">
        <f t="shared" si="33"/>
        <v>0</v>
      </c>
      <c r="V119" s="721">
        <f t="shared" si="34"/>
        <v>0</v>
      </c>
      <c r="W119" s="722">
        <f t="shared" si="35"/>
        <v>0</v>
      </c>
      <c r="X119" s="442"/>
      <c r="Y119" s="442"/>
      <c r="Z119" s="442"/>
      <c r="AA119" s="442"/>
      <c r="AB119" s="442"/>
      <c r="AC119" s="442"/>
      <c r="AD119" s="442"/>
      <c r="AE119" s="442"/>
      <c r="AF119" s="442"/>
      <c r="AG119" s="442"/>
      <c r="AH119" s="442"/>
      <c r="AI119" s="442"/>
      <c r="AJ119" s="442"/>
      <c r="AK119" s="442"/>
      <c r="AL119" s="442"/>
      <c r="AM119" s="442"/>
      <c r="AN119" s="442"/>
      <c r="AO119" s="442"/>
      <c r="AP119" s="442"/>
      <c r="AQ119" s="442"/>
      <c r="AR119" s="442"/>
      <c r="AS119" s="442"/>
      <c r="AT119" s="442"/>
      <c r="AU119" s="442"/>
      <c r="AV119" s="442"/>
      <c r="AW119" s="442"/>
      <c r="AX119" s="442"/>
      <c r="AY119" s="442"/>
      <c r="AZ119" s="442"/>
    </row>
    <row r="120" spans="2:52" s="19" customFormat="1" ht="9.9499999999999993" hidden="1" customHeight="1" outlineLevel="1">
      <c r="B120" s="435"/>
      <c r="C120" s="437"/>
      <c r="D120" s="437"/>
      <c r="E120" s="437"/>
      <c r="F120" s="437"/>
      <c r="G120" s="666"/>
      <c r="H120" s="666"/>
      <c r="I120" s="666"/>
      <c r="J120" s="666"/>
      <c r="K120" s="666"/>
      <c r="L120" s="438"/>
      <c r="M120" s="438"/>
      <c r="N120" s="438"/>
      <c r="O120" s="438"/>
      <c r="P120" s="438"/>
      <c r="Q120" s="438"/>
      <c r="R120" s="438"/>
      <c r="S120" s="438"/>
      <c r="T120" s="439"/>
      <c r="U120" s="439"/>
      <c r="V120" s="439"/>
      <c r="W120" s="667"/>
      <c r="X120" s="668"/>
      <c r="Y120" s="668"/>
      <c r="Z120" s="668"/>
      <c r="AA120" s="668"/>
      <c r="AB120" s="668"/>
      <c r="AC120" s="668"/>
      <c r="AD120" s="668"/>
      <c r="AE120" s="668"/>
      <c r="AF120" s="668"/>
      <c r="AG120" s="668"/>
      <c r="AH120" s="668"/>
      <c r="AI120" s="668"/>
      <c r="AJ120" s="668"/>
      <c r="AK120" s="668"/>
      <c r="AL120" s="668"/>
      <c r="AM120" s="668"/>
      <c r="AN120" s="668"/>
      <c r="AO120" s="668"/>
      <c r="AP120" s="668"/>
      <c r="AQ120" s="668"/>
      <c r="AR120" s="668"/>
      <c r="AS120" s="668"/>
      <c r="AT120" s="668"/>
      <c r="AU120" s="668"/>
      <c r="AV120" s="668"/>
      <c r="AW120" s="668"/>
      <c r="AX120" s="668"/>
      <c r="AY120" s="668"/>
      <c r="AZ120" s="668"/>
    </row>
    <row r="121" spans="2:52" ht="20.100000000000001" customHeight="1" collapsed="1">
      <c r="B121" s="714">
        <f>B109+1</f>
        <v>10</v>
      </c>
      <c r="C121" s="1013"/>
      <c r="D121" s="1014"/>
      <c r="E121" s="1014"/>
      <c r="F121" s="1015"/>
      <c r="G121" s="1016"/>
      <c r="H121" s="1017"/>
      <c r="I121" s="1017"/>
      <c r="J121" s="1017"/>
      <c r="K121" s="1018"/>
      <c r="L121" s="701">
        <f t="shared" ref="L121:R121" si="36">SUM(L122:L131)</f>
        <v>0</v>
      </c>
      <c r="M121" s="702">
        <f t="shared" si="36"/>
        <v>0</v>
      </c>
      <c r="N121" s="703">
        <f t="shared" si="36"/>
        <v>0</v>
      </c>
      <c r="O121" s="703">
        <f t="shared" si="36"/>
        <v>0</v>
      </c>
      <c r="P121" s="702">
        <f t="shared" si="36"/>
        <v>0</v>
      </c>
      <c r="Q121" s="704">
        <f t="shared" si="36"/>
        <v>0</v>
      </c>
      <c r="R121" s="701">
        <f t="shared" si="36"/>
        <v>0</v>
      </c>
      <c r="S121" s="705">
        <v>1</v>
      </c>
      <c r="T121" s="706">
        <f>(S122*T122)+(S123*T123)+(S124*T124)+(S125*T125)+(S126*T126)+(S127*T127)+(S128*T128)+(S129*T129)+(S130*T130)+(S131*T131)</f>
        <v>0</v>
      </c>
      <c r="U121" s="665">
        <f t="shared" ref="U121:U131" si="37">S121*T121*(1+MGKZ)*(1+Gewinn)*(1+Sicherheit)</f>
        <v>0</v>
      </c>
      <c r="V121" s="643">
        <f t="shared" ref="V121:V131" si="38">R121*Fertigung</f>
        <v>0</v>
      </c>
      <c r="W121" s="50">
        <f t="shared" ref="W121:W131" si="39">L121*$E$6+M121*$M$6+N121*$M$7+O121*$M$8+P121*$E$7+Q121*$M$9+U121+V121</f>
        <v>0</v>
      </c>
      <c r="X121" s="442"/>
      <c r="Y121" s="442"/>
      <c r="Z121" s="442"/>
      <c r="AA121" s="442"/>
      <c r="AB121" s="442"/>
      <c r="AC121" s="442"/>
      <c r="AD121" s="442"/>
      <c r="AE121" s="442"/>
      <c r="AF121" s="442"/>
      <c r="AG121" s="442"/>
      <c r="AH121" s="442"/>
      <c r="AI121" s="442"/>
      <c r="AJ121" s="442"/>
      <c r="AK121" s="442"/>
      <c r="AL121" s="442"/>
      <c r="AM121" s="442"/>
      <c r="AN121" s="442"/>
      <c r="AO121" s="442"/>
      <c r="AP121" s="442"/>
      <c r="AQ121" s="442"/>
      <c r="AR121" s="442"/>
      <c r="AS121" s="442"/>
      <c r="AT121" s="442"/>
      <c r="AU121" s="442"/>
      <c r="AV121" s="442"/>
      <c r="AW121" s="442"/>
      <c r="AX121" s="442"/>
      <c r="AY121" s="442"/>
      <c r="AZ121" s="442"/>
    </row>
    <row r="122" spans="2:52" ht="20.100000000000001" hidden="1" customHeight="1" outlineLevel="1">
      <c r="B122" s="433"/>
      <c r="C122" s="1002"/>
      <c r="D122" s="1003"/>
      <c r="E122" s="1003"/>
      <c r="F122" s="1004"/>
      <c r="G122" s="1005"/>
      <c r="H122" s="1006"/>
      <c r="I122" s="1006"/>
      <c r="J122" s="1006"/>
      <c r="K122" s="1007"/>
      <c r="L122" s="715"/>
      <c r="M122" s="715"/>
      <c r="N122" s="715"/>
      <c r="O122" s="715"/>
      <c r="P122" s="715"/>
      <c r="Q122" s="715"/>
      <c r="R122" s="715"/>
      <c r="S122" s="716"/>
      <c r="T122" s="717"/>
      <c r="U122" s="720">
        <f t="shared" si="37"/>
        <v>0</v>
      </c>
      <c r="V122" s="721">
        <f t="shared" si="38"/>
        <v>0</v>
      </c>
      <c r="W122" s="722">
        <f t="shared" si="39"/>
        <v>0</v>
      </c>
      <c r="X122" s="442"/>
      <c r="Y122" s="442"/>
      <c r="Z122" s="442"/>
      <c r="AA122" s="442"/>
      <c r="AB122" s="442"/>
      <c r="AC122" s="442"/>
      <c r="AD122" s="442"/>
      <c r="AE122" s="442"/>
      <c r="AF122" s="442"/>
      <c r="AG122" s="442"/>
      <c r="AH122" s="442"/>
      <c r="AI122" s="442"/>
      <c r="AJ122" s="442"/>
      <c r="AK122" s="442"/>
      <c r="AL122" s="442"/>
      <c r="AM122" s="442"/>
      <c r="AN122" s="442"/>
      <c r="AO122" s="442"/>
      <c r="AP122" s="442"/>
      <c r="AQ122" s="442"/>
      <c r="AR122" s="442"/>
      <c r="AS122" s="442"/>
      <c r="AT122" s="442"/>
      <c r="AU122" s="442"/>
      <c r="AV122" s="442"/>
      <c r="AW122" s="442"/>
      <c r="AX122" s="442"/>
      <c r="AY122" s="442"/>
      <c r="AZ122" s="442"/>
    </row>
    <row r="123" spans="2:52" ht="20.100000000000001" hidden="1" customHeight="1" outlineLevel="1">
      <c r="B123" s="434"/>
      <c r="C123" s="1002"/>
      <c r="D123" s="1003"/>
      <c r="E123" s="1003"/>
      <c r="F123" s="1004"/>
      <c r="G123" s="1005"/>
      <c r="H123" s="1006"/>
      <c r="I123" s="1006"/>
      <c r="J123" s="1006"/>
      <c r="K123" s="1007"/>
      <c r="L123" s="715"/>
      <c r="M123" s="715"/>
      <c r="N123" s="715"/>
      <c r="O123" s="715"/>
      <c r="P123" s="715"/>
      <c r="Q123" s="715"/>
      <c r="R123" s="715"/>
      <c r="S123" s="716"/>
      <c r="T123" s="717"/>
      <c r="U123" s="720">
        <f t="shared" si="37"/>
        <v>0</v>
      </c>
      <c r="V123" s="721">
        <f t="shared" si="38"/>
        <v>0</v>
      </c>
      <c r="W123" s="722">
        <f t="shared" si="39"/>
        <v>0</v>
      </c>
      <c r="X123" s="442"/>
      <c r="Y123" s="442"/>
      <c r="Z123" s="442"/>
      <c r="AA123" s="442"/>
      <c r="AB123" s="442"/>
      <c r="AC123" s="442"/>
      <c r="AD123" s="442"/>
      <c r="AE123" s="442"/>
      <c r="AF123" s="442"/>
      <c r="AG123" s="442"/>
      <c r="AH123" s="442"/>
      <c r="AI123" s="442"/>
      <c r="AJ123" s="442"/>
      <c r="AK123" s="442"/>
      <c r="AL123" s="442"/>
      <c r="AM123" s="442"/>
      <c r="AN123" s="442"/>
      <c r="AO123" s="442"/>
      <c r="AP123" s="442"/>
      <c r="AQ123" s="442"/>
      <c r="AR123" s="442"/>
      <c r="AS123" s="442"/>
      <c r="AT123" s="442"/>
      <c r="AU123" s="442"/>
      <c r="AV123" s="442"/>
      <c r="AW123" s="442"/>
      <c r="AX123" s="442"/>
      <c r="AY123" s="442"/>
      <c r="AZ123" s="442"/>
    </row>
    <row r="124" spans="2:52" ht="20.100000000000001" hidden="1" customHeight="1" outlineLevel="1">
      <c r="B124" s="434"/>
      <c r="C124" s="1002"/>
      <c r="D124" s="1003"/>
      <c r="E124" s="1003"/>
      <c r="F124" s="1004"/>
      <c r="G124" s="1005"/>
      <c r="H124" s="1006"/>
      <c r="I124" s="1006"/>
      <c r="J124" s="1006"/>
      <c r="K124" s="1007"/>
      <c r="L124" s="715"/>
      <c r="M124" s="715"/>
      <c r="N124" s="715"/>
      <c r="O124" s="715"/>
      <c r="P124" s="715"/>
      <c r="Q124" s="715"/>
      <c r="R124" s="715"/>
      <c r="S124" s="716"/>
      <c r="T124" s="717"/>
      <c r="U124" s="720">
        <f t="shared" si="37"/>
        <v>0</v>
      </c>
      <c r="V124" s="721">
        <f t="shared" si="38"/>
        <v>0</v>
      </c>
      <c r="W124" s="722">
        <f t="shared" si="39"/>
        <v>0</v>
      </c>
      <c r="X124" s="442"/>
      <c r="Y124" s="442"/>
      <c r="Z124" s="442"/>
      <c r="AA124" s="442"/>
      <c r="AB124" s="442"/>
      <c r="AC124" s="442"/>
      <c r="AD124" s="442"/>
      <c r="AE124" s="442"/>
      <c r="AF124" s="442"/>
      <c r="AG124" s="442"/>
      <c r="AH124" s="442"/>
      <c r="AI124" s="442"/>
      <c r="AJ124" s="442"/>
      <c r="AK124" s="442"/>
      <c r="AL124" s="442"/>
      <c r="AM124" s="442"/>
      <c r="AN124" s="442"/>
      <c r="AO124" s="442"/>
      <c r="AP124" s="442"/>
      <c r="AQ124" s="442"/>
      <c r="AR124" s="442"/>
      <c r="AS124" s="442"/>
      <c r="AT124" s="442"/>
      <c r="AU124" s="442"/>
      <c r="AV124" s="442"/>
      <c r="AW124" s="442"/>
      <c r="AX124" s="442"/>
      <c r="AY124" s="442"/>
      <c r="AZ124" s="442"/>
    </row>
    <row r="125" spans="2:52" ht="20.100000000000001" hidden="1" customHeight="1" outlineLevel="1">
      <c r="B125" s="434"/>
      <c r="C125" s="1002"/>
      <c r="D125" s="1003"/>
      <c r="E125" s="1003"/>
      <c r="F125" s="1004"/>
      <c r="G125" s="1005"/>
      <c r="H125" s="1006"/>
      <c r="I125" s="1006"/>
      <c r="J125" s="1006"/>
      <c r="K125" s="1007"/>
      <c r="L125" s="715"/>
      <c r="M125" s="715"/>
      <c r="N125" s="715"/>
      <c r="O125" s="715"/>
      <c r="P125" s="715"/>
      <c r="Q125" s="715"/>
      <c r="R125" s="715"/>
      <c r="S125" s="716"/>
      <c r="T125" s="717"/>
      <c r="U125" s="720">
        <f t="shared" si="37"/>
        <v>0</v>
      </c>
      <c r="V125" s="721">
        <f t="shared" si="38"/>
        <v>0</v>
      </c>
      <c r="W125" s="722">
        <f t="shared" si="39"/>
        <v>0</v>
      </c>
      <c r="X125" s="442"/>
      <c r="Y125" s="442"/>
      <c r="Z125" s="442"/>
      <c r="AA125" s="442"/>
      <c r="AB125" s="442"/>
      <c r="AC125" s="442"/>
      <c r="AD125" s="442"/>
      <c r="AE125" s="442"/>
      <c r="AF125" s="442"/>
      <c r="AG125" s="442"/>
      <c r="AH125" s="442"/>
      <c r="AI125" s="442"/>
      <c r="AJ125" s="442"/>
      <c r="AK125" s="442"/>
      <c r="AL125" s="442"/>
      <c r="AM125" s="442"/>
      <c r="AN125" s="442"/>
      <c r="AO125" s="442"/>
      <c r="AP125" s="442"/>
      <c r="AQ125" s="442"/>
      <c r="AR125" s="442"/>
      <c r="AS125" s="442"/>
      <c r="AT125" s="442"/>
      <c r="AU125" s="442"/>
      <c r="AV125" s="442"/>
      <c r="AW125" s="442"/>
      <c r="AX125" s="442"/>
      <c r="AY125" s="442"/>
      <c r="AZ125" s="442"/>
    </row>
    <row r="126" spans="2:52" ht="20.100000000000001" hidden="1" customHeight="1" outlineLevel="1">
      <c r="B126" s="434"/>
      <c r="C126" s="1002"/>
      <c r="D126" s="1003"/>
      <c r="E126" s="1003"/>
      <c r="F126" s="1004"/>
      <c r="G126" s="1005"/>
      <c r="H126" s="1006"/>
      <c r="I126" s="1006"/>
      <c r="J126" s="1006"/>
      <c r="K126" s="1007"/>
      <c r="L126" s="715"/>
      <c r="M126" s="715"/>
      <c r="N126" s="715"/>
      <c r="O126" s="715"/>
      <c r="P126" s="715"/>
      <c r="Q126" s="715"/>
      <c r="R126" s="715"/>
      <c r="S126" s="716"/>
      <c r="T126" s="717"/>
      <c r="U126" s="720">
        <f t="shared" si="37"/>
        <v>0</v>
      </c>
      <c r="V126" s="721">
        <f t="shared" si="38"/>
        <v>0</v>
      </c>
      <c r="W126" s="722">
        <f t="shared" si="39"/>
        <v>0</v>
      </c>
      <c r="X126" s="442"/>
      <c r="Y126" s="442"/>
      <c r="Z126" s="442"/>
      <c r="AA126" s="442"/>
      <c r="AB126" s="442"/>
      <c r="AC126" s="442"/>
      <c r="AD126" s="442"/>
      <c r="AE126" s="442"/>
      <c r="AF126" s="442"/>
      <c r="AG126" s="442"/>
      <c r="AH126" s="442"/>
      <c r="AI126" s="442"/>
      <c r="AJ126" s="442"/>
      <c r="AK126" s="442"/>
      <c r="AL126" s="442"/>
      <c r="AM126" s="442"/>
      <c r="AN126" s="442"/>
      <c r="AO126" s="442"/>
      <c r="AP126" s="442"/>
      <c r="AQ126" s="442"/>
      <c r="AR126" s="442"/>
      <c r="AS126" s="442"/>
      <c r="AT126" s="442"/>
      <c r="AU126" s="442"/>
      <c r="AV126" s="442"/>
      <c r="AW126" s="442"/>
      <c r="AX126" s="442"/>
      <c r="AY126" s="442"/>
      <c r="AZ126" s="442"/>
    </row>
    <row r="127" spans="2:52" ht="20.100000000000001" hidden="1" customHeight="1" outlineLevel="1">
      <c r="B127" s="434"/>
      <c r="C127" s="1002"/>
      <c r="D127" s="1003"/>
      <c r="E127" s="1003"/>
      <c r="F127" s="1004"/>
      <c r="G127" s="1005"/>
      <c r="H127" s="1006"/>
      <c r="I127" s="1006"/>
      <c r="J127" s="1006"/>
      <c r="K127" s="1007"/>
      <c r="L127" s="715"/>
      <c r="M127" s="715"/>
      <c r="N127" s="715"/>
      <c r="O127" s="715"/>
      <c r="P127" s="715"/>
      <c r="Q127" s="715"/>
      <c r="R127" s="715"/>
      <c r="S127" s="716"/>
      <c r="T127" s="717"/>
      <c r="U127" s="720">
        <f t="shared" si="37"/>
        <v>0</v>
      </c>
      <c r="V127" s="721">
        <f t="shared" si="38"/>
        <v>0</v>
      </c>
      <c r="W127" s="722">
        <f t="shared" si="39"/>
        <v>0</v>
      </c>
      <c r="X127" s="442"/>
      <c r="Y127" s="442"/>
      <c r="Z127" s="442"/>
      <c r="AA127" s="442"/>
      <c r="AB127" s="442"/>
      <c r="AC127" s="442"/>
      <c r="AD127" s="442"/>
      <c r="AE127" s="442"/>
      <c r="AF127" s="442"/>
      <c r="AG127" s="442"/>
      <c r="AH127" s="442"/>
      <c r="AI127" s="442"/>
      <c r="AJ127" s="442"/>
      <c r="AK127" s="442"/>
      <c r="AL127" s="442"/>
      <c r="AM127" s="442"/>
      <c r="AN127" s="442"/>
      <c r="AO127" s="442"/>
      <c r="AP127" s="442"/>
      <c r="AQ127" s="442"/>
      <c r="AR127" s="442"/>
      <c r="AS127" s="442"/>
      <c r="AT127" s="442"/>
      <c r="AU127" s="442"/>
      <c r="AV127" s="442"/>
      <c r="AW127" s="442"/>
      <c r="AX127" s="442"/>
      <c r="AY127" s="442"/>
      <c r="AZ127" s="442"/>
    </row>
    <row r="128" spans="2:52" ht="20.100000000000001" hidden="1" customHeight="1" outlineLevel="1">
      <c r="B128" s="434"/>
      <c r="C128" s="1002"/>
      <c r="D128" s="1003"/>
      <c r="E128" s="1003"/>
      <c r="F128" s="1004"/>
      <c r="G128" s="1005"/>
      <c r="H128" s="1006"/>
      <c r="I128" s="1006"/>
      <c r="J128" s="1006"/>
      <c r="K128" s="1007"/>
      <c r="L128" s="715"/>
      <c r="M128" s="715"/>
      <c r="N128" s="715"/>
      <c r="O128" s="715"/>
      <c r="P128" s="715"/>
      <c r="Q128" s="715"/>
      <c r="R128" s="715"/>
      <c r="S128" s="716"/>
      <c r="T128" s="717"/>
      <c r="U128" s="720">
        <f t="shared" si="37"/>
        <v>0</v>
      </c>
      <c r="V128" s="721">
        <f t="shared" si="38"/>
        <v>0</v>
      </c>
      <c r="W128" s="722">
        <f t="shared" si="39"/>
        <v>0</v>
      </c>
      <c r="X128" s="442"/>
      <c r="Y128" s="442"/>
      <c r="Z128" s="442"/>
      <c r="AA128" s="442"/>
      <c r="AB128" s="442"/>
      <c r="AC128" s="442"/>
      <c r="AD128" s="442"/>
      <c r="AE128" s="442"/>
      <c r="AF128" s="442"/>
      <c r="AG128" s="442"/>
      <c r="AH128" s="442"/>
      <c r="AI128" s="442"/>
      <c r="AJ128" s="442"/>
      <c r="AK128" s="442"/>
      <c r="AL128" s="442"/>
      <c r="AM128" s="442"/>
      <c r="AN128" s="442"/>
      <c r="AO128" s="442"/>
      <c r="AP128" s="442"/>
      <c r="AQ128" s="442"/>
      <c r="AR128" s="442"/>
      <c r="AS128" s="442"/>
      <c r="AT128" s="442"/>
      <c r="AU128" s="442"/>
      <c r="AV128" s="442"/>
      <c r="AW128" s="442"/>
      <c r="AX128" s="442"/>
      <c r="AY128" s="442"/>
      <c r="AZ128" s="442"/>
    </row>
    <row r="129" spans="2:52" ht="20.100000000000001" hidden="1" customHeight="1" outlineLevel="1">
      <c r="B129" s="434"/>
      <c r="C129" s="1002"/>
      <c r="D129" s="1003"/>
      <c r="E129" s="1003"/>
      <c r="F129" s="1004"/>
      <c r="G129" s="1005"/>
      <c r="H129" s="1006"/>
      <c r="I129" s="1006"/>
      <c r="J129" s="1006"/>
      <c r="K129" s="1007"/>
      <c r="L129" s="715"/>
      <c r="M129" s="715"/>
      <c r="N129" s="715"/>
      <c r="O129" s="715"/>
      <c r="P129" s="715"/>
      <c r="Q129" s="715"/>
      <c r="R129" s="715"/>
      <c r="S129" s="716"/>
      <c r="T129" s="717"/>
      <c r="U129" s="720">
        <f t="shared" si="37"/>
        <v>0</v>
      </c>
      <c r="V129" s="721">
        <f t="shared" si="38"/>
        <v>0</v>
      </c>
      <c r="W129" s="722">
        <f t="shared" si="39"/>
        <v>0</v>
      </c>
      <c r="X129" s="442"/>
      <c r="Y129" s="442"/>
      <c r="Z129" s="442"/>
      <c r="AA129" s="442"/>
      <c r="AB129" s="442"/>
      <c r="AC129" s="442"/>
      <c r="AD129" s="442"/>
      <c r="AE129" s="442"/>
      <c r="AF129" s="442"/>
      <c r="AG129" s="442"/>
      <c r="AH129" s="442"/>
      <c r="AI129" s="442"/>
      <c r="AJ129" s="442"/>
      <c r="AK129" s="442"/>
      <c r="AL129" s="442"/>
      <c r="AM129" s="442"/>
      <c r="AN129" s="442"/>
      <c r="AO129" s="442"/>
      <c r="AP129" s="442"/>
      <c r="AQ129" s="442"/>
      <c r="AR129" s="442"/>
      <c r="AS129" s="442"/>
      <c r="AT129" s="442"/>
      <c r="AU129" s="442"/>
      <c r="AV129" s="442"/>
      <c r="AW129" s="442"/>
      <c r="AX129" s="442"/>
      <c r="AY129" s="442"/>
      <c r="AZ129" s="442"/>
    </row>
    <row r="130" spans="2:52" ht="20.100000000000001" hidden="1" customHeight="1" outlineLevel="1">
      <c r="B130" s="434"/>
      <c r="C130" s="1002"/>
      <c r="D130" s="1003"/>
      <c r="E130" s="1003"/>
      <c r="F130" s="1004"/>
      <c r="G130" s="1005"/>
      <c r="H130" s="1006"/>
      <c r="I130" s="1006"/>
      <c r="J130" s="1006"/>
      <c r="K130" s="1007"/>
      <c r="L130" s="715"/>
      <c r="M130" s="715"/>
      <c r="N130" s="715"/>
      <c r="O130" s="715"/>
      <c r="P130" s="715"/>
      <c r="Q130" s="715"/>
      <c r="R130" s="715"/>
      <c r="S130" s="716"/>
      <c r="T130" s="717"/>
      <c r="U130" s="720">
        <f t="shared" si="37"/>
        <v>0</v>
      </c>
      <c r="V130" s="721">
        <f t="shared" si="38"/>
        <v>0</v>
      </c>
      <c r="W130" s="722">
        <f t="shared" si="39"/>
        <v>0</v>
      </c>
      <c r="X130" s="442"/>
      <c r="Y130" s="442"/>
      <c r="Z130" s="442"/>
      <c r="AA130" s="442"/>
      <c r="AB130" s="442"/>
      <c r="AC130" s="442"/>
      <c r="AD130" s="442"/>
      <c r="AE130" s="442"/>
      <c r="AF130" s="442"/>
      <c r="AG130" s="442"/>
      <c r="AH130" s="442"/>
      <c r="AI130" s="442"/>
      <c r="AJ130" s="442"/>
      <c r="AK130" s="442"/>
      <c r="AL130" s="442"/>
      <c r="AM130" s="442"/>
      <c r="AN130" s="442"/>
      <c r="AO130" s="442"/>
      <c r="AP130" s="442"/>
      <c r="AQ130" s="442"/>
      <c r="AR130" s="442"/>
      <c r="AS130" s="442"/>
      <c r="AT130" s="442"/>
      <c r="AU130" s="442"/>
      <c r="AV130" s="442"/>
      <c r="AW130" s="442"/>
      <c r="AX130" s="442"/>
      <c r="AY130" s="442"/>
      <c r="AZ130" s="442"/>
    </row>
    <row r="131" spans="2:52" ht="20.100000000000001" hidden="1" customHeight="1" outlineLevel="1">
      <c r="B131" s="434"/>
      <c r="C131" s="1002"/>
      <c r="D131" s="1003"/>
      <c r="E131" s="1003"/>
      <c r="F131" s="1004"/>
      <c r="G131" s="1005"/>
      <c r="H131" s="1006"/>
      <c r="I131" s="1006"/>
      <c r="J131" s="1006"/>
      <c r="K131" s="1007"/>
      <c r="L131" s="715"/>
      <c r="M131" s="715"/>
      <c r="N131" s="715"/>
      <c r="O131" s="715"/>
      <c r="P131" s="715"/>
      <c r="Q131" s="715"/>
      <c r="R131" s="715"/>
      <c r="S131" s="716"/>
      <c r="T131" s="717"/>
      <c r="U131" s="720">
        <f t="shared" si="37"/>
        <v>0</v>
      </c>
      <c r="V131" s="721">
        <f t="shared" si="38"/>
        <v>0</v>
      </c>
      <c r="W131" s="722">
        <f t="shared" si="39"/>
        <v>0</v>
      </c>
      <c r="X131" s="442"/>
      <c r="Y131" s="442"/>
      <c r="Z131" s="442"/>
      <c r="AA131" s="442"/>
      <c r="AB131" s="442"/>
      <c r="AC131" s="442"/>
      <c r="AD131" s="442"/>
      <c r="AE131" s="442"/>
      <c r="AF131" s="442"/>
      <c r="AG131" s="442"/>
      <c r="AH131" s="442"/>
      <c r="AI131" s="442"/>
      <c r="AJ131" s="442"/>
      <c r="AK131" s="442"/>
      <c r="AL131" s="442"/>
      <c r="AM131" s="442"/>
      <c r="AN131" s="442"/>
      <c r="AO131" s="442"/>
      <c r="AP131" s="442"/>
      <c r="AQ131" s="442"/>
      <c r="AR131" s="442"/>
      <c r="AS131" s="442"/>
      <c r="AT131" s="442"/>
      <c r="AU131" s="442"/>
      <c r="AV131" s="442"/>
      <c r="AW131" s="442"/>
      <c r="AX131" s="442"/>
      <c r="AY131" s="442"/>
      <c r="AZ131" s="442"/>
    </row>
    <row r="132" spans="2:52" s="19" customFormat="1" ht="9.9499999999999993" hidden="1" customHeight="1" outlineLevel="1">
      <c r="B132" s="435"/>
      <c r="C132" s="437"/>
      <c r="D132" s="437"/>
      <c r="E132" s="437"/>
      <c r="F132" s="437"/>
      <c r="G132" s="666"/>
      <c r="H132" s="666"/>
      <c r="I132" s="666"/>
      <c r="J132" s="666"/>
      <c r="K132" s="666"/>
      <c r="L132" s="438"/>
      <c r="M132" s="438"/>
      <c r="N132" s="438"/>
      <c r="O132" s="438"/>
      <c r="P132" s="438"/>
      <c r="Q132" s="438"/>
      <c r="R132" s="438"/>
      <c r="S132" s="438"/>
      <c r="T132" s="439"/>
      <c r="U132" s="439"/>
      <c r="V132" s="439"/>
      <c r="W132" s="667"/>
      <c r="X132" s="668"/>
      <c r="Y132" s="668"/>
      <c r="Z132" s="668"/>
      <c r="AA132" s="668"/>
      <c r="AB132" s="668"/>
      <c r="AC132" s="668"/>
      <c r="AD132" s="668"/>
      <c r="AE132" s="668"/>
      <c r="AF132" s="668"/>
      <c r="AG132" s="668"/>
      <c r="AH132" s="668"/>
      <c r="AI132" s="668"/>
      <c r="AJ132" s="668"/>
      <c r="AK132" s="668"/>
      <c r="AL132" s="668"/>
      <c r="AM132" s="668"/>
      <c r="AN132" s="668"/>
      <c r="AO132" s="668"/>
      <c r="AP132" s="668"/>
      <c r="AQ132" s="668"/>
      <c r="AR132" s="668"/>
      <c r="AS132" s="668"/>
      <c r="AT132" s="668"/>
      <c r="AU132" s="668"/>
      <c r="AV132" s="668"/>
      <c r="AW132" s="668"/>
      <c r="AX132" s="668"/>
      <c r="AY132" s="668"/>
      <c r="AZ132" s="668"/>
    </row>
    <row r="133" spans="2:52" ht="20.100000000000001" customHeight="1" collapsed="1">
      <c r="B133" s="714">
        <f>B121+1</f>
        <v>11</v>
      </c>
      <c r="C133" s="1013"/>
      <c r="D133" s="1014"/>
      <c r="E133" s="1014"/>
      <c r="F133" s="1015"/>
      <c r="G133" s="1016"/>
      <c r="H133" s="1017"/>
      <c r="I133" s="1017"/>
      <c r="J133" s="1017"/>
      <c r="K133" s="1018"/>
      <c r="L133" s="701">
        <f t="shared" ref="L133:R133" si="40">SUM(L134:L143)</f>
        <v>0</v>
      </c>
      <c r="M133" s="702">
        <f t="shared" si="40"/>
        <v>0</v>
      </c>
      <c r="N133" s="703">
        <f t="shared" si="40"/>
        <v>0</v>
      </c>
      <c r="O133" s="703">
        <f t="shared" si="40"/>
        <v>0</v>
      </c>
      <c r="P133" s="702">
        <f t="shared" si="40"/>
        <v>0</v>
      </c>
      <c r="Q133" s="704">
        <f t="shared" si="40"/>
        <v>0</v>
      </c>
      <c r="R133" s="701">
        <f t="shared" si="40"/>
        <v>0</v>
      </c>
      <c r="S133" s="705">
        <v>1</v>
      </c>
      <c r="T133" s="706">
        <f>(S134*T134)+(S135*T135)+(S136*T136)+(S137*T137)+(S138*T138)+(S139*T139)+(S140*T140)+(S141*T141)+(S142*T142)+(S143*T143)</f>
        <v>0</v>
      </c>
      <c r="U133" s="665">
        <f t="shared" ref="U133:U143" si="41">S133*T133*(1+MGKZ)*(1+Gewinn)*(1+Sicherheit)</f>
        <v>0</v>
      </c>
      <c r="V133" s="643">
        <f t="shared" ref="V133:V143" si="42">R133*Fertigung</f>
        <v>0</v>
      </c>
      <c r="W133" s="50">
        <f t="shared" ref="W133:W143" si="43">L133*$E$6+M133*$M$6+N133*$M$7+O133*$M$8+P133*$E$7+Q133*$M$9+U133+V133</f>
        <v>0</v>
      </c>
      <c r="X133" s="442"/>
      <c r="Y133" s="442"/>
      <c r="Z133" s="442"/>
      <c r="AA133" s="442"/>
      <c r="AB133" s="442"/>
      <c r="AC133" s="442"/>
      <c r="AD133" s="442"/>
      <c r="AE133" s="442"/>
      <c r="AF133" s="442"/>
      <c r="AG133" s="442"/>
      <c r="AH133" s="442"/>
      <c r="AI133" s="442"/>
      <c r="AJ133" s="442"/>
      <c r="AK133" s="442"/>
      <c r="AL133" s="442"/>
      <c r="AM133" s="442"/>
      <c r="AN133" s="442"/>
      <c r="AO133" s="442"/>
      <c r="AP133" s="442"/>
      <c r="AQ133" s="442"/>
      <c r="AR133" s="442"/>
      <c r="AS133" s="442"/>
      <c r="AT133" s="442"/>
      <c r="AU133" s="442"/>
      <c r="AV133" s="442"/>
      <c r="AW133" s="442"/>
      <c r="AX133" s="442"/>
      <c r="AY133" s="442"/>
      <c r="AZ133" s="442"/>
    </row>
    <row r="134" spans="2:52" ht="20.100000000000001" hidden="1" customHeight="1" outlineLevel="1">
      <c r="B134" s="433"/>
      <c r="C134" s="1002"/>
      <c r="D134" s="1003"/>
      <c r="E134" s="1003"/>
      <c r="F134" s="1004"/>
      <c r="G134" s="1005"/>
      <c r="H134" s="1006"/>
      <c r="I134" s="1006"/>
      <c r="J134" s="1006"/>
      <c r="K134" s="1007"/>
      <c r="L134" s="715"/>
      <c r="M134" s="715"/>
      <c r="N134" s="715"/>
      <c r="O134" s="715"/>
      <c r="P134" s="715"/>
      <c r="Q134" s="715"/>
      <c r="R134" s="715"/>
      <c r="S134" s="716"/>
      <c r="T134" s="717"/>
      <c r="U134" s="720">
        <f t="shared" si="41"/>
        <v>0</v>
      </c>
      <c r="V134" s="721">
        <f t="shared" si="42"/>
        <v>0</v>
      </c>
      <c r="W134" s="722">
        <f t="shared" si="43"/>
        <v>0</v>
      </c>
      <c r="X134" s="442"/>
      <c r="Y134" s="442"/>
      <c r="Z134" s="442"/>
      <c r="AA134" s="442"/>
      <c r="AB134" s="442"/>
      <c r="AC134" s="442"/>
      <c r="AD134" s="442"/>
      <c r="AE134" s="442"/>
      <c r="AF134" s="442"/>
      <c r="AG134" s="442"/>
      <c r="AH134" s="442"/>
      <c r="AI134" s="442"/>
      <c r="AJ134" s="442"/>
      <c r="AK134" s="442"/>
      <c r="AL134" s="442"/>
      <c r="AM134" s="442"/>
      <c r="AN134" s="442"/>
      <c r="AO134" s="442"/>
      <c r="AP134" s="442"/>
      <c r="AQ134" s="442"/>
      <c r="AR134" s="442"/>
      <c r="AS134" s="442"/>
      <c r="AT134" s="442"/>
      <c r="AU134" s="442"/>
      <c r="AV134" s="442"/>
      <c r="AW134" s="442"/>
      <c r="AX134" s="442"/>
      <c r="AY134" s="442"/>
      <c r="AZ134" s="442"/>
    </row>
    <row r="135" spans="2:52" ht="20.100000000000001" hidden="1" customHeight="1" outlineLevel="1">
      <c r="B135" s="434"/>
      <c r="C135" s="1002"/>
      <c r="D135" s="1003"/>
      <c r="E135" s="1003"/>
      <c r="F135" s="1004"/>
      <c r="G135" s="1005"/>
      <c r="H135" s="1006"/>
      <c r="I135" s="1006"/>
      <c r="J135" s="1006"/>
      <c r="K135" s="1007"/>
      <c r="L135" s="715"/>
      <c r="M135" s="715"/>
      <c r="N135" s="715"/>
      <c r="O135" s="715"/>
      <c r="P135" s="715"/>
      <c r="Q135" s="715"/>
      <c r="R135" s="715"/>
      <c r="S135" s="716"/>
      <c r="T135" s="717"/>
      <c r="U135" s="720">
        <f t="shared" si="41"/>
        <v>0</v>
      </c>
      <c r="V135" s="721">
        <f t="shared" si="42"/>
        <v>0</v>
      </c>
      <c r="W135" s="722">
        <f t="shared" si="43"/>
        <v>0</v>
      </c>
      <c r="X135" s="442"/>
      <c r="Y135" s="442"/>
      <c r="Z135" s="442"/>
      <c r="AA135" s="442"/>
      <c r="AB135" s="442"/>
      <c r="AC135" s="442"/>
      <c r="AD135" s="442"/>
      <c r="AE135" s="442"/>
      <c r="AF135" s="442"/>
      <c r="AG135" s="442"/>
      <c r="AH135" s="442"/>
      <c r="AI135" s="442"/>
      <c r="AJ135" s="442"/>
      <c r="AK135" s="442"/>
      <c r="AL135" s="442"/>
      <c r="AM135" s="442"/>
      <c r="AN135" s="442"/>
      <c r="AO135" s="442"/>
      <c r="AP135" s="442"/>
      <c r="AQ135" s="442"/>
      <c r="AR135" s="442"/>
      <c r="AS135" s="442"/>
      <c r="AT135" s="442"/>
      <c r="AU135" s="442"/>
      <c r="AV135" s="442"/>
      <c r="AW135" s="442"/>
      <c r="AX135" s="442"/>
      <c r="AY135" s="442"/>
      <c r="AZ135" s="442"/>
    </row>
    <row r="136" spans="2:52" ht="20.100000000000001" hidden="1" customHeight="1" outlineLevel="1">
      <c r="B136" s="434"/>
      <c r="C136" s="1002"/>
      <c r="D136" s="1003"/>
      <c r="E136" s="1003"/>
      <c r="F136" s="1004"/>
      <c r="G136" s="1005"/>
      <c r="H136" s="1006"/>
      <c r="I136" s="1006"/>
      <c r="J136" s="1006"/>
      <c r="K136" s="1007"/>
      <c r="L136" s="715"/>
      <c r="M136" s="715"/>
      <c r="N136" s="715"/>
      <c r="O136" s="715"/>
      <c r="P136" s="715"/>
      <c r="Q136" s="715"/>
      <c r="R136" s="715"/>
      <c r="S136" s="716"/>
      <c r="T136" s="717"/>
      <c r="U136" s="720">
        <f t="shared" si="41"/>
        <v>0</v>
      </c>
      <c r="V136" s="721">
        <f t="shared" si="42"/>
        <v>0</v>
      </c>
      <c r="W136" s="722">
        <f t="shared" si="43"/>
        <v>0</v>
      </c>
      <c r="X136" s="442"/>
      <c r="Y136" s="442"/>
      <c r="Z136" s="442"/>
      <c r="AA136" s="442"/>
      <c r="AB136" s="442"/>
      <c r="AC136" s="442"/>
      <c r="AD136" s="442"/>
      <c r="AE136" s="442"/>
      <c r="AF136" s="442"/>
      <c r="AG136" s="442"/>
      <c r="AH136" s="442"/>
      <c r="AI136" s="442"/>
      <c r="AJ136" s="442"/>
      <c r="AK136" s="442"/>
      <c r="AL136" s="442"/>
      <c r="AM136" s="442"/>
      <c r="AN136" s="442"/>
      <c r="AO136" s="442"/>
      <c r="AP136" s="442"/>
      <c r="AQ136" s="442"/>
      <c r="AR136" s="442"/>
      <c r="AS136" s="442"/>
      <c r="AT136" s="442"/>
      <c r="AU136" s="442"/>
      <c r="AV136" s="442"/>
      <c r="AW136" s="442"/>
      <c r="AX136" s="442"/>
      <c r="AY136" s="442"/>
      <c r="AZ136" s="442"/>
    </row>
    <row r="137" spans="2:52" ht="20.100000000000001" hidden="1" customHeight="1" outlineLevel="1">
      <c r="B137" s="434"/>
      <c r="C137" s="1002"/>
      <c r="D137" s="1003"/>
      <c r="E137" s="1003"/>
      <c r="F137" s="1004"/>
      <c r="G137" s="1005"/>
      <c r="H137" s="1006"/>
      <c r="I137" s="1006"/>
      <c r="J137" s="1006"/>
      <c r="K137" s="1007"/>
      <c r="L137" s="715"/>
      <c r="M137" s="715"/>
      <c r="N137" s="715"/>
      <c r="O137" s="715"/>
      <c r="P137" s="715"/>
      <c r="Q137" s="715"/>
      <c r="R137" s="715"/>
      <c r="S137" s="716"/>
      <c r="T137" s="717"/>
      <c r="U137" s="720">
        <f t="shared" si="41"/>
        <v>0</v>
      </c>
      <c r="V137" s="721">
        <f t="shared" si="42"/>
        <v>0</v>
      </c>
      <c r="W137" s="722">
        <f t="shared" si="43"/>
        <v>0</v>
      </c>
      <c r="X137" s="442"/>
      <c r="Y137" s="442"/>
      <c r="Z137" s="442"/>
      <c r="AA137" s="442"/>
      <c r="AB137" s="442"/>
      <c r="AC137" s="442"/>
      <c r="AD137" s="442"/>
      <c r="AE137" s="442"/>
      <c r="AF137" s="442"/>
      <c r="AG137" s="442"/>
      <c r="AH137" s="442"/>
      <c r="AI137" s="442"/>
      <c r="AJ137" s="442"/>
      <c r="AK137" s="442"/>
      <c r="AL137" s="442"/>
      <c r="AM137" s="442"/>
      <c r="AN137" s="442"/>
      <c r="AO137" s="442"/>
      <c r="AP137" s="442"/>
      <c r="AQ137" s="442"/>
      <c r="AR137" s="442"/>
      <c r="AS137" s="442"/>
      <c r="AT137" s="442"/>
      <c r="AU137" s="442"/>
      <c r="AV137" s="442"/>
      <c r="AW137" s="442"/>
      <c r="AX137" s="442"/>
      <c r="AY137" s="442"/>
      <c r="AZ137" s="442"/>
    </row>
    <row r="138" spans="2:52" ht="20.100000000000001" hidden="1" customHeight="1" outlineLevel="1">
      <c r="B138" s="434"/>
      <c r="C138" s="1002"/>
      <c r="D138" s="1003"/>
      <c r="E138" s="1003"/>
      <c r="F138" s="1004"/>
      <c r="G138" s="1005"/>
      <c r="H138" s="1006"/>
      <c r="I138" s="1006"/>
      <c r="J138" s="1006"/>
      <c r="K138" s="1007"/>
      <c r="L138" s="715"/>
      <c r="M138" s="715"/>
      <c r="N138" s="715"/>
      <c r="O138" s="715"/>
      <c r="P138" s="715"/>
      <c r="Q138" s="715"/>
      <c r="R138" s="715"/>
      <c r="S138" s="716"/>
      <c r="T138" s="717"/>
      <c r="U138" s="720">
        <f t="shared" si="41"/>
        <v>0</v>
      </c>
      <c r="V138" s="721">
        <f t="shared" si="42"/>
        <v>0</v>
      </c>
      <c r="W138" s="722">
        <f t="shared" si="43"/>
        <v>0</v>
      </c>
      <c r="X138" s="442"/>
      <c r="Y138" s="442"/>
      <c r="Z138" s="442"/>
      <c r="AA138" s="442"/>
      <c r="AB138" s="442"/>
      <c r="AC138" s="442"/>
      <c r="AD138" s="442"/>
      <c r="AE138" s="442"/>
      <c r="AF138" s="442"/>
      <c r="AG138" s="442"/>
      <c r="AH138" s="442"/>
      <c r="AI138" s="442"/>
      <c r="AJ138" s="442"/>
      <c r="AK138" s="442"/>
      <c r="AL138" s="442"/>
      <c r="AM138" s="442"/>
      <c r="AN138" s="442"/>
      <c r="AO138" s="442"/>
      <c r="AP138" s="442"/>
      <c r="AQ138" s="442"/>
      <c r="AR138" s="442"/>
      <c r="AS138" s="442"/>
      <c r="AT138" s="442"/>
      <c r="AU138" s="442"/>
      <c r="AV138" s="442"/>
      <c r="AW138" s="442"/>
      <c r="AX138" s="442"/>
      <c r="AY138" s="442"/>
      <c r="AZ138" s="442"/>
    </row>
    <row r="139" spans="2:52" ht="20.100000000000001" hidden="1" customHeight="1" outlineLevel="1">
      <c r="B139" s="434"/>
      <c r="C139" s="1002"/>
      <c r="D139" s="1003"/>
      <c r="E139" s="1003"/>
      <c r="F139" s="1004"/>
      <c r="G139" s="1005"/>
      <c r="H139" s="1006"/>
      <c r="I139" s="1006"/>
      <c r="J139" s="1006"/>
      <c r="K139" s="1007"/>
      <c r="L139" s="715"/>
      <c r="M139" s="715"/>
      <c r="N139" s="715"/>
      <c r="O139" s="715"/>
      <c r="P139" s="715"/>
      <c r="Q139" s="715"/>
      <c r="R139" s="715"/>
      <c r="S139" s="716"/>
      <c r="T139" s="717"/>
      <c r="U139" s="720">
        <f t="shared" si="41"/>
        <v>0</v>
      </c>
      <c r="V139" s="721">
        <f t="shared" si="42"/>
        <v>0</v>
      </c>
      <c r="W139" s="722">
        <f t="shared" si="43"/>
        <v>0</v>
      </c>
      <c r="X139" s="442"/>
      <c r="Y139" s="442"/>
      <c r="Z139" s="442"/>
      <c r="AA139" s="442"/>
      <c r="AB139" s="442"/>
      <c r="AC139" s="442"/>
      <c r="AD139" s="442"/>
      <c r="AE139" s="442"/>
      <c r="AF139" s="442"/>
      <c r="AG139" s="442"/>
      <c r="AH139" s="442"/>
      <c r="AI139" s="442"/>
      <c r="AJ139" s="442"/>
      <c r="AK139" s="442"/>
      <c r="AL139" s="442"/>
      <c r="AM139" s="442"/>
      <c r="AN139" s="442"/>
      <c r="AO139" s="442"/>
      <c r="AP139" s="442"/>
      <c r="AQ139" s="442"/>
      <c r="AR139" s="442"/>
      <c r="AS139" s="442"/>
      <c r="AT139" s="442"/>
      <c r="AU139" s="442"/>
      <c r="AV139" s="442"/>
      <c r="AW139" s="442"/>
      <c r="AX139" s="442"/>
      <c r="AY139" s="442"/>
      <c r="AZ139" s="442"/>
    </row>
    <row r="140" spans="2:52" ht="20.100000000000001" hidden="1" customHeight="1" outlineLevel="1">
      <c r="B140" s="434"/>
      <c r="C140" s="1002"/>
      <c r="D140" s="1003"/>
      <c r="E140" s="1003"/>
      <c r="F140" s="1004"/>
      <c r="G140" s="1005"/>
      <c r="H140" s="1006"/>
      <c r="I140" s="1006"/>
      <c r="J140" s="1006"/>
      <c r="K140" s="1007"/>
      <c r="L140" s="715"/>
      <c r="M140" s="715"/>
      <c r="N140" s="715"/>
      <c r="O140" s="715"/>
      <c r="P140" s="715"/>
      <c r="Q140" s="715"/>
      <c r="R140" s="715"/>
      <c r="S140" s="716"/>
      <c r="T140" s="717"/>
      <c r="U140" s="720">
        <f t="shared" si="41"/>
        <v>0</v>
      </c>
      <c r="V140" s="721">
        <f t="shared" si="42"/>
        <v>0</v>
      </c>
      <c r="W140" s="722">
        <f t="shared" si="43"/>
        <v>0</v>
      </c>
      <c r="X140" s="442"/>
      <c r="Y140" s="442"/>
      <c r="Z140" s="442"/>
      <c r="AA140" s="442"/>
      <c r="AB140" s="442"/>
      <c r="AC140" s="442"/>
      <c r="AD140" s="442"/>
      <c r="AE140" s="442"/>
      <c r="AF140" s="442"/>
      <c r="AG140" s="442"/>
      <c r="AH140" s="442"/>
      <c r="AI140" s="442"/>
      <c r="AJ140" s="442"/>
      <c r="AK140" s="442"/>
      <c r="AL140" s="442"/>
      <c r="AM140" s="442"/>
      <c r="AN140" s="442"/>
      <c r="AO140" s="442"/>
      <c r="AP140" s="442"/>
      <c r="AQ140" s="442"/>
      <c r="AR140" s="442"/>
      <c r="AS140" s="442"/>
      <c r="AT140" s="442"/>
      <c r="AU140" s="442"/>
      <c r="AV140" s="442"/>
      <c r="AW140" s="442"/>
      <c r="AX140" s="442"/>
      <c r="AY140" s="442"/>
      <c r="AZ140" s="442"/>
    </row>
    <row r="141" spans="2:52" ht="20.100000000000001" hidden="1" customHeight="1" outlineLevel="1">
      <c r="B141" s="434"/>
      <c r="C141" s="1002"/>
      <c r="D141" s="1003"/>
      <c r="E141" s="1003"/>
      <c r="F141" s="1004"/>
      <c r="G141" s="1005"/>
      <c r="H141" s="1006"/>
      <c r="I141" s="1006"/>
      <c r="J141" s="1006"/>
      <c r="K141" s="1007"/>
      <c r="L141" s="715"/>
      <c r="M141" s="715"/>
      <c r="N141" s="715"/>
      <c r="O141" s="715"/>
      <c r="P141" s="715"/>
      <c r="Q141" s="715"/>
      <c r="R141" s="715"/>
      <c r="S141" s="716"/>
      <c r="T141" s="717"/>
      <c r="U141" s="720">
        <f t="shared" si="41"/>
        <v>0</v>
      </c>
      <c r="V141" s="721">
        <f t="shared" si="42"/>
        <v>0</v>
      </c>
      <c r="W141" s="722">
        <f t="shared" si="43"/>
        <v>0</v>
      </c>
      <c r="X141" s="442"/>
      <c r="Y141" s="442"/>
      <c r="Z141" s="442"/>
      <c r="AA141" s="442"/>
      <c r="AB141" s="442"/>
      <c r="AC141" s="442"/>
      <c r="AD141" s="442"/>
      <c r="AE141" s="442"/>
      <c r="AF141" s="442"/>
      <c r="AG141" s="442"/>
      <c r="AH141" s="442"/>
      <c r="AI141" s="442"/>
      <c r="AJ141" s="442"/>
      <c r="AK141" s="442"/>
      <c r="AL141" s="442"/>
      <c r="AM141" s="442"/>
      <c r="AN141" s="442"/>
      <c r="AO141" s="442"/>
      <c r="AP141" s="442"/>
      <c r="AQ141" s="442"/>
      <c r="AR141" s="442"/>
      <c r="AS141" s="442"/>
      <c r="AT141" s="442"/>
      <c r="AU141" s="442"/>
      <c r="AV141" s="442"/>
      <c r="AW141" s="442"/>
      <c r="AX141" s="442"/>
      <c r="AY141" s="442"/>
      <c r="AZ141" s="442"/>
    </row>
    <row r="142" spans="2:52" ht="20.100000000000001" hidden="1" customHeight="1" outlineLevel="1">
      <c r="B142" s="434"/>
      <c r="C142" s="1002"/>
      <c r="D142" s="1003"/>
      <c r="E142" s="1003"/>
      <c r="F142" s="1004"/>
      <c r="G142" s="1005"/>
      <c r="H142" s="1006"/>
      <c r="I142" s="1006"/>
      <c r="J142" s="1006"/>
      <c r="K142" s="1007"/>
      <c r="L142" s="715"/>
      <c r="M142" s="715"/>
      <c r="N142" s="715"/>
      <c r="O142" s="715"/>
      <c r="P142" s="715"/>
      <c r="Q142" s="715"/>
      <c r="R142" s="715"/>
      <c r="S142" s="716"/>
      <c r="T142" s="717"/>
      <c r="U142" s="720">
        <f t="shared" si="41"/>
        <v>0</v>
      </c>
      <c r="V142" s="721">
        <f t="shared" si="42"/>
        <v>0</v>
      </c>
      <c r="W142" s="722">
        <f t="shared" si="43"/>
        <v>0</v>
      </c>
      <c r="X142" s="442"/>
      <c r="Y142" s="442"/>
      <c r="Z142" s="442"/>
      <c r="AA142" s="442"/>
      <c r="AB142" s="442"/>
      <c r="AC142" s="442"/>
      <c r="AD142" s="442"/>
      <c r="AE142" s="442"/>
      <c r="AF142" s="442"/>
      <c r="AG142" s="442"/>
      <c r="AH142" s="442"/>
      <c r="AI142" s="442"/>
      <c r="AJ142" s="442"/>
      <c r="AK142" s="442"/>
      <c r="AL142" s="442"/>
      <c r="AM142" s="442"/>
      <c r="AN142" s="442"/>
      <c r="AO142" s="442"/>
      <c r="AP142" s="442"/>
      <c r="AQ142" s="442"/>
      <c r="AR142" s="442"/>
      <c r="AS142" s="442"/>
      <c r="AT142" s="442"/>
      <c r="AU142" s="442"/>
      <c r="AV142" s="442"/>
      <c r="AW142" s="442"/>
      <c r="AX142" s="442"/>
      <c r="AY142" s="442"/>
      <c r="AZ142" s="442"/>
    </row>
    <row r="143" spans="2:52" ht="20.100000000000001" hidden="1" customHeight="1" outlineLevel="1">
      <c r="B143" s="434"/>
      <c r="C143" s="1002"/>
      <c r="D143" s="1003"/>
      <c r="E143" s="1003"/>
      <c r="F143" s="1004"/>
      <c r="G143" s="1005"/>
      <c r="H143" s="1006"/>
      <c r="I143" s="1006"/>
      <c r="J143" s="1006"/>
      <c r="K143" s="1007"/>
      <c r="L143" s="715"/>
      <c r="M143" s="715"/>
      <c r="N143" s="715"/>
      <c r="O143" s="715"/>
      <c r="P143" s="715"/>
      <c r="Q143" s="715"/>
      <c r="R143" s="715"/>
      <c r="S143" s="716"/>
      <c r="T143" s="717"/>
      <c r="U143" s="720">
        <f t="shared" si="41"/>
        <v>0</v>
      </c>
      <c r="V143" s="721">
        <f t="shared" si="42"/>
        <v>0</v>
      </c>
      <c r="W143" s="722">
        <f t="shared" si="43"/>
        <v>0</v>
      </c>
      <c r="X143" s="442"/>
      <c r="Y143" s="442"/>
      <c r="Z143" s="442"/>
      <c r="AA143" s="442"/>
      <c r="AB143" s="442"/>
      <c r="AC143" s="442"/>
      <c r="AD143" s="442"/>
      <c r="AE143" s="442"/>
      <c r="AF143" s="442"/>
      <c r="AG143" s="442"/>
      <c r="AH143" s="442"/>
      <c r="AI143" s="442"/>
      <c r="AJ143" s="442"/>
      <c r="AK143" s="442"/>
      <c r="AL143" s="442"/>
      <c r="AM143" s="442"/>
      <c r="AN143" s="442"/>
      <c r="AO143" s="442"/>
      <c r="AP143" s="442"/>
      <c r="AQ143" s="442"/>
      <c r="AR143" s="442"/>
      <c r="AS143" s="442"/>
      <c r="AT143" s="442"/>
      <c r="AU143" s="442"/>
      <c r="AV143" s="442"/>
      <c r="AW143" s="442"/>
      <c r="AX143" s="442"/>
      <c r="AY143" s="442"/>
      <c r="AZ143" s="442"/>
    </row>
    <row r="144" spans="2:52" s="19" customFormat="1" ht="9.9499999999999993" hidden="1" customHeight="1" outlineLevel="1">
      <c r="B144" s="435"/>
      <c r="C144" s="437"/>
      <c r="D144" s="437"/>
      <c r="E144" s="437"/>
      <c r="F144" s="437"/>
      <c r="G144" s="666"/>
      <c r="H144" s="666"/>
      <c r="I144" s="666"/>
      <c r="J144" s="666"/>
      <c r="K144" s="666"/>
      <c r="L144" s="438"/>
      <c r="M144" s="438"/>
      <c r="N144" s="438"/>
      <c r="O144" s="438"/>
      <c r="P144" s="438"/>
      <c r="Q144" s="438"/>
      <c r="R144" s="438"/>
      <c r="S144" s="438"/>
      <c r="T144" s="439"/>
      <c r="U144" s="439"/>
      <c r="V144" s="439"/>
      <c r="W144" s="667"/>
      <c r="X144" s="668"/>
      <c r="Y144" s="668"/>
      <c r="Z144" s="668"/>
      <c r="AA144" s="668"/>
      <c r="AB144" s="668"/>
      <c r="AC144" s="668"/>
      <c r="AD144" s="668"/>
      <c r="AE144" s="668"/>
      <c r="AF144" s="668"/>
      <c r="AG144" s="668"/>
      <c r="AH144" s="668"/>
      <c r="AI144" s="668"/>
      <c r="AJ144" s="668"/>
      <c r="AK144" s="668"/>
      <c r="AL144" s="668"/>
      <c r="AM144" s="668"/>
      <c r="AN144" s="668"/>
      <c r="AO144" s="668"/>
      <c r="AP144" s="668"/>
      <c r="AQ144" s="668"/>
      <c r="AR144" s="668"/>
      <c r="AS144" s="668"/>
      <c r="AT144" s="668"/>
      <c r="AU144" s="668"/>
      <c r="AV144" s="668"/>
      <c r="AW144" s="668"/>
      <c r="AX144" s="668"/>
      <c r="AY144" s="668"/>
      <c r="AZ144" s="668"/>
    </row>
    <row r="145" spans="2:52" ht="20.100000000000001" customHeight="1" collapsed="1">
      <c r="B145" s="714">
        <f>B133+1</f>
        <v>12</v>
      </c>
      <c r="C145" s="1013"/>
      <c r="D145" s="1014"/>
      <c r="E145" s="1014"/>
      <c r="F145" s="1015"/>
      <c r="G145" s="1016"/>
      <c r="H145" s="1017"/>
      <c r="I145" s="1017"/>
      <c r="J145" s="1017"/>
      <c r="K145" s="1018"/>
      <c r="L145" s="701">
        <f t="shared" ref="L145:R145" si="44">SUM(L146:L155)</f>
        <v>0</v>
      </c>
      <c r="M145" s="702">
        <f t="shared" si="44"/>
        <v>0</v>
      </c>
      <c r="N145" s="703">
        <f t="shared" si="44"/>
        <v>0</v>
      </c>
      <c r="O145" s="703">
        <f t="shared" si="44"/>
        <v>0</v>
      </c>
      <c r="P145" s="702">
        <f t="shared" si="44"/>
        <v>0</v>
      </c>
      <c r="Q145" s="704">
        <f t="shared" si="44"/>
        <v>0</v>
      </c>
      <c r="R145" s="701">
        <f t="shared" si="44"/>
        <v>0</v>
      </c>
      <c r="S145" s="705">
        <v>1</v>
      </c>
      <c r="T145" s="706">
        <f>(S146*T146)+(S147*T147)+(S148*T148)+(S149*T149)+(S150*T150)+(S151*T151)+(S152*T152)+(S153*T153)+(S154*T154)+(S155*T155)</f>
        <v>0</v>
      </c>
      <c r="U145" s="665">
        <f t="shared" ref="U145:U155" si="45">S145*T145*(1+MGKZ)*(1+Gewinn)*(1+Sicherheit)</f>
        <v>0</v>
      </c>
      <c r="V145" s="643">
        <f t="shared" ref="V145:V155" si="46">R145*Fertigung</f>
        <v>0</v>
      </c>
      <c r="W145" s="50">
        <f t="shared" ref="W145:W155" si="47">L145*$E$6+M145*$M$6+N145*$M$7+O145*$M$8+P145*$E$7+Q145*$M$9+U145+V145</f>
        <v>0</v>
      </c>
      <c r="X145" s="442"/>
      <c r="Y145" s="442"/>
      <c r="Z145" s="442"/>
      <c r="AA145" s="442"/>
      <c r="AB145" s="442"/>
      <c r="AC145" s="442"/>
      <c r="AD145" s="442"/>
      <c r="AE145" s="442"/>
      <c r="AF145" s="442"/>
      <c r="AG145" s="442"/>
      <c r="AH145" s="442"/>
      <c r="AI145" s="442"/>
      <c r="AJ145" s="442"/>
      <c r="AK145" s="442"/>
      <c r="AL145" s="442"/>
      <c r="AM145" s="442"/>
      <c r="AN145" s="442"/>
      <c r="AO145" s="442"/>
      <c r="AP145" s="442"/>
      <c r="AQ145" s="442"/>
      <c r="AR145" s="442"/>
      <c r="AS145" s="442"/>
      <c r="AT145" s="442"/>
      <c r="AU145" s="442"/>
      <c r="AV145" s="442"/>
      <c r="AW145" s="442"/>
      <c r="AX145" s="442"/>
      <c r="AY145" s="442"/>
      <c r="AZ145" s="442"/>
    </row>
    <row r="146" spans="2:52" ht="20.100000000000001" hidden="1" customHeight="1" outlineLevel="1">
      <c r="B146" s="433"/>
      <c r="C146" s="1002"/>
      <c r="D146" s="1003"/>
      <c r="E146" s="1003"/>
      <c r="F146" s="1004"/>
      <c r="G146" s="1005"/>
      <c r="H146" s="1006"/>
      <c r="I146" s="1006"/>
      <c r="J146" s="1006"/>
      <c r="K146" s="1007"/>
      <c r="L146" s="715"/>
      <c r="M146" s="715"/>
      <c r="N146" s="715"/>
      <c r="O146" s="715"/>
      <c r="P146" s="715"/>
      <c r="Q146" s="715"/>
      <c r="R146" s="715"/>
      <c r="S146" s="716"/>
      <c r="T146" s="717"/>
      <c r="U146" s="720">
        <f t="shared" si="45"/>
        <v>0</v>
      </c>
      <c r="V146" s="721">
        <f t="shared" si="46"/>
        <v>0</v>
      </c>
      <c r="W146" s="722">
        <f t="shared" si="47"/>
        <v>0</v>
      </c>
      <c r="X146" s="442"/>
      <c r="Y146" s="442"/>
      <c r="Z146" s="442"/>
      <c r="AA146" s="442"/>
      <c r="AB146" s="442"/>
      <c r="AC146" s="442"/>
      <c r="AD146" s="442"/>
      <c r="AE146" s="442"/>
      <c r="AF146" s="442"/>
      <c r="AG146" s="442"/>
      <c r="AH146" s="442"/>
      <c r="AI146" s="442"/>
      <c r="AJ146" s="442"/>
      <c r="AK146" s="442"/>
      <c r="AL146" s="442"/>
      <c r="AM146" s="442"/>
      <c r="AN146" s="442"/>
      <c r="AO146" s="442"/>
      <c r="AP146" s="442"/>
      <c r="AQ146" s="442"/>
      <c r="AR146" s="442"/>
      <c r="AS146" s="442"/>
      <c r="AT146" s="442"/>
      <c r="AU146" s="442"/>
      <c r="AV146" s="442"/>
      <c r="AW146" s="442"/>
      <c r="AX146" s="442"/>
      <c r="AY146" s="442"/>
      <c r="AZ146" s="442"/>
    </row>
    <row r="147" spans="2:52" ht="20.100000000000001" hidden="1" customHeight="1" outlineLevel="1">
      <c r="B147" s="434"/>
      <c r="C147" s="1002"/>
      <c r="D147" s="1003"/>
      <c r="E147" s="1003"/>
      <c r="F147" s="1004"/>
      <c r="G147" s="1005"/>
      <c r="H147" s="1006"/>
      <c r="I147" s="1006"/>
      <c r="J147" s="1006"/>
      <c r="K147" s="1007"/>
      <c r="L147" s="715"/>
      <c r="M147" s="715"/>
      <c r="N147" s="715"/>
      <c r="O147" s="715"/>
      <c r="P147" s="715"/>
      <c r="Q147" s="715"/>
      <c r="R147" s="715"/>
      <c r="S147" s="716"/>
      <c r="T147" s="717"/>
      <c r="U147" s="720">
        <f t="shared" si="45"/>
        <v>0</v>
      </c>
      <c r="V147" s="721">
        <f t="shared" si="46"/>
        <v>0</v>
      </c>
      <c r="W147" s="722">
        <f t="shared" si="47"/>
        <v>0</v>
      </c>
      <c r="X147" s="442"/>
      <c r="Y147" s="442"/>
      <c r="Z147" s="442"/>
      <c r="AA147" s="442"/>
      <c r="AB147" s="442"/>
      <c r="AC147" s="442"/>
      <c r="AD147" s="442"/>
      <c r="AE147" s="442"/>
      <c r="AF147" s="442"/>
      <c r="AG147" s="442"/>
      <c r="AH147" s="442"/>
      <c r="AI147" s="442"/>
      <c r="AJ147" s="442"/>
      <c r="AK147" s="442"/>
      <c r="AL147" s="442"/>
      <c r="AM147" s="442"/>
      <c r="AN147" s="442"/>
      <c r="AO147" s="442"/>
      <c r="AP147" s="442"/>
      <c r="AQ147" s="442"/>
      <c r="AR147" s="442"/>
      <c r="AS147" s="442"/>
      <c r="AT147" s="442"/>
      <c r="AU147" s="442"/>
      <c r="AV147" s="442"/>
      <c r="AW147" s="442"/>
      <c r="AX147" s="442"/>
      <c r="AY147" s="442"/>
      <c r="AZ147" s="442"/>
    </row>
    <row r="148" spans="2:52" ht="20.100000000000001" hidden="1" customHeight="1" outlineLevel="1">
      <c r="B148" s="434"/>
      <c r="C148" s="1002"/>
      <c r="D148" s="1003"/>
      <c r="E148" s="1003"/>
      <c r="F148" s="1004"/>
      <c r="G148" s="1005"/>
      <c r="H148" s="1006"/>
      <c r="I148" s="1006"/>
      <c r="J148" s="1006"/>
      <c r="K148" s="1007"/>
      <c r="L148" s="715"/>
      <c r="M148" s="715"/>
      <c r="N148" s="715"/>
      <c r="O148" s="715"/>
      <c r="P148" s="715"/>
      <c r="Q148" s="715"/>
      <c r="R148" s="715"/>
      <c r="S148" s="716"/>
      <c r="T148" s="717"/>
      <c r="U148" s="720">
        <f t="shared" si="45"/>
        <v>0</v>
      </c>
      <c r="V148" s="721">
        <f t="shared" si="46"/>
        <v>0</v>
      </c>
      <c r="W148" s="722">
        <f t="shared" si="47"/>
        <v>0</v>
      </c>
      <c r="X148" s="442"/>
      <c r="Y148" s="442"/>
      <c r="Z148" s="442"/>
      <c r="AA148" s="442"/>
      <c r="AB148" s="442"/>
      <c r="AC148" s="442"/>
      <c r="AD148" s="442"/>
      <c r="AE148" s="442"/>
      <c r="AF148" s="442"/>
      <c r="AG148" s="442"/>
      <c r="AH148" s="442"/>
      <c r="AI148" s="442"/>
      <c r="AJ148" s="442"/>
      <c r="AK148" s="442"/>
      <c r="AL148" s="442"/>
      <c r="AM148" s="442"/>
      <c r="AN148" s="442"/>
      <c r="AO148" s="442"/>
      <c r="AP148" s="442"/>
      <c r="AQ148" s="442"/>
      <c r="AR148" s="442"/>
      <c r="AS148" s="442"/>
      <c r="AT148" s="442"/>
      <c r="AU148" s="442"/>
      <c r="AV148" s="442"/>
      <c r="AW148" s="442"/>
      <c r="AX148" s="442"/>
      <c r="AY148" s="442"/>
      <c r="AZ148" s="442"/>
    </row>
    <row r="149" spans="2:52" ht="20.100000000000001" hidden="1" customHeight="1" outlineLevel="1">
      <c r="B149" s="434"/>
      <c r="C149" s="1002"/>
      <c r="D149" s="1003"/>
      <c r="E149" s="1003"/>
      <c r="F149" s="1004"/>
      <c r="G149" s="1005"/>
      <c r="H149" s="1006"/>
      <c r="I149" s="1006"/>
      <c r="J149" s="1006"/>
      <c r="K149" s="1007"/>
      <c r="L149" s="715"/>
      <c r="M149" s="715"/>
      <c r="N149" s="715"/>
      <c r="O149" s="715"/>
      <c r="P149" s="715"/>
      <c r="Q149" s="715"/>
      <c r="R149" s="715"/>
      <c r="S149" s="716"/>
      <c r="T149" s="717"/>
      <c r="U149" s="720">
        <f t="shared" si="45"/>
        <v>0</v>
      </c>
      <c r="V149" s="721">
        <f t="shared" si="46"/>
        <v>0</v>
      </c>
      <c r="W149" s="722">
        <f t="shared" si="47"/>
        <v>0</v>
      </c>
      <c r="X149" s="442"/>
      <c r="Y149" s="442"/>
      <c r="Z149" s="442"/>
      <c r="AA149" s="442"/>
      <c r="AB149" s="442"/>
      <c r="AC149" s="442"/>
      <c r="AD149" s="442"/>
      <c r="AE149" s="442"/>
      <c r="AF149" s="442"/>
      <c r="AG149" s="442"/>
      <c r="AH149" s="442"/>
      <c r="AI149" s="442"/>
      <c r="AJ149" s="442"/>
      <c r="AK149" s="442"/>
      <c r="AL149" s="442"/>
      <c r="AM149" s="442"/>
      <c r="AN149" s="442"/>
      <c r="AO149" s="442"/>
      <c r="AP149" s="442"/>
      <c r="AQ149" s="442"/>
      <c r="AR149" s="442"/>
      <c r="AS149" s="442"/>
      <c r="AT149" s="442"/>
      <c r="AU149" s="442"/>
      <c r="AV149" s="442"/>
      <c r="AW149" s="442"/>
      <c r="AX149" s="442"/>
      <c r="AY149" s="442"/>
      <c r="AZ149" s="442"/>
    </row>
    <row r="150" spans="2:52" ht="20.100000000000001" hidden="1" customHeight="1" outlineLevel="1">
      <c r="B150" s="434"/>
      <c r="C150" s="1002"/>
      <c r="D150" s="1003"/>
      <c r="E150" s="1003"/>
      <c r="F150" s="1004"/>
      <c r="G150" s="1005"/>
      <c r="H150" s="1006"/>
      <c r="I150" s="1006"/>
      <c r="J150" s="1006"/>
      <c r="K150" s="1007"/>
      <c r="L150" s="715"/>
      <c r="M150" s="715"/>
      <c r="N150" s="715"/>
      <c r="O150" s="715"/>
      <c r="P150" s="715"/>
      <c r="Q150" s="715"/>
      <c r="R150" s="715"/>
      <c r="S150" s="716"/>
      <c r="T150" s="717"/>
      <c r="U150" s="720">
        <f t="shared" si="45"/>
        <v>0</v>
      </c>
      <c r="V150" s="721">
        <f t="shared" si="46"/>
        <v>0</v>
      </c>
      <c r="W150" s="722">
        <f t="shared" si="47"/>
        <v>0</v>
      </c>
      <c r="X150" s="442"/>
      <c r="Y150" s="442"/>
      <c r="Z150" s="442"/>
      <c r="AA150" s="442"/>
      <c r="AB150" s="442"/>
      <c r="AC150" s="442"/>
      <c r="AD150" s="442"/>
      <c r="AE150" s="442"/>
      <c r="AF150" s="442"/>
      <c r="AG150" s="442"/>
      <c r="AH150" s="442"/>
      <c r="AI150" s="442"/>
      <c r="AJ150" s="442"/>
      <c r="AK150" s="442"/>
      <c r="AL150" s="442"/>
      <c r="AM150" s="442"/>
      <c r="AN150" s="442"/>
      <c r="AO150" s="442"/>
      <c r="AP150" s="442"/>
      <c r="AQ150" s="442"/>
      <c r="AR150" s="442"/>
      <c r="AS150" s="442"/>
      <c r="AT150" s="442"/>
      <c r="AU150" s="442"/>
      <c r="AV150" s="442"/>
      <c r="AW150" s="442"/>
      <c r="AX150" s="442"/>
      <c r="AY150" s="442"/>
      <c r="AZ150" s="442"/>
    </row>
    <row r="151" spans="2:52" ht="20.100000000000001" hidden="1" customHeight="1" outlineLevel="1">
      <c r="B151" s="434"/>
      <c r="C151" s="1002"/>
      <c r="D151" s="1003"/>
      <c r="E151" s="1003"/>
      <c r="F151" s="1004"/>
      <c r="G151" s="1005"/>
      <c r="H151" s="1006"/>
      <c r="I151" s="1006"/>
      <c r="J151" s="1006"/>
      <c r="K151" s="1007"/>
      <c r="L151" s="715"/>
      <c r="M151" s="715"/>
      <c r="N151" s="715"/>
      <c r="O151" s="715"/>
      <c r="P151" s="715"/>
      <c r="Q151" s="715"/>
      <c r="R151" s="715"/>
      <c r="S151" s="716"/>
      <c r="T151" s="717"/>
      <c r="U151" s="720">
        <f t="shared" si="45"/>
        <v>0</v>
      </c>
      <c r="V151" s="721">
        <f t="shared" si="46"/>
        <v>0</v>
      </c>
      <c r="W151" s="722">
        <f t="shared" si="47"/>
        <v>0</v>
      </c>
      <c r="X151" s="442"/>
      <c r="Y151" s="442"/>
      <c r="Z151" s="442"/>
      <c r="AA151" s="442"/>
      <c r="AB151" s="442"/>
      <c r="AC151" s="442"/>
      <c r="AD151" s="442"/>
      <c r="AE151" s="442"/>
      <c r="AF151" s="442"/>
      <c r="AG151" s="442"/>
      <c r="AH151" s="442"/>
      <c r="AI151" s="442"/>
      <c r="AJ151" s="442"/>
      <c r="AK151" s="442"/>
      <c r="AL151" s="442"/>
      <c r="AM151" s="442"/>
      <c r="AN151" s="442"/>
      <c r="AO151" s="442"/>
      <c r="AP151" s="442"/>
      <c r="AQ151" s="442"/>
      <c r="AR151" s="442"/>
      <c r="AS151" s="442"/>
      <c r="AT151" s="442"/>
      <c r="AU151" s="442"/>
      <c r="AV151" s="442"/>
      <c r="AW151" s="442"/>
      <c r="AX151" s="442"/>
      <c r="AY151" s="442"/>
      <c r="AZ151" s="442"/>
    </row>
    <row r="152" spans="2:52" ht="20.100000000000001" hidden="1" customHeight="1" outlineLevel="1">
      <c r="B152" s="434"/>
      <c r="C152" s="1002"/>
      <c r="D152" s="1003"/>
      <c r="E152" s="1003"/>
      <c r="F152" s="1004"/>
      <c r="G152" s="1005"/>
      <c r="H152" s="1006"/>
      <c r="I152" s="1006"/>
      <c r="J152" s="1006"/>
      <c r="K152" s="1007"/>
      <c r="L152" s="715"/>
      <c r="M152" s="715"/>
      <c r="N152" s="715"/>
      <c r="O152" s="715"/>
      <c r="P152" s="715"/>
      <c r="Q152" s="715"/>
      <c r="R152" s="715"/>
      <c r="S152" s="716"/>
      <c r="T152" s="717"/>
      <c r="U152" s="720">
        <f t="shared" si="45"/>
        <v>0</v>
      </c>
      <c r="V152" s="721">
        <f t="shared" si="46"/>
        <v>0</v>
      </c>
      <c r="W152" s="722">
        <f t="shared" si="47"/>
        <v>0</v>
      </c>
      <c r="X152" s="442"/>
      <c r="Y152" s="442"/>
      <c r="Z152" s="442"/>
      <c r="AA152" s="442"/>
      <c r="AB152" s="442"/>
      <c r="AC152" s="442"/>
      <c r="AD152" s="442"/>
      <c r="AE152" s="442"/>
      <c r="AF152" s="442"/>
      <c r="AG152" s="442"/>
      <c r="AH152" s="442"/>
      <c r="AI152" s="442"/>
      <c r="AJ152" s="442"/>
      <c r="AK152" s="442"/>
      <c r="AL152" s="442"/>
      <c r="AM152" s="442"/>
      <c r="AN152" s="442"/>
      <c r="AO152" s="442"/>
      <c r="AP152" s="442"/>
      <c r="AQ152" s="442"/>
      <c r="AR152" s="442"/>
      <c r="AS152" s="442"/>
      <c r="AT152" s="442"/>
      <c r="AU152" s="442"/>
      <c r="AV152" s="442"/>
      <c r="AW152" s="442"/>
      <c r="AX152" s="442"/>
      <c r="AY152" s="442"/>
      <c r="AZ152" s="442"/>
    </row>
    <row r="153" spans="2:52" ht="20.100000000000001" hidden="1" customHeight="1" outlineLevel="1">
      <c r="B153" s="434"/>
      <c r="C153" s="1002"/>
      <c r="D153" s="1003"/>
      <c r="E153" s="1003"/>
      <c r="F153" s="1004"/>
      <c r="G153" s="1005"/>
      <c r="H153" s="1006"/>
      <c r="I153" s="1006"/>
      <c r="J153" s="1006"/>
      <c r="K153" s="1007"/>
      <c r="L153" s="715"/>
      <c r="M153" s="715"/>
      <c r="N153" s="715"/>
      <c r="O153" s="715"/>
      <c r="P153" s="715"/>
      <c r="Q153" s="715"/>
      <c r="R153" s="715"/>
      <c r="S153" s="716"/>
      <c r="T153" s="717"/>
      <c r="U153" s="720">
        <f t="shared" si="45"/>
        <v>0</v>
      </c>
      <c r="V153" s="721">
        <f t="shared" si="46"/>
        <v>0</v>
      </c>
      <c r="W153" s="722">
        <f t="shared" si="47"/>
        <v>0</v>
      </c>
      <c r="X153" s="442"/>
      <c r="Y153" s="442"/>
      <c r="Z153" s="442"/>
      <c r="AA153" s="442"/>
      <c r="AB153" s="442"/>
      <c r="AC153" s="442"/>
      <c r="AD153" s="442"/>
      <c r="AE153" s="442"/>
      <c r="AF153" s="442"/>
      <c r="AG153" s="442"/>
      <c r="AH153" s="442"/>
      <c r="AI153" s="442"/>
      <c r="AJ153" s="442"/>
      <c r="AK153" s="442"/>
      <c r="AL153" s="442"/>
      <c r="AM153" s="442"/>
      <c r="AN153" s="442"/>
      <c r="AO153" s="442"/>
      <c r="AP153" s="442"/>
      <c r="AQ153" s="442"/>
      <c r="AR153" s="442"/>
      <c r="AS153" s="442"/>
      <c r="AT153" s="442"/>
      <c r="AU153" s="442"/>
      <c r="AV153" s="442"/>
      <c r="AW153" s="442"/>
      <c r="AX153" s="442"/>
      <c r="AY153" s="442"/>
      <c r="AZ153" s="442"/>
    </row>
    <row r="154" spans="2:52" ht="20.100000000000001" hidden="1" customHeight="1" outlineLevel="1">
      <c r="B154" s="434"/>
      <c r="C154" s="1002"/>
      <c r="D154" s="1003"/>
      <c r="E154" s="1003"/>
      <c r="F154" s="1004"/>
      <c r="G154" s="1005"/>
      <c r="H154" s="1006"/>
      <c r="I154" s="1006"/>
      <c r="J154" s="1006"/>
      <c r="K154" s="1007"/>
      <c r="L154" s="715"/>
      <c r="M154" s="715"/>
      <c r="N154" s="715"/>
      <c r="O154" s="715"/>
      <c r="P154" s="715"/>
      <c r="Q154" s="715"/>
      <c r="R154" s="715"/>
      <c r="S154" s="716"/>
      <c r="T154" s="717"/>
      <c r="U154" s="720">
        <f t="shared" si="45"/>
        <v>0</v>
      </c>
      <c r="V154" s="721">
        <f t="shared" si="46"/>
        <v>0</v>
      </c>
      <c r="W154" s="722">
        <f t="shared" si="47"/>
        <v>0</v>
      </c>
      <c r="X154" s="442"/>
      <c r="Y154" s="442"/>
      <c r="Z154" s="442"/>
      <c r="AA154" s="442"/>
      <c r="AB154" s="442"/>
      <c r="AC154" s="442"/>
      <c r="AD154" s="442"/>
      <c r="AE154" s="442"/>
      <c r="AF154" s="442"/>
      <c r="AG154" s="442"/>
      <c r="AH154" s="442"/>
      <c r="AI154" s="442"/>
      <c r="AJ154" s="442"/>
      <c r="AK154" s="442"/>
      <c r="AL154" s="442"/>
      <c r="AM154" s="442"/>
      <c r="AN154" s="442"/>
      <c r="AO154" s="442"/>
      <c r="AP154" s="442"/>
      <c r="AQ154" s="442"/>
      <c r="AR154" s="442"/>
      <c r="AS154" s="442"/>
      <c r="AT154" s="442"/>
      <c r="AU154" s="442"/>
      <c r="AV154" s="442"/>
      <c r="AW154" s="442"/>
      <c r="AX154" s="442"/>
      <c r="AY154" s="442"/>
      <c r="AZ154" s="442"/>
    </row>
    <row r="155" spans="2:52" ht="20.100000000000001" hidden="1" customHeight="1" outlineLevel="1">
      <c r="B155" s="434"/>
      <c r="C155" s="1002"/>
      <c r="D155" s="1003"/>
      <c r="E155" s="1003"/>
      <c r="F155" s="1004"/>
      <c r="G155" s="1005"/>
      <c r="H155" s="1006"/>
      <c r="I155" s="1006"/>
      <c r="J155" s="1006"/>
      <c r="K155" s="1007"/>
      <c r="L155" s="715"/>
      <c r="M155" s="715"/>
      <c r="N155" s="715"/>
      <c r="O155" s="715"/>
      <c r="P155" s="715"/>
      <c r="Q155" s="715"/>
      <c r="R155" s="715"/>
      <c r="S155" s="716"/>
      <c r="T155" s="717"/>
      <c r="U155" s="720">
        <f t="shared" si="45"/>
        <v>0</v>
      </c>
      <c r="V155" s="721">
        <f t="shared" si="46"/>
        <v>0</v>
      </c>
      <c r="W155" s="722">
        <f t="shared" si="47"/>
        <v>0</v>
      </c>
      <c r="X155" s="442"/>
      <c r="Y155" s="442"/>
      <c r="Z155" s="442"/>
      <c r="AA155" s="442"/>
      <c r="AB155" s="442"/>
      <c r="AC155" s="442"/>
      <c r="AD155" s="442"/>
      <c r="AE155" s="442"/>
      <c r="AF155" s="442"/>
      <c r="AG155" s="442"/>
      <c r="AH155" s="442"/>
      <c r="AI155" s="442"/>
      <c r="AJ155" s="442"/>
      <c r="AK155" s="442"/>
      <c r="AL155" s="442"/>
      <c r="AM155" s="442"/>
      <c r="AN155" s="442"/>
      <c r="AO155" s="442"/>
      <c r="AP155" s="442"/>
      <c r="AQ155" s="442"/>
      <c r="AR155" s="442"/>
      <c r="AS155" s="442"/>
      <c r="AT155" s="442"/>
      <c r="AU155" s="442"/>
      <c r="AV155" s="442"/>
      <c r="AW155" s="442"/>
      <c r="AX155" s="442"/>
      <c r="AY155" s="442"/>
      <c r="AZ155" s="442"/>
    </row>
    <row r="156" spans="2:52" s="19" customFormat="1" ht="9.9499999999999993" hidden="1" customHeight="1" outlineLevel="1">
      <c r="B156" s="435"/>
      <c r="C156" s="437"/>
      <c r="D156" s="437"/>
      <c r="E156" s="437"/>
      <c r="F156" s="437"/>
      <c r="G156" s="666"/>
      <c r="H156" s="666"/>
      <c r="I156" s="666"/>
      <c r="J156" s="666"/>
      <c r="K156" s="666"/>
      <c r="L156" s="438"/>
      <c r="M156" s="438"/>
      <c r="N156" s="438"/>
      <c r="O156" s="438"/>
      <c r="P156" s="438"/>
      <c r="Q156" s="438"/>
      <c r="R156" s="438"/>
      <c r="S156" s="438"/>
      <c r="T156" s="439"/>
      <c r="U156" s="439"/>
      <c r="V156" s="439"/>
      <c r="W156" s="667"/>
      <c r="X156" s="668"/>
      <c r="Y156" s="668"/>
      <c r="Z156" s="668"/>
      <c r="AA156" s="668"/>
      <c r="AB156" s="668"/>
      <c r="AC156" s="668"/>
      <c r="AD156" s="668"/>
      <c r="AE156" s="668"/>
      <c r="AF156" s="668"/>
      <c r="AG156" s="668"/>
      <c r="AH156" s="668"/>
      <c r="AI156" s="668"/>
      <c r="AJ156" s="668"/>
      <c r="AK156" s="668"/>
      <c r="AL156" s="668"/>
      <c r="AM156" s="668"/>
      <c r="AN156" s="668"/>
      <c r="AO156" s="668"/>
      <c r="AP156" s="668"/>
      <c r="AQ156" s="668"/>
      <c r="AR156" s="668"/>
      <c r="AS156" s="668"/>
      <c r="AT156" s="668"/>
      <c r="AU156" s="668"/>
      <c r="AV156" s="668"/>
      <c r="AW156" s="668"/>
      <c r="AX156" s="668"/>
      <c r="AY156" s="668"/>
      <c r="AZ156" s="668"/>
    </row>
    <row r="157" spans="2:52" ht="20.100000000000001" customHeight="1" collapsed="1">
      <c r="B157" s="714">
        <f>B145+1</f>
        <v>13</v>
      </c>
      <c r="C157" s="1013"/>
      <c r="D157" s="1014"/>
      <c r="E157" s="1014"/>
      <c r="F157" s="1015"/>
      <c r="G157" s="1016"/>
      <c r="H157" s="1017"/>
      <c r="I157" s="1017"/>
      <c r="J157" s="1017"/>
      <c r="K157" s="1018"/>
      <c r="L157" s="701">
        <f t="shared" ref="L157:R157" si="48">SUM(L158:L167)</f>
        <v>0</v>
      </c>
      <c r="M157" s="702">
        <f t="shared" si="48"/>
        <v>0</v>
      </c>
      <c r="N157" s="703">
        <f t="shared" si="48"/>
        <v>0</v>
      </c>
      <c r="O157" s="703">
        <f t="shared" si="48"/>
        <v>0</v>
      </c>
      <c r="P157" s="702">
        <f t="shared" si="48"/>
        <v>0</v>
      </c>
      <c r="Q157" s="704">
        <f t="shared" si="48"/>
        <v>0</v>
      </c>
      <c r="R157" s="701">
        <f t="shared" si="48"/>
        <v>0</v>
      </c>
      <c r="S157" s="705">
        <v>1</v>
      </c>
      <c r="T157" s="706">
        <f>(S158*T158)+(S159*T159)+(S160*T160)+(S161*T161)+(S162*T162)+(S163*T163)+(S164*T164)+(S165*T165)+(S166*T166)+(S167*T167)</f>
        <v>0</v>
      </c>
      <c r="U157" s="665">
        <f t="shared" ref="U157:U167" si="49">S157*T157*(1+MGKZ)*(1+Gewinn)*(1+Sicherheit)</f>
        <v>0</v>
      </c>
      <c r="V157" s="643">
        <f t="shared" ref="V157:V167" si="50">R157*Fertigung</f>
        <v>0</v>
      </c>
      <c r="W157" s="50">
        <f t="shared" ref="W157:W167" si="51">L157*$E$6+M157*$M$6+N157*$M$7+O157*$M$8+P157*$E$7+Q157*$M$9+U157+V157</f>
        <v>0</v>
      </c>
      <c r="X157" s="442"/>
      <c r="Y157" s="442"/>
      <c r="Z157" s="442"/>
      <c r="AA157" s="442"/>
      <c r="AB157" s="442"/>
      <c r="AC157" s="442"/>
      <c r="AD157" s="442"/>
      <c r="AE157" s="442"/>
      <c r="AF157" s="442"/>
      <c r="AG157" s="442"/>
      <c r="AH157" s="442"/>
      <c r="AI157" s="442"/>
      <c r="AJ157" s="442"/>
      <c r="AK157" s="442"/>
      <c r="AL157" s="442"/>
      <c r="AM157" s="442"/>
      <c r="AN157" s="442"/>
      <c r="AO157" s="442"/>
      <c r="AP157" s="442"/>
      <c r="AQ157" s="442"/>
      <c r="AR157" s="442"/>
      <c r="AS157" s="442"/>
      <c r="AT157" s="442"/>
      <c r="AU157" s="442"/>
      <c r="AV157" s="442"/>
      <c r="AW157" s="442"/>
      <c r="AX157" s="442"/>
      <c r="AY157" s="442"/>
      <c r="AZ157" s="442"/>
    </row>
    <row r="158" spans="2:52" ht="20.100000000000001" hidden="1" customHeight="1" outlineLevel="1">
      <c r="B158" s="433"/>
      <c r="C158" s="1002"/>
      <c r="D158" s="1003"/>
      <c r="E158" s="1003"/>
      <c r="F158" s="1004"/>
      <c r="G158" s="1005"/>
      <c r="H158" s="1006"/>
      <c r="I158" s="1006"/>
      <c r="J158" s="1006"/>
      <c r="K158" s="1007"/>
      <c r="L158" s="715"/>
      <c r="M158" s="715"/>
      <c r="N158" s="715"/>
      <c r="O158" s="715"/>
      <c r="P158" s="715"/>
      <c r="Q158" s="715"/>
      <c r="R158" s="715"/>
      <c r="S158" s="716"/>
      <c r="T158" s="717"/>
      <c r="U158" s="720">
        <f t="shared" si="49"/>
        <v>0</v>
      </c>
      <c r="V158" s="721">
        <f t="shared" si="50"/>
        <v>0</v>
      </c>
      <c r="W158" s="722">
        <f t="shared" si="51"/>
        <v>0</v>
      </c>
      <c r="X158" s="442"/>
      <c r="Y158" s="442"/>
      <c r="Z158" s="442"/>
      <c r="AA158" s="442"/>
      <c r="AB158" s="442"/>
      <c r="AC158" s="442"/>
      <c r="AD158" s="442"/>
      <c r="AE158" s="442"/>
      <c r="AF158" s="442"/>
      <c r="AG158" s="442"/>
      <c r="AH158" s="442"/>
      <c r="AI158" s="442"/>
      <c r="AJ158" s="442"/>
      <c r="AK158" s="442"/>
      <c r="AL158" s="442"/>
      <c r="AM158" s="442"/>
      <c r="AN158" s="442"/>
      <c r="AO158" s="442"/>
      <c r="AP158" s="442"/>
      <c r="AQ158" s="442"/>
      <c r="AR158" s="442"/>
      <c r="AS158" s="442"/>
      <c r="AT158" s="442"/>
      <c r="AU158" s="442"/>
      <c r="AV158" s="442"/>
      <c r="AW158" s="442"/>
      <c r="AX158" s="442"/>
      <c r="AY158" s="442"/>
      <c r="AZ158" s="442"/>
    </row>
    <row r="159" spans="2:52" ht="20.100000000000001" hidden="1" customHeight="1" outlineLevel="1">
      <c r="B159" s="434"/>
      <c r="C159" s="1002"/>
      <c r="D159" s="1003"/>
      <c r="E159" s="1003"/>
      <c r="F159" s="1004"/>
      <c r="G159" s="1005"/>
      <c r="H159" s="1006"/>
      <c r="I159" s="1006"/>
      <c r="J159" s="1006"/>
      <c r="K159" s="1007"/>
      <c r="L159" s="715"/>
      <c r="M159" s="715"/>
      <c r="N159" s="715"/>
      <c r="O159" s="715"/>
      <c r="P159" s="715"/>
      <c r="Q159" s="715"/>
      <c r="R159" s="715"/>
      <c r="S159" s="716"/>
      <c r="T159" s="717"/>
      <c r="U159" s="720">
        <f t="shared" si="49"/>
        <v>0</v>
      </c>
      <c r="V159" s="721">
        <f t="shared" si="50"/>
        <v>0</v>
      </c>
      <c r="W159" s="722">
        <f t="shared" si="51"/>
        <v>0</v>
      </c>
      <c r="X159" s="442"/>
      <c r="Y159" s="442"/>
      <c r="Z159" s="442"/>
      <c r="AA159" s="442"/>
      <c r="AB159" s="442"/>
      <c r="AC159" s="442"/>
      <c r="AD159" s="442"/>
      <c r="AE159" s="442"/>
      <c r="AF159" s="442"/>
      <c r="AG159" s="442"/>
      <c r="AH159" s="442"/>
      <c r="AI159" s="442"/>
      <c r="AJ159" s="442"/>
      <c r="AK159" s="442"/>
      <c r="AL159" s="442"/>
      <c r="AM159" s="442"/>
      <c r="AN159" s="442"/>
      <c r="AO159" s="442"/>
      <c r="AP159" s="442"/>
      <c r="AQ159" s="442"/>
      <c r="AR159" s="442"/>
      <c r="AS159" s="442"/>
      <c r="AT159" s="442"/>
      <c r="AU159" s="442"/>
      <c r="AV159" s="442"/>
      <c r="AW159" s="442"/>
      <c r="AX159" s="442"/>
      <c r="AY159" s="442"/>
      <c r="AZ159" s="442"/>
    </row>
    <row r="160" spans="2:52" ht="20.100000000000001" hidden="1" customHeight="1" outlineLevel="1">
      <c r="B160" s="434"/>
      <c r="C160" s="1002"/>
      <c r="D160" s="1003"/>
      <c r="E160" s="1003"/>
      <c r="F160" s="1004"/>
      <c r="G160" s="1005"/>
      <c r="H160" s="1006"/>
      <c r="I160" s="1006"/>
      <c r="J160" s="1006"/>
      <c r="K160" s="1007"/>
      <c r="L160" s="715"/>
      <c r="M160" s="715"/>
      <c r="N160" s="715"/>
      <c r="O160" s="715"/>
      <c r="P160" s="715"/>
      <c r="Q160" s="715"/>
      <c r="R160" s="715"/>
      <c r="S160" s="716"/>
      <c r="T160" s="717"/>
      <c r="U160" s="720">
        <f t="shared" si="49"/>
        <v>0</v>
      </c>
      <c r="V160" s="721">
        <f t="shared" si="50"/>
        <v>0</v>
      </c>
      <c r="W160" s="722">
        <f t="shared" si="51"/>
        <v>0</v>
      </c>
      <c r="X160" s="442"/>
      <c r="Y160" s="442"/>
      <c r="Z160" s="442"/>
      <c r="AA160" s="442"/>
      <c r="AB160" s="442"/>
      <c r="AC160" s="442"/>
      <c r="AD160" s="442"/>
      <c r="AE160" s="442"/>
      <c r="AF160" s="442"/>
      <c r="AG160" s="442"/>
      <c r="AH160" s="442"/>
      <c r="AI160" s="442"/>
      <c r="AJ160" s="442"/>
      <c r="AK160" s="442"/>
      <c r="AL160" s="442"/>
      <c r="AM160" s="442"/>
      <c r="AN160" s="442"/>
      <c r="AO160" s="442"/>
      <c r="AP160" s="442"/>
      <c r="AQ160" s="442"/>
      <c r="AR160" s="442"/>
      <c r="AS160" s="442"/>
      <c r="AT160" s="442"/>
      <c r="AU160" s="442"/>
      <c r="AV160" s="442"/>
      <c r="AW160" s="442"/>
      <c r="AX160" s="442"/>
      <c r="AY160" s="442"/>
      <c r="AZ160" s="442"/>
    </row>
    <row r="161" spans="2:52" ht="20.100000000000001" hidden="1" customHeight="1" outlineLevel="1">
      <c r="B161" s="434"/>
      <c r="C161" s="1002"/>
      <c r="D161" s="1003"/>
      <c r="E161" s="1003"/>
      <c r="F161" s="1004"/>
      <c r="G161" s="1005"/>
      <c r="H161" s="1006"/>
      <c r="I161" s="1006"/>
      <c r="J161" s="1006"/>
      <c r="K161" s="1007"/>
      <c r="L161" s="715"/>
      <c r="M161" s="715"/>
      <c r="N161" s="715"/>
      <c r="O161" s="715"/>
      <c r="P161" s="715"/>
      <c r="Q161" s="715"/>
      <c r="R161" s="715"/>
      <c r="S161" s="716"/>
      <c r="T161" s="717"/>
      <c r="U161" s="720">
        <f t="shared" si="49"/>
        <v>0</v>
      </c>
      <c r="V161" s="721">
        <f t="shared" si="50"/>
        <v>0</v>
      </c>
      <c r="W161" s="722">
        <f t="shared" si="51"/>
        <v>0</v>
      </c>
      <c r="X161" s="442"/>
      <c r="Y161" s="442"/>
      <c r="Z161" s="442"/>
      <c r="AA161" s="442"/>
      <c r="AB161" s="442"/>
      <c r="AC161" s="442"/>
      <c r="AD161" s="442"/>
      <c r="AE161" s="442"/>
      <c r="AF161" s="442"/>
      <c r="AG161" s="442"/>
      <c r="AH161" s="442"/>
      <c r="AI161" s="442"/>
      <c r="AJ161" s="442"/>
      <c r="AK161" s="442"/>
      <c r="AL161" s="442"/>
      <c r="AM161" s="442"/>
      <c r="AN161" s="442"/>
      <c r="AO161" s="442"/>
      <c r="AP161" s="442"/>
      <c r="AQ161" s="442"/>
      <c r="AR161" s="442"/>
      <c r="AS161" s="442"/>
      <c r="AT161" s="442"/>
      <c r="AU161" s="442"/>
      <c r="AV161" s="442"/>
      <c r="AW161" s="442"/>
      <c r="AX161" s="442"/>
      <c r="AY161" s="442"/>
      <c r="AZ161" s="442"/>
    </row>
    <row r="162" spans="2:52" ht="20.100000000000001" hidden="1" customHeight="1" outlineLevel="1">
      <c r="B162" s="434"/>
      <c r="C162" s="1002"/>
      <c r="D162" s="1003"/>
      <c r="E162" s="1003"/>
      <c r="F162" s="1004"/>
      <c r="G162" s="1005"/>
      <c r="H162" s="1006"/>
      <c r="I162" s="1006"/>
      <c r="J162" s="1006"/>
      <c r="K162" s="1007"/>
      <c r="L162" s="715"/>
      <c r="M162" s="715"/>
      <c r="N162" s="715"/>
      <c r="O162" s="715"/>
      <c r="P162" s="715"/>
      <c r="Q162" s="715"/>
      <c r="R162" s="715"/>
      <c r="S162" s="716"/>
      <c r="T162" s="717"/>
      <c r="U162" s="720">
        <f t="shared" si="49"/>
        <v>0</v>
      </c>
      <c r="V162" s="721">
        <f t="shared" si="50"/>
        <v>0</v>
      </c>
      <c r="W162" s="722">
        <f t="shared" si="51"/>
        <v>0</v>
      </c>
      <c r="X162" s="442"/>
      <c r="Y162" s="442"/>
      <c r="Z162" s="442"/>
      <c r="AA162" s="442"/>
      <c r="AB162" s="442"/>
      <c r="AC162" s="442"/>
      <c r="AD162" s="442"/>
      <c r="AE162" s="442"/>
      <c r="AF162" s="442"/>
      <c r="AG162" s="442"/>
      <c r="AH162" s="442"/>
      <c r="AI162" s="442"/>
      <c r="AJ162" s="442"/>
      <c r="AK162" s="442"/>
      <c r="AL162" s="442"/>
      <c r="AM162" s="442"/>
      <c r="AN162" s="442"/>
      <c r="AO162" s="442"/>
      <c r="AP162" s="442"/>
      <c r="AQ162" s="442"/>
      <c r="AR162" s="442"/>
      <c r="AS162" s="442"/>
      <c r="AT162" s="442"/>
      <c r="AU162" s="442"/>
      <c r="AV162" s="442"/>
      <c r="AW162" s="442"/>
      <c r="AX162" s="442"/>
      <c r="AY162" s="442"/>
      <c r="AZ162" s="442"/>
    </row>
    <row r="163" spans="2:52" ht="20.100000000000001" hidden="1" customHeight="1" outlineLevel="1">
      <c r="B163" s="434"/>
      <c r="C163" s="1002"/>
      <c r="D163" s="1003"/>
      <c r="E163" s="1003"/>
      <c r="F163" s="1004"/>
      <c r="G163" s="1005"/>
      <c r="H163" s="1006"/>
      <c r="I163" s="1006"/>
      <c r="J163" s="1006"/>
      <c r="K163" s="1007"/>
      <c r="L163" s="715"/>
      <c r="M163" s="715"/>
      <c r="N163" s="715"/>
      <c r="O163" s="715"/>
      <c r="P163" s="715"/>
      <c r="Q163" s="715"/>
      <c r="R163" s="715"/>
      <c r="S163" s="716"/>
      <c r="T163" s="717"/>
      <c r="U163" s="720">
        <f t="shared" si="49"/>
        <v>0</v>
      </c>
      <c r="V163" s="721">
        <f t="shared" si="50"/>
        <v>0</v>
      </c>
      <c r="W163" s="722">
        <f t="shared" si="51"/>
        <v>0</v>
      </c>
      <c r="X163" s="442"/>
      <c r="Y163" s="442"/>
      <c r="Z163" s="442"/>
      <c r="AA163" s="442"/>
      <c r="AB163" s="442"/>
      <c r="AC163" s="442"/>
      <c r="AD163" s="442"/>
      <c r="AE163" s="442"/>
      <c r="AF163" s="442"/>
      <c r="AG163" s="442"/>
      <c r="AH163" s="442"/>
      <c r="AI163" s="442"/>
      <c r="AJ163" s="442"/>
      <c r="AK163" s="442"/>
      <c r="AL163" s="442"/>
      <c r="AM163" s="442"/>
      <c r="AN163" s="442"/>
      <c r="AO163" s="442"/>
      <c r="AP163" s="442"/>
      <c r="AQ163" s="442"/>
      <c r="AR163" s="442"/>
      <c r="AS163" s="442"/>
      <c r="AT163" s="442"/>
      <c r="AU163" s="442"/>
      <c r="AV163" s="442"/>
      <c r="AW163" s="442"/>
      <c r="AX163" s="442"/>
      <c r="AY163" s="442"/>
      <c r="AZ163" s="442"/>
    </row>
    <row r="164" spans="2:52" ht="20.100000000000001" hidden="1" customHeight="1" outlineLevel="1">
      <c r="B164" s="434"/>
      <c r="C164" s="1002"/>
      <c r="D164" s="1003"/>
      <c r="E164" s="1003"/>
      <c r="F164" s="1004"/>
      <c r="G164" s="1005"/>
      <c r="H164" s="1006"/>
      <c r="I164" s="1006"/>
      <c r="J164" s="1006"/>
      <c r="K164" s="1007"/>
      <c r="L164" s="715"/>
      <c r="M164" s="715"/>
      <c r="N164" s="715"/>
      <c r="O164" s="715"/>
      <c r="P164" s="715"/>
      <c r="Q164" s="715"/>
      <c r="R164" s="715"/>
      <c r="S164" s="716"/>
      <c r="T164" s="717"/>
      <c r="U164" s="720">
        <f t="shared" si="49"/>
        <v>0</v>
      </c>
      <c r="V164" s="721">
        <f t="shared" si="50"/>
        <v>0</v>
      </c>
      <c r="W164" s="722">
        <f t="shared" si="51"/>
        <v>0</v>
      </c>
      <c r="X164" s="442"/>
      <c r="Y164" s="442"/>
      <c r="Z164" s="442"/>
      <c r="AA164" s="442"/>
      <c r="AB164" s="442"/>
      <c r="AC164" s="442"/>
      <c r="AD164" s="442"/>
      <c r="AE164" s="442"/>
      <c r="AF164" s="442"/>
      <c r="AG164" s="442"/>
      <c r="AH164" s="442"/>
      <c r="AI164" s="442"/>
      <c r="AJ164" s="442"/>
      <c r="AK164" s="442"/>
      <c r="AL164" s="442"/>
      <c r="AM164" s="442"/>
      <c r="AN164" s="442"/>
      <c r="AO164" s="442"/>
      <c r="AP164" s="442"/>
      <c r="AQ164" s="442"/>
      <c r="AR164" s="442"/>
      <c r="AS164" s="442"/>
      <c r="AT164" s="442"/>
      <c r="AU164" s="442"/>
      <c r="AV164" s="442"/>
      <c r="AW164" s="442"/>
      <c r="AX164" s="442"/>
      <c r="AY164" s="442"/>
      <c r="AZ164" s="442"/>
    </row>
    <row r="165" spans="2:52" ht="20.100000000000001" hidden="1" customHeight="1" outlineLevel="1">
      <c r="B165" s="434"/>
      <c r="C165" s="1002"/>
      <c r="D165" s="1003"/>
      <c r="E165" s="1003"/>
      <c r="F165" s="1004"/>
      <c r="G165" s="1005"/>
      <c r="H165" s="1006"/>
      <c r="I165" s="1006"/>
      <c r="J165" s="1006"/>
      <c r="K165" s="1007"/>
      <c r="L165" s="715"/>
      <c r="M165" s="715"/>
      <c r="N165" s="715"/>
      <c r="O165" s="715"/>
      <c r="P165" s="715"/>
      <c r="Q165" s="715"/>
      <c r="R165" s="715"/>
      <c r="S165" s="716"/>
      <c r="T165" s="717"/>
      <c r="U165" s="720">
        <f t="shared" si="49"/>
        <v>0</v>
      </c>
      <c r="V165" s="721">
        <f t="shared" si="50"/>
        <v>0</v>
      </c>
      <c r="W165" s="722">
        <f t="shared" si="51"/>
        <v>0</v>
      </c>
      <c r="X165" s="442"/>
      <c r="Y165" s="442"/>
      <c r="Z165" s="442"/>
      <c r="AA165" s="442"/>
      <c r="AB165" s="442"/>
      <c r="AC165" s="442"/>
      <c r="AD165" s="442"/>
      <c r="AE165" s="442"/>
      <c r="AF165" s="442"/>
      <c r="AG165" s="442"/>
      <c r="AH165" s="442"/>
      <c r="AI165" s="442"/>
      <c r="AJ165" s="442"/>
      <c r="AK165" s="442"/>
      <c r="AL165" s="442"/>
      <c r="AM165" s="442"/>
      <c r="AN165" s="442"/>
      <c r="AO165" s="442"/>
      <c r="AP165" s="442"/>
      <c r="AQ165" s="442"/>
      <c r="AR165" s="442"/>
      <c r="AS165" s="442"/>
      <c r="AT165" s="442"/>
      <c r="AU165" s="442"/>
      <c r="AV165" s="442"/>
      <c r="AW165" s="442"/>
      <c r="AX165" s="442"/>
      <c r="AY165" s="442"/>
      <c r="AZ165" s="442"/>
    </row>
    <row r="166" spans="2:52" ht="20.100000000000001" hidden="1" customHeight="1" outlineLevel="1">
      <c r="B166" s="434"/>
      <c r="C166" s="1002"/>
      <c r="D166" s="1003"/>
      <c r="E166" s="1003"/>
      <c r="F166" s="1004"/>
      <c r="G166" s="1005"/>
      <c r="H166" s="1006"/>
      <c r="I166" s="1006"/>
      <c r="J166" s="1006"/>
      <c r="K166" s="1007"/>
      <c r="L166" s="715"/>
      <c r="M166" s="715"/>
      <c r="N166" s="715"/>
      <c r="O166" s="715"/>
      <c r="P166" s="715"/>
      <c r="Q166" s="715"/>
      <c r="R166" s="715"/>
      <c r="S166" s="716"/>
      <c r="T166" s="717"/>
      <c r="U166" s="720">
        <f t="shared" si="49"/>
        <v>0</v>
      </c>
      <c r="V166" s="721">
        <f t="shared" si="50"/>
        <v>0</v>
      </c>
      <c r="W166" s="722">
        <f t="shared" si="51"/>
        <v>0</v>
      </c>
      <c r="X166" s="442"/>
      <c r="Y166" s="442"/>
      <c r="Z166" s="442"/>
      <c r="AA166" s="442"/>
      <c r="AB166" s="442"/>
      <c r="AC166" s="442"/>
      <c r="AD166" s="442"/>
      <c r="AE166" s="442"/>
      <c r="AF166" s="442"/>
      <c r="AG166" s="442"/>
      <c r="AH166" s="442"/>
      <c r="AI166" s="442"/>
      <c r="AJ166" s="442"/>
      <c r="AK166" s="442"/>
      <c r="AL166" s="442"/>
      <c r="AM166" s="442"/>
      <c r="AN166" s="442"/>
      <c r="AO166" s="442"/>
      <c r="AP166" s="442"/>
      <c r="AQ166" s="442"/>
      <c r="AR166" s="442"/>
      <c r="AS166" s="442"/>
      <c r="AT166" s="442"/>
      <c r="AU166" s="442"/>
      <c r="AV166" s="442"/>
      <c r="AW166" s="442"/>
      <c r="AX166" s="442"/>
      <c r="AY166" s="442"/>
      <c r="AZ166" s="442"/>
    </row>
    <row r="167" spans="2:52" ht="20.100000000000001" hidden="1" customHeight="1" outlineLevel="1">
      <c r="B167" s="434"/>
      <c r="C167" s="1002"/>
      <c r="D167" s="1003"/>
      <c r="E167" s="1003"/>
      <c r="F167" s="1004"/>
      <c r="G167" s="1005"/>
      <c r="H167" s="1006"/>
      <c r="I167" s="1006"/>
      <c r="J167" s="1006"/>
      <c r="K167" s="1007"/>
      <c r="L167" s="715"/>
      <c r="M167" s="715"/>
      <c r="N167" s="715"/>
      <c r="O167" s="715"/>
      <c r="P167" s="715"/>
      <c r="Q167" s="715"/>
      <c r="R167" s="715"/>
      <c r="S167" s="716"/>
      <c r="T167" s="717"/>
      <c r="U167" s="720">
        <f t="shared" si="49"/>
        <v>0</v>
      </c>
      <c r="V167" s="721">
        <f t="shared" si="50"/>
        <v>0</v>
      </c>
      <c r="W167" s="722">
        <f t="shared" si="51"/>
        <v>0</v>
      </c>
      <c r="X167" s="442"/>
      <c r="Y167" s="442"/>
      <c r="Z167" s="442"/>
      <c r="AA167" s="442"/>
      <c r="AB167" s="442"/>
      <c r="AC167" s="442"/>
      <c r="AD167" s="442"/>
      <c r="AE167" s="442"/>
      <c r="AF167" s="442"/>
      <c r="AG167" s="442"/>
      <c r="AH167" s="442"/>
      <c r="AI167" s="442"/>
      <c r="AJ167" s="442"/>
      <c r="AK167" s="442"/>
      <c r="AL167" s="442"/>
      <c r="AM167" s="442"/>
      <c r="AN167" s="442"/>
      <c r="AO167" s="442"/>
      <c r="AP167" s="442"/>
      <c r="AQ167" s="442"/>
      <c r="AR167" s="442"/>
      <c r="AS167" s="442"/>
      <c r="AT167" s="442"/>
      <c r="AU167" s="442"/>
      <c r="AV167" s="442"/>
      <c r="AW167" s="442"/>
      <c r="AX167" s="442"/>
      <c r="AY167" s="442"/>
      <c r="AZ167" s="442"/>
    </row>
    <row r="168" spans="2:52" s="19" customFormat="1" ht="9.9499999999999993" hidden="1" customHeight="1" outlineLevel="1">
      <c r="B168" s="435"/>
      <c r="C168" s="437"/>
      <c r="D168" s="437"/>
      <c r="E168" s="437"/>
      <c r="F168" s="437"/>
      <c r="G168" s="666"/>
      <c r="H168" s="666"/>
      <c r="I168" s="666"/>
      <c r="J168" s="666"/>
      <c r="K168" s="666"/>
      <c r="L168" s="438"/>
      <c r="M168" s="438"/>
      <c r="N168" s="438"/>
      <c r="O168" s="438"/>
      <c r="P168" s="438"/>
      <c r="Q168" s="438"/>
      <c r="R168" s="438"/>
      <c r="S168" s="438"/>
      <c r="T168" s="439"/>
      <c r="U168" s="439"/>
      <c r="V168" s="439"/>
      <c r="W168" s="667"/>
      <c r="X168" s="668"/>
      <c r="Y168" s="668"/>
      <c r="Z168" s="668"/>
      <c r="AA168" s="668"/>
      <c r="AB168" s="668"/>
      <c r="AC168" s="668"/>
      <c r="AD168" s="668"/>
      <c r="AE168" s="668"/>
      <c r="AF168" s="668"/>
      <c r="AG168" s="668"/>
      <c r="AH168" s="668"/>
      <c r="AI168" s="668"/>
      <c r="AJ168" s="668"/>
      <c r="AK168" s="668"/>
      <c r="AL168" s="668"/>
      <c r="AM168" s="668"/>
      <c r="AN168" s="668"/>
      <c r="AO168" s="668"/>
      <c r="AP168" s="668"/>
      <c r="AQ168" s="668"/>
      <c r="AR168" s="668"/>
      <c r="AS168" s="668"/>
      <c r="AT168" s="668"/>
      <c r="AU168" s="668"/>
      <c r="AV168" s="668"/>
      <c r="AW168" s="668"/>
      <c r="AX168" s="668"/>
      <c r="AY168" s="668"/>
      <c r="AZ168" s="668"/>
    </row>
    <row r="169" spans="2:52" ht="20.100000000000001" customHeight="1" collapsed="1">
      <c r="B169" s="32">
        <f>B157+1</f>
        <v>14</v>
      </c>
      <c r="C169" s="1013"/>
      <c r="D169" s="1014"/>
      <c r="E169" s="1014"/>
      <c r="F169" s="1015"/>
      <c r="G169" s="1016"/>
      <c r="H169" s="1017"/>
      <c r="I169" s="1017"/>
      <c r="J169" s="1017"/>
      <c r="K169" s="1018"/>
      <c r="L169" s="701">
        <f t="shared" ref="L169:R169" si="52">SUM(L170:L179)</f>
        <v>0</v>
      </c>
      <c r="M169" s="702">
        <f t="shared" si="52"/>
        <v>0</v>
      </c>
      <c r="N169" s="703">
        <f t="shared" si="52"/>
        <v>0</v>
      </c>
      <c r="O169" s="703">
        <f t="shared" si="52"/>
        <v>0</v>
      </c>
      <c r="P169" s="702">
        <f t="shared" si="52"/>
        <v>0</v>
      </c>
      <c r="Q169" s="704">
        <f t="shared" si="52"/>
        <v>0</v>
      </c>
      <c r="R169" s="701">
        <f t="shared" si="52"/>
        <v>0</v>
      </c>
      <c r="S169" s="705">
        <v>1</v>
      </c>
      <c r="T169" s="706">
        <f>(S170*T170)+(S171*T171)+(S172*T172)+(S173*T173)+(S174*T174)+(S175*T175)+(S176*T176)+(S177*T177)+(S178*T178)+(S179*T179)</f>
        <v>0</v>
      </c>
      <c r="U169" s="665">
        <f t="shared" ref="U169:U179" si="53">S169*T169*(1+MGKZ)*(1+Gewinn)*(1+Sicherheit)</f>
        <v>0</v>
      </c>
      <c r="V169" s="643">
        <f t="shared" ref="V169:V179" si="54">R169*Fertigung</f>
        <v>0</v>
      </c>
      <c r="W169" s="50">
        <f t="shared" ref="W169:W179" si="55">L169*$E$6+M169*$M$6+N169*$M$7+O169*$M$8+P169*$E$7+Q169*$M$9+U169+V169</f>
        <v>0</v>
      </c>
      <c r="X169" s="442"/>
      <c r="Y169" s="442"/>
      <c r="Z169" s="442"/>
      <c r="AA169" s="442"/>
      <c r="AB169" s="442"/>
      <c r="AC169" s="442"/>
      <c r="AD169" s="442"/>
      <c r="AE169" s="442"/>
      <c r="AF169" s="442"/>
      <c r="AG169" s="442"/>
      <c r="AH169" s="442"/>
      <c r="AI169" s="442"/>
      <c r="AJ169" s="442"/>
      <c r="AK169" s="442"/>
      <c r="AL169" s="442"/>
      <c r="AM169" s="442"/>
      <c r="AN169" s="442"/>
      <c r="AO169" s="442"/>
      <c r="AP169" s="442"/>
      <c r="AQ169" s="442"/>
      <c r="AR169" s="442"/>
      <c r="AS169" s="442"/>
      <c r="AT169" s="442"/>
      <c r="AU169" s="442"/>
      <c r="AV169" s="442"/>
      <c r="AW169" s="442"/>
      <c r="AX169" s="442"/>
      <c r="AY169" s="442"/>
      <c r="AZ169" s="442"/>
    </row>
    <row r="170" spans="2:52" ht="20.100000000000001" hidden="1" customHeight="1" outlineLevel="1">
      <c r="B170" s="433"/>
      <c r="C170" s="1002"/>
      <c r="D170" s="1003"/>
      <c r="E170" s="1003"/>
      <c r="F170" s="1004"/>
      <c r="G170" s="1005"/>
      <c r="H170" s="1006"/>
      <c r="I170" s="1006"/>
      <c r="J170" s="1006"/>
      <c r="K170" s="1007"/>
      <c r="L170" s="715"/>
      <c r="M170" s="715"/>
      <c r="N170" s="715"/>
      <c r="O170" s="715"/>
      <c r="P170" s="715"/>
      <c r="Q170" s="715"/>
      <c r="R170" s="715"/>
      <c r="S170" s="716"/>
      <c r="T170" s="717"/>
      <c r="U170" s="720">
        <f t="shared" si="53"/>
        <v>0</v>
      </c>
      <c r="V170" s="721">
        <f t="shared" si="54"/>
        <v>0</v>
      </c>
      <c r="W170" s="722">
        <f t="shared" si="55"/>
        <v>0</v>
      </c>
      <c r="X170" s="442"/>
      <c r="Y170" s="442"/>
      <c r="Z170" s="442"/>
      <c r="AA170" s="442"/>
      <c r="AB170" s="442"/>
      <c r="AC170" s="442"/>
      <c r="AD170" s="442"/>
      <c r="AE170" s="442"/>
      <c r="AF170" s="442"/>
      <c r="AG170" s="442"/>
      <c r="AH170" s="442"/>
      <c r="AI170" s="442"/>
      <c r="AJ170" s="442"/>
      <c r="AK170" s="442"/>
      <c r="AL170" s="442"/>
      <c r="AM170" s="442"/>
      <c r="AN170" s="442"/>
      <c r="AO170" s="442"/>
      <c r="AP170" s="442"/>
      <c r="AQ170" s="442"/>
      <c r="AR170" s="442"/>
      <c r="AS170" s="442"/>
      <c r="AT170" s="442"/>
      <c r="AU170" s="442"/>
      <c r="AV170" s="442"/>
      <c r="AW170" s="442"/>
      <c r="AX170" s="442"/>
      <c r="AY170" s="442"/>
      <c r="AZ170" s="442"/>
    </row>
    <row r="171" spans="2:52" ht="20.100000000000001" hidden="1" customHeight="1" outlineLevel="1">
      <c r="B171" s="434"/>
      <c r="C171" s="1002"/>
      <c r="D171" s="1003"/>
      <c r="E171" s="1003"/>
      <c r="F171" s="1004"/>
      <c r="G171" s="1005"/>
      <c r="H171" s="1006"/>
      <c r="I171" s="1006"/>
      <c r="J171" s="1006"/>
      <c r="K171" s="1007"/>
      <c r="L171" s="715"/>
      <c r="M171" s="715"/>
      <c r="N171" s="715"/>
      <c r="O171" s="715"/>
      <c r="P171" s="715"/>
      <c r="Q171" s="715"/>
      <c r="R171" s="715"/>
      <c r="S171" s="716"/>
      <c r="T171" s="717"/>
      <c r="U171" s="720">
        <f t="shared" si="53"/>
        <v>0</v>
      </c>
      <c r="V171" s="721">
        <f t="shared" si="54"/>
        <v>0</v>
      </c>
      <c r="W171" s="722">
        <f t="shared" si="55"/>
        <v>0</v>
      </c>
      <c r="X171" s="442"/>
      <c r="Y171" s="442"/>
      <c r="Z171" s="442"/>
      <c r="AA171" s="442"/>
      <c r="AB171" s="442"/>
      <c r="AC171" s="442"/>
      <c r="AD171" s="442"/>
      <c r="AE171" s="442"/>
      <c r="AF171" s="442"/>
      <c r="AG171" s="442"/>
      <c r="AH171" s="442"/>
      <c r="AI171" s="442"/>
      <c r="AJ171" s="442"/>
      <c r="AK171" s="442"/>
      <c r="AL171" s="442"/>
      <c r="AM171" s="442"/>
      <c r="AN171" s="442"/>
      <c r="AO171" s="442"/>
      <c r="AP171" s="442"/>
      <c r="AQ171" s="442"/>
      <c r="AR171" s="442"/>
      <c r="AS171" s="442"/>
      <c r="AT171" s="442"/>
      <c r="AU171" s="442"/>
      <c r="AV171" s="442"/>
      <c r="AW171" s="442"/>
      <c r="AX171" s="442"/>
      <c r="AY171" s="442"/>
      <c r="AZ171" s="442"/>
    </row>
    <row r="172" spans="2:52" ht="20.100000000000001" hidden="1" customHeight="1" outlineLevel="1">
      <c r="B172" s="434"/>
      <c r="C172" s="1002"/>
      <c r="D172" s="1003"/>
      <c r="E172" s="1003"/>
      <c r="F172" s="1004"/>
      <c r="G172" s="1005"/>
      <c r="H172" s="1006"/>
      <c r="I172" s="1006"/>
      <c r="J172" s="1006"/>
      <c r="K172" s="1007"/>
      <c r="L172" s="715"/>
      <c r="M172" s="715"/>
      <c r="N172" s="715"/>
      <c r="O172" s="715"/>
      <c r="P172" s="715"/>
      <c r="Q172" s="715"/>
      <c r="R172" s="715"/>
      <c r="S172" s="716"/>
      <c r="T172" s="717"/>
      <c r="U172" s="720">
        <f t="shared" si="53"/>
        <v>0</v>
      </c>
      <c r="V172" s="721">
        <f t="shared" si="54"/>
        <v>0</v>
      </c>
      <c r="W172" s="722">
        <f t="shared" si="55"/>
        <v>0</v>
      </c>
      <c r="X172" s="442"/>
      <c r="Y172" s="442"/>
      <c r="Z172" s="442"/>
      <c r="AA172" s="442"/>
      <c r="AB172" s="442"/>
      <c r="AC172" s="442"/>
      <c r="AD172" s="442"/>
      <c r="AE172" s="442"/>
      <c r="AF172" s="442"/>
      <c r="AG172" s="442"/>
      <c r="AH172" s="442"/>
      <c r="AI172" s="442"/>
      <c r="AJ172" s="442"/>
      <c r="AK172" s="442"/>
      <c r="AL172" s="442"/>
      <c r="AM172" s="442"/>
      <c r="AN172" s="442"/>
      <c r="AO172" s="442"/>
      <c r="AP172" s="442"/>
      <c r="AQ172" s="442"/>
      <c r="AR172" s="442"/>
      <c r="AS172" s="442"/>
      <c r="AT172" s="442"/>
      <c r="AU172" s="442"/>
      <c r="AV172" s="442"/>
      <c r="AW172" s="442"/>
      <c r="AX172" s="442"/>
      <c r="AY172" s="442"/>
      <c r="AZ172" s="442"/>
    </row>
    <row r="173" spans="2:52" ht="20.100000000000001" hidden="1" customHeight="1" outlineLevel="1">
      <c r="B173" s="434"/>
      <c r="C173" s="1002"/>
      <c r="D173" s="1003"/>
      <c r="E173" s="1003"/>
      <c r="F173" s="1004"/>
      <c r="G173" s="1005"/>
      <c r="H173" s="1006"/>
      <c r="I173" s="1006"/>
      <c r="J173" s="1006"/>
      <c r="K173" s="1007"/>
      <c r="L173" s="715"/>
      <c r="M173" s="715"/>
      <c r="N173" s="715"/>
      <c r="O173" s="715"/>
      <c r="P173" s="715"/>
      <c r="Q173" s="715"/>
      <c r="R173" s="715"/>
      <c r="S173" s="716"/>
      <c r="T173" s="717"/>
      <c r="U173" s="720">
        <f t="shared" si="53"/>
        <v>0</v>
      </c>
      <c r="V173" s="721">
        <f t="shared" si="54"/>
        <v>0</v>
      </c>
      <c r="W173" s="722">
        <f t="shared" si="55"/>
        <v>0</v>
      </c>
      <c r="X173" s="442"/>
      <c r="Y173" s="442"/>
      <c r="Z173" s="442"/>
      <c r="AA173" s="442"/>
      <c r="AB173" s="442"/>
      <c r="AC173" s="442"/>
      <c r="AD173" s="442"/>
      <c r="AE173" s="442"/>
      <c r="AF173" s="442"/>
      <c r="AG173" s="442"/>
      <c r="AH173" s="442"/>
      <c r="AI173" s="442"/>
      <c r="AJ173" s="442"/>
      <c r="AK173" s="442"/>
      <c r="AL173" s="442"/>
      <c r="AM173" s="442"/>
      <c r="AN173" s="442"/>
      <c r="AO173" s="442"/>
      <c r="AP173" s="442"/>
      <c r="AQ173" s="442"/>
      <c r="AR173" s="442"/>
      <c r="AS173" s="442"/>
      <c r="AT173" s="442"/>
      <c r="AU173" s="442"/>
      <c r="AV173" s="442"/>
      <c r="AW173" s="442"/>
      <c r="AX173" s="442"/>
      <c r="AY173" s="442"/>
      <c r="AZ173" s="442"/>
    </row>
    <row r="174" spans="2:52" ht="20.100000000000001" hidden="1" customHeight="1" outlineLevel="1">
      <c r="B174" s="434"/>
      <c r="C174" s="1002"/>
      <c r="D174" s="1003"/>
      <c r="E174" s="1003"/>
      <c r="F174" s="1004"/>
      <c r="G174" s="1005"/>
      <c r="H174" s="1006"/>
      <c r="I174" s="1006"/>
      <c r="J174" s="1006"/>
      <c r="K174" s="1007"/>
      <c r="L174" s="715"/>
      <c r="M174" s="715"/>
      <c r="N174" s="715"/>
      <c r="O174" s="715"/>
      <c r="P174" s="715"/>
      <c r="Q174" s="715"/>
      <c r="R174" s="715"/>
      <c r="S174" s="716"/>
      <c r="T174" s="717"/>
      <c r="U174" s="720">
        <f t="shared" si="53"/>
        <v>0</v>
      </c>
      <c r="V174" s="721">
        <f t="shared" si="54"/>
        <v>0</v>
      </c>
      <c r="W174" s="722">
        <f t="shared" si="55"/>
        <v>0</v>
      </c>
      <c r="X174" s="442"/>
      <c r="Y174" s="442"/>
      <c r="Z174" s="442"/>
      <c r="AA174" s="442"/>
      <c r="AB174" s="442"/>
      <c r="AC174" s="442"/>
      <c r="AD174" s="442"/>
      <c r="AE174" s="442"/>
      <c r="AF174" s="442"/>
      <c r="AG174" s="442"/>
      <c r="AH174" s="442"/>
      <c r="AI174" s="442"/>
      <c r="AJ174" s="442"/>
      <c r="AK174" s="442"/>
      <c r="AL174" s="442"/>
      <c r="AM174" s="442"/>
      <c r="AN174" s="442"/>
      <c r="AO174" s="442"/>
      <c r="AP174" s="442"/>
      <c r="AQ174" s="442"/>
      <c r="AR174" s="442"/>
      <c r="AS174" s="442"/>
      <c r="AT174" s="442"/>
      <c r="AU174" s="442"/>
      <c r="AV174" s="442"/>
      <c r="AW174" s="442"/>
      <c r="AX174" s="442"/>
      <c r="AY174" s="442"/>
      <c r="AZ174" s="442"/>
    </row>
    <row r="175" spans="2:52" ht="20.100000000000001" hidden="1" customHeight="1" outlineLevel="1">
      <c r="B175" s="434"/>
      <c r="C175" s="1002"/>
      <c r="D175" s="1003"/>
      <c r="E175" s="1003"/>
      <c r="F175" s="1004"/>
      <c r="G175" s="1005"/>
      <c r="H175" s="1006"/>
      <c r="I175" s="1006"/>
      <c r="J175" s="1006"/>
      <c r="K175" s="1007"/>
      <c r="L175" s="715"/>
      <c r="M175" s="715"/>
      <c r="N175" s="715"/>
      <c r="O175" s="715"/>
      <c r="P175" s="715"/>
      <c r="Q175" s="715"/>
      <c r="R175" s="715"/>
      <c r="S175" s="716"/>
      <c r="T175" s="717"/>
      <c r="U175" s="720">
        <f t="shared" si="53"/>
        <v>0</v>
      </c>
      <c r="V175" s="721">
        <f t="shared" si="54"/>
        <v>0</v>
      </c>
      <c r="W175" s="722">
        <f t="shared" si="55"/>
        <v>0</v>
      </c>
      <c r="X175" s="442"/>
      <c r="Y175" s="442"/>
      <c r="Z175" s="442"/>
      <c r="AA175" s="442"/>
      <c r="AB175" s="442"/>
      <c r="AC175" s="442"/>
      <c r="AD175" s="442"/>
      <c r="AE175" s="442"/>
      <c r="AF175" s="442"/>
      <c r="AG175" s="442"/>
      <c r="AH175" s="442"/>
      <c r="AI175" s="442"/>
      <c r="AJ175" s="442"/>
      <c r="AK175" s="442"/>
      <c r="AL175" s="442"/>
      <c r="AM175" s="442"/>
      <c r="AN175" s="442"/>
      <c r="AO175" s="442"/>
      <c r="AP175" s="442"/>
      <c r="AQ175" s="442"/>
      <c r="AR175" s="442"/>
      <c r="AS175" s="442"/>
      <c r="AT175" s="442"/>
      <c r="AU175" s="442"/>
      <c r="AV175" s="442"/>
      <c r="AW175" s="442"/>
      <c r="AX175" s="442"/>
      <c r="AY175" s="442"/>
      <c r="AZ175" s="442"/>
    </row>
    <row r="176" spans="2:52" ht="20.100000000000001" hidden="1" customHeight="1" outlineLevel="1">
      <c r="B176" s="434"/>
      <c r="C176" s="1002"/>
      <c r="D176" s="1003"/>
      <c r="E176" s="1003"/>
      <c r="F176" s="1004"/>
      <c r="G176" s="1005"/>
      <c r="H176" s="1006"/>
      <c r="I176" s="1006"/>
      <c r="J176" s="1006"/>
      <c r="K176" s="1007"/>
      <c r="L176" s="715"/>
      <c r="M176" s="715"/>
      <c r="N176" s="715"/>
      <c r="O176" s="715"/>
      <c r="P176" s="715"/>
      <c r="Q176" s="715"/>
      <c r="R176" s="715"/>
      <c r="S176" s="716"/>
      <c r="T176" s="717"/>
      <c r="U176" s="720">
        <f t="shared" si="53"/>
        <v>0</v>
      </c>
      <c r="V176" s="721">
        <f t="shared" si="54"/>
        <v>0</v>
      </c>
      <c r="W176" s="722">
        <f t="shared" si="55"/>
        <v>0</v>
      </c>
      <c r="X176" s="442"/>
      <c r="Y176" s="442"/>
      <c r="Z176" s="442"/>
      <c r="AA176" s="442"/>
      <c r="AB176" s="442"/>
      <c r="AC176" s="442"/>
      <c r="AD176" s="442"/>
      <c r="AE176" s="442"/>
      <c r="AF176" s="442"/>
      <c r="AG176" s="442"/>
      <c r="AH176" s="442"/>
      <c r="AI176" s="442"/>
      <c r="AJ176" s="442"/>
      <c r="AK176" s="442"/>
      <c r="AL176" s="442"/>
      <c r="AM176" s="442"/>
      <c r="AN176" s="442"/>
      <c r="AO176" s="442"/>
      <c r="AP176" s="442"/>
      <c r="AQ176" s="442"/>
      <c r="AR176" s="442"/>
      <c r="AS176" s="442"/>
      <c r="AT176" s="442"/>
      <c r="AU176" s="442"/>
      <c r="AV176" s="442"/>
      <c r="AW176" s="442"/>
      <c r="AX176" s="442"/>
      <c r="AY176" s="442"/>
      <c r="AZ176" s="442"/>
    </row>
    <row r="177" spans="2:52" ht="20.100000000000001" hidden="1" customHeight="1" outlineLevel="1">
      <c r="B177" s="434"/>
      <c r="C177" s="1002"/>
      <c r="D177" s="1003"/>
      <c r="E177" s="1003"/>
      <c r="F177" s="1004"/>
      <c r="G177" s="1005"/>
      <c r="H177" s="1006"/>
      <c r="I177" s="1006"/>
      <c r="J177" s="1006"/>
      <c r="K177" s="1007"/>
      <c r="L177" s="715"/>
      <c r="M177" s="715"/>
      <c r="N177" s="715"/>
      <c r="O177" s="715"/>
      <c r="P177" s="715"/>
      <c r="Q177" s="715"/>
      <c r="R177" s="715"/>
      <c r="S177" s="716"/>
      <c r="T177" s="717"/>
      <c r="U177" s="720">
        <f t="shared" si="53"/>
        <v>0</v>
      </c>
      <c r="V177" s="721">
        <f t="shared" si="54"/>
        <v>0</v>
      </c>
      <c r="W177" s="722">
        <f t="shared" si="55"/>
        <v>0</v>
      </c>
      <c r="X177" s="442"/>
      <c r="Y177" s="442"/>
      <c r="Z177" s="442"/>
      <c r="AA177" s="442"/>
      <c r="AB177" s="442"/>
      <c r="AC177" s="442"/>
      <c r="AD177" s="442"/>
      <c r="AE177" s="442"/>
      <c r="AF177" s="442"/>
      <c r="AG177" s="442"/>
      <c r="AH177" s="442"/>
      <c r="AI177" s="442"/>
      <c r="AJ177" s="442"/>
      <c r="AK177" s="442"/>
      <c r="AL177" s="442"/>
      <c r="AM177" s="442"/>
      <c r="AN177" s="442"/>
      <c r="AO177" s="442"/>
      <c r="AP177" s="442"/>
      <c r="AQ177" s="442"/>
      <c r="AR177" s="442"/>
      <c r="AS177" s="442"/>
      <c r="AT177" s="442"/>
      <c r="AU177" s="442"/>
      <c r="AV177" s="442"/>
      <c r="AW177" s="442"/>
      <c r="AX177" s="442"/>
      <c r="AY177" s="442"/>
      <c r="AZ177" s="442"/>
    </row>
    <row r="178" spans="2:52" ht="20.100000000000001" hidden="1" customHeight="1" outlineLevel="1">
      <c r="B178" s="434"/>
      <c r="C178" s="1002"/>
      <c r="D178" s="1003"/>
      <c r="E178" s="1003"/>
      <c r="F178" s="1004"/>
      <c r="G178" s="1005"/>
      <c r="H178" s="1006"/>
      <c r="I178" s="1006"/>
      <c r="J178" s="1006"/>
      <c r="K178" s="1007"/>
      <c r="L178" s="715"/>
      <c r="M178" s="715"/>
      <c r="N178" s="715"/>
      <c r="O178" s="715"/>
      <c r="P178" s="715"/>
      <c r="Q178" s="715"/>
      <c r="R178" s="715"/>
      <c r="S178" s="716"/>
      <c r="T178" s="717"/>
      <c r="U178" s="720">
        <f t="shared" si="53"/>
        <v>0</v>
      </c>
      <c r="V178" s="721">
        <f t="shared" si="54"/>
        <v>0</v>
      </c>
      <c r="W178" s="722">
        <f t="shared" si="55"/>
        <v>0</v>
      </c>
      <c r="X178" s="442"/>
      <c r="Y178" s="442"/>
      <c r="Z178" s="442"/>
      <c r="AA178" s="442"/>
      <c r="AB178" s="442"/>
      <c r="AC178" s="442"/>
      <c r="AD178" s="442"/>
      <c r="AE178" s="442"/>
      <c r="AF178" s="442"/>
      <c r="AG178" s="442"/>
      <c r="AH178" s="442"/>
      <c r="AI178" s="442"/>
      <c r="AJ178" s="442"/>
      <c r="AK178" s="442"/>
      <c r="AL178" s="442"/>
      <c r="AM178" s="442"/>
      <c r="AN178" s="442"/>
      <c r="AO178" s="442"/>
      <c r="AP178" s="442"/>
      <c r="AQ178" s="442"/>
      <c r="AR178" s="442"/>
      <c r="AS178" s="442"/>
      <c r="AT178" s="442"/>
      <c r="AU178" s="442"/>
      <c r="AV178" s="442"/>
      <c r="AW178" s="442"/>
      <c r="AX178" s="442"/>
      <c r="AY178" s="442"/>
      <c r="AZ178" s="442"/>
    </row>
    <row r="179" spans="2:52" ht="20.100000000000001" hidden="1" customHeight="1" outlineLevel="1">
      <c r="B179" s="434"/>
      <c r="C179" s="1002"/>
      <c r="D179" s="1003"/>
      <c r="E179" s="1003"/>
      <c r="F179" s="1004"/>
      <c r="G179" s="1005"/>
      <c r="H179" s="1006"/>
      <c r="I179" s="1006"/>
      <c r="J179" s="1006"/>
      <c r="K179" s="1007"/>
      <c r="L179" s="715"/>
      <c r="M179" s="715"/>
      <c r="N179" s="715"/>
      <c r="O179" s="715"/>
      <c r="P179" s="715"/>
      <c r="Q179" s="715"/>
      <c r="R179" s="715"/>
      <c r="S179" s="716"/>
      <c r="T179" s="717"/>
      <c r="U179" s="720">
        <f t="shared" si="53"/>
        <v>0</v>
      </c>
      <c r="V179" s="721">
        <f t="shared" si="54"/>
        <v>0</v>
      </c>
      <c r="W179" s="722">
        <f t="shared" si="55"/>
        <v>0</v>
      </c>
      <c r="X179" s="442"/>
      <c r="Y179" s="442"/>
      <c r="Z179" s="442"/>
      <c r="AA179" s="442"/>
      <c r="AB179" s="442"/>
      <c r="AC179" s="442"/>
      <c r="AD179" s="442"/>
      <c r="AE179" s="442"/>
      <c r="AF179" s="442"/>
      <c r="AG179" s="442"/>
      <c r="AH179" s="442"/>
      <c r="AI179" s="442"/>
      <c r="AJ179" s="442"/>
      <c r="AK179" s="442"/>
      <c r="AL179" s="442"/>
      <c r="AM179" s="442"/>
      <c r="AN179" s="442"/>
      <c r="AO179" s="442"/>
      <c r="AP179" s="442"/>
      <c r="AQ179" s="442"/>
      <c r="AR179" s="442"/>
      <c r="AS179" s="442"/>
      <c r="AT179" s="442"/>
      <c r="AU179" s="442"/>
      <c r="AV179" s="442"/>
      <c r="AW179" s="442"/>
      <c r="AX179" s="442"/>
      <c r="AY179" s="442"/>
      <c r="AZ179" s="442"/>
    </row>
    <row r="180" spans="2:52" s="19" customFormat="1" ht="9.9499999999999993" hidden="1" customHeight="1" outlineLevel="1">
      <c r="B180" s="435"/>
      <c r="C180" s="437"/>
      <c r="D180" s="437"/>
      <c r="E180" s="437"/>
      <c r="F180" s="437"/>
      <c r="G180" s="666"/>
      <c r="H180" s="666"/>
      <c r="I180" s="666"/>
      <c r="J180" s="666"/>
      <c r="K180" s="666"/>
      <c r="L180" s="438"/>
      <c r="M180" s="438"/>
      <c r="N180" s="438"/>
      <c r="O180" s="438"/>
      <c r="P180" s="438"/>
      <c r="Q180" s="438"/>
      <c r="R180" s="438"/>
      <c r="S180" s="438"/>
      <c r="T180" s="439"/>
      <c r="U180" s="439"/>
      <c r="V180" s="439"/>
      <c r="W180" s="667"/>
      <c r="X180" s="668"/>
      <c r="Y180" s="668"/>
      <c r="Z180" s="668"/>
      <c r="AA180" s="668"/>
      <c r="AB180" s="668"/>
      <c r="AC180" s="668"/>
      <c r="AD180" s="668"/>
      <c r="AE180" s="668"/>
      <c r="AF180" s="668"/>
      <c r="AG180" s="668"/>
      <c r="AH180" s="668"/>
      <c r="AI180" s="668"/>
      <c r="AJ180" s="668"/>
      <c r="AK180" s="668"/>
      <c r="AL180" s="668"/>
      <c r="AM180" s="668"/>
      <c r="AN180" s="668"/>
      <c r="AO180" s="668"/>
      <c r="AP180" s="668"/>
      <c r="AQ180" s="668"/>
      <c r="AR180" s="668"/>
      <c r="AS180" s="668"/>
      <c r="AT180" s="668"/>
      <c r="AU180" s="668"/>
      <c r="AV180" s="668"/>
      <c r="AW180" s="668"/>
      <c r="AX180" s="668"/>
      <c r="AY180" s="668"/>
      <c r="AZ180" s="668"/>
    </row>
    <row r="181" spans="2:52" ht="20.100000000000001" customHeight="1" collapsed="1">
      <c r="B181" s="32">
        <f>B169+1</f>
        <v>15</v>
      </c>
      <c r="C181" s="1013"/>
      <c r="D181" s="1014"/>
      <c r="E181" s="1014"/>
      <c r="F181" s="1015"/>
      <c r="G181" s="1016"/>
      <c r="H181" s="1017"/>
      <c r="I181" s="1017"/>
      <c r="J181" s="1017"/>
      <c r="K181" s="1018"/>
      <c r="L181" s="701">
        <f t="shared" ref="L181:R181" si="56">SUM(L182:L191)</f>
        <v>0</v>
      </c>
      <c r="M181" s="702">
        <f t="shared" si="56"/>
        <v>0</v>
      </c>
      <c r="N181" s="703">
        <f t="shared" si="56"/>
        <v>0</v>
      </c>
      <c r="O181" s="703">
        <f t="shared" si="56"/>
        <v>0</v>
      </c>
      <c r="P181" s="702">
        <f t="shared" si="56"/>
        <v>0</v>
      </c>
      <c r="Q181" s="704">
        <f t="shared" si="56"/>
        <v>0</v>
      </c>
      <c r="R181" s="701">
        <f t="shared" si="56"/>
        <v>0</v>
      </c>
      <c r="S181" s="705">
        <v>1</v>
      </c>
      <c r="T181" s="706">
        <f>(S182*T182)+(S183*T183)+(S184*T184)+(S185*T185)+(S186*T186)+(S187*T187)+(S188*T188)+(S189*T189)+(S190*T190)+(S191*T191)</f>
        <v>0</v>
      </c>
      <c r="U181" s="665">
        <f t="shared" ref="U181:U191" si="57">S181*T181*(1+MGKZ)*(1+Gewinn)*(1+Sicherheit)</f>
        <v>0</v>
      </c>
      <c r="V181" s="643">
        <f t="shared" ref="V181:V191" si="58">R181*Fertigung</f>
        <v>0</v>
      </c>
      <c r="W181" s="50">
        <f t="shared" ref="W181:W191" si="59">L181*$E$6+M181*$M$6+N181*$M$7+O181*$M$8+P181*$E$7+Q181*$M$9+U181+V181</f>
        <v>0</v>
      </c>
      <c r="X181" s="442"/>
      <c r="Y181" s="442"/>
      <c r="Z181" s="442"/>
      <c r="AA181" s="442"/>
      <c r="AB181" s="442"/>
      <c r="AC181" s="442"/>
      <c r="AD181" s="442"/>
      <c r="AE181" s="442"/>
      <c r="AF181" s="442"/>
      <c r="AG181" s="442"/>
      <c r="AH181" s="442"/>
      <c r="AI181" s="442"/>
      <c r="AJ181" s="442"/>
      <c r="AK181" s="442"/>
      <c r="AL181" s="442"/>
      <c r="AM181" s="442"/>
      <c r="AN181" s="442"/>
      <c r="AO181" s="442"/>
      <c r="AP181" s="442"/>
      <c r="AQ181" s="442"/>
      <c r="AR181" s="442"/>
      <c r="AS181" s="442"/>
      <c r="AT181" s="442"/>
      <c r="AU181" s="442"/>
      <c r="AV181" s="442"/>
      <c r="AW181" s="442"/>
      <c r="AX181" s="442"/>
      <c r="AY181" s="442"/>
      <c r="AZ181" s="442"/>
    </row>
    <row r="182" spans="2:52" ht="20.100000000000001" hidden="1" customHeight="1" outlineLevel="1">
      <c r="B182" s="433"/>
      <c r="C182" s="1002"/>
      <c r="D182" s="1003"/>
      <c r="E182" s="1003"/>
      <c r="F182" s="1004"/>
      <c r="G182" s="1005"/>
      <c r="H182" s="1006"/>
      <c r="I182" s="1006"/>
      <c r="J182" s="1006"/>
      <c r="K182" s="1007"/>
      <c r="L182" s="715"/>
      <c r="M182" s="715"/>
      <c r="N182" s="715"/>
      <c r="O182" s="715"/>
      <c r="P182" s="715"/>
      <c r="Q182" s="715"/>
      <c r="R182" s="715"/>
      <c r="S182" s="716"/>
      <c r="T182" s="717"/>
      <c r="U182" s="720">
        <f t="shared" si="57"/>
        <v>0</v>
      </c>
      <c r="V182" s="721">
        <f t="shared" si="58"/>
        <v>0</v>
      </c>
      <c r="W182" s="722">
        <f t="shared" si="59"/>
        <v>0</v>
      </c>
      <c r="X182" s="442"/>
      <c r="Y182" s="442"/>
      <c r="Z182" s="442"/>
      <c r="AA182" s="442"/>
      <c r="AB182" s="442"/>
      <c r="AC182" s="442"/>
      <c r="AD182" s="442"/>
      <c r="AE182" s="442"/>
      <c r="AF182" s="442"/>
      <c r="AG182" s="442"/>
      <c r="AH182" s="442"/>
      <c r="AI182" s="442"/>
      <c r="AJ182" s="442"/>
      <c r="AK182" s="442"/>
      <c r="AL182" s="442"/>
      <c r="AM182" s="442"/>
      <c r="AN182" s="442"/>
      <c r="AO182" s="442"/>
      <c r="AP182" s="442"/>
      <c r="AQ182" s="442"/>
      <c r="AR182" s="442"/>
      <c r="AS182" s="442"/>
      <c r="AT182" s="442"/>
      <c r="AU182" s="442"/>
      <c r="AV182" s="442"/>
      <c r="AW182" s="442"/>
      <c r="AX182" s="442"/>
      <c r="AY182" s="442"/>
      <c r="AZ182" s="442"/>
    </row>
    <row r="183" spans="2:52" ht="20.100000000000001" hidden="1" customHeight="1" outlineLevel="1">
      <c r="B183" s="434"/>
      <c r="C183" s="1002"/>
      <c r="D183" s="1003"/>
      <c r="E183" s="1003"/>
      <c r="F183" s="1004"/>
      <c r="G183" s="1005"/>
      <c r="H183" s="1006"/>
      <c r="I183" s="1006"/>
      <c r="J183" s="1006"/>
      <c r="K183" s="1007"/>
      <c r="L183" s="715"/>
      <c r="M183" s="715"/>
      <c r="N183" s="715"/>
      <c r="O183" s="715"/>
      <c r="P183" s="715"/>
      <c r="Q183" s="715"/>
      <c r="R183" s="715"/>
      <c r="S183" s="716"/>
      <c r="T183" s="717"/>
      <c r="U183" s="720">
        <f t="shared" si="57"/>
        <v>0</v>
      </c>
      <c r="V183" s="721">
        <f t="shared" si="58"/>
        <v>0</v>
      </c>
      <c r="W183" s="722">
        <f t="shared" si="59"/>
        <v>0</v>
      </c>
      <c r="X183" s="442"/>
      <c r="Y183" s="442"/>
      <c r="Z183" s="442"/>
      <c r="AA183" s="442"/>
      <c r="AB183" s="442"/>
      <c r="AC183" s="442"/>
      <c r="AD183" s="442"/>
      <c r="AE183" s="442"/>
      <c r="AF183" s="442"/>
      <c r="AG183" s="442"/>
      <c r="AH183" s="442"/>
      <c r="AI183" s="442"/>
      <c r="AJ183" s="442"/>
      <c r="AK183" s="442"/>
      <c r="AL183" s="442"/>
      <c r="AM183" s="442"/>
      <c r="AN183" s="442"/>
      <c r="AO183" s="442"/>
      <c r="AP183" s="442"/>
      <c r="AQ183" s="442"/>
      <c r="AR183" s="442"/>
      <c r="AS183" s="442"/>
      <c r="AT183" s="442"/>
      <c r="AU183" s="442"/>
      <c r="AV183" s="442"/>
      <c r="AW183" s="442"/>
      <c r="AX183" s="442"/>
      <c r="AY183" s="442"/>
      <c r="AZ183" s="442"/>
    </row>
    <row r="184" spans="2:52" ht="20.100000000000001" hidden="1" customHeight="1" outlineLevel="1">
      <c r="B184" s="434"/>
      <c r="C184" s="1002"/>
      <c r="D184" s="1003"/>
      <c r="E184" s="1003"/>
      <c r="F184" s="1004"/>
      <c r="G184" s="1005"/>
      <c r="H184" s="1006"/>
      <c r="I184" s="1006"/>
      <c r="J184" s="1006"/>
      <c r="K184" s="1007"/>
      <c r="L184" s="715"/>
      <c r="M184" s="715"/>
      <c r="N184" s="715"/>
      <c r="O184" s="715"/>
      <c r="P184" s="715"/>
      <c r="Q184" s="715"/>
      <c r="R184" s="715"/>
      <c r="S184" s="716"/>
      <c r="T184" s="717"/>
      <c r="U184" s="720">
        <f t="shared" si="57"/>
        <v>0</v>
      </c>
      <c r="V184" s="721">
        <f t="shared" si="58"/>
        <v>0</v>
      </c>
      <c r="W184" s="722">
        <f t="shared" si="59"/>
        <v>0</v>
      </c>
      <c r="X184" s="442"/>
      <c r="Y184" s="442"/>
      <c r="Z184" s="442"/>
      <c r="AA184" s="442"/>
      <c r="AB184" s="442"/>
      <c r="AC184" s="442"/>
      <c r="AD184" s="442"/>
      <c r="AE184" s="442"/>
      <c r="AF184" s="442"/>
      <c r="AG184" s="442"/>
      <c r="AH184" s="442"/>
      <c r="AI184" s="442"/>
      <c r="AJ184" s="442"/>
      <c r="AK184" s="442"/>
      <c r="AL184" s="442"/>
      <c r="AM184" s="442"/>
      <c r="AN184" s="442"/>
      <c r="AO184" s="442"/>
      <c r="AP184" s="442"/>
      <c r="AQ184" s="442"/>
      <c r="AR184" s="442"/>
      <c r="AS184" s="442"/>
      <c r="AT184" s="442"/>
      <c r="AU184" s="442"/>
      <c r="AV184" s="442"/>
      <c r="AW184" s="442"/>
      <c r="AX184" s="442"/>
      <c r="AY184" s="442"/>
      <c r="AZ184" s="442"/>
    </row>
    <row r="185" spans="2:52" ht="20.100000000000001" hidden="1" customHeight="1" outlineLevel="1">
      <c r="B185" s="434"/>
      <c r="C185" s="1002"/>
      <c r="D185" s="1003"/>
      <c r="E185" s="1003"/>
      <c r="F185" s="1004"/>
      <c r="G185" s="1005"/>
      <c r="H185" s="1006"/>
      <c r="I185" s="1006"/>
      <c r="J185" s="1006"/>
      <c r="K185" s="1007"/>
      <c r="L185" s="715"/>
      <c r="M185" s="715"/>
      <c r="N185" s="715"/>
      <c r="O185" s="715"/>
      <c r="P185" s="715"/>
      <c r="Q185" s="715"/>
      <c r="R185" s="715"/>
      <c r="S185" s="716"/>
      <c r="T185" s="717"/>
      <c r="U185" s="720">
        <f t="shared" si="57"/>
        <v>0</v>
      </c>
      <c r="V185" s="721">
        <f t="shared" si="58"/>
        <v>0</v>
      </c>
      <c r="W185" s="722">
        <f t="shared" si="59"/>
        <v>0</v>
      </c>
      <c r="X185" s="442"/>
      <c r="Y185" s="442"/>
      <c r="Z185" s="442"/>
      <c r="AA185" s="442"/>
      <c r="AB185" s="442"/>
      <c r="AC185" s="442"/>
      <c r="AD185" s="442"/>
      <c r="AE185" s="442"/>
      <c r="AF185" s="442"/>
      <c r="AG185" s="442"/>
      <c r="AH185" s="442"/>
      <c r="AI185" s="442"/>
      <c r="AJ185" s="442"/>
      <c r="AK185" s="442"/>
      <c r="AL185" s="442"/>
      <c r="AM185" s="442"/>
      <c r="AN185" s="442"/>
      <c r="AO185" s="442"/>
      <c r="AP185" s="442"/>
      <c r="AQ185" s="442"/>
      <c r="AR185" s="442"/>
      <c r="AS185" s="442"/>
      <c r="AT185" s="442"/>
      <c r="AU185" s="442"/>
      <c r="AV185" s="442"/>
      <c r="AW185" s="442"/>
      <c r="AX185" s="442"/>
      <c r="AY185" s="442"/>
      <c r="AZ185" s="442"/>
    </row>
    <row r="186" spans="2:52" ht="20.100000000000001" hidden="1" customHeight="1" outlineLevel="1">
      <c r="B186" s="434"/>
      <c r="C186" s="1002"/>
      <c r="D186" s="1003"/>
      <c r="E186" s="1003"/>
      <c r="F186" s="1004"/>
      <c r="G186" s="1005"/>
      <c r="H186" s="1006"/>
      <c r="I186" s="1006"/>
      <c r="J186" s="1006"/>
      <c r="K186" s="1007"/>
      <c r="L186" s="715"/>
      <c r="M186" s="715"/>
      <c r="N186" s="715"/>
      <c r="O186" s="715"/>
      <c r="P186" s="715"/>
      <c r="Q186" s="715"/>
      <c r="R186" s="715"/>
      <c r="S186" s="716"/>
      <c r="T186" s="717"/>
      <c r="U186" s="720">
        <f t="shared" si="57"/>
        <v>0</v>
      </c>
      <c r="V186" s="721">
        <f t="shared" si="58"/>
        <v>0</v>
      </c>
      <c r="W186" s="722">
        <f t="shared" si="59"/>
        <v>0</v>
      </c>
      <c r="X186" s="442"/>
      <c r="Y186" s="442"/>
      <c r="Z186" s="442"/>
      <c r="AA186" s="442"/>
      <c r="AB186" s="442"/>
      <c r="AC186" s="442"/>
      <c r="AD186" s="442"/>
      <c r="AE186" s="442"/>
      <c r="AF186" s="442"/>
      <c r="AG186" s="442"/>
      <c r="AH186" s="442"/>
      <c r="AI186" s="442"/>
      <c r="AJ186" s="442"/>
      <c r="AK186" s="442"/>
      <c r="AL186" s="442"/>
      <c r="AM186" s="442"/>
      <c r="AN186" s="442"/>
      <c r="AO186" s="442"/>
      <c r="AP186" s="442"/>
      <c r="AQ186" s="442"/>
      <c r="AR186" s="442"/>
      <c r="AS186" s="442"/>
      <c r="AT186" s="442"/>
      <c r="AU186" s="442"/>
      <c r="AV186" s="442"/>
      <c r="AW186" s="442"/>
      <c r="AX186" s="442"/>
      <c r="AY186" s="442"/>
      <c r="AZ186" s="442"/>
    </row>
    <row r="187" spans="2:52" ht="20.100000000000001" hidden="1" customHeight="1" outlineLevel="1">
      <c r="B187" s="434"/>
      <c r="C187" s="1002"/>
      <c r="D187" s="1003"/>
      <c r="E187" s="1003"/>
      <c r="F187" s="1004"/>
      <c r="G187" s="1005"/>
      <c r="H187" s="1006"/>
      <c r="I187" s="1006"/>
      <c r="J187" s="1006"/>
      <c r="K187" s="1007"/>
      <c r="L187" s="715"/>
      <c r="M187" s="715"/>
      <c r="N187" s="715"/>
      <c r="O187" s="715"/>
      <c r="P187" s="715"/>
      <c r="Q187" s="715"/>
      <c r="R187" s="715"/>
      <c r="S187" s="716"/>
      <c r="T187" s="717"/>
      <c r="U187" s="720">
        <f t="shared" si="57"/>
        <v>0</v>
      </c>
      <c r="V187" s="721">
        <f t="shared" si="58"/>
        <v>0</v>
      </c>
      <c r="W187" s="722">
        <f t="shared" si="59"/>
        <v>0</v>
      </c>
      <c r="X187" s="442"/>
      <c r="Y187" s="442"/>
      <c r="Z187" s="442"/>
      <c r="AA187" s="442"/>
      <c r="AB187" s="442"/>
      <c r="AC187" s="442"/>
      <c r="AD187" s="442"/>
      <c r="AE187" s="442"/>
      <c r="AF187" s="442"/>
      <c r="AG187" s="442"/>
      <c r="AH187" s="442"/>
      <c r="AI187" s="442"/>
      <c r="AJ187" s="442"/>
      <c r="AK187" s="442"/>
      <c r="AL187" s="442"/>
      <c r="AM187" s="442"/>
      <c r="AN187" s="442"/>
      <c r="AO187" s="442"/>
      <c r="AP187" s="442"/>
      <c r="AQ187" s="442"/>
      <c r="AR187" s="442"/>
      <c r="AS187" s="442"/>
      <c r="AT187" s="442"/>
      <c r="AU187" s="442"/>
      <c r="AV187" s="442"/>
      <c r="AW187" s="442"/>
      <c r="AX187" s="442"/>
      <c r="AY187" s="442"/>
      <c r="AZ187" s="442"/>
    </row>
    <row r="188" spans="2:52" ht="20.100000000000001" hidden="1" customHeight="1" outlineLevel="1">
      <c r="B188" s="434"/>
      <c r="C188" s="1002"/>
      <c r="D188" s="1003"/>
      <c r="E188" s="1003"/>
      <c r="F188" s="1004"/>
      <c r="G188" s="1005"/>
      <c r="H188" s="1006"/>
      <c r="I188" s="1006"/>
      <c r="J188" s="1006"/>
      <c r="K188" s="1007"/>
      <c r="L188" s="715"/>
      <c r="M188" s="715"/>
      <c r="N188" s="715"/>
      <c r="O188" s="715"/>
      <c r="P188" s="715"/>
      <c r="Q188" s="715"/>
      <c r="R188" s="715"/>
      <c r="S188" s="716"/>
      <c r="T188" s="717"/>
      <c r="U188" s="720">
        <f t="shared" si="57"/>
        <v>0</v>
      </c>
      <c r="V188" s="721">
        <f t="shared" si="58"/>
        <v>0</v>
      </c>
      <c r="W188" s="722">
        <f t="shared" si="59"/>
        <v>0</v>
      </c>
      <c r="X188" s="442"/>
      <c r="Y188" s="442"/>
      <c r="Z188" s="442"/>
      <c r="AA188" s="442"/>
      <c r="AB188" s="442"/>
      <c r="AC188" s="442"/>
      <c r="AD188" s="442"/>
      <c r="AE188" s="442"/>
      <c r="AF188" s="442"/>
      <c r="AG188" s="442"/>
      <c r="AH188" s="442"/>
      <c r="AI188" s="442"/>
      <c r="AJ188" s="442"/>
      <c r="AK188" s="442"/>
      <c r="AL188" s="442"/>
      <c r="AM188" s="442"/>
      <c r="AN188" s="442"/>
      <c r="AO188" s="442"/>
      <c r="AP188" s="442"/>
      <c r="AQ188" s="442"/>
      <c r="AR188" s="442"/>
      <c r="AS188" s="442"/>
      <c r="AT188" s="442"/>
      <c r="AU188" s="442"/>
      <c r="AV188" s="442"/>
      <c r="AW188" s="442"/>
      <c r="AX188" s="442"/>
      <c r="AY188" s="442"/>
      <c r="AZ188" s="442"/>
    </row>
    <row r="189" spans="2:52" ht="20.100000000000001" hidden="1" customHeight="1" outlineLevel="1">
      <c r="B189" s="434"/>
      <c r="C189" s="1002"/>
      <c r="D189" s="1003"/>
      <c r="E189" s="1003"/>
      <c r="F189" s="1004"/>
      <c r="G189" s="1005"/>
      <c r="H189" s="1006"/>
      <c r="I189" s="1006"/>
      <c r="J189" s="1006"/>
      <c r="K189" s="1007"/>
      <c r="L189" s="715"/>
      <c r="M189" s="715"/>
      <c r="N189" s="715"/>
      <c r="O189" s="715"/>
      <c r="P189" s="715"/>
      <c r="Q189" s="715"/>
      <c r="R189" s="715"/>
      <c r="S189" s="716"/>
      <c r="T189" s="717"/>
      <c r="U189" s="720">
        <f t="shared" si="57"/>
        <v>0</v>
      </c>
      <c r="V189" s="721">
        <f t="shared" si="58"/>
        <v>0</v>
      </c>
      <c r="W189" s="722">
        <f t="shared" si="59"/>
        <v>0</v>
      </c>
      <c r="X189" s="442"/>
      <c r="Y189" s="442"/>
      <c r="Z189" s="442"/>
      <c r="AA189" s="442"/>
      <c r="AB189" s="442"/>
      <c r="AC189" s="442"/>
      <c r="AD189" s="442"/>
      <c r="AE189" s="442"/>
      <c r="AF189" s="442"/>
      <c r="AG189" s="442"/>
      <c r="AH189" s="442"/>
      <c r="AI189" s="442"/>
      <c r="AJ189" s="442"/>
      <c r="AK189" s="442"/>
      <c r="AL189" s="442"/>
      <c r="AM189" s="442"/>
      <c r="AN189" s="442"/>
      <c r="AO189" s="442"/>
      <c r="AP189" s="442"/>
      <c r="AQ189" s="442"/>
      <c r="AR189" s="442"/>
      <c r="AS189" s="442"/>
      <c r="AT189" s="442"/>
      <c r="AU189" s="442"/>
      <c r="AV189" s="442"/>
      <c r="AW189" s="442"/>
      <c r="AX189" s="442"/>
      <c r="AY189" s="442"/>
      <c r="AZ189" s="442"/>
    </row>
    <row r="190" spans="2:52" ht="20.100000000000001" hidden="1" customHeight="1" outlineLevel="1">
      <c r="B190" s="434"/>
      <c r="C190" s="1002"/>
      <c r="D190" s="1003"/>
      <c r="E190" s="1003"/>
      <c r="F190" s="1004"/>
      <c r="G190" s="1005"/>
      <c r="H190" s="1006"/>
      <c r="I190" s="1006"/>
      <c r="J190" s="1006"/>
      <c r="K190" s="1007"/>
      <c r="L190" s="715"/>
      <c r="M190" s="715"/>
      <c r="N190" s="715"/>
      <c r="O190" s="715"/>
      <c r="P190" s="715"/>
      <c r="Q190" s="715"/>
      <c r="R190" s="715"/>
      <c r="S190" s="716"/>
      <c r="T190" s="717"/>
      <c r="U190" s="720">
        <f t="shared" si="57"/>
        <v>0</v>
      </c>
      <c r="V190" s="721">
        <f t="shared" si="58"/>
        <v>0</v>
      </c>
      <c r="W190" s="722">
        <f t="shared" si="59"/>
        <v>0</v>
      </c>
      <c r="X190" s="442"/>
      <c r="Y190" s="442"/>
      <c r="Z190" s="442"/>
      <c r="AA190" s="442"/>
      <c r="AB190" s="442"/>
      <c r="AC190" s="442"/>
      <c r="AD190" s="442"/>
      <c r="AE190" s="442"/>
      <c r="AF190" s="442"/>
      <c r="AG190" s="442"/>
      <c r="AH190" s="442"/>
      <c r="AI190" s="442"/>
      <c r="AJ190" s="442"/>
      <c r="AK190" s="442"/>
      <c r="AL190" s="442"/>
      <c r="AM190" s="442"/>
      <c r="AN190" s="442"/>
      <c r="AO190" s="442"/>
      <c r="AP190" s="442"/>
      <c r="AQ190" s="442"/>
      <c r="AR190" s="442"/>
      <c r="AS190" s="442"/>
      <c r="AT190" s="442"/>
      <c r="AU190" s="442"/>
      <c r="AV190" s="442"/>
      <c r="AW190" s="442"/>
      <c r="AX190" s="442"/>
      <c r="AY190" s="442"/>
      <c r="AZ190" s="442"/>
    </row>
    <row r="191" spans="2:52" ht="20.100000000000001" hidden="1" customHeight="1" outlineLevel="1">
      <c r="B191" s="434"/>
      <c r="C191" s="1002"/>
      <c r="D191" s="1003"/>
      <c r="E191" s="1003"/>
      <c r="F191" s="1004"/>
      <c r="G191" s="1005"/>
      <c r="H191" s="1006"/>
      <c r="I191" s="1006"/>
      <c r="J191" s="1006"/>
      <c r="K191" s="1007"/>
      <c r="L191" s="715"/>
      <c r="M191" s="715"/>
      <c r="N191" s="715"/>
      <c r="O191" s="715"/>
      <c r="P191" s="715"/>
      <c r="Q191" s="715"/>
      <c r="R191" s="715"/>
      <c r="S191" s="716"/>
      <c r="T191" s="717"/>
      <c r="U191" s="720">
        <f t="shared" si="57"/>
        <v>0</v>
      </c>
      <c r="V191" s="721">
        <f t="shared" si="58"/>
        <v>0</v>
      </c>
      <c r="W191" s="722">
        <f t="shared" si="59"/>
        <v>0</v>
      </c>
      <c r="X191" s="442"/>
      <c r="Y191" s="442"/>
      <c r="Z191" s="442"/>
      <c r="AA191" s="442"/>
      <c r="AB191" s="442"/>
      <c r="AC191" s="442"/>
      <c r="AD191" s="442"/>
      <c r="AE191" s="442"/>
      <c r="AF191" s="442"/>
      <c r="AG191" s="442"/>
      <c r="AH191" s="442"/>
      <c r="AI191" s="442"/>
      <c r="AJ191" s="442"/>
      <c r="AK191" s="442"/>
      <c r="AL191" s="442"/>
      <c r="AM191" s="442"/>
      <c r="AN191" s="442"/>
      <c r="AO191" s="442"/>
      <c r="AP191" s="442"/>
      <c r="AQ191" s="442"/>
      <c r="AR191" s="442"/>
      <c r="AS191" s="442"/>
      <c r="AT191" s="442"/>
      <c r="AU191" s="442"/>
      <c r="AV191" s="442"/>
      <c r="AW191" s="442"/>
      <c r="AX191" s="442"/>
      <c r="AY191" s="442"/>
      <c r="AZ191" s="442"/>
    </row>
    <row r="192" spans="2:52" s="19" customFormat="1" ht="9.9499999999999993" hidden="1" customHeight="1" outlineLevel="1">
      <c r="B192" s="435"/>
      <c r="C192" s="437"/>
      <c r="D192" s="437"/>
      <c r="E192" s="437"/>
      <c r="F192" s="437"/>
      <c r="G192" s="666"/>
      <c r="H192" s="666"/>
      <c r="I192" s="666"/>
      <c r="J192" s="666"/>
      <c r="K192" s="666"/>
      <c r="L192" s="438"/>
      <c r="M192" s="438"/>
      <c r="N192" s="438"/>
      <c r="O192" s="438"/>
      <c r="P192" s="438"/>
      <c r="Q192" s="438"/>
      <c r="R192" s="438"/>
      <c r="S192" s="438"/>
      <c r="T192" s="439"/>
      <c r="U192" s="439"/>
      <c r="V192" s="439"/>
      <c r="W192" s="667"/>
      <c r="X192" s="668"/>
      <c r="Y192" s="668"/>
      <c r="Z192" s="668"/>
      <c r="AA192" s="668"/>
      <c r="AB192" s="668"/>
      <c r="AC192" s="668"/>
      <c r="AD192" s="668"/>
      <c r="AE192" s="668"/>
      <c r="AF192" s="668"/>
      <c r="AG192" s="668"/>
      <c r="AH192" s="668"/>
      <c r="AI192" s="668"/>
      <c r="AJ192" s="668"/>
      <c r="AK192" s="668"/>
      <c r="AL192" s="668"/>
      <c r="AM192" s="668"/>
      <c r="AN192" s="668"/>
      <c r="AO192" s="668"/>
      <c r="AP192" s="668"/>
      <c r="AQ192" s="668"/>
      <c r="AR192" s="668"/>
      <c r="AS192" s="668"/>
      <c r="AT192" s="668"/>
      <c r="AU192" s="668"/>
      <c r="AV192" s="668"/>
      <c r="AW192" s="668"/>
      <c r="AX192" s="668"/>
      <c r="AY192" s="668"/>
      <c r="AZ192" s="668"/>
    </row>
    <row r="193" spans="2:52" ht="20.100000000000001" customHeight="1" collapsed="1">
      <c r="B193" s="32">
        <f>B181+1</f>
        <v>16</v>
      </c>
      <c r="C193" s="1013"/>
      <c r="D193" s="1014"/>
      <c r="E193" s="1014"/>
      <c r="F193" s="1015"/>
      <c r="G193" s="1016"/>
      <c r="H193" s="1017"/>
      <c r="I193" s="1017"/>
      <c r="J193" s="1017"/>
      <c r="K193" s="1018"/>
      <c r="L193" s="701">
        <f t="shared" ref="L193:R193" si="60">SUM(L194:L203)</f>
        <v>0</v>
      </c>
      <c r="M193" s="702">
        <f t="shared" si="60"/>
        <v>0</v>
      </c>
      <c r="N193" s="703">
        <f t="shared" si="60"/>
        <v>0</v>
      </c>
      <c r="O193" s="703">
        <f t="shared" si="60"/>
        <v>0</v>
      </c>
      <c r="P193" s="702">
        <f t="shared" si="60"/>
        <v>0</v>
      </c>
      <c r="Q193" s="704">
        <f t="shared" si="60"/>
        <v>0</v>
      </c>
      <c r="R193" s="701">
        <f t="shared" si="60"/>
        <v>0</v>
      </c>
      <c r="S193" s="705">
        <v>1</v>
      </c>
      <c r="T193" s="706">
        <f>(S194*T194)+(S195*T195)+(S196*T196)+(S197*T197)+(S198*T198)+(S199*T199)+(S200*T200)+(S201*T201)+(S202*T202)+(S203*T203)</f>
        <v>0</v>
      </c>
      <c r="U193" s="665">
        <f t="shared" ref="U193:U203" si="61">S193*T193*(1+MGKZ)*(1+Gewinn)*(1+Sicherheit)</f>
        <v>0</v>
      </c>
      <c r="V193" s="643">
        <f t="shared" ref="V193:V203" si="62">R193*Fertigung</f>
        <v>0</v>
      </c>
      <c r="W193" s="50">
        <f t="shared" ref="W193:W203" si="63">L193*$E$6+M193*$M$6+N193*$M$7+O193*$M$8+P193*$E$7+Q193*$M$9+U193+V193</f>
        <v>0</v>
      </c>
      <c r="X193" s="442"/>
      <c r="Y193" s="442"/>
      <c r="Z193" s="442"/>
      <c r="AA193" s="442"/>
      <c r="AB193" s="442"/>
      <c r="AC193" s="442"/>
      <c r="AD193" s="442"/>
      <c r="AE193" s="442"/>
      <c r="AF193" s="442"/>
      <c r="AG193" s="442"/>
      <c r="AH193" s="442"/>
      <c r="AI193" s="442"/>
      <c r="AJ193" s="442"/>
      <c r="AK193" s="442"/>
      <c r="AL193" s="442"/>
      <c r="AM193" s="442"/>
      <c r="AN193" s="442"/>
      <c r="AO193" s="442"/>
      <c r="AP193" s="442"/>
      <c r="AQ193" s="442"/>
      <c r="AR193" s="442"/>
      <c r="AS193" s="442"/>
      <c r="AT193" s="442"/>
      <c r="AU193" s="442"/>
      <c r="AV193" s="442"/>
      <c r="AW193" s="442"/>
      <c r="AX193" s="442"/>
      <c r="AY193" s="442"/>
      <c r="AZ193" s="442"/>
    </row>
    <row r="194" spans="2:52" ht="20.100000000000001" hidden="1" customHeight="1" outlineLevel="1">
      <c r="B194" s="433"/>
      <c r="C194" s="1002"/>
      <c r="D194" s="1003"/>
      <c r="E194" s="1003"/>
      <c r="F194" s="1004"/>
      <c r="G194" s="1005"/>
      <c r="H194" s="1006"/>
      <c r="I194" s="1006"/>
      <c r="J194" s="1006"/>
      <c r="K194" s="1007"/>
      <c r="L194" s="715"/>
      <c r="M194" s="715"/>
      <c r="N194" s="715"/>
      <c r="O194" s="715"/>
      <c r="P194" s="715"/>
      <c r="Q194" s="715"/>
      <c r="R194" s="715"/>
      <c r="S194" s="716"/>
      <c r="T194" s="717"/>
      <c r="U194" s="720">
        <f t="shared" si="61"/>
        <v>0</v>
      </c>
      <c r="V194" s="721">
        <f t="shared" si="62"/>
        <v>0</v>
      </c>
      <c r="W194" s="722">
        <f t="shared" si="63"/>
        <v>0</v>
      </c>
      <c r="X194" s="442"/>
      <c r="Y194" s="442"/>
      <c r="Z194" s="442"/>
      <c r="AA194" s="442"/>
      <c r="AB194" s="442"/>
      <c r="AC194" s="442"/>
      <c r="AD194" s="442"/>
      <c r="AE194" s="442"/>
      <c r="AF194" s="442"/>
      <c r="AG194" s="442"/>
      <c r="AH194" s="442"/>
      <c r="AI194" s="442"/>
      <c r="AJ194" s="442"/>
      <c r="AK194" s="442"/>
      <c r="AL194" s="442"/>
      <c r="AM194" s="442"/>
      <c r="AN194" s="442"/>
      <c r="AO194" s="442"/>
      <c r="AP194" s="442"/>
      <c r="AQ194" s="442"/>
      <c r="AR194" s="442"/>
      <c r="AS194" s="442"/>
      <c r="AT194" s="442"/>
      <c r="AU194" s="442"/>
      <c r="AV194" s="442"/>
      <c r="AW194" s="442"/>
      <c r="AX194" s="442"/>
      <c r="AY194" s="442"/>
      <c r="AZ194" s="442"/>
    </row>
    <row r="195" spans="2:52" ht="20.100000000000001" hidden="1" customHeight="1" outlineLevel="1">
      <c r="B195" s="434"/>
      <c r="C195" s="1002"/>
      <c r="D195" s="1003"/>
      <c r="E195" s="1003"/>
      <c r="F195" s="1004"/>
      <c r="G195" s="1005"/>
      <c r="H195" s="1006"/>
      <c r="I195" s="1006"/>
      <c r="J195" s="1006"/>
      <c r="K195" s="1007"/>
      <c r="L195" s="715"/>
      <c r="M195" s="715"/>
      <c r="N195" s="715"/>
      <c r="O195" s="715"/>
      <c r="P195" s="715"/>
      <c r="Q195" s="715"/>
      <c r="R195" s="715"/>
      <c r="S195" s="716"/>
      <c r="T195" s="717"/>
      <c r="U195" s="720">
        <f t="shared" si="61"/>
        <v>0</v>
      </c>
      <c r="V195" s="721">
        <f t="shared" si="62"/>
        <v>0</v>
      </c>
      <c r="W195" s="722">
        <f t="shared" si="63"/>
        <v>0</v>
      </c>
      <c r="X195" s="442"/>
      <c r="Y195" s="442"/>
      <c r="Z195" s="442"/>
      <c r="AA195" s="442"/>
      <c r="AB195" s="442"/>
      <c r="AC195" s="442"/>
      <c r="AD195" s="442"/>
      <c r="AE195" s="442"/>
      <c r="AF195" s="442"/>
      <c r="AG195" s="442"/>
      <c r="AH195" s="442"/>
      <c r="AI195" s="442"/>
      <c r="AJ195" s="442"/>
      <c r="AK195" s="442"/>
      <c r="AL195" s="442"/>
      <c r="AM195" s="442"/>
      <c r="AN195" s="442"/>
      <c r="AO195" s="442"/>
      <c r="AP195" s="442"/>
      <c r="AQ195" s="442"/>
      <c r="AR195" s="442"/>
      <c r="AS195" s="442"/>
      <c r="AT195" s="442"/>
      <c r="AU195" s="442"/>
      <c r="AV195" s="442"/>
      <c r="AW195" s="442"/>
      <c r="AX195" s="442"/>
      <c r="AY195" s="442"/>
      <c r="AZ195" s="442"/>
    </row>
    <row r="196" spans="2:52" ht="20.100000000000001" hidden="1" customHeight="1" outlineLevel="1">
      <c r="B196" s="434"/>
      <c r="C196" s="1002"/>
      <c r="D196" s="1003"/>
      <c r="E196" s="1003"/>
      <c r="F196" s="1004"/>
      <c r="G196" s="1005"/>
      <c r="H196" s="1006"/>
      <c r="I196" s="1006"/>
      <c r="J196" s="1006"/>
      <c r="K196" s="1007"/>
      <c r="L196" s="715"/>
      <c r="M196" s="715"/>
      <c r="N196" s="715"/>
      <c r="O196" s="715"/>
      <c r="P196" s="715"/>
      <c r="Q196" s="715"/>
      <c r="R196" s="715"/>
      <c r="S196" s="716"/>
      <c r="T196" s="717"/>
      <c r="U196" s="720">
        <f t="shared" si="61"/>
        <v>0</v>
      </c>
      <c r="V196" s="721">
        <f t="shared" si="62"/>
        <v>0</v>
      </c>
      <c r="W196" s="722">
        <f t="shared" si="63"/>
        <v>0</v>
      </c>
      <c r="X196" s="442"/>
      <c r="Y196" s="442"/>
      <c r="Z196" s="442"/>
      <c r="AA196" s="442"/>
      <c r="AB196" s="442"/>
      <c r="AC196" s="442"/>
      <c r="AD196" s="442"/>
      <c r="AE196" s="442"/>
      <c r="AF196" s="442"/>
      <c r="AG196" s="442"/>
      <c r="AH196" s="442"/>
      <c r="AI196" s="442"/>
      <c r="AJ196" s="442"/>
      <c r="AK196" s="442"/>
      <c r="AL196" s="442"/>
      <c r="AM196" s="442"/>
      <c r="AN196" s="442"/>
      <c r="AO196" s="442"/>
      <c r="AP196" s="442"/>
      <c r="AQ196" s="442"/>
      <c r="AR196" s="442"/>
      <c r="AS196" s="442"/>
      <c r="AT196" s="442"/>
      <c r="AU196" s="442"/>
      <c r="AV196" s="442"/>
      <c r="AW196" s="442"/>
      <c r="AX196" s="442"/>
      <c r="AY196" s="442"/>
      <c r="AZ196" s="442"/>
    </row>
    <row r="197" spans="2:52" ht="20.100000000000001" hidden="1" customHeight="1" outlineLevel="1">
      <c r="B197" s="434"/>
      <c r="C197" s="1002"/>
      <c r="D197" s="1003"/>
      <c r="E197" s="1003"/>
      <c r="F197" s="1004"/>
      <c r="G197" s="1005"/>
      <c r="H197" s="1006"/>
      <c r="I197" s="1006"/>
      <c r="J197" s="1006"/>
      <c r="K197" s="1007"/>
      <c r="L197" s="715"/>
      <c r="M197" s="715"/>
      <c r="N197" s="715"/>
      <c r="O197" s="715"/>
      <c r="P197" s="715"/>
      <c r="Q197" s="715"/>
      <c r="R197" s="715"/>
      <c r="S197" s="716"/>
      <c r="T197" s="717"/>
      <c r="U197" s="720">
        <f t="shared" si="61"/>
        <v>0</v>
      </c>
      <c r="V197" s="721">
        <f t="shared" si="62"/>
        <v>0</v>
      </c>
      <c r="W197" s="722">
        <f t="shared" si="63"/>
        <v>0</v>
      </c>
      <c r="X197" s="442"/>
      <c r="Y197" s="442"/>
      <c r="Z197" s="442"/>
      <c r="AA197" s="442"/>
      <c r="AB197" s="442"/>
      <c r="AC197" s="442"/>
      <c r="AD197" s="442"/>
      <c r="AE197" s="442"/>
      <c r="AF197" s="442"/>
      <c r="AG197" s="442"/>
      <c r="AH197" s="442"/>
      <c r="AI197" s="442"/>
      <c r="AJ197" s="442"/>
      <c r="AK197" s="442"/>
      <c r="AL197" s="442"/>
      <c r="AM197" s="442"/>
      <c r="AN197" s="442"/>
      <c r="AO197" s="442"/>
      <c r="AP197" s="442"/>
      <c r="AQ197" s="442"/>
      <c r="AR197" s="442"/>
      <c r="AS197" s="442"/>
      <c r="AT197" s="442"/>
      <c r="AU197" s="442"/>
      <c r="AV197" s="442"/>
      <c r="AW197" s="442"/>
      <c r="AX197" s="442"/>
      <c r="AY197" s="442"/>
      <c r="AZ197" s="442"/>
    </row>
    <row r="198" spans="2:52" ht="20.100000000000001" hidden="1" customHeight="1" outlineLevel="1">
      <c r="B198" s="434"/>
      <c r="C198" s="1002"/>
      <c r="D198" s="1003"/>
      <c r="E198" s="1003"/>
      <c r="F198" s="1004"/>
      <c r="G198" s="1005"/>
      <c r="H198" s="1006"/>
      <c r="I198" s="1006"/>
      <c r="J198" s="1006"/>
      <c r="K198" s="1007"/>
      <c r="L198" s="715"/>
      <c r="M198" s="715"/>
      <c r="N198" s="715"/>
      <c r="O198" s="715"/>
      <c r="P198" s="715"/>
      <c r="Q198" s="715"/>
      <c r="R198" s="715"/>
      <c r="S198" s="716"/>
      <c r="T198" s="717"/>
      <c r="U198" s="720">
        <f t="shared" si="61"/>
        <v>0</v>
      </c>
      <c r="V198" s="721">
        <f t="shared" si="62"/>
        <v>0</v>
      </c>
      <c r="W198" s="722">
        <f t="shared" si="63"/>
        <v>0</v>
      </c>
      <c r="X198" s="442"/>
      <c r="Y198" s="442"/>
      <c r="Z198" s="442"/>
      <c r="AA198" s="442"/>
      <c r="AB198" s="442"/>
      <c r="AC198" s="442"/>
      <c r="AD198" s="442"/>
      <c r="AE198" s="442"/>
      <c r="AF198" s="442"/>
      <c r="AG198" s="442"/>
      <c r="AH198" s="442"/>
      <c r="AI198" s="442"/>
      <c r="AJ198" s="442"/>
      <c r="AK198" s="442"/>
      <c r="AL198" s="442"/>
      <c r="AM198" s="442"/>
      <c r="AN198" s="442"/>
      <c r="AO198" s="442"/>
      <c r="AP198" s="442"/>
      <c r="AQ198" s="442"/>
      <c r="AR198" s="442"/>
      <c r="AS198" s="442"/>
      <c r="AT198" s="442"/>
      <c r="AU198" s="442"/>
      <c r="AV198" s="442"/>
      <c r="AW198" s="442"/>
      <c r="AX198" s="442"/>
      <c r="AY198" s="442"/>
      <c r="AZ198" s="442"/>
    </row>
    <row r="199" spans="2:52" ht="20.100000000000001" hidden="1" customHeight="1" outlineLevel="1">
      <c r="B199" s="434"/>
      <c r="C199" s="1002"/>
      <c r="D199" s="1003"/>
      <c r="E199" s="1003"/>
      <c r="F199" s="1004"/>
      <c r="G199" s="1005"/>
      <c r="H199" s="1006"/>
      <c r="I199" s="1006"/>
      <c r="J199" s="1006"/>
      <c r="K199" s="1007"/>
      <c r="L199" s="715"/>
      <c r="M199" s="715"/>
      <c r="N199" s="715"/>
      <c r="O199" s="715"/>
      <c r="P199" s="715"/>
      <c r="Q199" s="715"/>
      <c r="R199" s="715"/>
      <c r="S199" s="716"/>
      <c r="T199" s="717"/>
      <c r="U199" s="720">
        <f t="shared" si="61"/>
        <v>0</v>
      </c>
      <c r="V199" s="721">
        <f t="shared" si="62"/>
        <v>0</v>
      </c>
      <c r="W199" s="722">
        <f t="shared" si="63"/>
        <v>0</v>
      </c>
      <c r="X199" s="442"/>
      <c r="Y199" s="442"/>
      <c r="Z199" s="442"/>
      <c r="AA199" s="442"/>
      <c r="AB199" s="442"/>
      <c r="AC199" s="442"/>
      <c r="AD199" s="442"/>
      <c r="AE199" s="442"/>
      <c r="AF199" s="442"/>
      <c r="AG199" s="442"/>
      <c r="AH199" s="442"/>
      <c r="AI199" s="442"/>
      <c r="AJ199" s="442"/>
      <c r="AK199" s="442"/>
      <c r="AL199" s="442"/>
      <c r="AM199" s="442"/>
      <c r="AN199" s="442"/>
      <c r="AO199" s="442"/>
      <c r="AP199" s="442"/>
      <c r="AQ199" s="442"/>
      <c r="AR199" s="442"/>
      <c r="AS199" s="442"/>
      <c r="AT199" s="442"/>
      <c r="AU199" s="442"/>
      <c r="AV199" s="442"/>
      <c r="AW199" s="442"/>
      <c r="AX199" s="442"/>
      <c r="AY199" s="442"/>
      <c r="AZ199" s="442"/>
    </row>
    <row r="200" spans="2:52" ht="20.100000000000001" hidden="1" customHeight="1" outlineLevel="1">
      <c r="B200" s="434"/>
      <c r="C200" s="1002"/>
      <c r="D200" s="1003"/>
      <c r="E200" s="1003"/>
      <c r="F200" s="1004"/>
      <c r="G200" s="1005"/>
      <c r="H200" s="1006"/>
      <c r="I200" s="1006"/>
      <c r="J200" s="1006"/>
      <c r="K200" s="1007"/>
      <c r="L200" s="715"/>
      <c r="M200" s="715"/>
      <c r="N200" s="715"/>
      <c r="O200" s="715"/>
      <c r="P200" s="715"/>
      <c r="Q200" s="715"/>
      <c r="R200" s="715"/>
      <c r="S200" s="716"/>
      <c r="T200" s="717"/>
      <c r="U200" s="720">
        <f t="shared" si="61"/>
        <v>0</v>
      </c>
      <c r="V200" s="721">
        <f t="shared" si="62"/>
        <v>0</v>
      </c>
      <c r="W200" s="722">
        <f t="shared" si="63"/>
        <v>0</v>
      </c>
      <c r="X200" s="442"/>
      <c r="Y200" s="442"/>
      <c r="Z200" s="442"/>
      <c r="AA200" s="442"/>
      <c r="AB200" s="442"/>
      <c r="AC200" s="442"/>
      <c r="AD200" s="442"/>
      <c r="AE200" s="442"/>
      <c r="AF200" s="442"/>
      <c r="AG200" s="442"/>
      <c r="AH200" s="442"/>
      <c r="AI200" s="442"/>
      <c r="AJ200" s="442"/>
      <c r="AK200" s="442"/>
      <c r="AL200" s="442"/>
      <c r="AM200" s="442"/>
      <c r="AN200" s="442"/>
      <c r="AO200" s="442"/>
      <c r="AP200" s="442"/>
      <c r="AQ200" s="442"/>
      <c r="AR200" s="442"/>
      <c r="AS200" s="442"/>
      <c r="AT200" s="442"/>
      <c r="AU200" s="442"/>
      <c r="AV200" s="442"/>
      <c r="AW200" s="442"/>
      <c r="AX200" s="442"/>
      <c r="AY200" s="442"/>
      <c r="AZ200" s="442"/>
    </row>
    <row r="201" spans="2:52" ht="20.100000000000001" hidden="1" customHeight="1" outlineLevel="1">
      <c r="B201" s="434"/>
      <c r="C201" s="1002"/>
      <c r="D201" s="1003"/>
      <c r="E201" s="1003"/>
      <c r="F201" s="1004"/>
      <c r="G201" s="1005"/>
      <c r="H201" s="1006"/>
      <c r="I201" s="1006"/>
      <c r="J201" s="1006"/>
      <c r="K201" s="1007"/>
      <c r="L201" s="715"/>
      <c r="M201" s="715"/>
      <c r="N201" s="715"/>
      <c r="O201" s="715"/>
      <c r="P201" s="715"/>
      <c r="Q201" s="715"/>
      <c r="R201" s="715"/>
      <c r="S201" s="716"/>
      <c r="T201" s="717"/>
      <c r="U201" s="720">
        <f t="shared" si="61"/>
        <v>0</v>
      </c>
      <c r="V201" s="721">
        <f t="shared" si="62"/>
        <v>0</v>
      </c>
      <c r="W201" s="722">
        <f t="shared" si="63"/>
        <v>0</v>
      </c>
      <c r="X201" s="442"/>
      <c r="Y201" s="442"/>
      <c r="Z201" s="442"/>
      <c r="AA201" s="442"/>
      <c r="AB201" s="442"/>
      <c r="AC201" s="442"/>
      <c r="AD201" s="442"/>
      <c r="AE201" s="442"/>
      <c r="AF201" s="442"/>
      <c r="AG201" s="442"/>
      <c r="AH201" s="442"/>
      <c r="AI201" s="442"/>
      <c r="AJ201" s="442"/>
      <c r="AK201" s="442"/>
      <c r="AL201" s="442"/>
      <c r="AM201" s="442"/>
      <c r="AN201" s="442"/>
      <c r="AO201" s="442"/>
      <c r="AP201" s="442"/>
      <c r="AQ201" s="442"/>
      <c r="AR201" s="442"/>
      <c r="AS201" s="442"/>
      <c r="AT201" s="442"/>
      <c r="AU201" s="442"/>
      <c r="AV201" s="442"/>
      <c r="AW201" s="442"/>
      <c r="AX201" s="442"/>
      <c r="AY201" s="442"/>
      <c r="AZ201" s="442"/>
    </row>
    <row r="202" spans="2:52" ht="20.100000000000001" hidden="1" customHeight="1" outlineLevel="1">
      <c r="B202" s="434"/>
      <c r="C202" s="1002"/>
      <c r="D202" s="1003"/>
      <c r="E202" s="1003"/>
      <c r="F202" s="1004"/>
      <c r="G202" s="1005"/>
      <c r="H202" s="1006"/>
      <c r="I202" s="1006"/>
      <c r="J202" s="1006"/>
      <c r="K202" s="1007"/>
      <c r="L202" s="715"/>
      <c r="M202" s="715"/>
      <c r="N202" s="715"/>
      <c r="O202" s="715"/>
      <c r="P202" s="715"/>
      <c r="Q202" s="715"/>
      <c r="R202" s="715"/>
      <c r="S202" s="716"/>
      <c r="T202" s="717"/>
      <c r="U202" s="720">
        <f t="shared" si="61"/>
        <v>0</v>
      </c>
      <c r="V202" s="721">
        <f t="shared" si="62"/>
        <v>0</v>
      </c>
      <c r="W202" s="722">
        <f t="shared" si="63"/>
        <v>0</v>
      </c>
      <c r="X202" s="442"/>
      <c r="Y202" s="442"/>
      <c r="Z202" s="442"/>
      <c r="AA202" s="442"/>
      <c r="AB202" s="442"/>
      <c r="AC202" s="442"/>
      <c r="AD202" s="442"/>
      <c r="AE202" s="442"/>
      <c r="AF202" s="442"/>
      <c r="AG202" s="442"/>
      <c r="AH202" s="442"/>
      <c r="AI202" s="442"/>
      <c r="AJ202" s="442"/>
      <c r="AK202" s="442"/>
      <c r="AL202" s="442"/>
      <c r="AM202" s="442"/>
      <c r="AN202" s="442"/>
      <c r="AO202" s="442"/>
      <c r="AP202" s="442"/>
      <c r="AQ202" s="442"/>
      <c r="AR202" s="442"/>
      <c r="AS202" s="442"/>
      <c r="AT202" s="442"/>
      <c r="AU202" s="442"/>
      <c r="AV202" s="442"/>
      <c r="AW202" s="442"/>
      <c r="AX202" s="442"/>
      <c r="AY202" s="442"/>
      <c r="AZ202" s="442"/>
    </row>
    <row r="203" spans="2:52" ht="20.100000000000001" hidden="1" customHeight="1" outlineLevel="1">
      <c r="B203" s="434"/>
      <c r="C203" s="1002"/>
      <c r="D203" s="1003"/>
      <c r="E203" s="1003"/>
      <c r="F203" s="1004"/>
      <c r="G203" s="1005"/>
      <c r="H203" s="1006"/>
      <c r="I203" s="1006"/>
      <c r="J203" s="1006"/>
      <c r="K203" s="1007"/>
      <c r="L203" s="715"/>
      <c r="M203" s="715"/>
      <c r="N203" s="715"/>
      <c r="O203" s="715"/>
      <c r="P203" s="715"/>
      <c r="Q203" s="715"/>
      <c r="R203" s="715"/>
      <c r="S203" s="716"/>
      <c r="T203" s="717"/>
      <c r="U203" s="720">
        <f t="shared" si="61"/>
        <v>0</v>
      </c>
      <c r="V203" s="721">
        <f t="shared" si="62"/>
        <v>0</v>
      </c>
      <c r="W203" s="722">
        <f t="shared" si="63"/>
        <v>0</v>
      </c>
      <c r="X203" s="442"/>
      <c r="Y203" s="442"/>
      <c r="Z203" s="442"/>
      <c r="AA203" s="442"/>
      <c r="AB203" s="442"/>
      <c r="AC203" s="442"/>
      <c r="AD203" s="442"/>
      <c r="AE203" s="442"/>
      <c r="AF203" s="442"/>
      <c r="AG203" s="442"/>
      <c r="AH203" s="442"/>
      <c r="AI203" s="442"/>
      <c r="AJ203" s="442"/>
      <c r="AK203" s="442"/>
      <c r="AL203" s="442"/>
      <c r="AM203" s="442"/>
      <c r="AN203" s="442"/>
      <c r="AO203" s="442"/>
      <c r="AP203" s="442"/>
      <c r="AQ203" s="442"/>
      <c r="AR203" s="442"/>
      <c r="AS203" s="442"/>
      <c r="AT203" s="442"/>
      <c r="AU203" s="442"/>
      <c r="AV203" s="442"/>
      <c r="AW203" s="442"/>
      <c r="AX203" s="442"/>
      <c r="AY203" s="442"/>
      <c r="AZ203" s="442"/>
    </row>
    <row r="204" spans="2:52" s="19" customFormat="1" ht="9.9499999999999993" hidden="1" customHeight="1" outlineLevel="1">
      <c r="B204" s="435"/>
      <c r="C204" s="437"/>
      <c r="D204" s="437"/>
      <c r="E204" s="437"/>
      <c r="F204" s="437"/>
      <c r="G204" s="666"/>
      <c r="H204" s="666"/>
      <c r="I204" s="666"/>
      <c r="J204" s="666"/>
      <c r="K204" s="666"/>
      <c r="L204" s="438"/>
      <c r="M204" s="438"/>
      <c r="N204" s="438"/>
      <c r="O204" s="438"/>
      <c r="P204" s="438"/>
      <c r="Q204" s="438"/>
      <c r="R204" s="438"/>
      <c r="S204" s="438"/>
      <c r="T204" s="439"/>
      <c r="U204" s="439"/>
      <c r="V204" s="439"/>
      <c r="W204" s="667"/>
      <c r="X204" s="668"/>
      <c r="Y204" s="668"/>
      <c r="Z204" s="668"/>
      <c r="AA204" s="668"/>
      <c r="AB204" s="668"/>
      <c r="AC204" s="668"/>
      <c r="AD204" s="668"/>
      <c r="AE204" s="668"/>
      <c r="AF204" s="668"/>
      <c r="AG204" s="668"/>
      <c r="AH204" s="668"/>
      <c r="AI204" s="668"/>
      <c r="AJ204" s="668"/>
      <c r="AK204" s="668"/>
      <c r="AL204" s="668"/>
      <c r="AM204" s="668"/>
      <c r="AN204" s="668"/>
      <c r="AO204" s="668"/>
      <c r="AP204" s="668"/>
      <c r="AQ204" s="668"/>
      <c r="AR204" s="668"/>
      <c r="AS204" s="668"/>
      <c r="AT204" s="668"/>
      <c r="AU204" s="668"/>
      <c r="AV204" s="668"/>
      <c r="AW204" s="668"/>
      <c r="AX204" s="668"/>
      <c r="AY204" s="668"/>
      <c r="AZ204" s="668"/>
    </row>
    <row r="205" spans="2:52" ht="20.100000000000001" customHeight="1" collapsed="1">
      <c r="B205" s="32">
        <f>B193+1</f>
        <v>17</v>
      </c>
      <c r="C205" s="1013"/>
      <c r="D205" s="1014"/>
      <c r="E205" s="1014"/>
      <c r="F205" s="1015"/>
      <c r="G205" s="1016"/>
      <c r="H205" s="1017"/>
      <c r="I205" s="1017"/>
      <c r="J205" s="1017"/>
      <c r="K205" s="1018"/>
      <c r="L205" s="701">
        <f t="shared" ref="L205:R205" si="64">SUM(L206:L215)</f>
        <v>0</v>
      </c>
      <c r="M205" s="702">
        <f t="shared" si="64"/>
        <v>0</v>
      </c>
      <c r="N205" s="703">
        <f t="shared" si="64"/>
        <v>0</v>
      </c>
      <c r="O205" s="703">
        <f t="shared" si="64"/>
        <v>0</v>
      </c>
      <c r="P205" s="702">
        <f t="shared" si="64"/>
        <v>0</v>
      </c>
      <c r="Q205" s="704">
        <f t="shared" si="64"/>
        <v>0</v>
      </c>
      <c r="R205" s="701">
        <f t="shared" si="64"/>
        <v>0</v>
      </c>
      <c r="S205" s="705">
        <v>1</v>
      </c>
      <c r="T205" s="706">
        <f>(S206*T206)+(S207*T207)+(S208*T208)+(S209*T209)+(S210*T210)+(S211*T211)+(S212*T212)+(S213*T213)+(S214*T214)+(S215*T215)</f>
        <v>0</v>
      </c>
      <c r="U205" s="665">
        <f t="shared" ref="U205:U215" si="65">S205*T205*(1+MGKZ)*(1+Gewinn)*(1+Sicherheit)</f>
        <v>0</v>
      </c>
      <c r="V205" s="643">
        <f t="shared" ref="V205:V215" si="66">R205*Fertigung</f>
        <v>0</v>
      </c>
      <c r="W205" s="50">
        <f t="shared" ref="W205:W215" si="67">L205*$E$6+M205*$M$6+N205*$M$7+O205*$M$8+P205*$E$7+Q205*$M$9+U205+V205</f>
        <v>0</v>
      </c>
      <c r="X205" s="442"/>
      <c r="Y205" s="442"/>
      <c r="Z205" s="442"/>
      <c r="AA205" s="442"/>
      <c r="AB205" s="442"/>
      <c r="AC205" s="442"/>
      <c r="AD205" s="442"/>
      <c r="AE205" s="442"/>
      <c r="AF205" s="442"/>
      <c r="AG205" s="442"/>
      <c r="AH205" s="442"/>
      <c r="AI205" s="442"/>
      <c r="AJ205" s="442"/>
      <c r="AK205" s="442"/>
      <c r="AL205" s="442"/>
      <c r="AM205" s="442"/>
      <c r="AN205" s="442"/>
      <c r="AO205" s="442"/>
      <c r="AP205" s="442"/>
      <c r="AQ205" s="442"/>
      <c r="AR205" s="442"/>
      <c r="AS205" s="442"/>
      <c r="AT205" s="442"/>
      <c r="AU205" s="442"/>
      <c r="AV205" s="442"/>
      <c r="AW205" s="442"/>
      <c r="AX205" s="442"/>
      <c r="AY205" s="442"/>
      <c r="AZ205" s="442"/>
    </row>
    <row r="206" spans="2:52" ht="20.100000000000001" hidden="1" customHeight="1" outlineLevel="1">
      <c r="B206" s="433"/>
      <c r="C206" s="1002"/>
      <c r="D206" s="1003"/>
      <c r="E206" s="1003"/>
      <c r="F206" s="1004"/>
      <c r="G206" s="1005"/>
      <c r="H206" s="1006"/>
      <c r="I206" s="1006"/>
      <c r="J206" s="1006"/>
      <c r="K206" s="1007"/>
      <c r="L206" s="715"/>
      <c r="M206" s="715"/>
      <c r="N206" s="715"/>
      <c r="O206" s="715"/>
      <c r="P206" s="715"/>
      <c r="Q206" s="715"/>
      <c r="R206" s="715"/>
      <c r="S206" s="716"/>
      <c r="T206" s="717"/>
      <c r="U206" s="720">
        <f t="shared" si="65"/>
        <v>0</v>
      </c>
      <c r="V206" s="721">
        <f t="shared" si="66"/>
        <v>0</v>
      </c>
      <c r="W206" s="722">
        <f t="shared" si="67"/>
        <v>0</v>
      </c>
      <c r="X206" s="442"/>
      <c r="Y206" s="442"/>
      <c r="Z206" s="442"/>
      <c r="AA206" s="442"/>
      <c r="AB206" s="442"/>
      <c r="AC206" s="442"/>
      <c r="AD206" s="442"/>
      <c r="AE206" s="442"/>
      <c r="AF206" s="442"/>
      <c r="AG206" s="442"/>
      <c r="AH206" s="442"/>
      <c r="AI206" s="442"/>
      <c r="AJ206" s="442"/>
      <c r="AK206" s="442"/>
      <c r="AL206" s="442"/>
      <c r="AM206" s="442"/>
      <c r="AN206" s="442"/>
      <c r="AO206" s="442"/>
      <c r="AP206" s="442"/>
      <c r="AQ206" s="442"/>
      <c r="AR206" s="442"/>
      <c r="AS206" s="442"/>
      <c r="AT206" s="442"/>
      <c r="AU206" s="442"/>
      <c r="AV206" s="442"/>
      <c r="AW206" s="442"/>
      <c r="AX206" s="442"/>
      <c r="AY206" s="442"/>
      <c r="AZ206" s="442"/>
    </row>
    <row r="207" spans="2:52" ht="20.100000000000001" hidden="1" customHeight="1" outlineLevel="1">
      <c r="B207" s="434"/>
      <c r="C207" s="1002"/>
      <c r="D207" s="1003"/>
      <c r="E207" s="1003"/>
      <c r="F207" s="1004"/>
      <c r="G207" s="1005"/>
      <c r="H207" s="1006"/>
      <c r="I207" s="1006"/>
      <c r="J207" s="1006"/>
      <c r="K207" s="1007"/>
      <c r="L207" s="715"/>
      <c r="M207" s="715"/>
      <c r="N207" s="715"/>
      <c r="O207" s="715"/>
      <c r="P207" s="715"/>
      <c r="Q207" s="715"/>
      <c r="R207" s="715"/>
      <c r="S207" s="716"/>
      <c r="T207" s="717"/>
      <c r="U207" s="720">
        <f t="shared" si="65"/>
        <v>0</v>
      </c>
      <c r="V207" s="721">
        <f t="shared" si="66"/>
        <v>0</v>
      </c>
      <c r="W207" s="722">
        <f t="shared" si="67"/>
        <v>0</v>
      </c>
      <c r="X207" s="442"/>
      <c r="Y207" s="442"/>
      <c r="Z207" s="442"/>
      <c r="AA207" s="442"/>
      <c r="AB207" s="442"/>
      <c r="AC207" s="442"/>
      <c r="AD207" s="442"/>
      <c r="AE207" s="442"/>
      <c r="AF207" s="442"/>
      <c r="AG207" s="442"/>
      <c r="AH207" s="442"/>
      <c r="AI207" s="442"/>
      <c r="AJ207" s="442"/>
      <c r="AK207" s="442"/>
      <c r="AL207" s="442"/>
      <c r="AM207" s="442"/>
      <c r="AN207" s="442"/>
      <c r="AO207" s="442"/>
      <c r="AP207" s="442"/>
      <c r="AQ207" s="442"/>
      <c r="AR207" s="442"/>
      <c r="AS207" s="442"/>
      <c r="AT207" s="442"/>
      <c r="AU207" s="442"/>
      <c r="AV207" s="442"/>
      <c r="AW207" s="442"/>
      <c r="AX207" s="442"/>
      <c r="AY207" s="442"/>
      <c r="AZ207" s="442"/>
    </row>
    <row r="208" spans="2:52" ht="20.100000000000001" hidden="1" customHeight="1" outlineLevel="1">
      <c r="B208" s="434"/>
      <c r="C208" s="1002"/>
      <c r="D208" s="1003"/>
      <c r="E208" s="1003"/>
      <c r="F208" s="1004"/>
      <c r="G208" s="1005"/>
      <c r="H208" s="1006"/>
      <c r="I208" s="1006"/>
      <c r="J208" s="1006"/>
      <c r="K208" s="1007"/>
      <c r="L208" s="715"/>
      <c r="M208" s="715"/>
      <c r="N208" s="715"/>
      <c r="O208" s="715"/>
      <c r="P208" s="715"/>
      <c r="Q208" s="715"/>
      <c r="R208" s="715"/>
      <c r="S208" s="716"/>
      <c r="T208" s="717"/>
      <c r="U208" s="720">
        <f t="shared" si="65"/>
        <v>0</v>
      </c>
      <c r="V208" s="721">
        <f t="shared" si="66"/>
        <v>0</v>
      </c>
      <c r="W208" s="722">
        <f t="shared" si="67"/>
        <v>0</v>
      </c>
      <c r="X208" s="442"/>
      <c r="Y208" s="442"/>
      <c r="Z208" s="442"/>
      <c r="AA208" s="442"/>
      <c r="AB208" s="442"/>
      <c r="AC208" s="442"/>
      <c r="AD208" s="442"/>
      <c r="AE208" s="442"/>
      <c r="AF208" s="442"/>
      <c r="AG208" s="442"/>
      <c r="AH208" s="442"/>
      <c r="AI208" s="442"/>
      <c r="AJ208" s="442"/>
      <c r="AK208" s="442"/>
      <c r="AL208" s="442"/>
      <c r="AM208" s="442"/>
      <c r="AN208" s="442"/>
      <c r="AO208" s="442"/>
      <c r="AP208" s="442"/>
      <c r="AQ208" s="442"/>
      <c r="AR208" s="442"/>
      <c r="AS208" s="442"/>
      <c r="AT208" s="442"/>
      <c r="AU208" s="442"/>
      <c r="AV208" s="442"/>
      <c r="AW208" s="442"/>
      <c r="AX208" s="442"/>
      <c r="AY208" s="442"/>
      <c r="AZ208" s="442"/>
    </row>
    <row r="209" spans="2:52" ht="20.100000000000001" hidden="1" customHeight="1" outlineLevel="1">
      <c r="B209" s="434"/>
      <c r="C209" s="1002"/>
      <c r="D209" s="1003"/>
      <c r="E209" s="1003"/>
      <c r="F209" s="1004"/>
      <c r="G209" s="1005"/>
      <c r="H209" s="1006"/>
      <c r="I209" s="1006"/>
      <c r="J209" s="1006"/>
      <c r="K209" s="1007"/>
      <c r="L209" s="715"/>
      <c r="M209" s="715"/>
      <c r="N209" s="715"/>
      <c r="O209" s="715"/>
      <c r="P209" s="715"/>
      <c r="Q209" s="715"/>
      <c r="R209" s="715"/>
      <c r="S209" s="716"/>
      <c r="T209" s="717"/>
      <c r="U209" s="720">
        <f t="shared" si="65"/>
        <v>0</v>
      </c>
      <c r="V209" s="721">
        <f t="shared" si="66"/>
        <v>0</v>
      </c>
      <c r="W209" s="722">
        <f t="shared" si="67"/>
        <v>0</v>
      </c>
      <c r="X209" s="442"/>
      <c r="Y209" s="442"/>
      <c r="Z209" s="442"/>
      <c r="AA209" s="442"/>
      <c r="AB209" s="442"/>
      <c r="AC209" s="442"/>
      <c r="AD209" s="442"/>
      <c r="AE209" s="442"/>
      <c r="AF209" s="442"/>
      <c r="AG209" s="442"/>
      <c r="AH209" s="442"/>
      <c r="AI209" s="442"/>
      <c r="AJ209" s="442"/>
      <c r="AK209" s="442"/>
      <c r="AL209" s="442"/>
      <c r="AM209" s="442"/>
      <c r="AN209" s="442"/>
      <c r="AO209" s="442"/>
      <c r="AP209" s="442"/>
      <c r="AQ209" s="442"/>
      <c r="AR209" s="442"/>
      <c r="AS209" s="442"/>
      <c r="AT209" s="442"/>
      <c r="AU209" s="442"/>
      <c r="AV209" s="442"/>
      <c r="AW209" s="442"/>
      <c r="AX209" s="442"/>
      <c r="AY209" s="442"/>
      <c r="AZ209" s="442"/>
    </row>
    <row r="210" spans="2:52" ht="20.100000000000001" hidden="1" customHeight="1" outlineLevel="1">
      <c r="B210" s="434"/>
      <c r="C210" s="1002"/>
      <c r="D210" s="1003"/>
      <c r="E210" s="1003"/>
      <c r="F210" s="1004"/>
      <c r="G210" s="1005"/>
      <c r="H210" s="1006"/>
      <c r="I210" s="1006"/>
      <c r="J210" s="1006"/>
      <c r="K210" s="1007"/>
      <c r="L210" s="715"/>
      <c r="M210" s="715"/>
      <c r="N210" s="715"/>
      <c r="O210" s="715"/>
      <c r="P210" s="715"/>
      <c r="Q210" s="715"/>
      <c r="R210" s="715"/>
      <c r="S210" s="716"/>
      <c r="T210" s="717"/>
      <c r="U210" s="720">
        <f t="shared" si="65"/>
        <v>0</v>
      </c>
      <c r="V210" s="721">
        <f t="shared" si="66"/>
        <v>0</v>
      </c>
      <c r="W210" s="722">
        <f t="shared" si="67"/>
        <v>0</v>
      </c>
      <c r="X210" s="442"/>
      <c r="Y210" s="442"/>
      <c r="Z210" s="442"/>
      <c r="AA210" s="442"/>
      <c r="AB210" s="442"/>
      <c r="AC210" s="442"/>
      <c r="AD210" s="442"/>
      <c r="AE210" s="442"/>
      <c r="AF210" s="442"/>
      <c r="AG210" s="442"/>
      <c r="AH210" s="442"/>
      <c r="AI210" s="442"/>
      <c r="AJ210" s="442"/>
      <c r="AK210" s="442"/>
      <c r="AL210" s="442"/>
      <c r="AM210" s="442"/>
      <c r="AN210" s="442"/>
      <c r="AO210" s="442"/>
      <c r="AP210" s="442"/>
      <c r="AQ210" s="442"/>
      <c r="AR210" s="442"/>
      <c r="AS210" s="442"/>
      <c r="AT210" s="442"/>
      <c r="AU210" s="442"/>
      <c r="AV210" s="442"/>
      <c r="AW210" s="442"/>
      <c r="AX210" s="442"/>
      <c r="AY210" s="442"/>
      <c r="AZ210" s="442"/>
    </row>
    <row r="211" spans="2:52" ht="20.100000000000001" hidden="1" customHeight="1" outlineLevel="1">
      <c r="B211" s="434"/>
      <c r="C211" s="1002"/>
      <c r="D211" s="1003"/>
      <c r="E211" s="1003"/>
      <c r="F211" s="1004"/>
      <c r="G211" s="1005"/>
      <c r="H211" s="1006"/>
      <c r="I211" s="1006"/>
      <c r="J211" s="1006"/>
      <c r="K211" s="1007"/>
      <c r="L211" s="715"/>
      <c r="M211" s="715"/>
      <c r="N211" s="715"/>
      <c r="O211" s="715"/>
      <c r="P211" s="715"/>
      <c r="Q211" s="715"/>
      <c r="R211" s="715"/>
      <c r="S211" s="716"/>
      <c r="T211" s="717"/>
      <c r="U211" s="720">
        <f t="shared" si="65"/>
        <v>0</v>
      </c>
      <c r="V211" s="721">
        <f t="shared" si="66"/>
        <v>0</v>
      </c>
      <c r="W211" s="722">
        <f t="shared" si="67"/>
        <v>0</v>
      </c>
      <c r="X211" s="442"/>
      <c r="Y211" s="442"/>
      <c r="Z211" s="442"/>
      <c r="AA211" s="442"/>
      <c r="AB211" s="442"/>
      <c r="AC211" s="442"/>
      <c r="AD211" s="442"/>
      <c r="AE211" s="442"/>
      <c r="AF211" s="442"/>
      <c r="AG211" s="442"/>
      <c r="AH211" s="442"/>
      <c r="AI211" s="442"/>
      <c r="AJ211" s="442"/>
      <c r="AK211" s="442"/>
      <c r="AL211" s="442"/>
      <c r="AM211" s="442"/>
      <c r="AN211" s="442"/>
      <c r="AO211" s="442"/>
      <c r="AP211" s="442"/>
      <c r="AQ211" s="442"/>
      <c r="AR211" s="442"/>
      <c r="AS211" s="442"/>
      <c r="AT211" s="442"/>
      <c r="AU211" s="442"/>
      <c r="AV211" s="442"/>
      <c r="AW211" s="442"/>
      <c r="AX211" s="442"/>
      <c r="AY211" s="442"/>
      <c r="AZ211" s="442"/>
    </row>
    <row r="212" spans="2:52" ht="20.100000000000001" hidden="1" customHeight="1" outlineLevel="1">
      <c r="B212" s="434"/>
      <c r="C212" s="1002"/>
      <c r="D212" s="1003"/>
      <c r="E212" s="1003"/>
      <c r="F212" s="1004"/>
      <c r="G212" s="1005"/>
      <c r="H212" s="1006"/>
      <c r="I212" s="1006"/>
      <c r="J212" s="1006"/>
      <c r="K212" s="1007"/>
      <c r="L212" s="715"/>
      <c r="M212" s="715"/>
      <c r="N212" s="715"/>
      <c r="O212" s="715"/>
      <c r="P212" s="715"/>
      <c r="Q212" s="715"/>
      <c r="R212" s="715"/>
      <c r="S212" s="716"/>
      <c r="T212" s="717"/>
      <c r="U212" s="720">
        <f t="shared" si="65"/>
        <v>0</v>
      </c>
      <c r="V212" s="721">
        <f t="shared" si="66"/>
        <v>0</v>
      </c>
      <c r="W212" s="722">
        <f t="shared" si="67"/>
        <v>0</v>
      </c>
      <c r="X212" s="442"/>
      <c r="Y212" s="442"/>
      <c r="Z212" s="442"/>
      <c r="AA212" s="442"/>
      <c r="AB212" s="442"/>
      <c r="AC212" s="442"/>
      <c r="AD212" s="442"/>
      <c r="AE212" s="442"/>
      <c r="AF212" s="442"/>
      <c r="AG212" s="442"/>
      <c r="AH212" s="442"/>
      <c r="AI212" s="442"/>
      <c r="AJ212" s="442"/>
      <c r="AK212" s="442"/>
      <c r="AL212" s="442"/>
      <c r="AM212" s="442"/>
      <c r="AN212" s="442"/>
      <c r="AO212" s="442"/>
      <c r="AP212" s="442"/>
      <c r="AQ212" s="442"/>
      <c r="AR212" s="442"/>
      <c r="AS212" s="442"/>
      <c r="AT212" s="442"/>
      <c r="AU212" s="442"/>
      <c r="AV212" s="442"/>
      <c r="AW212" s="442"/>
      <c r="AX212" s="442"/>
      <c r="AY212" s="442"/>
      <c r="AZ212" s="442"/>
    </row>
    <row r="213" spans="2:52" ht="20.100000000000001" hidden="1" customHeight="1" outlineLevel="1">
      <c r="B213" s="434"/>
      <c r="C213" s="1002"/>
      <c r="D213" s="1003"/>
      <c r="E213" s="1003"/>
      <c r="F213" s="1004"/>
      <c r="G213" s="1005"/>
      <c r="H213" s="1006"/>
      <c r="I213" s="1006"/>
      <c r="J213" s="1006"/>
      <c r="K213" s="1007"/>
      <c r="L213" s="715"/>
      <c r="M213" s="715"/>
      <c r="N213" s="715"/>
      <c r="O213" s="715"/>
      <c r="P213" s="715"/>
      <c r="Q213" s="715"/>
      <c r="R213" s="715"/>
      <c r="S213" s="716"/>
      <c r="T213" s="717"/>
      <c r="U213" s="720">
        <f t="shared" si="65"/>
        <v>0</v>
      </c>
      <c r="V213" s="721">
        <f t="shared" si="66"/>
        <v>0</v>
      </c>
      <c r="W213" s="722">
        <f t="shared" si="67"/>
        <v>0</v>
      </c>
      <c r="X213" s="442"/>
      <c r="Y213" s="442"/>
      <c r="Z213" s="442"/>
      <c r="AA213" s="442"/>
      <c r="AB213" s="442"/>
      <c r="AC213" s="442"/>
      <c r="AD213" s="442"/>
      <c r="AE213" s="442"/>
      <c r="AF213" s="442"/>
      <c r="AG213" s="442"/>
      <c r="AH213" s="442"/>
      <c r="AI213" s="442"/>
      <c r="AJ213" s="442"/>
      <c r="AK213" s="442"/>
      <c r="AL213" s="442"/>
      <c r="AM213" s="442"/>
      <c r="AN213" s="442"/>
      <c r="AO213" s="442"/>
      <c r="AP213" s="442"/>
      <c r="AQ213" s="442"/>
      <c r="AR213" s="442"/>
      <c r="AS213" s="442"/>
      <c r="AT213" s="442"/>
      <c r="AU213" s="442"/>
      <c r="AV213" s="442"/>
      <c r="AW213" s="442"/>
      <c r="AX213" s="442"/>
      <c r="AY213" s="442"/>
      <c r="AZ213" s="442"/>
    </row>
    <row r="214" spans="2:52" ht="20.100000000000001" hidden="1" customHeight="1" outlineLevel="1">
      <c r="B214" s="434"/>
      <c r="C214" s="1002"/>
      <c r="D214" s="1003"/>
      <c r="E214" s="1003"/>
      <c r="F214" s="1004"/>
      <c r="G214" s="1005"/>
      <c r="H214" s="1006"/>
      <c r="I214" s="1006"/>
      <c r="J214" s="1006"/>
      <c r="K214" s="1007"/>
      <c r="L214" s="715"/>
      <c r="M214" s="715"/>
      <c r="N214" s="715"/>
      <c r="O214" s="715"/>
      <c r="P214" s="715"/>
      <c r="Q214" s="715"/>
      <c r="R214" s="715"/>
      <c r="S214" s="716"/>
      <c r="T214" s="717"/>
      <c r="U214" s="720">
        <f t="shared" si="65"/>
        <v>0</v>
      </c>
      <c r="V214" s="721">
        <f t="shared" si="66"/>
        <v>0</v>
      </c>
      <c r="W214" s="722">
        <f t="shared" si="67"/>
        <v>0</v>
      </c>
      <c r="X214" s="442"/>
      <c r="Y214" s="442"/>
      <c r="Z214" s="442"/>
      <c r="AA214" s="442"/>
      <c r="AB214" s="442"/>
      <c r="AC214" s="442"/>
      <c r="AD214" s="442"/>
      <c r="AE214" s="442"/>
      <c r="AF214" s="442"/>
      <c r="AG214" s="442"/>
      <c r="AH214" s="442"/>
      <c r="AI214" s="442"/>
      <c r="AJ214" s="442"/>
      <c r="AK214" s="442"/>
      <c r="AL214" s="442"/>
      <c r="AM214" s="442"/>
      <c r="AN214" s="442"/>
      <c r="AO214" s="442"/>
      <c r="AP214" s="442"/>
      <c r="AQ214" s="442"/>
      <c r="AR214" s="442"/>
      <c r="AS214" s="442"/>
      <c r="AT214" s="442"/>
      <c r="AU214" s="442"/>
      <c r="AV214" s="442"/>
      <c r="AW214" s="442"/>
      <c r="AX214" s="442"/>
      <c r="AY214" s="442"/>
      <c r="AZ214" s="442"/>
    </row>
    <row r="215" spans="2:52" ht="20.100000000000001" hidden="1" customHeight="1" outlineLevel="1">
      <c r="B215" s="434"/>
      <c r="C215" s="1002"/>
      <c r="D215" s="1003"/>
      <c r="E215" s="1003"/>
      <c r="F215" s="1004"/>
      <c r="G215" s="1005"/>
      <c r="H215" s="1006"/>
      <c r="I215" s="1006"/>
      <c r="J215" s="1006"/>
      <c r="K215" s="1007"/>
      <c r="L215" s="715"/>
      <c r="M215" s="715"/>
      <c r="N215" s="715"/>
      <c r="O215" s="715"/>
      <c r="P215" s="715"/>
      <c r="Q215" s="715"/>
      <c r="R215" s="715"/>
      <c r="S215" s="716"/>
      <c r="T215" s="717"/>
      <c r="U215" s="720">
        <f t="shared" si="65"/>
        <v>0</v>
      </c>
      <c r="V215" s="721">
        <f t="shared" si="66"/>
        <v>0</v>
      </c>
      <c r="W215" s="722">
        <f t="shared" si="67"/>
        <v>0</v>
      </c>
      <c r="X215" s="442"/>
      <c r="Y215" s="442"/>
      <c r="Z215" s="442"/>
      <c r="AA215" s="442"/>
      <c r="AB215" s="442"/>
      <c r="AC215" s="442"/>
      <c r="AD215" s="442"/>
      <c r="AE215" s="442"/>
      <c r="AF215" s="442"/>
      <c r="AG215" s="442"/>
      <c r="AH215" s="442"/>
      <c r="AI215" s="442"/>
      <c r="AJ215" s="442"/>
      <c r="AK215" s="442"/>
      <c r="AL215" s="442"/>
      <c r="AM215" s="442"/>
      <c r="AN215" s="442"/>
      <c r="AO215" s="442"/>
      <c r="AP215" s="442"/>
      <c r="AQ215" s="442"/>
      <c r="AR215" s="442"/>
      <c r="AS215" s="442"/>
      <c r="AT215" s="442"/>
      <c r="AU215" s="442"/>
      <c r="AV215" s="442"/>
      <c r="AW215" s="442"/>
      <c r="AX215" s="442"/>
      <c r="AY215" s="442"/>
      <c r="AZ215" s="442"/>
    </row>
    <row r="216" spans="2:52" s="19" customFormat="1" ht="9.9499999999999993" hidden="1" customHeight="1" outlineLevel="1">
      <c r="B216" s="435"/>
      <c r="C216" s="437"/>
      <c r="D216" s="437"/>
      <c r="E216" s="437"/>
      <c r="F216" s="437"/>
      <c r="G216" s="666"/>
      <c r="H216" s="666"/>
      <c r="I216" s="666"/>
      <c r="J216" s="666"/>
      <c r="K216" s="666"/>
      <c r="L216" s="438"/>
      <c r="M216" s="438"/>
      <c r="N216" s="438"/>
      <c r="O216" s="438"/>
      <c r="P216" s="438"/>
      <c r="Q216" s="438"/>
      <c r="R216" s="438"/>
      <c r="S216" s="438"/>
      <c r="T216" s="439"/>
      <c r="U216" s="439"/>
      <c r="V216" s="439"/>
      <c r="W216" s="667"/>
      <c r="X216" s="668"/>
      <c r="Y216" s="668"/>
      <c r="Z216" s="668"/>
      <c r="AA216" s="668"/>
      <c r="AB216" s="668"/>
      <c r="AC216" s="668"/>
      <c r="AD216" s="668"/>
      <c r="AE216" s="668"/>
      <c r="AF216" s="668"/>
      <c r="AG216" s="668"/>
      <c r="AH216" s="668"/>
      <c r="AI216" s="668"/>
      <c r="AJ216" s="668"/>
      <c r="AK216" s="668"/>
      <c r="AL216" s="668"/>
      <c r="AM216" s="668"/>
      <c r="AN216" s="668"/>
      <c r="AO216" s="668"/>
      <c r="AP216" s="668"/>
      <c r="AQ216" s="668"/>
      <c r="AR216" s="668"/>
      <c r="AS216" s="668"/>
      <c r="AT216" s="668"/>
      <c r="AU216" s="668"/>
      <c r="AV216" s="668"/>
      <c r="AW216" s="668"/>
      <c r="AX216" s="668"/>
      <c r="AY216" s="668"/>
      <c r="AZ216" s="668"/>
    </row>
    <row r="217" spans="2:52" ht="20.100000000000001" customHeight="1" collapsed="1">
      <c r="B217" s="32">
        <f>B205+1</f>
        <v>18</v>
      </c>
      <c r="C217" s="1013"/>
      <c r="D217" s="1014"/>
      <c r="E217" s="1014"/>
      <c r="F217" s="1015"/>
      <c r="G217" s="1016"/>
      <c r="H217" s="1017"/>
      <c r="I217" s="1017"/>
      <c r="J217" s="1017"/>
      <c r="K217" s="1018"/>
      <c r="L217" s="701">
        <f t="shared" ref="L217:R217" si="68">SUM(L218:L227)</f>
        <v>0</v>
      </c>
      <c r="M217" s="702">
        <f t="shared" si="68"/>
        <v>0</v>
      </c>
      <c r="N217" s="703">
        <f t="shared" si="68"/>
        <v>0</v>
      </c>
      <c r="O217" s="703">
        <f t="shared" si="68"/>
        <v>0</v>
      </c>
      <c r="P217" s="702">
        <f t="shared" si="68"/>
        <v>0</v>
      </c>
      <c r="Q217" s="704">
        <f t="shared" si="68"/>
        <v>0</v>
      </c>
      <c r="R217" s="701">
        <f t="shared" si="68"/>
        <v>0</v>
      </c>
      <c r="S217" s="705">
        <v>1</v>
      </c>
      <c r="T217" s="706">
        <f>(S218*T218)+(S219*T219)+(S220*T220)+(S221*T221)+(S222*T222)+(S223*T223)+(S224*T224)+(S225*T225)+(S226*T226)+(S227*T227)</f>
        <v>0</v>
      </c>
      <c r="U217" s="665">
        <f t="shared" ref="U217:U227" si="69">S217*T217*(1+MGKZ)*(1+Gewinn)*(1+Sicherheit)</f>
        <v>0</v>
      </c>
      <c r="V217" s="643">
        <f t="shared" ref="V217:V227" si="70">R217*Fertigung</f>
        <v>0</v>
      </c>
      <c r="W217" s="50">
        <f t="shared" ref="W217:W227" si="71">L217*$E$6+M217*$M$6+N217*$M$7+O217*$M$8+P217*$E$7+Q217*$M$9+U217+V217</f>
        <v>0</v>
      </c>
      <c r="X217" s="442"/>
      <c r="Y217" s="442"/>
      <c r="Z217" s="442"/>
      <c r="AA217" s="442"/>
      <c r="AB217" s="442"/>
      <c r="AC217" s="442"/>
      <c r="AD217" s="442"/>
      <c r="AE217" s="442"/>
      <c r="AF217" s="442"/>
      <c r="AG217" s="442"/>
      <c r="AH217" s="442"/>
      <c r="AI217" s="442"/>
      <c r="AJ217" s="442"/>
      <c r="AK217" s="442"/>
      <c r="AL217" s="442"/>
      <c r="AM217" s="442"/>
      <c r="AN217" s="442"/>
      <c r="AO217" s="442"/>
      <c r="AP217" s="442"/>
      <c r="AQ217" s="442"/>
      <c r="AR217" s="442"/>
      <c r="AS217" s="442"/>
      <c r="AT217" s="442"/>
      <c r="AU217" s="442"/>
      <c r="AV217" s="442"/>
      <c r="AW217" s="442"/>
      <c r="AX217" s="442"/>
      <c r="AY217" s="442"/>
      <c r="AZ217" s="442"/>
    </row>
    <row r="218" spans="2:52" ht="20.100000000000001" hidden="1" customHeight="1" outlineLevel="1">
      <c r="B218" s="433"/>
      <c r="C218" s="1002"/>
      <c r="D218" s="1003"/>
      <c r="E218" s="1003"/>
      <c r="F218" s="1004"/>
      <c r="G218" s="1005"/>
      <c r="H218" s="1006"/>
      <c r="I218" s="1006"/>
      <c r="J218" s="1006"/>
      <c r="K218" s="1007"/>
      <c r="L218" s="715"/>
      <c r="M218" s="715"/>
      <c r="N218" s="715"/>
      <c r="O218" s="715"/>
      <c r="P218" s="715"/>
      <c r="Q218" s="715"/>
      <c r="R218" s="715"/>
      <c r="S218" s="716"/>
      <c r="T218" s="717"/>
      <c r="U218" s="720">
        <f t="shared" si="69"/>
        <v>0</v>
      </c>
      <c r="V218" s="721">
        <f t="shared" si="70"/>
        <v>0</v>
      </c>
      <c r="W218" s="722">
        <f t="shared" si="71"/>
        <v>0</v>
      </c>
      <c r="X218" s="442"/>
      <c r="Y218" s="442"/>
      <c r="Z218" s="442"/>
      <c r="AA218" s="442"/>
      <c r="AB218" s="442"/>
      <c r="AC218" s="442"/>
      <c r="AD218" s="442"/>
      <c r="AE218" s="442"/>
      <c r="AF218" s="442"/>
      <c r="AG218" s="442"/>
      <c r="AH218" s="442"/>
      <c r="AI218" s="442"/>
      <c r="AJ218" s="442"/>
      <c r="AK218" s="442"/>
      <c r="AL218" s="442"/>
      <c r="AM218" s="442"/>
      <c r="AN218" s="442"/>
      <c r="AO218" s="442"/>
      <c r="AP218" s="442"/>
      <c r="AQ218" s="442"/>
      <c r="AR218" s="442"/>
      <c r="AS218" s="442"/>
      <c r="AT218" s="442"/>
      <c r="AU218" s="442"/>
      <c r="AV218" s="442"/>
      <c r="AW218" s="442"/>
      <c r="AX218" s="442"/>
      <c r="AY218" s="442"/>
      <c r="AZ218" s="442"/>
    </row>
    <row r="219" spans="2:52" ht="20.100000000000001" hidden="1" customHeight="1" outlineLevel="1">
      <c r="B219" s="434"/>
      <c r="C219" s="1002"/>
      <c r="D219" s="1003"/>
      <c r="E219" s="1003"/>
      <c r="F219" s="1004"/>
      <c r="G219" s="1005"/>
      <c r="H219" s="1006"/>
      <c r="I219" s="1006"/>
      <c r="J219" s="1006"/>
      <c r="K219" s="1007"/>
      <c r="L219" s="715"/>
      <c r="M219" s="715"/>
      <c r="N219" s="715"/>
      <c r="O219" s="715"/>
      <c r="P219" s="715"/>
      <c r="Q219" s="715"/>
      <c r="R219" s="715"/>
      <c r="S219" s="716"/>
      <c r="T219" s="717"/>
      <c r="U219" s="720">
        <f t="shared" si="69"/>
        <v>0</v>
      </c>
      <c r="V219" s="721">
        <f t="shared" si="70"/>
        <v>0</v>
      </c>
      <c r="W219" s="722">
        <f t="shared" si="71"/>
        <v>0</v>
      </c>
      <c r="X219" s="442"/>
      <c r="Y219" s="442"/>
      <c r="Z219" s="442"/>
      <c r="AA219" s="442"/>
      <c r="AB219" s="442"/>
      <c r="AC219" s="442"/>
      <c r="AD219" s="442"/>
      <c r="AE219" s="442"/>
      <c r="AF219" s="442"/>
      <c r="AG219" s="442"/>
      <c r="AH219" s="442"/>
      <c r="AI219" s="442"/>
      <c r="AJ219" s="442"/>
      <c r="AK219" s="442"/>
      <c r="AL219" s="442"/>
      <c r="AM219" s="442"/>
      <c r="AN219" s="442"/>
      <c r="AO219" s="442"/>
      <c r="AP219" s="442"/>
      <c r="AQ219" s="442"/>
      <c r="AR219" s="442"/>
      <c r="AS219" s="442"/>
      <c r="AT219" s="442"/>
      <c r="AU219" s="442"/>
      <c r="AV219" s="442"/>
      <c r="AW219" s="442"/>
      <c r="AX219" s="442"/>
      <c r="AY219" s="442"/>
      <c r="AZ219" s="442"/>
    </row>
    <row r="220" spans="2:52" ht="20.100000000000001" hidden="1" customHeight="1" outlineLevel="1">
      <c r="B220" s="434"/>
      <c r="C220" s="1002"/>
      <c r="D220" s="1003"/>
      <c r="E220" s="1003"/>
      <c r="F220" s="1004"/>
      <c r="G220" s="1005"/>
      <c r="H220" s="1006"/>
      <c r="I220" s="1006"/>
      <c r="J220" s="1006"/>
      <c r="K220" s="1007"/>
      <c r="L220" s="715"/>
      <c r="M220" s="715"/>
      <c r="N220" s="715"/>
      <c r="O220" s="715"/>
      <c r="P220" s="715"/>
      <c r="Q220" s="715"/>
      <c r="R220" s="715"/>
      <c r="S220" s="716"/>
      <c r="T220" s="717"/>
      <c r="U220" s="720">
        <f t="shared" si="69"/>
        <v>0</v>
      </c>
      <c r="V220" s="721">
        <f t="shared" si="70"/>
        <v>0</v>
      </c>
      <c r="W220" s="722">
        <f t="shared" si="71"/>
        <v>0</v>
      </c>
      <c r="X220" s="442"/>
      <c r="Y220" s="442"/>
      <c r="Z220" s="442"/>
      <c r="AA220" s="442"/>
      <c r="AB220" s="442"/>
      <c r="AC220" s="442"/>
      <c r="AD220" s="442"/>
      <c r="AE220" s="442"/>
      <c r="AF220" s="442"/>
      <c r="AG220" s="442"/>
      <c r="AH220" s="442"/>
      <c r="AI220" s="442"/>
      <c r="AJ220" s="442"/>
      <c r="AK220" s="442"/>
      <c r="AL220" s="442"/>
      <c r="AM220" s="442"/>
      <c r="AN220" s="442"/>
      <c r="AO220" s="442"/>
      <c r="AP220" s="442"/>
      <c r="AQ220" s="442"/>
      <c r="AR220" s="442"/>
      <c r="AS220" s="442"/>
      <c r="AT220" s="442"/>
      <c r="AU220" s="442"/>
      <c r="AV220" s="442"/>
      <c r="AW220" s="442"/>
      <c r="AX220" s="442"/>
      <c r="AY220" s="442"/>
      <c r="AZ220" s="442"/>
    </row>
    <row r="221" spans="2:52" ht="20.100000000000001" hidden="1" customHeight="1" outlineLevel="1">
      <c r="B221" s="434"/>
      <c r="C221" s="1002"/>
      <c r="D221" s="1003"/>
      <c r="E221" s="1003"/>
      <c r="F221" s="1004"/>
      <c r="G221" s="1005"/>
      <c r="H221" s="1006"/>
      <c r="I221" s="1006"/>
      <c r="J221" s="1006"/>
      <c r="K221" s="1007"/>
      <c r="L221" s="715"/>
      <c r="M221" s="715"/>
      <c r="N221" s="715"/>
      <c r="O221" s="715"/>
      <c r="P221" s="715"/>
      <c r="Q221" s="715"/>
      <c r="R221" s="715"/>
      <c r="S221" s="716"/>
      <c r="T221" s="717"/>
      <c r="U221" s="720">
        <f t="shared" si="69"/>
        <v>0</v>
      </c>
      <c r="V221" s="721">
        <f t="shared" si="70"/>
        <v>0</v>
      </c>
      <c r="W221" s="722">
        <f t="shared" si="71"/>
        <v>0</v>
      </c>
      <c r="X221" s="442"/>
      <c r="Y221" s="442"/>
      <c r="Z221" s="442"/>
      <c r="AA221" s="442"/>
      <c r="AB221" s="442"/>
      <c r="AC221" s="442"/>
      <c r="AD221" s="442"/>
      <c r="AE221" s="442"/>
      <c r="AF221" s="442"/>
      <c r="AG221" s="442"/>
      <c r="AH221" s="442"/>
      <c r="AI221" s="442"/>
      <c r="AJ221" s="442"/>
      <c r="AK221" s="442"/>
      <c r="AL221" s="442"/>
      <c r="AM221" s="442"/>
      <c r="AN221" s="442"/>
      <c r="AO221" s="442"/>
      <c r="AP221" s="442"/>
      <c r="AQ221" s="442"/>
      <c r="AR221" s="442"/>
      <c r="AS221" s="442"/>
      <c r="AT221" s="442"/>
      <c r="AU221" s="442"/>
      <c r="AV221" s="442"/>
      <c r="AW221" s="442"/>
      <c r="AX221" s="442"/>
      <c r="AY221" s="442"/>
      <c r="AZ221" s="442"/>
    </row>
    <row r="222" spans="2:52" ht="20.100000000000001" hidden="1" customHeight="1" outlineLevel="1">
      <c r="B222" s="434"/>
      <c r="C222" s="1002"/>
      <c r="D222" s="1003"/>
      <c r="E222" s="1003"/>
      <c r="F222" s="1004"/>
      <c r="G222" s="1005"/>
      <c r="H222" s="1006"/>
      <c r="I222" s="1006"/>
      <c r="J222" s="1006"/>
      <c r="K222" s="1007"/>
      <c r="L222" s="715"/>
      <c r="M222" s="715"/>
      <c r="N222" s="715"/>
      <c r="O222" s="715"/>
      <c r="P222" s="715"/>
      <c r="Q222" s="715"/>
      <c r="R222" s="715"/>
      <c r="S222" s="716"/>
      <c r="T222" s="717"/>
      <c r="U222" s="720">
        <f t="shared" si="69"/>
        <v>0</v>
      </c>
      <c r="V222" s="721">
        <f t="shared" si="70"/>
        <v>0</v>
      </c>
      <c r="W222" s="722">
        <f t="shared" si="71"/>
        <v>0</v>
      </c>
      <c r="X222" s="442"/>
      <c r="Y222" s="442"/>
      <c r="Z222" s="442"/>
      <c r="AA222" s="442"/>
      <c r="AB222" s="442"/>
      <c r="AC222" s="442"/>
      <c r="AD222" s="442"/>
      <c r="AE222" s="442"/>
      <c r="AF222" s="442"/>
      <c r="AG222" s="442"/>
      <c r="AH222" s="442"/>
      <c r="AI222" s="442"/>
      <c r="AJ222" s="442"/>
      <c r="AK222" s="442"/>
      <c r="AL222" s="442"/>
      <c r="AM222" s="442"/>
      <c r="AN222" s="442"/>
      <c r="AO222" s="442"/>
      <c r="AP222" s="442"/>
      <c r="AQ222" s="442"/>
      <c r="AR222" s="442"/>
      <c r="AS222" s="442"/>
      <c r="AT222" s="442"/>
      <c r="AU222" s="442"/>
      <c r="AV222" s="442"/>
      <c r="AW222" s="442"/>
      <c r="AX222" s="442"/>
      <c r="AY222" s="442"/>
      <c r="AZ222" s="442"/>
    </row>
    <row r="223" spans="2:52" ht="20.100000000000001" hidden="1" customHeight="1" outlineLevel="1">
      <c r="B223" s="434"/>
      <c r="C223" s="1002"/>
      <c r="D223" s="1003"/>
      <c r="E223" s="1003"/>
      <c r="F223" s="1004"/>
      <c r="G223" s="1005"/>
      <c r="H223" s="1006"/>
      <c r="I223" s="1006"/>
      <c r="J223" s="1006"/>
      <c r="K223" s="1007"/>
      <c r="L223" s="715"/>
      <c r="M223" s="715"/>
      <c r="N223" s="715"/>
      <c r="O223" s="715"/>
      <c r="P223" s="715"/>
      <c r="Q223" s="715"/>
      <c r="R223" s="715"/>
      <c r="S223" s="716"/>
      <c r="T223" s="717"/>
      <c r="U223" s="720">
        <f t="shared" si="69"/>
        <v>0</v>
      </c>
      <c r="V223" s="721">
        <f t="shared" si="70"/>
        <v>0</v>
      </c>
      <c r="W223" s="722">
        <f t="shared" si="71"/>
        <v>0</v>
      </c>
      <c r="X223" s="442"/>
      <c r="Y223" s="442"/>
      <c r="Z223" s="442"/>
      <c r="AA223" s="442"/>
      <c r="AB223" s="442"/>
      <c r="AC223" s="442"/>
      <c r="AD223" s="442"/>
      <c r="AE223" s="442"/>
      <c r="AF223" s="442"/>
      <c r="AG223" s="442"/>
      <c r="AH223" s="442"/>
      <c r="AI223" s="442"/>
      <c r="AJ223" s="442"/>
      <c r="AK223" s="442"/>
      <c r="AL223" s="442"/>
      <c r="AM223" s="442"/>
      <c r="AN223" s="442"/>
      <c r="AO223" s="442"/>
      <c r="AP223" s="442"/>
      <c r="AQ223" s="442"/>
      <c r="AR223" s="442"/>
      <c r="AS223" s="442"/>
      <c r="AT223" s="442"/>
      <c r="AU223" s="442"/>
      <c r="AV223" s="442"/>
      <c r="AW223" s="442"/>
      <c r="AX223" s="442"/>
      <c r="AY223" s="442"/>
      <c r="AZ223" s="442"/>
    </row>
    <row r="224" spans="2:52" ht="20.100000000000001" hidden="1" customHeight="1" outlineLevel="1">
      <c r="B224" s="434"/>
      <c r="C224" s="1002"/>
      <c r="D224" s="1003"/>
      <c r="E224" s="1003"/>
      <c r="F224" s="1004"/>
      <c r="G224" s="1005"/>
      <c r="H224" s="1006"/>
      <c r="I224" s="1006"/>
      <c r="J224" s="1006"/>
      <c r="K224" s="1007"/>
      <c r="L224" s="715"/>
      <c r="M224" s="715"/>
      <c r="N224" s="715"/>
      <c r="O224" s="715"/>
      <c r="P224" s="715"/>
      <c r="Q224" s="715"/>
      <c r="R224" s="715"/>
      <c r="S224" s="716"/>
      <c r="T224" s="717"/>
      <c r="U224" s="720">
        <f t="shared" si="69"/>
        <v>0</v>
      </c>
      <c r="V224" s="721">
        <f t="shared" si="70"/>
        <v>0</v>
      </c>
      <c r="W224" s="722">
        <f t="shared" si="71"/>
        <v>0</v>
      </c>
      <c r="X224" s="442"/>
      <c r="Y224" s="442"/>
      <c r="Z224" s="442"/>
      <c r="AA224" s="442"/>
      <c r="AB224" s="442"/>
      <c r="AC224" s="442"/>
      <c r="AD224" s="442"/>
      <c r="AE224" s="442"/>
      <c r="AF224" s="442"/>
      <c r="AG224" s="442"/>
      <c r="AH224" s="442"/>
      <c r="AI224" s="442"/>
      <c r="AJ224" s="442"/>
      <c r="AK224" s="442"/>
      <c r="AL224" s="442"/>
      <c r="AM224" s="442"/>
      <c r="AN224" s="442"/>
      <c r="AO224" s="442"/>
      <c r="AP224" s="442"/>
      <c r="AQ224" s="442"/>
      <c r="AR224" s="442"/>
      <c r="AS224" s="442"/>
      <c r="AT224" s="442"/>
      <c r="AU224" s="442"/>
      <c r="AV224" s="442"/>
      <c r="AW224" s="442"/>
      <c r="AX224" s="442"/>
      <c r="AY224" s="442"/>
      <c r="AZ224" s="442"/>
    </row>
    <row r="225" spans="2:52" ht="20.100000000000001" hidden="1" customHeight="1" outlineLevel="1">
      <c r="B225" s="434"/>
      <c r="C225" s="1002"/>
      <c r="D225" s="1003"/>
      <c r="E225" s="1003"/>
      <c r="F225" s="1004"/>
      <c r="G225" s="1005"/>
      <c r="H225" s="1006"/>
      <c r="I225" s="1006"/>
      <c r="J225" s="1006"/>
      <c r="K225" s="1007"/>
      <c r="L225" s="715"/>
      <c r="M225" s="715"/>
      <c r="N225" s="715"/>
      <c r="O225" s="715"/>
      <c r="P225" s="715"/>
      <c r="Q225" s="715"/>
      <c r="R225" s="715"/>
      <c r="S225" s="716"/>
      <c r="T225" s="717"/>
      <c r="U225" s="720">
        <f t="shared" si="69"/>
        <v>0</v>
      </c>
      <c r="V225" s="721">
        <f t="shared" si="70"/>
        <v>0</v>
      </c>
      <c r="W225" s="722">
        <f t="shared" si="71"/>
        <v>0</v>
      </c>
      <c r="X225" s="442"/>
      <c r="Y225" s="442"/>
      <c r="Z225" s="442"/>
      <c r="AA225" s="442"/>
      <c r="AB225" s="442"/>
      <c r="AC225" s="442"/>
      <c r="AD225" s="442"/>
      <c r="AE225" s="442"/>
      <c r="AF225" s="442"/>
      <c r="AG225" s="442"/>
      <c r="AH225" s="442"/>
      <c r="AI225" s="442"/>
      <c r="AJ225" s="442"/>
      <c r="AK225" s="442"/>
      <c r="AL225" s="442"/>
      <c r="AM225" s="442"/>
      <c r="AN225" s="442"/>
      <c r="AO225" s="442"/>
      <c r="AP225" s="442"/>
      <c r="AQ225" s="442"/>
      <c r="AR225" s="442"/>
      <c r="AS225" s="442"/>
      <c r="AT225" s="442"/>
      <c r="AU225" s="442"/>
      <c r="AV225" s="442"/>
      <c r="AW225" s="442"/>
      <c r="AX225" s="442"/>
      <c r="AY225" s="442"/>
      <c r="AZ225" s="442"/>
    </row>
    <row r="226" spans="2:52" ht="20.100000000000001" hidden="1" customHeight="1" outlineLevel="1">
      <c r="B226" s="434"/>
      <c r="C226" s="1002"/>
      <c r="D226" s="1003"/>
      <c r="E226" s="1003"/>
      <c r="F226" s="1004"/>
      <c r="G226" s="1005"/>
      <c r="H226" s="1006"/>
      <c r="I226" s="1006"/>
      <c r="J226" s="1006"/>
      <c r="K226" s="1007"/>
      <c r="L226" s="715"/>
      <c r="M226" s="715"/>
      <c r="N226" s="715"/>
      <c r="O226" s="715"/>
      <c r="P226" s="715"/>
      <c r="Q226" s="715"/>
      <c r="R226" s="715"/>
      <c r="S226" s="716"/>
      <c r="T226" s="717"/>
      <c r="U226" s="720">
        <f t="shared" si="69"/>
        <v>0</v>
      </c>
      <c r="V226" s="721">
        <f t="shared" si="70"/>
        <v>0</v>
      </c>
      <c r="W226" s="722">
        <f t="shared" si="71"/>
        <v>0</v>
      </c>
      <c r="X226" s="442"/>
      <c r="Y226" s="442"/>
      <c r="Z226" s="442"/>
      <c r="AA226" s="442"/>
      <c r="AB226" s="442"/>
      <c r="AC226" s="442"/>
      <c r="AD226" s="442"/>
      <c r="AE226" s="442"/>
      <c r="AF226" s="442"/>
      <c r="AG226" s="442"/>
      <c r="AH226" s="442"/>
      <c r="AI226" s="442"/>
      <c r="AJ226" s="442"/>
      <c r="AK226" s="442"/>
      <c r="AL226" s="442"/>
      <c r="AM226" s="442"/>
      <c r="AN226" s="442"/>
      <c r="AO226" s="442"/>
      <c r="AP226" s="442"/>
      <c r="AQ226" s="442"/>
      <c r="AR226" s="442"/>
      <c r="AS226" s="442"/>
      <c r="AT226" s="442"/>
      <c r="AU226" s="442"/>
      <c r="AV226" s="442"/>
      <c r="AW226" s="442"/>
      <c r="AX226" s="442"/>
      <c r="AY226" s="442"/>
      <c r="AZ226" s="442"/>
    </row>
    <row r="227" spans="2:52" ht="20.100000000000001" hidden="1" customHeight="1" outlineLevel="1">
      <c r="B227" s="434"/>
      <c r="C227" s="1002"/>
      <c r="D227" s="1003"/>
      <c r="E227" s="1003"/>
      <c r="F227" s="1004"/>
      <c r="G227" s="1005"/>
      <c r="H227" s="1006"/>
      <c r="I227" s="1006"/>
      <c r="J227" s="1006"/>
      <c r="K227" s="1007"/>
      <c r="L227" s="715"/>
      <c r="M227" s="715"/>
      <c r="N227" s="715"/>
      <c r="O227" s="715"/>
      <c r="P227" s="715"/>
      <c r="Q227" s="715"/>
      <c r="R227" s="715"/>
      <c r="S227" s="716"/>
      <c r="T227" s="717"/>
      <c r="U227" s="720">
        <f t="shared" si="69"/>
        <v>0</v>
      </c>
      <c r="V227" s="721">
        <f t="shared" si="70"/>
        <v>0</v>
      </c>
      <c r="W227" s="722">
        <f t="shared" si="71"/>
        <v>0</v>
      </c>
      <c r="X227" s="442"/>
      <c r="Y227" s="442"/>
      <c r="Z227" s="442"/>
      <c r="AA227" s="442"/>
      <c r="AB227" s="442"/>
      <c r="AC227" s="442"/>
      <c r="AD227" s="442"/>
      <c r="AE227" s="442"/>
      <c r="AF227" s="442"/>
      <c r="AG227" s="442"/>
      <c r="AH227" s="442"/>
      <c r="AI227" s="442"/>
      <c r="AJ227" s="442"/>
      <c r="AK227" s="442"/>
      <c r="AL227" s="442"/>
      <c r="AM227" s="442"/>
      <c r="AN227" s="442"/>
      <c r="AO227" s="442"/>
      <c r="AP227" s="442"/>
      <c r="AQ227" s="442"/>
      <c r="AR227" s="442"/>
      <c r="AS227" s="442"/>
      <c r="AT227" s="442"/>
      <c r="AU227" s="442"/>
      <c r="AV227" s="442"/>
      <c r="AW227" s="442"/>
      <c r="AX227" s="442"/>
      <c r="AY227" s="442"/>
      <c r="AZ227" s="442"/>
    </row>
    <row r="228" spans="2:52" s="19" customFormat="1" ht="9.9499999999999993" hidden="1" customHeight="1" outlineLevel="1">
      <c r="B228" s="435"/>
      <c r="C228" s="437"/>
      <c r="D228" s="437"/>
      <c r="E228" s="437"/>
      <c r="F228" s="437"/>
      <c r="G228" s="666"/>
      <c r="H228" s="666"/>
      <c r="I228" s="666"/>
      <c r="J228" s="666"/>
      <c r="K228" s="666"/>
      <c r="L228" s="438"/>
      <c r="M228" s="438"/>
      <c r="N228" s="438"/>
      <c r="O228" s="438"/>
      <c r="P228" s="438"/>
      <c r="Q228" s="438"/>
      <c r="R228" s="438"/>
      <c r="S228" s="438"/>
      <c r="T228" s="439"/>
      <c r="U228" s="439"/>
      <c r="V228" s="439"/>
      <c r="W228" s="667"/>
      <c r="X228" s="668"/>
      <c r="Y228" s="668"/>
      <c r="Z228" s="668"/>
      <c r="AA228" s="668"/>
      <c r="AB228" s="668"/>
      <c r="AC228" s="668"/>
      <c r="AD228" s="668"/>
      <c r="AE228" s="668"/>
      <c r="AF228" s="668"/>
      <c r="AG228" s="668"/>
      <c r="AH228" s="668"/>
      <c r="AI228" s="668"/>
      <c r="AJ228" s="668"/>
      <c r="AK228" s="668"/>
      <c r="AL228" s="668"/>
      <c r="AM228" s="668"/>
      <c r="AN228" s="668"/>
      <c r="AO228" s="668"/>
      <c r="AP228" s="668"/>
      <c r="AQ228" s="668"/>
      <c r="AR228" s="668"/>
      <c r="AS228" s="668"/>
      <c r="AT228" s="668"/>
      <c r="AU228" s="668"/>
      <c r="AV228" s="668"/>
      <c r="AW228" s="668"/>
      <c r="AX228" s="668"/>
      <c r="AY228" s="668"/>
      <c r="AZ228" s="668"/>
    </row>
    <row r="229" spans="2:52" ht="20.100000000000001" customHeight="1" collapsed="1">
      <c r="B229" s="32">
        <f>B217+1</f>
        <v>19</v>
      </c>
      <c r="C229" s="1013"/>
      <c r="D229" s="1014"/>
      <c r="E229" s="1014"/>
      <c r="F229" s="1015"/>
      <c r="G229" s="1016"/>
      <c r="H229" s="1017"/>
      <c r="I229" s="1017"/>
      <c r="J229" s="1017"/>
      <c r="K229" s="1018"/>
      <c r="L229" s="701">
        <f t="shared" ref="L229:R229" si="72">SUM(L230:L239)</f>
        <v>0</v>
      </c>
      <c r="M229" s="702">
        <f t="shared" si="72"/>
        <v>0</v>
      </c>
      <c r="N229" s="703">
        <f t="shared" si="72"/>
        <v>0</v>
      </c>
      <c r="O229" s="703">
        <f t="shared" si="72"/>
        <v>0</v>
      </c>
      <c r="P229" s="702">
        <f t="shared" si="72"/>
        <v>0</v>
      </c>
      <c r="Q229" s="704">
        <f t="shared" si="72"/>
        <v>0</v>
      </c>
      <c r="R229" s="701">
        <f t="shared" si="72"/>
        <v>0</v>
      </c>
      <c r="S229" s="705">
        <v>1</v>
      </c>
      <c r="T229" s="706">
        <f>(S230*T230)+(S231*T231)+(S232*T232)+(S233*T233)+(S234*T234)+(S235*T235)+(S236*T236)+(S237*T237)+(S238*T238)+(S239*T239)</f>
        <v>0</v>
      </c>
      <c r="U229" s="665">
        <f t="shared" ref="U229:U239" si="73">S229*T229*(1+MGKZ)*(1+Gewinn)*(1+Sicherheit)</f>
        <v>0</v>
      </c>
      <c r="V229" s="643">
        <f t="shared" ref="V229:V239" si="74">R229*Fertigung</f>
        <v>0</v>
      </c>
      <c r="W229" s="50">
        <f t="shared" ref="W229:W239" si="75">L229*$E$6+M229*$M$6+N229*$M$7+O229*$M$8+P229*$E$7+Q229*$M$9+U229+V229</f>
        <v>0</v>
      </c>
      <c r="X229" s="442"/>
      <c r="Y229" s="442"/>
      <c r="Z229" s="442"/>
      <c r="AA229" s="442"/>
      <c r="AB229" s="442"/>
      <c r="AC229" s="442"/>
      <c r="AD229" s="442"/>
      <c r="AE229" s="442"/>
      <c r="AF229" s="442"/>
      <c r="AG229" s="442"/>
      <c r="AH229" s="442"/>
      <c r="AI229" s="442"/>
      <c r="AJ229" s="442"/>
      <c r="AK229" s="442"/>
      <c r="AL229" s="442"/>
      <c r="AM229" s="442"/>
      <c r="AN229" s="442"/>
      <c r="AO229" s="442"/>
      <c r="AP229" s="442"/>
      <c r="AQ229" s="442"/>
      <c r="AR229" s="442"/>
      <c r="AS229" s="442"/>
      <c r="AT229" s="442"/>
      <c r="AU229" s="442"/>
      <c r="AV229" s="442"/>
      <c r="AW229" s="442"/>
      <c r="AX229" s="442"/>
      <c r="AY229" s="442"/>
      <c r="AZ229" s="442"/>
    </row>
    <row r="230" spans="2:52" ht="20.100000000000001" hidden="1" customHeight="1" outlineLevel="1">
      <c r="B230" s="433"/>
      <c r="C230" s="1002"/>
      <c r="D230" s="1003"/>
      <c r="E230" s="1003"/>
      <c r="F230" s="1004"/>
      <c r="G230" s="1005"/>
      <c r="H230" s="1006"/>
      <c r="I230" s="1006"/>
      <c r="J230" s="1006"/>
      <c r="K230" s="1007"/>
      <c r="L230" s="715"/>
      <c r="M230" s="715"/>
      <c r="N230" s="715"/>
      <c r="O230" s="715"/>
      <c r="P230" s="715"/>
      <c r="Q230" s="715"/>
      <c r="R230" s="715"/>
      <c r="S230" s="716"/>
      <c r="T230" s="717"/>
      <c r="U230" s="720">
        <f t="shared" si="73"/>
        <v>0</v>
      </c>
      <c r="V230" s="721">
        <f t="shared" si="74"/>
        <v>0</v>
      </c>
      <c r="W230" s="722">
        <f t="shared" si="75"/>
        <v>0</v>
      </c>
      <c r="X230" s="442"/>
      <c r="Y230" s="442"/>
      <c r="Z230" s="442"/>
      <c r="AA230" s="442"/>
      <c r="AB230" s="442"/>
      <c r="AC230" s="442"/>
      <c r="AD230" s="442"/>
      <c r="AE230" s="442"/>
      <c r="AF230" s="442"/>
      <c r="AG230" s="442"/>
      <c r="AH230" s="442"/>
      <c r="AI230" s="442"/>
      <c r="AJ230" s="442"/>
      <c r="AK230" s="442"/>
      <c r="AL230" s="442"/>
      <c r="AM230" s="442"/>
      <c r="AN230" s="442"/>
      <c r="AO230" s="442"/>
      <c r="AP230" s="442"/>
      <c r="AQ230" s="442"/>
      <c r="AR230" s="442"/>
      <c r="AS230" s="442"/>
      <c r="AT230" s="442"/>
      <c r="AU230" s="442"/>
      <c r="AV230" s="442"/>
      <c r="AW230" s="442"/>
      <c r="AX230" s="442"/>
      <c r="AY230" s="442"/>
      <c r="AZ230" s="442"/>
    </row>
    <row r="231" spans="2:52" ht="20.100000000000001" hidden="1" customHeight="1" outlineLevel="1">
      <c r="B231" s="434"/>
      <c r="C231" s="1002"/>
      <c r="D231" s="1003"/>
      <c r="E231" s="1003"/>
      <c r="F231" s="1004"/>
      <c r="G231" s="1005"/>
      <c r="H231" s="1006"/>
      <c r="I231" s="1006"/>
      <c r="J231" s="1006"/>
      <c r="K231" s="1007"/>
      <c r="L231" s="715"/>
      <c r="M231" s="715"/>
      <c r="N231" s="715"/>
      <c r="O231" s="715"/>
      <c r="P231" s="715"/>
      <c r="Q231" s="715"/>
      <c r="R231" s="715"/>
      <c r="S231" s="716"/>
      <c r="T231" s="717"/>
      <c r="U231" s="720">
        <f t="shared" si="73"/>
        <v>0</v>
      </c>
      <c r="V231" s="721">
        <f t="shared" si="74"/>
        <v>0</v>
      </c>
      <c r="W231" s="722">
        <f t="shared" si="75"/>
        <v>0</v>
      </c>
      <c r="X231" s="442"/>
      <c r="Y231" s="442"/>
      <c r="Z231" s="442"/>
      <c r="AA231" s="442"/>
      <c r="AB231" s="442"/>
      <c r="AC231" s="442"/>
      <c r="AD231" s="442"/>
      <c r="AE231" s="442"/>
      <c r="AF231" s="442"/>
      <c r="AG231" s="442"/>
      <c r="AH231" s="442"/>
      <c r="AI231" s="442"/>
      <c r="AJ231" s="442"/>
      <c r="AK231" s="442"/>
      <c r="AL231" s="442"/>
      <c r="AM231" s="442"/>
      <c r="AN231" s="442"/>
      <c r="AO231" s="442"/>
      <c r="AP231" s="442"/>
      <c r="AQ231" s="442"/>
      <c r="AR231" s="442"/>
      <c r="AS231" s="442"/>
      <c r="AT231" s="442"/>
      <c r="AU231" s="442"/>
      <c r="AV231" s="442"/>
      <c r="AW231" s="442"/>
      <c r="AX231" s="442"/>
      <c r="AY231" s="442"/>
      <c r="AZ231" s="442"/>
    </row>
    <row r="232" spans="2:52" ht="20.100000000000001" hidden="1" customHeight="1" outlineLevel="1">
      <c r="B232" s="434"/>
      <c r="C232" s="1002"/>
      <c r="D232" s="1003"/>
      <c r="E232" s="1003"/>
      <c r="F232" s="1004"/>
      <c r="G232" s="1005"/>
      <c r="H232" s="1006"/>
      <c r="I232" s="1006"/>
      <c r="J232" s="1006"/>
      <c r="K232" s="1007"/>
      <c r="L232" s="715"/>
      <c r="M232" s="715"/>
      <c r="N232" s="715"/>
      <c r="O232" s="715"/>
      <c r="P232" s="715"/>
      <c r="Q232" s="715"/>
      <c r="R232" s="715"/>
      <c r="S232" s="716"/>
      <c r="T232" s="717"/>
      <c r="U232" s="720">
        <f t="shared" si="73"/>
        <v>0</v>
      </c>
      <c r="V232" s="721">
        <f t="shared" si="74"/>
        <v>0</v>
      </c>
      <c r="W232" s="722">
        <f t="shared" si="75"/>
        <v>0</v>
      </c>
      <c r="X232" s="442"/>
      <c r="Y232" s="442"/>
      <c r="Z232" s="442"/>
      <c r="AA232" s="442"/>
      <c r="AB232" s="442"/>
      <c r="AC232" s="442"/>
      <c r="AD232" s="442"/>
      <c r="AE232" s="442"/>
      <c r="AF232" s="442"/>
      <c r="AG232" s="442"/>
      <c r="AH232" s="442"/>
      <c r="AI232" s="442"/>
      <c r="AJ232" s="442"/>
      <c r="AK232" s="442"/>
      <c r="AL232" s="442"/>
      <c r="AM232" s="442"/>
      <c r="AN232" s="442"/>
      <c r="AO232" s="442"/>
      <c r="AP232" s="442"/>
      <c r="AQ232" s="442"/>
      <c r="AR232" s="442"/>
      <c r="AS232" s="442"/>
      <c r="AT232" s="442"/>
      <c r="AU232" s="442"/>
      <c r="AV232" s="442"/>
      <c r="AW232" s="442"/>
      <c r="AX232" s="442"/>
      <c r="AY232" s="442"/>
      <c r="AZ232" s="442"/>
    </row>
    <row r="233" spans="2:52" ht="20.100000000000001" hidden="1" customHeight="1" outlineLevel="1">
      <c r="B233" s="434"/>
      <c r="C233" s="1002"/>
      <c r="D233" s="1003"/>
      <c r="E233" s="1003"/>
      <c r="F233" s="1004"/>
      <c r="G233" s="1005"/>
      <c r="H233" s="1006"/>
      <c r="I233" s="1006"/>
      <c r="J233" s="1006"/>
      <c r="K233" s="1007"/>
      <c r="L233" s="715"/>
      <c r="M233" s="715"/>
      <c r="N233" s="715"/>
      <c r="O233" s="715"/>
      <c r="P233" s="715"/>
      <c r="Q233" s="715"/>
      <c r="R233" s="715"/>
      <c r="S233" s="716"/>
      <c r="T233" s="717"/>
      <c r="U233" s="720">
        <f t="shared" si="73"/>
        <v>0</v>
      </c>
      <c r="V233" s="721">
        <f t="shared" si="74"/>
        <v>0</v>
      </c>
      <c r="W233" s="722">
        <f t="shared" si="75"/>
        <v>0</v>
      </c>
      <c r="X233" s="442"/>
      <c r="Y233" s="442"/>
      <c r="Z233" s="442"/>
      <c r="AA233" s="442"/>
      <c r="AB233" s="442"/>
      <c r="AC233" s="442"/>
      <c r="AD233" s="442"/>
      <c r="AE233" s="442"/>
      <c r="AF233" s="442"/>
      <c r="AG233" s="442"/>
      <c r="AH233" s="442"/>
      <c r="AI233" s="442"/>
      <c r="AJ233" s="442"/>
      <c r="AK233" s="442"/>
      <c r="AL233" s="442"/>
      <c r="AM233" s="442"/>
      <c r="AN233" s="442"/>
      <c r="AO233" s="442"/>
      <c r="AP233" s="442"/>
      <c r="AQ233" s="442"/>
      <c r="AR233" s="442"/>
      <c r="AS233" s="442"/>
      <c r="AT233" s="442"/>
      <c r="AU233" s="442"/>
      <c r="AV233" s="442"/>
      <c r="AW233" s="442"/>
      <c r="AX233" s="442"/>
      <c r="AY233" s="442"/>
      <c r="AZ233" s="442"/>
    </row>
    <row r="234" spans="2:52" ht="20.100000000000001" hidden="1" customHeight="1" outlineLevel="1">
      <c r="B234" s="434"/>
      <c r="C234" s="1002"/>
      <c r="D234" s="1003"/>
      <c r="E234" s="1003"/>
      <c r="F234" s="1004"/>
      <c r="G234" s="1005"/>
      <c r="H234" s="1006"/>
      <c r="I234" s="1006"/>
      <c r="J234" s="1006"/>
      <c r="K234" s="1007"/>
      <c r="L234" s="715"/>
      <c r="M234" s="715"/>
      <c r="N234" s="715"/>
      <c r="O234" s="715"/>
      <c r="P234" s="715"/>
      <c r="Q234" s="715"/>
      <c r="R234" s="715"/>
      <c r="S234" s="716"/>
      <c r="T234" s="717"/>
      <c r="U234" s="720">
        <f t="shared" si="73"/>
        <v>0</v>
      </c>
      <c r="V234" s="721">
        <f t="shared" si="74"/>
        <v>0</v>
      </c>
      <c r="W234" s="722">
        <f t="shared" si="75"/>
        <v>0</v>
      </c>
      <c r="X234" s="442"/>
      <c r="Y234" s="442"/>
      <c r="Z234" s="442"/>
      <c r="AA234" s="442"/>
      <c r="AB234" s="442"/>
      <c r="AC234" s="442"/>
      <c r="AD234" s="442"/>
      <c r="AE234" s="442"/>
      <c r="AF234" s="442"/>
      <c r="AG234" s="442"/>
      <c r="AH234" s="442"/>
      <c r="AI234" s="442"/>
      <c r="AJ234" s="442"/>
      <c r="AK234" s="442"/>
      <c r="AL234" s="442"/>
      <c r="AM234" s="442"/>
      <c r="AN234" s="442"/>
      <c r="AO234" s="442"/>
      <c r="AP234" s="442"/>
      <c r="AQ234" s="442"/>
      <c r="AR234" s="442"/>
      <c r="AS234" s="442"/>
      <c r="AT234" s="442"/>
      <c r="AU234" s="442"/>
      <c r="AV234" s="442"/>
      <c r="AW234" s="442"/>
      <c r="AX234" s="442"/>
      <c r="AY234" s="442"/>
      <c r="AZ234" s="442"/>
    </row>
    <row r="235" spans="2:52" ht="20.100000000000001" hidden="1" customHeight="1" outlineLevel="1">
      <c r="B235" s="434"/>
      <c r="C235" s="1002"/>
      <c r="D235" s="1003"/>
      <c r="E235" s="1003"/>
      <c r="F235" s="1004"/>
      <c r="G235" s="1005"/>
      <c r="H235" s="1006"/>
      <c r="I235" s="1006"/>
      <c r="J235" s="1006"/>
      <c r="K235" s="1007"/>
      <c r="L235" s="715"/>
      <c r="M235" s="715"/>
      <c r="N235" s="715"/>
      <c r="O235" s="715"/>
      <c r="P235" s="715"/>
      <c r="Q235" s="715"/>
      <c r="R235" s="715"/>
      <c r="S235" s="716"/>
      <c r="T235" s="717"/>
      <c r="U235" s="720">
        <f t="shared" si="73"/>
        <v>0</v>
      </c>
      <c r="V235" s="721">
        <f t="shared" si="74"/>
        <v>0</v>
      </c>
      <c r="W235" s="722">
        <f t="shared" si="75"/>
        <v>0</v>
      </c>
      <c r="X235" s="442"/>
      <c r="Y235" s="442"/>
      <c r="Z235" s="442"/>
      <c r="AA235" s="442"/>
      <c r="AB235" s="442"/>
      <c r="AC235" s="442"/>
      <c r="AD235" s="442"/>
      <c r="AE235" s="442"/>
      <c r="AF235" s="442"/>
      <c r="AG235" s="442"/>
      <c r="AH235" s="442"/>
      <c r="AI235" s="442"/>
      <c r="AJ235" s="442"/>
      <c r="AK235" s="442"/>
      <c r="AL235" s="442"/>
      <c r="AM235" s="442"/>
      <c r="AN235" s="442"/>
      <c r="AO235" s="442"/>
      <c r="AP235" s="442"/>
      <c r="AQ235" s="442"/>
      <c r="AR235" s="442"/>
      <c r="AS235" s="442"/>
      <c r="AT235" s="442"/>
      <c r="AU235" s="442"/>
      <c r="AV235" s="442"/>
      <c r="AW235" s="442"/>
      <c r="AX235" s="442"/>
      <c r="AY235" s="442"/>
      <c r="AZ235" s="442"/>
    </row>
    <row r="236" spans="2:52" ht="20.100000000000001" hidden="1" customHeight="1" outlineLevel="1">
      <c r="B236" s="434"/>
      <c r="C236" s="1002"/>
      <c r="D236" s="1003"/>
      <c r="E236" s="1003"/>
      <c r="F236" s="1004"/>
      <c r="G236" s="1005"/>
      <c r="H236" s="1006"/>
      <c r="I236" s="1006"/>
      <c r="J236" s="1006"/>
      <c r="K236" s="1007"/>
      <c r="L236" s="715"/>
      <c r="M236" s="715"/>
      <c r="N236" s="715"/>
      <c r="O236" s="715"/>
      <c r="P236" s="715"/>
      <c r="Q236" s="715"/>
      <c r="R236" s="715"/>
      <c r="S236" s="716"/>
      <c r="T236" s="717"/>
      <c r="U236" s="720">
        <f t="shared" si="73"/>
        <v>0</v>
      </c>
      <c r="V236" s="721">
        <f t="shared" si="74"/>
        <v>0</v>
      </c>
      <c r="W236" s="722">
        <f t="shared" si="75"/>
        <v>0</v>
      </c>
      <c r="X236" s="442"/>
      <c r="Y236" s="442"/>
      <c r="Z236" s="442"/>
      <c r="AA236" s="442"/>
      <c r="AB236" s="442"/>
      <c r="AC236" s="442"/>
      <c r="AD236" s="442"/>
      <c r="AE236" s="442"/>
      <c r="AF236" s="442"/>
      <c r="AG236" s="442"/>
      <c r="AH236" s="442"/>
      <c r="AI236" s="442"/>
      <c r="AJ236" s="442"/>
      <c r="AK236" s="442"/>
      <c r="AL236" s="442"/>
      <c r="AM236" s="442"/>
      <c r="AN236" s="442"/>
      <c r="AO236" s="442"/>
      <c r="AP236" s="442"/>
      <c r="AQ236" s="442"/>
      <c r="AR236" s="442"/>
      <c r="AS236" s="442"/>
      <c r="AT236" s="442"/>
      <c r="AU236" s="442"/>
      <c r="AV236" s="442"/>
      <c r="AW236" s="442"/>
      <c r="AX236" s="442"/>
      <c r="AY236" s="442"/>
      <c r="AZ236" s="442"/>
    </row>
    <row r="237" spans="2:52" ht="20.100000000000001" hidden="1" customHeight="1" outlineLevel="1">
      <c r="B237" s="434"/>
      <c r="C237" s="1002"/>
      <c r="D237" s="1003"/>
      <c r="E237" s="1003"/>
      <c r="F237" s="1004"/>
      <c r="G237" s="1005"/>
      <c r="H237" s="1006"/>
      <c r="I237" s="1006"/>
      <c r="J237" s="1006"/>
      <c r="K237" s="1007"/>
      <c r="L237" s="715"/>
      <c r="M237" s="715"/>
      <c r="N237" s="715"/>
      <c r="O237" s="715"/>
      <c r="P237" s="715"/>
      <c r="Q237" s="715"/>
      <c r="R237" s="715"/>
      <c r="S237" s="716"/>
      <c r="T237" s="717"/>
      <c r="U237" s="720">
        <f t="shared" si="73"/>
        <v>0</v>
      </c>
      <c r="V237" s="721">
        <f t="shared" si="74"/>
        <v>0</v>
      </c>
      <c r="W237" s="722">
        <f t="shared" si="75"/>
        <v>0</v>
      </c>
      <c r="X237" s="442"/>
      <c r="Y237" s="442"/>
      <c r="Z237" s="442"/>
      <c r="AA237" s="442"/>
      <c r="AB237" s="442"/>
      <c r="AC237" s="442"/>
      <c r="AD237" s="442"/>
      <c r="AE237" s="442"/>
      <c r="AF237" s="442"/>
      <c r="AG237" s="442"/>
      <c r="AH237" s="442"/>
      <c r="AI237" s="442"/>
      <c r="AJ237" s="442"/>
      <c r="AK237" s="442"/>
      <c r="AL237" s="442"/>
      <c r="AM237" s="442"/>
      <c r="AN237" s="442"/>
      <c r="AO237" s="442"/>
      <c r="AP237" s="442"/>
      <c r="AQ237" s="442"/>
      <c r="AR237" s="442"/>
      <c r="AS237" s="442"/>
      <c r="AT237" s="442"/>
      <c r="AU237" s="442"/>
      <c r="AV237" s="442"/>
      <c r="AW237" s="442"/>
      <c r="AX237" s="442"/>
      <c r="AY237" s="442"/>
      <c r="AZ237" s="442"/>
    </row>
    <row r="238" spans="2:52" ht="20.100000000000001" hidden="1" customHeight="1" outlineLevel="1">
      <c r="B238" s="434"/>
      <c r="C238" s="1002"/>
      <c r="D238" s="1003"/>
      <c r="E238" s="1003"/>
      <c r="F238" s="1004"/>
      <c r="G238" s="1005"/>
      <c r="H238" s="1006"/>
      <c r="I238" s="1006"/>
      <c r="J238" s="1006"/>
      <c r="K238" s="1007"/>
      <c r="L238" s="715"/>
      <c r="M238" s="715"/>
      <c r="N238" s="715"/>
      <c r="O238" s="715"/>
      <c r="P238" s="715"/>
      <c r="Q238" s="715"/>
      <c r="R238" s="715"/>
      <c r="S238" s="716"/>
      <c r="T238" s="717"/>
      <c r="U238" s="720">
        <f t="shared" si="73"/>
        <v>0</v>
      </c>
      <c r="V238" s="721">
        <f t="shared" si="74"/>
        <v>0</v>
      </c>
      <c r="W238" s="722">
        <f t="shared" si="75"/>
        <v>0</v>
      </c>
      <c r="X238" s="442"/>
      <c r="Y238" s="442"/>
      <c r="Z238" s="442"/>
      <c r="AA238" s="442"/>
      <c r="AB238" s="442"/>
      <c r="AC238" s="442"/>
      <c r="AD238" s="442"/>
      <c r="AE238" s="442"/>
      <c r="AF238" s="442"/>
      <c r="AG238" s="442"/>
      <c r="AH238" s="442"/>
      <c r="AI238" s="442"/>
      <c r="AJ238" s="442"/>
      <c r="AK238" s="442"/>
      <c r="AL238" s="442"/>
      <c r="AM238" s="442"/>
      <c r="AN238" s="442"/>
      <c r="AO238" s="442"/>
      <c r="AP238" s="442"/>
      <c r="AQ238" s="442"/>
      <c r="AR238" s="442"/>
      <c r="AS238" s="442"/>
      <c r="AT238" s="442"/>
      <c r="AU238" s="442"/>
      <c r="AV238" s="442"/>
      <c r="AW238" s="442"/>
      <c r="AX238" s="442"/>
      <c r="AY238" s="442"/>
      <c r="AZ238" s="442"/>
    </row>
    <row r="239" spans="2:52" ht="20.100000000000001" hidden="1" customHeight="1" outlineLevel="1">
      <c r="B239" s="434"/>
      <c r="C239" s="1002"/>
      <c r="D239" s="1003"/>
      <c r="E239" s="1003"/>
      <c r="F239" s="1004"/>
      <c r="G239" s="1005"/>
      <c r="H239" s="1006"/>
      <c r="I239" s="1006"/>
      <c r="J239" s="1006"/>
      <c r="K239" s="1007"/>
      <c r="L239" s="715"/>
      <c r="M239" s="715"/>
      <c r="N239" s="715"/>
      <c r="O239" s="715"/>
      <c r="P239" s="715"/>
      <c r="Q239" s="715"/>
      <c r="R239" s="715"/>
      <c r="S239" s="716"/>
      <c r="T239" s="717"/>
      <c r="U239" s="720">
        <f t="shared" si="73"/>
        <v>0</v>
      </c>
      <c r="V239" s="721">
        <f t="shared" si="74"/>
        <v>0</v>
      </c>
      <c r="W239" s="722">
        <f t="shared" si="75"/>
        <v>0</v>
      </c>
      <c r="X239" s="442"/>
      <c r="Y239" s="442"/>
      <c r="Z239" s="442"/>
      <c r="AA239" s="442"/>
      <c r="AB239" s="442"/>
      <c r="AC239" s="442"/>
      <c r="AD239" s="442"/>
      <c r="AE239" s="442"/>
      <c r="AF239" s="442"/>
      <c r="AG239" s="442"/>
      <c r="AH239" s="442"/>
      <c r="AI239" s="442"/>
      <c r="AJ239" s="442"/>
      <c r="AK239" s="442"/>
      <c r="AL239" s="442"/>
      <c r="AM239" s="442"/>
      <c r="AN239" s="442"/>
      <c r="AO239" s="442"/>
      <c r="AP239" s="442"/>
      <c r="AQ239" s="442"/>
      <c r="AR239" s="442"/>
      <c r="AS239" s="442"/>
      <c r="AT239" s="442"/>
      <c r="AU239" s="442"/>
      <c r="AV239" s="442"/>
      <c r="AW239" s="442"/>
      <c r="AX239" s="442"/>
      <c r="AY239" s="442"/>
      <c r="AZ239" s="442"/>
    </row>
    <row r="240" spans="2:52" s="19" customFormat="1" ht="9.9499999999999993" hidden="1" customHeight="1" outlineLevel="1">
      <c r="B240" s="435"/>
      <c r="C240" s="437"/>
      <c r="D240" s="437"/>
      <c r="E240" s="437"/>
      <c r="F240" s="437"/>
      <c r="G240" s="666"/>
      <c r="H240" s="666"/>
      <c r="I240" s="666"/>
      <c r="J240" s="666"/>
      <c r="K240" s="666"/>
      <c r="L240" s="438"/>
      <c r="M240" s="438"/>
      <c r="N240" s="438"/>
      <c r="O240" s="438"/>
      <c r="P240" s="438"/>
      <c r="Q240" s="438"/>
      <c r="R240" s="438"/>
      <c r="S240" s="438"/>
      <c r="T240" s="439"/>
      <c r="U240" s="432"/>
      <c r="V240" s="432"/>
      <c r="W240" s="667"/>
      <c r="X240" s="668"/>
      <c r="Y240" s="668"/>
      <c r="Z240" s="668"/>
      <c r="AA240" s="668"/>
      <c r="AB240" s="668"/>
      <c r="AC240" s="668"/>
      <c r="AD240" s="668"/>
      <c r="AE240" s="668"/>
      <c r="AF240" s="668"/>
      <c r="AG240" s="668"/>
      <c r="AH240" s="668"/>
      <c r="AI240" s="668"/>
      <c r="AJ240" s="668"/>
      <c r="AK240" s="668"/>
      <c r="AL240" s="668"/>
      <c r="AM240" s="668"/>
      <c r="AN240" s="668"/>
      <c r="AO240" s="668"/>
      <c r="AP240" s="668"/>
      <c r="AQ240" s="668"/>
      <c r="AR240" s="668"/>
      <c r="AS240" s="668"/>
      <c r="AT240" s="668"/>
      <c r="AU240" s="668"/>
      <c r="AV240" s="668"/>
      <c r="AW240" s="668"/>
      <c r="AX240" s="668"/>
      <c r="AY240" s="668"/>
      <c r="AZ240" s="668"/>
    </row>
    <row r="241" spans="2:52" ht="20.100000000000001" customHeight="1" collapsed="1">
      <c r="B241" s="32">
        <f>B229+1</f>
        <v>20</v>
      </c>
      <c r="C241" s="1013"/>
      <c r="D241" s="1014"/>
      <c r="E241" s="1014"/>
      <c r="F241" s="1015"/>
      <c r="G241" s="1016"/>
      <c r="H241" s="1017"/>
      <c r="I241" s="1017"/>
      <c r="J241" s="1017"/>
      <c r="K241" s="1018"/>
      <c r="L241" s="701">
        <f t="shared" ref="L241:R241" si="76">SUM(L242:L251)</f>
        <v>0</v>
      </c>
      <c r="M241" s="702">
        <f t="shared" si="76"/>
        <v>0</v>
      </c>
      <c r="N241" s="703">
        <f t="shared" si="76"/>
        <v>0</v>
      </c>
      <c r="O241" s="703">
        <f t="shared" si="76"/>
        <v>0</v>
      </c>
      <c r="P241" s="702">
        <f t="shared" si="76"/>
        <v>0</v>
      </c>
      <c r="Q241" s="704">
        <f t="shared" si="76"/>
        <v>0</v>
      </c>
      <c r="R241" s="701">
        <f t="shared" si="76"/>
        <v>0</v>
      </c>
      <c r="S241" s="705">
        <v>1</v>
      </c>
      <c r="T241" s="706">
        <f>(S242*T242)+(S243*T243)+(S244*T244)+(S245*T245)+(S246*T246)+(S247*T247)+(S248*T248)+(S249*T249)+(S250*T250)+(S251*T251)</f>
        <v>0</v>
      </c>
      <c r="U241" s="665">
        <f t="shared" ref="U241:U251" si="77">S241*T241*(1+MGKZ)*(1+Gewinn)*(1+Sicherheit)</f>
        <v>0</v>
      </c>
      <c r="V241" s="643">
        <f t="shared" ref="V241:V251" si="78">R241*Fertigung</f>
        <v>0</v>
      </c>
      <c r="W241" s="50">
        <f t="shared" ref="W241:W251" si="79">L241*$E$6+M241*$M$6+N241*$M$7+O241*$M$8+P241*$E$7+Q241*$M$9+U241+V241</f>
        <v>0</v>
      </c>
      <c r="X241" s="442"/>
      <c r="Y241" s="442"/>
      <c r="Z241" s="442"/>
      <c r="AA241" s="442"/>
      <c r="AB241" s="442"/>
      <c r="AC241" s="442"/>
      <c r="AD241" s="442"/>
      <c r="AE241" s="442"/>
      <c r="AF241" s="442"/>
      <c r="AG241" s="442"/>
      <c r="AH241" s="442"/>
      <c r="AI241" s="442"/>
      <c r="AJ241" s="442"/>
      <c r="AK241" s="442"/>
      <c r="AL241" s="442"/>
      <c r="AM241" s="442"/>
      <c r="AN241" s="442"/>
      <c r="AO241" s="442"/>
      <c r="AP241" s="442"/>
      <c r="AQ241" s="442"/>
      <c r="AR241" s="442"/>
      <c r="AS241" s="442"/>
      <c r="AT241" s="442"/>
      <c r="AU241" s="442"/>
      <c r="AV241" s="442"/>
      <c r="AW241" s="442"/>
      <c r="AX241" s="442"/>
      <c r="AY241" s="442"/>
      <c r="AZ241" s="442"/>
    </row>
    <row r="242" spans="2:52" ht="20.100000000000001" hidden="1" customHeight="1" outlineLevel="1">
      <c r="B242" s="433"/>
      <c r="C242" s="1002"/>
      <c r="D242" s="1003"/>
      <c r="E242" s="1003"/>
      <c r="F242" s="1004"/>
      <c r="G242" s="1005"/>
      <c r="H242" s="1006"/>
      <c r="I242" s="1006"/>
      <c r="J242" s="1006"/>
      <c r="K242" s="1007"/>
      <c r="L242" s="715"/>
      <c r="M242" s="715"/>
      <c r="N242" s="715"/>
      <c r="O242" s="715"/>
      <c r="P242" s="715"/>
      <c r="Q242" s="715"/>
      <c r="R242" s="715"/>
      <c r="S242" s="716"/>
      <c r="T242" s="717"/>
      <c r="U242" s="720">
        <f t="shared" si="77"/>
        <v>0</v>
      </c>
      <c r="V242" s="721">
        <f t="shared" si="78"/>
        <v>0</v>
      </c>
      <c r="W242" s="722">
        <f t="shared" si="79"/>
        <v>0</v>
      </c>
      <c r="X242" s="442"/>
      <c r="Y242" s="442"/>
      <c r="Z242" s="442"/>
      <c r="AA242" s="442"/>
      <c r="AB242" s="442"/>
      <c r="AC242" s="442"/>
      <c r="AD242" s="442"/>
      <c r="AE242" s="442"/>
      <c r="AF242" s="442"/>
      <c r="AG242" s="442"/>
      <c r="AH242" s="442"/>
      <c r="AI242" s="442"/>
      <c r="AJ242" s="442"/>
      <c r="AK242" s="442"/>
      <c r="AL242" s="442"/>
      <c r="AM242" s="442"/>
      <c r="AN242" s="442"/>
      <c r="AO242" s="442"/>
      <c r="AP242" s="442"/>
      <c r="AQ242" s="442"/>
      <c r="AR242" s="442"/>
      <c r="AS242" s="442"/>
      <c r="AT242" s="442"/>
      <c r="AU242" s="442"/>
      <c r="AV242" s="442"/>
      <c r="AW242" s="442"/>
      <c r="AX242" s="442"/>
      <c r="AY242" s="442"/>
      <c r="AZ242" s="442"/>
    </row>
    <row r="243" spans="2:52" ht="20.100000000000001" hidden="1" customHeight="1" outlineLevel="1">
      <c r="B243" s="434"/>
      <c r="C243" s="1002"/>
      <c r="D243" s="1003"/>
      <c r="E243" s="1003"/>
      <c r="F243" s="1004"/>
      <c r="G243" s="1005"/>
      <c r="H243" s="1006"/>
      <c r="I243" s="1006"/>
      <c r="J243" s="1006"/>
      <c r="K243" s="1007"/>
      <c r="L243" s="715"/>
      <c r="M243" s="715"/>
      <c r="N243" s="715"/>
      <c r="O243" s="715"/>
      <c r="P243" s="715"/>
      <c r="Q243" s="715"/>
      <c r="R243" s="715"/>
      <c r="S243" s="716"/>
      <c r="T243" s="717"/>
      <c r="U243" s="720">
        <f t="shared" si="77"/>
        <v>0</v>
      </c>
      <c r="V243" s="721">
        <f t="shared" si="78"/>
        <v>0</v>
      </c>
      <c r="W243" s="722">
        <f t="shared" si="79"/>
        <v>0</v>
      </c>
      <c r="X243" s="442"/>
      <c r="Y243" s="442"/>
      <c r="Z243" s="442"/>
      <c r="AA243" s="442"/>
      <c r="AB243" s="442"/>
      <c r="AC243" s="442"/>
      <c r="AD243" s="442"/>
      <c r="AE243" s="442"/>
      <c r="AF243" s="442"/>
      <c r="AG243" s="442"/>
      <c r="AH243" s="442"/>
      <c r="AI243" s="442"/>
      <c r="AJ243" s="442"/>
      <c r="AK243" s="442"/>
      <c r="AL243" s="442"/>
      <c r="AM243" s="442"/>
      <c r="AN243" s="442"/>
      <c r="AO243" s="442"/>
      <c r="AP243" s="442"/>
      <c r="AQ243" s="442"/>
      <c r="AR243" s="442"/>
      <c r="AS243" s="442"/>
      <c r="AT243" s="442"/>
      <c r="AU243" s="442"/>
      <c r="AV243" s="442"/>
      <c r="AW243" s="442"/>
      <c r="AX243" s="442"/>
      <c r="AY243" s="442"/>
      <c r="AZ243" s="442"/>
    </row>
    <row r="244" spans="2:52" ht="20.100000000000001" hidden="1" customHeight="1" outlineLevel="1">
      <c r="B244" s="434"/>
      <c r="C244" s="1002"/>
      <c r="D244" s="1003"/>
      <c r="E244" s="1003"/>
      <c r="F244" s="1004"/>
      <c r="G244" s="1005"/>
      <c r="H244" s="1006"/>
      <c r="I244" s="1006"/>
      <c r="J244" s="1006"/>
      <c r="K244" s="1007"/>
      <c r="L244" s="715"/>
      <c r="M244" s="715"/>
      <c r="N244" s="715"/>
      <c r="O244" s="715"/>
      <c r="P244" s="715"/>
      <c r="Q244" s="715"/>
      <c r="R244" s="715"/>
      <c r="S244" s="716"/>
      <c r="T244" s="717"/>
      <c r="U244" s="720">
        <f t="shared" si="77"/>
        <v>0</v>
      </c>
      <c r="V244" s="721">
        <f t="shared" si="78"/>
        <v>0</v>
      </c>
      <c r="W244" s="722">
        <f t="shared" si="79"/>
        <v>0</v>
      </c>
      <c r="X244" s="442"/>
      <c r="Y244" s="442"/>
      <c r="Z244" s="442"/>
      <c r="AA244" s="442"/>
      <c r="AB244" s="442"/>
      <c r="AC244" s="442"/>
      <c r="AD244" s="442"/>
      <c r="AE244" s="442"/>
      <c r="AF244" s="442"/>
      <c r="AG244" s="442"/>
      <c r="AH244" s="442"/>
      <c r="AI244" s="442"/>
      <c r="AJ244" s="442"/>
      <c r="AK244" s="442"/>
      <c r="AL244" s="442"/>
      <c r="AM244" s="442"/>
      <c r="AN244" s="442"/>
      <c r="AO244" s="442"/>
      <c r="AP244" s="442"/>
      <c r="AQ244" s="442"/>
      <c r="AR244" s="442"/>
      <c r="AS244" s="442"/>
      <c r="AT244" s="442"/>
      <c r="AU244" s="442"/>
      <c r="AV244" s="442"/>
      <c r="AW244" s="442"/>
      <c r="AX244" s="442"/>
      <c r="AY244" s="442"/>
      <c r="AZ244" s="442"/>
    </row>
    <row r="245" spans="2:52" ht="20.100000000000001" hidden="1" customHeight="1" outlineLevel="1">
      <c r="B245" s="434"/>
      <c r="C245" s="1002"/>
      <c r="D245" s="1003"/>
      <c r="E245" s="1003"/>
      <c r="F245" s="1004"/>
      <c r="G245" s="1005"/>
      <c r="H245" s="1006"/>
      <c r="I245" s="1006"/>
      <c r="J245" s="1006"/>
      <c r="K245" s="1007"/>
      <c r="L245" s="715"/>
      <c r="M245" s="715"/>
      <c r="N245" s="715"/>
      <c r="O245" s="715"/>
      <c r="P245" s="715"/>
      <c r="Q245" s="715"/>
      <c r="R245" s="715"/>
      <c r="S245" s="716"/>
      <c r="T245" s="717"/>
      <c r="U245" s="720">
        <f t="shared" si="77"/>
        <v>0</v>
      </c>
      <c r="V245" s="721">
        <f t="shared" si="78"/>
        <v>0</v>
      </c>
      <c r="W245" s="722">
        <f t="shared" si="79"/>
        <v>0</v>
      </c>
      <c r="X245" s="442"/>
      <c r="Y245" s="442"/>
      <c r="Z245" s="442"/>
      <c r="AA245" s="442"/>
      <c r="AB245" s="442"/>
      <c r="AC245" s="442"/>
      <c r="AD245" s="442"/>
      <c r="AE245" s="442"/>
      <c r="AF245" s="442"/>
      <c r="AG245" s="442"/>
      <c r="AH245" s="442"/>
      <c r="AI245" s="442"/>
      <c r="AJ245" s="442"/>
      <c r="AK245" s="442"/>
      <c r="AL245" s="442"/>
      <c r="AM245" s="442"/>
      <c r="AN245" s="442"/>
      <c r="AO245" s="442"/>
      <c r="AP245" s="442"/>
      <c r="AQ245" s="442"/>
      <c r="AR245" s="442"/>
      <c r="AS245" s="442"/>
      <c r="AT245" s="442"/>
      <c r="AU245" s="442"/>
      <c r="AV245" s="442"/>
      <c r="AW245" s="442"/>
      <c r="AX245" s="442"/>
      <c r="AY245" s="442"/>
      <c r="AZ245" s="442"/>
    </row>
    <row r="246" spans="2:52" ht="20.100000000000001" hidden="1" customHeight="1" outlineLevel="1">
      <c r="B246" s="434"/>
      <c r="C246" s="1002"/>
      <c r="D246" s="1003"/>
      <c r="E246" s="1003"/>
      <c r="F246" s="1004"/>
      <c r="G246" s="1005"/>
      <c r="H246" s="1006"/>
      <c r="I246" s="1006"/>
      <c r="J246" s="1006"/>
      <c r="K246" s="1007"/>
      <c r="L246" s="715"/>
      <c r="M246" s="715"/>
      <c r="N246" s="715"/>
      <c r="O246" s="715"/>
      <c r="P246" s="715"/>
      <c r="Q246" s="715"/>
      <c r="R246" s="715"/>
      <c r="S246" s="716"/>
      <c r="T246" s="717"/>
      <c r="U246" s="720">
        <f t="shared" si="77"/>
        <v>0</v>
      </c>
      <c r="V246" s="721">
        <f t="shared" si="78"/>
        <v>0</v>
      </c>
      <c r="W246" s="722">
        <f t="shared" si="79"/>
        <v>0</v>
      </c>
      <c r="X246" s="442"/>
      <c r="Y246" s="442"/>
      <c r="Z246" s="442"/>
      <c r="AA246" s="442"/>
      <c r="AB246" s="442"/>
      <c r="AC246" s="442"/>
      <c r="AD246" s="442"/>
      <c r="AE246" s="442"/>
      <c r="AF246" s="442"/>
      <c r="AG246" s="442"/>
      <c r="AH246" s="442"/>
      <c r="AI246" s="442"/>
      <c r="AJ246" s="442"/>
      <c r="AK246" s="442"/>
      <c r="AL246" s="442"/>
      <c r="AM246" s="442"/>
      <c r="AN246" s="442"/>
      <c r="AO246" s="442"/>
      <c r="AP246" s="442"/>
      <c r="AQ246" s="442"/>
      <c r="AR246" s="442"/>
      <c r="AS246" s="442"/>
      <c r="AT246" s="442"/>
      <c r="AU246" s="442"/>
      <c r="AV246" s="442"/>
      <c r="AW246" s="442"/>
      <c r="AX246" s="442"/>
      <c r="AY246" s="442"/>
      <c r="AZ246" s="442"/>
    </row>
    <row r="247" spans="2:52" ht="20.100000000000001" hidden="1" customHeight="1" outlineLevel="1">
      <c r="B247" s="434"/>
      <c r="C247" s="1002"/>
      <c r="D247" s="1003"/>
      <c r="E247" s="1003"/>
      <c r="F247" s="1004"/>
      <c r="G247" s="1005"/>
      <c r="H247" s="1006"/>
      <c r="I247" s="1006"/>
      <c r="J247" s="1006"/>
      <c r="K247" s="1007"/>
      <c r="L247" s="715"/>
      <c r="M247" s="715"/>
      <c r="N247" s="715"/>
      <c r="O247" s="715"/>
      <c r="P247" s="715"/>
      <c r="Q247" s="715"/>
      <c r="R247" s="715"/>
      <c r="S247" s="716"/>
      <c r="T247" s="717"/>
      <c r="U247" s="720">
        <f t="shared" si="77"/>
        <v>0</v>
      </c>
      <c r="V247" s="721">
        <f t="shared" si="78"/>
        <v>0</v>
      </c>
      <c r="W247" s="722">
        <f t="shared" si="79"/>
        <v>0</v>
      </c>
      <c r="X247" s="442"/>
      <c r="Y247" s="442"/>
      <c r="Z247" s="442"/>
      <c r="AA247" s="442"/>
      <c r="AB247" s="442"/>
      <c r="AC247" s="442"/>
      <c r="AD247" s="442"/>
      <c r="AE247" s="442"/>
      <c r="AF247" s="442"/>
      <c r="AG247" s="442"/>
      <c r="AH247" s="442"/>
      <c r="AI247" s="442"/>
      <c r="AJ247" s="442"/>
      <c r="AK247" s="442"/>
      <c r="AL247" s="442"/>
      <c r="AM247" s="442"/>
      <c r="AN247" s="442"/>
      <c r="AO247" s="442"/>
      <c r="AP247" s="442"/>
      <c r="AQ247" s="442"/>
      <c r="AR247" s="442"/>
      <c r="AS247" s="442"/>
      <c r="AT247" s="442"/>
      <c r="AU247" s="442"/>
      <c r="AV247" s="442"/>
      <c r="AW247" s="442"/>
      <c r="AX247" s="442"/>
      <c r="AY247" s="442"/>
      <c r="AZ247" s="442"/>
    </row>
    <row r="248" spans="2:52" ht="20.100000000000001" hidden="1" customHeight="1" outlineLevel="1">
      <c r="B248" s="434"/>
      <c r="C248" s="1002"/>
      <c r="D248" s="1003"/>
      <c r="E248" s="1003"/>
      <c r="F248" s="1004"/>
      <c r="G248" s="1005"/>
      <c r="H248" s="1006"/>
      <c r="I248" s="1006"/>
      <c r="J248" s="1006"/>
      <c r="K248" s="1007"/>
      <c r="L248" s="715"/>
      <c r="M248" s="715"/>
      <c r="N248" s="715"/>
      <c r="O248" s="715"/>
      <c r="P248" s="715"/>
      <c r="Q248" s="715"/>
      <c r="R248" s="715"/>
      <c r="S248" s="716"/>
      <c r="T248" s="717"/>
      <c r="U248" s="720">
        <f t="shared" si="77"/>
        <v>0</v>
      </c>
      <c r="V248" s="721">
        <f t="shared" si="78"/>
        <v>0</v>
      </c>
      <c r="W248" s="722">
        <f t="shared" si="79"/>
        <v>0</v>
      </c>
      <c r="X248" s="442"/>
      <c r="Y248" s="442"/>
      <c r="Z248" s="442"/>
      <c r="AA248" s="442"/>
      <c r="AB248" s="442"/>
      <c r="AC248" s="442"/>
      <c r="AD248" s="442"/>
      <c r="AE248" s="442"/>
      <c r="AF248" s="442"/>
      <c r="AG248" s="442"/>
      <c r="AH248" s="442"/>
      <c r="AI248" s="442"/>
      <c r="AJ248" s="442"/>
      <c r="AK248" s="442"/>
      <c r="AL248" s="442"/>
      <c r="AM248" s="442"/>
      <c r="AN248" s="442"/>
      <c r="AO248" s="442"/>
      <c r="AP248" s="442"/>
      <c r="AQ248" s="442"/>
      <c r="AR248" s="442"/>
      <c r="AS248" s="442"/>
      <c r="AT248" s="442"/>
      <c r="AU248" s="442"/>
      <c r="AV248" s="442"/>
      <c r="AW248" s="442"/>
      <c r="AX248" s="442"/>
      <c r="AY248" s="442"/>
      <c r="AZ248" s="442"/>
    </row>
    <row r="249" spans="2:52" ht="20.100000000000001" hidden="1" customHeight="1" outlineLevel="1">
      <c r="B249" s="434"/>
      <c r="C249" s="1002"/>
      <c r="D249" s="1003"/>
      <c r="E249" s="1003"/>
      <c r="F249" s="1004"/>
      <c r="G249" s="1005"/>
      <c r="H249" s="1006"/>
      <c r="I249" s="1006"/>
      <c r="J249" s="1006"/>
      <c r="K249" s="1007"/>
      <c r="L249" s="715"/>
      <c r="M249" s="715"/>
      <c r="N249" s="715"/>
      <c r="O249" s="715"/>
      <c r="P249" s="715"/>
      <c r="Q249" s="715"/>
      <c r="R249" s="715"/>
      <c r="S249" s="716"/>
      <c r="T249" s="717"/>
      <c r="U249" s="720">
        <f t="shared" si="77"/>
        <v>0</v>
      </c>
      <c r="V249" s="721">
        <f t="shared" si="78"/>
        <v>0</v>
      </c>
      <c r="W249" s="722">
        <f t="shared" si="79"/>
        <v>0</v>
      </c>
      <c r="X249" s="442"/>
      <c r="Y249" s="442"/>
      <c r="Z249" s="442"/>
      <c r="AA249" s="442"/>
      <c r="AB249" s="442"/>
      <c r="AC249" s="442"/>
      <c r="AD249" s="442"/>
      <c r="AE249" s="442"/>
      <c r="AF249" s="442"/>
      <c r="AG249" s="442"/>
      <c r="AH249" s="442"/>
      <c r="AI249" s="442"/>
      <c r="AJ249" s="442"/>
      <c r="AK249" s="442"/>
      <c r="AL249" s="442"/>
      <c r="AM249" s="442"/>
      <c r="AN249" s="442"/>
      <c r="AO249" s="442"/>
      <c r="AP249" s="442"/>
      <c r="AQ249" s="442"/>
      <c r="AR249" s="442"/>
      <c r="AS249" s="442"/>
      <c r="AT249" s="442"/>
      <c r="AU249" s="442"/>
      <c r="AV249" s="442"/>
      <c r="AW249" s="442"/>
      <c r="AX249" s="442"/>
      <c r="AY249" s="442"/>
      <c r="AZ249" s="442"/>
    </row>
    <row r="250" spans="2:52" ht="20.100000000000001" hidden="1" customHeight="1" outlineLevel="1">
      <c r="B250" s="434"/>
      <c r="C250" s="1002"/>
      <c r="D250" s="1003"/>
      <c r="E250" s="1003"/>
      <c r="F250" s="1004"/>
      <c r="G250" s="1005"/>
      <c r="H250" s="1006"/>
      <c r="I250" s="1006"/>
      <c r="J250" s="1006"/>
      <c r="K250" s="1007"/>
      <c r="L250" s="715"/>
      <c r="M250" s="715"/>
      <c r="N250" s="715"/>
      <c r="O250" s="715"/>
      <c r="P250" s="715"/>
      <c r="Q250" s="715"/>
      <c r="R250" s="715"/>
      <c r="S250" s="716"/>
      <c r="T250" s="717"/>
      <c r="U250" s="720">
        <f t="shared" si="77"/>
        <v>0</v>
      </c>
      <c r="V250" s="721">
        <f t="shared" si="78"/>
        <v>0</v>
      </c>
      <c r="W250" s="722">
        <f t="shared" si="79"/>
        <v>0</v>
      </c>
      <c r="X250" s="442"/>
      <c r="Y250" s="442"/>
      <c r="Z250" s="442"/>
      <c r="AA250" s="442"/>
      <c r="AB250" s="442"/>
      <c r="AC250" s="442"/>
      <c r="AD250" s="442"/>
      <c r="AE250" s="442"/>
      <c r="AF250" s="442"/>
      <c r="AG250" s="442"/>
      <c r="AH250" s="442"/>
      <c r="AI250" s="442"/>
      <c r="AJ250" s="442"/>
      <c r="AK250" s="442"/>
      <c r="AL250" s="442"/>
      <c r="AM250" s="442"/>
      <c r="AN250" s="442"/>
      <c r="AO250" s="442"/>
      <c r="AP250" s="442"/>
      <c r="AQ250" s="442"/>
      <c r="AR250" s="442"/>
      <c r="AS250" s="442"/>
      <c r="AT250" s="442"/>
      <c r="AU250" s="442"/>
      <c r="AV250" s="442"/>
      <c r="AW250" s="442"/>
      <c r="AX250" s="442"/>
      <c r="AY250" s="442"/>
      <c r="AZ250" s="442"/>
    </row>
    <row r="251" spans="2:52" ht="20.100000000000001" hidden="1" customHeight="1" outlineLevel="1">
      <c r="B251" s="434"/>
      <c r="C251" s="1002"/>
      <c r="D251" s="1003"/>
      <c r="E251" s="1003"/>
      <c r="F251" s="1004"/>
      <c r="G251" s="1005"/>
      <c r="H251" s="1006"/>
      <c r="I251" s="1006"/>
      <c r="J251" s="1006"/>
      <c r="K251" s="1007"/>
      <c r="L251" s="715"/>
      <c r="M251" s="715"/>
      <c r="N251" s="715"/>
      <c r="O251" s="715"/>
      <c r="P251" s="715"/>
      <c r="Q251" s="715"/>
      <c r="R251" s="715"/>
      <c r="S251" s="716"/>
      <c r="T251" s="717"/>
      <c r="U251" s="720">
        <f t="shared" si="77"/>
        <v>0</v>
      </c>
      <c r="V251" s="721">
        <f t="shared" si="78"/>
        <v>0</v>
      </c>
      <c r="W251" s="722">
        <f t="shared" si="79"/>
        <v>0</v>
      </c>
      <c r="X251" s="442"/>
      <c r="Y251" s="442"/>
      <c r="Z251" s="442"/>
      <c r="AA251" s="442"/>
      <c r="AB251" s="442"/>
      <c r="AC251" s="442"/>
      <c r="AD251" s="442"/>
      <c r="AE251" s="442"/>
      <c r="AF251" s="442"/>
      <c r="AG251" s="442"/>
      <c r="AH251" s="442"/>
      <c r="AI251" s="442"/>
      <c r="AJ251" s="442"/>
      <c r="AK251" s="442"/>
      <c r="AL251" s="442"/>
      <c r="AM251" s="442"/>
      <c r="AN251" s="442"/>
      <c r="AO251" s="442"/>
      <c r="AP251" s="442"/>
      <c r="AQ251" s="442"/>
      <c r="AR251" s="442"/>
      <c r="AS251" s="442"/>
      <c r="AT251" s="442"/>
      <c r="AU251" s="442"/>
      <c r="AV251" s="442"/>
      <c r="AW251" s="442"/>
      <c r="AX251" s="442"/>
      <c r="AY251" s="442"/>
      <c r="AZ251" s="442"/>
    </row>
    <row r="252" spans="2:52" s="19" customFormat="1" ht="9.9499999999999993" hidden="1" customHeight="1" outlineLevel="1">
      <c r="B252" s="435"/>
      <c r="C252" s="437"/>
      <c r="D252" s="437"/>
      <c r="E252" s="437"/>
      <c r="F252" s="437"/>
      <c r="G252" s="666"/>
      <c r="H252" s="666"/>
      <c r="I252" s="666"/>
      <c r="J252" s="666"/>
      <c r="K252" s="666"/>
      <c r="L252" s="438"/>
      <c r="M252" s="438"/>
      <c r="N252" s="438"/>
      <c r="O252" s="438"/>
      <c r="P252" s="438"/>
      <c r="Q252" s="438"/>
      <c r="R252" s="438"/>
      <c r="S252" s="438"/>
      <c r="T252" s="439"/>
      <c r="U252" s="439"/>
      <c r="V252" s="439"/>
      <c r="W252" s="667"/>
      <c r="X252" s="668"/>
      <c r="Y252" s="668"/>
      <c r="Z252" s="668"/>
      <c r="AA252" s="668"/>
      <c r="AB252" s="668"/>
      <c r="AC252" s="668"/>
      <c r="AD252" s="668"/>
      <c r="AE252" s="668"/>
      <c r="AF252" s="668"/>
      <c r="AG252" s="668"/>
      <c r="AH252" s="668"/>
      <c r="AI252" s="668"/>
      <c r="AJ252" s="668"/>
      <c r="AK252" s="668"/>
      <c r="AL252" s="668"/>
      <c r="AM252" s="668"/>
      <c r="AN252" s="668"/>
      <c r="AO252" s="668"/>
      <c r="AP252" s="668"/>
      <c r="AQ252" s="668"/>
      <c r="AR252" s="668"/>
      <c r="AS252" s="668"/>
      <c r="AT252" s="668"/>
      <c r="AU252" s="668"/>
      <c r="AV252" s="668"/>
      <c r="AW252" s="668"/>
      <c r="AX252" s="668"/>
      <c r="AY252" s="668"/>
      <c r="AZ252" s="668"/>
    </row>
    <row r="253" spans="2:52" ht="20.100000000000001" customHeight="1" collapsed="1">
      <c r="B253" s="32">
        <f>B241+1</f>
        <v>21</v>
      </c>
      <c r="C253" s="1013"/>
      <c r="D253" s="1014"/>
      <c r="E253" s="1014"/>
      <c r="F253" s="1015"/>
      <c r="G253" s="1016"/>
      <c r="H253" s="1017"/>
      <c r="I253" s="1017"/>
      <c r="J253" s="1017"/>
      <c r="K253" s="1018"/>
      <c r="L253" s="701">
        <f t="shared" ref="L253:R253" si="80">SUM(L254:L263)</f>
        <v>0</v>
      </c>
      <c r="M253" s="702">
        <f t="shared" si="80"/>
        <v>0</v>
      </c>
      <c r="N253" s="703">
        <f t="shared" si="80"/>
        <v>0</v>
      </c>
      <c r="O253" s="703">
        <f t="shared" si="80"/>
        <v>0</v>
      </c>
      <c r="P253" s="702">
        <f t="shared" si="80"/>
        <v>0</v>
      </c>
      <c r="Q253" s="704">
        <f t="shared" si="80"/>
        <v>0</v>
      </c>
      <c r="R253" s="701">
        <f t="shared" si="80"/>
        <v>0</v>
      </c>
      <c r="S253" s="705">
        <v>1</v>
      </c>
      <c r="T253" s="706">
        <f>(S254*T254)+(S255*T255)+(S256*T256)+(S257*T257)+(S258*T258)+(S259*T259)+(S260*T260)+(S261*T261)+(S262*T262)+(S263*T263)</f>
        <v>0</v>
      </c>
      <c r="U253" s="665">
        <f t="shared" ref="U253:U263" si="81">S253*T253*(1+MGKZ)*(1+Gewinn)*(1+Sicherheit)</f>
        <v>0</v>
      </c>
      <c r="V253" s="643">
        <f t="shared" ref="V253:V263" si="82">R253*Fertigung</f>
        <v>0</v>
      </c>
      <c r="W253" s="50">
        <f t="shared" ref="W253:W263" si="83">L253*$E$6+M253*$M$6+N253*$M$7+O253*$M$8+P253*$E$7+Q253*$M$9+U253+V253</f>
        <v>0</v>
      </c>
      <c r="X253" s="442"/>
      <c r="Y253" s="442"/>
      <c r="Z253" s="442"/>
      <c r="AA253" s="442"/>
      <c r="AB253" s="442"/>
      <c r="AC253" s="442"/>
      <c r="AD253" s="442"/>
      <c r="AE253" s="442"/>
      <c r="AF253" s="442"/>
      <c r="AG253" s="442"/>
      <c r="AH253" s="442"/>
      <c r="AI253" s="442"/>
      <c r="AJ253" s="442"/>
      <c r="AK253" s="442"/>
      <c r="AL253" s="442"/>
      <c r="AM253" s="442"/>
      <c r="AN253" s="442"/>
      <c r="AO253" s="442"/>
      <c r="AP253" s="442"/>
      <c r="AQ253" s="442"/>
      <c r="AR253" s="442"/>
      <c r="AS253" s="442"/>
      <c r="AT253" s="442"/>
      <c r="AU253" s="442"/>
      <c r="AV253" s="442"/>
      <c r="AW253" s="442"/>
      <c r="AX253" s="442"/>
      <c r="AY253" s="442"/>
      <c r="AZ253" s="442"/>
    </row>
    <row r="254" spans="2:52" ht="20.100000000000001" hidden="1" customHeight="1" outlineLevel="1">
      <c r="B254" s="433"/>
      <c r="C254" s="1002"/>
      <c r="D254" s="1003"/>
      <c r="E254" s="1003"/>
      <c r="F254" s="1004"/>
      <c r="G254" s="1005"/>
      <c r="H254" s="1006"/>
      <c r="I254" s="1006"/>
      <c r="J254" s="1006"/>
      <c r="K254" s="1007"/>
      <c r="L254" s="715"/>
      <c r="M254" s="715"/>
      <c r="N254" s="715"/>
      <c r="O254" s="715"/>
      <c r="P254" s="715"/>
      <c r="Q254" s="715"/>
      <c r="R254" s="715"/>
      <c r="S254" s="716"/>
      <c r="T254" s="717"/>
      <c r="U254" s="720">
        <f t="shared" si="81"/>
        <v>0</v>
      </c>
      <c r="V254" s="721">
        <f t="shared" si="82"/>
        <v>0</v>
      </c>
      <c r="W254" s="722">
        <f t="shared" si="83"/>
        <v>0</v>
      </c>
      <c r="X254" s="442"/>
      <c r="Y254" s="442"/>
      <c r="Z254" s="442"/>
      <c r="AA254" s="442"/>
      <c r="AB254" s="442"/>
      <c r="AC254" s="442"/>
      <c r="AD254" s="442"/>
      <c r="AE254" s="442"/>
      <c r="AF254" s="442"/>
      <c r="AG254" s="442"/>
      <c r="AH254" s="442"/>
      <c r="AI254" s="442"/>
      <c r="AJ254" s="442"/>
      <c r="AK254" s="442"/>
      <c r="AL254" s="442"/>
      <c r="AM254" s="442"/>
      <c r="AN254" s="442"/>
      <c r="AO254" s="442"/>
      <c r="AP254" s="442"/>
      <c r="AQ254" s="442"/>
      <c r="AR254" s="442"/>
      <c r="AS254" s="442"/>
      <c r="AT254" s="442"/>
      <c r="AU254" s="442"/>
      <c r="AV254" s="442"/>
      <c r="AW254" s="442"/>
      <c r="AX254" s="442"/>
      <c r="AY254" s="442"/>
      <c r="AZ254" s="442"/>
    </row>
    <row r="255" spans="2:52" ht="20.100000000000001" hidden="1" customHeight="1" outlineLevel="1">
      <c r="B255" s="434"/>
      <c r="C255" s="1002"/>
      <c r="D255" s="1003"/>
      <c r="E255" s="1003"/>
      <c r="F255" s="1004"/>
      <c r="G255" s="1005"/>
      <c r="H255" s="1006"/>
      <c r="I255" s="1006"/>
      <c r="J255" s="1006"/>
      <c r="K255" s="1007"/>
      <c r="L255" s="715"/>
      <c r="M255" s="715"/>
      <c r="N255" s="715"/>
      <c r="O255" s="715"/>
      <c r="P255" s="715"/>
      <c r="Q255" s="715"/>
      <c r="R255" s="715"/>
      <c r="S255" s="716"/>
      <c r="T255" s="717"/>
      <c r="U255" s="720">
        <f t="shared" si="81"/>
        <v>0</v>
      </c>
      <c r="V255" s="721">
        <f t="shared" si="82"/>
        <v>0</v>
      </c>
      <c r="W255" s="722">
        <f t="shared" si="83"/>
        <v>0</v>
      </c>
      <c r="X255" s="442"/>
      <c r="Y255" s="442"/>
      <c r="Z255" s="442"/>
      <c r="AA255" s="442"/>
      <c r="AB255" s="442"/>
      <c r="AC255" s="442"/>
      <c r="AD255" s="442"/>
      <c r="AE255" s="442"/>
      <c r="AF255" s="442"/>
      <c r="AG255" s="442"/>
      <c r="AH255" s="442"/>
      <c r="AI255" s="442"/>
      <c r="AJ255" s="442"/>
      <c r="AK255" s="442"/>
      <c r="AL255" s="442"/>
      <c r="AM255" s="442"/>
      <c r="AN255" s="442"/>
      <c r="AO255" s="442"/>
      <c r="AP255" s="442"/>
      <c r="AQ255" s="442"/>
      <c r="AR255" s="442"/>
      <c r="AS255" s="442"/>
      <c r="AT255" s="442"/>
      <c r="AU255" s="442"/>
      <c r="AV255" s="442"/>
      <c r="AW255" s="442"/>
      <c r="AX255" s="442"/>
      <c r="AY255" s="442"/>
      <c r="AZ255" s="442"/>
    </row>
    <row r="256" spans="2:52" ht="20.100000000000001" hidden="1" customHeight="1" outlineLevel="1">
      <c r="B256" s="434"/>
      <c r="C256" s="1002"/>
      <c r="D256" s="1003"/>
      <c r="E256" s="1003"/>
      <c r="F256" s="1004"/>
      <c r="G256" s="1005"/>
      <c r="H256" s="1006"/>
      <c r="I256" s="1006"/>
      <c r="J256" s="1006"/>
      <c r="K256" s="1007"/>
      <c r="L256" s="715"/>
      <c r="M256" s="715"/>
      <c r="N256" s="715"/>
      <c r="O256" s="715"/>
      <c r="P256" s="715"/>
      <c r="Q256" s="715"/>
      <c r="R256" s="715"/>
      <c r="S256" s="716"/>
      <c r="T256" s="717"/>
      <c r="U256" s="720">
        <f t="shared" si="81"/>
        <v>0</v>
      </c>
      <c r="V256" s="721">
        <f t="shared" si="82"/>
        <v>0</v>
      </c>
      <c r="W256" s="722">
        <f t="shared" si="83"/>
        <v>0</v>
      </c>
      <c r="X256" s="442"/>
      <c r="Y256" s="442"/>
      <c r="Z256" s="442"/>
      <c r="AA256" s="442"/>
      <c r="AB256" s="442"/>
      <c r="AC256" s="442"/>
      <c r="AD256" s="442"/>
      <c r="AE256" s="442"/>
      <c r="AF256" s="442"/>
      <c r="AG256" s="442"/>
      <c r="AH256" s="442"/>
      <c r="AI256" s="442"/>
      <c r="AJ256" s="442"/>
      <c r="AK256" s="442"/>
      <c r="AL256" s="442"/>
      <c r="AM256" s="442"/>
      <c r="AN256" s="442"/>
      <c r="AO256" s="442"/>
      <c r="AP256" s="442"/>
      <c r="AQ256" s="442"/>
      <c r="AR256" s="442"/>
      <c r="AS256" s="442"/>
      <c r="AT256" s="442"/>
      <c r="AU256" s="442"/>
      <c r="AV256" s="442"/>
      <c r="AW256" s="442"/>
      <c r="AX256" s="442"/>
      <c r="AY256" s="442"/>
      <c r="AZ256" s="442"/>
    </row>
    <row r="257" spans="2:52" ht="20.100000000000001" hidden="1" customHeight="1" outlineLevel="1">
      <c r="B257" s="434"/>
      <c r="C257" s="1002"/>
      <c r="D257" s="1003"/>
      <c r="E257" s="1003"/>
      <c r="F257" s="1004"/>
      <c r="G257" s="1005"/>
      <c r="H257" s="1006"/>
      <c r="I257" s="1006"/>
      <c r="J257" s="1006"/>
      <c r="K257" s="1007"/>
      <c r="L257" s="715"/>
      <c r="M257" s="715"/>
      <c r="N257" s="715"/>
      <c r="O257" s="715"/>
      <c r="P257" s="715"/>
      <c r="Q257" s="715"/>
      <c r="R257" s="715"/>
      <c r="S257" s="716"/>
      <c r="T257" s="717"/>
      <c r="U257" s="720">
        <f t="shared" si="81"/>
        <v>0</v>
      </c>
      <c r="V257" s="721">
        <f t="shared" si="82"/>
        <v>0</v>
      </c>
      <c r="W257" s="722">
        <f t="shared" si="83"/>
        <v>0</v>
      </c>
      <c r="X257" s="442"/>
      <c r="Y257" s="442"/>
      <c r="Z257" s="442"/>
      <c r="AA257" s="442"/>
      <c r="AB257" s="442"/>
      <c r="AC257" s="442"/>
      <c r="AD257" s="442"/>
      <c r="AE257" s="442"/>
      <c r="AF257" s="442"/>
      <c r="AG257" s="442"/>
      <c r="AH257" s="442"/>
      <c r="AI257" s="442"/>
      <c r="AJ257" s="442"/>
      <c r="AK257" s="442"/>
      <c r="AL257" s="442"/>
      <c r="AM257" s="442"/>
      <c r="AN257" s="442"/>
      <c r="AO257" s="442"/>
      <c r="AP257" s="442"/>
      <c r="AQ257" s="442"/>
      <c r="AR257" s="442"/>
      <c r="AS257" s="442"/>
      <c r="AT257" s="442"/>
      <c r="AU257" s="442"/>
      <c r="AV257" s="442"/>
      <c r="AW257" s="442"/>
      <c r="AX257" s="442"/>
      <c r="AY257" s="442"/>
      <c r="AZ257" s="442"/>
    </row>
    <row r="258" spans="2:52" ht="20.100000000000001" hidden="1" customHeight="1" outlineLevel="1">
      <c r="B258" s="434"/>
      <c r="C258" s="1002"/>
      <c r="D258" s="1003"/>
      <c r="E258" s="1003"/>
      <c r="F258" s="1004"/>
      <c r="G258" s="1005"/>
      <c r="H258" s="1006"/>
      <c r="I258" s="1006"/>
      <c r="J258" s="1006"/>
      <c r="K258" s="1007"/>
      <c r="L258" s="715"/>
      <c r="M258" s="715"/>
      <c r="N258" s="715"/>
      <c r="O258" s="715"/>
      <c r="P258" s="715"/>
      <c r="Q258" s="715"/>
      <c r="R258" s="715"/>
      <c r="S258" s="716"/>
      <c r="T258" s="717"/>
      <c r="U258" s="720">
        <f t="shared" si="81"/>
        <v>0</v>
      </c>
      <c r="V258" s="721">
        <f t="shared" si="82"/>
        <v>0</v>
      </c>
      <c r="W258" s="722">
        <f t="shared" si="83"/>
        <v>0</v>
      </c>
      <c r="X258" s="442"/>
      <c r="Y258" s="442"/>
      <c r="Z258" s="442"/>
      <c r="AA258" s="442"/>
      <c r="AB258" s="442"/>
      <c r="AC258" s="442"/>
      <c r="AD258" s="442"/>
      <c r="AE258" s="442"/>
      <c r="AF258" s="442"/>
      <c r="AG258" s="442"/>
      <c r="AH258" s="442"/>
      <c r="AI258" s="442"/>
      <c r="AJ258" s="442"/>
      <c r="AK258" s="442"/>
      <c r="AL258" s="442"/>
      <c r="AM258" s="442"/>
      <c r="AN258" s="442"/>
      <c r="AO258" s="442"/>
      <c r="AP258" s="442"/>
      <c r="AQ258" s="442"/>
      <c r="AR258" s="442"/>
      <c r="AS258" s="442"/>
      <c r="AT258" s="442"/>
      <c r="AU258" s="442"/>
      <c r="AV258" s="442"/>
      <c r="AW258" s="442"/>
      <c r="AX258" s="442"/>
      <c r="AY258" s="442"/>
      <c r="AZ258" s="442"/>
    </row>
    <row r="259" spans="2:52" ht="20.100000000000001" hidden="1" customHeight="1" outlineLevel="1">
      <c r="B259" s="434"/>
      <c r="C259" s="1002"/>
      <c r="D259" s="1003"/>
      <c r="E259" s="1003"/>
      <c r="F259" s="1004"/>
      <c r="G259" s="1005"/>
      <c r="H259" s="1006"/>
      <c r="I259" s="1006"/>
      <c r="J259" s="1006"/>
      <c r="K259" s="1007"/>
      <c r="L259" s="715"/>
      <c r="M259" s="715"/>
      <c r="N259" s="715"/>
      <c r="O259" s="715"/>
      <c r="P259" s="715"/>
      <c r="Q259" s="715"/>
      <c r="R259" s="715"/>
      <c r="S259" s="716"/>
      <c r="T259" s="717"/>
      <c r="U259" s="720">
        <f t="shared" si="81"/>
        <v>0</v>
      </c>
      <c r="V259" s="721">
        <f t="shared" si="82"/>
        <v>0</v>
      </c>
      <c r="W259" s="722">
        <f t="shared" si="83"/>
        <v>0</v>
      </c>
      <c r="X259" s="442"/>
      <c r="Y259" s="442"/>
      <c r="Z259" s="442"/>
      <c r="AA259" s="442"/>
      <c r="AB259" s="442"/>
      <c r="AC259" s="442"/>
      <c r="AD259" s="442"/>
      <c r="AE259" s="442"/>
      <c r="AF259" s="442"/>
      <c r="AG259" s="442"/>
      <c r="AH259" s="442"/>
      <c r="AI259" s="442"/>
      <c r="AJ259" s="442"/>
      <c r="AK259" s="442"/>
      <c r="AL259" s="442"/>
      <c r="AM259" s="442"/>
      <c r="AN259" s="442"/>
      <c r="AO259" s="442"/>
      <c r="AP259" s="442"/>
      <c r="AQ259" s="442"/>
      <c r="AR259" s="442"/>
      <c r="AS259" s="442"/>
      <c r="AT259" s="442"/>
      <c r="AU259" s="442"/>
      <c r="AV259" s="442"/>
      <c r="AW259" s="442"/>
      <c r="AX259" s="442"/>
      <c r="AY259" s="442"/>
      <c r="AZ259" s="442"/>
    </row>
    <row r="260" spans="2:52" ht="20.100000000000001" hidden="1" customHeight="1" outlineLevel="1">
      <c r="B260" s="434"/>
      <c r="C260" s="1002"/>
      <c r="D260" s="1003"/>
      <c r="E260" s="1003"/>
      <c r="F260" s="1004"/>
      <c r="G260" s="1005"/>
      <c r="H260" s="1006"/>
      <c r="I260" s="1006"/>
      <c r="J260" s="1006"/>
      <c r="K260" s="1007"/>
      <c r="L260" s="715"/>
      <c r="M260" s="715"/>
      <c r="N260" s="715"/>
      <c r="O260" s="715"/>
      <c r="P260" s="715"/>
      <c r="Q260" s="715"/>
      <c r="R260" s="715"/>
      <c r="S260" s="716"/>
      <c r="T260" s="717"/>
      <c r="U260" s="720">
        <f t="shared" si="81"/>
        <v>0</v>
      </c>
      <c r="V260" s="721">
        <f t="shared" si="82"/>
        <v>0</v>
      </c>
      <c r="W260" s="722">
        <f t="shared" si="83"/>
        <v>0</v>
      </c>
      <c r="X260" s="442"/>
      <c r="Y260" s="442"/>
      <c r="Z260" s="442"/>
      <c r="AA260" s="442"/>
      <c r="AB260" s="442"/>
      <c r="AC260" s="442"/>
      <c r="AD260" s="442"/>
      <c r="AE260" s="442"/>
      <c r="AF260" s="442"/>
      <c r="AG260" s="442"/>
      <c r="AH260" s="442"/>
      <c r="AI260" s="442"/>
      <c r="AJ260" s="442"/>
      <c r="AK260" s="442"/>
      <c r="AL260" s="442"/>
      <c r="AM260" s="442"/>
      <c r="AN260" s="442"/>
      <c r="AO260" s="442"/>
      <c r="AP260" s="442"/>
      <c r="AQ260" s="442"/>
      <c r="AR260" s="442"/>
      <c r="AS260" s="442"/>
      <c r="AT260" s="442"/>
      <c r="AU260" s="442"/>
      <c r="AV260" s="442"/>
      <c r="AW260" s="442"/>
      <c r="AX260" s="442"/>
      <c r="AY260" s="442"/>
      <c r="AZ260" s="442"/>
    </row>
    <row r="261" spans="2:52" ht="20.100000000000001" hidden="1" customHeight="1" outlineLevel="1">
      <c r="B261" s="434"/>
      <c r="C261" s="1002"/>
      <c r="D261" s="1003"/>
      <c r="E261" s="1003"/>
      <c r="F261" s="1004"/>
      <c r="G261" s="1005"/>
      <c r="H261" s="1006"/>
      <c r="I261" s="1006"/>
      <c r="J261" s="1006"/>
      <c r="K261" s="1007"/>
      <c r="L261" s="715"/>
      <c r="M261" s="715"/>
      <c r="N261" s="715"/>
      <c r="O261" s="715"/>
      <c r="P261" s="715"/>
      <c r="Q261" s="715"/>
      <c r="R261" s="715"/>
      <c r="S261" s="716"/>
      <c r="T261" s="717"/>
      <c r="U261" s="720">
        <f t="shared" si="81"/>
        <v>0</v>
      </c>
      <c r="V261" s="721">
        <f t="shared" si="82"/>
        <v>0</v>
      </c>
      <c r="W261" s="722">
        <f t="shared" si="83"/>
        <v>0</v>
      </c>
      <c r="X261" s="442"/>
      <c r="Y261" s="442"/>
      <c r="Z261" s="442"/>
      <c r="AA261" s="442"/>
      <c r="AB261" s="442"/>
      <c r="AC261" s="442"/>
      <c r="AD261" s="442"/>
      <c r="AE261" s="442"/>
      <c r="AF261" s="442"/>
      <c r="AG261" s="442"/>
      <c r="AH261" s="442"/>
      <c r="AI261" s="442"/>
      <c r="AJ261" s="442"/>
      <c r="AK261" s="442"/>
      <c r="AL261" s="442"/>
      <c r="AM261" s="442"/>
      <c r="AN261" s="442"/>
      <c r="AO261" s="442"/>
      <c r="AP261" s="442"/>
      <c r="AQ261" s="442"/>
      <c r="AR261" s="442"/>
      <c r="AS261" s="442"/>
      <c r="AT261" s="442"/>
      <c r="AU261" s="442"/>
      <c r="AV261" s="442"/>
      <c r="AW261" s="442"/>
      <c r="AX261" s="442"/>
      <c r="AY261" s="442"/>
      <c r="AZ261" s="442"/>
    </row>
    <row r="262" spans="2:52" ht="20.100000000000001" hidden="1" customHeight="1" outlineLevel="1">
      <c r="B262" s="434"/>
      <c r="C262" s="1002"/>
      <c r="D262" s="1003"/>
      <c r="E262" s="1003"/>
      <c r="F262" s="1004"/>
      <c r="G262" s="1005"/>
      <c r="H262" s="1006"/>
      <c r="I262" s="1006"/>
      <c r="J262" s="1006"/>
      <c r="K262" s="1007"/>
      <c r="L262" s="715"/>
      <c r="M262" s="715"/>
      <c r="N262" s="715"/>
      <c r="O262" s="715"/>
      <c r="P262" s="715"/>
      <c r="Q262" s="715"/>
      <c r="R262" s="715"/>
      <c r="S262" s="716"/>
      <c r="T262" s="717"/>
      <c r="U262" s="720">
        <f t="shared" si="81"/>
        <v>0</v>
      </c>
      <c r="V262" s="721">
        <f t="shared" si="82"/>
        <v>0</v>
      </c>
      <c r="W262" s="722">
        <f t="shared" si="83"/>
        <v>0</v>
      </c>
      <c r="X262" s="442"/>
      <c r="Y262" s="442"/>
      <c r="Z262" s="442"/>
      <c r="AA262" s="442"/>
      <c r="AB262" s="442"/>
      <c r="AC262" s="442"/>
      <c r="AD262" s="442"/>
      <c r="AE262" s="442"/>
      <c r="AF262" s="442"/>
      <c r="AG262" s="442"/>
      <c r="AH262" s="442"/>
      <c r="AI262" s="442"/>
      <c r="AJ262" s="442"/>
      <c r="AK262" s="442"/>
      <c r="AL262" s="442"/>
      <c r="AM262" s="442"/>
      <c r="AN262" s="442"/>
      <c r="AO262" s="442"/>
      <c r="AP262" s="442"/>
      <c r="AQ262" s="442"/>
      <c r="AR262" s="442"/>
      <c r="AS262" s="442"/>
      <c r="AT262" s="442"/>
      <c r="AU262" s="442"/>
      <c r="AV262" s="442"/>
      <c r="AW262" s="442"/>
      <c r="AX262" s="442"/>
      <c r="AY262" s="442"/>
      <c r="AZ262" s="442"/>
    </row>
    <row r="263" spans="2:52" ht="20.100000000000001" hidden="1" customHeight="1" outlineLevel="1">
      <c r="B263" s="434"/>
      <c r="C263" s="1002"/>
      <c r="D263" s="1003"/>
      <c r="E263" s="1003"/>
      <c r="F263" s="1004"/>
      <c r="G263" s="1005"/>
      <c r="H263" s="1006"/>
      <c r="I263" s="1006"/>
      <c r="J263" s="1006"/>
      <c r="K263" s="1007"/>
      <c r="L263" s="715"/>
      <c r="M263" s="715"/>
      <c r="N263" s="715"/>
      <c r="O263" s="715"/>
      <c r="P263" s="715"/>
      <c r="Q263" s="715"/>
      <c r="R263" s="715"/>
      <c r="S263" s="716"/>
      <c r="T263" s="717"/>
      <c r="U263" s="720">
        <f t="shared" si="81"/>
        <v>0</v>
      </c>
      <c r="V263" s="721">
        <f t="shared" si="82"/>
        <v>0</v>
      </c>
      <c r="W263" s="722">
        <f t="shared" si="83"/>
        <v>0</v>
      </c>
      <c r="X263" s="442"/>
      <c r="Y263" s="442"/>
      <c r="Z263" s="442"/>
      <c r="AA263" s="442"/>
      <c r="AB263" s="442"/>
      <c r="AC263" s="442"/>
      <c r="AD263" s="442"/>
      <c r="AE263" s="442"/>
      <c r="AF263" s="442"/>
      <c r="AG263" s="442"/>
      <c r="AH263" s="442"/>
      <c r="AI263" s="442"/>
      <c r="AJ263" s="442"/>
      <c r="AK263" s="442"/>
      <c r="AL263" s="442"/>
      <c r="AM263" s="442"/>
      <c r="AN263" s="442"/>
      <c r="AO263" s="442"/>
      <c r="AP263" s="442"/>
      <c r="AQ263" s="442"/>
      <c r="AR263" s="442"/>
      <c r="AS263" s="442"/>
      <c r="AT263" s="442"/>
      <c r="AU263" s="442"/>
      <c r="AV263" s="442"/>
      <c r="AW263" s="442"/>
      <c r="AX263" s="442"/>
      <c r="AY263" s="442"/>
      <c r="AZ263" s="442"/>
    </row>
    <row r="264" spans="2:52" s="19" customFormat="1" ht="9.9499999999999993" hidden="1" customHeight="1" outlineLevel="1">
      <c r="B264" s="435"/>
      <c r="C264" s="437"/>
      <c r="D264" s="437"/>
      <c r="E264" s="437"/>
      <c r="F264" s="437"/>
      <c r="G264" s="666"/>
      <c r="H264" s="666"/>
      <c r="I264" s="666"/>
      <c r="J264" s="666"/>
      <c r="K264" s="666"/>
      <c r="L264" s="438"/>
      <c r="M264" s="438"/>
      <c r="N264" s="438"/>
      <c r="O264" s="438"/>
      <c r="P264" s="438"/>
      <c r="Q264" s="438"/>
      <c r="R264" s="438"/>
      <c r="S264" s="438"/>
      <c r="T264" s="439"/>
      <c r="U264" s="439"/>
      <c r="V264" s="439"/>
      <c r="W264" s="667"/>
      <c r="X264" s="668"/>
      <c r="Y264" s="668"/>
      <c r="Z264" s="668"/>
      <c r="AA264" s="668"/>
      <c r="AB264" s="668"/>
      <c r="AC264" s="668"/>
      <c r="AD264" s="668"/>
      <c r="AE264" s="668"/>
      <c r="AF264" s="668"/>
      <c r="AG264" s="668"/>
      <c r="AH264" s="668"/>
      <c r="AI264" s="668"/>
      <c r="AJ264" s="668"/>
      <c r="AK264" s="668"/>
      <c r="AL264" s="668"/>
      <c r="AM264" s="668"/>
      <c r="AN264" s="668"/>
      <c r="AO264" s="668"/>
      <c r="AP264" s="668"/>
      <c r="AQ264" s="668"/>
      <c r="AR264" s="668"/>
      <c r="AS264" s="668"/>
      <c r="AT264" s="668"/>
      <c r="AU264" s="668"/>
      <c r="AV264" s="668"/>
      <c r="AW264" s="668"/>
      <c r="AX264" s="668"/>
      <c r="AY264" s="668"/>
      <c r="AZ264" s="668"/>
    </row>
    <row r="265" spans="2:52" ht="20.100000000000001" customHeight="1" collapsed="1">
      <c r="B265" s="32">
        <f>B253+1</f>
        <v>22</v>
      </c>
      <c r="C265" s="1013"/>
      <c r="D265" s="1014"/>
      <c r="E265" s="1014"/>
      <c r="F265" s="1015"/>
      <c r="G265" s="1016"/>
      <c r="H265" s="1017"/>
      <c r="I265" s="1017"/>
      <c r="J265" s="1017"/>
      <c r="K265" s="1018"/>
      <c r="L265" s="701">
        <f t="shared" ref="L265:R265" si="84">SUM(L266:L275)</f>
        <v>0</v>
      </c>
      <c r="M265" s="702">
        <f t="shared" si="84"/>
        <v>0</v>
      </c>
      <c r="N265" s="703">
        <f t="shared" si="84"/>
        <v>0</v>
      </c>
      <c r="O265" s="703">
        <f t="shared" si="84"/>
        <v>0</v>
      </c>
      <c r="P265" s="702">
        <f t="shared" si="84"/>
        <v>0</v>
      </c>
      <c r="Q265" s="704">
        <f t="shared" si="84"/>
        <v>0</v>
      </c>
      <c r="R265" s="701">
        <f t="shared" si="84"/>
        <v>0</v>
      </c>
      <c r="S265" s="705">
        <v>1</v>
      </c>
      <c r="T265" s="706">
        <f>(S266*T266)+(S267*T267)+(S268*T268)+(S269*T269)+(S270*T270)+(S271*T271)+(S272*T272)+(S273*T273)+(S274*T274)+(S275*T275)</f>
        <v>0</v>
      </c>
      <c r="U265" s="665">
        <f t="shared" ref="U265:U275" si="85">S265*T265*(1+MGKZ)*(1+Gewinn)*(1+Sicherheit)</f>
        <v>0</v>
      </c>
      <c r="V265" s="643">
        <f t="shared" ref="V265:V275" si="86">R265*Fertigung</f>
        <v>0</v>
      </c>
      <c r="W265" s="50">
        <f t="shared" ref="W265:W275" si="87">L265*$E$6+M265*$M$6+N265*$M$7+O265*$M$8+P265*$E$7+Q265*$M$9+U265+V265</f>
        <v>0</v>
      </c>
      <c r="X265" s="442"/>
      <c r="Y265" s="442"/>
      <c r="Z265" s="442"/>
      <c r="AA265" s="442"/>
      <c r="AB265" s="442"/>
      <c r="AC265" s="442"/>
      <c r="AD265" s="442"/>
      <c r="AE265" s="442"/>
      <c r="AF265" s="442"/>
      <c r="AG265" s="442"/>
      <c r="AH265" s="442"/>
      <c r="AI265" s="442"/>
      <c r="AJ265" s="442"/>
      <c r="AK265" s="442"/>
      <c r="AL265" s="442"/>
      <c r="AM265" s="442"/>
      <c r="AN265" s="442"/>
      <c r="AO265" s="442"/>
      <c r="AP265" s="442"/>
      <c r="AQ265" s="442"/>
      <c r="AR265" s="442"/>
      <c r="AS265" s="442"/>
      <c r="AT265" s="442"/>
      <c r="AU265" s="442"/>
      <c r="AV265" s="442"/>
      <c r="AW265" s="442"/>
      <c r="AX265" s="442"/>
      <c r="AY265" s="442"/>
      <c r="AZ265" s="442"/>
    </row>
    <row r="266" spans="2:52" ht="20.100000000000001" hidden="1" customHeight="1" outlineLevel="1">
      <c r="B266" s="433"/>
      <c r="C266" s="1002"/>
      <c r="D266" s="1003"/>
      <c r="E266" s="1003"/>
      <c r="F266" s="1004"/>
      <c r="G266" s="1005"/>
      <c r="H266" s="1006"/>
      <c r="I266" s="1006"/>
      <c r="J266" s="1006"/>
      <c r="K266" s="1007"/>
      <c r="L266" s="715"/>
      <c r="M266" s="715"/>
      <c r="N266" s="715"/>
      <c r="O266" s="715"/>
      <c r="P266" s="715"/>
      <c r="Q266" s="715"/>
      <c r="R266" s="715"/>
      <c r="S266" s="716"/>
      <c r="T266" s="717"/>
      <c r="U266" s="720">
        <f t="shared" si="85"/>
        <v>0</v>
      </c>
      <c r="V266" s="721">
        <f t="shared" si="86"/>
        <v>0</v>
      </c>
      <c r="W266" s="722">
        <f t="shared" si="87"/>
        <v>0</v>
      </c>
      <c r="X266" s="442"/>
      <c r="Y266" s="442"/>
      <c r="Z266" s="442"/>
      <c r="AA266" s="442"/>
      <c r="AB266" s="442"/>
      <c r="AC266" s="442"/>
      <c r="AD266" s="442"/>
      <c r="AE266" s="442"/>
      <c r="AF266" s="442"/>
      <c r="AG266" s="442"/>
      <c r="AH266" s="442"/>
      <c r="AI266" s="442"/>
      <c r="AJ266" s="442"/>
      <c r="AK266" s="442"/>
      <c r="AL266" s="442"/>
      <c r="AM266" s="442"/>
      <c r="AN266" s="442"/>
      <c r="AO266" s="442"/>
      <c r="AP266" s="442"/>
      <c r="AQ266" s="442"/>
      <c r="AR266" s="442"/>
      <c r="AS266" s="442"/>
      <c r="AT266" s="442"/>
      <c r="AU266" s="442"/>
      <c r="AV266" s="442"/>
      <c r="AW266" s="442"/>
      <c r="AX266" s="442"/>
      <c r="AY266" s="442"/>
      <c r="AZ266" s="442"/>
    </row>
    <row r="267" spans="2:52" ht="20.100000000000001" hidden="1" customHeight="1" outlineLevel="1">
      <c r="B267" s="434"/>
      <c r="C267" s="1002"/>
      <c r="D267" s="1003"/>
      <c r="E267" s="1003"/>
      <c r="F267" s="1004"/>
      <c r="G267" s="1005"/>
      <c r="H267" s="1006"/>
      <c r="I267" s="1006"/>
      <c r="J267" s="1006"/>
      <c r="K267" s="1007"/>
      <c r="L267" s="715"/>
      <c r="M267" s="715"/>
      <c r="N267" s="715"/>
      <c r="O267" s="715"/>
      <c r="P267" s="715"/>
      <c r="Q267" s="715"/>
      <c r="R267" s="715"/>
      <c r="S267" s="716"/>
      <c r="T267" s="717"/>
      <c r="U267" s="720">
        <f t="shared" si="85"/>
        <v>0</v>
      </c>
      <c r="V267" s="721">
        <f t="shared" si="86"/>
        <v>0</v>
      </c>
      <c r="W267" s="722">
        <f t="shared" si="87"/>
        <v>0</v>
      </c>
      <c r="X267" s="442"/>
      <c r="Y267" s="442"/>
      <c r="Z267" s="442"/>
      <c r="AA267" s="442"/>
      <c r="AB267" s="442"/>
      <c r="AC267" s="442"/>
      <c r="AD267" s="442"/>
      <c r="AE267" s="442"/>
      <c r="AF267" s="442"/>
      <c r="AG267" s="442"/>
      <c r="AH267" s="442"/>
      <c r="AI267" s="442"/>
      <c r="AJ267" s="442"/>
      <c r="AK267" s="442"/>
      <c r="AL267" s="442"/>
      <c r="AM267" s="442"/>
      <c r="AN267" s="442"/>
      <c r="AO267" s="442"/>
      <c r="AP267" s="442"/>
      <c r="AQ267" s="442"/>
      <c r="AR267" s="442"/>
      <c r="AS267" s="442"/>
      <c r="AT267" s="442"/>
      <c r="AU267" s="442"/>
      <c r="AV267" s="442"/>
      <c r="AW267" s="442"/>
      <c r="AX267" s="442"/>
      <c r="AY267" s="442"/>
      <c r="AZ267" s="442"/>
    </row>
    <row r="268" spans="2:52" ht="20.100000000000001" hidden="1" customHeight="1" outlineLevel="1">
      <c r="B268" s="434"/>
      <c r="C268" s="1002"/>
      <c r="D268" s="1003"/>
      <c r="E268" s="1003"/>
      <c r="F268" s="1004"/>
      <c r="G268" s="1005"/>
      <c r="H268" s="1006"/>
      <c r="I268" s="1006"/>
      <c r="J268" s="1006"/>
      <c r="K268" s="1007"/>
      <c r="L268" s="715"/>
      <c r="M268" s="715"/>
      <c r="N268" s="715"/>
      <c r="O268" s="715"/>
      <c r="P268" s="715"/>
      <c r="Q268" s="715"/>
      <c r="R268" s="715"/>
      <c r="S268" s="716"/>
      <c r="T268" s="717"/>
      <c r="U268" s="720">
        <f t="shared" si="85"/>
        <v>0</v>
      </c>
      <c r="V268" s="721">
        <f t="shared" si="86"/>
        <v>0</v>
      </c>
      <c r="W268" s="722">
        <f t="shared" si="87"/>
        <v>0</v>
      </c>
      <c r="X268" s="442"/>
      <c r="Y268" s="442"/>
      <c r="Z268" s="442"/>
      <c r="AA268" s="442"/>
      <c r="AB268" s="442"/>
      <c r="AC268" s="442"/>
      <c r="AD268" s="442"/>
      <c r="AE268" s="442"/>
      <c r="AF268" s="442"/>
      <c r="AG268" s="442"/>
      <c r="AH268" s="442"/>
      <c r="AI268" s="442"/>
      <c r="AJ268" s="442"/>
      <c r="AK268" s="442"/>
      <c r="AL268" s="442"/>
      <c r="AM268" s="442"/>
      <c r="AN268" s="442"/>
      <c r="AO268" s="442"/>
      <c r="AP268" s="442"/>
      <c r="AQ268" s="442"/>
      <c r="AR268" s="442"/>
      <c r="AS268" s="442"/>
      <c r="AT268" s="442"/>
      <c r="AU268" s="442"/>
      <c r="AV268" s="442"/>
      <c r="AW268" s="442"/>
      <c r="AX268" s="442"/>
      <c r="AY268" s="442"/>
      <c r="AZ268" s="442"/>
    </row>
    <row r="269" spans="2:52" ht="20.100000000000001" hidden="1" customHeight="1" outlineLevel="1">
      <c r="B269" s="434"/>
      <c r="C269" s="1002"/>
      <c r="D269" s="1003"/>
      <c r="E269" s="1003"/>
      <c r="F269" s="1004"/>
      <c r="G269" s="1005"/>
      <c r="H269" s="1006"/>
      <c r="I269" s="1006"/>
      <c r="J269" s="1006"/>
      <c r="K269" s="1007"/>
      <c r="L269" s="715"/>
      <c r="M269" s="715"/>
      <c r="N269" s="715"/>
      <c r="O269" s="715"/>
      <c r="P269" s="715"/>
      <c r="Q269" s="715"/>
      <c r="R269" s="715"/>
      <c r="S269" s="716"/>
      <c r="T269" s="717"/>
      <c r="U269" s="720">
        <f t="shared" si="85"/>
        <v>0</v>
      </c>
      <c r="V269" s="721">
        <f t="shared" si="86"/>
        <v>0</v>
      </c>
      <c r="W269" s="722">
        <f t="shared" si="87"/>
        <v>0</v>
      </c>
      <c r="X269" s="442"/>
      <c r="Y269" s="442"/>
      <c r="Z269" s="442"/>
      <c r="AA269" s="442"/>
      <c r="AB269" s="442"/>
      <c r="AC269" s="442"/>
      <c r="AD269" s="442"/>
      <c r="AE269" s="442"/>
      <c r="AF269" s="442"/>
      <c r="AG269" s="442"/>
      <c r="AH269" s="442"/>
      <c r="AI269" s="442"/>
      <c r="AJ269" s="442"/>
      <c r="AK269" s="442"/>
      <c r="AL269" s="442"/>
      <c r="AM269" s="442"/>
      <c r="AN269" s="442"/>
      <c r="AO269" s="442"/>
      <c r="AP269" s="442"/>
      <c r="AQ269" s="442"/>
      <c r="AR269" s="442"/>
      <c r="AS269" s="442"/>
      <c r="AT269" s="442"/>
      <c r="AU269" s="442"/>
      <c r="AV269" s="442"/>
      <c r="AW269" s="442"/>
      <c r="AX269" s="442"/>
      <c r="AY269" s="442"/>
      <c r="AZ269" s="442"/>
    </row>
    <row r="270" spans="2:52" ht="20.100000000000001" hidden="1" customHeight="1" outlineLevel="1">
      <c r="B270" s="434"/>
      <c r="C270" s="1002"/>
      <c r="D270" s="1003"/>
      <c r="E270" s="1003"/>
      <c r="F270" s="1004"/>
      <c r="G270" s="1005"/>
      <c r="H270" s="1006"/>
      <c r="I270" s="1006"/>
      <c r="J270" s="1006"/>
      <c r="K270" s="1007"/>
      <c r="L270" s="715"/>
      <c r="M270" s="715"/>
      <c r="N270" s="715"/>
      <c r="O270" s="715"/>
      <c r="P270" s="715"/>
      <c r="Q270" s="715"/>
      <c r="R270" s="715"/>
      <c r="S270" s="716"/>
      <c r="T270" s="717"/>
      <c r="U270" s="720">
        <f t="shared" si="85"/>
        <v>0</v>
      </c>
      <c r="V270" s="721">
        <f t="shared" si="86"/>
        <v>0</v>
      </c>
      <c r="W270" s="722">
        <f t="shared" si="87"/>
        <v>0</v>
      </c>
      <c r="X270" s="442"/>
      <c r="Y270" s="442"/>
      <c r="Z270" s="442"/>
      <c r="AA270" s="442"/>
      <c r="AB270" s="442"/>
      <c r="AC270" s="442"/>
      <c r="AD270" s="442"/>
      <c r="AE270" s="442"/>
      <c r="AF270" s="442"/>
      <c r="AG270" s="442"/>
      <c r="AH270" s="442"/>
      <c r="AI270" s="442"/>
      <c r="AJ270" s="442"/>
      <c r="AK270" s="442"/>
      <c r="AL270" s="442"/>
      <c r="AM270" s="442"/>
      <c r="AN270" s="442"/>
      <c r="AO270" s="442"/>
      <c r="AP270" s="442"/>
      <c r="AQ270" s="442"/>
      <c r="AR270" s="442"/>
      <c r="AS270" s="442"/>
      <c r="AT270" s="442"/>
      <c r="AU270" s="442"/>
      <c r="AV270" s="442"/>
      <c r="AW270" s="442"/>
      <c r="AX270" s="442"/>
      <c r="AY270" s="442"/>
      <c r="AZ270" s="442"/>
    </row>
    <row r="271" spans="2:52" ht="20.100000000000001" hidden="1" customHeight="1" outlineLevel="1">
      <c r="B271" s="434"/>
      <c r="C271" s="1002"/>
      <c r="D271" s="1003"/>
      <c r="E271" s="1003"/>
      <c r="F271" s="1004"/>
      <c r="G271" s="1005"/>
      <c r="H271" s="1006"/>
      <c r="I271" s="1006"/>
      <c r="J271" s="1006"/>
      <c r="K271" s="1007"/>
      <c r="L271" s="715"/>
      <c r="M271" s="715"/>
      <c r="N271" s="715"/>
      <c r="O271" s="715"/>
      <c r="P271" s="715"/>
      <c r="Q271" s="715"/>
      <c r="R271" s="715"/>
      <c r="S271" s="716"/>
      <c r="T271" s="717"/>
      <c r="U271" s="720">
        <f t="shared" si="85"/>
        <v>0</v>
      </c>
      <c r="V271" s="721">
        <f t="shared" si="86"/>
        <v>0</v>
      </c>
      <c r="W271" s="722">
        <f t="shared" si="87"/>
        <v>0</v>
      </c>
      <c r="X271" s="442"/>
      <c r="Y271" s="442"/>
      <c r="Z271" s="442"/>
      <c r="AA271" s="442"/>
      <c r="AB271" s="442"/>
      <c r="AC271" s="442"/>
      <c r="AD271" s="442"/>
      <c r="AE271" s="442"/>
      <c r="AF271" s="442"/>
      <c r="AG271" s="442"/>
      <c r="AH271" s="442"/>
      <c r="AI271" s="442"/>
      <c r="AJ271" s="442"/>
      <c r="AK271" s="442"/>
      <c r="AL271" s="442"/>
      <c r="AM271" s="442"/>
      <c r="AN271" s="442"/>
      <c r="AO271" s="442"/>
      <c r="AP271" s="442"/>
      <c r="AQ271" s="442"/>
      <c r="AR271" s="442"/>
      <c r="AS271" s="442"/>
      <c r="AT271" s="442"/>
      <c r="AU271" s="442"/>
      <c r="AV271" s="442"/>
      <c r="AW271" s="442"/>
      <c r="AX271" s="442"/>
      <c r="AY271" s="442"/>
      <c r="AZ271" s="442"/>
    </row>
    <row r="272" spans="2:52" ht="20.100000000000001" hidden="1" customHeight="1" outlineLevel="1">
      <c r="B272" s="434"/>
      <c r="C272" s="1002"/>
      <c r="D272" s="1003"/>
      <c r="E272" s="1003"/>
      <c r="F272" s="1004"/>
      <c r="G272" s="1005"/>
      <c r="H272" s="1006"/>
      <c r="I272" s="1006"/>
      <c r="J272" s="1006"/>
      <c r="K272" s="1007"/>
      <c r="L272" s="715"/>
      <c r="M272" s="715"/>
      <c r="N272" s="715"/>
      <c r="O272" s="715"/>
      <c r="P272" s="715"/>
      <c r="Q272" s="715"/>
      <c r="R272" s="715"/>
      <c r="S272" s="716"/>
      <c r="T272" s="717"/>
      <c r="U272" s="720">
        <f t="shared" si="85"/>
        <v>0</v>
      </c>
      <c r="V272" s="721">
        <f t="shared" si="86"/>
        <v>0</v>
      </c>
      <c r="W272" s="722">
        <f t="shared" si="87"/>
        <v>0</v>
      </c>
      <c r="X272" s="442"/>
      <c r="Y272" s="442"/>
      <c r="Z272" s="442"/>
      <c r="AA272" s="442"/>
      <c r="AB272" s="442"/>
      <c r="AC272" s="442"/>
      <c r="AD272" s="442"/>
      <c r="AE272" s="442"/>
      <c r="AF272" s="442"/>
      <c r="AG272" s="442"/>
      <c r="AH272" s="442"/>
      <c r="AI272" s="442"/>
      <c r="AJ272" s="442"/>
      <c r="AK272" s="442"/>
      <c r="AL272" s="442"/>
      <c r="AM272" s="442"/>
      <c r="AN272" s="442"/>
      <c r="AO272" s="442"/>
      <c r="AP272" s="442"/>
      <c r="AQ272" s="442"/>
      <c r="AR272" s="442"/>
      <c r="AS272" s="442"/>
      <c r="AT272" s="442"/>
      <c r="AU272" s="442"/>
      <c r="AV272" s="442"/>
      <c r="AW272" s="442"/>
      <c r="AX272" s="442"/>
      <c r="AY272" s="442"/>
      <c r="AZ272" s="442"/>
    </row>
    <row r="273" spans="2:52" ht="20.100000000000001" hidden="1" customHeight="1" outlineLevel="1">
      <c r="B273" s="434"/>
      <c r="C273" s="1002"/>
      <c r="D273" s="1003"/>
      <c r="E273" s="1003"/>
      <c r="F273" s="1004"/>
      <c r="G273" s="1005"/>
      <c r="H273" s="1006"/>
      <c r="I273" s="1006"/>
      <c r="J273" s="1006"/>
      <c r="K273" s="1007"/>
      <c r="L273" s="715"/>
      <c r="M273" s="715"/>
      <c r="N273" s="715"/>
      <c r="O273" s="715"/>
      <c r="P273" s="715"/>
      <c r="Q273" s="715"/>
      <c r="R273" s="715"/>
      <c r="S273" s="716"/>
      <c r="T273" s="717"/>
      <c r="U273" s="720">
        <f t="shared" si="85"/>
        <v>0</v>
      </c>
      <c r="V273" s="721">
        <f t="shared" si="86"/>
        <v>0</v>
      </c>
      <c r="W273" s="722">
        <f t="shared" si="87"/>
        <v>0</v>
      </c>
      <c r="X273" s="442"/>
      <c r="Y273" s="442"/>
      <c r="Z273" s="442"/>
      <c r="AA273" s="442"/>
      <c r="AB273" s="442"/>
      <c r="AC273" s="442"/>
      <c r="AD273" s="442"/>
      <c r="AE273" s="442"/>
      <c r="AF273" s="442"/>
      <c r="AG273" s="442"/>
      <c r="AH273" s="442"/>
      <c r="AI273" s="442"/>
      <c r="AJ273" s="442"/>
      <c r="AK273" s="442"/>
      <c r="AL273" s="442"/>
      <c r="AM273" s="442"/>
      <c r="AN273" s="442"/>
      <c r="AO273" s="442"/>
      <c r="AP273" s="442"/>
      <c r="AQ273" s="442"/>
      <c r="AR273" s="442"/>
      <c r="AS273" s="442"/>
      <c r="AT273" s="442"/>
      <c r="AU273" s="442"/>
      <c r="AV273" s="442"/>
      <c r="AW273" s="442"/>
      <c r="AX273" s="442"/>
      <c r="AY273" s="442"/>
      <c r="AZ273" s="442"/>
    </row>
    <row r="274" spans="2:52" ht="20.100000000000001" hidden="1" customHeight="1" outlineLevel="1">
      <c r="B274" s="434"/>
      <c r="C274" s="1002"/>
      <c r="D274" s="1003"/>
      <c r="E274" s="1003"/>
      <c r="F274" s="1004"/>
      <c r="G274" s="1005"/>
      <c r="H274" s="1006"/>
      <c r="I274" s="1006"/>
      <c r="J274" s="1006"/>
      <c r="K274" s="1007"/>
      <c r="L274" s="715"/>
      <c r="M274" s="715"/>
      <c r="N274" s="715"/>
      <c r="O274" s="715"/>
      <c r="P274" s="715"/>
      <c r="Q274" s="715"/>
      <c r="R274" s="715"/>
      <c r="S274" s="716"/>
      <c r="T274" s="717"/>
      <c r="U274" s="720">
        <f t="shared" si="85"/>
        <v>0</v>
      </c>
      <c r="V274" s="721">
        <f t="shared" si="86"/>
        <v>0</v>
      </c>
      <c r="W274" s="722">
        <f t="shared" si="87"/>
        <v>0</v>
      </c>
      <c r="X274" s="442"/>
      <c r="Y274" s="442"/>
      <c r="Z274" s="442"/>
      <c r="AA274" s="442"/>
      <c r="AB274" s="442"/>
      <c r="AC274" s="442"/>
      <c r="AD274" s="442"/>
      <c r="AE274" s="442"/>
      <c r="AF274" s="442"/>
      <c r="AG274" s="442"/>
      <c r="AH274" s="442"/>
      <c r="AI274" s="442"/>
      <c r="AJ274" s="442"/>
      <c r="AK274" s="442"/>
      <c r="AL274" s="442"/>
      <c r="AM274" s="442"/>
      <c r="AN274" s="442"/>
      <c r="AO274" s="442"/>
      <c r="AP274" s="442"/>
      <c r="AQ274" s="442"/>
      <c r="AR274" s="442"/>
      <c r="AS274" s="442"/>
      <c r="AT274" s="442"/>
      <c r="AU274" s="442"/>
      <c r="AV274" s="442"/>
      <c r="AW274" s="442"/>
      <c r="AX274" s="442"/>
      <c r="AY274" s="442"/>
      <c r="AZ274" s="442"/>
    </row>
    <row r="275" spans="2:52" ht="20.100000000000001" hidden="1" customHeight="1" outlineLevel="1">
      <c r="B275" s="434"/>
      <c r="C275" s="1002"/>
      <c r="D275" s="1003"/>
      <c r="E275" s="1003"/>
      <c r="F275" s="1004"/>
      <c r="G275" s="1005"/>
      <c r="H275" s="1006"/>
      <c r="I275" s="1006"/>
      <c r="J275" s="1006"/>
      <c r="K275" s="1007"/>
      <c r="L275" s="715"/>
      <c r="M275" s="715"/>
      <c r="N275" s="715"/>
      <c r="O275" s="715"/>
      <c r="P275" s="715"/>
      <c r="Q275" s="715"/>
      <c r="R275" s="715"/>
      <c r="S275" s="716"/>
      <c r="T275" s="717"/>
      <c r="U275" s="720">
        <f t="shared" si="85"/>
        <v>0</v>
      </c>
      <c r="V275" s="721">
        <f t="shared" si="86"/>
        <v>0</v>
      </c>
      <c r="W275" s="722">
        <f t="shared" si="87"/>
        <v>0</v>
      </c>
      <c r="X275" s="442"/>
      <c r="Y275" s="442"/>
      <c r="Z275" s="442"/>
      <c r="AA275" s="442"/>
      <c r="AB275" s="442"/>
      <c r="AC275" s="442"/>
      <c r="AD275" s="442"/>
      <c r="AE275" s="442"/>
      <c r="AF275" s="442"/>
      <c r="AG275" s="442"/>
      <c r="AH275" s="442"/>
      <c r="AI275" s="442"/>
      <c r="AJ275" s="442"/>
      <c r="AK275" s="442"/>
      <c r="AL275" s="442"/>
      <c r="AM275" s="442"/>
      <c r="AN275" s="442"/>
      <c r="AO275" s="442"/>
      <c r="AP275" s="442"/>
      <c r="AQ275" s="442"/>
      <c r="AR275" s="442"/>
      <c r="AS275" s="442"/>
      <c r="AT275" s="442"/>
      <c r="AU275" s="442"/>
      <c r="AV275" s="442"/>
      <c r="AW275" s="442"/>
      <c r="AX275" s="442"/>
      <c r="AY275" s="442"/>
      <c r="AZ275" s="442"/>
    </row>
    <row r="276" spans="2:52" s="19" customFormat="1" ht="9.9499999999999993" hidden="1" customHeight="1" outlineLevel="1">
      <c r="B276" s="435"/>
      <c r="C276" s="437"/>
      <c r="D276" s="437"/>
      <c r="E276" s="437"/>
      <c r="F276" s="437"/>
      <c r="G276" s="666"/>
      <c r="H276" s="666"/>
      <c r="I276" s="666"/>
      <c r="J276" s="666"/>
      <c r="K276" s="666"/>
      <c r="L276" s="438"/>
      <c r="M276" s="438"/>
      <c r="N276" s="438"/>
      <c r="O276" s="438"/>
      <c r="P276" s="438"/>
      <c r="Q276" s="438"/>
      <c r="R276" s="438"/>
      <c r="S276" s="438"/>
      <c r="T276" s="439"/>
      <c r="U276" s="439"/>
      <c r="V276" s="439"/>
      <c r="W276" s="667"/>
      <c r="X276" s="668"/>
      <c r="Y276" s="668"/>
      <c r="Z276" s="668"/>
      <c r="AA276" s="668"/>
      <c r="AB276" s="668"/>
      <c r="AC276" s="668"/>
      <c r="AD276" s="668"/>
      <c r="AE276" s="668"/>
      <c r="AF276" s="668"/>
      <c r="AG276" s="668"/>
      <c r="AH276" s="668"/>
      <c r="AI276" s="668"/>
      <c r="AJ276" s="668"/>
      <c r="AK276" s="668"/>
      <c r="AL276" s="668"/>
      <c r="AM276" s="668"/>
      <c r="AN276" s="668"/>
      <c r="AO276" s="668"/>
      <c r="AP276" s="668"/>
      <c r="AQ276" s="668"/>
      <c r="AR276" s="668"/>
      <c r="AS276" s="668"/>
      <c r="AT276" s="668"/>
      <c r="AU276" s="668"/>
      <c r="AV276" s="668"/>
      <c r="AW276" s="668"/>
      <c r="AX276" s="668"/>
      <c r="AY276" s="668"/>
      <c r="AZ276" s="668"/>
    </row>
    <row r="277" spans="2:52" ht="20.100000000000001" customHeight="1" collapsed="1">
      <c r="B277" s="32">
        <f>B265+1</f>
        <v>23</v>
      </c>
      <c r="C277" s="1013"/>
      <c r="D277" s="1014"/>
      <c r="E277" s="1014"/>
      <c r="F277" s="1015"/>
      <c r="G277" s="1016"/>
      <c r="H277" s="1017"/>
      <c r="I277" s="1017"/>
      <c r="J277" s="1017"/>
      <c r="K277" s="1018"/>
      <c r="L277" s="701">
        <f t="shared" ref="L277:R277" si="88">SUM(L278:L287)</f>
        <v>0</v>
      </c>
      <c r="M277" s="702">
        <f t="shared" si="88"/>
        <v>0</v>
      </c>
      <c r="N277" s="703">
        <f t="shared" si="88"/>
        <v>0</v>
      </c>
      <c r="O277" s="703">
        <f t="shared" si="88"/>
        <v>0</v>
      </c>
      <c r="P277" s="702">
        <f t="shared" si="88"/>
        <v>0</v>
      </c>
      <c r="Q277" s="704">
        <f t="shared" si="88"/>
        <v>0</v>
      </c>
      <c r="R277" s="701">
        <f t="shared" si="88"/>
        <v>0</v>
      </c>
      <c r="S277" s="705">
        <v>1</v>
      </c>
      <c r="T277" s="706">
        <f>(S278*T278)+(S279*T279)+(S280*T280)+(S281*T281)+(S282*T282)+(S283*T283)+(S284*T284)+(S285*T285)+(S286*T286)+(S287*T287)</f>
        <v>0</v>
      </c>
      <c r="U277" s="665">
        <f t="shared" ref="U277:U287" si="89">S277*T277*(1+MGKZ)*(1+Gewinn)*(1+Sicherheit)</f>
        <v>0</v>
      </c>
      <c r="V277" s="643">
        <f t="shared" ref="V277:V287" si="90">R277*Fertigung</f>
        <v>0</v>
      </c>
      <c r="W277" s="50">
        <f t="shared" ref="W277:W287" si="91">L277*$E$6+M277*$M$6+N277*$M$7+O277*$M$8+P277*$E$7+Q277*$M$9+U277+V277</f>
        <v>0</v>
      </c>
      <c r="X277" s="442"/>
      <c r="Y277" s="442"/>
      <c r="Z277" s="442"/>
      <c r="AA277" s="442"/>
      <c r="AB277" s="442"/>
      <c r="AC277" s="442"/>
      <c r="AD277" s="442"/>
      <c r="AE277" s="442"/>
      <c r="AF277" s="442"/>
      <c r="AG277" s="442"/>
      <c r="AH277" s="442"/>
      <c r="AI277" s="442"/>
      <c r="AJ277" s="442"/>
      <c r="AK277" s="442"/>
      <c r="AL277" s="442"/>
      <c r="AM277" s="442"/>
      <c r="AN277" s="442"/>
      <c r="AO277" s="442"/>
      <c r="AP277" s="442"/>
      <c r="AQ277" s="442"/>
      <c r="AR277" s="442"/>
      <c r="AS277" s="442"/>
      <c r="AT277" s="442"/>
      <c r="AU277" s="442"/>
      <c r="AV277" s="442"/>
      <c r="AW277" s="442"/>
      <c r="AX277" s="442"/>
      <c r="AY277" s="442"/>
      <c r="AZ277" s="442"/>
    </row>
    <row r="278" spans="2:52" ht="20.100000000000001" hidden="1" customHeight="1" outlineLevel="1">
      <c r="B278" s="433"/>
      <c r="C278" s="1002"/>
      <c r="D278" s="1003"/>
      <c r="E278" s="1003"/>
      <c r="F278" s="1004"/>
      <c r="G278" s="1005"/>
      <c r="H278" s="1006"/>
      <c r="I278" s="1006"/>
      <c r="J278" s="1006"/>
      <c r="K278" s="1007"/>
      <c r="L278" s="715"/>
      <c r="M278" s="715"/>
      <c r="N278" s="715"/>
      <c r="O278" s="715"/>
      <c r="P278" s="715"/>
      <c r="Q278" s="715"/>
      <c r="R278" s="715"/>
      <c r="S278" s="716"/>
      <c r="T278" s="717"/>
      <c r="U278" s="720">
        <f t="shared" si="89"/>
        <v>0</v>
      </c>
      <c r="V278" s="721">
        <f t="shared" si="90"/>
        <v>0</v>
      </c>
      <c r="W278" s="722">
        <f t="shared" si="91"/>
        <v>0</v>
      </c>
      <c r="X278" s="442"/>
      <c r="Y278" s="442"/>
      <c r="Z278" s="442"/>
      <c r="AA278" s="442"/>
      <c r="AB278" s="442"/>
      <c r="AC278" s="442"/>
      <c r="AD278" s="442"/>
      <c r="AE278" s="442"/>
      <c r="AF278" s="442"/>
      <c r="AG278" s="442"/>
      <c r="AH278" s="442"/>
      <c r="AI278" s="442"/>
      <c r="AJ278" s="442"/>
      <c r="AK278" s="442"/>
      <c r="AL278" s="442"/>
      <c r="AM278" s="442"/>
      <c r="AN278" s="442"/>
      <c r="AO278" s="442"/>
      <c r="AP278" s="442"/>
      <c r="AQ278" s="442"/>
      <c r="AR278" s="442"/>
      <c r="AS278" s="442"/>
      <c r="AT278" s="442"/>
      <c r="AU278" s="442"/>
      <c r="AV278" s="442"/>
      <c r="AW278" s="442"/>
      <c r="AX278" s="442"/>
      <c r="AY278" s="442"/>
      <c r="AZ278" s="442"/>
    </row>
    <row r="279" spans="2:52" ht="20.100000000000001" hidden="1" customHeight="1" outlineLevel="1">
      <c r="B279" s="434"/>
      <c r="C279" s="1002"/>
      <c r="D279" s="1003"/>
      <c r="E279" s="1003"/>
      <c r="F279" s="1004"/>
      <c r="G279" s="1005"/>
      <c r="H279" s="1006"/>
      <c r="I279" s="1006"/>
      <c r="J279" s="1006"/>
      <c r="K279" s="1007"/>
      <c r="L279" s="715"/>
      <c r="M279" s="715"/>
      <c r="N279" s="715"/>
      <c r="O279" s="715"/>
      <c r="P279" s="715"/>
      <c r="Q279" s="715"/>
      <c r="R279" s="715"/>
      <c r="S279" s="716"/>
      <c r="T279" s="717"/>
      <c r="U279" s="720">
        <f t="shared" si="89"/>
        <v>0</v>
      </c>
      <c r="V279" s="721">
        <f t="shared" si="90"/>
        <v>0</v>
      </c>
      <c r="W279" s="722">
        <f t="shared" si="91"/>
        <v>0</v>
      </c>
      <c r="X279" s="442"/>
      <c r="Y279" s="442"/>
      <c r="Z279" s="442"/>
      <c r="AA279" s="442"/>
      <c r="AB279" s="442"/>
      <c r="AC279" s="442"/>
      <c r="AD279" s="442"/>
      <c r="AE279" s="442"/>
      <c r="AF279" s="442"/>
      <c r="AG279" s="442"/>
      <c r="AH279" s="442"/>
      <c r="AI279" s="442"/>
      <c r="AJ279" s="442"/>
      <c r="AK279" s="442"/>
      <c r="AL279" s="442"/>
      <c r="AM279" s="442"/>
      <c r="AN279" s="442"/>
      <c r="AO279" s="442"/>
      <c r="AP279" s="442"/>
      <c r="AQ279" s="442"/>
      <c r="AR279" s="442"/>
      <c r="AS279" s="442"/>
      <c r="AT279" s="442"/>
      <c r="AU279" s="442"/>
      <c r="AV279" s="442"/>
      <c r="AW279" s="442"/>
      <c r="AX279" s="442"/>
      <c r="AY279" s="442"/>
      <c r="AZ279" s="442"/>
    </row>
    <row r="280" spans="2:52" ht="20.100000000000001" hidden="1" customHeight="1" outlineLevel="1">
      <c r="B280" s="434"/>
      <c r="C280" s="1002"/>
      <c r="D280" s="1003"/>
      <c r="E280" s="1003"/>
      <c r="F280" s="1004"/>
      <c r="G280" s="1005"/>
      <c r="H280" s="1006"/>
      <c r="I280" s="1006"/>
      <c r="J280" s="1006"/>
      <c r="K280" s="1007"/>
      <c r="L280" s="715"/>
      <c r="M280" s="715"/>
      <c r="N280" s="715"/>
      <c r="O280" s="715"/>
      <c r="P280" s="715"/>
      <c r="Q280" s="715"/>
      <c r="R280" s="715"/>
      <c r="S280" s="716"/>
      <c r="T280" s="717"/>
      <c r="U280" s="720">
        <f t="shared" si="89"/>
        <v>0</v>
      </c>
      <c r="V280" s="721">
        <f t="shared" si="90"/>
        <v>0</v>
      </c>
      <c r="W280" s="722">
        <f t="shared" si="91"/>
        <v>0</v>
      </c>
      <c r="X280" s="442"/>
      <c r="Y280" s="442"/>
      <c r="Z280" s="442"/>
      <c r="AA280" s="442"/>
      <c r="AB280" s="442"/>
      <c r="AC280" s="442"/>
      <c r="AD280" s="442"/>
      <c r="AE280" s="442"/>
      <c r="AF280" s="442"/>
      <c r="AG280" s="442"/>
      <c r="AH280" s="442"/>
      <c r="AI280" s="442"/>
      <c r="AJ280" s="442"/>
      <c r="AK280" s="442"/>
      <c r="AL280" s="442"/>
      <c r="AM280" s="442"/>
      <c r="AN280" s="442"/>
      <c r="AO280" s="442"/>
      <c r="AP280" s="442"/>
      <c r="AQ280" s="442"/>
      <c r="AR280" s="442"/>
      <c r="AS280" s="442"/>
      <c r="AT280" s="442"/>
      <c r="AU280" s="442"/>
      <c r="AV280" s="442"/>
      <c r="AW280" s="442"/>
      <c r="AX280" s="442"/>
      <c r="AY280" s="442"/>
      <c r="AZ280" s="442"/>
    </row>
    <row r="281" spans="2:52" ht="20.100000000000001" hidden="1" customHeight="1" outlineLevel="1">
      <c r="B281" s="434"/>
      <c r="C281" s="1002"/>
      <c r="D281" s="1003"/>
      <c r="E281" s="1003"/>
      <c r="F281" s="1004"/>
      <c r="G281" s="1005"/>
      <c r="H281" s="1006"/>
      <c r="I281" s="1006"/>
      <c r="J281" s="1006"/>
      <c r="K281" s="1007"/>
      <c r="L281" s="715"/>
      <c r="M281" s="715"/>
      <c r="N281" s="715"/>
      <c r="O281" s="715"/>
      <c r="P281" s="715"/>
      <c r="Q281" s="715"/>
      <c r="R281" s="715"/>
      <c r="S281" s="716"/>
      <c r="T281" s="717"/>
      <c r="U281" s="720">
        <f t="shared" si="89"/>
        <v>0</v>
      </c>
      <c r="V281" s="721">
        <f t="shared" si="90"/>
        <v>0</v>
      </c>
      <c r="W281" s="722">
        <f t="shared" si="91"/>
        <v>0</v>
      </c>
      <c r="X281" s="442"/>
      <c r="Y281" s="442"/>
      <c r="Z281" s="442"/>
      <c r="AA281" s="442"/>
      <c r="AB281" s="442"/>
      <c r="AC281" s="442"/>
      <c r="AD281" s="442"/>
      <c r="AE281" s="442"/>
      <c r="AF281" s="442"/>
      <c r="AG281" s="442"/>
      <c r="AH281" s="442"/>
      <c r="AI281" s="442"/>
      <c r="AJ281" s="442"/>
      <c r="AK281" s="442"/>
      <c r="AL281" s="442"/>
      <c r="AM281" s="442"/>
      <c r="AN281" s="442"/>
      <c r="AO281" s="442"/>
      <c r="AP281" s="442"/>
      <c r="AQ281" s="442"/>
      <c r="AR281" s="442"/>
      <c r="AS281" s="442"/>
      <c r="AT281" s="442"/>
      <c r="AU281" s="442"/>
      <c r="AV281" s="442"/>
      <c r="AW281" s="442"/>
      <c r="AX281" s="442"/>
      <c r="AY281" s="442"/>
      <c r="AZ281" s="442"/>
    </row>
    <row r="282" spans="2:52" ht="20.100000000000001" hidden="1" customHeight="1" outlineLevel="1">
      <c r="B282" s="434"/>
      <c r="C282" s="1002"/>
      <c r="D282" s="1003"/>
      <c r="E282" s="1003"/>
      <c r="F282" s="1004"/>
      <c r="G282" s="1005"/>
      <c r="H282" s="1006"/>
      <c r="I282" s="1006"/>
      <c r="J282" s="1006"/>
      <c r="K282" s="1007"/>
      <c r="L282" s="715"/>
      <c r="M282" s="715"/>
      <c r="N282" s="715"/>
      <c r="O282" s="715"/>
      <c r="P282" s="715"/>
      <c r="Q282" s="715"/>
      <c r="R282" s="715"/>
      <c r="S282" s="716"/>
      <c r="T282" s="717"/>
      <c r="U282" s="720">
        <f t="shared" si="89"/>
        <v>0</v>
      </c>
      <c r="V282" s="721">
        <f t="shared" si="90"/>
        <v>0</v>
      </c>
      <c r="W282" s="722">
        <f t="shared" si="91"/>
        <v>0</v>
      </c>
      <c r="X282" s="442"/>
      <c r="Y282" s="442"/>
      <c r="Z282" s="442"/>
      <c r="AA282" s="442"/>
      <c r="AB282" s="442"/>
      <c r="AC282" s="442"/>
      <c r="AD282" s="442"/>
      <c r="AE282" s="442"/>
      <c r="AF282" s="442"/>
      <c r="AG282" s="442"/>
      <c r="AH282" s="442"/>
      <c r="AI282" s="442"/>
      <c r="AJ282" s="442"/>
      <c r="AK282" s="442"/>
      <c r="AL282" s="442"/>
      <c r="AM282" s="442"/>
      <c r="AN282" s="442"/>
      <c r="AO282" s="442"/>
      <c r="AP282" s="442"/>
      <c r="AQ282" s="442"/>
      <c r="AR282" s="442"/>
      <c r="AS282" s="442"/>
      <c r="AT282" s="442"/>
      <c r="AU282" s="442"/>
      <c r="AV282" s="442"/>
      <c r="AW282" s="442"/>
      <c r="AX282" s="442"/>
      <c r="AY282" s="442"/>
      <c r="AZ282" s="442"/>
    </row>
    <row r="283" spans="2:52" ht="20.100000000000001" hidden="1" customHeight="1" outlineLevel="1">
      <c r="B283" s="434"/>
      <c r="C283" s="1002"/>
      <c r="D283" s="1003"/>
      <c r="E283" s="1003"/>
      <c r="F283" s="1004"/>
      <c r="G283" s="1005"/>
      <c r="H283" s="1006"/>
      <c r="I283" s="1006"/>
      <c r="J283" s="1006"/>
      <c r="K283" s="1007"/>
      <c r="L283" s="715"/>
      <c r="M283" s="715"/>
      <c r="N283" s="715"/>
      <c r="O283" s="715"/>
      <c r="P283" s="715"/>
      <c r="Q283" s="715"/>
      <c r="R283" s="715"/>
      <c r="S283" s="716"/>
      <c r="T283" s="717"/>
      <c r="U283" s="720">
        <f t="shared" si="89"/>
        <v>0</v>
      </c>
      <c r="V283" s="721">
        <f t="shared" si="90"/>
        <v>0</v>
      </c>
      <c r="W283" s="722">
        <f t="shared" si="91"/>
        <v>0</v>
      </c>
      <c r="X283" s="442"/>
      <c r="Y283" s="442"/>
      <c r="Z283" s="442"/>
      <c r="AA283" s="442"/>
      <c r="AB283" s="442"/>
      <c r="AC283" s="442"/>
      <c r="AD283" s="442"/>
      <c r="AE283" s="442"/>
      <c r="AF283" s="442"/>
      <c r="AG283" s="442"/>
      <c r="AH283" s="442"/>
      <c r="AI283" s="442"/>
      <c r="AJ283" s="442"/>
      <c r="AK283" s="442"/>
      <c r="AL283" s="442"/>
      <c r="AM283" s="442"/>
      <c r="AN283" s="442"/>
      <c r="AO283" s="442"/>
      <c r="AP283" s="442"/>
      <c r="AQ283" s="442"/>
      <c r="AR283" s="442"/>
      <c r="AS283" s="442"/>
      <c r="AT283" s="442"/>
      <c r="AU283" s="442"/>
      <c r="AV283" s="442"/>
      <c r="AW283" s="442"/>
      <c r="AX283" s="442"/>
      <c r="AY283" s="442"/>
      <c r="AZ283" s="442"/>
    </row>
    <row r="284" spans="2:52" ht="20.100000000000001" hidden="1" customHeight="1" outlineLevel="1">
      <c r="B284" s="434"/>
      <c r="C284" s="1002"/>
      <c r="D284" s="1003"/>
      <c r="E284" s="1003"/>
      <c r="F284" s="1004"/>
      <c r="G284" s="1005"/>
      <c r="H284" s="1006"/>
      <c r="I284" s="1006"/>
      <c r="J284" s="1006"/>
      <c r="K284" s="1007"/>
      <c r="L284" s="715"/>
      <c r="M284" s="715"/>
      <c r="N284" s="715"/>
      <c r="O284" s="715"/>
      <c r="P284" s="715"/>
      <c r="Q284" s="715"/>
      <c r="R284" s="715"/>
      <c r="S284" s="716"/>
      <c r="T284" s="717"/>
      <c r="U284" s="720">
        <f t="shared" si="89"/>
        <v>0</v>
      </c>
      <c r="V284" s="721">
        <f t="shared" si="90"/>
        <v>0</v>
      </c>
      <c r="W284" s="722">
        <f t="shared" si="91"/>
        <v>0</v>
      </c>
      <c r="X284" s="442"/>
      <c r="Y284" s="442"/>
      <c r="Z284" s="442"/>
      <c r="AA284" s="442"/>
      <c r="AB284" s="442"/>
      <c r="AC284" s="442"/>
      <c r="AD284" s="442"/>
      <c r="AE284" s="442"/>
      <c r="AF284" s="442"/>
      <c r="AG284" s="442"/>
      <c r="AH284" s="442"/>
      <c r="AI284" s="442"/>
      <c r="AJ284" s="442"/>
      <c r="AK284" s="442"/>
      <c r="AL284" s="442"/>
      <c r="AM284" s="442"/>
      <c r="AN284" s="442"/>
      <c r="AO284" s="442"/>
      <c r="AP284" s="442"/>
      <c r="AQ284" s="442"/>
      <c r="AR284" s="442"/>
      <c r="AS284" s="442"/>
      <c r="AT284" s="442"/>
      <c r="AU284" s="442"/>
      <c r="AV284" s="442"/>
      <c r="AW284" s="442"/>
      <c r="AX284" s="442"/>
      <c r="AY284" s="442"/>
      <c r="AZ284" s="442"/>
    </row>
    <row r="285" spans="2:52" ht="20.100000000000001" hidden="1" customHeight="1" outlineLevel="1">
      <c r="B285" s="434"/>
      <c r="C285" s="1002"/>
      <c r="D285" s="1003"/>
      <c r="E285" s="1003"/>
      <c r="F285" s="1004"/>
      <c r="G285" s="1005"/>
      <c r="H285" s="1006"/>
      <c r="I285" s="1006"/>
      <c r="J285" s="1006"/>
      <c r="K285" s="1007"/>
      <c r="L285" s="715"/>
      <c r="M285" s="715"/>
      <c r="N285" s="715"/>
      <c r="O285" s="715"/>
      <c r="P285" s="715"/>
      <c r="Q285" s="715"/>
      <c r="R285" s="715"/>
      <c r="S285" s="716"/>
      <c r="T285" s="717"/>
      <c r="U285" s="720">
        <f t="shared" si="89"/>
        <v>0</v>
      </c>
      <c r="V285" s="721">
        <f t="shared" si="90"/>
        <v>0</v>
      </c>
      <c r="W285" s="722">
        <f t="shared" si="91"/>
        <v>0</v>
      </c>
      <c r="X285" s="442"/>
      <c r="Y285" s="442"/>
      <c r="Z285" s="442"/>
      <c r="AA285" s="442"/>
      <c r="AB285" s="442"/>
      <c r="AC285" s="442"/>
      <c r="AD285" s="442"/>
      <c r="AE285" s="442"/>
      <c r="AF285" s="442"/>
      <c r="AG285" s="442"/>
      <c r="AH285" s="442"/>
      <c r="AI285" s="442"/>
      <c r="AJ285" s="442"/>
      <c r="AK285" s="442"/>
      <c r="AL285" s="442"/>
      <c r="AM285" s="442"/>
      <c r="AN285" s="442"/>
      <c r="AO285" s="442"/>
      <c r="AP285" s="442"/>
      <c r="AQ285" s="442"/>
      <c r="AR285" s="442"/>
      <c r="AS285" s="442"/>
      <c r="AT285" s="442"/>
      <c r="AU285" s="442"/>
      <c r="AV285" s="442"/>
      <c r="AW285" s="442"/>
      <c r="AX285" s="442"/>
      <c r="AY285" s="442"/>
      <c r="AZ285" s="442"/>
    </row>
    <row r="286" spans="2:52" ht="20.100000000000001" hidden="1" customHeight="1" outlineLevel="1">
      <c r="B286" s="434"/>
      <c r="C286" s="1002"/>
      <c r="D286" s="1003"/>
      <c r="E286" s="1003"/>
      <c r="F286" s="1004"/>
      <c r="G286" s="1005"/>
      <c r="H286" s="1006"/>
      <c r="I286" s="1006"/>
      <c r="J286" s="1006"/>
      <c r="K286" s="1007"/>
      <c r="L286" s="715"/>
      <c r="M286" s="715"/>
      <c r="N286" s="715"/>
      <c r="O286" s="715"/>
      <c r="P286" s="715"/>
      <c r="Q286" s="715"/>
      <c r="R286" s="715"/>
      <c r="S286" s="716"/>
      <c r="T286" s="717"/>
      <c r="U286" s="720">
        <f t="shared" si="89"/>
        <v>0</v>
      </c>
      <c r="V286" s="721">
        <f t="shared" si="90"/>
        <v>0</v>
      </c>
      <c r="W286" s="722">
        <f t="shared" si="91"/>
        <v>0</v>
      </c>
      <c r="X286" s="442"/>
      <c r="Y286" s="442"/>
      <c r="Z286" s="442"/>
      <c r="AA286" s="442"/>
      <c r="AB286" s="442"/>
      <c r="AC286" s="442"/>
      <c r="AD286" s="442"/>
      <c r="AE286" s="442"/>
      <c r="AF286" s="442"/>
      <c r="AG286" s="442"/>
      <c r="AH286" s="442"/>
      <c r="AI286" s="442"/>
      <c r="AJ286" s="442"/>
      <c r="AK286" s="442"/>
      <c r="AL286" s="442"/>
      <c r="AM286" s="442"/>
      <c r="AN286" s="442"/>
      <c r="AO286" s="442"/>
      <c r="AP286" s="442"/>
      <c r="AQ286" s="442"/>
      <c r="AR286" s="442"/>
      <c r="AS286" s="442"/>
      <c r="AT286" s="442"/>
      <c r="AU286" s="442"/>
      <c r="AV286" s="442"/>
      <c r="AW286" s="442"/>
      <c r="AX286" s="442"/>
      <c r="AY286" s="442"/>
      <c r="AZ286" s="442"/>
    </row>
    <row r="287" spans="2:52" ht="20.100000000000001" hidden="1" customHeight="1" outlineLevel="1">
      <c r="B287" s="434"/>
      <c r="C287" s="1002"/>
      <c r="D287" s="1003"/>
      <c r="E287" s="1003"/>
      <c r="F287" s="1004"/>
      <c r="G287" s="1005"/>
      <c r="H287" s="1006"/>
      <c r="I287" s="1006"/>
      <c r="J287" s="1006"/>
      <c r="K287" s="1007"/>
      <c r="L287" s="715"/>
      <c r="M287" s="715"/>
      <c r="N287" s="715"/>
      <c r="O287" s="715"/>
      <c r="P287" s="715"/>
      <c r="Q287" s="715"/>
      <c r="R287" s="715"/>
      <c r="S287" s="716"/>
      <c r="T287" s="717"/>
      <c r="U287" s="720">
        <f t="shared" si="89"/>
        <v>0</v>
      </c>
      <c r="V287" s="721">
        <f t="shared" si="90"/>
        <v>0</v>
      </c>
      <c r="W287" s="722">
        <f t="shared" si="91"/>
        <v>0</v>
      </c>
      <c r="X287" s="442"/>
      <c r="Y287" s="442"/>
      <c r="Z287" s="442"/>
      <c r="AA287" s="442"/>
      <c r="AB287" s="442"/>
      <c r="AC287" s="442"/>
      <c r="AD287" s="442"/>
      <c r="AE287" s="442"/>
      <c r="AF287" s="442"/>
      <c r="AG287" s="442"/>
      <c r="AH287" s="442"/>
      <c r="AI287" s="442"/>
      <c r="AJ287" s="442"/>
      <c r="AK287" s="442"/>
      <c r="AL287" s="442"/>
      <c r="AM287" s="442"/>
      <c r="AN287" s="442"/>
      <c r="AO287" s="442"/>
      <c r="AP287" s="442"/>
      <c r="AQ287" s="442"/>
      <c r="AR287" s="442"/>
      <c r="AS287" s="442"/>
      <c r="AT287" s="442"/>
      <c r="AU287" s="442"/>
      <c r="AV287" s="442"/>
      <c r="AW287" s="442"/>
      <c r="AX287" s="442"/>
      <c r="AY287" s="442"/>
      <c r="AZ287" s="442"/>
    </row>
    <row r="288" spans="2:52" s="19" customFormat="1" ht="9.9499999999999993" hidden="1" customHeight="1" outlineLevel="1">
      <c r="B288" s="435"/>
      <c r="C288" s="437"/>
      <c r="D288" s="437"/>
      <c r="E288" s="437"/>
      <c r="F288" s="437"/>
      <c r="G288" s="666"/>
      <c r="H288" s="666"/>
      <c r="I288" s="666"/>
      <c r="J288" s="666"/>
      <c r="K288" s="666"/>
      <c r="L288" s="438"/>
      <c r="M288" s="438"/>
      <c r="N288" s="438"/>
      <c r="O288" s="438"/>
      <c r="P288" s="438"/>
      <c r="Q288" s="438"/>
      <c r="R288" s="438"/>
      <c r="S288" s="438"/>
      <c r="T288" s="439"/>
      <c r="U288" s="439"/>
      <c r="V288" s="439"/>
      <c r="W288" s="667"/>
      <c r="X288" s="668"/>
      <c r="Y288" s="668"/>
      <c r="Z288" s="668"/>
      <c r="AA288" s="668"/>
      <c r="AB288" s="668"/>
      <c r="AC288" s="668"/>
      <c r="AD288" s="668"/>
      <c r="AE288" s="668"/>
      <c r="AF288" s="668"/>
      <c r="AG288" s="668"/>
      <c r="AH288" s="668"/>
      <c r="AI288" s="668"/>
      <c r="AJ288" s="668"/>
      <c r="AK288" s="668"/>
      <c r="AL288" s="668"/>
      <c r="AM288" s="668"/>
      <c r="AN288" s="668"/>
      <c r="AO288" s="668"/>
      <c r="AP288" s="668"/>
      <c r="AQ288" s="668"/>
      <c r="AR288" s="668"/>
      <c r="AS288" s="668"/>
      <c r="AT288" s="668"/>
      <c r="AU288" s="668"/>
      <c r="AV288" s="668"/>
      <c r="AW288" s="668"/>
      <c r="AX288" s="668"/>
      <c r="AY288" s="668"/>
      <c r="AZ288" s="668"/>
    </row>
    <row r="289" spans="2:52" ht="20.100000000000001" customHeight="1" collapsed="1">
      <c r="B289" s="32">
        <f>B277+1</f>
        <v>24</v>
      </c>
      <c r="C289" s="1013"/>
      <c r="D289" s="1014"/>
      <c r="E289" s="1014"/>
      <c r="F289" s="1015"/>
      <c r="G289" s="1016"/>
      <c r="H289" s="1017"/>
      <c r="I289" s="1017"/>
      <c r="J289" s="1017"/>
      <c r="K289" s="1018"/>
      <c r="L289" s="701">
        <f t="shared" ref="L289:R289" si="92">SUM(L290:L299)</f>
        <v>0</v>
      </c>
      <c r="M289" s="702">
        <f t="shared" si="92"/>
        <v>0</v>
      </c>
      <c r="N289" s="703">
        <f t="shared" si="92"/>
        <v>0</v>
      </c>
      <c r="O289" s="703">
        <f t="shared" si="92"/>
        <v>0</v>
      </c>
      <c r="P289" s="702">
        <f t="shared" si="92"/>
        <v>0</v>
      </c>
      <c r="Q289" s="704">
        <f t="shared" si="92"/>
        <v>0</v>
      </c>
      <c r="R289" s="701">
        <f t="shared" si="92"/>
        <v>0</v>
      </c>
      <c r="S289" s="705">
        <v>1</v>
      </c>
      <c r="T289" s="706">
        <f>(S290*T290)+(S291*T291)+(S292*T292)+(S293*T293)+(S294*T294)+(S295*T295)+(S296*T296)+(S297*T297)+(S298*T298)+(S299*T299)</f>
        <v>0</v>
      </c>
      <c r="U289" s="665">
        <f t="shared" ref="U289:U299" si="93">S289*T289*(1+MGKZ)*(1+Gewinn)*(1+Sicherheit)</f>
        <v>0</v>
      </c>
      <c r="V289" s="643">
        <f t="shared" ref="V289:V299" si="94">R289*Fertigung</f>
        <v>0</v>
      </c>
      <c r="W289" s="50">
        <f t="shared" ref="W289:W299" si="95">L289*$E$6+M289*$M$6+N289*$M$7+O289*$M$8+P289*$E$7+Q289*$M$9+U289+V289</f>
        <v>0</v>
      </c>
      <c r="X289" s="442"/>
      <c r="Y289" s="442"/>
      <c r="Z289" s="442"/>
      <c r="AA289" s="442"/>
      <c r="AB289" s="442"/>
      <c r="AC289" s="442"/>
      <c r="AD289" s="442"/>
      <c r="AE289" s="442"/>
      <c r="AF289" s="442"/>
      <c r="AG289" s="442"/>
      <c r="AH289" s="442"/>
      <c r="AI289" s="442"/>
      <c r="AJ289" s="442"/>
      <c r="AK289" s="442"/>
      <c r="AL289" s="442"/>
      <c r="AM289" s="442"/>
      <c r="AN289" s="442"/>
      <c r="AO289" s="442"/>
      <c r="AP289" s="442"/>
      <c r="AQ289" s="442"/>
      <c r="AR289" s="442"/>
      <c r="AS289" s="442"/>
      <c r="AT289" s="442"/>
      <c r="AU289" s="442"/>
      <c r="AV289" s="442"/>
      <c r="AW289" s="442"/>
      <c r="AX289" s="442"/>
      <c r="AY289" s="442"/>
      <c r="AZ289" s="442"/>
    </row>
    <row r="290" spans="2:52" ht="20.100000000000001" hidden="1" customHeight="1" outlineLevel="1">
      <c r="B290" s="433"/>
      <c r="C290" s="1002"/>
      <c r="D290" s="1003"/>
      <c r="E290" s="1003"/>
      <c r="F290" s="1004"/>
      <c r="G290" s="1005"/>
      <c r="H290" s="1006"/>
      <c r="I290" s="1006"/>
      <c r="J290" s="1006"/>
      <c r="K290" s="1007"/>
      <c r="L290" s="715"/>
      <c r="M290" s="715"/>
      <c r="N290" s="715"/>
      <c r="O290" s="715"/>
      <c r="P290" s="715"/>
      <c r="Q290" s="715"/>
      <c r="R290" s="715"/>
      <c r="S290" s="716"/>
      <c r="T290" s="717"/>
      <c r="U290" s="720">
        <f t="shared" si="93"/>
        <v>0</v>
      </c>
      <c r="V290" s="721">
        <f t="shared" si="94"/>
        <v>0</v>
      </c>
      <c r="W290" s="722">
        <f t="shared" si="95"/>
        <v>0</v>
      </c>
      <c r="X290" s="442"/>
      <c r="Y290" s="442"/>
      <c r="Z290" s="442"/>
      <c r="AA290" s="442"/>
      <c r="AB290" s="442"/>
      <c r="AC290" s="442"/>
      <c r="AD290" s="442"/>
      <c r="AE290" s="442"/>
      <c r="AF290" s="442"/>
      <c r="AG290" s="442"/>
      <c r="AH290" s="442"/>
      <c r="AI290" s="442"/>
      <c r="AJ290" s="442"/>
      <c r="AK290" s="442"/>
      <c r="AL290" s="442"/>
      <c r="AM290" s="442"/>
      <c r="AN290" s="442"/>
      <c r="AO290" s="442"/>
      <c r="AP290" s="442"/>
      <c r="AQ290" s="442"/>
      <c r="AR290" s="442"/>
      <c r="AS290" s="442"/>
      <c r="AT290" s="442"/>
      <c r="AU290" s="442"/>
      <c r="AV290" s="442"/>
      <c r="AW290" s="442"/>
      <c r="AX290" s="442"/>
      <c r="AY290" s="442"/>
      <c r="AZ290" s="442"/>
    </row>
    <row r="291" spans="2:52" ht="20.100000000000001" hidden="1" customHeight="1" outlineLevel="1">
      <c r="B291" s="434"/>
      <c r="C291" s="1002"/>
      <c r="D291" s="1003"/>
      <c r="E291" s="1003"/>
      <c r="F291" s="1004"/>
      <c r="G291" s="1005"/>
      <c r="H291" s="1006"/>
      <c r="I291" s="1006"/>
      <c r="J291" s="1006"/>
      <c r="K291" s="1007"/>
      <c r="L291" s="715"/>
      <c r="M291" s="715"/>
      <c r="N291" s="715"/>
      <c r="O291" s="715"/>
      <c r="P291" s="715"/>
      <c r="Q291" s="715"/>
      <c r="R291" s="715"/>
      <c r="S291" s="716"/>
      <c r="T291" s="717"/>
      <c r="U291" s="720">
        <f t="shared" si="93"/>
        <v>0</v>
      </c>
      <c r="V291" s="721">
        <f t="shared" si="94"/>
        <v>0</v>
      </c>
      <c r="W291" s="722">
        <f t="shared" si="95"/>
        <v>0</v>
      </c>
      <c r="X291" s="442"/>
      <c r="Y291" s="442"/>
      <c r="Z291" s="442"/>
      <c r="AA291" s="442"/>
      <c r="AB291" s="442"/>
      <c r="AC291" s="442"/>
      <c r="AD291" s="442"/>
      <c r="AE291" s="442"/>
      <c r="AF291" s="442"/>
      <c r="AG291" s="442"/>
      <c r="AH291" s="442"/>
      <c r="AI291" s="442"/>
      <c r="AJ291" s="442"/>
      <c r="AK291" s="442"/>
      <c r="AL291" s="442"/>
      <c r="AM291" s="442"/>
      <c r="AN291" s="442"/>
      <c r="AO291" s="442"/>
      <c r="AP291" s="442"/>
      <c r="AQ291" s="442"/>
      <c r="AR291" s="442"/>
      <c r="AS291" s="442"/>
      <c r="AT291" s="442"/>
      <c r="AU291" s="442"/>
      <c r="AV291" s="442"/>
      <c r="AW291" s="442"/>
      <c r="AX291" s="442"/>
      <c r="AY291" s="442"/>
      <c r="AZ291" s="442"/>
    </row>
    <row r="292" spans="2:52" ht="20.100000000000001" hidden="1" customHeight="1" outlineLevel="1">
      <c r="B292" s="434"/>
      <c r="C292" s="1002"/>
      <c r="D292" s="1003"/>
      <c r="E292" s="1003"/>
      <c r="F292" s="1004"/>
      <c r="G292" s="1005"/>
      <c r="H292" s="1006"/>
      <c r="I292" s="1006"/>
      <c r="J292" s="1006"/>
      <c r="K292" s="1007"/>
      <c r="L292" s="715"/>
      <c r="M292" s="715"/>
      <c r="N292" s="715"/>
      <c r="O292" s="715"/>
      <c r="P292" s="715"/>
      <c r="Q292" s="715"/>
      <c r="R292" s="715"/>
      <c r="S292" s="716"/>
      <c r="T292" s="717"/>
      <c r="U292" s="720">
        <f t="shared" si="93"/>
        <v>0</v>
      </c>
      <c r="V292" s="721">
        <f t="shared" si="94"/>
        <v>0</v>
      </c>
      <c r="W292" s="722">
        <f t="shared" si="95"/>
        <v>0</v>
      </c>
      <c r="X292" s="442"/>
      <c r="Y292" s="442"/>
      <c r="Z292" s="442"/>
      <c r="AA292" s="442"/>
      <c r="AB292" s="442"/>
      <c r="AC292" s="442"/>
      <c r="AD292" s="442"/>
      <c r="AE292" s="442"/>
      <c r="AF292" s="442"/>
      <c r="AG292" s="442"/>
      <c r="AH292" s="442"/>
      <c r="AI292" s="442"/>
      <c r="AJ292" s="442"/>
      <c r="AK292" s="442"/>
      <c r="AL292" s="442"/>
      <c r="AM292" s="442"/>
      <c r="AN292" s="442"/>
      <c r="AO292" s="442"/>
      <c r="AP292" s="442"/>
      <c r="AQ292" s="442"/>
      <c r="AR292" s="442"/>
      <c r="AS292" s="442"/>
      <c r="AT292" s="442"/>
      <c r="AU292" s="442"/>
      <c r="AV292" s="442"/>
      <c r="AW292" s="442"/>
      <c r="AX292" s="442"/>
      <c r="AY292" s="442"/>
      <c r="AZ292" s="442"/>
    </row>
    <row r="293" spans="2:52" ht="20.100000000000001" hidden="1" customHeight="1" outlineLevel="1">
      <c r="B293" s="434"/>
      <c r="C293" s="1002"/>
      <c r="D293" s="1003"/>
      <c r="E293" s="1003"/>
      <c r="F293" s="1004"/>
      <c r="G293" s="1005"/>
      <c r="H293" s="1006"/>
      <c r="I293" s="1006"/>
      <c r="J293" s="1006"/>
      <c r="K293" s="1007"/>
      <c r="L293" s="715"/>
      <c r="M293" s="715"/>
      <c r="N293" s="715"/>
      <c r="O293" s="715"/>
      <c r="P293" s="715"/>
      <c r="Q293" s="715"/>
      <c r="R293" s="715"/>
      <c r="S293" s="716"/>
      <c r="T293" s="717"/>
      <c r="U293" s="720">
        <f t="shared" si="93"/>
        <v>0</v>
      </c>
      <c r="V293" s="721">
        <f t="shared" si="94"/>
        <v>0</v>
      </c>
      <c r="W293" s="722">
        <f t="shared" si="95"/>
        <v>0</v>
      </c>
      <c r="X293" s="442"/>
      <c r="Y293" s="442"/>
      <c r="Z293" s="442"/>
      <c r="AA293" s="442"/>
      <c r="AB293" s="442"/>
      <c r="AC293" s="442"/>
      <c r="AD293" s="442"/>
      <c r="AE293" s="442"/>
      <c r="AF293" s="442"/>
      <c r="AG293" s="442"/>
      <c r="AH293" s="442"/>
      <c r="AI293" s="442"/>
      <c r="AJ293" s="442"/>
      <c r="AK293" s="442"/>
      <c r="AL293" s="442"/>
      <c r="AM293" s="442"/>
      <c r="AN293" s="442"/>
      <c r="AO293" s="442"/>
      <c r="AP293" s="442"/>
      <c r="AQ293" s="442"/>
      <c r="AR293" s="442"/>
      <c r="AS293" s="442"/>
      <c r="AT293" s="442"/>
      <c r="AU293" s="442"/>
      <c r="AV293" s="442"/>
      <c r="AW293" s="442"/>
      <c r="AX293" s="442"/>
      <c r="AY293" s="442"/>
      <c r="AZ293" s="442"/>
    </row>
    <row r="294" spans="2:52" ht="20.100000000000001" hidden="1" customHeight="1" outlineLevel="1">
      <c r="B294" s="434"/>
      <c r="C294" s="1002"/>
      <c r="D294" s="1003"/>
      <c r="E294" s="1003"/>
      <c r="F294" s="1004"/>
      <c r="G294" s="1005"/>
      <c r="H294" s="1006"/>
      <c r="I294" s="1006"/>
      <c r="J294" s="1006"/>
      <c r="K294" s="1007"/>
      <c r="L294" s="715"/>
      <c r="M294" s="715"/>
      <c r="N294" s="715"/>
      <c r="O294" s="715"/>
      <c r="P294" s="715"/>
      <c r="Q294" s="715"/>
      <c r="R294" s="715"/>
      <c r="S294" s="716"/>
      <c r="T294" s="717"/>
      <c r="U294" s="720">
        <f t="shared" si="93"/>
        <v>0</v>
      </c>
      <c r="V294" s="721">
        <f t="shared" si="94"/>
        <v>0</v>
      </c>
      <c r="W294" s="722">
        <f t="shared" si="95"/>
        <v>0</v>
      </c>
      <c r="X294" s="442"/>
      <c r="Y294" s="442"/>
      <c r="Z294" s="442"/>
      <c r="AA294" s="442"/>
      <c r="AB294" s="442"/>
      <c r="AC294" s="442"/>
      <c r="AD294" s="442"/>
      <c r="AE294" s="442"/>
      <c r="AF294" s="442"/>
      <c r="AG294" s="442"/>
      <c r="AH294" s="442"/>
      <c r="AI294" s="442"/>
      <c r="AJ294" s="442"/>
      <c r="AK294" s="442"/>
      <c r="AL294" s="442"/>
      <c r="AM294" s="442"/>
      <c r="AN294" s="442"/>
      <c r="AO294" s="442"/>
      <c r="AP294" s="442"/>
      <c r="AQ294" s="442"/>
      <c r="AR294" s="442"/>
      <c r="AS294" s="442"/>
      <c r="AT294" s="442"/>
      <c r="AU294" s="442"/>
      <c r="AV294" s="442"/>
      <c r="AW294" s="442"/>
      <c r="AX294" s="442"/>
      <c r="AY294" s="442"/>
      <c r="AZ294" s="442"/>
    </row>
    <row r="295" spans="2:52" ht="20.100000000000001" hidden="1" customHeight="1" outlineLevel="1">
      <c r="B295" s="434"/>
      <c r="C295" s="1002"/>
      <c r="D295" s="1003"/>
      <c r="E295" s="1003"/>
      <c r="F295" s="1004"/>
      <c r="G295" s="1005"/>
      <c r="H295" s="1006"/>
      <c r="I295" s="1006"/>
      <c r="J295" s="1006"/>
      <c r="K295" s="1007"/>
      <c r="L295" s="715"/>
      <c r="M295" s="715"/>
      <c r="N295" s="715"/>
      <c r="O295" s="715"/>
      <c r="P295" s="715"/>
      <c r="Q295" s="715"/>
      <c r="R295" s="715"/>
      <c r="S295" s="716"/>
      <c r="T295" s="717"/>
      <c r="U295" s="720">
        <f t="shared" si="93"/>
        <v>0</v>
      </c>
      <c r="V295" s="721">
        <f t="shared" si="94"/>
        <v>0</v>
      </c>
      <c r="W295" s="722">
        <f t="shared" si="95"/>
        <v>0</v>
      </c>
      <c r="X295" s="442"/>
      <c r="Y295" s="442"/>
      <c r="Z295" s="442"/>
      <c r="AA295" s="442"/>
      <c r="AB295" s="442"/>
      <c r="AC295" s="442"/>
      <c r="AD295" s="442"/>
      <c r="AE295" s="442"/>
      <c r="AF295" s="442"/>
      <c r="AG295" s="442"/>
      <c r="AH295" s="442"/>
      <c r="AI295" s="442"/>
      <c r="AJ295" s="442"/>
      <c r="AK295" s="442"/>
      <c r="AL295" s="442"/>
      <c r="AM295" s="442"/>
      <c r="AN295" s="442"/>
      <c r="AO295" s="442"/>
      <c r="AP295" s="442"/>
      <c r="AQ295" s="442"/>
      <c r="AR295" s="442"/>
      <c r="AS295" s="442"/>
      <c r="AT295" s="442"/>
      <c r="AU295" s="442"/>
      <c r="AV295" s="442"/>
      <c r="AW295" s="442"/>
      <c r="AX295" s="442"/>
      <c r="AY295" s="442"/>
      <c r="AZ295" s="442"/>
    </row>
    <row r="296" spans="2:52" ht="20.100000000000001" hidden="1" customHeight="1" outlineLevel="1">
      <c r="B296" s="434"/>
      <c r="C296" s="1002"/>
      <c r="D296" s="1003"/>
      <c r="E296" s="1003"/>
      <c r="F296" s="1004"/>
      <c r="G296" s="1005"/>
      <c r="H296" s="1006"/>
      <c r="I296" s="1006"/>
      <c r="J296" s="1006"/>
      <c r="K296" s="1007"/>
      <c r="L296" s="715"/>
      <c r="M296" s="715"/>
      <c r="N296" s="715"/>
      <c r="O296" s="715"/>
      <c r="P296" s="715"/>
      <c r="Q296" s="715"/>
      <c r="R296" s="715"/>
      <c r="S296" s="716"/>
      <c r="T296" s="717"/>
      <c r="U296" s="720">
        <f t="shared" si="93"/>
        <v>0</v>
      </c>
      <c r="V296" s="721">
        <f t="shared" si="94"/>
        <v>0</v>
      </c>
      <c r="W296" s="722">
        <f t="shared" si="95"/>
        <v>0</v>
      </c>
      <c r="X296" s="442"/>
      <c r="Y296" s="442"/>
      <c r="Z296" s="442"/>
      <c r="AA296" s="442"/>
      <c r="AB296" s="442"/>
      <c r="AC296" s="442"/>
      <c r="AD296" s="442"/>
      <c r="AE296" s="442"/>
      <c r="AF296" s="442"/>
      <c r="AG296" s="442"/>
      <c r="AH296" s="442"/>
      <c r="AI296" s="442"/>
      <c r="AJ296" s="442"/>
      <c r="AK296" s="442"/>
      <c r="AL296" s="442"/>
      <c r="AM296" s="442"/>
      <c r="AN296" s="442"/>
      <c r="AO296" s="442"/>
      <c r="AP296" s="442"/>
      <c r="AQ296" s="442"/>
      <c r="AR296" s="442"/>
      <c r="AS296" s="442"/>
      <c r="AT296" s="442"/>
      <c r="AU296" s="442"/>
      <c r="AV296" s="442"/>
      <c r="AW296" s="442"/>
      <c r="AX296" s="442"/>
      <c r="AY296" s="442"/>
      <c r="AZ296" s="442"/>
    </row>
    <row r="297" spans="2:52" ht="20.100000000000001" hidden="1" customHeight="1" outlineLevel="1">
      <c r="B297" s="434"/>
      <c r="C297" s="1002"/>
      <c r="D297" s="1003"/>
      <c r="E297" s="1003"/>
      <c r="F297" s="1004"/>
      <c r="G297" s="1005"/>
      <c r="H297" s="1006"/>
      <c r="I297" s="1006"/>
      <c r="J297" s="1006"/>
      <c r="K297" s="1007"/>
      <c r="L297" s="715"/>
      <c r="M297" s="715"/>
      <c r="N297" s="715"/>
      <c r="O297" s="715"/>
      <c r="P297" s="715"/>
      <c r="Q297" s="715"/>
      <c r="R297" s="715"/>
      <c r="S297" s="716"/>
      <c r="T297" s="717"/>
      <c r="U297" s="720">
        <f t="shared" si="93"/>
        <v>0</v>
      </c>
      <c r="V297" s="721">
        <f t="shared" si="94"/>
        <v>0</v>
      </c>
      <c r="W297" s="722">
        <f t="shared" si="95"/>
        <v>0</v>
      </c>
      <c r="X297" s="442"/>
      <c r="Y297" s="442"/>
      <c r="Z297" s="442"/>
      <c r="AA297" s="442"/>
      <c r="AB297" s="442"/>
      <c r="AC297" s="442"/>
      <c r="AD297" s="442"/>
      <c r="AE297" s="442"/>
      <c r="AF297" s="442"/>
      <c r="AG297" s="442"/>
      <c r="AH297" s="442"/>
      <c r="AI297" s="442"/>
      <c r="AJ297" s="442"/>
      <c r="AK297" s="442"/>
      <c r="AL297" s="442"/>
      <c r="AM297" s="442"/>
      <c r="AN297" s="442"/>
      <c r="AO297" s="442"/>
      <c r="AP297" s="442"/>
      <c r="AQ297" s="442"/>
      <c r="AR297" s="442"/>
      <c r="AS297" s="442"/>
      <c r="AT297" s="442"/>
      <c r="AU297" s="442"/>
      <c r="AV297" s="442"/>
      <c r="AW297" s="442"/>
      <c r="AX297" s="442"/>
      <c r="AY297" s="442"/>
      <c r="AZ297" s="442"/>
    </row>
    <row r="298" spans="2:52" ht="20.100000000000001" hidden="1" customHeight="1" outlineLevel="1">
      <c r="B298" s="434"/>
      <c r="C298" s="1002"/>
      <c r="D298" s="1003"/>
      <c r="E298" s="1003"/>
      <c r="F298" s="1004"/>
      <c r="G298" s="1005"/>
      <c r="H298" s="1006"/>
      <c r="I298" s="1006"/>
      <c r="J298" s="1006"/>
      <c r="K298" s="1007"/>
      <c r="L298" s="715"/>
      <c r="M298" s="715"/>
      <c r="N298" s="715"/>
      <c r="O298" s="715"/>
      <c r="P298" s="715"/>
      <c r="Q298" s="715"/>
      <c r="R298" s="715"/>
      <c r="S298" s="716"/>
      <c r="T298" s="717"/>
      <c r="U298" s="720">
        <f t="shared" si="93"/>
        <v>0</v>
      </c>
      <c r="V298" s="721">
        <f t="shared" si="94"/>
        <v>0</v>
      </c>
      <c r="W298" s="722">
        <f t="shared" si="95"/>
        <v>0</v>
      </c>
      <c r="X298" s="442"/>
      <c r="Y298" s="442"/>
      <c r="Z298" s="442"/>
      <c r="AA298" s="442"/>
      <c r="AB298" s="442"/>
      <c r="AC298" s="442"/>
      <c r="AD298" s="442"/>
      <c r="AE298" s="442"/>
      <c r="AF298" s="442"/>
      <c r="AG298" s="442"/>
      <c r="AH298" s="442"/>
      <c r="AI298" s="442"/>
      <c r="AJ298" s="442"/>
      <c r="AK298" s="442"/>
      <c r="AL298" s="442"/>
      <c r="AM298" s="442"/>
      <c r="AN298" s="442"/>
      <c r="AO298" s="442"/>
      <c r="AP298" s="442"/>
      <c r="AQ298" s="442"/>
      <c r="AR298" s="442"/>
      <c r="AS298" s="442"/>
      <c r="AT298" s="442"/>
      <c r="AU298" s="442"/>
      <c r="AV298" s="442"/>
      <c r="AW298" s="442"/>
      <c r="AX298" s="442"/>
      <c r="AY298" s="442"/>
      <c r="AZ298" s="442"/>
    </row>
    <row r="299" spans="2:52" ht="20.100000000000001" hidden="1" customHeight="1" outlineLevel="1">
      <c r="B299" s="434"/>
      <c r="C299" s="1002"/>
      <c r="D299" s="1003"/>
      <c r="E299" s="1003"/>
      <c r="F299" s="1004"/>
      <c r="G299" s="1005"/>
      <c r="H299" s="1006"/>
      <c r="I299" s="1006"/>
      <c r="J299" s="1006"/>
      <c r="K299" s="1007"/>
      <c r="L299" s="715"/>
      <c r="M299" s="715"/>
      <c r="N299" s="715"/>
      <c r="O299" s="715"/>
      <c r="P299" s="715"/>
      <c r="Q299" s="715"/>
      <c r="R299" s="715"/>
      <c r="S299" s="716"/>
      <c r="T299" s="717"/>
      <c r="U299" s="720">
        <f t="shared" si="93"/>
        <v>0</v>
      </c>
      <c r="V299" s="721">
        <f t="shared" si="94"/>
        <v>0</v>
      </c>
      <c r="W299" s="722">
        <f t="shared" si="95"/>
        <v>0</v>
      </c>
      <c r="X299" s="442"/>
      <c r="Y299" s="442"/>
      <c r="Z299" s="442"/>
      <c r="AA299" s="442"/>
      <c r="AB299" s="442"/>
      <c r="AC299" s="442"/>
      <c r="AD299" s="442"/>
      <c r="AE299" s="442"/>
      <c r="AF299" s="442"/>
      <c r="AG299" s="442"/>
      <c r="AH299" s="442"/>
      <c r="AI299" s="442"/>
      <c r="AJ299" s="442"/>
      <c r="AK299" s="442"/>
      <c r="AL299" s="442"/>
      <c r="AM299" s="442"/>
      <c r="AN299" s="442"/>
      <c r="AO299" s="442"/>
      <c r="AP299" s="442"/>
      <c r="AQ299" s="442"/>
      <c r="AR299" s="442"/>
      <c r="AS299" s="442"/>
      <c r="AT299" s="442"/>
      <c r="AU299" s="442"/>
      <c r="AV299" s="442"/>
      <c r="AW299" s="442"/>
      <c r="AX299" s="442"/>
      <c r="AY299" s="442"/>
      <c r="AZ299" s="442"/>
    </row>
    <row r="300" spans="2:52" s="19" customFormat="1" ht="9.9499999999999993" hidden="1" customHeight="1" outlineLevel="1">
      <c r="B300" s="435"/>
      <c r="C300" s="437"/>
      <c r="D300" s="437"/>
      <c r="E300" s="437"/>
      <c r="F300" s="437"/>
      <c r="G300" s="666"/>
      <c r="H300" s="666"/>
      <c r="I300" s="666"/>
      <c r="J300" s="666"/>
      <c r="K300" s="666"/>
      <c r="L300" s="438"/>
      <c r="M300" s="438"/>
      <c r="N300" s="438"/>
      <c r="O300" s="438"/>
      <c r="P300" s="438"/>
      <c r="Q300" s="438"/>
      <c r="R300" s="438"/>
      <c r="S300" s="438"/>
      <c r="T300" s="439"/>
      <c r="U300" s="432"/>
      <c r="V300" s="432"/>
      <c r="W300" s="667"/>
      <c r="X300" s="668"/>
      <c r="Y300" s="668"/>
      <c r="Z300" s="668"/>
      <c r="AA300" s="668"/>
      <c r="AB300" s="668"/>
      <c r="AC300" s="668"/>
      <c r="AD300" s="668"/>
      <c r="AE300" s="668"/>
      <c r="AF300" s="668"/>
      <c r="AG300" s="668"/>
      <c r="AH300" s="668"/>
      <c r="AI300" s="668"/>
      <c r="AJ300" s="668"/>
      <c r="AK300" s="668"/>
      <c r="AL300" s="668"/>
      <c r="AM300" s="668"/>
      <c r="AN300" s="668"/>
      <c r="AO300" s="668"/>
      <c r="AP300" s="668"/>
      <c r="AQ300" s="668"/>
      <c r="AR300" s="668"/>
      <c r="AS300" s="668"/>
      <c r="AT300" s="668"/>
      <c r="AU300" s="668"/>
      <c r="AV300" s="668"/>
      <c r="AW300" s="668"/>
      <c r="AX300" s="668"/>
      <c r="AY300" s="668"/>
      <c r="AZ300" s="668"/>
    </row>
    <row r="301" spans="2:52" ht="20.100000000000001" customHeight="1" collapsed="1">
      <c r="B301" s="32">
        <f>B289+1</f>
        <v>25</v>
      </c>
      <c r="C301" s="1013"/>
      <c r="D301" s="1014"/>
      <c r="E301" s="1014"/>
      <c r="F301" s="1015"/>
      <c r="G301" s="1016"/>
      <c r="H301" s="1017"/>
      <c r="I301" s="1017"/>
      <c r="J301" s="1017"/>
      <c r="K301" s="1018"/>
      <c r="L301" s="701">
        <f t="shared" ref="L301:R301" si="96">SUM(L302:L311)</f>
        <v>0</v>
      </c>
      <c r="M301" s="702">
        <f t="shared" si="96"/>
        <v>0</v>
      </c>
      <c r="N301" s="703">
        <f t="shared" si="96"/>
        <v>0</v>
      </c>
      <c r="O301" s="703">
        <f t="shared" si="96"/>
        <v>0</v>
      </c>
      <c r="P301" s="702">
        <f t="shared" si="96"/>
        <v>0</v>
      </c>
      <c r="Q301" s="704">
        <f t="shared" si="96"/>
        <v>0</v>
      </c>
      <c r="R301" s="701">
        <f t="shared" si="96"/>
        <v>0</v>
      </c>
      <c r="S301" s="705">
        <v>1</v>
      </c>
      <c r="T301" s="706">
        <f>(S302*T302)+(S303*T303)+(S304*T304)+(S305*T305)+(S306*T306)+(S307*T307)+(S308*T308)+(S309*T309)+(S310*T310)+(S311*T311)</f>
        <v>0</v>
      </c>
      <c r="U301" s="665">
        <f t="shared" ref="U301:U311" si="97">S301*T301*(1+MGKZ)*(1+Gewinn)*(1+Sicherheit)</f>
        <v>0</v>
      </c>
      <c r="V301" s="643">
        <f t="shared" ref="V301:V311" si="98">R301*Fertigung</f>
        <v>0</v>
      </c>
      <c r="W301" s="50">
        <f t="shared" ref="W301:W311" si="99">L301*$E$6+M301*$M$6+N301*$M$7+O301*$M$8+P301*$E$7+Q301*$M$9+U301+V301</f>
        <v>0</v>
      </c>
      <c r="X301" s="442"/>
      <c r="Y301" s="442"/>
      <c r="Z301" s="442"/>
      <c r="AA301" s="442"/>
      <c r="AB301" s="442"/>
      <c r="AC301" s="442"/>
      <c r="AD301" s="442"/>
      <c r="AE301" s="442"/>
      <c r="AF301" s="442"/>
      <c r="AG301" s="442"/>
      <c r="AH301" s="442"/>
      <c r="AI301" s="442"/>
      <c r="AJ301" s="442"/>
      <c r="AK301" s="442"/>
      <c r="AL301" s="442"/>
      <c r="AM301" s="442"/>
      <c r="AN301" s="442"/>
      <c r="AO301" s="442"/>
      <c r="AP301" s="442"/>
      <c r="AQ301" s="442"/>
      <c r="AR301" s="442"/>
      <c r="AS301" s="442"/>
      <c r="AT301" s="442"/>
      <c r="AU301" s="442"/>
      <c r="AV301" s="442"/>
      <c r="AW301" s="442"/>
      <c r="AX301" s="442"/>
      <c r="AY301" s="442"/>
      <c r="AZ301" s="442"/>
    </row>
    <row r="302" spans="2:52" ht="20.100000000000001" hidden="1" customHeight="1" outlineLevel="1">
      <c r="B302" s="433"/>
      <c r="C302" s="1002"/>
      <c r="D302" s="1003"/>
      <c r="E302" s="1003"/>
      <c r="F302" s="1004"/>
      <c r="G302" s="1005"/>
      <c r="H302" s="1006"/>
      <c r="I302" s="1006"/>
      <c r="J302" s="1006"/>
      <c r="K302" s="1007"/>
      <c r="L302" s="715"/>
      <c r="M302" s="715"/>
      <c r="N302" s="715"/>
      <c r="O302" s="715"/>
      <c r="P302" s="715"/>
      <c r="Q302" s="715"/>
      <c r="R302" s="715"/>
      <c r="S302" s="716"/>
      <c r="T302" s="717"/>
      <c r="U302" s="720">
        <f t="shared" si="97"/>
        <v>0</v>
      </c>
      <c r="V302" s="721">
        <f t="shared" si="98"/>
        <v>0</v>
      </c>
      <c r="W302" s="722">
        <f t="shared" si="99"/>
        <v>0</v>
      </c>
      <c r="X302" s="442"/>
      <c r="Y302" s="442"/>
      <c r="Z302" s="442"/>
      <c r="AA302" s="442"/>
      <c r="AB302" s="442"/>
      <c r="AC302" s="442"/>
      <c r="AD302" s="442"/>
      <c r="AE302" s="442"/>
      <c r="AF302" s="442"/>
      <c r="AG302" s="442"/>
      <c r="AH302" s="442"/>
      <c r="AI302" s="442"/>
      <c r="AJ302" s="442"/>
      <c r="AK302" s="442"/>
      <c r="AL302" s="442"/>
      <c r="AM302" s="442"/>
      <c r="AN302" s="442"/>
      <c r="AO302" s="442"/>
      <c r="AP302" s="442"/>
      <c r="AQ302" s="442"/>
      <c r="AR302" s="442"/>
      <c r="AS302" s="442"/>
      <c r="AT302" s="442"/>
      <c r="AU302" s="442"/>
      <c r="AV302" s="442"/>
      <c r="AW302" s="442"/>
      <c r="AX302" s="442"/>
      <c r="AY302" s="442"/>
      <c r="AZ302" s="442"/>
    </row>
    <row r="303" spans="2:52" ht="20.100000000000001" hidden="1" customHeight="1" outlineLevel="1">
      <c r="B303" s="434"/>
      <c r="C303" s="1002"/>
      <c r="D303" s="1003"/>
      <c r="E303" s="1003"/>
      <c r="F303" s="1004"/>
      <c r="G303" s="1005"/>
      <c r="H303" s="1006"/>
      <c r="I303" s="1006"/>
      <c r="J303" s="1006"/>
      <c r="K303" s="1007"/>
      <c r="L303" s="715"/>
      <c r="M303" s="715"/>
      <c r="N303" s="715"/>
      <c r="O303" s="715"/>
      <c r="P303" s="715"/>
      <c r="Q303" s="715"/>
      <c r="R303" s="715"/>
      <c r="S303" s="716"/>
      <c r="T303" s="717"/>
      <c r="U303" s="720">
        <f t="shared" si="97"/>
        <v>0</v>
      </c>
      <c r="V303" s="721">
        <f t="shared" si="98"/>
        <v>0</v>
      </c>
      <c r="W303" s="722">
        <f t="shared" si="99"/>
        <v>0</v>
      </c>
      <c r="X303" s="442"/>
      <c r="Y303" s="442"/>
      <c r="Z303" s="442"/>
      <c r="AA303" s="442"/>
      <c r="AB303" s="442"/>
      <c r="AC303" s="442"/>
      <c r="AD303" s="442"/>
      <c r="AE303" s="442"/>
      <c r="AF303" s="442"/>
      <c r="AG303" s="442"/>
      <c r="AH303" s="442"/>
      <c r="AI303" s="442"/>
      <c r="AJ303" s="442"/>
      <c r="AK303" s="442"/>
      <c r="AL303" s="442"/>
      <c r="AM303" s="442"/>
      <c r="AN303" s="442"/>
      <c r="AO303" s="442"/>
      <c r="AP303" s="442"/>
      <c r="AQ303" s="442"/>
      <c r="AR303" s="442"/>
      <c r="AS303" s="442"/>
      <c r="AT303" s="442"/>
      <c r="AU303" s="442"/>
      <c r="AV303" s="442"/>
      <c r="AW303" s="442"/>
      <c r="AX303" s="442"/>
      <c r="AY303" s="442"/>
      <c r="AZ303" s="442"/>
    </row>
    <row r="304" spans="2:52" ht="20.100000000000001" hidden="1" customHeight="1" outlineLevel="1">
      <c r="B304" s="434"/>
      <c r="C304" s="1002"/>
      <c r="D304" s="1003"/>
      <c r="E304" s="1003"/>
      <c r="F304" s="1004"/>
      <c r="G304" s="1005"/>
      <c r="H304" s="1006"/>
      <c r="I304" s="1006"/>
      <c r="J304" s="1006"/>
      <c r="K304" s="1007"/>
      <c r="L304" s="715"/>
      <c r="M304" s="715"/>
      <c r="N304" s="715"/>
      <c r="O304" s="715"/>
      <c r="P304" s="715"/>
      <c r="Q304" s="715"/>
      <c r="R304" s="715"/>
      <c r="S304" s="716"/>
      <c r="T304" s="717"/>
      <c r="U304" s="720">
        <f t="shared" si="97"/>
        <v>0</v>
      </c>
      <c r="V304" s="721">
        <f t="shared" si="98"/>
        <v>0</v>
      </c>
      <c r="W304" s="722">
        <f t="shared" si="99"/>
        <v>0</v>
      </c>
      <c r="X304" s="442"/>
      <c r="Y304" s="442"/>
      <c r="Z304" s="442"/>
      <c r="AA304" s="442"/>
      <c r="AB304" s="442"/>
      <c r="AC304" s="442"/>
      <c r="AD304" s="442"/>
      <c r="AE304" s="442"/>
      <c r="AF304" s="442"/>
      <c r="AG304" s="442"/>
      <c r="AH304" s="442"/>
      <c r="AI304" s="442"/>
      <c r="AJ304" s="442"/>
      <c r="AK304" s="442"/>
      <c r="AL304" s="442"/>
      <c r="AM304" s="442"/>
      <c r="AN304" s="442"/>
      <c r="AO304" s="442"/>
      <c r="AP304" s="442"/>
      <c r="AQ304" s="442"/>
      <c r="AR304" s="442"/>
      <c r="AS304" s="442"/>
      <c r="AT304" s="442"/>
      <c r="AU304" s="442"/>
      <c r="AV304" s="442"/>
      <c r="AW304" s="442"/>
      <c r="AX304" s="442"/>
      <c r="AY304" s="442"/>
      <c r="AZ304" s="442"/>
    </row>
    <row r="305" spans="2:52" ht="20.100000000000001" hidden="1" customHeight="1" outlineLevel="1">
      <c r="B305" s="434"/>
      <c r="C305" s="1002"/>
      <c r="D305" s="1003"/>
      <c r="E305" s="1003"/>
      <c r="F305" s="1004"/>
      <c r="G305" s="1005"/>
      <c r="H305" s="1006"/>
      <c r="I305" s="1006"/>
      <c r="J305" s="1006"/>
      <c r="K305" s="1007"/>
      <c r="L305" s="715"/>
      <c r="M305" s="715"/>
      <c r="N305" s="715"/>
      <c r="O305" s="715"/>
      <c r="P305" s="715"/>
      <c r="Q305" s="715"/>
      <c r="R305" s="715"/>
      <c r="S305" s="716"/>
      <c r="T305" s="717"/>
      <c r="U305" s="720">
        <f t="shared" si="97"/>
        <v>0</v>
      </c>
      <c r="V305" s="721">
        <f t="shared" si="98"/>
        <v>0</v>
      </c>
      <c r="W305" s="722">
        <f t="shared" si="99"/>
        <v>0</v>
      </c>
      <c r="X305" s="442"/>
      <c r="Y305" s="442"/>
      <c r="Z305" s="442"/>
      <c r="AA305" s="442"/>
      <c r="AB305" s="442"/>
      <c r="AC305" s="442"/>
      <c r="AD305" s="442"/>
      <c r="AE305" s="442"/>
      <c r="AF305" s="442"/>
      <c r="AG305" s="442"/>
      <c r="AH305" s="442"/>
      <c r="AI305" s="442"/>
      <c r="AJ305" s="442"/>
      <c r="AK305" s="442"/>
      <c r="AL305" s="442"/>
      <c r="AM305" s="442"/>
      <c r="AN305" s="442"/>
      <c r="AO305" s="442"/>
      <c r="AP305" s="442"/>
      <c r="AQ305" s="442"/>
      <c r="AR305" s="442"/>
      <c r="AS305" s="442"/>
      <c r="AT305" s="442"/>
      <c r="AU305" s="442"/>
      <c r="AV305" s="442"/>
      <c r="AW305" s="442"/>
      <c r="AX305" s="442"/>
      <c r="AY305" s="442"/>
      <c r="AZ305" s="442"/>
    </row>
    <row r="306" spans="2:52" ht="20.100000000000001" hidden="1" customHeight="1" outlineLevel="1">
      <c r="B306" s="434"/>
      <c r="C306" s="1002"/>
      <c r="D306" s="1003"/>
      <c r="E306" s="1003"/>
      <c r="F306" s="1004"/>
      <c r="G306" s="1005"/>
      <c r="H306" s="1006"/>
      <c r="I306" s="1006"/>
      <c r="J306" s="1006"/>
      <c r="K306" s="1007"/>
      <c r="L306" s="715"/>
      <c r="M306" s="715"/>
      <c r="N306" s="715"/>
      <c r="O306" s="715"/>
      <c r="P306" s="715"/>
      <c r="Q306" s="715"/>
      <c r="R306" s="715"/>
      <c r="S306" s="716"/>
      <c r="T306" s="717"/>
      <c r="U306" s="720">
        <f t="shared" si="97"/>
        <v>0</v>
      </c>
      <c r="V306" s="721">
        <f t="shared" si="98"/>
        <v>0</v>
      </c>
      <c r="W306" s="722">
        <f t="shared" si="99"/>
        <v>0</v>
      </c>
      <c r="X306" s="442"/>
      <c r="Y306" s="442"/>
      <c r="Z306" s="442"/>
      <c r="AA306" s="442"/>
      <c r="AB306" s="442"/>
      <c r="AC306" s="442"/>
      <c r="AD306" s="442"/>
      <c r="AE306" s="442"/>
      <c r="AF306" s="442"/>
      <c r="AG306" s="442"/>
      <c r="AH306" s="442"/>
      <c r="AI306" s="442"/>
      <c r="AJ306" s="442"/>
      <c r="AK306" s="442"/>
      <c r="AL306" s="442"/>
      <c r="AM306" s="442"/>
      <c r="AN306" s="442"/>
      <c r="AO306" s="442"/>
      <c r="AP306" s="442"/>
      <c r="AQ306" s="442"/>
      <c r="AR306" s="442"/>
      <c r="AS306" s="442"/>
      <c r="AT306" s="442"/>
      <c r="AU306" s="442"/>
      <c r="AV306" s="442"/>
      <c r="AW306" s="442"/>
      <c r="AX306" s="442"/>
      <c r="AY306" s="442"/>
      <c r="AZ306" s="442"/>
    </row>
    <row r="307" spans="2:52" ht="20.100000000000001" hidden="1" customHeight="1" outlineLevel="1">
      <c r="B307" s="434"/>
      <c r="C307" s="1002"/>
      <c r="D307" s="1003"/>
      <c r="E307" s="1003"/>
      <c r="F307" s="1004"/>
      <c r="G307" s="1005"/>
      <c r="H307" s="1006"/>
      <c r="I307" s="1006"/>
      <c r="J307" s="1006"/>
      <c r="K307" s="1007"/>
      <c r="L307" s="715"/>
      <c r="M307" s="715"/>
      <c r="N307" s="715"/>
      <c r="O307" s="715"/>
      <c r="P307" s="715"/>
      <c r="Q307" s="715"/>
      <c r="R307" s="715"/>
      <c r="S307" s="716"/>
      <c r="T307" s="717"/>
      <c r="U307" s="720">
        <f t="shared" si="97"/>
        <v>0</v>
      </c>
      <c r="V307" s="721">
        <f t="shared" si="98"/>
        <v>0</v>
      </c>
      <c r="W307" s="722">
        <f t="shared" si="99"/>
        <v>0</v>
      </c>
      <c r="X307" s="442"/>
      <c r="Y307" s="442"/>
      <c r="Z307" s="442"/>
      <c r="AA307" s="442"/>
      <c r="AB307" s="442"/>
      <c r="AC307" s="442"/>
      <c r="AD307" s="442"/>
      <c r="AE307" s="442"/>
      <c r="AF307" s="442"/>
      <c r="AG307" s="442"/>
      <c r="AH307" s="442"/>
      <c r="AI307" s="442"/>
      <c r="AJ307" s="442"/>
      <c r="AK307" s="442"/>
      <c r="AL307" s="442"/>
      <c r="AM307" s="442"/>
      <c r="AN307" s="442"/>
      <c r="AO307" s="442"/>
      <c r="AP307" s="442"/>
      <c r="AQ307" s="442"/>
      <c r="AR307" s="442"/>
      <c r="AS307" s="442"/>
      <c r="AT307" s="442"/>
      <c r="AU307" s="442"/>
      <c r="AV307" s="442"/>
      <c r="AW307" s="442"/>
      <c r="AX307" s="442"/>
      <c r="AY307" s="442"/>
      <c r="AZ307" s="442"/>
    </row>
    <row r="308" spans="2:52" ht="20.100000000000001" hidden="1" customHeight="1" outlineLevel="1">
      <c r="B308" s="434"/>
      <c r="C308" s="1002"/>
      <c r="D308" s="1003"/>
      <c r="E308" s="1003"/>
      <c r="F308" s="1004"/>
      <c r="G308" s="1005"/>
      <c r="H308" s="1006"/>
      <c r="I308" s="1006"/>
      <c r="J308" s="1006"/>
      <c r="K308" s="1007"/>
      <c r="L308" s="715"/>
      <c r="M308" s="715"/>
      <c r="N308" s="715"/>
      <c r="O308" s="715"/>
      <c r="P308" s="715"/>
      <c r="Q308" s="715"/>
      <c r="R308" s="715"/>
      <c r="S308" s="716"/>
      <c r="T308" s="717"/>
      <c r="U308" s="720">
        <f t="shared" si="97"/>
        <v>0</v>
      </c>
      <c r="V308" s="721">
        <f t="shared" si="98"/>
        <v>0</v>
      </c>
      <c r="W308" s="722">
        <f t="shared" si="99"/>
        <v>0</v>
      </c>
      <c r="X308" s="442"/>
      <c r="Y308" s="442"/>
      <c r="Z308" s="442"/>
      <c r="AA308" s="442"/>
      <c r="AB308" s="442"/>
      <c r="AC308" s="442"/>
      <c r="AD308" s="442"/>
      <c r="AE308" s="442"/>
      <c r="AF308" s="442"/>
      <c r="AG308" s="442"/>
      <c r="AH308" s="442"/>
      <c r="AI308" s="442"/>
      <c r="AJ308" s="442"/>
      <c r="AK308" s="442"/>
      <c r="AL308" s="442"/>
      <c r="AM308" s="442"/>
      <c r="AN308" s="442"/>
      <c r="AO308" s="442"/>
      <c r="AP308" s="442"/>
      <c r="AQ308" s="442"/>
      <c r="AR308" s="442"/>
      <c r="AS308" s="442"/>
      <c r="AT308" s="442"/>
      <c r="AU308" s="442"/>
      <c r="AV308" s="442"/>
      <c r="AW308" s="442"/>
      <c r="AX308" s="442"/>
      <c r="AY308" s="442"/>
      <c r="AZ308" s="442"/>
    </row>
    <row r="309" spans="2:52" ht="20.100000000000001" hidden="1" customHeight="1" outlineLevel="1">
      <c r="B309" s="434"/>
      <c r="C309" s="1002"/>
      <c r="D309" s="1003"/>
      <c r="E309" s="1003"/>
      <c r="F309" s="1004"/>
      <c r="G309" s="1005"/>
      <c r="H309" s="1006"/>
      <c r="I309" s="1006"/>
      <c r="J309" s="1006"/>
      <c r="K309" s="1007"/>
      <c r="L309" s="715"/>
      <c r="M309" s="715"/>
      <c r="N309" s="715"/>
      <c r="O309" s="715"/>
      <c r="P309" s="715"/>
      <c r="Q309" s="715"/>
      <c r="R309" s="715"/>
      <c r="S309" s="716"/>
      <c r="T309" s="717"/>
      <c r="U309" s="720">
        <f t="shared" si="97"/>
        <v>0</v>
      </c>
      <c r="V309" s="721">
        <f t="shared" si="98"/>
        <v>0</v>
      </c>
      <c r="W309" s="722">
        <f t="shared" si="99"/>
        <v>0</v>
      </c>
      <c r="X309" s="442"/>
      <c r="Y309" s="442"/>
      <c r="Z309" s="442"/>
      <c r="AA309" s="442"/>
      <c r="AB309" s="442"/>
      <c r="AC309" s="442"/>
      <c r="AD309" s="442"/>
      <c r="AE309" s="442"/>
      <c r="AF309" s="442"/>
      <c r="AG309" s="442"/>
      <c r="AH309" s="442"/>
      <c r="AI309" s="442"/>
      <c r="AJ309" s="442"/>
      <c r="AK309" s="442"/>
      <c r="AL309" s="442"/>
      <c r="AM309" s="442"/>
      <c r="AN309" s="442"/>
      <c r="AO309" s="442"/>
      <c r="AP309" s="442"/>
      <c r="AQ309" s="442"/>
      <c r="AR309" s="442"/>
      <c r="AS309" s="442"/>
      <c r="AT309" s="442"/>
      <c r="AU309" s="442"/>
      <c r="AV309" s="442"/>
      <c r="AW309" s="442"/>
      <c r="AX309" s="442"/>
      <c r="AY309" s="442"/>
      <c r="AZ309" s="442"/>
    </row>
    <row r="310" spans="2:52" ht="20.100000000000001" hidden="1" customHeight="1" outlineLevel="1">
      <c r="B310" s="434"/>
      <c r="C310" s="1002"/>
      <c r="D310" s="1003"/>
      <c r="E310" s="1003"/>
      <c r="F310" s="1004"/>
      <c r="G310" s="1005"/>
      <c r="H310" s="1006"/>
      <c r="I310" s="1006"/>
      <c r="J310" s="1006"/>
      <c r="K310" s="1007"/>
      <c r="L310" s="715"/>
      <c r="M310" s="715"/>
      <c r="N310" s="715"/>
      <c r="O310" s="715"/>
      <c r="P310" s="715"/>
      <c r="Q310" s="715"/>
      <c r="R310" s="715"/>
      <c r="S310" s="716"/>
      <c r="T310" s="717"/>
      <c r="U310" s="720">
        <f t="shared" si="97"/>
        <v>0</v>
      </c>
      <c r="V310" s="721">
        <f t="shared" si="98"/>
        <v>0</v>
      </c>
      <c r="W310" s="722">
        <f t="shared" si="99"/>
        <v>0</v>
      </c>
      <c r="X310" s="442"/>
      <c r="Y310" s="442"/>
      <c r="Z310" s="442"/>
      <c r="AA310" s="442"/>
      <c r="AB310" s="442"/>
      <c r="AC310" s="442"/>
      <c r="AD310" s="442"/>
      <c r="AE310" s="442"/>
      <c r="AF310" s="442"/>
      <c r="AG310" s="442"/>
      <c r="AH310" s="442"/>
      <c r="AI310" s="442"/>
      <c r="AJ310" s="442"/>
      <c r="AK310" s="442"/>
      <c r="AL310" s="442"/>
      <c r="AM310" s="442"/>
      <c r="AN310" s="442"/>
      <c r="AO310" s="442"/>
      <c r="AP310" s="442"/>
      <c r="AQ310" s="442"/>
      <c r="AR310" s="442"/>
      <c r="AS310" s="442"/>
      <c r="AT310" s="442"/>
      <c r="AU310" s="442"/>
      <c r="AV310" s="442"/>
      <c r="AW310" s="442"/>
      <c r="AX310" s="442"/>
      <c r="AY310" s="442"/>
      <c r="AZ310" s="442"/>
    </row>
    <row r="311" spans="2:52" ht="20.100000000000001" hidden="1" customHeight="1" outlineLevel="1">
      <c r="B311" s="434"/>
      <c r="C311" s="1002"/>
      <c r="D311" s="1003"/>
      <c r="E311" s="1003"/>
      <c r="F311" s="1004"/>
      <c r="G311" s="1005"/>
      <c r="H311" s="1006"/>
      <c r="I311" s="1006"/>
      <c r="J311" s="1006"/>
      <c r="K311" s="1007"/>
      <c r="L311" s="715"/>
      <c r="M311" s="715"/>
      <c r="N311" s="715"/>
      <c r="O311" s="715"/>
      <c r="P311" s="715"/>
      <c r="Q311" s="715"/>
      <c r="R311" s="715"/>
      <c r="S311" s="716"/>
      <c r="T311" s="717"/>
      <c r="U311" s="720">
        <f t="shared" si="97"/>
        <v>0</v>
      </c>
      <c r="V311" s="721">
        <f t="shared" si="98"/>
        <v>0</v>
      </c>
      <c r="W311" s="722">
        <f t="shared" si="99"/>
        <v>0</v>
      </c>
      <c r="X311" s="442"/>
      <c r="Y311" s="442"/>
      <c r="Z311" s="442"/>
      <c r="AA311" s="442"/>
      <c r="AB311" s="442"/>
      <c r="AC311" s="442"/>
      <c r="AD311" s="442"/>
      <c r="AE311" s="442"/>
      <c r="AF311" s="442"/>
      <c r="AG311" s="442"/>
      <c r="AH311" s="442"/>
      <c r="AI311" s="442"/>
      <c r="AJ311" s="442"/>
      <c r="AK311" s="442"/>
      <c r="AL311" s="442"/>
      <c r="AM311" s="442"/>
      <c r="AN311" s="442"/>
      <c r="AO311" s="442"/>
      <c r="AP311" s="442"/>
      <c r="AQ311" s="442"/>
      <c r="AR311" s="442"/>
      <c r="AS311" s="442"/>
      <c r="AT311" s="442"/>
      <c r="AU311" s="442"/>
      <c r="AV311" s="442"/>
      <c r="AW311" s="442"/>
      <c r="AX311" s="442"/>
      <c r="AY311" s="442"/>
      <c r="AZ311" s="442"/>
    </row>
    <row r="312" spans="2:52" s="19" customFormat="1" ht="9.9499999999999993" hidden="1" customHeight="1" outlineLevel="1">
      <c r="B312" s="435"/>
      <c r="C312" s="437"/>
      <c r="D312" s="437"/>
      <c r="E312" s="437"/>
      <c r="F312" s="437"/>
      <c r="G312" s="666"/>
      <c r="H312" s="666"/>
      <c r="I312" s="666"/>
      <c r="J312" s="666"/>
      <c r="K312" s="666"/>
      <c r="L312" s="438"/>
      <c r="M312" s="438"/>
      <c r="N312" s="438"/>
      <c r="O312" s="438"/>
      <c r="P312" s="438"/>
      <c r="Q312" s="438"/>
      <c r="R312" s="438"/>
      <c r="S312" s="438"/>
      <c r="T312" s="439"/>
      <c r="U312" s="439"/>
      <c r="V312" s="439"/>
      <c r="W312" s="667"/>
      <c r="X312" s="668"/>
      <c r="Y312" s="668"/>
      <c r="Z312" s="668"/>
      <c r="AA312" s="668"/>
      <c r="AB312" s="668"/>
      <c r="AC312" s="668"/>
      <c r="AD312" s="668"/>
      <c r="AE312" s="668"/>
      <c r="AF312" s="668"/>
      <c r="AG312" s="668"/>
      <c r="AH312" s="668"/>
      <c r="AI312" s="668"/>
      <c r="AJ312" s="668"/>
      <c r="AK312" s="668"/>
      <c r="AL312" s="668"/>
      <c r="AM312" s="668"/>
      <c r="AN312" s="668"/>
      <c r="AO312" s="668"/>
      <c r="AP312" s="668"/>
      <c r="AQ312" s="668"/>
      <c r="AR312" s="668"/>
      <c r="AS312" s="668"/>
      <c r="AT312" s="668"/>
      <c r="AU312" s="668"/>
      <c r="AV312" s="668"/>
      <c r="AW312" s="668"/>
      <c r="AX312" s="668"/>
      <c r="AY312" s="668"/>
      <c r="AZ312" s="668"/>
    </row>
    <row r="313" spans="2:52" ht="20.100000000000001" customHeight="1" collapsed="1">
      <c r="B313" s="32">
        <f>B301+1</f>
        <v>26</v>
      </c>
      <c r="C313" s="1013"/>
      <c r="D313" s="1014"/>
      <c r="E313" s="1014"/>
      <c r="F313" s="1015"/>
      <c r="G313" s="1016"/>
      <c r="H313" s="1017"/>
      <c r="I313" s="1017"/>
      <c r="J313" s="1017"/>
      <c r="K313" s="1018"/>
      <c r="L313" s="701">
        <f t="shared" ref="L313:R313" si="100">SUM(L314:L323)</f>
        <v>0</v>
      </c>
      <c r="M313" s="702">
        <f t="shared" si="100"/>
        <v>0</v>
      </c>
      <c r="N313" s="703">
        <f t="shared" si="100"/>
        <v>0</v>
      </c>
      <c r="O313" s="703">
        <f t="shared" si="100"/>
        <v>0</v>
      </c>
      <c r="P313" s="702">
        <f t="shared" si="100"/>
        <v>0</v>
      </c>
      <c r="Q313" s="704">
        <f t="shared" si="100"/>
        <v>0</v>
      </c>
      <c r="R313" s="701">
        <f t="shared" si="100"/>
        <v>0</v>
      </c>
      <c r="S313" s="705">
        <v>1</v>
      </c>
      <c r="T313" s="706">
        <f>(S314*T314)+(S315*T315)+(S316*T316)+(S317*T317)+(S318*T318)+(S319*T319)+(S320*T320)+(S321*T321)+(S322*T322)+(S323*T323)</f>
        <v>0</v>
      </c>
      <c r="U313" s="665">
        <f t="shared" ref="U313:U323" si="101">S313*T313*(1+MGKZ)*(1+Gewinn)*(1+Sicherheit)</f>
        <v>0</v>
      </c>
      <c r="V313" s="643">
        <f t="shared" ref="V313:V323" si="102">R313*Fertigung</f>
        <v>0</v>
      </c>
      <c r="W313" s="50">
        <f t="shared" ref="W313:W323" si="103">L313*$E$6+M313*$M$6+N313*$M$7+O313*$M$8+P313*$E$7+Q313*$M$9+U313+V313</f>
        <v>0</v>
      </c>
      <c r="X313" s="442"/>
      <c r="Y313" s="442"/>
      <c r="Z313" s="442"/>
      <c r="AA313" s="442"/>
      <c r="AB313" s="442"/>
      <c r="AC313" s="442"/>
      <c r="AD313" s="442"/>
      <c r="AE313" s="442"/>
      <c r="AF313" s="442"/>
      <c r="AG313" s="442"/>
      <c r="AH313" s="442"/>
      <c r="AI313" s="442"/>
      <c r="AJ313" s="442"/>
      <c r="AK313" s="442"/>
      <c r="AL313" s="442"/>
      <c r="AM313" s="442"/>
      <c r="AN313" s="442"/>
      <c r="AO313" s="442"/>
      <c r="AP313" s="442"/>
      <c r="AQ313" s="442"/>
      <c r="AR313" s="442"/>
      <c r="AS313" s="442"/>
      <c r="AT313" s="442"/>
      <c r="AU313" s="442"/>
      <c r="AV313" s="442"/>
      <c r="AW313" s="442"/>
      <c r="AX313" s="442"/>
      <c r="AY313" s="442"/>
      <c r="AZ313" s="442"/>
    </row>
    <row r="314" spans="2:52" ht="20.100000000000001" hidden="1" customHeight="1" outlineLevel="1">
      <c r="B314" s="433"/>
      <c r="C314" s="1002"/>
      <c r="D314" s="1003"/>
      <c r="E314" s="1003"/>
      <c r="F314" s="1004"/>
      <c r="G314" s="1005"/>
      <c r="H314" s="1006"/>
      <c r="I314" s="1006"/>
      <c r="J314" s="1006"/>
      <c r="K314" s="1007"/>
      <c r="L314" s="715"/>
      <c r="M314" s="715"/>
      <c r="N314" s="715"/>
      <c r="O314" s="715"/>
      <c r="P314" s="715"/>
      <c r="Q314" s="715"/>
      <c r="R314" s="715"/>
      <c r="S314" s="716"/>
      <c r="T314" s="717"/>
      <c r="U314" s="720">
        <f t="shared" si="101"/>
        <v>0</v>
      </c>
      <c r="V314" s="721">
        <f t="shared" si="102"/>
        <v>0</v>
      </c>
      <c r="W314" s="722">
        <f t="shared" si="103"/>
        <v>0</v>
      </c>
      <c r="X314" s="442"/>
      <c r="Y314" s="442"/>
      <c r="Z314" s="442"/>
      <c r="AA314" s="442"/>
      <c r="AB314" s="442"/>
      <c r="AC314" s="442"/>
      <c r="AD314" s="442"/>
      <c r="AE314" s="442"/>
      <c r="AF314" s="442"/>
      <c r="AG314" s="442"/>
      <c r="AH314" s="442"/>
      <c r="AI314" s="442"/>
      <c r="AJ314" s="442"/>
      <c r="AK314" s="442"/>
      <c r="AL314" s="442"/>
      <c r="AM314" s="442"/>
      <c r="AN314" s="442"/>
      <c r="AO314" s="442"/>
      <c r="AP314" s="442"/>
      <c r="AQ314" s="442"/>
      <c r="AR314" s="442"/>
      <c r="AS314" s="442"/>
      <c r="AT314" s="442"/>
      <c r="AU314" s="442"/>
      <c r="AV314" s="442"/>
      <c r="AW314" s="442"/>
      <c r="AX314" s="442"/>
      <c r="AY314" s="442"/>
      <c r="AZ314" s="442"/>
    </row>
    <row r="315" spans="2:52" ht="20.100000000000001" hidden="1" customHeight="1" outlineLevel="1">
      <c r="B315" s="434"/>
      <c r="C315" s="1002"/>
      <c r="D315" s="1003"/>
      <c r="E315" s="1003"/>
      <c r="F315" s="1004"/>
      <c r="G315" s="1005"/>
      <c r="H315" s="1006"/>
      <c r="I315" s="1006"/>
      <c r="J315" s="1006"/>
      <c r="K315" s="1007"/>
      <c r="L315" s="715"/>
      <c r="M315" s="715"/>
      <c r="N315" s="715"/>
      <c r="O315" s="715"/>
      <c r="P315" s="715"/>
      <c r="Q315" s="715"/>
      <c r="R315" s="715"/>
      <c r="S315" s="716"/>
      <c r="T315" s="717"/>
      <c r="U315" s="720">
        <f t="shared" si="101"/>
        <v>0</v>
      </c>
      <c r="V315" s="721">
        <f t="shared" si="102"/>
        <v>0</v>
      </c>
      <c r="W315" s="722">
        <f t="shared" si="103"/>
        <v>0</v>
      </c>
      <c r="X315" s="442"/>
      <c r="Y315" s="442"/>
      <c r="Z315" s="442"/>
      <c r="AA315" s="442"/>
      <c r="AB315" s="442"/>
      <c r="AC315" s="442"/>
      <c r="AD315" s="442"/>
      <c r="AE315" s="442"/>
      <c r="AF315" s="442"/>
      <c r="AG315" s="442"/>
      <c r="AH315" s="442"/>
      <c r="AI315" s="442"/>
      <c r="AJ315" s="442"/>
      <c r="AK315" s="442"/>
      <c r="AL315" s="442"/>
      <c r="AM315" s="442"/>
      <c r="AN315" s="442"/>
      <c r="AO315" s="442"/>
      <c r="AP315" s="442"/>
      <c r="AQ315" s="442"/>
      <c r="AR315" s="442"/>
      <c r="AS315" s="442"/>
      <c r="AT315" s="442"/>
      <c r="AU315" s="442"/>
      <c r="AV315" s="442"/>
      <c r="AW315" s="442"/>
      <c r="AX315" s="442"/>
      <c r="AY315" s="442"/>
      <c r="AZ315" s="442"/>
    </row>
    <row r="316" spans="2:52" ht="20.100000000000001" hidden="1" customHeight="1" outlineLevel="1">
      <c r="B316" s="434"/>
      <c r="C316" s="1002"/>
      <c r="D316" s="1003"/>
      <c r="E316" s="1003"/>
      <c r="F316" s="1004"/>
      <c r="G316" s="1005"/>
      <c r="H316" s="1006"/>
      <c r="I316" s="1006"/>
      <c r="J316" s="1006"/>
      <c r="K316" s="1007"/>
      <c r="L316" s="715"/>
      <c r="M316" s="715"/>
      <c r="N316" s="715"/>
      <c r="O316" s="715"/>
      <c r="P316" s="715"/>
      <c r="Q316" s="715"/>
      <c r="R316" s="715"/>
      <c r="S316" s="716"/>
      <c r="T316" s="717"/>
      <c r="U316" s="720">
        <f t="shared" si="101"/>
        <v>0</v>
      </c>
      <c r="V316" s="721">
        <f t="shared" si="102"/>
        <v>0</v>
      </c>
      <c r="W316" s="722">
        <f t="shared" si="103"/>
        <v>0</v>
      </c>
      <c r="X316" s="442"/>
      <c r="Y316" s="442"/>
      <c r="Z316" s="442"/>
      <c r="AA316" s="442"/>
      <c r="AB316" s="442"/>
      <c r="AC316" s="442"/>
      <c r="AD316" s="442"/>
      <c r="AE316" s="442"/>
      <c r="AF316" s="442"/>
      <c r="AG316" s="442"/>
      <c r="AH316" s="442"/>
      <c r="AI316" s="442"/>
      <c r="AJ316" s="442"/>
      <c r="AK316" s="442"/>
      <c r="AL316" s="442"/>
      <c r="AM316" s="442"/>
      <c r="AN316" s="442"/>
      <c r="AO316" s="442"/>
      <c r="AP316" s="442"/>
      <c r="AQ316" s="442"/>
      <c r="AR316" s="442"/>
      <c r="AS316" s="442"/>
      <c r="AT316" s="442"/>
      <c r="AU316" s="442"/>
      <c r="AV316" s="442"/>
      <c r="AW316" s="442"/>
      <c r="AX316" s="442"/>
      <c r="AY316" s="442"/>
      <c r="AZ316" s="442"/>
    </row>
    <row r="317" spans="2:52" ht="20.100000000000001" hidden="1" customHeight="1" outlineLevel="1">
      <c r="B317" s="434"/>
      <c r="C317" s="1002"/>
      <c r="D317" s="1003"/>
      <c r="E317" s="1003"/>
      <c r="F317" s="1004"/>
      <c r="G317" s="1005"/>
      <c r="H317" s="1006"/>
      <c r="I317" s="1006"/>
      <c r="J317" s="1006"/>
      <c r="K317" s="1007"/>
      <c r="L317" s="715"/>
      <c r="M317" s="715"/>
      <c r="N317" s="715"/>
      <c r="O317" s="715"/>
      <c r="P317" s="715"/>
      <c r="Q317" s="715"/>
      <c r="R317" s="715"/>
      <c r="S317" s="716"/>
      <c r="T317" s="717"/>
      <c r="U317" s="720">
        <f t="shared" si="101"/>
        <v>0</v>
      </c>
      <c r="V317" s="721">
        <f t="shared" si="102"/>
        <v>0</v>
      </c>
      <c r="W317" s="722">
        <f t="shared" si="103"/>
        <v>0</v>
      </c>
      <c r="X317" s="442"/>
      <c r="Y317" s="442"/>
      <c r="Z317" s="442"/>
      <c r="AA317" s="442"/>
      <c r="AB317" s="442"/>
      <c r="AC317" s="442"/>
      <c r="AD317" s="442"/>
      <c r="AE317" s="442"/>
      <c r="AF317" s="442"/>
      <c r="AG317" s="442"/>
      <c r="AH317" s="442"/>
      <c r="AI317" s="442"/>
      <c r="AJ317" s="442"/>
      <c r="AK317" s="442"/>
      <c r="AL317" s="442"/>
      <c r="AM317" s="442"/>
      <c r="AN317" s="442"/>
      <c r="AO317" s="442"/>
      <c r="AP317" s="442"/>
      <c r="AQ317" s="442"/>
      <c r="AR317" s="442"/>
      <c r="AS317" s="442"/>
      <c r="AT317" s="442"/>
      <c r="AU317" s="442"/>
      <c r="AV317" s="442"/>
      <c r="AW317" s="442"/>
      <c r="AX317" s="442"/>
      <c r="AY317" s="442"/>
      <c r="AZ317" s="442"/>
    </row>
    <row r="318" spans="2:52" ht="20.100000000000001" hidden="1" customHeight="1" outlineLevel="1">
      <c r="B318" s="434"/>
      <c r="C318" s="1002"/>
      <c r="D318" s="1003"/>
      <c r="E318" s="1003"/>
      <c r="F318" s="1004"/>
      <c r="G318" s="1005"/>
      <c r="H318" s="1006"/>
      <c r="I318" s="1006"/>
      <c r="J318" s="1006"/>
      <c r="K318" s="1007"/>
      <c r="L318" s="715"/>
      <c r="M318" s="715"/>
      <c r="N318" s="715"/>
      <c r="O318" s="715"/>
      <c r="P318" s="715"/>
      <c r="Q318" s="715"/>
      <c r="R318" s="715"/>
      <c r="S318" s="716"/>
      <c r="T318" s="717"/>
      <c r="U318" s="720">
        <f t="shared" si="101"/>
        <v>0</v>
      </c>
      <c r="V318" s="721">
        <f t="shared" si="102"/>
        <v>0</v>
      </c>
      <c r="W318" s="722">
        <f t="shared" si="103"/>
        <v>0</v>
      </c>
      <c r="X318" s="442"/>
      <c r="Y318" s="442"/>
      <c r="Z318" s="442"/>
      <c r="AA318" s="442"/>
      <c r="AB318" s="442"/>
      <c r="AC318" s="442"/>
      <c r="AD318" s="442"/>
      <c r="AE318" s="442"/>
      <c r="AF318" s="442"/>
      <c r="AG318" s="442"/>
      <c r="AH318" s="442"/>
      <c r="AI318" s="442"/>
      <c r="AJ318" s="442"/>
      <c r="AK318" s="442"/>
      <c r="AL318" s="442"/>
      <c r="AM318" s="442"/>
      <c r="AN318" s="442"/>
      <c r="AO318" s="442"/>
      <c r="AP318" s="442"/>
      <c r="AQ318" s="442"/>
      <c r="AR318" s="442"/>
      <c r="AS318" s="442"/>
      <c r="AT318" s="442"/>
      <c r="AU318" s="442"/>
      <c r="AV318" s="442"/>
      <c r="AW318" s="442"/>
      <c r="AX318" s="442"/>
      <c r="AY318" s="442"/>
      <c r="AZ318" s="442"/>
    </row>
    <row r="319" spans="2:52" ht="20.100000000000001" hidden="1" customHeight="1" outlineLevel="1">
      <c r="B319" s="434"/>
      <c r="C319" s="1002"/>
      <c r="D319" s="1003"/>
      <c r="E319" s="1003"/>
      <c r="F319" s="1004"/>
      <c r="G319" s="1005"/>
      <c r="H319" s="1006"/>
      <c r="I319" s="1006"/>
      <c r="J319" s="1006"/>
      <c r="K319" s="1007"/>
      <c r="L319" s="715"/>
      <c r="M319" s="715"/>
      <c r="N319" s="715"/>
      <c r="O319" s="715"/>
      <c r="P319" s="715"/>
      <c r="Q319" s="715"/>
      <c r="R319" s="715"/>
      <c r="S319" s="716"/>
      <c r="T319" s="717"/>
      <c r="U319" s="720">
        <f t="shared" si="101"/>
        <v>0</v>
      </c>
      <c r="V319" s="721">
        <f t="shared" si="102"/>
        <v>0</v>
      </c>
      <c r="W319" s="722">
        <f t="shared" si="103"/>
        <v>0</v>
      </c>
      <c r="X319" s="442"/>
      <c r="Y319" s="442"/>
      <c r="Z319" s="442"/>
      <c r="AA319" s="442"/>
      <c r="AB319" s="442"/>
      <c r="AC319" s="442"/>
      <c r="AD319" s="442"/>
      <c r="AE319" s="442"/>
      <c r="AF319" s="442"/>
      <c r="AG319" s="442"/>
      <c r="AH319" s="442"/>
      <c r="AI319" s="442"/>
      <c r="AJ319" s="442"/>
      <c r="AK319" s="442"/>
      <c r="AL319" s="442"/>
      <c r="AM319" s="442"/>
      <c r="AN319" s="442"/>
      <c r="AO319" s="442"/>
      <c r="AP319" s="442"/>
      <c r="AQ319" s="442"/>
      <c r="AR319" s="442"/>
      <c r="AS319" s="442"/>
      <c r="AT319" s="442"/>
      <c r="AU319" s="442"/>
      <c r="AV319" s="442"/>
      <c r="AW319" s="442"/>
      <c r="AX319" s="442"/>
      <c r="AY319" s="442"/>
      <c r="AZ319" s="442"/>
    </row>
    <row r="320" spans="2:52" ht="20.100000000000001" hidden="1" customHeight="1" outlineLevel="1">
      <c r="B320" s="434"/>
      <c r="C320" s="1002"/>
      <c r="D320" s="1003"/>
      <c r="E320" s="1003"/>
      <c r="F320" s="1004"/>
      <c r="G320" s="1005"/>
      <c r="H320" s="1006"/>
      <c r="I320" s="1006"/>
      <c r="J320" s="1006"/>
      <c r="K320" s="1007"/>
      <c r="L320" s="715"/>
      <c r="M320" s="715"/>
      <c r="N320" s="715"/>
      <c r="O320" s="715"/>
      <c r="P320" s="715"/>
      <c r="Q320" s="715"/>
      <c r="R320" s="715"/>
      <c r="S320" s="716"/>
      <c r="T320" s="717"/>
      <c r="U320" s="720">
        <f t="shared" si="101"/>
        <v>0</v>
      </c>
      <c r="V320" s="721">
        <f t="shared" si="102"/>
        <v>0</v>
      </c>
      <c r="W320" s="722">
        <f t="shared" si="103"/>
        <v>0</v>
      </c>
      <c r="X320" s="442"/>
      <c r="Y320" s="442"/>
      <c r="Z320" s="442"/>
      <c r="AA320" s="442"/>
      <c r="AB320" s="442"/>
      <c r="AC320" s="442"/>
      <c r="AD320" s="442"/>
      <c r="AE320" s="442"/>
      <c r="AF320" s="442"/>
      <c r="AG320" s="442"/>
      <c r="AH320" s="442"/>
      <c r="AI320" s="442"/>
      <c r="AJ320" s="442"/>
      <c r="AK320" s="442"/>
      <c r="AL320" s="442"/>
      <c r="AM320" s="442"/>
      <c r="AN320" s="442"/>
      <c r="AO320" s="442"/>
      <c r="AP320" s="442"/>
      <c r="AQ320" s="442"/>
      <c r="AR320" s="442"/>
      <c r="AS320" s="442"/>
      <c r="AT320" s="442"/>
      <c r="AU320" s="442"/>
      <c r="AV320" s="442"/>
      <c r="AW320" s="442"/>
      <c r="AX320" s="442"/>
      <c r="AY320" s="442"/>
      <c r="AZ320" s="442"/>
    </row>
    <row r="321" spans="2:52" ht="20.100000000000001" hidden="1" customHeight="1" outlineLevel="1">
      <c r="B321" s="434"/>
      <c r="C321" s="1002"/>
      <c r="D321" s="1003"/>
      <c r="E321" s="1003"/>
      <c r="F321" s="1004"/>
      <c r="G321" s="1005"/>
      <c r="H321" s="1006"/>
      <c r="I321" s="1006"/>
      <c r="J321" s="1006"/>
      <c r="K321" s="1007"/>
      <c r="L321" s="715"/>
      <c r="M321" s="715"/>
      <c r="N321" s="715"/>
      <c r="O321" s="715"/>
      <c r="P321" s="715"/>
      <c r="Q321" s="715"/>
      <c r="R321" s="715"/>
      <c r="S321" s="716"/>
      <c r="T321" s="717"/>
      <c r="U321" s="720">
        <f t="shared" si="101"/>
        <v>0</v>
      </c>
      <c r="V321" s="721">
        <f t="shared" si="102"/>
        <v>0</v>
      </c>
      <c r="W321" s="722">
        <f t="shared" si="103"/>
        <v>0</v>
      </c>
      <c r="X321" s="442"/>
      <c r="Y321" s="442"/>
      <c r="Z321" s="442"/>
      <c r="AA321" s="442"/>
      <c r="AB321" s="442"/>
      <c r="AC321" s="442"/>
      <c r="AD321" s="442"/>
      <c r="AE321" s="442"/>
      <c r="AF321" s="442"/>
      <c r="AG321" s="442"/>
      <c r="AH321" s="442"/>
      <c r="AI321" s="442"/>
      <c r="AJ321" s="442"/>
      <c r="AK321" s="442"/>
      <c r="AL321" s="442"/>
      <c r="AM321" s="442"/>
      <c r="AN321" s="442"/>
      <c r="AO321" s="442"/>
      <c r="AP321" s="442"/>
      <c r="AQ321" s="442"/>
      <c r="AR321" s="442"/>
      <c r="AS321" s="442"/>
      <c r="AT321" s="442"/>
      <c r="AU321" s="442"/>
      <c r="AV321" s="442"/>
      <c r="AW321" s="442"/>
      <c r="AX321" s="442"/>
      <c r="AY321" s="442"/>
      <c r="AZ321" s="442"/>
    </row>
    <row r="322" spans="2:52" ht="20.100000000000001" hidden="1" customHeight="1" outlineLevel="1">
      <c r="B322" s="434"/>
      <c r="C322" s="1002"/>
      <c r="D322" s="1003"/>
      <c r="E322" s="1003"/>
      <c r="F322" s="1004"/>
      <c r="G322" s="1005"/>
      <c r="H322" s="1006"/>
      <c r="I322" s="1006"/>
      <c r="J322" s="1006"/>
      <c r="K322" s="1007"/>
      <c r="L322" s="715"/>
      <c r="M322" s="715"/>
      <c r="N322" s="715"/>
      <c r="O322" s="715"/>
      <c r="P322" s="715"/>
      <c r="Q322" s="715"/>
      <c r="R322" s="715"/>
      <c r="S322" s="716"/>
      <c r="T322" s="717"/>
      <c r="U322" s="720">
        <f t="shared" si="101"/>
        <v>0</v>
      </c>
      <c r="V322" s="721">
        <f t="shared" si="102"/>
        <v>0</v>
      </c>
      <c r="W322" s="722">
        <f t="shared" si="103"/>
        <v>0</v>
      </c>
      <c r="X322" s="442"/>
      <c r="Y322" s="442"/>
      <c r="Z322" s="442"/>
      <c r="AA322" s="442"/>
      <c r="AB322" s="442"/>
      <c r="AC322" s="442"/>
      <c r="AD322" s="442"/>
      <c r="AE322" s="442"/>
      <c r="AF322" s="442"/>
      <c r="AG322" s="442"/>
      <c r="AH322" s="442"/>
      <c r="AI322" s="442"/>
      <c r="AJ322" s="442"/>
      <c r="AK322" s="442"/>
      <c r="AL322" s="442"/>
      <c r="AM322" s="442"/>
      <c r="AN322" s="442"/>
      <c r="AO322" s="442"/>
      <c r="AP322" s="442"/>
      <c r="AQ322" s="442"/>
      <c r="AR322" s="442"/>
      <c r="AS322" s="442"/>
      <c r="AT322" s="442"/>
      <c r="AU322" s="442"/>
      <c r="AV322" s="442"/>
      <c r="AW322" s="442"/>
      <c r="AX322" s="442"/>
      <c r="AY322" s="442"/>
      <c r="AZ322" s="442"/>
    </row>
    <row r="323" spans="2:52" ht="20.100000000000001" hidden="1" customHeight="1" outlineLevel="1">
      <c r="B323" s="434"/>
      <c r="C323" s="1002"/>
      <c r="D323" s="1003"/>
      <c r="E323" s="1003"/>
      <c r="F323" s="1004"/>
      <c r="G323" s="1005"/>
      <c r="H323" s="1006"/>
      <c r="I323" s="1006"/>
      <c r="J323" s="1006"/>
      <c r="K323" s="1007"/>
      <c r="L323" s="715"/>
      <c r="M323" s="715"/>
      <c r="N323" s="715"/>
      <c r="O323" s="715"/>
      <c r="P323" s="715"/>
      <c r="Q323" s="715"/>
      <c r="R323" s="715"/>
      <c r="S323" s="716"/>
      <c r="T323" s="717"/>
      <c r="U323" s="720">
        <f t="shared" si="101"/>
        <v>0</v>
      </c>
      <c r="V323" s="721">
        <f t="shared" si="102"/>
        <v>0</v>
      </c>
      <c r="W323" s="722">
        <f t="shared" si="103"/>
        <v>0</v>
      </c>
      <c r="X323" s="442"/>
      <c r="Y323" s="442"/>
      <c r="Z323" s="442"/>
      <c r="AA323" s="442"/>
      <c r="AB323" s="442"/>
      <c r="AC323" s="442"/>
      <c r="AD323" s="442"/>
      <c r="AE323" s="442"/>
      <c r="AF323" s="442"/>
      <c r="AG323" s="442"/>
      <c r="AH323" s="442"/>
      <c r="AI323" s="442"/>
      <c r="AJ323" s="442"/>
      <c r="AK323" s="442"/>
      <c r="AL323" s="442"/>
      <c r="AM323" s="442"/>
      <c r="AN323" s="442"/>
      <c r="AO323" s="442"/>
      <c r="AP323" s="442"/>
      <c r="AQ323" s="442"/>
      <c r="AR323" s="442"/>
      <c r="AS323" s="442"/>
      <c r="AT323" s="442"/>
      <c r="AU323" s="442"/>
      <c r="AV323" s="442"/>
      <c r="AW323" s="442"/>
      <c r="AX323" s="442"/>
      <c r="AY323" s="442"/>
      <c r="AZ323" s="442"/>
    </row>
    <row r="324" spans="2:52" s="19" customFormat="1" ht="9.9499999999999993" hidden="1" customHeight="1" outlineLevel="1">
      <c r="B324" s="435"/>
      <c r="C324" s="437"/>
      <c r="D324" s="437"/>
      <c r="E324" s="437"/>
      <c r="F324" s="437"/>
      <c r="G324" s="666"/>
      <c r="H324" s="666"/>
      <c r="I324" s="666"/>
      <c r="J324" s="666"/>
      <c r="K324" s="666"/>
      <c r="L324" s="438"/>
      <c r="M324" s="438"/>
      <c r="N324" s="438"/>
      <c r="O324" s="438"/>
      <c r="P324" s="438"/>
      <c r="Q324" s="438"/>
      <c r="R324" s="438"/>
      <c r="S324" s="438"/>
      <c r="T324" s="439"/>
      <c r="U324" s="439"/>
      <c r="V324" s="439"/>
      <c r="W324" s="667"/>
      <c r="X324" s="668"/>
      <c r="Y324" s="668"/>
      <c r="Z324" s="668"/>
      <c r="AA324" s="668"/>
      <c r="AB324" s="668"/>
      <c r="AC324" s="668"/>
      <c r="AD324" s="668"/>
      <c r="AE324" s="668"/>
      <c r="AF324" s="668"/>
      <c r="AG324" s="668"/>
      <c r="AH324" s="668"/>
      <c r="AI324" s="668"/>
      <c r="AJ324" s="668"/>
      <c r="AK324" s="668"/>
      <c r="AL324" s="668"/>
      <c r="AM324" s="668"/>
      <c r="AN324" s="668"/>
      <c r="AO324" s="668"/>
      <c r="AP324" s="668"/>
      <c r="AQ324" s="668"/>
      <c r="AR324" s="668"/>
      <c r="AS324" s="668"/>
      <c r="AT324" s="668"/>
      <c r="AU324" s="668"/>
      <c r="AV324" s="668"/>
      <c r="AW324" s="668"/>
      <c r="AX324" s="668"/>
      <c r="AY324" s="668"/>
      <c r="AZ324" s="668"/>
    </row>
    <row r="325" spans="2:52" ht="20.100000000000001" customHeight="1" collapsed="1">
      <c r="B325" s="32">
        <f>B313+1</f>
        <v>27</v>
      </c>
      <c r="C325" s="1013"/>
      <c r="D325" s="1014"/>
      <c r="E325" s="1014"/>
      <c r="F325" s="1015"/>
      <c r="G325" s="1016"/>
      <c r="H325" s="1017"/>
      <c r="I325" s="1017"/>
      <c r="J325" s="1017"/>
      <c r="K325" s="1018"/>
      <c r="L325" s="701">
        <f t="shared" ref="L325:R325" si="104">SUM(L326:L335)</f>
        <v>0</v>
      </c>
      <c r="M325" s="702">
        <f t="shared" si="104"/>
        <v>0</v>
      </c>
      <c r="N325" s="703">
        <f t="shared" si="104"/>
        <v>0</v>
      </c>
      <c r="O325" s="703">
        <f t="shared" si="104"/>
        <v>0</v>
      </c>
      <c r="P325" s="702">
        <f t="shared" si="104"/>
        <v>0</v>
      </c>
      <c r="Q325" s="704">
        <f t="shared" si="104"/>
        <v>0</v>
      </c>
      <c r="R325" s="701">
        <f t="shared" si="104"/>
        <v>0</v>
      </c>
      <c r="S325" s="705">
        <v>1</v>
      </c>
      <c r="T325" s="706">
        <f>(S326*T326)+(S327*T327)+(S328*T328)+(S329*T329)+(S330*T330)+(S331*T331)+(S332*T332)+(S333*T333)+(S334*T334)+(S335*T335)</f>
        <v>0</v>
      </c>
      <c r="U325" s="665">
        <f t="shared" ref="U325:U335" si="105">S325*T325*(1+MGKZ)*(1+Gewinn)*(1+Sicherheit)</f>
        <v>0</v>
      </c>
      <c r="V325" s="643">
        <f t="shared" ref="V325:V335" si="106">R325*Fertigung</f>
        <v>0</v>
      </c>
      <c r="W325" s="50">
        <f t="shared" ref="W325:W335" si="107">L325*$E$6+M325*$M$6+N325*$M$7+O325*$M$8+P325*$E$7+Q325*$M$9+U325+V325</f>
        <v>0</v>
      </c>
      <c r="X325" s="442"/>
      <c r="Y325" s="442"/>
      <c r="Z325" s="442"/>
      <c r="AA325" s="442"/>
      <c r="AB325" s="442"/>
      <c r="AC325" s="442"/>
      <c r="AD325" s="442"/>
      <c r="AE325" s="442"/>
      <c r="AF325" s="442"/>
      <c r="AG325" s="442"/>
      <c r="AH325" s="442"/>
      <c r="AI325" s="442"/>
      <c r="AJ325" s="442"/>
      <c r="AK325" s="442"/>
      <c r="AL325" s="442"/>
      <c r="AM325" s="442"/>
      <c r="AN325" s="442"/>
      <c r="AO325" s="442"/>
      <c r="AP325" s="442"/>
      <c r="AQ325" s="442"/>
      <c r="AR325" s="442"/>
      <c r="AS325" s="442"/>
      <c r="AT325" s="442"/>
      <c r="AU325" s="442"/>
      <c r="AV325" s="442"/>
      <c r="AW325" s="442"/>
      <c r="AX325" s="442"/>
      <c r="AY325" s="442"/>
      <c r="AZ325" s="442"/>
    </row>
    <row r="326" spans="2:52" ht="20.100000000000001" hidden="1" customHeight="1" outlineLevel="1">
      <c r="B326" s="433"/>
      <c r="C326" s="1002"/>
      <c r="D326" s="1003"/>
      <c r="E326" s="1003"/>
      <c r="F326" s="1004"/>
      <c r="G326" s="1005"/>
      <c r="H326" s="1006"/>
      <c r="I326" s="1006"/>
      <c r="J326" s="1006"/>
      <c r="K326" s="1007"/>
      <c r="L326" s="715"/>
      <c r="M326" s="715"/>
      <c r="N326" s="715"/>
      <c r="O326" s="715"/>
      <c r="P326" s="715"/>
      <c r="Q326" s="715"/>
      <c r="R326" s="715"/>
      <c r="S326" s="716"/>
      <c r="T326" s="717"/>
      <c r="U326" s="720">
        <f t="shared" si="105"/>
        <v>0</v>
      </c>
      <c r="V326" s="721">
        <f t="shared" si="106"/>
        <v>0</v>
      </c>
      <c r="W326" s="722">
        <f t="shared" si="107"/>
        <v>0</v>
      </c>
      <c r="X326" s="442"/>
      <c r="Y326" s="442"/>
      <c r="Z326" s="442"/>
      <c r="AA326" s="442"/>
      <c r="AB326" s="442"/>
      <c r="AC326" s="442"/>
      <c r="AD326" s="442"/>
      <c r="AE326" s="442"/>
      <c r="AF326" s="442"/>
      <c r="AG326" s="442"/>
      <c r="AH326" s="442"/>
      <c r="AI326" s="442"/>
      <c r="AJ326" s="442"/>
      <c r="AK326" s="442"/>
      <c r="AL326" s="442"/>
      <c r="AM326" s="442"/>
      <c r="AN326" s="442"/>
      <c r="AO326" s="442"/>
      <c r="AP326" s="442"/>
      <c r="AQ326" s="442"/>
      <c r="AR326" s="442"/>
      <c r="AS326" s="442"/>
      <c r="AT326" s="442"/>
      <c r="AU326" s="442"/>
      <c r="AV326" s="442"/>
      <c r="AW326" s="442"/>
      <c r="AX326" s="442"/>
      <c r="AY326" s="442"/>
      <c r="AZ326" s="442"/>
    </row>
    <row r="327" spans="2:52" ht="20.100000000000001" hidden="1" customHeight="1" outlineLevel="1">
      <c r="B327" s="434"/>
      <c r="C327" s="1002"/>
      <c r="D327" s="1003"/>
      <c r="E327" s="1003"/>
      <c r="F327" s="1004"/>
      <c r="G327" s="1005"/>
      <c r="H327" s="1006"/>
      <c r="I327" s="1006"/>
      <c r="J327" s="1006"/>
      <c r="K327" s="1007"/>
      <c r="L327" s="715"/>
      <c r="M327" s="715"/>
      <c r="N327" s="715"/>
      <c r="O327" s="715"/>
      <c r="P327" s="715"/>
      <c r="Q327" s="715"/>
      <c r="R327" s="715"/>
      <c r="S327" s="716"/>
      <c r="T327" s="717"/>
      <c r="U327" s="720">
        <f t="shared" si="105"/>
        <v>0</v>
      </c>
      <c r="V327" s="721">
        <f t="shared" si="106"/>
        <v>0</v>
      </c>
      <c r="W327" s="722">
        <f t="shared" si="107"/>
        <v>0</v>
      </c>
      <c r="X327" s="442"/>
      <c r="Y327" s="442"/>
      <c r="Z327" s="442"/>
      <c r="AA327" s="442"/>
      <c r="AB327" s="442"/>
      <c r="AC327" s="442"/>
      <c r="AD327" s="442"/>
      <c r="AE327" s="442"/>
      <c r="AF327" s="442"/>
      <c r="AG327" s="442"/>
      <c r="AH327" s="442"/>
      <c r="AI327" s="442"/>
      <c r="AJ327" s="442"/>
      <c r="AK327" s="442"/>
      <c r="AL327" s="442"/>
      <c r="AM327" s="442"/>
      <c r="AN327" s="442"/>
      <c r="AO327" s="442"/>
      <c r="AP327" s="442"/>
      <c r="AQ327" s="442"/>
      <c r="AR327" s="442"/>
      <c r="AS327" s="442"/>
      <c r="AT327" s="442"/>
      <c r="AU327" s="442"/>
      <c r="AV327" s="442"/>
      <c r="AW327" s="442"/>
      <c r="AX327" s="442"/>
      <c r="AY327" s="442"/>
      <c r="AZ327" s="442"/>
    </row>
    <row r="328" spans="2:52" ht="20.100000000000001" hidden="1" customHeight="1" outlineLevel="1">
      <c r="B328" s="434"/>
      <c r="C328" s="1002"/>
      <c r="D328" s="1003"/>
      <c r="E328" s="1003"/>
      <c r="F328" s="1004"/>
      <c r="G328" s="1005"/>
      <c r="H328" s="1006"/>
      <c r="I328" s="1006"/>
      <c r="J328" s="1006"/>
      <c r="K328" s="1007"/>
      <c r="L328" s="715"/>
      <c r="M328" s="715"/>
      <c r="N328" s="715"/>
      <c r="O328" s="715"/>
      <c r="P328" s="715"/>
      <c r="Q328" s="715"/>
      <c r="R328" s="715"/>
      <c r="S328" s="716"/>
      <c r="T328" s="717"/>
      <c r="U328" s="720">
        <f t="shared" si="105"/>
        <v>0</v>
      </c>
      <c r="V328" s="721">
        <f t="shared" si="106"/>
        <v>0</v>
      </c>
      <c r="W328" s="722">
        <f t="shared" si="107"/>
        <v>0</v>
      </c>
      <c r="X328" s="442"/>
      <c r="Y328" s="442"/>
      <c r="Z328" s="442"/>
      <c r="AA328" s="442"/>
      <c r="AB328" s="442"/>
      <c r="AC328" s="442"/>
      <c r="AD328" s="442"/>
      <c r="AE328" s="442"/>
      <c r="AF328" s="442"/>
      <c r="AG328" s="442"/>
      <c r="AH328" s="442"/>
      <c r="AI328" s="442"/>
      <c r="AJ328" s="442"/>
      <c r="AK328" s="442"/>
      <c r="AL328" s="442"/>
      <c r="AM328" s="442"/>
      <c r="AN328" s="442"/>
      <c r="AO328" s="442"/>
      <c r="AP328" s="442"/>
      <c r="AQ328" s="442"/>
      <c r="AR328" s="442"/>
      <c r="AS328" s="442"/>
      <c r="AT328" s="442"/>
      <c r="AU328" s="442"/>
      <c r="AV328" s="442"/>
      <c r="AW328" s="442"/>
      <c r="AX328" s="442"/>
      <c r="AY328" s="442"/>
      <c r="AZ328" s="442"/>
    </row>
    <row r="329" spans="2:52" ht="20.100000000000001" hidden="1" customHeight="1" outlineLevel="1">
      <c r="B329" s="434"/>
      <c r="C329" s="1002"/>
      <c r="D329" s="1003"/>
      <c r="E329" s="1003"/>
      <c r="F329" s="1004"/>
      <c r="G329" s="1005"/>
      <c r="H329" s="1006"/>
      <c r="I329" s="1006"/>
      <c r="J329" s="1006"/>
      <c r="K329" s="1007"/>
      <c r="L329" s="715"/>
      <c r="M329" s="715"/>
      <c r="N329" s="715"/>
      <c r="O329" s="715"/>
      <c r="P329" s="715"/>
      <c r="Q329" s="715"/>
      <c r="R329" s="715"/>
      <c r="S329" s="716"/>
      <c r="T329" s="717"/>
      <c r="U329" s="720">
        <f t="shared" si="105"/>
        <v>0</v>
      </c>
      <c r="V329" s="721">
        <f t="shared" si="106"/>
        <v>0</v>
      </c>
      <c r="W329" s="722">
        <f t="shared" si="107"/>
        <v>0</v>
      </c>
      <c r="X329" s="442"/>
      <c r="Y329" s="442"/>
      <c r="Z329" s="442"/>
      <c r="AA329" s="442"/>
      <c r="AB329" s="442"/>
      <c r="AC329" s="442"/>
      <c r="AD329" s="442"/>
      <c r="AE329" s="442"/>
      <c r="AF329" s="442"/>
      <c r="AG329" s="442"/>
      <c r="AH329" s="442"/>
      <c r="AI329" s="442"/>
      <c r="AJ329" s="442"/>
      <c r="AK329" s="442"/>
      <c r="AL329" s="442"/>
      <c r="AM329" s="442"/>
      <c r="AN329" s="442"/>
      <c r="AO329" s="442"/>
      <c r="AP329" s="442"/>
      <c r="AQ329" s="442"/>
      <c r="AR329" s="442"/>
      <c r="AS329" s="442"/>
      <c r="AT329" s="442"/>
      <c r="AU329" s="442"/>
      <c r="AV329" s="442"/>
      <c r="AW329" s="442"/>
      <c r="AX329" s="442"/>
      <c r="AY329" s="442"/>
      <c r="AZ329" s="442"/>
    </row>
    <row r="330" spans="2:52" ht="20.100000000000001" hidden="1" customHeight="1" outlineLevel="1">
      <c r="B330" s="434"/>
      <c r="C330" s="1002"/>
      <c r="D330" s="1003"/>
      <c r="E330" s="1003"/>
      <c r="F330" s="1004"/>
      <c r="G330" s="1005"/>
      <c r="H330" s="1006"/>
      <c r="I330" s="1006"/>
      <c r="J330" s="1006"/>
      <c r="K330" s="1007"/>
      <c r="L330" s="715"/>
      <c r="M330" s="715"/>
      <c r="N330" s="715"/>
      <c r="O330" s="715"/>
      <c r="P330" s="715"/>
      <c r="Q330" s="715"/>
      <c r="R330" s="715"/>
      <c r="S330" s="716"/>
      <c r="T330" s="717"/>
      <c r="U330" s="720">
        <f t="shared" si="105"/>
        <v>0</v>
      </c>
      <c r="V330" s="721">
        <f t="shared" si="106"/>
        <v>0</v>
      </c>
      <c r="W330" s="722">
        <f t="shared" si="107"/>
        <v>0</v>
      </c>
      <c r="X330" s="442"/>
      <c r="Y330" s="442"/>
      <c r="Z330" s="442"/>
      <c r="AA330" s="442"/>
      <c r="AB330" s="442"/>
      <c r="AC330" s="442"/>
      <c r="AD330" s="442"/>
      <c r="AE330" s="442"/>
      <c r="AF330" s="442"/>
      <c r="AG330" s="442"/>
      <c r="AH330" s="442"/>
      <c r="AI330" s="442"/>
      <c r="AJ330" s="442"/>
      <c r="AK330" s="442"/>
      <c r="AL330" s="442"/>
      <c r="AM330" s="442"/>
      <c r="AN330" s="442"/>
      <c r="AO330" s="442"/>
      <c r="AP330" s="442"/>
      <c r="AQ330" s="442"/>
      <c r="AR330" s="442"/>
      <c r="AS330" s="442"/>
      <c r="AT330" s="442"/>
      <c r="AU330" s="442"/>
      <c r="AV330" s="442"/>
      <c r="AW330" s="442"/>
      <c r="AX330" s="442"/>
      <c r="AY330" s="442"/>
      <c r="AZ330" s="442"/>
    </row>
    <row r="331" spans="2:52" ht="20.100000000000001" hidden="1" customHeight="1" outlineLevel="1">
      <c r="B331" s="434"/>
      <c r="C331" s="1002"/>
      <c r="D331" s="1003"/>
      <c r="E331" s="1003"/>
      <c r="F331" s="1004"/>
      <c r="G331" s="1005"/>
      <c r="H331" s="1006"/>
      <c r="I331" s="1006"/>
      <c r="J331" s="1006"/>
      <c r="K331" s="1007"/>
      <c r="L331" s="715"/>
      <c r="M331" s="715"/>
      <c r="N331" s="715"/>
      <c r="O331" s="715"/>
      <c r="P331" s="715"/>
      <c r="Q331" s="715"/>
      <c r="R331" s="715"/>
      <c r="S331" s="716"/>
      <c r="T331" s="717"/>
      <c r="U331" s="720">
        <f t="shared" si="105"/>
        <v>0</v>
      </c>
      <c r="V331" s="721">
        <f t="shared" si="106"/>
        <v>0</v>
      </c>
      <c r="W331" s="722">
        <f t="shared" si="107"/>
        <v>0</v>
      </c>
      <c r="X331" s="442"/>
      <c r="Y331" s="442"/>
      <c r="Z331" s="442"/>
      <c r="AA331" s="442"/>
      <c r="AB331" s="442"/>
      <c r="AC331" s="442"/>
      <c r="AD331" s="442"/>
      <c r="AE331" s="442"/>
      <c r="AF331" s="442"/>
      <c r="AG331" s="442"/>
      <c r="AH331" s="442"/>
      <c r="AI331" s="442"/>
      <c r="AJ331" s="442"/>
      <c r="AK331" s="442"/>
      <c r="AL331" s="442"/>
      <c r="AM331" s="442"/>
      <c r="AN331" s="442"/>
      <c r="AO331" s="442"/>
      <c r="AP331" s="442"/>
      <c r="AQ331" s="442"/>
      <c r="AR331" s="442"/>
      <c r="AS331" s="442"/>
      <c r="AT331" s="442"/>
      <c r="AU331" s="442"/>
      <c r="AV331" s="442"/>
      <c r="AW331" s="442"/>
      <c r="AX331" s="442"/>
      <c r="AY331" s="442"/>
      <c r="AZ331" s="442"/>
    </row>
    <row r="332" spans="2:52" ht="20.100000000000001" hidden="1" customHeight="1" outlineLevel="1">
      <c r="B332" s="434"/>
      <c r="C332" s="1002"/>
      <c r="D332" s="1003"/>
      <c r="E332" s="1003"/>
      <c r="F332" s="1004"/>
      <c r="G332" s="1005"/>
      <c r="H332" s="1006"/>
      <c r="I332" s="1006"/>
      <c r="J332" s="1006"/>
      <c r="K332" s="1007"/>
      <c r="L332" s="715"/>
      <c r="M332" s="715"/>
      <c r="N332" s="715"/>
      <c r="O332" s="715"/>
      <c r="P332" s="715"/>
      <c r="Q332" s="715"/>
      <c r="R332" s="715"/>
      <c r="S332" s="716"/>
      <c r="T332" s="717"/>
      <c r="U332" s="720">
        <f t="shared" si="105"/>
        <v>0</v>
      </c>
      <c r="V332" s="721">
        <f t="shared" si="106"/>
        <v>0</v>
      </c>
      <c r="W332" s="722">
        <f t="shared" si="107"/>
        <v>0</v>
      </c>
      <c r="X332" s="442"/>
      <c r="Y332" s="442"/>
      <c r="Z332" s="442"/>
      <c r="AA332" s="442"/>
      <c r="AB332" s="442"/>
      <c r="AC332" s="442"/>
      <c r="AD332" s="442"/>
      <c r="AE332" s="442"/>
      <c r="AF332" s="442"/>
      <c r="AG332" s="442"/>
      <c r="AH332" s="442"/>
      <c r="AI332" s="442"/>
      <c r="AJ332" s="442"/>
      <c r="AK332" s="442"/>
      <c r="AL332" s="442"/>
      <c r="AM332" s="442"/>
      <c r="AN332" s="442"/>
      <c r="AO332" s="442"/>
      <c r="AP332" s="442"/>
      <c r="AQ332" s="442"/>
      <c r="AR332" s="442"/>
      <c r="AS332" s="442"/>
      <c r="AT332" s="442"/>
      <c r="AU332" s="442"/>
      <c r="AV332" s="442"/>
      <c r="AW332" s="442"/>
      <c r="AX332" s="442"/>
      <c r="AY332" s="442"/>
      <c r="AZ332" s="442"/>
    </row>
    <row r="333" spans="2:52" ht="20.100000000000001" hidden="1" customHeight="1" outlineLevel="1">
      <c r="B333" s="434"/>
      <c r="C333" s="1002"/>
      <c r="D333" s="1003"/>
      <c r="E333" s="1003"/>
      <c r="F333" s="1004"/>
      <c r="G333" s="1005"/>
      <c r="H333" s="1006"/>
      <c r="I333" s="1006"/>
      <c r="J333" s="1006"/>
      <c r="K333" s="1007"/>
      <c r="L333" s="715"/>
      <c r="M333" s="715"/>
      <c r="N333" s="715"/>
      <c r="O333" s="715"/>
      <c r="P333" s="715"/>
      <c r="Q333" s="715"/>
      <c r="R333" s="715"/>
      <c r="S333" s="716"/>
      <c r="T333" s="717"/>
      <c r="U333" s="720">
        <f t="shared" si="105"/>
        <v>0</v>
      </c>
      <c r="V333" s="721">
        <f t="shared" si="106"/>
        <v>0</v>
      </c>
      <c r="W333" s="722">
        <f t="shared" si="107"/>
        <v>0</v>
      </c>
      <c r="X333" s="442"/>
      <c r="Y333" s="442"/>
      <c r="Z333" s="442"/>
      <c r="AA333" s="442"/>
      <c r="AB333" s="442"/>
      <c r="AC333" s="442"/>
      <c r="AD333" s="442"/>
      <c r="AE333" s="442"/>
      <c r="AF333" s="442"/>
      <c r="AG333" s="442"/>
      <c r="AH333" s="442"/>
      <c r="AI333" s="442"/>
      <c r="AJ333" s="442"/>
      <c r="AK333" s="442"/>
      <c r="AL333" s="442"/>
      <c r="AM333" s="442"/>
      <c r="AN333" s="442"/>
      <c r="AO333" s="442"/>
      <c r="AP333" s="442"/>
      <c r="AQ333" s="442"/>
      <c r="AR333" s="442"/>
      <c r="AS333" s="442"/>
      <c r="AT333" s="442"/>
      <c r="AU333" s="442"/>
      <c r="AV333" s="442"/>
      <c r="AW333" s="442"/>
      <c r="AX333" s="442"/>
      <c r="AY333" s="442"/>
      <c r="AZ333" s="442"/>
    </row>
    <row r="334" spans="2:52" ht="20.100000000000001" hidden="1" customHeight="1" outlineLevel="1">
      <c r="B334" s="434"/>
      <c r="C334" s="1002"/>
      <c r="D334" s="1003"/>
      <c r="E334" s="1003"/>
      <c r="F334" s="1004"/>
      <c r="G334" s="1005"/>
      <c r="H334" s="1006"/>
      <c r="I334" s="1006"/>
      <c r="J334" s="1006"/>
      <c r="K334" s="1007"/>
      <c r="L334" s="715"/>
      <c r="M334" s="715"/>
      <c r="N334" s="715"/>
      <c r="O334" s="715"/>
      <c r="P334" s="715"/>
      <c r="Q334" s="715"/>
      <c r="R334" s="715"/>
      <c r="S334" s="716"/>
      <c r="T334" s="717"/>
      <c r="U334" s="720">
        <f t="shared" si="105"/>
        <v>0</v>
      </c>
      <c r="V334" s="721">
        <f t="shared" si="106"/>
        <v>0</v>
      </c>
      <c r="W334" s="722">
        <f t="shared" si="107"/>
        <v>0</v>
      </c>
      <c r="X334" s="442"/>
      <c r="Y334" s="442"/>
      <c r="Z334" s="442"/>
      <c r="AA334" s="442"/>
      <c r="AB334" s="442"/>
      <c r="AC334" s="442"/>
      <c r="AD334" s="442"/>
      <c r="AE334" s="442"/>
      <c r="AF334" s="442"/>
      <c r="AG334" s="442"/>
      <c r="AH334" s="442"/>
      <c r="AI334" s="442"/>
      <c r="AJ334" s="442"/>
      <c r="AK334" s="442"/>
      <c r="AL334" s="442"/>
      <c r="AM334" s="442"/>
      <c r="AN334" s="442"/>
      <c r="AO334" s="442"/>
      <c r="AP334" s="442"/>
      <c r="AQ334" s="442"/>
      <c r="AR334" s="442"/>
      <c r="AS334" s="442"/>
      <c r="AT334" s="442"/>
      <c r="AU334" s="442"/>
      <c r="AV334" s="442"/>
      <c r="AW334" s="442"/>
      <c r="AX334" s="442"/>
      <c r="AY334" s="442"/>
      <c r="AZ334" s="442"/>
    </row>
    <row r="335" spans="2:52" ht="20.100000000000001" hidden="1" customHeight="1" outlineLevel="1">
      <c r="B335" s="434"/>
      <c r="C335" s="1002"/>
      <c r="D335" s="1003"/>
      <c r="E335" s="1003"/>
      <c r="F335" s="1004"/>
      <c r="G335" s="1005"/>
      <c r="H335" s="1006"/>
      <c r="I335" s="1006"/>
      <c r="J335" s="1006"/>
      <c r="K335" s="1007"/>
      <c r="L335" s="715"/>
      <c r="M335" s="715"/>
      <c r="N335" s="715"/>
      <c r="O335" s="715"/>
      <c r="P335" s="715"/>
      <c r="Q335" s="715"/>
      <c r="R335" s="715"/>
      <c r="S335" s="716"/>
      <c r="T335" s="717"/>
      <c r="U335" s="720">
        <f t="shared" si="105"/>
        <v>0</v>
      </c>
      <c r="V335" s="721">
        <f t="shared" si="106"/>
        <v>0</v>
      </c>
      <c r="W335" s="722">
        <f t="shared" si="107"/>
        <v>0</v>
      </c>
      <c r="X335" s="442"/>
      <c r="Y335" s="442"/>
      <c r="Z335" s="442"/>
      <c r="AA335" s="442"/>
      <c r="AB335" s="442"/>
      <c r="AC335" s="442"/>
      <c r="AD335" s="442"/>
      <c r="AE335" s="442"/>
      <c r="AF335" s="442"/>
      <c r="AG335" s="442"/>
      <c r="AH335" s="442"/>
      <c r="AI335" s="442"/>
      <c r="AJ335" s="442"/>
      <c r="AK335" s="442"/>
      <c r="AL335" s="442"/>
      <c r="AM335" s="442"/>
      <c r="AN335" s="442"/>
      <c r="AO335" s="442"/>
      <c r="AP335" s="442"/>
      <c r="AQ335" s="442"/>
      <c r="AR335" s="442"/>
      <c r="AS335" s="442"/>
      <c r="AT335" s="442"/>
      <c r="AU335" s="442"/>
      <c r="AV335" s="442"/>
      <c r="AW335" s="442"/>
      <c r="AX335" s="442"/>
      <c r="AY335" s="442"/>
      <c r="AZ335" s="442"/>
    </row>
    <row r="336" spans="2:52" s="19" customFormat="1" ht="9.9499999999999993" hidden="1" customHeight="1" outlineLevel="1">
      <c r="B336" s="435"/>
      <c r="C336" s="437"/>
      <c r="D336" s="437"/>
      <c r="E336" s="437"/>
      <c r="F336" s="437"/>
      <c r="G336" s="666"/>
      <c r="H336" s="666"/>
      <c r="I336" s="666"/>
      <c r="J336" s="666"/>
      <c r="K336" s="666"/>
      <c r="L336" s="438"/>
      <c r="M336" s="438"/>
      <c r="N336" s="438"/>
      <c r="O336" s="438"/>
      <c r="P336" s="438"/>
      <c r="Q336" s="438"/>
      <c r="R336" s="438"/>
      <c r="S336" s="438"/>
      <c r="T336" s="439"/>
      <c r="U336" s="439"/>
      <c r="V336" s="439"/>
      <c r="W336" s="667"/>
      <c r="X336" s="668"/>
      <c r="Y336" s="668"/>
      <c r="Z336" s="668"/>
      <c r="AA336" s="668"/>
      <c r="AB336" s="668"/>
      <c r="AC336" s="668"/>
      <c r="AD336" s="668"/>
      <c r="AE336" s="668"/>
      <c r="AF336" s="668"/>
      <c r="AG336" s="668"/>
      <c r="AH336" s="668"/>
      <c r="AI336" s="668"/>
      <c r="AJ336" s="668"/>
      <c r="AK336" s="668"/>
      <c r="AL336" s="668"/>
      <c r="AM336" s="668"/>
      <c r="AN336" s="668"/>
      <c r="AO336" s="668"/>
      <c r="AP336" s="668"/>
      <c r="AQ336" s="668"/>
      <c r="AR336" s="668"/>
      <c r="AS336" s="668"/>
      <c r="AT336" s="668"/>
      <c r="AU336" s="668"/>
      <c r="AV336" s="668"/>
      <c r="AW336" s="668"/>
      <c r="AX336" s="668"/>
      <c r="AY336" s="668"/>
      <c r="AZ336" s="668"/>
    </row>
    <row r="337" spans="2:52" ht="20.100000000000001" customHeight="1" collapsed="1">
      <c r="B337" s="32">
        <f>B325+1</f>
        <v>28</v>
      </c>
      <c r="C337" s="1013"/>
      <c r="D337" s="1014"/>
      <c r="E337" s="1014"/>
      <c r="F337" s="1015"/>
      <c r="G337" s="1016"/>
      <c r="H337" s="1017"/>
      <c r="I337" s="1017"/>
      <c r="J337" s="1017"/>
      <c r="K337" s="1018"/>
      <c r="L337" s="701">
        <f t="shared" ref="L337:R337" si="108">SUM(L338:L347)</f>
        <v>0</v>
      </c>
      <c r="M337" s="702">
        <f t="shared" si="108"/>
        <v>0</v>
      </c>
      <c r="N337" s="703">
        <f t="shared" si="108"/>
        <v>0</v>
      </c>
      <c r="O337" s="703">
        <f t="shared" si="108"/>
        <v>0</v>
      </c>
      <c r="P337" s="702">
        <f t="shared" si="108"/>
        <v>0</v>
      </c>
      <c r="Q337" s="704">
        <f t="shared" si="108"/>
        <v>0</v>
      </c>
      <c r="R337" s="701">
        <f t="shared" si="108"/>
        <v>0</v>
      </c>
      <c r="S337" s="705">
        <v>1</v>
      </c>
      <c r="T337" s="706">
        <f>(S338*T338)+(S339*T339)+(S340*T340)+(S341*T341)+(S342*T342)+(S343*T343)+(S344*T344)+(S345*T345)+(S346*T346)+(S347*T347)</f>
        <v>0</v>
      </c>
      <c r="U337" s="665">
        <f t="shared" ref="U337:U347" si="109">S337*T337*(1+MGKZ)*(1+Gewinn)*(1+Sicherheit)</f>
        <v>0</v>
      </c>
      <c r="V337" s="643">
        <f t="shared" ref="V337:V347" si="110">R337*Fertigung</f>
        <v>0</v>
      </c>
      <c r="W337" s="50">
        <f t="shared" ref="W337:W347" si="111">L337*$E$6+M337*$M$6+N337*$M$7+O337*$M$8+P337*$E$7+Q337*$M$9+U337+V337</f>
        <v>0</v>
      </c>
      <c r="X337" s="442"/>
      <c r="Y337" s="442"/>
      <c r="Z337" s="442"/>
      <c r="AA337" s="442"/>
      <c r="AB337" s="442"/>
      <c r="AC337" s="442"/>
      <c r="AD337" s="442"/>
      <c r="AE337" s="442"/>
      <c r="AF337" s="442"/>
      <c r="AG337" s="442"/>
      <c r="AH337" s="442"/>
      <c r="AI337" s="442"/>
      <c r="AJ337" s="442"/>
      <c r="AK337" s="442"/>
      <c r="AL337" s="442"/>
      <c r="AM337" s="442"/>
      <c r="AN337" s="442"/>
      <c r="AO337" s="442"/>
      <c r="AP337" s="442"/>
      <c r="AQ337" s="442"/>
      <c r="AR337" s="442"/>
      <c r="AS337" s="442"/>
      <c r="AT337" s="442"/>
      <c r="AU337" s="442"/>
      <c r="AV337" s="442"/>
      <c r="AW337" s="442"/>
      <c r="AX337" s="442"/>
      <c r="AY337" s="442"/>
      <c r="AZ337" s="442"/>
    </row>
    <row r="338" spans="2:52" ht="20.100000000000001" hidden="1" customHeight="1" outlineLevel="1">
      <c r="B338" s="433"/>
      <c r="C338" s="1002"/>
      <c r="D338" s="1003"/>
      <c r="E338" s="1003"/>
      <c r="F338" s="1004"/>
      <c r="G338" s="1005"/>
      <c r="H338" s="1006"/>
      <c r="I338" s="1006"/>
      <c r="J338" s="1006"/>
      <c r="K338" s="1007"/>
      <c r="L338" s="715"/>
      <c r="M338" s="715"/>
      <c r="N338" s="715"/>
      <c r="O338" s="715"/>
      <c r="P338" s="715"/>
      <c r="Q338" s="715"/>
      <c r="R338" s="715"/>
      <c r="S338" s="716"/>
      <c r="T338" s="717"/>
      <c r="U338" s="720">
        <f t="shared" si="109"/>
        <v>0</v>
      </c>
      <c r="V338" s="721">
        <f t="shared" si="110"/>
        <v>0</v>
      </c>
      <c r="W338" s="722">
        <f t="shared" si="111"/>
        <v>0</v>
      </c>
      <c r="X338" s="442"/>
      <c r="Y338" s="442"/>
      <c r="Z338" s="442"/>
      <c r="AA338" s="442"/>
      <c r="AB338" s="442"/>
      <c r="AC338" s="442"/>
      <c r="AD338" s="442"/>
      <c r="AE338" s="442"/>
      <c r="AF338" s="442"/>
      <c r="AG338" s="442"/>
      <c r="AH338" s="442"/>
      <c r="AI338" s="442"/>
      <c r="AJ338" s="442"/>
      <c r="AK338" s="442"/>
      <c r="AL338" s="442"/>
      <c r="AM338" s="442"/>
      <c r="AN338" s="442"/>
      <c r="AO338" s="442"/>
      <c r="AP338" s="442"/>
      <c r="AQ338" s="442"/>
      <c r="AR338" s="442"/>
      <c r="AS338" s="442"/>
      <c r="AT338" s="442"/>
      <c r="AU338" s="442"/>
      <c r="AV338" s="442"/>
      <c r="AW338" s="442"/>
      <c r="AX338" s="442"/>
      <c r="AY338" s="442"/>
      <c r="AZ338" s="442"/>
    </row>
    <row r="339" spans="2:52" ht="20.100000000000001" hidden="1" customHeight="1" outlineLevel="1">
      <c r="B339" s="434"/>
      <c r="C339" s="1002"/>
      <c r="D339" s="1003"/>
      <c r="E339" s="1003"/>
      <c r="F339" s="1004"/>
      <c r="G339" s="1005"/>
      <c r="H339" s="1006"/>
      <c r="I339" s="1006"/>
      <c r="J339" s="1006"/>
      <c r="K339" s="1007"/>
      <c r="L339" s="715"/>
      <c r="M339" s="715"/>
      <c r="N339" s="715"/>
      <c r="O339" s="715"/>
      <c r="P339" s="715"/>
      <c r="Q339" s="715"/>
      <c r="R339" s="715"/>
      <c r="S339" s="716"/>
      <c r="T339" s="717"/>
      <c r="U339" s="720">
        <f t="shared" si="109"/>
        <v>0</v>
      </c>
      <c r="V339" s="721">
        <f t="shared" si="110"/>
        <v>0</v>
      </c>
      <c r="W339" s="722">
        <f t="shared" si="111"/>
        <v>0</v>
      </c>
      <c r="X339" s="442"/>
      <c r="Y339" s="442"/>
      <c r="Z339" s="442"/>
      <c r="AA339" s="442"/>
      <c r="AB339" s="442"/>
      <c r="AC339" s="442"/>
      <c r="AD339" s="442"/>
      <c r="AE339" s="442"/>
      <c r="AF339" s="442"/>
      <c r="AG339" s="442"/>
      <c r="AH339" s="442"/>
      <c r="AI339" s="442"/>
      <c r="AJ339" s="442"/>
      <c r="AK339" s="442"/>
      <c r="AL339" s="442"/>
      <c r="AM339" s="442"/>
      <c r="AN339" s="442"/>
      <c r="AO339" s="442"/>
      <c r="AP339" s="442"/>
      <c r="AQ339" s="442"/>
      <c r="AR339" s="442"/>
      <c r="AS339" s="442"/>
      <c r="AT339" s="442"/>
      <c r="AU339" s="442"/>
      <c r="AV339" s="442"/>
      <c r="AW339" s="442"/>
      <c r="AX339" s="442"/>
      <c r="AY339" s="442"/>
      <c r="AZ339" s="442"/>
    </row>
    <row r="340" spans="2:52" ht="20.100000000000001" hidden="1" customHeight="1" outlineLevel="1">
      <c r="B340" s="434"/>
      <c r="C340" s="1002"/>
      <c r="D340" s="1003"/>
      <c r="E340" s="1003"/>
      <c r="F340" s="1004"/>
      <c r="G340" s="1005"/>
      <c r="H340" s="1006"/>
      <c r="I340" s="1006"/>
      <c r="J340" s="1006"/>
      <c r="K340" s="1007"/>
      <c r="L340" s="715"/>
      <c r="M340" s="715"/>
      <c r="N340" s="715"/>
      <c r="O340" s="715"/>
      <c r="P340" s="715"/>
      <c r="Q340" s="715"/>
      <c r="R340" s="715"/>
      <c r="S340" s="716"/>
      <c r="T340" s="717"/>
      <c r="U340" s="720">
        <f t="shared" si="109"/>
        <v>0</v>
      </c>
      <c r="V340" s="721">
        <f t="shared" si="110"/>
        <v>0</v>
      </c>
      <c r="W340" s="722">
        <f t="shared" si="111"/>
        <v>0</v>
      </c>
      <c r="X340" s="442"/>
      <c r="Y340" s="442"/>
      <c r="Z340" s="442"/>
      <c r="AA340" s="442"/>
      <c r="AB340" s="442"/>
      <c r="AC340" s="442"/>
      <c r="AD340" s="442"/>
      <c r="AE340" s="442"/>
      <c r="AF340" s="442"/>
      <c r="AG340" s="442"/>
      <c r="AH340" s="442"/>
      <c r="AI340" s="442"/>
      <c r="AJ340" s="442"/>
      <c r="AK340" s="442"/>
      <c r="AL340" s="442"/>
      <c r="AM340" s="442"/>
      <c r="AN340" s="442"/>
      <c r="AO340" s="442"/>
      <c r="AP340" s="442"/>
      <c r="AQ340" s="442"/>
      <c r="AR340" s="442"/>
      <c r="AS340" s="442"/>
      <c r="AT340" s="442"/>
      <c r="AU340" s="442"/>
      <c r="AV340" s="442"/>
      <c r="AW340" s="442"/>
      <c r="AX340" s="442"/>
      <c r="AY340" s="442"/>
      <c r="AZ340" s="442"/>
    </row>
    <row r="341" spans="2:52" ht="20.100000000000001" hidden="1" customHeight="1" outlineLevel="1">
      <c r="B341" s="434"/>
      <c r="C341" s="1002"/>
      <c r="D341" s="1003"/>
      <c r="E341" s="1003"/>
      <c r="F341" s="1004"/>
      <c r="G341" s="1005"/>
      <c r="H341" s="1006"/>
      <c r="I341" s="1006"/>
      <c r="J341" s="1006"/>
      <c r="K341" s="1007"/>
      <c r="L341" s="715"/>
      <c r="M341" s="715"/>
      <c r="N341" s="715"/>
      <c r="O341" s="715"/>
      <c r="P341" s="715"/>
      <c r="Q341" s="715"/>
      <c r="R341" s="715"/>
      <c r="S341" s="716"/>
      <c r="T341" s="717"/>
      <c r="U341" s="720">
        <f t="shared" si="109"/>
        <v>0</v>
      </c>
      <c r="V341" s="721">
        <f t="shared" si="110"/>
        <v>0</v>
      </c>
      <c r="W341" s="722">
        <f t="shared" si="111"/>
        <v>0</v>
      </c>
      <c r="X341" s="442"/>
      <c r="Y341" s="442"/>
      <c r="Z341" s="442"/>
      <c r="AA341" s="442"/>
      <c r="AB341" s="442"/>
      <c r="AC341" s="442"/>
      <c r="AD341" s="442"/>
      <c r="AE341" s="442"/>
      <c r="AF341" s="442"/>
      <c r="AG341" s="442"/>
      <c r="AH341" s="442"/>
      <c r="AI341" s="442"/>
      <c r="AJ341" s="442"/>
      <c r="AK341" s="442"/>
      <c r="AL341" s="442"/>
      <c r="AM341" s="442"/>
      <c r="AN341" s="442"/>
      <c r="AO341" s="442"/>
      <c r="AP341" s="442"/>
      <c r="AQ341" s="442"/>
      <c r="AR341" s="442"/>
      <c r="AS341" s="442"/>
      <c r="AT341" s="442"/>
      <c r="AU341" s="442"/>
      <c r="AV341" s="442"/>
      <c r="AW341" s="442"/>
      <c r="AX341" s="442"/>
      <c r="AY341" s="442"/>
      <c r="AZ341" s="442"/>
    </row>
    <row r="342" spans="2:52" ht="20.100000000000001" hidden="1" customHeight="1" outlineLevel="1">
      <c r="B342" s="434"/>
      <c r="C342" s="1002"/>
      <c r="D342" s="1003"/>
      <c r="E342" s="1003"/>
      <c r="F342" s="1004"/>
      <c r="G342" s="1005"/>
      <c r="H342" s="1006"/>
      <c r="I342" s="1006"/>
      <c r="J342" s="1006"/>
      <c r="K342" s="1007"/>
      <c r="L342" s="715"/>
      <c r="M342" s="715"/>
      <c r="N342" s="715"/>
      <c r="O342" s="715"/>
      <c r="P342" s="715"/>
      <c r="Q342" s="715"/>
      <c r="R342" s="715"/>
      <c r="S342" s="716"/>
      <c r="T342" s="717"/>
      <c r="U342" s="720">
        <f t="shared" si="109"/>
        <v>0</v>
      </c>
      <c r="V342" s="721">
        <f t="shared" si="110"/>
        <v>0</v>
      </c>
      <c r="W342" s="722">
        <f t="shared" si="111"/>
        <v>0</v>
      </c>
      <c r="X342" s="442"/>
      <c r="Y342" s="442"/>
      <c r="Z342" s="442"/>
      <c r="AA342" s="442"/>
      <c r="AB342" s="442"/>
      <c r="AC342" s="442"/>
      <c r="AD342" s="442"/>
      <c r="AE342" s="442"/>
      <c r="AF342" s="442"/>
      <c r="AG342" s="442"/>
      <c r="AH342" s="442"/>
      <c r="AI342" s="442"/>
      <c r="AJ342" s="442"/>
      <c r="AK342" s="442"/>
      <c r="AL342" s="442"/>
      <c r="AM342" s="442"/>
      <c r="AN342" s="442"/>
      <c r="AO342" s="442"/>
      <c r="AP342" s="442"/>
      <c r="AQ342" s="442"/>
      <c r="AR342" s="442"/>
      <c r="AS342" s="442"/>
      <c r="AT342" s="442"/>
      <c r="AU342" s="442"/>
      <c r="AV342" s="442"/>
      <c r="AW342" s="442"/>
      <c r="AX342" s="442"/>
      <c r="AY342" s="442"/>
      <c r="AZ342" s="442"/>
    </row>
    <row r="343" spans="2:52" ht="20.100000000000001" hidden="1" customHeight="1" outlineLevel="1">
      <c r="B343" s="434"/>
      <c r="C343" s="1002"/>
      <c r="D343" s="1003"/>
      <c r="E343" s="1003"/>
      <c r="F343" s="1004"/>
      <c r="G343" s="1005"/>
      <c r="H343" s="1006"/>
      <c r="I343" s="1006"/>
      <c r="J343" s="1006"/>
      <c r="K343" s="1007"/>
      <c r="L343" s="715"/>
      <c r="M343" s="715"/>
      <c r="N343" s="715"/>
      <c r="O343" s="715"/>
      <c r="P343" s="715"/>
      <c r="Q343" s="715"/>
      <c r="R343" s="715"/>
      <c r="S343" s="716"/>
      <c r="T343" s="717"/>
      <c r="U343" s="720">
        <f t="shared" si="109"/>
        <v>0</v>
      </c>
      <c r="V343" s="721">
        <f t="shared" si="110"/>
        <v>0</v>
      </c>
      <c r="W343" s="722">
        <f t="shared" si="111"/>
        <v>0</v>
      </c>
      <c r="X343" s="442"/>
      <c r="Y343" s="442"/>
      <c r="Z343" s="442"/>
      <c r="AA343" s="442"/>
      <c r="AB343" s="442"/>
      <c r="AC343" s="442"/>
      <c r="AD343" s="442"/>
      <c r="AE343" s="442"/>
      <c r="AF343" s="442"/>
      <c r="AG343" s="442"/>
      <c r="AH343" s="442"/>
      <c r="AI343" s="442"/>
      <c r="AJ343" s="442"/>
      <c r="AK343" s="442"/>
      <c r="AL343" s="442"/>
      <c r="AM343" s="442"/>
      <c r="AN343" s="442"/>
      <c r="AO343" s="442"/>
      <c r="AP343" s="442"/>
      <c r="AQ343" s="442"/>
      <c r="AR343" s="442"/>
      <c r="AS343" s="442"/>
      <c r="AT343" s="442"/>
      <c r="AU343" s="442"/>
      <c r="AV343" s="442"/>
      <c r="AW343" s="442"/>
      <c r="AX343" s="442"/>
      <c r="AY343" s="442"/>
      <c r="AZ343" s="442"/>
    </row>
    <row r="344" spans="2:52" ht="20.100000000000001" hidden="1" customHeight="1" outlineLevel="1">
      <c r="B344" s="434"/>
      <c r="C344" s="1002"/>
      <c r="D344" s="1003"/>
      <c r="E344" s="1003"/>
      <c r="F344" s="1004"/>
      <c r="G344" s="1005"/>
      <c r="H344" s="1006"/>
      <c r="I344" s="1006"/>
      <c r="J344" s="1006"/>
      <c r="K344" s="1007"/>
      <c r="L344" s="715"/>
      <c r="M344" s="715"/>
      <c r="N344" s="715"/>
      <c r="O344" s="715"/>
      <c r="P344" s="715"/>
      <c r="Q344" s="715"/>
      <c r="R344" s="715"/>
      <c r="S344" s="716"/>
      <c r="T344" s="717"/>
      <c r="U344" s="720">
        <f t="shared" si="109"/>
        <v>0</v>
      </c>
      <c r="V344" s="721">
        <f t="shared" si="110"/>
        <v>0</v>
      </c>
      <c r="W344" s="722">
        <f t="shared" si="111"/>
        <v>0</v>
      </c>
      <c r="X344" s="442"/>
      <c r="Y344" s="442"/>
      <c r="Z344" s="442"/>
      <c r="AA344" s="442"/>
      <c r="AB344" s="442"/>
      <c r="AC344" s="442"/>
      <c r="AD344" s="442"/>
      <c r="AE344" s="442"/>
      <c r="AF344" s="442"/>
      <c r="AG344" s="442"/>
      <c r="AH344" s="442"/>
      <c r="AI344" s="442"/>
      <c r="AJ344" s="442"/>
      <c r="AK344" s="442"/>
      <c r="AL344" s="442"/>
      <c r="AM344" s="442"/>
      <c r="AN344" s="442"/>
      <c r="AO344" s="442"/>
      <c r="AP344" s="442"/>
      <c r="AQ344" s="442"/>
      <c r="AR344" s="442"/>
      <c r="AS344" s="442"/>
      <c r="AT344" s="442"/>
      <c r="AU344" s="442"/>
      <c r="AV344" s="442"/>
      <c r="AW344" s="442"/>
      <c r="AX344" s="442"/>
      <c r="AY344" s="442"/>
      <c r="AZ344" s="442"/>
    </row>
    <row r="345" spans="2:52" ht="20.100000000000001" hidden="1" customHeight="1" outlineLevel="1">
      <c r="B345" s="434"/>
      <c r="C345" s="1002"/>
      <c r="D345" s="1003"/>
      <c r="E345" s="1003"/>
      <c r="F345" s="1004"/>
      <c r="G345" s="1005"/>
      <c r="H345" s="1006"/>
      <c r="I345" s="1006"/>
      <c r="J345" s="1006"/>
      <c r="K345" s="1007"/>
      <c r="L345" s="715"/>
      <c r="M345" s="715"/>
      <c r="N345" s="715"/>
      <c r="O345" s="715"/>
      <c r="P345" s="715"/>
      <c r="Q345" s="715"/>
      <c r="R345" s="715"/>
      <c r="S345" s="716"/>
      <c r="T345" s="717"/>
      <c r="U345" s="720">
        <f t="shared" si="109"/>
        <v>0</v>
      </c>
      <c r="V345" s="721">
        <f t="shared" si="110"/>
        <v>0</v>
      </c>
      <c r="W345" s="722">
        <f t="shared" si="111"/>
        <v>0</v>
      </c>
      <c r="X345" s="442"/>
      <c r="Y345" s="442"/>
      <c r="Z345" s="442"/>
      <c r="AA345" s="442"/>
      <c r="AB345" s="442"/>
      <c r="AC345" s="442"/>
      <c r="AD345" s="442"/>
      <c r="AE345" s="442"/>
      <c r="AF345" s="442"/>
      <c r="AG345" s="442"/>
      <c r="AH345" s="442"/>
      <c r="AI345" s="442"/>
      <c r="AJ345" s="442"/>
      <c r="AK345" s="442"/>
      <c r="AL345" s="442"/>
      <c r="AM345" s="442"/>
      <c r="AN345" s="442"/>
      <c r="AO345" s="442"/>
      <c r="AP345" s="442"/>
      <c r="AQ345" s="442"/>
      <c r="AR345" s="442"/>
      <c r="AS345" s="442"/>
      <c r="AT345" s="442"/>
      <c r="AU345" s="442"/>
      <c r="AV345" s="442"/>
      <c r="AW345" s="442"/>
      <c r="AX345" s="442"/>
      <c r="AY345" s="442"/>
      <c r="AZ345" s="442"/>
    </row>
    <row r="346" spans="2:52" ht="20.100000000000001" hidden="1" customHeight="1" outlineLevel="1">
      <c r="B346" s="434"/>
      <c r="C346" s="1002"/>
      <c r="D346" s="1003"/>
      <c r="E346" s="1003"/>
      <c r="F346" s="1004"/>
      <c r="G346" s="1005"/>
      <c r="H346" s="1006"/>
      <c r="I346" s="1006"/>
      <c r="J346" s="1006"/>
      <c r="K346" s="1007"/>
      <c r="L346" s="715"/>
      <c r="M346" s="715"/>
      <c r="N346" s="715"/>
      <c r="O346" s="715"/>
      <c r="P346" s="715"/>
      <c r="Q346" s="715"/>
      <c r="R346" s="715"/>
      <c r="S346" s="716"/>
      <c r="T346" s="717"/>
      <c r="U346" s="720">
        <f t="shared" si="109"/>
        <v>0</v>
      </c>
      <c r="V346" s="721">
        <f t="shared" si="110"/>
        <v>0</v>
      </c>
      <c r="W346" s="722">
        <f t="shared" si="111"/>
        <v>0</v>
      </c>
      <c r="X346" s="442"/>
      <c r="Y346" s="442"/>
      <c r="Z346" s="442"/>
      <c r="AA346" s="442"/>
      <c r="AB346" s="442"/>
      <c r="AC346" s="442"/>
      <c r="AD346" s="442"/>
      <c r="AE346" s="442"/>
      <c r="AF346" s="442"/>
      <c r="AG346" s="442"/>
      <c r="AH346" s="442"/>
      <c r="AI346" s="442"/>
      <c r="AJ346" s="442"/>
      <c r="AK346" s="442"/>
      <c r="AL346" s="442"/>
      <c r="AM346" s="442"/>
      <c r="AN346" s="442"/>
      <c r="AO346" s="442"/>
      <c r="AP346" s="442"/>
      <c r="AQ346" s="442"/>
      <c r="AR346" s="442"/>
      <c r="AS346" s="442"/>
      <c r="AT346" s="442"/>
      <c r="AU346" s="442"/>
      <c r="AV346" s="442"/>
      <c r="AW346" s="442"/>
      <c r="AX346" s="442"/>
      <c r="AY346" s="442"/>
      <c r="AZ346" s="442"/>
    </row>
    <row r="347" spans="2:52" ht="20.100000000000001" hidden="1" customHeight="1" outlineLevel="1">
      <c r="B347" s="434"/>
      <c r="C347" s="1002"/>
      <c r="D347" s="1003"/>
      <c r="E347" s="1003"/>
      <c r="F347" s="1004"/>
      <c r="G347" s="1005"/>
      <c r="H347" s="1006"/>
      <c r="I347" s="1006"/>
      <c r="J347" s="1006"/>
      <c r="K347" s="1007"/>
      <c r="L347" s="715"/>
      <c r="M347" s="715"/>
      <c r="N347" s="715"/>
      <c r="O347" s="715"/>
      <c r="P347" s="715"/>
      <c r="Q347" s="715"/>
      <c r="R347" s="715"/>
      <c r="S347" s="716"/>
      <c r="T347" s="717"/>
      <c r="U347" s="720">
        <f t="shared" si="109"/>
        <v>0</v>
      </c>
      <c r="V347" s="721">
        <f t="shared" si="110"/>
        <v>0</v>
      </c>
      <c r="W347" s="722">
        <f t="shared" si="111"/>
        <v>0</v>
      </c>
      <c r="X347" s="442"/>
      <c r="Y347" s="442"/>
      <c r="Z347" s="442"/>
      <c r="AA347" s="442"/>
      <c r="AB347" s="442"/>
      <c r="AC347" s="442"/>
      <c r="AD347" s="442"/>
      <c r="AE347" s="442"/>
      <c r="AF347" s="442"/>
      <c r="AG347" s="442"/>
      <c r="AH347" s="442"/>
      <c r="AI347" s="442"/>
      <c r="AJ347" s="442"/>
      <c r="AK347" s="442"/>
      <c r="AL347" s="442"/>
      <c r="AM347" s="442"/>
      <c r="AN347" s="442"/>
      <c r="AO347" s="442"/>
      <c r="AP347" s="442"/>
      <c r="AQ347" s="442"/>
      <c r="AR347" s="442"/>
      <c r="AS347" s="442"/>
      <c r="AT347" s="442"/>
      <c r="AU347" s="442"/>
      <c r="AV347" s="442"/>
      <c r="AW347" s="442"/>
      <c r="AX347" s="442"/>
      <c r="AY347" s="442"/>
      <c r="AZ347" s="442"/>
    </row>
    <row r="348" spans="2:52" s="19" customFormat="1" ht="9.9499999999999993" hidden="1" customHeight="1" outlineLevel="1">
      <c r="B348" s="435"/>
      <c r="C348" s="437"/>
      <c r="D348" s="437"/>
      <c r="E348" s="437"/>
      <c r="F348" s="437"/>
      <c r="G348" s="666"/>
      <c r="H348" s="666"/>
      <c r="I348" s="666"/>
      <c r="J348" s="666"/>
      <c r="K348" s="666"/>
      <c r="L348" s="438"/>
      <c r="M348" s="438"/>
      <c r="N348" s="438"/>
      <c r="O348" s="438"/>
      <c r="P348" s="438"/>
      <c r="Q348" s="438"/>
      <c r="R348" s="438"/>
      <c r="S348" s="438"/>
      <c r="T348" s="439"/>
      <c r="U348" s="439"/>
      <c r="V348" s="439"/>
      <c r="W348" s="667"/>
      <c r="X348" s="668"/>
      <c r="Y348" s="668"/>
      <c r="Z348" s="668"/>
      <c r="AA348" s="668"/>
      <c r="AB348" s="668"/>
      <c r="AC348" s="668"/>
      <c r="AD348" s="668"/>
      <c r="AE348" s="668"/>
      <c r="AF348" s="668"/>
      <c r="AG348" s="668"/>
      <c r="AH348" s="668"/>
      <c r="AI348" s="668"/>
      <c r="AJ348" s="668"/>
      <c r="AK348" s="668"/>
      <c r="AL348" s="668"/>
      <c r="AM348" s="668"/>
      <c r="AN348" s="668"/>
      <c r="AO348" s="668"/>
      <c r="AP348" s="668"/>
      <c r="AQ348" s="668"/>
      <c r="AR348" s="668"/>
      <c r="AS348" s="668"/>
      <c r="AT348" s="668"/>
      <c r="AU348" s="668"/>
      <c r="AV348" s="668"/>
      <c r="AW348" s="668"/>
      <c r="AX348" s="668"/>
      <c r="AY348" s="668"/>
      <c r="AZ348" s="668"/>
    </row>
    <row r="349" spans="2:52" ht="20.100000000000001" customHeight="1" collapsed="1">
      <c r="B349" s="32">
        <f>B337+1</f>
        <v>29</v>
      </c>
      <c r="C349" s="1013"/>
      <c r="D349" s="1014"/>
      <c r="E349" s="1014"/>
      <c r="F349" s="1015"/>
      <c r="G349" s="1016"/>
      <c r="H349" s="1017"/>
      <c r="I349" s="1017"/>
      <c r="J349" s="1017"/>
      <c r="K349" s="1018"/>
      <c r="L349" s="701">
        <f t="shared" ref="L349:R349" si="112">SUM(L350:L359)</f>
        <v>0</v>
      </c>
      <c r="M349" s="702">
        <f t="shared" si="112"/>
        <v>0</v>
      </c>
      <c r="N349" s="703">
        <f t="shared" si="112"/>
        <v>0</v>
      </c>
      <c r="O349" s="703">
        <f t="shared" si="112"/>
        <v>0</v>
      </c>
      <c r="P349" s="702">
        <f t="shared" si="112"/>
        <v>0</v>
      </c>
      <c r="Q349" s="704">
        <f t="shared" si="112"/>
        <v>0</v>
      </c>
      <c r="R349" s="701">
        <f t="shared" si="112"/>
        <v>0</v>
      </c>
      <c r="S349" s="705">
        <v>1</v>
      </c>
      <c r="T349" s="706">
        <f>(S350*T350)+(S351*T351)+(S352*T352)+(S353*T353)+(S354*T354)+(S355*T355)+(S356*T356)+(S357*T357)+(S358*T358)+(S359*T359)</f>
        <v>0</v>
      </c>
      <c r="U349" s="665">
        <f t="shared" ref="U349:U359" si="113">S349*T349*(1+MGKZ)*(1+Gewinn)*(1+Sicherheit)</f>
        <v>0</v>
      </c>
      <c r="V349" s="643">
        <f t="shared" ref="V349:V359" si="114">R349*Fertigung</f>
        <v>0</v>
      </c>
      <c r="W349" s="50">
        <f t="shared" ref="W349:W359" si="115">L349*$E$6+M349*$M$6+N349*$M$7+O349*$M$8+P349*$E$7+Q349*$M$9+U349+V349</f>
        <v>0</v>
      </c>
      <c r="X349" s="442"/>
      <c r="Y349" s="442"/>
      <c r="Z349" s="442"/>
      <c r="AA349" s="442"/>
      <c r="AB349" s="442"/>
      <c r="AC349" s="442"/>
      <c r="AD349" s="442"/>
      <c r="AE349" s="442"/>
      <c r="AF349" s="442"/>
      <c r="AG349" s="442"/>
      <c r="AH349" s="442"/>
      <c r="AI349" s="442"/>
      <c r="AJ349" s="442"/>
      <c r="AK349" s="442"/>
      <c r="AL349" s="442"/>
      <c r="AM349" s="442"/>
      <c r="AN349" s="442"/>
      <c r="AO349" s="442"/>
      <c r="AP349" s="442"/>
      <c r="AQ349" s="442"/>
      <c r="AR349" s="442"/>
      <c r="AS349" s="442"/>
      <c r="AT349" s="442"/>
      <c r="AU349" s="442"/>
      <c r="AV349" s="442"/>
      <c r="AW349" s="442"/>
      <c r="AX349" s="442"/>
      <c r="AY349" s="442"/>
      <c r="AZ349" s="442"/>
    </row>
    <row r="350" spans="2:52" ht="20.100000000000001" hidden="1" customHeight="1" outlineLevel="1">
      <c r="B350" s="433"/>
      <c r="C350" s="1002"/>
      <c r="D350" s="1003"/>
      <c r="E350" s="1003"/>
      <c r="F350" s="1004"/>
      <c r="G350" s="1005"/>
      <c r="H350" s="1006"/>
      <c r="I350" s="1006"/>
      <c r="J350" s="1006"/>
      <c r="K350" s="1007"/>
      <c r="L350" s="715"/>
      <c r="M350" s="715"/>
      <c r="N350" s="715"/>
      <c r="O350" s="715"/>
      <c r="P350" s="715"/>
      <c r="Q350" s="715"/>
      <c r="R350" s="715"/>
      <c r="S350" s="716"/>
      <c r="T350" s="717"/>
      <c r="U350" s="720">
        <f t="shared" si="113"/>
        <v>0</v>
      </c>
      <c r="V350" s="721">
        <f t="shared" si="114"/>
        <v>0</v>
      </c>
      <c r="W350" s="722">
        <f t="shared" si="115"/>
        <v>0</v>
      </c>
      <c r="X350" s="442"/>
      <c r="Y350" s="442"/>
      <c r="Z350" s="442"/>
      <c r="AA350" s="442"/>
      <c r="AB350" s="442"/>
      <c r="AC350" s="442"/>
      <c r="AD350" s="442"/>
      <c r="AE350" s="442"/>
      <c r="AF350" s="442"/>
      <c r="AG350" s="442"/>
      <c r="AH350" s="442"/>
      <c r="AI350" s="442"/>
      <c r="AJ350" s="442"/>
      <c r="AK350" s="442"/>
      <c r="AL350" s="442"/>
      <c r="AM350" s="442"/>
      <c r="AN350" s="442"/>
      <c r="AO350" s="442"/>
      <c r="AP350" s="442"/>
      <c r="AQ350" s="442"/>
      <c r="AR350" s="442"/>
      <c r="AS350" s="442"/>
      <c r="AT350" s="442"/>
      <c r="AU350" s="442"/>
      <c r="AV350" s="442"/>
      <c r="AW350" s="442"/>
      <c r="AX350" s="442"/>
      <c r="AY350" s="442"/>
      <c r="AZ350" s="442"/>
    </row>
    <row r="351" spans="2:52" ht="20.100000000000001" hidden="1" customHeight="1" outlineLevel="1">
      <c r="B351" s="434"/>
      <c r="C351" s="1002"/>
      <c r="D351" s="1003"/>
      <c r="E351" s="1003"/>
      <c r="F351" s="1004"/>
      <c r="G351" s="1005"/>
      <c r="H351" s="1006"/>
      <c r="I351" s="1006"/>
      <c r="J351" s="1006"/>
      <c r="K351" s="1007"/>
      <c r="L351" s="715"/>
      <c r="M351" s="715"/>
      <c r="N351" s="715"/>
      <c r="O351" s="715"/>
      <c r="P351" s="715"/>
      <c r="Q351" s="715"/>
      <c r="R351" s="715"/>
      <c r="S351" s="716"/>
      <c r="T351" s="717"/>
      <c r="U351" s="720">
        <f t="shared" si="113"/>
        <v>0</v>
      </c>
      <c r="V351" s="721">
        <f t="shared" si="114"/>
        <v>0</v>
      </c>
      <c r="W351" s="722">
        <f t="shared" si="115"/>
        <v>0</v>
      </c>
      <c r="X351" s="442"/>
      <c r="Y351" s="442"/>
      <c r="Z351" s="442"/>
      <c r="AA351" s="442"/>
      <c r="AB351" s="442"/>
      <c r="AC351" s="442"/>
      <c r="AD351" s="442"/>
      <c r="AE351" s="442"/>
      <c r="AF351" s="442"/>
      <c r="AG351" s="442"/>
      <c r="AH351" s="442"/>
      <c r="AI351" s="442"/>
      <c r="AJ351" s="442"/>
      <c r="AK351" s="442"/>
      <c r="AL351" s="442"/>
      <c r="AM351" s="442"/>
      <c r="AN351" s="442"/>
      <c r="AO351" s="442"/>
      <c r="AP351" s="442"/>
      <c r="AQ351" s="442"/>
      <c r="AR351" s="442"/>
      <c r="AS351" s="442"/>
      <c r="AT351" s="442"/>
      <c r="AU351" s="442"/>
      <c r="AV351" s="442"/>
      <c r="AW351" s="442"/>
      <c r="AX351" s="442"/>
      <c r="AY351" s="442"/>
      <c r="AZ351" s="442"/>
    </row>
    <row r="352" spans="2:52" ht="20.100000000000001" hidden="1" customHeight="1" outlineLevel="1">
      <c r="B352" s="434"/>
      <c r="C352" s="1002"/>
      <c r="D352" s="1003"/>
      <c r="E352" s="1003"/>
      <c r="F352" s="1004"/>
      <c r="G352" s="1005"/>
      <c r="H352" s="1006"/>
      <c r="I352" s="1006"/>
      <c r="J352" s="1006"/>
      <c r="K352" s="1007"/>
      <c r="L352" s="715"/>
      <c r="M352" s="715"/>
      <c r="N352" s="715"/>
      <c r="O352" s="715"/>
      <c r="P352" s="715"/>
      <c r="Q352" s="715"/>
      <c r="R352" s="715"/>
      <c r="S352" s="716"/>
      <c r="T352" s="717"/>
      <c r="U352" s="720">
        <f t="shared" si="113"/>
        <v>0</v>
      </c>
      <c r="V352" s="721">
        <f t="shared" si="114"/>
        <v>0</v>
      </c>
      <c r="W352" s="722">
        <f t="shared" si="115"/>
        <v>0</v>
      </c>
      <c r="X352" s="442"/>
      <c r="Y352" s="442"/>
      <c r="Z352" s="442"/>
      <c r="AA352" s="442"/>
      <c r="AB352" s="442"/>
      <c r="AC352" s="442"/>
      <c r="AD352" s="442"/>
      <c r="AE352" s="442"/>
      <c r="AF352" s="442"/>
      <c r="AG352" s="442"/>
      <c r="AH352" s="442"/>
      <c r="AI352" s="442"/>
      <c r="AJ352" s="442"/>
      <c r="AK352" s="442"/>
      <c r="AL352" s="442"/>
      <c r="AM352" s="442"/>
      <c r="AN352" s="442"/>
      <c r="AO352" s="442"/>
      <c r="AP352" s="442"/>
      <c r="AQ352" s="442"/>
      <c r="AR352" s="442"/>
      <c r="AS352" s="442"/>
      <c r="AT352" s="442"/>
      <c r="AU352" s="442"/>
      <c r="AV352" s="442"/>
      <c r="AW352" s="442"/>
      <c r="AX352" s="442"/>
      <c r="AY352" s="442"/>
      <c r="AZ352" s="442"/>
    </row>
    <row r="353" spans="2:52" ht="20.100000000000001" hidden="1" customHeight="1" outlineLevel="1">
      <c r="B353" s="434"/>
      <c r="C353" s="1002"/>
      <c r="D353" s="1003"/>
      <c r="E353" s="1003"/>
      <c r="F353" s="1004"/>
      <c r="G353" s="1005"/>
      <c r="H353" s="1006"/>
      <c r="I353" s="1006"/>
      <c r="J353" s="1006"/>
      <c r="K353" s="1007"/>
      <c r="L353" s="715"/>
      <c r="M353" s="715"/>
      <c r="N353" s="715"/>
      <c r="O353" s="715"/>
      <c r="P353" s="715"/>
      <c r="Q353" s="715"/>
      <c r="R353" s="715"/>
      <c r="S353" s="716"/>
      <c r="T353" s="717"/>
      <c r="U353" s="720">
        <f t="shared" si="113"/>
        <v>0</v>
      </c>
      <c r="V353" s="721">
        <f t="shared" si="114"/>
        <v>0</v>
      </c>
      <c r="W353" s="722">
        <f t="shared" si="115"/>
        <v>0</v>
      </c>
      <c r="X353" s="442"/>
      <c r="Y353" s="442"/>
      <c r="Z353" s="442"/>
      <c r="AA353" s="442"/>
      <c r="AB353" s="442"/>
      <c r="AC353" s="442"/>
      <c r="AD353" s="442"/>
      <c r="AE353" s="442"/>
      <c r="AF353" s="442"/>
      <c r="AG353" s="442"/>
      <c r="AH353" s="442"/>
      <c r="AI353" s="442"/>
      <c r="AJ353" s="442"/>
      <c r="AK353" s="442"/>
      <c r="AL353" s="442"/>
      <c r="AM353" s="442"/>
      <c r="AN353" s="442"/>
      <c r="AO353" s="442"/>
      <c r="AP353" s="442"/>
      <c r="AQ353" s="442"/>
      <c r="AR353" s="442"/>
      <c r="AS353" s="442"/>
      <c r="AT353" s="442"/>
      <c r="AU353" s="442"/>
      <c r="AV353" s="442"/>
      <c r="AW353" s="442"/>
      <c r="AX353" s="442"/>
      <c r="AY353" s="442"/>
      <c r="AZ353" s="442"/>
    </row>
    <row r="354" spans="2:52" ht="20.100000000000001" hidden="1" customHeight="1" outlineLevel="1">
      <c r="B354" s="434"/>
      <c r="C354" s="1002"/>
      <c r="D354" s="1003"/>
      <c r="E354" s="1003"/>
      <c r="F354" s="1004"/>
      <c r="G354" s="1005"/>
      <c r="H354" s="1006"/>
      <c r="I354" s="1006"/>
      <c r="J354" s="1006"/>
      <c r="K354" s="1007"/>
      <c r="L354" s="715"/>
      <c r="M354" s="715"/>
      <c r="N354" s="715"/>
      <c r="O354" s="715"/>
      <c r="P354" s="715"/>
      <c r="Q354" s="715"/>
      <c r="R354" s="715"/>
      <c r="S354" s="716"/>
      <c r="T354" s="717"/>
      <c r="U354" s="720">
        <f t="shared" si="113"/>
        <v>0</v>
      </c>
      <c r="V354" s="721">
        <f t="shared" si="114"/>
        <v>0</v>
      </c>
      <c r="W354" s="722">
        <f t="shared" si="115"/>
        <v>0</v>
      </c>
      <c r="X354" s="442"/>
      <c r="Y354" s="442"/>
      <c r="Z354" s="442"/>
      <c r="AA354" s="442"/>
      <c r="AB354" s="442"/>
      <c r="AC354" s="442"/>
      <c r="AD354" s="442"/>
      <c r="AE354" s="442"/>
      <c r="AF354" s="442"/>
      <c r="AG354" s="442"/>
      <c r="AH354" s="442"/>
      <c r="AI354" s="442"/>
      <c r="AJ354" s="442"/>
      <c r="AK354" s="442"/>
      <c r="AL354" s="442"/>
      <c r="AM354" s="442"/>
      <c r="AN354" s="442"/>
      <c r="AO354" s="442"/>
      <c r="AP354" s="442"/>
      <c r="AQ354" s="442"/>
      <c r="AR354" s="442"/>
      <c r="AS354" s="442"/>
      <c r="AT354" s="442"/>
      <c r="AU354" s="442"/>
      <c r="AV354" s="442"/>
      <c r="AW354" s="442"/>
      <c r="AX354" s="442"/>
      <c r="AY354" s="442"/>
      <c r="AZ354" s="442"/>
    </row>
    <row r="355" spans="2:52" ht="20.100000000000001" hidden="1" customHeight="1" outlineLevel="1">
      <c r="B355" s="434"/>
      <c r="C355" s="1002"/>
      <c r="D355" s="1003"/>
      <c r="E355" s="1003"/>
      <c r="F355" s="1004"/>
      <c r="G355" s="1005"/>
      <c r="H355" s="1006"/>
      <c r="I355" s="1006"/>
      <c r="J355" s="1006"/>
      <c r="K355" s="1007"/>
      <c r="L355" s="715"/>
      <c r="M355" s="715"/>
      <c r="N355" s="715"/>
      <c r="O355" s="715"/>
      <c r="P355" s="715"/>
      <c r="Q355" s="715"/>
      <c r="R355" s="715"/>
      <c r="S355" s="716"/>
      <c r="T355" s="717"/>
      <c r="U355" s="720">
        <f t="shared" si="113"/>
        <v>0</v>
      </c>
      <c r="V355" s="721">
        <f t="shared" si="114"/>
        <v>0</v>
      </c>
      <c r="W355" s="722">
        <f t="shared" si="115"/>
        <v>0</v>
      </c>
      <c r="X355" s="442"/>
      <c r="Y355" s="442"/>
      <c r="Z355" s="442"/>
      <c r="AA355" s="442"/>
      <c r="AB355" s="442"/>
      <c r="AC355" s="442"/>
      <c r="AD355" s="442"/>
      <c r="AE355" s="442"/>
      <c r="AF355" s="442"/>
      <c r="AG355" s="442"/>
      <c r="AH355" s="442"/>
      <c r="AI355" s="442"/>
      <c r="AJ355" s="442"/>
      <c r="AK355" s="442"/>
      <c r="AL355" s="442"/>
      <c r="AM355" s="442"/>
      <c r="AN355" s="442"/>
      <c r="AO355" s="442"/>
      <c r="AP355" s="442"/>
      <c r="AQ355" s="442"/>
      <c r="AR355" s="442"/>
      <c r="AS355" s="442"/>
      <c r="AT355" s="442"/>
      <c r="AU355" s="442"/>
      <c r="AV355" s="442"/>
      <c r="AW355" s="442"/>
      <c r="AX355" s="442"/>
      <c r="AY355" s="442"/>
      <c r="AZ355" s="442"/>
    </row>
    <row r="356" spans="2:52" ht="20.100000000000001" hidden="1" customHeight="1" outlineLevel="1">
      <c r="B356" s="434"/>
      <c r="C356" s="1002"/>
      <c r="D356" s="1003"/>
      <c r="E356" s="1003"/>
      <c r="F356" s="1004"/>
      <c r="G356" s="1005"/>
      <c r="H356" s="1006"/>
      <c r="I356" s="1006"/>
      <c r="J356" s="1006"/>
      <c r="K356" s="1007"/>
      <c r="L356" s="715"/>
      <c r="M356" s="715"/>
      <c r="N356" s="715"/>
      <c r="O356" s="715"/>
      <c r="P356" s="715"/>
      <c r="Q356" s="715"/>
      <c r="R356" s="715"/>
      <c r="S356" s="716"/>
      <c r="T356" s="717"/>
      <c r="U356" s="720">
        <f t="shared" si="113"/>
        <v>0</v>
      </c>
      <c r="V356" s="721">
        <f t="shared" si="114"/>
        <v>0</v>
      </c>
      <c r="W356" s="722">
        <f t="shared" si="115"/>
        <v>0</v>
      </c>
      <c r="X356" s="442"/>
      <c r="Y356" s="442"/>
      <c r="Z356" s="442"/>
      <c r="AA356" s="442"/>
      <c r="AB356" s="442"/>
      <c r="AC356" s="442"/>
      <c r="AD356" s="442"/>
      <c r="AE356" s="442"/>
      <c r="AF356" s="442"/>
      <c r="AG356" s="442"/>
      <c r="AH356" s="442"/>
      <c r="AI356" s="442"/>
      <c r="AJ356" s="442"/>
      <c r="AK356" s="442"/>
      <c r="AL356" s="442"/>
      <c r="AM356" s="442"/>
      <c r="AN356" s="442"/>
      <c r="AO356" s="442"/>
      <c r="AP356" s="442"/>
      <c r="AQ356" s="442"/>
      <c r="AR356" s="442"/>
      <c r="AS356" s="442"/>
      <c r="AT356" s="442"/>
      <c r="AU356" s="442"/>
      <c r="AV356" s="442"/>
      <c r="AW356" s="442"/>
      <c r="AX356" s="442"/>
      <c r="AY356" s="442"/>
      <c r="AZ356" s="442"/>
    </row>
    <row r="357" spans="2:52" ht="20.100000000000001" hidden="1" customHeight="1" outlineLevel="1">
      <c r="B357" s="434"/>
      <c r="C357" s="1002"/>
      <c r="D357" s="1003"/>
      <c r="E357" s="1003"/>
      <c r="F357" s="1004"/>
      <c r="G357" s="1005"/>
      <c r="H357" s="1006"/>
      <c r="I357" s="1006"/>
      <c r="J357" s="1006"/>
      <c r="K357" s="1007"/>
      <c r="L357" s="715"/>
      <c r="M357" s="715"/>
      <c r="N357" s="715"/>
      <c r="O357" s="715"/>
      <c r="P357" s="715"/>
      <c r="Q357" s="715"/>
      <c r="R357" s="715"/>
      <c r="S357" s="716"/>
      <c r="T357" s="717"/>
      <c r="U357" s="720">
        <f t="shared" si="113"/>
        <v>0</v>
      </c>
      <c r="V357" s="721">
        <f t="shared" si="114"/>
        <v>0</v>
      </c>
      <c r="W357" s="722">
        <f t="shared" si="115"/>
        <v>0</v>
      </c>
      <c r="X357" s="442"/>
      <c r="Y357" s="442"/>
      <c r="Z357" s="442"/>
      <c r="AA357" s="442"/>
      <c r="AB357" s="442"/>
      <c r="AC357" s="442"/>
      <c r="AD357" s="442"/>
      <c r="AE357" s="442"/>
      <c r="AF357" s="442"/>
      <c r="AG357" s="442"/>
      <c r="AH357" s="442"/>
      <c r="AI357" s="442"/>
      <c r="AJ357" s="442"/>
      <c r="AK357" s="442"/>
      <c r="AL357" s="442"/>
      <c r="AM357" s="442"/>
      <c r="AN357" s="442"/>
      <c r="AO357" s="442"/>
      <c r="AP357" s="442"/>
      <c r="AQ357" s="442"/>
      <c r="AR357" s="442"/>
      <c r="AS357" s="442"/>
      <c r="AT357" s="442"/>
      <c r="AU357" s="442"/>
      <c r="AV357" s="442"/>
      <c r="AW357" s="442"/>
      <c r="AX357" s="442"/>
      <c r="AY357" s="442"/>
      <c r="AZ357" s="442"/>
    </row>
    <row r="358" spans="2:52" ht="20.100000000000001" hidden="1" customHeight="1" outlineLevel="1">
      <c r="B358" s="434"/>
      <c r="C358" s="1002"/>
      <c r="D358" s="1003"/>
      <c r="E358" s="1003"/>
      <c r="F358" s="1004"/>
      <c r="G358" s="1005"/>
      <c r="H358" s="1006"/>
      <c r="I358" s="1006"/>
      <c r="J358" s="1006"/>
      <c r="K358" s="1007"/>
      <c r="L358" s="715"/>
      <c r="M358" s="715"/>
      <c r="N358" s="715"/>
      <c r="O358" s="715"/>
      <c r="P358" s="715"/>
      <c r="Q358" s="715"/>
      <c r="R358" s="715"/>
      <c r="S358" s="716"/>
      <c r="T358" s="717"/>
      <c r="U358" s="720">
        <f t="shared" si="113"/>
        <v>0</v>
      </c>
      <c r="V358" s="721">
        <f t="shared" si="114"/>
        <v>0</v>
      </c>
      <c r="W358" s="722">
        <f t="shared" si="115"/>
        <v>0</v>
      </c>
      <c r="X358" s="442"/>
      <c r="Y358" s="442"/>
      <c r="Z358" s="442"/>
      <c r="AA358" s="442"/>
      <c r="AB358" s="442"/>
      <c r="AC358" s="442"/>
      <c r="AD358" s="442"/>
      <c r="AE358" s="442"/>
      <c r="AF358" s="442"/>
      <c r="AG358" s="442"/>
      <c r="AH358" s="442"/>
      <c r="AI358" s="442"/>
      <c r="AJ358" s="442"/>
      <c r="AK358" s="442"/>
      <c r="AL358" s="442"/>
      <c r="AM358" s="442"/>
      <c r="AN358" s="442"/>
      <c r="AO358" s="442"/>
      <c r="AP358" s="442"/>
      <c r="AQ358" s="442"/>
      <c r="AR358" s="442"/>
      <c r="AS358" s="442"/>
      <c r="AT358" s="442"/>
      <c r="AU358" s="442"/>
      <c r="AV358" s="442"/>
      <c r="AW358" s="442"/>
      <c r="AX358" s="442"/>
      <c r="AY358" s="442"/>
      <c r="AZ358" s="442"/>
    </row>
    <row r="359" spans="2:52" ht="20.100000000000001" hidden="1" customHeight="1" outlineLevel="1">
      <c r="B359" s="434"/>
      <c r="C359" s="1002"/>
      <c r="D359" s="1003"/>
      <c r="E359" s="1003"/>
      <c r="F359" s="1004"/>
      <c r="G359" s="1005"/>
      <c r="H359" s="1006"/>
      <c r="I359" s="1006"/>
      <c r="J359" s="1006"/>
      <c r="K359" s="1007"/>
      <c r="L359" s="715"/>
      <c r="M359" s="715"/>
      <c r="N359" s="715"/>
      <c r="O359" s="715"/>
      <c r="P359" s="715"/>
      <c r="Q359" s="715"/>
      <c r="R359" s="715"/>
      <c r="S359" s="716"/>
      <c r="T359" s="717"/>
      <c r="U359" s="720">
        <f t="shared" si="113"/>
        <v>0</v>
      </c>
      <c r="V359" s="721">
        <f t="shared" si="114"/>
        <v>0</v>
      </c>
      <c r="W359" s="722">
        <f t="shared" si="115"/>
        <v>0</v>
      </c>
      <c r="X359" s="442"/>
      <c r="Y359" s="442"/>
      <c r="Z359" s="442"/>
      <c r="AA359" s="442"/>
      <c r="AB359" s="442"/>
      <c r="AC359" s="442"/>
      <c r="AD359" s="442"/>
      <c r="AE359" s="442"/>
      <c r="AF359" s="442"/>
      <c r="AG359" s="442"/>
      <c r="AH359" s="442"/>
      <c r="AI359" s="442"/>
      <c r="AJ359" s="442"/>
      <c r="AK359" s="442"/>
      <c r="AL359" s="442"/>
      <c r="AM359" s="442"/>
      <c r="AN359" s="442"/>
      <c r="AO359" s="442"/>
      <c r="AP359" s="442"/>
      <c r="AQ359" s="442"/>
      <c r="AR359" s="442"/>
      <c r="AS359" s="442"/>
      <c r="AT359" s="442"/>
      <c r="AU359" s="442"/>
      <c r="AV359" s="442"/>
      <c r="AW359" s="442"/>
      <c r="AX359" s="442"/>
      <c r="AY359" s="442"/>
      <c r="AZ359" s="442"/>
    </row>
    <row r="360" spans="2:52" s="19" customFormat="1" ht="9.9499999999999993" hidden="1" customHeight="1" outlineLevel="1">
      <c r="B360" s="435"/>
      <c r="C360" s="437"/>
      <c r="D360" s="437"/>
      <c r="E360" s="437"/>
      <c r="F360" s="437"/>
      <c r="G360" s="666"/>
      <c r="H360" s="666"/>
      <c r="I360" s="666"/>
      <c r="J360" s="666"/>
      <c r="K360" s="666"/>
      <c r="L360" s="438"/>
      <c r="M360" s="438"/>
      <c r="N360" s="438"/>
      <c r="O360" s="438"/>
      <c r="P360" s="438"/>
      <c r="Q360" s="438"/>
      <c r="R360" s="438"/>
      <c r="S360" s="438"/>
      <c r="T360" s="439"/>
      <c r="U360" s="439"/>
      <c r="V360" s="439"/>
      <c r="W360" s="667"/>
      <c r="X360" s="668"/>
      <c r="Y360" s="668"/>
      <c r="Z360" s="668"/>
      <c r="AA360" s="668"/>
      <c r="AB360" s="668"/>
      <c r="AC360" s="668"/>
      <c r="AD360" s="668"/>
      <c r="AE360" s="668"/>
      <c r="AF360" s="668"/>
      <c r="AG360" s="668"/>
      <c r="AH360" s="668"/>
      <c r="AI360" s="668"/>
      <c r="AJ360" s="668"/>
      <c r="AK360" s="668"/>
      <c r="AL360" s="668"/>
      <c r="AM360" s="668"/>
      <c r="AN360" s="668"/>
      <c r="AO360" s="668"/>
      <c r="AP360" s="668"/>
      <c r="AQ360" s="668"/>
      <c r="AR360" s="668"/>
      <c r="AS360" s="668"/>
      <c r="AT360" s="668"/>
      <c r="AU360" s="668"/>
      <c r="AV360" s="668"/>
      <c r="AW360" s="668"/>
      <c r="AX360" s="668"/>
      <c r="AY360" s="668"/>
      <c r="AZ360" s="668"/>
    </row>
    <row r="361" spans="2:52" ht="20.100000000000001" customHeight="1" collapsed="1">
      <c r="B361" s="32">
        <f>B349+1</f>
        <v>30</v>
      </c>
      <c r="C361" s="1013"/>
      <c r="D361" s="1014"/>
      <c r="E361" s="1014"/>
      <c r="F361" s="1015"/>
      <c r="G361" s="1016"/>
      <c r="H361" s="1017"/>
      <c r="I361" s="1017"/>
      <c r="J361" s="1017"/>
      <c r="K361" s="1018"/>
      <c r="L361" s="701">
        <f t="shared" ref="L361:R361" si="116">SUM(L362:L371)</f>
        <v>0</v>
      </c>
      <c r="M361" s="702">
        <f t="shared" si="116"/>
        <v>0</v>
      </c>
      <c r="N361" s="703">
        <f t="shared" si="116"/>
        <v>0</v>
      </c>
      <c r="O361" s="703">
        <f t="shared" si="116"/>
        <v>0</v>
      </c>
      <c r="P361" s="702">
        <f t="shared" si="116"/>
        <v>0</v>
      </c>
      <c r="Q361" s="704">
        <f t="shared" si="116"/>
        <v>0</v>
      </c>
      <c r="R361" s="701">
        <f t="shared" si="116"/>
        <v>0</v>
      </c>
      <c r="S361" s="705">
        <v>1</v>
      </c>
      <c r="T361" s="706">
        <f>(S362*T362)+(S363*T363)+(S364*T364)+(S365*T365)+(S366*T366)+(S367*T367)+(S368*T368)+(S369*T369)+(S370*T370)+(S371*T371)</f>
        <v>0</v>
      </c>
      <c r="U361" s="665">
        <f t="shared" ref="U361:U371" si="117">S361*T361*(1+MGKZ)*(1+Gewinn)*(1+Sicherheit)</f>
        <v>0</v>
      </c>
      <c r="V361" s="643">
        <f t="shared" ref="V361:V371" si="118">R361*Fertigung</f>
        <v>0</v>
      </c>
      <c r="W361" s="50">
        <f t="shared" ref="W361:W371" si="119">L361*$E$6+M361*$M$6+N361*$M$7+O361*$M$8+P361*$E$7+Q361*$M$9+U361+V361</f>
        <v>0</v>
      </c>
      <c r="X361" s="442"/>
      <c r="Y361" s="442"/>
      <c r="Z361" s="442"/>
      <c r="AA361" s="442"/>
      <c r="AB361" s="442"/>
      <c r="AC361" s="442"/>
      <c r="AD361" s="442"/>
      <c r="AE361" s="442"/>
      <c r="AF361" s="442"/>
      <c r="AG361" s="442"/>
      <c r="AH361" s="442"/>
      <c r="AI361" s="442"/>
      <c r="AJ361" s="442"/>
      <c r="AK361" s="442"/>
      <c r="AL361" s="442"/>
      <c r="AM361" s="442"/>
      <c r="AN361" s="442"/>
      <c r="AO361" s="442"/>
      <c r="AP361" s="442"/>
      <c r="AQ361" s="442"/>
      <c r="AR361" s="442"/>
      <c r="AS361" s="442"/>
      <c r="AT361" s="442"/>
      <c r="AU361" s="442"/>
      <c r="AV361" s="442"/>
      <c r="AW361" s="442"/>
      <c r="AX361" s="442"/>
      <c r="AY361" s="442"/>
      <c r="AZ361" s="442"/>
    </row>
    <row r="362" spans="2:52" ht="20.100000000000001" hidden="1" customHeight="1" outlineLevel="1">
      <c r="B362" s="433"/>
      <c r="C362" s="1002"/>
      <c r="D362" s="1003"/>
      <c r="E362" s="1003"/>
      <c r="F362" s="1004"/>
      <c r="G362" s="1005"/>
      <c r="H362" s="1006"/>
      <c r="I362" s="1006"/>
      <c r="J362" s="1006"/>
      <c r="K362" s="1007"/>
      <c r="L362" s="715"/>
      <c r="M362" s="715"/>
      <c r="N362" s="715"/>
      <c r="O362" s="715"/>
      <c r="P362" s="715"/>
      <c r="Q362" s="715"/>
      <c r="R362" s="715"/>
      <c r="S362" s="716"/>
      <c r="T362" s="717"/>
      <c r="U362" s="720">
        <f t="shared" si="117"/>
        <v>0</v>
      </c>
      <c r="V362" s="721">
        <f t="shared" si="118"/>
        <v>0</v>
      </c>
      <c r="W362" s="722">
        <f t="shared" si="119"/>
        <v>0</v>
      </c>
      <c r="X362" s="442"/>
      <c r="Y362" s="442"/>
      <c r="Z362" s="442"/>
      <c r="AA362" s="442"/>
      <c r="AB362" s="442"/>
      <c r="AC362" s="442"/>
      <c r="AD362" s="442"/>
      <c r="AE362" s="442"/>
      <c r="AF362" s="442"/>
      <c r="AG362" s="442"/>
      <c r="AH362" s="442"/>
      <c r="AI362" s="442"/>
      <c r="AJ362" s="442"/>
      <c r="AK362" s="442"/>
      <c r="AL362" s="442"/>
      <c r="AM362" s="442"/>
      <c r="AN362" s="442"/>
      <c r="AO362" s="442"/>
      <c r="AP362" s="442"/>
      <c r="AQ362" s="442"/>
      <c r="AR362" s="442"/>
      <c r="AS362" s="442"/>
      <c r="AT362" s="442"/>
      <c r="AU362" s="442"/>
      <c r="AV362" s="442"/>
      <c r="AW362" s="442"/>
      <c r="AX362" s="442"/>
      <c r="AY362" s="442"/>
      <c r="AZ362" s="442"/>
    </row>
    <row r="363" spans="2:52" ht="20.100000000000001" hidden="1" customHeight="1" outlineLevel="1">
      <c r="B363" s="434"/>
      <c r="C363" s="1002"/>
      <c r="D363" s="1003"/>
      <c r="E363" s="1003"/>
      <c r="F363" s="1004"/>
      <c r="G363" s="1005"/>
      <c r="H363" s="1006"/>
      <c r="I363" s="1006"/>
      <c r="J363" s="1006"/>
      <c r="K363" s="1007"/>
      <c r="L363" s="715"/>
      <c r="M363" s="715"/>
      <c r="N363" s="715"/>
      <c r="O363" s="715"/>
      <c r="P363" s="715"/>
      <c r="Q363" s="715"/>
      <c r="R363" s="715"/>
      <c r="S363" s="716"/>
      <c r="T363" s="717"/>
      <c r="U363" s="720">
        <f t="shared" si="117"/>
        <v>0</v>
      </c>
      <c r="V363" s="721">
        <f t="shared" si="118"/>
        <v>0</v>
      </c>
      <c r="W363" s="722">
        <f t="shared" si="119"/>
        <v>0</v>
      </c>
      <c r="X363" s="442"/>
      <c r="Y363" s="442"/>
      <c r="Z363" s="442"/>
      <c r="AA363" s="442"/>
      <c r="AB363" s="442"/>
      <c r="AC363" s="442"/>
      <c r="AD363" s="442"/>
      <c r="AE363" s="442"/>
      <c r="AF363" s="442"/>
      <c r="AG363" s="442"/>
      <c r="AH363" s="442"/>
      <c r="AI363" s="442"/>
      <c r="AJ363" s="442"/>
      <c r="AK363" s="442"/>
      <c r="AL363" s="442"/>
      <c r="AM363" s="442"/>
      <c r="AN363" s="442"/>
      <c r="AO363" s="442"/>
      <c r="AP363" s="442"/>
      <c r="AQ363" s="442"/>
      <c r="AR363" s="442"/>
      <c r="AS363" s="442"/>
      <c r="AT363" s="442"/>
      <c r="AU363" s="442"/>
      <c r="AV363" s="442"/>
      <c r="AW363" s="442"/>
      <c r="AX363" s="442"/>
      <c r="AY363" s="442"/>
      <c r="AZ363" s="442"/>
    </row>
    <row r="364" spans="2:52" ht="20.100000000000001" hidden="1" customHeight="1" outlineLevel="1">
      <c r="B364" s="434"/>
      <c r="C364" s="1002"/>
      <c r="D364" s="1003"/>
      <c r="E364" s="1003"/>
      <c r="F364" s="1004"/>
      <c r="G364" s="1005"/>
      <c r="H364" s="1006"/>
      <c r="I364" s="1006"/>
      <c r="J364" s="1006"/>
      <c r="K364" s="1007"/>
      <c r="L364" s="715"/>
      <c r="M364" s="715"/>
      <c r="N364" s="715"/>
      <c r="O364" s="715"/>
      <c r="P364" s="715"/>
      <c r="Q364" s="715"/>
      <c r="R364" s="715"/>
      <c r="S364" s="716"/>
      <c r="T364" s="717"/>
      <c r="U364" s="720">
        <f t="shared" si="117"/>
        <v>0</v>
      </c>
      <c r="V364" s="721">
        <f t="shared" si="118"/>
        <v>0</v>
      </c>
      <c r="W364" s="722">
        <f t="shared" si="119"/>
        <v>0</v>
      </c>
      <c r="X364" s="442"/>
      <c r="Y364" s="442"/>
      <c r="Z364" s="442"/>
      <c r="AA364" s="442"/>
      <c r="AB364" s="442"/>
      <c r="AC364" s="442"/>
      <c r="AD364" s="442"/>
      <c r="AE364" s="442"/>
      <c r="AF364" s="442"/>
      <c r="AG364" s="442"/>
      <c r="AH364" s="442"/>
      <c r="AI364" s="442"/>
      <c r="AJ364" s="442"/>
      <c r="AK364" s="442"/>
      <c r="AL364" s="442"/>
      <c r="AM364" s="442"/>
      <c r="AN364" s="442"/>
      <c r="AO364" s="442"/>
      <c r="AP364" s="442"/>
      <c r="AQ364" s="442"/>
      <c r="AR364" s="442"/>
      <c r="AS364" s="442"/>
      <c r="AT364" s="442"/>
      <c r="AU364" s="442"/>
      <c r="AV364" s="442"/>
      <c r="AW364" s="442"/>
      <c r="AX364" s="442"/>
      <c r="AY364" s="442"/>
      <c r="AZ364" s="442"/>
    </row>
    <row r="365" spans="2:52" ht="20.100000000000001" hidden="1" customHeight="1" outlineLevel="1">
      <c r="B365" s="434"/>
      <c r="C365" s="1002"/>
      <c r="D365" s="1003"/>
      <c r="E365" s="1003"/>
      <c r="F365" s="1004"/>
      <c r="G365" s="1005"/>
      <c r="H365" s="1006"/>
      <c r="I365" s="1006"/>
      <c r="J365" s="1006"/>
      <c r="K365" s="1007"/>
      <c r="L365" s="715"/>
      <c r="M365" s="715"/>
      <c r="N365" s="715"/>
      <c r="O365" s="715"/>
      <c r="P365" s="715"/>
      <c r="Q365" s="715"/>
      <c r="R365" s="715"/>
      <c r="S365" s="716"/>
      <c r="T365" s="717"/>
      <c r="U365" s="720">
        <f t="shared" si="117"/>
        <v>0</v>
      </c>
      <c r="V365" s="721">
        <f t="shared" si="118"/>
        <v>0</v>
      </c>
      <c r="W365" s="722">
        <f t="shared" si="119"/>
        <v>0</v>
      </c>
      <c r="X365" s="442"/>
      <c r="Y365" s="442"/>
      <c r="Z365" s="442"/>
      <c r="AA365" s="442"/>
      <c r="AB365" s="442"/>
      <c r="AC365" s="442"/>
      <c r="AD365" s="442"/>
      <c r="AE365" s="442"/>
      <c r="AF365" s="442"/>
      <c r="AG365" s="442"/>
      <c r="AH365" s="442"/>
      <c r="AI365" s="442"/>
      <c r="AJ365" s="442"/>
      <c r="AK365" s="442"/>
      <c r="AL365" s="442"/>
      <c r="AM365" s="442"/>
      <c r="AN365" s="442"/>
      <c r="AO365" s="442"/>
      <c r="AP365" s="442"/>
      <c r="AQ365" s="442"/>
      <c r="AR365" s="442"/>
      <c r="AS365" s="442"/>
      <c r="AT365" s="442"/>
      <c r="AU365" s="442"/>
      <c r="AV365" s="442"/>
      <c r="AW365" s="442"/>
      <c r="AX365" s="442"/>
      <c r="AY365" s="442"/>
      <c r="AZ365" s="442"/>
    </row>
    <row r="366" spans="2:52" ht="20.100000000000001" hidden="1" customHeight="1" outlineLevel="1">
      <c r="B366" s="434"/>
      <c r="C366" s="1002"/>
      <c r="D366" s="1003"/>
      <c r="E366" s="1003"/>
      <c r="F366" s="1004"/>
      <c r="G366" s="1005"/>
      <c r="H366" s="1006"/>
      <c r="I366" s="1006"/>
      <c r="J366" s="1006"/>
      <c r="K366" s="1007"/>
      <c r="L366" s="715"/>
      <c r="M366" s="715"/>
      <c r="N366" s="715"/>
      <c r="O366" s="715"/>
      <c r="P366" s="715"/>
      <c r="Q366" s="715"/>
      <c r="R366" s="715"/>
      <c r="S366" s="716"/>
      <c r="T366" s="717"/>
      <c r="U366" s="720">
        <f t="shared" si="117"/>
        <v>0</v>
      </c>
      <c r="V366" s="721">
        <f t="shared" si="118"/>
        <v>0</v>
      </c>
      <c r="W366" s="722">
        <f t="shared" si="119"/>
        <v>0</v>
      </c>
      <c r="X366" s="442"/>
      <c r="Y366" s="442"/>
      <c r="Z366" s="442"/>
      <c r="AA366" s="442"/>
      <c r="AB366" s="442"/>
      <c r="AC366" s="442"/>
      <c r="AD366" s="442"/>
      <c r="AE366" s="442"/>
      <c r="AF366" s="442"/>
      <c r="AG366" s="442"/>
      <c r="AH366" s="442"/>
      <c r="AI366" s="442"/>
      <c r="AJ366" s="442"/>
      <c r="AK366" s="442"/>
      <c r="AL366" s="442"/>
      <c r="AM366" s="442"/>
      <c r="AN366" s="442"/>
      <c r="AO366" s="442"/>
      <c r="AP366" s="442"/>
      <c r="AQ366" s="442"/>
      <c r="AR366" s="442"/>
      <c r="AS366" s="442"/>
      <c r="AT366" s="442"/>
      <c r="AU366" s="442"/>
      <c r="AV366" s="442"/>
      <c r="AW366" s="442"/>
      <c r="AX366" s="442"/>
      <c r="AY366" s="442"/>
      <c r="AZ366" s="442"/>
    </row>
    <row r="367" spans="2:52" ht="20.100000000000001" hidden="1" customHeight="1" outlineLevel="1">
      <c r="B367" s="434"/>
      <c r="C367" s="1002"/>
      <c r="D367" s="1003"/>
      <c r="E367" s="1003"/>
      <c r="F367" s="1004"/>
      <c r="G367" s="1005"/>
      <c r="H367" s="1006"/>
      <c r="I367" s="1006"/>
      <c r="J367" s="1006"/>
      <c r="K367" s="1007"/>
      <c r="L367" s="715"/>
      <c r="M367" s="715"/>
      <c r="N367" s="715"/>
      <c r="O367" s="715"/>
      <c r="P367" s="715"/>
      <c r="Q367" s="715"/>
      <c r="R367" s="715"/>
      <c r="S367" s="716"/>
      <c r="T367" s="717"/>
      <c r="U367" s="720">
        <f t="shared" si="117"/>
        <v>0</v>
      </c>
      <c r="V367" s="721">
        <f t="shared" si="118"/>
        <v>0</v>
      </c>
      <c r="W367" s="722">
        <f t="shared" si="119"/>
        <v>0</v>
      </c>
      <c r="X367" s="442"/>
      <c r="Y367" s="442"/>
      <c r="Z367" s="442"/>
      <c r="AA367" s="442"/>
      <c r="AB367" s="442"/>
      <c r="AC367" s="442"/>
      <c r="AD367" s="442"/>
      <c r="AE367" s="442"/>
      <c r="AF367" s="442"/>
      <c r="AG367" s="442"/>
      <c r="AH367" s="442"/>
      <c r="AI367" s="442"/>
      <c r="AJ367" s="442"/>
      <c r="AK367" s="442"/>
      <c r="AL367" s="442"/>
      <c r="AM367" s="442"/>
      <c r="AN367" s="442"/>
      <c r="AO367" s="442"/>
      <c r="AP367" s="442"/>
      <c r="AQ367" s="442"/>
      <c r="AR367" s="442"/>
      <c r="AS367" s="442"/>
      <c r="AT367" s="442"/>
      <c r="AU367" s="442"/>
      <c r="AV367" s="442"/>
      <c r="AW367" s="442"/>
      <c r="AX367" s="442"/>
      <c r="AY367" s="442"/>
      <c r="AZ367" s="442"/>
    </row>
    <row r="368" spans="2:52" ht="20.100000000000001" hidden="1" customHeight="1" outlineLevel="1">
      <c r="B368" s="434"/>
      <c r="C368" s="1002"/>
      <c r="D368" s="1003"/>
      <c r="E368" s="1003"/>
      <c r="F368" s="1004"/>
      <c r="G368" s="1005"/>
      <c r="H368" s="1006"/>
      <c r="I368" s="1006"/>
      <c r="J368" s="1006"/>
      <c r="K368" s="1007"/>
      <c r="L368" s="715"/>
      <c r="M368" s="715"/>
      <c r="N368" s="715"/>
      <c r="O368" s="715"/>
      <c r="P368" s="715"/>
      <c r="Q368" s="715"/>
      <c r="R368" s="715"/>
      <c r="S368" s="716"/>
      <c r="T368" s="717"/>
      <c r="U368" s="720">
        <f t="shared" si="117"/>
        <v>0</v>
      </c>
      <c r="V368" s="721">
        <f t="shared" si="118"/>
        <v>0</v>
      </c>
      <c r="W368" s="722">
        <f t="shared" si="119"/>
        <v>0</v>
      </c>
      <c r="X368" s="442"/>
      <c r="Y368" s="442"/>
      <c r="Z368" s="442"/>
      <c r="AA368" s="442"/>
      <c r="AB368" s="442"/>
      <c r="AC368" s="442"/>
      <c r="AD368" s="442"/>
      <c r="AE368" s="442"/>
      <c r="AF368" s="442"/>
      <c r="AG368" s="442"/>
      <c r="AH368" s="442"/>
      <c r="AI368" s="442"/>
      <c r="AJ368" s="442"/>
      <c r="AK368" s="442"/>
      <c r="AL368" s="442"/>
      <c r="AM368" s="442"/>
      <c r="AN368" s="442"/>
      <c r="AO368" s="442"/>
      <c r="AP368" s="442"/>
      <c r="AQ368" s="442"/>
      <c r="AR368" s="442"/>
      <c r="AS368" s="442"/>
      <c r="AT368" s="442"/>
      <c r="AU368" s="442"/>
      <c r="AV368" s="442"/>
      <c r="AW368" s="442"/>
      <c r="AX368" s="442"/>
      <c r="AY368" s="442"/>
      <c r="AZ368" s="442"/>
    </row>
    <row r="369" spans="2:52" ht="20.100000000000001" hidden="1" customHeight="1" outlineLevel="1">
      <c r="B369" s="434"/>
      <c r="C369" s="1002"/>
      <c r="D369" s="1003"/>
      <c r="E369" s="1003"/>
      <c r="F369" s="1004"/>
      <c r="G369" s="1005"/>
      <c r="H369" s="1006"/>
      <c r="I369" s="1006"/>
      <c r="J369" s="1006"/>
      <c r="K369" s="1007"/>
      <c r="L369" s="715"/>
      <c r="M369" s="715"/>
      <c r="N369" s="715"/>
      <c r="O369" s="715"/>
      <c r="P369" s="715"/>
      <c r="Q369" s="715"/>
      <c r="R369" s="715"/>
      <c r="S369" s="716"/>
      <c r="T369" s="717"/>
      <c r="U369" s="720">
        <f t="shared" si="117"/>
        <v>0</v>
      </c>
      <c r="V369" s="721">
        <f t="shared" si="118"/>
        <v>0</v>
      </c>
      <c r="W369" s="722">
        <f t="shared" si="119"/>
        <v>0</v>
      </c>
      <c r="X369" s="442"/>
      <c r="Y369" s="442"/>
      <c r="Z369" s="442"/>
      <c r="AA369" s="442"/>
      <c r="AB369" s="442"/>
      <c r="AC369" s="442"/>
      <c r="AD369" s="442"/>
      <c r="AE369" s="442"/>
      <c r="AF369" s="442"/>
      <c r="AG369" s="442"/>
      <c r="AH369" s="442"/>
      <c r="AI369" s="442"/>
      <c r="AJ369" s="442"/>
      <c r="AK369" s="442"/>
      <c r="AL369" s="442"/>
      <c r="AM369" s="442"/>
      <c r="AN369" s="442"/>
      <c r="AO369" s="442"/>
      <c r="AP369" s="442"/>
      <c r="AQ369" s="442"/>
      <c r="AR369" s="442"/>
      <c r="AS369" s="442"/>
      <c r="AT369" s="442"/>
      <c r="AU369" s="442"/>
      <c r="AV369" s="442"/>
      <c r="AW369" s="442"/>
      <c r="AX369" s="442"/>
      <c r="AY369" s="442"/>
      <c r="AZ369" s="442"/>
    </row>
    <row r="370" spans="2:52" ht="20.100000000000001" hidden="1" customHeight="1" outlineLevel="1">
      <c r="B370" s="434"/>
      <c r="C370" s="1002"/>
      <c r="D370" s="1003"/>
      <c r="E370" s="1003"/>
      <c r="F370" s="1004"/>
      <c r="G370" s="1005"/>
      <c r="H370" s="1006"/>
      <c r="I370" s="1006"/>
      <c r="J370" s="1006"/>
      <c r="K370" s="1007"/>
      <c r="L370" s="715"/>
      <c r="M370" s="715"/>
      <c r="N370" s="715"/>
      <c r="O370" s="715"/>
      <c r="P370" s="715"/>
      <c r="Q370" s="715"/>
      <c r="R370" s="715"/>
      <c r="S370" s="716"/>
      <c r="T370" s="717"/>
      <c r="U370" s="720">
        <f t="shared" si="117"/>
        <v>0</v>
      </c>
      <c r="V370" s="721">
        <f t="shared" si="118"/>
        <v>0</v>
      </c>
      <c r="W370" s="722">
        <f t="shared" si="119"/>
        <v>0</v>
      </c>
      <c r="X370" s="442"/>
      <c r="Y370" s="442"/>
      <c r="Z370" s="442"/>
      <c r="AA370" s="442"/>
      <c r="AB370" s="442"/>
      <c r="AC370" s="442"/>
      <c r="AD370" s="442"/>
      <c r="AE370" s="442"/>
      <c r="AF370" s="442"/>
      <c r="AG370" s="442"/>
      <c r="AH370" s="442"/>
      <c r="AI370" s="442"/>
      <c r="AJ370" s="442"/>
      <c r="AK370" s="442"/>
      <c r="AL370" s="442"/>
      <c r="AM370" s="442"/>
      <c r="AN370" s="442"/>
      <c r="AO370" s="442"/>
      <c r="AP370" s="442"/>
      <c r="AQ370" s="442"/>
      <c r="AR370" s="442"/>
      <c r="AS370" s="442"/>
      <c r="AT370" s="442"/>
      <c r="AU370" s="442"/>
      <c r="AV370" s="442"/>
      <c r="AW370" s="442"/>
      <c r="AX370" s="442"/>
      <c r="AY370" s="442"/>
      <c r="AZ370" s="442"/>
    </row>
    <row r="371" spans="2:52" ht="20.100000000000001" hidden="1" customHeight="1" outlineLevel="1">
      <c r="B371" s="434"/>
      <c r="C371" s="1002"/>
      <c r="D371" s="1003"/>
      <c r="E371" s="1003"/>
      <c r="F371" s="1004"/>
      <c r="G371" s="1005"/>
      <c r="H371" s="1006"/>
      <c r="I371" s="1006"/>
      <c r="J371" s="1006"/>
      <c r="K371" s="1007"/>
      <c r="L371" s="715"/>
      <c r="M371" s="715"/>
      <c r="N371" s="715"/>
      <c r="O371" s="715"/>
      <c r="P371" s="715"/>
      <c r="Q371" s="715"/>
      <c r="R371" s="715"/>
      <c r="S371" s="716"/>
      <c r="T371" s="717"/>
      <c r="U371" s="720">
        <f t="shared" si="117"/>
        <v>0</v>
      </c>
      <c r="V371" s="721">
        <f t="shared" si="118"/>
        <v>0</v>
      </c>
      <c r="W371" s="722">
        <f t="shared" si="119"/>
        <v>0</v>
      </c>
      <c r="X371" s="442"/>
      <c r="Y371" s="442"/>
      <c r="Z371" s="442"/>
      <c r="AA371" s="442"/>
      <c r="AB371" s="442"/>
      <c r="AC371" s="442"/>
      <c r="AD371" s="442"/>
      <c r="AE371" s="442"/>
      <c r="AF371" s="442"/>
      <c r="AG371" s="442"/>
      <c r="AH371" s="442"/>
      <c r="AI371" s="442"/>
      <c r="AJ371" s="442"/>
      <c r="AK371" s="442"/>
      <c r="AL371" s="442"/>
      <c r="AM371" s="442"/>
      <c r="AN371" s="442"/>
      <c r="AO371" s="442"/>
      <c r="AP371" s="442"/>
      <c r="AQ371" s="442"/>
      <c r="AR371" s="442"/>
      <c r="AS371" s="442"/>
      <c r="AT371" s="442"/>
      <c r="AU371" s="442"/>
      <c r="AV371" s="442"/>
      <c r="AW371" s="442"/>
      <c r="AX371" s="442"/>
      <c r="AY371" s="442"/>
      <c r="AZ371" s="442"/>
    </row>
    <row r="372" spans="2:52" ht="9.9499999999999993" hidden="1" customHeight="1" outlineLevel="1">
      <c r="B372" s="435"/>
      <c r="C372" s="437"/>
      <c r="D372" s="437"/>
      <c r="E372" s="437"/>
      <c r="F372" s="437"/>
      <c r="G372" s="436"/>
      <c r="H372" s="436"/>
      <c r="I372" s="436"/>
      <c r="J372" s="436"/>
      <c r="K372" s="436"/>
      <c r="L372" s="438"/>
      <c r="M372" s="438"/>
      <c r="N372" s="438"/>
      <c r="O372" s="438"/>
      <c r="P372" s="438"/>
      <c r="Q372" s="438"/>
      <c r="R372" s="438"/>
      <c r="S372" s="438"/>
      <c r="T372" s="439"/>
      <c r="U372" s="432"/>
      <c r="V372" s="432"/>
      <c r="W372" s="431"/>
      <c r="X372" s="442"/>
      <c r="Y372" s="442"/>
      <c r="Z372" s="442"/>
      <c r="AA372" s="442"/>
      <c r="AB372" s="442"/>
      <c r="AC372" s="442"/>
      <c r="AD372" s="442"/>
      <c r="AE372" s="442"/>
      <c r="AF372" s="442"/>
      <c r="AG372" s="442"/>
      <c r="AH372" s="442"/>
      <c r="AI372" s="442"/>
      <c r="AJ372" s="442"/>
      <c r="AK372" s="442"/>
      <c r="AL372" s="442"/>
      <c r="AM372" s="442"/>
      <c r="AN372" s="442"/>
      <c r="AO372" s="442"/>
      <c r="AP372" s="442"/>
      <c r="AQ372" s="442"/>
      <c r="AR372" s="442"/>
      <c r="AS372" s="442"/>
      <c r="AT372" s="442"/>
      <c r="AU372" s="442"/>
      <c r="AV372" s="442"/>
      <c r="AW372" s="442"/>
      <c r="AX372" s="442"/>
      <c r="AY372" s="442"/>
      <c r="AZ372" s="442"/>
    </row>
    <row r="373" spans="2:52" ht="3" customHeight="1" collapsed="1" thickBot="1">
      <c r="B373" s="503"/>
      <c r="C373" s="1008"/>
      <c r="D373" s="1009"/>
      <c r="E373" s="1009"/>
      <c r="F373" s="1010"/>
      <c r="G373" s="1011"/>
      <c r="H373" s="1012"/>
      <c r="I373" s="1012"/>
      <c r="J373" s="523"/>
      <c r="K373" s="498"/>
      <c r="L373" s="499"/>
      <c r="M373" s="499"/>
      <c r="N373" s="499"/>
      <c r="O373" s="499"/>
      <c r="P373" s="499"/>
      <c r="Q373" s="499"/>
      <c r="R373" s="499"/>
      <c r="S373" s="49"/>
      <c r="T373" s="500"/>
      <c r="U373" s="501"/>
      <c r="V373" s="501"/>
      <c r="W373" s="502"/>
      <c r="X373" s="442"/>
      <c r="Y373" s="442"/>
      <c r="Z373" s="442"/>
      <c r="AA373" s="442"/>
      <c r="AB373" s="442"/>
      <c r="AC373" s="442"/>
      <c r="AD373" s="442"/>
      <c r="AE373" s="442"/>
      <c r="AF373" s="442"/>
      <c r="AG373" s="442"/>
      <c r="AH373" s="442"/>
      <c r="AI373" s="442"/>
      <c r="AJ373" s="442"/>
      <c r="AK373" s="442"/>
      <c r="AL373" s="442"/>
      <c r="AM373" s="442"/>
      <c r="AN373" s="442"/>
      <c r="AO373" s="442"/>
      <c r="AP373" s="442"/>
      <c r="AQ373" s="442"/>
      <c r="AR373" s="442"/>
      <c r="AS373" s="442"/>
      <c r="AT373" s="442"/>
      <c r="AU373" s="442"/>
      <c r="AV373" s="442"/>
      <c r="AW373" s="442"/>
      <c r="AX373" s="442"/>
      <c r="AY373" s="442"/>
      <c r="AZ373" s="442"/>
    </row>
    <row r="374" spans="2:52" ht="13.5" customHeight="1">
      <c r="F374" s="3"/>
      <c r="G374" s="3"/>
      <c r="H374" s="3"/>
      <c r="I374" s="3"/>
      <c r="J374" s="3"/>
      <c r="K374" s="4"/>
      <c r="L374" s="10"/>
      <c r="M374" s="10"/>
      <c r="N374" s="10"/>
      <c r="O374" s="10"/>
      <c r="P374" s="10"/>
      <c r="Q374" s="10"/>
      <c r="R374" s="10"/>
      <c r="S374" s="10"/>
      <c r="V374" s="10"/>
      <c r="W374" s="16"/>
      <c r="X374" s="442"/>
      <c r="Y374" s="442"/>
      <c r="Z374" s="442"/>
      <c r="AA374" s="442"/>
      <c r="AB374" s="442"/>
      <c r="AC374" s="442"/>
      <c r="AD374" s="442"/>
      <c r="AE374" s="442"/>
      <c r="AF374" s="442"/>
      <c r="AG374" s="442"/>
      <c r="AH374" s="442"/>
      <c r="AI374" s="442"/>
      <c r="AJ374" s="442"/>
      <c r="AK374" s="442"/>
      <c r="AL374" s="442"/>
      <c r="AM374" s="442"/>
      <c r="AN374" s="442"/>
      <c r="AO374" s="442"/>
      <c r="AP374" s="442"/>
      <c r="AQ374" s="442"/>
      <c r="AR374" s="442"/>
      <c r="AS374" s="442"/>
      <c r="AT374" s="442"/>
      <c r="AU374" s="442"/>
      <c r="AV374" s="442"/>
      <c r="AW374" s="442"/>
      <c r="AX374" s="442"/>
      <c r="AY374" s="442"/>
      <c r="AZ374" s="442"/>
    </row>
    <row r="375" spans="2:52">
      <c r="X375" s="442"/>
      <c r="Y375" s="442"/>
      <c r="Z375" s="442"/>
      <c r="AA375" s="442"/>
      <c r="AB375" s="442"/>
      <c r="AC375" s="442"/>
      <c r="AD375" s="442"/>
      <c r="AE375" s="442"/>
      <c r="AF375" s="442"/>
      <c r="AG375" s="442"/>
      <c r="AH375" s="442"/>
      <c r="AI375" s="442"/>
      <c r="AJ375" s="442"/>
      <c r="AK375" s="442"/>
      <c r="AL375" s="442"/>
      <c r="AM375" s="442"/>
      <c r="AN375" s="442"/>
      <c r="AO375" s="442"/>
      <c r="AP375" s="442"/>
      <c r="AQ375" s="442"/>
      <c r="AR375" s="442"/>
      <c r="AS375" s="442"/>
      <c r="AT375" s="442"/>
      <c r="AU375" s="442"/>
      <c r="AV375" s="442"/>
      <c r="AW375" s="442"/>
      <c r="AX375" s="442"/>
      <c r="AY375" s="442"/>
      <c r="AZ375" s="442"/>
    </row>
    <row r="376" spans="2:52">
      <c r="X376" s="442"/>
      <c r="Y376" s="442"/>
      <c r="Z376" s="442"/>
      <c r="AA376" s="442"/>
      <c r="AB376" s="442"/>
      <c r="AC376" s="442"/>
      <c r="AD376" s="442"/>
      <c r="AE376" s="442"/>
      <c r="AF376" s="442"/>
      <c r="AG376" s="442"/>
      <c r="AH376" s="442"/>
      <c r="AI376" s="442"/>
      <c r="AJ376" s="442"/>
      <c r="AK376" s="442"/>
      <c r="AL376" s="442"/>
      <c r="AM376" s="442"/>
      <c r="AN376" s="442"/>
      <c r="AO376" s="442"/>
      <c r="AP376" s="442"/>
      <c r="AQ376" s="442"/>
      <c r="AR376" s="442"/>
      <c r="AS376" s="442"/>
      <c r="AT376" s="442"/>
      <c r="AU376" s="442"/>
      <c r="AV376" s="442"/>
      <c r="AW376" s="442"/>
      <c r="AX376" s="442"/>
      <c r="AY376" s="442"/>
      <c r="AZ376" s="442"/>
    </row>
    <row r="377" spans="2:52">
      <c r="X377" s="442"/>
      <c r="Y377" s="442"/>
      <c r="Z377" s="442"/>
      <c r="AA377" s="442"/>
      <c r="AB377" s="442"/>
      <c r="AC377" s="442"/>
      <c r="AD377" s="442"/>
      <c r="AE377" s="442"/>
      <c r="AF377" s="442"/>
      <c r="AG377" s="442"/>
      <c r="AH377" s="442"/>
      <c r="AI377" s="442"/>
      <c r="AJ377" s="442"/>
      <c r="AK377" s="442"/>
      <c r="AL377" s="442"/>
      <c r="AM377" s="442"/>
      <c r="AN377" s="442"/>
      <c r="AO377" s="442"/>
      <c r="AP377" s="442"/>
      <c r="AQ377" s="442"/>
      <c r="AR377" s="442"/>
      <c r="AS377" s="442"/>
      <c r="AT377" s="442"/>
      <c r="AU377" s="442"/>
      <c r="AV377" s="442"/>
      <c r="AW377" s="442"/>
      <c r="AX377" s="442"/>
      <c r="AY377" s="442"/>
      <c r="AZ377" s="442"/>
    </row>
    <row r="378" spans="2:52">
      <c r="X378" s="442"/>
      <c r="Y378" s="442"/>
      <c r="Z378" s="442"/>
      <c r="AA378" s="442"/>
      <c r="AB378" s="442"/>
      <c r="AC378" s="442"/>
      <c r="AD378" s="442"/>
      <c r="AE378" s="442"/>
      <c r="AF378" s="442"/>
      <c r="AG378" s="442"/>
      <c r="AH378" s="442"/>
      <c r="AI378" s="442"/>
      <c r="AJ378" s="442"/>
      <c r="AK378" s="442"/>
      <c r="AL378" s="442"/>
      <c r="AM378" s="442"/>
      <c r="AN378" s="442"/>
      <c r="AO378" s="442"/>
      <c r="AP378" s="442"/>
      <c r="AQ378" s="442"/>
      <c r="AR378" s="442"/>
      <c r="AS378" s="442"/>
      <c r="AT378" s="442"/>
      <c r="AU378" s="442"/>
      <c r="AV378" s="442"/>
      <c r="AW378" s="442"/>
      <c r="AX378" s="442"/>
      <c r="AY378" s="442"/>
      <c r="AZ378" s="442"/>
    </row>
    <row r="379" spans="2:52">
      <c r="X379" s="442"/>
      <c r="Y379" s="442"/>
      <c r="Z379" s="442"/>
      <c r="AA379" s="442"/>
      <c r="AB379" s="442"/>
      <c r="AC379" s="442"/>
      <c r="AD379" s="442"/>
      <c r="AE379" s="442"/>
      <c r="AF379" s="442"/>
      <c r="AG379" s="442"/>
      <c r="AH379" s="442"/>
      <c r="AI379" s="442"/>
      <c r="AJ379" s="442"/>
      <c r="AK379" s="442"/>
      <c r="AL379" s="442"/>
      <c r="AM379" s="442"/>
      <c r="AN379" s="442"/>
      <c r="AO379" s="442"/>
      <c r="AP379" s="442"/>
      <c r="AQ379" s="442"/>
      <c r="AR379" s="442"/>
      <c r="AS379" s="442"/>
      <c r="AT379" s="442"/>
      <c r="AU379" s="442"/>
      <c r="AV379" s="442"/>
      <c r="AW379" s="442"/>
      <c r="AX379" s="442"/>
      <c r="AY379" s="442"/>
      <c r="AZ379" s="442"/>
    </row>
    <row r="380" spans="2:52">
      <c r="X380" s="442"/>
      <c r="Y380" s="442"/>
      <c r="Z380" s="442"/>
      <c r="AA380" s="442"/>
      <c r="AB380" s="442"/>
      <c r="AC380" s="442"/>
      <c r="AD380" s="442"/>
      <c r="AE380" s="442"/>
      <c r="AF380" s="442"/>
      <c r="AG380" s="442"/>
      <c r="AH380" s="442"/>
      <c r="AI380" s="442"/>
      <c r="AJ380" s="442"/>
      <c r="AK380" s="442"/>
      <c r="AL380" s="442"/>
      <c r="AM380" s="442"/>
      <c r="AN380" s="442"/>
      <c r="AO380" s="442"/>
      <c r="AP380" s="442"/>
      <c r="AQ380" s="442"/>
      <c r="AR380" s="442"/>
      <c r="AS380" s="442"/>
      <c r="AT380" s="442"/>
      <c r="AU380" s="442"/>
      <c r="AV380" s="442"/>
      <c r="AW380" s="442"/>
      <c r="AX380" s="442"/>
      <c r="AY380" s="442"/>
      <c r="AZ380" s="442"/>
    </row>
    <row r="381" spans="2:52">
      <c r="X381" s="442"/>
      <c r="Y381" s="442"/>
      <c r="Z381" s="442"/>
      <c r="AA381" s="442"/>
      <c r="AB381" s="442"/>
      <c r="AC381" s="442"/>
      <c r="AD381" s="442"/>
      <c r="AE381" s="442"/>
      <c r="AF381" s="442"/>
      <c r="AG381" s="442"/>
      <c r="AH381" s="442"/>
      <c r="AI381" s="442"/>
      <c r="AJ381" s="442"/>
      <c r="AK381" s="442"/>
      <c r="AL381" s="442"/>
      <c r="AM381" s="442"/>
      <c r="AN381" s="442"/>
      <c r="AO381" s="442"/>
      <c r="AP381" s="442"/>
      <c r="AQ381" s="442"/>
      <c r="AR381" s="442"/>
      <c r="AS381" s="442"/>
      <c r="AT381" s="442"/>
      <c r="AU381" s="442"/>
      <c r="AV381" s="442"/>
      <c r="AW381" s="442"/>
      <c r="AX381" s="442"/>
      <c r="AY381" s="442"/>
      <c r="AZ381" s="442"/>
    </row>
    <row r="382" spans="2:52">
      <c r="X382" s="442"/>
      <c r="Y382" s="442"/>
      <c r="Z382" s="442"/>
      <c r="AA382" s="442"/>
      <c r="AB382" s="442"/>
      <c r="AC382" s="442"/>
      <c r="AD382" s="442"/>
      <c r="AE382" s="442"/>
      <c r="AF382" s="442"/>
      <c r="AG382" s="442"/>
      <c r="AH382" s="442"/>
      <c r="AI382" s="442"/>
      <c r="AJ382" s="442"/>
      <c r="AK382" s="442"/>
      <c r="AL382" s="442"/>
      <c r="AM382" s="442"/>
      <c r="AN382" s="442"/>
      <c r="AO382" s="442"/>
      <c r="AP382" s="442"/>
      <c r="AQ382" s="442"/>
      <c r="AR382" s="442"/>
      <c r="AS382" s="442"/>
      <c r="AT382" s="442"/>
      <c r="AU382" s="442"/>
      <c r="AV382" s="442"/>
      <c r="AW382" s="442"/>
      <c r="AX382" s="442"/>
      <c r="AY382" s="442"/>
      <c r="AZ382" s="442"/>
    </row>
    <row r="383" spans="2:52">
      <c r="X383" s="442"/>
      <c r="Y383" s="442"/>
      <c r="Z383" s="442"/>
      <c r="AA383" s="442"/>
      <c r="AB383" s="442"/>
      <c r="AC383" s="442"/>
      <c r="AD383" s="442"/>
      <c r="AE383" s="442"/>
      <c r="AF383" s="442"/>
      <c r="AG383" s="442"/>
      <c r="AH383" s="442"/>
      <c r="AI383" s="442"/>
      <c r="AJ383" s="442"/>
      <c r="AK383" s="442"/>
      <c r="AL383" s="442"/>
      <c r="AM383" s="442"/>
      <c r="AN383" s="442"/>
      <c r="AO383" s="442"/>
      <c r="AP383" s="442"/>
      <c r="AQ383" s="442"/>
      <c r="AR383" s="442"/>
      <c r="AS383" s="442"/>
      <c r="AT383" s="442"/>
      <c r="AU383" s="442"/>
      <c r="AV383" s="442"/>
      <c r="AW383" s="442"/>
      <c r="AX383" s="442"/>
      <c r="AY383" s="442"/>
      <c r="AZ383" s="442"/>
    </row>
    <row r="384" spans="2:52">
      <c r="X384" s="442"/>
      <c r="Y384" s="442"/>
      <c r="Z384" s="442"/>
      <c r="AA384" s="442"/>
      <c r="AB384" s="442"/>
      <c r="AC384" s="442"/>
      <c r="AD384" s="442"/>
      <c r="AE384" s="442"/>
      <c r="AF384" s="442"/>
      <c r="AG384" s="442"/>
      <c r="AH384" s="442"/>
      <c r="AI384" s="442"/>
      <c r="AJ384" s="442"/>
      <c r="AK384" s="442"/>
      <c r="AL384" s="442"/>
      <c r="AM384" s="442"/>
      <c r="AN384" s="442"/>
      <c r="AO384" s="442"/>
      <c r="AP384" s="442"/>
      <c r="AQ384" s="442"/>
      <c r="AR384" s="442"/>
      <c r="AS384" s="442"/>
      <c r="AT384" s="442"/>
      <c r="AU384" s="442"/>
      <c r="AV384" s="442"/>
      <c r="AW384" s="442"/>
      <c r="AX384" s="442"/>
      <c r="AY384" s="442"/>
      <c r="AZ384" s="442"/>
    </row>
    <row r="385" spans="24:52">
      <c r="X385" s="442"/>
      <c r="Y385" s="442"/>
      <c r="Z385" s="442"/>
      <c r="AA385" s="442"/>
      <c r="AB385" s="442"/>
      <c r="AC385" s="442"/>
      <c r="AD385" s="442"/>
      <c r="AE385" s="442"/>
      <c r="AF385" s="442"/>
      <c r="AG385" s="442"/>
      <c r="AH385" s="442"/>
      <c r="AI385" s="442"/>
      <c r="AJ385" s="442"/>
      <c r="AK385" s="442"/>
      <c r="AL385" s="442"/>
      <c r="AM385" s="442"/>
      <c r="AN385" s="442"/>
      <c r="AO385" s="442"/>
      <c r="AP385" s="442"/>
      <c r="AQ385" s="442"/>
      <c r="AR385" s="442"/>
      <c r="AS385" s="442"/>
      <c r="AT385" s="442"/>
      <c r="AU385" s="442"/>
      <c r="AV385" s="442"/>
      <c r="AW385" s="442"/>
      <c r="AX385" s="442"/>
      <c r="AY385" s="442"/>
      <c r="AZ385" s="442"/>
    </row>
    <row r="386" spans="24:52">
      <c r="X386" s="442"/>
      <c r="Y386" s="442"/>
      <c r="Z386" s="442"/>
      <c r="AA386" s="442"/>
      <c r="AB386" s="442"/>
      <c r="AC386" s="442"/>
      <c r="AD386" s="442"/>
      <c r="AE386" s="442"/>
      <c r="AF386" s="442"/>
      <c r="AG386" s="442"/>
      <c r="AH386" s="442"/>
      <c r="AI386" s="442"/>
      <c r="AJ386" s="442"/>
      <c r="AK386" s="442"/>
      <c r="AL386" s="442"/>
      <c r="AM386" s="442"/>
      <c r="AN386" s="442"/>
      <c r="AO386" s="442"/>
      <c r="AP386" s="442"/>
      <c r="AQ386" s="442"/>
      <c r="AR386" s="442"/>
      <c r="AS386" s="442"/>
      <c r="AT386" s="442"/>
      <c r="AU386" s="442"/>
      <c r="AV386" s="442"/>
      <c r="AW386" s="442"/>
      <c r="AX386" s="442"/>
      <c r="AY386" s="442"/>
      <c r="AZ386" s="442"/>
    </row>
    <row r="387" spans="24:52">
      <c r="X387" s="442"/>
      <c r="Y387" s="442"/>
      <c r="Z387" s="442"/>
      <c r="AA387" s="442"/>
      <c r="AB387" s="442"/>
      <c r="AC387" s="442"/>
      <c r="AD387" s="442"/>
      <c r="AE387" s="442"/>
      <c r="AF387" s="442"/>
      <c r="AG387" s="442"/>
      <c r="AH387" s="442"/>
      <c r="AI387" s="442"/>
      <c r="AJ387" s="442"/>
      <c r="AK387" s="442"/>
      <c r="AL387" s="442"/>
      <c r="AM387" s="442"/>
      <c r="AN387" s="442"/>
      <c r="AO387" s="442"/>
      <c r="AP387" s="442"/>
      <c r="AQ387" s="442"/>
      <c r="AR387" s="442"/>
      <c r="AS387" s="442"/>
      <c r="AT387" s="442"/>
      <c r="AU387" s="442"/>
      <c r="AV387" s="442"/>
      <c r="AW387" s="442"/>
      <c r="AX387" s="442"/>
      <c r="AY387" s="442"/>
      <c r="AZ387" s="442"/>
    </row>
    <row r="388" spans="24:52">
      <c r="X388" s="442"/>
      <c r="Y388" s="442"/>
      <c r="Z388" s="442"/>
      <c r="AA388" s="442"/>
      <c r="AB388" s="442"/>
      <c r="AC388" s="442"/>
      <c r="AD388" s="442"/>
      <c r="AE388" s="442"/>
      <c r="AF388" s="442"/>
      <c r="AG388" s="442"/>
      <c r="AH388" s="442"/>
      <c r="AI388" s="442"/>
      <c r="AJ388" s="442"/>
      <c r="AK388" s="442"/>
      <c r="AL388" s="442"/>
      <c r="AM388" s="442"/>
      <c r="AN388" s="442"/>
      <c r="AO388" s="442"/>
      <c r="AP388" s="442"/>
      <c r="AQ388" s="442"/>
      <c r="AR388" s="442"/>
      <c r="AS388" s="442"/>
      <c r="AT388" s="442"/>
      <c r="AU388" s="442"/>
      <c r="AV388" s="442"/>
      <c r="AW388" s="442"/>
      <c r="AX388" s="442"/>
      <c r="AY388" s="442"/>
      <c r="AZ388" s="442"/>
    </row>
    <row r="389" spans="24:52">
      <c r="X389" s="442"/>
      <c r="Y389" s="442"/>
      <c r="Z389" s="442"/>
      <c r="AA389" s="442"/>
      <c r="AB389" s="442"/>
      <c r="AC389" s="442"/>
      <c r="AD389" s="442"/>
      <c r="AE389" s="442"/>
      <c r="AF389" s="442"/>
      <c r="AG389" s="442"/>
      <c r="AH389" s="442"/>
      <c r="AI389" s="442"/>
      <c r="AJ389" s="442"/>
      <c r="AK389" s="442"/>
      <c r="AL389" s="442"/>
      <c r="AM389" s="442"/>
      <c r="AN389" s="442"/>
      <c r="AO389" s="442"/>
      <c r="AP389" s="442"/>
      <c r="AQ389" s="442"/>
      <c r="AR389" s="442"/>
      <c r="AS389" s="442"/>
      <c r="AT389" s="442"/>
      <c r="AU389" s="442"/>
      <c r="AV389" s="442"/>
      <c r="AW389" s="442"/>
      <c r="AX389" s="442"/>
      <c r="AY389" s="442"/>
      <c r="AZ389" s="442"/>
    </row>
    <row r="390" spans="24:52">
      <c r="X390" s="442"/>
      <c r="Y390" s="442"/>
      <c r="Z390" s="442"/>
      <c r="AA390" s="442"/>
      <c r="AB390" s="442"/>
      <c r="AC390" s="442"/>
      <c r="AD390" s="442"/>
      <c r="AE390" s="442"/>
      <c r="AF390" s="442"/>
      <c r="AG390" s="442"/>
      <c r="AH390" s="442"/>
      <c r="AI390" s="442"/>
      <c r="AJ390" s="442"/>
      <c r="AK390" s="442"/>
      <c r="AL390" s="442"/>
      <c r="AM390" s="442"/>
      <c r="AN390" s="442"/>
      <c r="AO390" s="442"/>
      <c r="AP390" s="442"/>
      <c r="AQ390" s="442"/>
      <c r="AR390" s="442"/>
      <c r="AS390" s="442"/>
      <c r="AT390" s="442"/>
      <c r="AU390" s="442"/>
      <c r="AV390" s="442"/>
      <c r="AW390" s="442"/>
      <c r="AX390" s="442"/>
      <c r="AY390" s="442"/>
      <c r="AZ390" s="442"/>
    </row>
    <row r="391" spans="24:52">
      <c r="X391" s="442"/>
      <c r="Y391" s="442"/>
      <c r="Z391" s="442"/>
      <c r="AA391" s="442"/>
      <c r="AB391" s="442"/>
      <c r="AC391" s="442"/>
      <c r="AD391" s="442"/>
      <c r="AE391" s="442"/>
      <c r="AF391" s="442"/>
      <c r="AG391" s="442"/>
      <c r="AH391" s="442"/>
      <c r="AI391" s="442"/>
      <c r="AJ391" s="442"/>
      <c r="AK391" s="442"/>
      <c r="AL391" s="442"/>
      <c r="AM391" s="442"/>
      <c r="AN391" s="442"/>
      <c r="AO391" s="442"/>
      <c r="AP391" s="442"/>
      <c r="AQ391" s="442"/>
      <c r="AR391" s="442"/>
      <c r="AS391" s="442"/>
      <c r="AT391" s="442"/>
      <c r="AU391" s="442"/>
      <c r="AV391" s="442"/>
      <c r="AW391" s="442"/>
      <c r="AX391" s="442"/>
      <c r="AY391" s="442"/>
      <c r="AZ391" s="442"/>
    </row>
    <row r="392" spans="24:52">
      <c r="X392" s="442"/>
      <c r="Y392" s="442"/>
      <c r="Z392" s="442"/>
      <c r="AA392" s="442"/>
      <c r="AB392" s="442"/>
      <c r="AC392" s="442"/>
      <c r="AD392" s="442"/>
      <c r="AE392" s="442"/>
      <c r="AF392" s="442"/>
      <c r="AG392" s="442"/>
      <c r="AH392" s="442"/>
      <c r="AI392" s="442"/>
      <c r="AJ392" s="442"/>
      <c r="AK392" s="442"/>
      <c r="AL392" s="442"/>
      <c r="AM392" s="442"/>
      <c r="AN392" s="442"/>
      <c r="AO392" s="442"/>
      <c r="AP392" s="442"/>
      <c r="AQ392" s="442"/>
      <c r="AR392" s="442"/>
      <c r="AS392" s="442"/>
      <c r="AT392" s="442"/>
      <c r="AU392" s="442"/>
      <c r="AV392" s="442"/>
      <c r="AW392" s="442"/>
      <c r="AX392" s="442"/>
      <c r="AY392" s="442"/>
      <c r="AZ392" s="442"/>
    </row>
    <row r="393" spans="24:52">
      <c r="X393" s="442"/>
      <c r="Y393" s="442"/>
      <c r="Z393" s="442"/>
      <c r="AA393" s="442"/>
      <c r="AB393" s="442"/>
      <c r="AC393" s="442"/>
      <c r="AD393" s="442"/>
      <c r="AE393" s="442"/>
      <c r="AF393" s="442"/>
      <c r="AG393" s="442"/>
      <c r="AH393" s="442"/>
      <c r="AI393" s="442"/>
      <c r="AJ393" s="442"/>
      <c r="AK393" s="442"/>
      <c r="AL393" s="442"/>
      <c r="AM393" s="442"/>
      <c r="AN393" s="442"/>
      <c r="AO393" s="442"/>
      <c r="AP393" s="442"/>
      <c r="AQ393" s="442"/>
      <c r="AR393" s="442"/>
      <c r="AS393" s="442"/>
      <c r="AT393" s="442"/>
      <c r="AU393" s="442"/>
      <c r="AV393" s="442"/>
      <c r="AW393" s="442"/>
      <c r="AX393" s="442"/>
      <c r="AY393" s="442"/>
      <c r="AZ393" s="442"/>
    </row>
    <row r="394" spans="24:52">
      <c r="X394" s="442"/>
      <c r="Y394" s="442"/>
      <c r="Z394" s="442"/>
      <c r="AA394" s="442"/>
      <c r="AB394" s="442"/>
      <c r="AC394" s="442"/>
      <c r="AD394" s="442"/>
      <c r="AE394" s="442"/>
      <c r="AF394" s="442"/>
      <c r="AG394" s="442"/>
      <c r="AH394" s="442"/>
      <c r="AI394" s="442"/>
      <c r="AJ394" s="442"/>
      <c r="AK394" s="442"/>
      <c r="AL394" s="442"/>
      <c r="AM394" s="442"/>
      <c r="AN394" s="442"/>
      <c r="AO394" s="442"/>
      <c r="AP394" s="442"/>
      <c r="AQ394" s="442"/>
      <c r="AR394" s="442"/>
      <c r="AS394" s="442"/>
      <c r="AT394" s="442"/>
      <c r="AU394" s="442"/>
      <c r="AV394" s="442"/>
      <c r="AW394" s="442"/>
      <c r="AX394" s="442"/>
      <c r="AY394" s="442"/>
      <c r="AZ394" s="442"/>
    </row>
    <row r="395" spans="24:52">
      <c r="X395" s="442"/>
      <c r="Y395" s="442"/>
      <c r="Z395" s="442"/>
      <c r="AA395" s="442"/>
      <c r="AB395" s="442"/>
      <c r="AC395" s="442"/>
      <c r="AD395" s="442"/>
      <c r="AE395" s="442"/>
      <c r="AF395" s="442"/>
      <c r="AG395" s="442"/>
      <c r="AH395" s="442"/>
      <c r="AI395" s="442"/>
      <c r="AJ395" s="442"/>
      <c r="AK395" s="442"/>
      <c r="AL395" s="442"/>
      <c r="AM395" s="442"/>
      <c r="AN395" s="442"/>
      <c r="AO395" s="442"/>
      <c r="AP395" s="442"/>
      <c r="AQ395" s="442"/>
      <c r="AR395" s="442"/>
      <c r="AS395" s="442"/>
      <c r="AT395" s="442"/>
      <c r="AU395" s="442"/>
      <c r="AV395" s="442"/>
      <c r="AW395" s="442"/>
      <c r="AX395" s="442"/>
      <c r="AY395" s="442"/>
      <c r="AZ395" s="442"/>
    </row>
    <row r="396" spans="24:52">
      <c r="X396" s="442"/>
      <c r="Y396" s="442"/>
      <c r="Z396" s="442"/>
      <c r="AA396" s="442"/>
      <c r="AB396" s="442"/>
      <c r="AC396" s="442"/>
      <c r="AD396" s="442"/>
      <c r="AE396" s="442"/>
      <c r="AF396" s="442"/>
      <c r="AG396" s="442"/>
      <c r="AH396" s="442"/>
      <c r="AI396" s="442"/>
      <c r="AJ396" s="442"/>
      <c r="AK396" s="442"/>
      <c r="AL396" s="442"/>
      <c r="AM396" s="442"/>
      <c r="AN396" s="442"/>
      <c r="AO396" s="442"/>
      <c r="AP396" s="442"/>
      <c r="AQ396" s="442"/>
      <c r="AR396" s="442"/>
      <c r="AS396" s="442"/>
      <c r="AT396" s="442"/>
      <c r="AU396" s="442"/>
      <c r="AV396" s="442"/>
      <c r="AW396" s="442"/>
      <c r="AX396" s="442"/>
      <c r="AY396" s="442"/>
      <c r="AZ396" s="442"/>
    </row>
    <row r="397" spans="24:52">
      <c r="X397" s="442"/>
      <c r="Y397" s="442"/>
      <c r="Z397" s="442"/>
      <c r="AA397" s="442"/>
      <c r="AB397" s="442"/>
      <c r="AC397" s="442"/>
      <c r="AD397" s="442"/>
      <c r="AE397" s="442"/>
      <c r="AF397" s="442"/>
      <c r="AG397" s="442"/>
      <c r="AH397" s="442"/>
      <c r="AI397" s="442"/>
      <c r="AJ397" s="442"/>
      <c r="AK397" s="442"/>
      <c r="AL397" s="442"/>
      <c r="AM397" s="442"/>
      <c r="AN397" s="442"/>
      <c r="AO397" s="442"/>
      <c r="AP397" s="442"/>
      <c r="AQ397" s="442"/>
      <c r="AR397" s="442"/>
      <c r="AS397" s="442"/>
      <c r="AT397" s="442"/>
      <c r="AU397" s="442"/>
      <c r="AV397" s="442"/>
      <c r="AW397" s="442"/>
      <c r="AX397" s="442"/>
      <c r="AY397" s="442"/>
      <c r="AZ397" s="442"/>
    </row>
    <row r="398" spans="24:52">
      <c r="X398" s="442"/>
      <c r="Y398" s="442"/>
      <c r="Z398" s="442"/>
      <c r="AA398" s="442"/>
      <c r="AB398" s="442"/>
      <c r="AC398" s="442"/>
      <c r="AD398" s="442"/>
      <c r="AE398" s="442"/>
      <c r="AF398" s="442"/>
      <c r="AG398" s="442"/>
      <c r="AH398" s="442"/>
      <c r="AI398" s="442"/>
      <c r="AJ398" s="442"/>
      <c r="AK398" s="442"/>
      <c r="AL398" s="442"/>
      <c r="AM398" s="442"/>
      <c r="AN398" s="442"/>
      <c r="AO398" s="442"/>
      <c r="AP398" s="442"/>
      <c r="AQ398" s="442"/>
      <c r="AR398" s="442"/>
      <c r="AS398" s="442"/>
      <c r="AT398" s="442"/>
      <c r="AU398" s="442"/>
      <c r="AV398" s="442"/>
      <c r="AW398" s="442"/>
      <c r="AX398" s="442"/>
      <c r="AY398" s="442"/>
      <c r="AZ398" s="442"/>
    </row>
    <row r="399" spans="24:52">
      <c r="X399" s="442"/>
      <c r="Y399" s="442"/>
      <c r="Z399" s="442"/>
      <c r="AA399" s="442"/>
      <c r="AB399" s="442"/>
      <c r="AC399" s="442"/>
      <c r="AD399" s="442"/>
      <c r="AE399" s="442"/>
      <c r="AF399" s="442"/>
      <c r="AG399" s="442"/>
      <c r="AH399" s="442"/>
      <c r="AI399" s="442"/>
      <c r="AJ399" s="442"/>
      <c r="AK399" s="442"/>
      <c r="AL399" s="442"/>
      <c r="AM399" s="442"/>
      <c r="AN399" s="442"/>
      <c r="AO399" s="442"/>
      <c r="AP399" s="442"/>
      <c r="AQ399" s="442"/>
      <c r="AR399" s="442"/>
      <c r="AS399" s="442"/>
      <c r="AT399" s="442"/>
      <c r="AU399" s="442"/>
      <c r="AV399" s="442"/>
      <c r="AW399" s="442"/>
      <c r="AX399" s="442"/>
      <c r="AY399" s="442"/>
      <c r="AZ399" s="442"/>
    </row>
    <row r="400" spans="24:52">
      <c r="X400" s="442"/>
      <c r="Y400" s="442"/>
      <c r="Z400" s="442"/>
      <c r="AA400" s="442"/>
      <c r="AB400" s="442"/>
      <c r="AC400" s="442"/>
      <c r="AD400" s="442"/>
      <c r="AE400" s="442"/>
      <c r="AF400" s="442"/>
      <c r="AG400" s="442"/>
      <c r="AH400" s="442"/>
      <c r="AI400" s="442"/>
      <c r="AJ400" s="442"/>
      <c r="AK400" s="442"/>
      <c r="AL400" s="442"/>
      <c r="AM400" s="442"/>
      <c r="AN400" s="442"/>
      <c r="AO400" s="442"/>
      <c r="AP400" s="442"/>
      <c r="AQ400" s="442"/>
      <c r="AR400" s="442"/>
      <c r="AS400" s="442"/>
      <c r="AT400" s="442"/>
      <c r="AU400" s="442"/>
      <c r="AV400" s="442"/>
      <c r="AW400" s="442"/>
      <c r="AX400" s="442"/>
      <c r="AY400" s="442"/>
      <c r="AZ400" s="442"/>
    </row>
    <row r="401" spans="24:52">
      <c r="X401" s="442"/>
      <c r="Y401" s="442"/>
      <c r="Z401" s="442"/>
      <c r="AA401" s="442"/>
      <c r="AB401" s="442"/>
      <c r="AC401" s="442"/>
      <c r="AD401" s="442"/>
      <c r="AE401" s="442"/>
      <c r="AF401" s="442"/>
      <c r="AG401" s="442"/>
      <c r="AH401" s="442"/>
      <c r="AI401" s="442"/>
      <c r="AJ401" s="442"/>
      <c r="AK401" s="442"/>
      <c r="AL401" s="442"/>
      <c r="AM401" s="442"/>
      <c r="AN401" s="442"/>
      <c r="AO401" s="442"/>
      <c r="AP401" s="442"/>
      <c r="AQ401" s="442"/>
      <c r="AR401" s="442"/>
      <c r="AS401" s="442"/>
      <c r="AT401" s="442"/>
      <c r="AU401" s="442"/>
      <c r="AV401" s="442"/>
      <c r="AW401" s="442"/>
      <c r="AX401" s="442"/>
      <c r="AY401" s="442"/>
      <c r="AZ401" s="442"/>
    </row>
  </sheetData>
  <sheetProtection algorithmName="SHA-512" hashValue="T1BiTbDwFsCP8dQkDXZNbCWcCf7O9IHrHrFVclpz2BCjBkQidcOcEoy1IExOTSJY51/j71+xXZ9tg1O7AT0vuw==" saltValue="z4i0fEPB01/DhI3vRf4nOQ==" spinCount="100000" sheet="1" formatCells="0" formatColumns="0" formatRows="0"/>
  <mergeCells count="681">
    <mergeCell ref="M9:N9"/>
    <mergeCell ref="O9:P9"/>
    <mergeCell ref="I6:K6"/>
    <mergeCell ref="M6:N6"/>
    <mergeCell ref="O6:P6"/>
    <mergeCell ref="I7:K7"/>
    <mergeCell ref="M7:N7"/>
    <mergeCell ref="O7:P7"/>
    <mergeCell ref="M8:N8"/>
    <mergeCell ref="O8:P8"/>
    <mergeCell ref="D2:K2"/>
    <mergeCell ref="D3:K3"/>
    <mergeCell ref="D4:E4"/>
    <mergeCell ref="F4:G4"/>
    <mergeCell ref="C11:F11"/>
    <mergeCell ref="G11:K11"/>
    <mergeCell ref="C13:F13"/>
    <mergeCell ref="G13:K13"/>
    <mergeCell ref="C14:F14"/>
    <mergeCell ref="G14:K14"/>
    <mergeCell ref="I8:K8"/>
    <mergeCell ref="I9:K9"/>
    <mergeCell ref="C18:F18"/>
    <mergeCell ref="G18:K18"/>
    <mergeCell ref="C19:F19"/>
    <mergeCell ref="G19:K19"/>
    <mergeCell ref="C20:F20"/>
    <mergeCell ref="G20:K20"/>
    <mergeCell ref="C15:F15"/>
    <mergeCell ref="G15:K15"/>
    <mergeCell ref="C16:F16"/>
    <mergeCell ref="G16:K16"/>
    <mergeCell ref="C17:F17"/>
    <mergeCell ref="G17:K17"/>
    <mergeCell ref="C25:F25"/>
    <mergeCell ref="G25:K25"/>
    <mergeCell ref="C26:F26"/>
    <mergeCell ref="G26:K26"/>
    <mergeCell ref="C27:F27"/>
    <mergeCell ref="G27:K27"/>
    <mergeCell ref="C21:F21"/>
    <mergeCell ref="G21:K21"/>
    <mergeCell ref="C22:F22"/>
    <mergeCell ref="G22:K22"/>
    <mergeCell ref="C23:F23"/>
    <mergeCell ref="G23:K23"/>
    <mergeCell ref="C31:F31"/>
    <mergeCell ref="G31:K31"/>
    <mergeCell ref="C32:F32"/>
    <mergeCell ref="G32:K32"/>
    <mergeCell ref="C33:F33"/>
    <mergeCell ref="G33:K33"/>
    <mergeCell ref="C28:F28"/>
    <mergeCell ref="G28:K28"/>
    <mergeCell ref="C29:F29"/>
    <mergeCell ref="G29:K29"/>
    <mergeCell ref="C30:F30"/>
    <mergeCell ref="G30:K30"/>
    <mergeCell ref="C38:F38"/>
    <mergeCell ref="G38:K38"/>
    <mergeCell ref="C39:F39"/>
    <mergeCell ref="G39:K39"/>
    <mergeCell ref="C40:F40"/>
    <mergeCell ref="G40:K40"/>
    <mergeCell ref="C34:F34"/>
    <mergeCell ref="G34:K34"/>
    <mergeCell ref="C35:F35"/>
    <mergeCell ref="G35:K35"/>
    <mergeCell ref="C37:F37"/>
    <mergeCell ref="G37:K37"/>
    <mergeCell ref="C44:F44"/>
    <mergeCell ref="G44:K44"/>
    <mergeCell ref="C45:F45"/>
    <mergeCell ref="G45:K45"/>
    <mergeCell ref="C46:F46"/>
    <mergeCell ref="G46:K46"/>
    <mergeCell ref="C41:F41"/>
    <mergeCell ref="G41:K41"/>
    <mergeCell ref="C42:F42"/>
    <mergeCell ref="G42:K42"/>
    <mergeCell ref="C43:F43"/>
    <mergeCell ref="G43:K43"/>
    <mergeCell ref="C51:F51"/>
    <mergeCell ref="G51:K51"/>
    <mergeCell ref="C52:F52"/>
    <mergeCell ref="G52:K52"/>
    <mergeCell ref="C53:F53"/>
    <mergeCell ref="G53:K53"/>
    <mergeCell ref="C47:F47"/>
    <mergeCell ref="G47:K47"/>
    <mergeCell ref="C49:F49"/>
    <mergeCell ref="G49:K49"/>
    <mergeCell ref="C50:F50"/>
    <mergeCell ref="G50:K50"/>
    <mergeCell ref="C57:F57"/>
    <mergeCell ref="G57:K57"/>
    <mergeCell ref="C58:F58"/>
    <mergeCell ref="G58:K58"/>
    <mergeCell ref="C59:F59"/>
    <mergeCell ref="G59:K59"/>
    <mergeCell ref="C54:F54"/>
    <mergeCell ref="G54:K54"/>
    <mergeCell ref="C55:F55"/>
    <mergeCell ref="G55:K55"/>
    <mergeCell ref="C56:F56"/>
    <mergeCell ref="G56:K56"/>
    <mergeCell ref="C64:F64"/>
    <mergeCell ref="G64:K64"/>
    <mergeCell ref="C65:F65"/>
    <mergeCell ref="G65:K65"/>
    <mergeCell ref="C66:F66"/>
    <mergeCell ref="G66:K66"/>
    <mergeCell ref="C61:F61"/>
    <mergeCell ref="G61:K61"/>
    <mergeCell ref="C62:F62"/>
    <mergeCell ref="G62:K62"/>
    <mergeCell ref="C63:F63"/>
    <mergeCell ref="G63:K63"/>
    <mergeCell ref="C70:F70"/>
    <mergeCell ref="G70:K70"/>
    <mergeCell ref="C71:F71"/>
    <mergeCell ref="G71:K71"/>
    <mergeCell ref="C73:F73"/>
    <mergeCell ref="G73:K73"/>
    <mergeCell ref="C67:F67"/>
    <mergeCell ref="G67:K67"/>
    <mergeCell ref="C68:F68"/>
    <mergeCell ref="G68:K68"/>
    <mergeCell ref="C69:F69"/>
    <mergeCell ref="G69:K69"/>
    <mergeCell ref="C77:F77"/>
    <mergeCell ref="G77:K77"/>
    <mergeCell ref="C78:F78"/>
    <mergeCell ref="G78:K78"/>
    <mergeCell ref="C79:F79"/>
    <mergeCell ref="G79:K79"/>
    <mergeCell ref="C74:F74"/>
    <mergeCell ref="G74:K74"/>
    <mergeCell ref="C75:F75"/>
    <mergeCell ref="G75:K75"/>
    <mergeCell ref="C76:F76"/>
    <mergeCell ref="G76:K76"/>
    <mergeCell ref="C83:F83"/>
    <mergeCell ref="G83:K83"/>
    <mergeCell ref="C85:F85"/>
    <mergeCell ref="G85:K85"/>
    <mergeCell ref="C86:F86"/>
    <mergeCell ref="G86:K86"/>
    <mergeCell ref="C80:F80"/>
    <mergeCell ref="G80:K80"/>
    <mergeCell ref="C81:F81"/>
    <mergeCell ref="G81:K81"/>
    <mergeCell ref="C82:F82"/>
    <mergeCell ref="G82:K82"/>
    <mergeCell ref="C90:F90"/>
    <mergeCell ref="G90:K90"/>
    <mergeCell ref="C91:F91"/>
    <mergeCell ref="G91:K91"/>
    <mergeCell ref="C92:F92"/>
    <mergeCell ref="G92:K92"/>
    <mergeCell ref="C87:F87"/>
    <mergeCell ref="G87:K87"/>
    <mergeCell ref="C88:F88"/>
    <mergeCell ref="G88:K88"/>
    <mergeCell ref="C89:F89"/>
    <mergeCell ref="G89:K89"/>
    <mergeCell ref="C97:F97"/>
    <mergeCell ref="G97:K97"/>
    <mergeCell ref="C98:F98"/>
    <mergeCell ref="G98:K98"/>
    <mergeCell ref="C99:F99"/>
    <mergeCell ref="G99:K99"/>
    <mergeCell ref="C93:F93"/>
    <mergeCell ref="G93:K93"/>
    <mergeCell ref="C94:F94"/>
    <mergeCell ref="G94:K94"/>
    <mergeCell ref="C95:F95"/>
    <mergeCell ref="G95:K95"/>
    <mergeCell ref="C103:F103"/>
    <mergeCell ref="G103:K103"/>
    <mergeCell ref="C104:F104"/>
    <mergeCell ref="G104:K104"/>
    <mergeCell ref="C105:F105"/>
    <mergeCell ref="G105:K105"/>
    <mergeCell ref="C100:F100"/>
    <mergeCell ref="G100:K100"/>
    <mergeCell ref="C101:F101"/>
    <mergeCell ref="G101:K101"/>
    <mergeCell ref="C102:F102"/>
    <mergeCell ref="G102:K102"/>
    <mergeCell ref="C110:F110"/>
    <mergeCell ref="G110:K110"/>
    <mergeCell ref="C111:F111"/>
    <mergeCell ref="G111:K111"/>
    <mergeCell ref="C112:F112"/>
    <mergeCell ref="G112:K112"/>
    <mergeCell ref="C106:F106"/>
    <mergeCell ref="G106:K106"/>
    <mergeCell ref="C107:F107"/>
    <mergeCell ref="G107:K107"/>
    <mergeCell ref="C109:F109"/>
    <mergeCell ref="G109:K109"/>
    <mergeCell ref="C116:F116"/>
    <mergeCell ref="G116:K116"/>
    <mergeCell ref="C117:F117"/>
    <mergeCell ref="G117:K117"/>
    <mergeCell ref="C118:F118"/>
    <mergeCell ref="G118:K118"/>
    <mergeCell ref="C113:F113"/>
    <mergeCell ref="G113:K113"/>
    <mergeCell ref="C114:F114"/>
    <mergeCell ref="G114:K114"/>
    <mergeCell ref="C115:F115"/>
    <mergeCell ref="G115:K115"/>
    <mergeCell ref="C123:F123"/>
    <mergeCell ref="G123:K123"/>
    <mergeCell ref="C124:F124"/>
    <mergeCell ref="G124:K124"/>
    <mergeCell ref="C125:F125"/>
    <mergeCell ref="G125:K125"/>
    <mergeCell ref="C119:F119"/>
    <mergeCell ref="G119:K119"/>
    <mergeCell ref="C121:F121"/>
    <mergeCell ref="G121:K121"/>
    <mergeCell ref="C122:F122"/>
    <mergeCell ref="G122:K122"/>
    <mergeCell ref="C129:F129"/>
    <mergeCell ref="G129:K129"/>
    <mergeCell ref="C130:F130"/>
    <mergeCell ref="G130:K130"/>
    <mergeCell ref="C131:F131"/>
    <mergeCell ref="G131:K131"/>
    <mergeCell ref="C126:F126"/>
    <mergeCell ref="G126:K126"/>
    <mergeCell ref="C127:F127"/>
    <mergeCell ref="G127:K127"/>
    <mergeCell ref="C128:F128"/>
    <mergeCell ref="G128:K128"/>
    <mergeCell ref="C136:F136"/>
    <mergeCell ref="G136:K136"/>
    <mergeCell ref="C137:F137"/>
    <mergeCell ref="G137:K137"/>
    <mergeCell ref="C138:F138"/>
    <mergeCell ref="G138:K138"/>
    <mergeCell ref="C133:F133"/>
    <mergeCell ref="G133:K133"/>
    <mergeCell ref="C134:F134"/>
    <mergeCell ref="G134:K134"/>
    <mergeCell ref="C135:F135"/>
    <mergeCell ref="G135:K135"/>
    <mergeCell ref="C142:F142"/>
    <mergeCell ref="G142:K142"/>
    <mergeCell ref="C143:F143"/>
    <mergeCell ref="G143:K143"/>
    <mergeCell ref="C145:F145"/>
    <mergeCell ref="G145:K145"/>
    <mergeCell ref="C139:F139"/>
    <mergeCell ref="G139:K139"/>
    <mergeCell ref="C140:F140"/>
    <mergeCell ref="G140:K140"/>
    <mergeCell ref="C141:F141"/>
    <mergeCell ref="G141:K141"/>
    <mergeCell ref="C149:F149"/>
    <mergeCell ref="G149:K149"/>
    <mergeCell ref="C150:F150"/>
    <mergeCell ref="G150:K150"/>
    <mergeCell ref="C151:F151"/>
    <mergeCell ref="G151:K151"/>
    <mergeCell ref="C146:F146"/>
    <mergeCell ref="G146:K146"/>
    <mergeCell ref="C147:F147"/>
    <mergeCell ref="G147:K147"/>
    <mergeCell ref="C148:F148"/>
    <mergeCell ref="G148:K148"/>
    <mergeCell ref="C155:F155"/>
    <mergeCell ref="G155:K155"/>
    <mergeCell ref="C157:F157"/>
    <mergeCell ref="G157:K157"/>
    <mergeCell ref="C158:F158"/>
    <mergeCell ref="G158:K158"/>
    <mergeCell ref="C152:F152"/>
    <mergeCell ref="G152:K152"/>
    <mergeCell ref="C153:F153"/>
    <mergeCell ref="G153:K153"/>
    <mergeCell ref="C154:F154"/>
    <mergeCell ref="G154:K154"/>
    <mergeCell ref="C162:F162"/>
    <mergeCell ref="G162:K162"/>
    <mergeCell ref="C163:F163"/>
    <mergeCell ref="G163:K163"/>
    <mergeCell ref="C164:F164"/>
    <mergeCell ref="G164:K164"/>
    <mergeCell ref="C159:F159"/>
    <mergeCell ref="G159:K159"/>
    <mergeCell ref="C160:F160"/>
    <mergeCell ref="G160:K160"/>
    <mergeCell ref="C161:F161"/>
    <mergeCell ref="G161:K161"/>
    <mergeCell ref="C169:F169"/>
    <mergeCell ref="G169:K169"/>
    <mergeCell ref="C170:F170"/>
    <mergeCell ref="G170:K170"/>
    <mergeCell ref="C171:F171"/>
    <mergeCell ref="G171:K171"/>
    <mergeCell ref="C165:F165"/>
    <mergeCell ref="G165:K165"/>
    <mergeCell ref="C166:F166"/>
    <mergeCell ref="G166:K166"/>
    <mergeCell ref="C167:F167"/>
    <mergeCell ref="G167:K167"/>
    <mergeCell ref="C175:F175"/>
    <mergeCell ref="G175:K175"/>
    <mergeCell ref="C176:F176"/>
    <mergeCell ref="G176:K176"/>
    <mergeCell ref="C177:F177"/>
    <mergeCell ref="G177:K177"/>
    <mergeCell ref="C172:F172"/>
    <mergeCell ref="G172:K172"/>
    <mergeCell ref="C173:F173"/>
    <mergeCell ref="G173:K173"/>
    <mergeCell ref="C174:F174"/>
    <mergeCell ref="G174:K174"/>
    <mergeCell ref="C182:F182"/>
    <mergeCell ref="G182:K182"/>
    <mergeCell ref="C183:F183"/>
    <mergeCell ref="G183:K183"/>
    <mergeCell ref="C184:F184"/>
    <mergeCell ref="G184:K184"/>
    <mergeCell ref="C178:F178"/>
    <mergeCell ref="G178:K178"/>
    <mergeCell ref="C179:F179"/>
    <mergeCell ref="G179:K179"/>
    <mergeCell ref="C181:F181"/>
    <mergeCell ref="G181:K181"/>
    <mergeCell ref="C188:F188"/>
    <mergeCell ref="G188:K188"/>
    <mergeCell ref="C189:F189"/>
    <mergeCell ref="G189:K189"/>
    <mergeCell ref="C190:F190"/>
    <mergeCell ref="G190:K190"/>
    <mergeCell ref="C185:F185"/>
    <mergeCell ref="G185:K185"/>
    <mergeCell ref="C186:F186"/>
    <mergeCell ref="G186:K186"/>
    <mergeCell ref="C187:F187"/>
    <mergeCell ref="G187:K187"/>
    <mergeCell ref="C195:F195"/>
    <mergeCell ref="G195:K195"/>
    <mergeCell ref="C196:F196"/>
    <mergeCell ref="G196:K196"/>
    <mergeCell ref="C197:F197"/>
    <mergeCell ref="G197:K197"/>
    <mergeCell ref="C191:F191"/>
    <mergeCell ref="G191:K191"/>
    <mergeCell ref="C193:F193"/>
    <mergeCell ref="G193:K193"/>
    <mergeCell ref="C194:F194"/>
    <mergeCell ref="G194:K194"/>
    <mergeCell ref="C201:F201"/>
    <mergeCell ref="G201:K201"/>
    <mergeCell ref="C202:F202"/>
    <mergeCell ref="G202:K202"/>
    <mergeCell ref="C203:F203"/>
    <mergeCell ref="G203:K203"/>
    <mergeCell ref="C198:F198"/>
    <mergeCell ref="G198:K198"/>
    <mergeCell ref="C199:F199"/>
    <mergeCell ref="G199:K199"/>
    <mergeCell ref="C200:F200"/>
    <mergeCell ref="G200:K200"/>
    <mergeCell ref="C208:F208"/>
    <mergeCell ref="G208:K208"/>
    <mergeCell ref="C209:F209"/>
    <mergeCell ref="G209:K209"/>
    <mergeCell ref="C210:F210"/>
    <mergeCell ref="G210:K210"/>
    <mergeCell ref="C205:F205"/>
    <mergeCell ref="G205:K205"/>
    <mergeCell ref="C206:F206"/>
    <mergeCell ref="G206:K206"/>
    <mergeCell ref="C207:F207"/>
    <mergeCell ref="G207:K207"/>
    <mergeCell ref="C214:F214"/>
    <mergeCell ref="G214:K214"/>
    <mergeCell ref="C215:F215"/>
    <mergeCell ref="G215:K215"/>
    <mergeCell ref="C217:F217"/>
    <mergeCell ref="G217:K217"/>
    <mergeCell ref="C211:F211"/>
    <mergeCell ref="G211:K211"/>
    <mergeCell ref="C212:F212"/>
    <mergeCell ref="G212:K212"/>
    <mergeCell ref="C213:F213"/>
    <mergeCell ref="G213:K213"/>
    <mergeCell ref="C221:F221"/>
    <mergeCell ref="G221:K221"/>
    <mergeCell ref="C222:F222"/>
    <mergeCell ref="G222:K222"/>
    <mergeCell ref="C223:F223"/>
    <mergeCell ref="G223:K223"/>
    <mergeCell ref="C218:F218"/>
    <mergeCell ref="G218:K218"/>
    <mergeCell ref="C219:F219"/>
    <mergeCell ref="G219:K219"/>
    <mergeCell ref="C220:F220"/>
    <mergeCell ref="G220:K220"/>
    <mergeCell ref="C227:F227"/>
    <mergeCell ref="G227:K227"/>
    <mergeCell ref="C229:F229"/>
    <mergeCell ref="G229:K229"/>
    <mergeCell ref="C230:F230"/>
    <mergeCell ref="G230:K230"/>
    <mergeCell ref="C224:F224"/>
    <mergeCell ref="G224:K224"/>
    <mergeCell ref="C225:F225"/>
    <mergeCell ref="G225:K225"/>
    <mergeCell ref="C226:F226"/>
    <mergeCell ref="G226:K226"/>
    <mergeCell ref="C234:F234"/>
    <mergeCell ref="G234:K234"/>
    <mergeCell ref="C235:F235"/>
    <mergeCell ref="G235:K235"/>
    <mergeCell ref="C236:F236"/>
    <mergeCell ref="G236:K236"/>
    <mergeCell ref="C231:F231"/>
    <mergeCell ref="G231:K231"/>
    <mergeCell ref="C232:F232"/>
    <mergeCell ref="G232:K232"/>
    <mergeCell ref="C233:F233"/>
    <mergeCell ref="G233:K233"/>
    <mergeCell ref="C241:F241"/>
    <mergeCell ref="G241:K241"/>
    <mergeCell ref="C242:F242"/>
    <mergeCell ref="G242:K242"/>
    <mergeCell ref="C243:F243"/>
    <mergeCell ref="G243:K243"/>
    <mergeCell ref="C237:F237"/>
    <mergeCell ref="G237:K237"/>
    <mergeCell ref="C238:F238"/>
    <mergeCell ref="G238:K238"/>
    <mergeCell ref="C239:F239"/>
    <mergeCell ref="G239:K239"/>
    <mergeCell ref="C247:F247"/>
    <mergeCell ref="G247:K247"/>
    <mergeCell ref="C248:F248"/>
    <mergeCell ref="G248:K248"/>
    <mergeCell ref="C249:F249"/>
    <mergeCell ref="G249:K249"/>
    <mergeCell ref="C244:F244"/>
    <mergeCell ref="G244:K244"/>
    <mergeCell ref="C245:F245"/>
    <mergeCell ref="G245:K245"/>
    <mergeCell ref="C246:F246"/>
    <mergeCell ref="G246:K246"/>
    <mergeCell ref="C254:F254"/>
    <mergeCell ref="G254:K254"/>
    <mergeCell ref="C255:F255"/>
    <mergeCell ref="G255:K255"/>
    <mergeCell ref="C256:F256"/>
    <mergeCell ref="G256:K256"/>
    <mergeCell ref="C250:F250"/>
    <mergeCell ref="G250:K250"/>
    <mergeCell ref="C251:F251"/>
    <mergeCell ref="G251:K251"/>
    <mergeCell ref="C253:F253"/>
    <mergeCell ref="G253:K253"/>
    <mergeCell ref="C260:F260"/>
    <mergeCell ref="G260:K260"/>
    <mergeCell ref="C261:F261"/>
    <mergeCell ref="G261:K261"/>
    <mergeCell ref="C262:F262"/>
    <mergeCell ref="G262:K262"/>
    <mergeCell ref="C257:F257"/>
    <mergeCell ref="G257:K257"/>
    <mergeCell ref="C258:F258"/>
    <mergeCell ref="G258:K258"/>
    <mergeCell ref="C259:F259"/>
    <mergeCell ref="G259:K259"/>
    <mergeCell ref="C267:F267"/>
    <mergeCell ref="G267:K267"/>
    <mergeCell ref="C268:F268"/>
    <mergeCell ref="G268:K268"/>
    <mergeCell ref="C269:F269"/>
    <mergeCell ref="G269:K269"/>
    <mergeCell ref="C263:F263"/>
    <mergeCell ref="G263:K263"/>
    <mergeCell ref="C265:F265"/>
    <mergeCell ref="G265:K265"/>
    <mergeCell ref="C266:F266"/>
    <mergeCell ref="G266:K266"/>
    <mergeCell ref="C273:F273"/>
    <mergeCell ref="G273:K273"/>
    <mergeCell ref="C274:F274"/>
    <mergeCell ref="G274:K274"/>
    <mergeCell ref="C275:F275"/>
    <mergeCell ref="G275:K275"/>
    <mergeCell ref="C270:F270"/>
    <mergeCell ref="G270:K270"/>
    <mergeCell ref="C271:F271"/>
    <mergeCell ref="G271:K271"/>
    <mergeCell ref="C272:F272"/>
    <mergeCell ref="G272:K272"/>
    <mergeCell ref="C280:F280"/>
    <mergeCell ref="G280:K280"/>
    <mergeCell ref="C281:F281"/>
    <mergeCell ref="G281:K281"/>
    <mergeCell ref="C282:F282"/>
    <mergeCell ref="G282:K282"/>
    <mergeCell ref="C277:F277"/>
    <mergeCell ref="G277:K277"/>
    <mergeCell ref="C278:F278"/>
    <mergeCell ref="G278:K278"/>
    <mergeCell ref="C279:F279"/>
    <mergeCell ref="G279:K279"/>
    <mergeCell ref="C286:F286"/>
    <mergeCell ref="G286:K286"/>
    <mergeCell ref="C287:F287"/>
    <mergeCell ref="G287:K287"/>
    <mergeCell ref="C289:F289"/>
    <mergeCell ref="G289:K289"/>
    <mergeCell ref="C283:F283"/>
    <mergeCell ref="G283:K283"/>
    <mergeCell ref="C284:F284"/>
    <mergeCell ref="G284:K284"/>
    <mergeCell ref="C285:F285"/>
    <mergeCell ref="G285:K285"/>
    <mergeCell ref="C293:F293"/>
    <mergeCell ref="G293:K293"/>
    <mergeCell ref="C294:F294"/>
    <mergeCell ref="G294:K294"/>
    <mergeCell ref="C295:F295"/>
    <mergeCell ref="G295:K295"/>
    <mergeCell ref="C290:F290"/>
    <mergeCell ref="G290:K290"/>
    <mergeCell ref="C291:F291"/>
    <mergeCell ref="G291:K291"/>
    <mergeCell ref="C292:F292"/>
    <mergeCell ref="G292:K292"/>
    <mergeCell ref="C299:F299"/>
    <mergeCell ref="G299:K299"/>
    <mergeCell ref="C301:F301"/>
    <mergeCell ref="G301:K301"/>
    <mergeCell ref="C302:F302"/>
    <mergeCell ref="G302:K302"/>
    <mergeCell ref="C296:F296"/>
    <mergeCell ref="G296:K296"/>
    <mergeCell ref="C297:F297"/>
    <mergeCell ref="G297:K297"/>
    <mergeCell ref="C298:F298"/>
    <mergeCell ref="G298:K298"/>
    <mergeCell ref="C306:F306"/>
    <mergeCell ref="G306:K306"/>
    <mergeCell ref="C307:F307"/>
    <mergeCell ref="G307:K307"/>
    <mergeCell ref="C308:F308"/>
    <mergeCell ref="G308:K308"/>
    <mergeCell ref="C303:F303"/>
    <mergeCell ref="G303:K303"/>
    <mergeCell ref="C304:F304"/>
    <mergeCell ref="G304:K304"/>
    <mergeCell ref="C305:F305"/>
    <mergeCell ref="G305:K305"/>
    <mergeCell ref="C313:F313"/>
    <mergeCell ref="G313:K313"/>
    <mergeCell ref="C314:F314"/>
    <mergeCell ref="G314:K314"/>
    <mergeCell ref="C315:F315"/>
    <mergeCell ref="G315:K315"/>
    <mergeCell ref="C309:F309"/>
    <mergeCell ref="G309:K309"/>
    <mergeCell ref="C310:F310"/>
    <mergeCell ref="G310:K310"/>
    <mergeCell ref="C311:F311"/>
    <mergeCell ref="G311:K311"/>
    <mergeCell ref="C319:F319"/>
    <mergeCell ref="G319:K319"/>
    <mergeCell ref="C320:F320"/>
    <mergeCell ref="G320:K320"/>
    <mergeCell ref="C321:F321"/>
    <mergeCell ref="G321:K321"/>
    <mergeCell ref="C316:F316"/>
    <mergeCell ref="G316:K316"/>
    <mergeCell ref="C317:F317"/>
    <mergeCell ref="G317:K317"/>
    <mergeCell ref="C318:F318"/>
    <mergeCell ref="G318:K318"/>
    <mergeCell ref="C326:F326"/>
    <mergeCell ref="G326:K326"/>
    <mergeCell ref="C327:F327"/>
    <mergeCell ref="G327:K327"/>
    <mergeCell ref="C328:F328"/>
    <mergeCell ref="G328:K328"/>
    <mergeCell ref="C322:F322"/>
    <mergeCell ref="G322:K322"/>
    <mergeCell ref="C323:F323"/>
    <mergeCell ref="G323:K323"/>
    <mergeCell ref="C325:F325"/>
    <mergeCell ref="G325:K325"/>
    <mergeCell ref="C332:F332"/>
    <mergeCell ref="G332:K332"/>
    <mergeCell ref="C333:F333"/>
    <mergeCell ref="G333:K333"/>
    <mergeCell ref="C334:F334"/>
    <mergeCell ref="G334:K334"/>
    <mergeCell ref="C329:F329"/>
    <mergeCell ref="G329:K329"/>
    <mergeCell ref="C330:F330"/>
    <mergeCell ref="G330:K330"/>
    <mergeCell ref="C331:F331"/>
    <mergeCell ref="G331:K331"/>
    <mergeCell ref="C339:F339"/>
    <mergeCell ref="G339:K339"/>
    <mergeCell ref="C340:F340"/>
    <mergeCell ref="G340:K340"/>
    <mergeCell ref="C341:F341"/>
    <mergeCell ref="G341:K341"/>
    <mergeCell ref="C335:F335"/>
    <mergeCell ref="G335:K335"/>
    <mergeCell ref="C337:F337"/>
    <mergeCell ref="G337:K337"/>
    <mergeCell ref="C338:F338"/>
    <mergeCell ref="G338:K338"/>
    <mergeCell ref="C345:F345"/>
    <mergeCell ref="G345:K345"/>
    <mergeCell ref="C346:F346"/>
    <mergeCell ref="G346:K346"/>
    <mergeCell ref="C347:F347"/>
    <mergeCell ref="G347:K347"/>
    <mergeCell ref="C342:F342"/>
    <mergeCell ref="G342:K342"/>
    <mergeCell ref="C343:F343"/>
    <mergeCell ref="G343:K343"/>
    <mergeCell ref="C344:F344"/>
    <mergeCell ref="G344:K344"/>
    <mergeCell ref="C352:F352"/>
    <mergeCell ref="G352:K352"/>
    <mergeCell ref="C353:F353"/>
    <mergeCell ref="G353:K353"/>
    <mergeCell ref="C354:F354"/>
    <mergeCell ref="G354:K354"/>
    <mergeCell ref="C349:F349"/>
    <mergeCell ref="G349:K349"/>
    <mergeCell ref="C350:F350"/>
    <mergeCell ref="G350:K350"/>
    <mergeCell ref="C351:F351"/>
    <mergeCell ref="G351:K351"/>
    <mergeCell ref="G358:K358"/>
    <mergeCell ref="C359:F359"/>
    <mergeCell ref="G359:K359"/>
    <mergeCell ref="C361:F361"/>
    <mergeCell ref="G361:K361"/>
    <mergeCell ref="C355:F355"/>
    <mergeCell ref="G355:K355"/>
    <mergeCell ref="C356:F356"/>
    <mergeCell ref="G356:K356"/>
    <mergeCell ref="C357:F357"/>
    <mergeCell ref="G357:K357"/>
    <mergeCell ref="B2:B4"/>
    <mergeCell ref="C371:F371"/>
    <mergeCell ref="G371:K371"/>
    <mergeCell ref="C373:F373"/>
    <mergeCell ref="G373:I373"/>
    <mergeCell ref="C368:F368"/>
    <mergeCell ref="G368:K368"/>
    <mergeCell ref="C369:F369"/>
    <mergeCell ref="G369:K369"/>
    <mergeCell ref="C370:F370"/>
    <mergeCell ref="G370:K370"/>
    <mergeCell ref="C365:F365"/>
    <mergeCell ref="G365:K365"/>
    <mergeCell ref="C366:F366"/>
    <mergeCell ref="G366:K366"/>
    <mergeCell ref="C367:F367"/>
    <mergeCell ref="G367:K367"/>
    <mergeCell ref="C362:F362"/>
    <mergeCell ref="G362:K362"/>
    <mergeCell ref="C363:F363"/>
    <mergeCell ref="G363:K363"/>
    <mergeCell ref="C364:F364"/>
    <mergeCell ref="G364:K364"/>
    <mergeCell ref="C358:F358"/>
  </mergeCells>
  <pageMargins left="0.46" right="0.43307086614173229" top="0.48" bottom="0.38" header="0.27" footer="0.31496062992125984"/>
  <pageSetup paperSize="9" scale="65" orientation="landscape" r:id="rId1"/>
  <headerFooter>
    <oddFooter xml:space="preserve">&amp;R&amp;P 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7C9D7-4E82-4DED-8301-1BB429E7052E}">
  <sheetPr codeName="Tabelle34">
    <tabColor theme="3" tint="0.59999389629810485"/>
    <outlinePr summaryBelow="0" summaryRight="0"/>
    <pageSetUpPr fitToPage="1"/>
  </sheetPr>
  <dimension ref="A1:AZ401"/>
  <sheetViews>
    <sheetView showGridLines="0" zoomScaleNormal="100" workbookViewId="0">
      <pane xSplit="2" ySplit="11" topLeftCell="C12" activePane="bottomRight" state="frozen"/>
      <selection activeCell="C369" sqref="C369:F369"/>
      <selection pane="topRight" activeCell="C369" sqref="C369:F369"/>
      <selection pane="bottomLeft" activeCell="C369" sqref="C369:F369"/>
      <selection pane="bottomRight" activeCell="C13" sqref="C13:F13"/>
    </sheetView>
  </sheetViews>
  <sheetFormatPr baseColWidth="10" defaultColWidth="11.42578125" defaultRowHeight="11.25" outlineLevelRow="1" outlineLevelCol="1"/>
  <cols>
    <col min="1" max="1" width="0.7109375" style="12" customWidth="1"/>
    <col min="2" max="2" width="4.7109375" style="12" customWidth="1"/>
    <col min="3" max="3" width="30.7109375" style="12" customWidth="1"/>
    <col min="4" max="4" width="7.7109375" style="12" customWidth="1"/>
    <col min="5" max="5" width="10.7109375" style="12" customWidth="1"/>
    <col min="6" max="6" width="15.7109375" style="12" customWidth="1"/>
    <col min="7" max="7" width="10.7109375" style="12" customWidth="1"/>
    <col min="8" max="8" width="4.7109375" style="12" customWidth="1"/>
    <col min="9" max="9" width="11.42578125" style="12" customWidth="1"/>
    <col min="10" max="11" width="4.7109375" style="12" customWidth="1"/>
    <col min="12" max="19" width="6.7109375" style="12" customWidth="1" outlineLevel="1"/>
    <col min="20" max="20" width="12.28515625" style="12" customWidth="1" outlineLevel="1"/>
    <col min="21" max="21" width="12.140625" style="12" customWidth="1" outlineLevel="1"/>
    <col min="22" max="22" width="11.5703125" style="12" customWidth="1" outlineLevel="1"/>
    <col min="23" max="23" width="15.7109375" style="12" customWidth="1"/>
    <col min="24" max="24" width="8.7109375" style="12" customWidth="1"/>
    <col min="25" max="25" width="4.7109375" style="12" customWidth="1"/>
    <col min="26" max="26" width="8.5703125" style="12" customWidth="1"/>
    <col min="27" max="27" width="6.7109375" style="12" hidden="1" customWidth="1"/>
    <col min="28" max="16384" width="11.42578125" style="12"/>
  </cols>
  <sheetData>
    <row r="1" spans="1:52" ht="8.25" customHeight="1" thickBot="1">
      <c r="X1" s="442"/>
      <c r="Y1" s="442"/>
      <c r="Z1" s="442"/>
      <c r="AA1" s="442"/>
      <c r="AB1" s="442"/>
      <c r="AC1" s="442"/>
      <c r="AD1" s="442"/>
      <c r="AE1" s="442"/>
      <c r="AF1" s="442"/>
      <c r="AG1" s="442"/>
      <c r="AH1" s="442"/>
      <c r="AI1" s="442"/>
      <c r="AJ1" s="442"/>
      <c r="AK1" s="442"/>
      <c r="AL1" s="442"/>
      <c r="AM1" s="442"/>
      <c r="AN1" s="442"/>
      <c r="AO1" s="442"/>
      <c r="AP1" s="442"/>
      <c r="AQ1" s="442"/>
      <c r="AR1" s="442"/>
      <c r="AS1" s="442"/>
      <c r="AT1" s="442"/>
      <c r="AU1" s="442"/>
      <c r="AV1" s="442"/>
      <c r="AW1" s="442"/>
      <c r="AX1" s="442"/>
      <c r="AY1" s="442"/>
      <c r="AZ1" s="442"/>
    </row>
    <row r="2" spans="1:52" s="13" customFormat="1" ht="20.100000000000001" customHeight="1" thickBot="1">
      <c r="B2" s="996" t="s">
        <v>254</v>
      </c>
      <c r="C2" s="22" t="str">
        <f>Kunde</f>
        <v>Bosch Rodez</v>
      </c>
      <c r="D2" s="899" t="str">
        <f>Anlage</f>
        <v>Montage Magnetanker</v>
      </c>
      <c r="E2" s="900"/>
      <c r="F2" s="900"/>
      <c r="G2" s="900"/>
      <c r="H2" s="900"/>
      <c r="I2" s="900"/>
      <c r="J2" s="900"/>
      <c r="K2" s="901"/>
      <c r="L2" s="688"/>
      <c r="M2" s="688"/>
      <c r="N2" s="688"/>
      <c r="O2" s="688"/>
      <c r="P2" s="688"/>
      <c r="Q2" s="688"/>
      <c r="R2" s="690"/>
      <c r="S2" s="690"/>
      <c r="T2" s="690"/>
      <c r="U2" s="379"/>
      <c r="V2" s="692"/>
      <c r="W2" s="695"/>
      <c r="X2" s="493"/>
      <c r="Y2" s="494"/>
      <c r="Z2" s="494"/>
      <c r="AA2" s="494"/>
      <c r="AB2" s="494"/>
      <c r="AC2" s="494"/>
      <c r="AD2" s="494"/>
      <c r="AE2" s="494"/>
      <c r="AF2" s="494"/>
      <c r="AG2" s="494"/>
      <c r="AH2" s="494"/>
      <c r="AI2" s="494"/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</row>
    <row r="3" spans="1:52" s="13" customFormat="1" ht="20.100000000000001" customHeight="1" thickBot="1">
      <c r="B3" s="1037"/>
      <c r="C3" s="689" t="s">
        <v>241</v>
      </c>
      <c r="D3" s="1052" t="str">
        <f>Übersicht!C12</f>
        <v>Modul 05 leer</v>
      </c>
      <c r="E3" s="1053"/>
      <c r="F3" s="1053"/>
      <c r="G3" s="1053"/>
      <c r="H3" s="1053"/>
      <c r="I3" s="1053"/>
      <c r="J3" s="1053"/>
      <c r="K3" s="1054"/>
      <c r="L3" s="688"/>
      <c r="M3" s="688"/>
      <c r="N3" s="688"/>
      <c r="O3" s="688"/>
      <c r="P3" s="688"/>
      <c r="Q3" s="688"/>
      <c r="R3" s="690"/>
      <c r="S3" s="690"/>
      <c r="T3" s="690"/>
      <c r="U3" s="379"/>
      <c r="V3" s="692"/>
      <c r="W3" s="694">
        <f>Übersicht!F12</f>
        <v>1</v>
      </c>
      <c r="X3" s="493"/>
      <c r="Y3" s="494"/>
      <c r="Z3" s="494"/>
      <c r="AA3" s="494"/>
      <c r="AB3" s="494"/>
      <c r="AC3" s="494"/>
      <c r="AD3" s="494"/>
      <c r="AE3" s="494"/>
      <c r="AF3" s="494"/>
      <c r="AG3" s="494"/>
      <c r="AH3" s="494"/>
      <c r="AI3" s="494"/>
      <c r="AJ3" s="494"/>
      <c r="AK3" s="494"/>
      <c r="AL3" s="494"/>
      <c r="AM3" s="494"/>
      <c r="AN3" s="494"/>
      <c r="AO3" s="494"/>
      <c r="AP3" s="494"/>
      <c r="AQ3" s="494"/>
      <c r="AR3" s="494"/>
      <c r="AS3" s="494"/>
      <c r="AT3" s="494"/>
      <c r="AU3" s="494"/>
      <c r="AV3" s="494"/>
      <c r="AW3" s="494"/>
      <c r="AX3" s="494"/>
      <c r="AY3" s="494"/>
      <c r="AZ3" s="494"/>
    </row>
    <row r="4" spans="1:52" s="13" customFormat="1" ht="20.100000000000001" customHeight="1" thickBot="1">
      <c r="B4" s="997"/>
      <c r="C4" s="691" t="str">
        <f>Angebotsnummer</f>
        <v>A07591000</v>
      </c>
      <c r="D4" s="1055">
        <f>Datum</f>
        <v>45344</v>
      </c>
      <c r="E4" s="1056"/>
      <c r="F4" s="1057" t="str">
        <f>Bearbeiter</f>
        <v>Waas. Harald</v>
      </c>
      <c r="G4" s="1057"/>
      <c r="H4" s="696"/>
      <c r="I4" s="696"/>
      <c r="J4" s="696"/>
      <c r="K4" s="697"/>
      <c r="L4" s="688"/>
      <c r="M4" s="688"/>
      <c r="N4" s="688"/>
      <c r="O4" s="688"/>
      <c r="P4" s="688"/>
      <c r="Q4" s="688"/>
      <c r="R4" s="690"/>
      <c r="S4" s="690"/>
      <c r="T4" s="690"/>
      <c r="U4" s="379"/>
      <c r="V4" s="692"/>
      <c r="W4" s="698">
        <f>Übersicht!V12</f>
        <v>0</v>
      </c>
      <c r="X4" s="495"/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4"/>
      <c r="AK4" s="494"/>
      <c r="AL4" s="494"/>
      <c r="AM4" s="494"/>
      <c r="AN4" s="494"/>
      <c r="AO4" s="494"/>
      <c r="AP4" s="494"/>
      <c r="AQ4" s="494"/>
      <c r="AR4" s="494"/>
      <c r="AS4" s="494"/>
      <c r="AT4" s="494"/>
      <c r="AU4" s="494"/>
      <c r="AV4" s="494"/>
      <c r="AW4" s="494"/>
      <c r="AX4" s="494"/>
      <c r="AY4" s="494"/>
      <c r="AZ4" s="494"/>
    </row>
    <row r="5" spans="1:52" ht="15" customHeight="1" collapsed="1" thickBot="1">
      <c r="T5" s="1"/>
      <c r="U5" s="1"/>
      <c r="X5" s="442"/>
      <c r="Y5" s="442"/>
      <c r="Z5" s="442"/>
      <c r="AA5" s="442"/>
      <c r="AB5" s="442"/>
      <c r="AC5" s="442"/>
      <c r="AD5" s="442"/>
      <c r="AE5" s="442"/>
      <c r="AF5" s="442"/>
      <c r="AG5" s="442"/>
      <c r="AH5" s="442"/>
      <c r="AI5" s="442"/>
      <c r="AJ5" s="442"/>
      <c r="AK5" s="442"/>
      <c r="AL5" s="442"/>
      <c r="AM5" s="442"/>
      <c r="AN5" s="442"/>
      <c r="AO5" s="442"/>
      <c r="AP5" s="442"/>
      <c r="AQ5" s="442"/>
      <c r="AR5" s="442"/>
      <c r="AS5" s="442"/>
      <c r="AT5" s="442"/>
      <c r="AU5" s="442"/>
      <c r="AV5" s="442"/>
      <c r="AW5" s="442"/>
      <c r="AX5" s="442"/>
      <c r="AY5" s="442"/>
      <c r="AZ5" s="442"/>
    </row>
    <row r="6" spans="1:52" s="4" customFormat="1" ht="20.100000000000001" hidden="1" customHeight="1" outlineLevel="1">
      <c r="B6" s="632">
        <v>1</v>
      </c>
      <c r="C6" s="633" t="s">
        <v>185</v>
      </c>
      <c r="D6" s="634">
        <f>SUM(L13,L25,L37,L49,L61,L73,L85,L97,L109,L121,L133,L145,L157,L169,L181,L193,L205,L217,L229,L241,L253,L265,L277,L289,L301,L313,L325,L337,L349,L361)</f>
        <v>0</v>
      </c>
      <c r="E6" s="635">
        <f>Konstruktion</f>
        <v>110.00000000000001</v>
      </c>
      <c r="F6" s="636">
        <f>D6*E6</f>
        <v>0</v>
      </c>
      <c r="G6" s="40"/>
      <c r="H6" s="644">
        <v>5</v>
      </c>
      <c r="I6" s="1045" t="s">
        <v>186</v>
      </c>
      <c r="J6" s="1046"/>
      <c r="K6" s="1047"/>
      <c r="L6" s="645">
        <f>SUM(M13,M25,M37,M49,M61,M73,M85,M97,M109,M121,M133,M145,M157,M169,M181,M193,M205,M217,M229,M241,M253,M265,M277,M289,M301,M313,M325,M337,M349,M361)</f>
        <v>0</v>
      </c>
      <c r="M6" s="1048">
        <f>Hardware</f>
        <v>101.2</v>
      </c>
      <c r="N6" s="1049"/>
      <c r="O6" s="1050">
        <f>L6*M6</f>
        <v>0</v>
      </c>
      <c r="P6" s="1051"/>
      <c r="Q6" s="40"/>
      <c r="R6" s="40"/>
      <c r="S6" s="40"/>
      <c r="T6" s="1"/>
      <c r="U6" s="1"/>
      <c r="V6" s="12"/>
      <c r="W6" s="12"/>
      <c r="X6" s="442"/>
      <c r="Y6" s="496"/>
      <c r="Z6" s="496"/>
      <c r="AA6" s="496"/>
      <c r="AB6" s="496"/>
      <c r="AC6" s="496"/>
      <c r="AD6" s="496"/>
      <c r="AE6" s="496"/>
      <c r="AF6" s="496"/>
      <c r="AG6" s="496"/>
      <c r="AH6" s="496"/>
      <c r="AI6" s="496"/>
      <c r="AJ6" s="496"/>
      <c r="AK6" s="496"/>
      <c r="AL6" s="496"/>
      <c r="AM6" s="496"/>
      <c r="AN6" s="496"/>
      <c r="AO6" s="496"/>
      <c r="AP6" s="496"/>
      <c r="AQ6" s="496"/>
      <c r="AR6" s="496"/>
      <c r="AS6" s="496"/>
      <c r="AT6" s="496"/>
      <c r="AU6" s="496"/>
      <c r="AV6" s="496"/>
      <c r="AW6" s="496"/>
      <c r="AX6" s="496"/>
      <c r="AY6" s="496"/>
      <c r="AZ6" s="496"/>
    </row>
    <row r="7" spans="1:52" ht="20.100000000000001" hidden="1" customHeight="1" outlineLevel="1">
      <c r="B7" s="652">
        <v>2</v>
      </c>
      <c r="C7" s="653" t="s">
        <v>14</v>
      </c>
      <c r="D7" s="654">
        <f>SUM(Q13,Q25,Q37,Q49,Q61,Q73,Q85,Q97,Q109,Q121,Q133,Q145,Q157,Q169,Q181,Q193,Q205,Q217,Q229,Q241,Q253,Q265,Q277,Q289,Q301,Q313,Q325,Q337,Q349,Q361)</f>
        <v>0</v>
      </c>
      <c r="E7" s="655">
        <f>Montage</f>
        <v>90.2</v>
      </c>
      <c r="F7" s="656">
        <f>D7*E7</f>
        <v>0</v>
      </c>
      <c r="G7" s="40"/>
      <c r="H7" s="649">
        <v>6</v>
      </c>
      <c r="I7" s="1030" t="s">
        <v>27</v>
      </c>
      <c r="J7" s="1031"/>
      <c r="K7" s="1032"/>
      <c r="L7" s="650">
        <f>SUM(N13,N25,N37,N49,N61,N73,N85,N97,N109,N121,N133,N145,N157,N169,N181,N193,N205,N217,N229,N241,N253,N265,N277,N289,N301,N313,N325,N337,N349,N361)</f>
        <v>0</v>
      </c>
      <c r="M7" s="1033">
        <f>Software</f>
        <v>115.50000000000001</v>
      </c>
      <c r="N7" s="1034"/>
      <c r="O7" s="1035">
        <f>L7*M7</f>
        <v>0</v>
      </c>
      <c r="P7" s="1036"/>
      <c r="Q7" s="40"/>
      <c r="R7" s="40"/>
      <c r="S7" s="40"/>
      <c r="T7" s="1"/>
      <c r="U7" s="1"/>
      <c r="X7" s="442"/>
      <c r="Y7" s="442"/>
      <c r="Z7" s="442"/>
      <c r="AA7" s="442"/>
      <c r="AB7" s="442"/>
      <c r="AC7" s="442"/>
      <c r="AD7" s="442"/>
      <c r="AE7" s="442"/>
      <c r="AF7" s="442"/>
      <c r="AG7" s="442"/>
      <c r="AH7" s="442"/>
      <c r="AI7" s="442"/>
      <c r="AJ7" s="442"/>
      <c r="AK7" s="442"/>
      <c r="AL7" s="442"/>
      <c r="AM7" s="442"/>
      <c r="AN7" s="442"/>
      <c r="AO7" s="442"/>
      <c r="AP7" s="442"/>
      <c r="AQ7" s="442"/>
      <c r="AR7" s="442"/>
      <c r="AS7" s="442"/>
      <c r="AT7" s="442"/>
      <c r="AU7" s="442"/>
      <c r="AV7" s="442"/>
      <c r="AW7" s="442"/>
      <c r="AX7" s="442"/>
      <c r="AY7" s="442"/>
      <c r="AZ7" s="442"/>
    </row>
    <row r="8" spans="1:52" ht="20.100000000000001" hidden="1" customHeight="1" outlineLevel="1">
      <c r="B8" s="637">
        <v>3</v>
      </c>
      <c r="C8" s="638" t="s">
        <v>15</v>
      </c>
      <c r="D8" s="639">
        <f>SUM(R13,R25,R37,R49,R61,R73,R85,R97,R109,R121,R133,R145,R157,R169,R181,R193,R205,R217,R229,R241,R253,R265,R277,R289,R301,R313,R325,R337,R349,R361)</f>
        <v>0</v>
      </c>
      <c r="E8" s="640">
        <f>Fertigung</f>
        <v>93.500000000000014</v>
      </c>
      <c r="F8" s="641">
        <f>D8*E8</f>
        <v>0</v>
      </c>
      <c r="G8" s="40"/>
      <c r="H8" s="649">
        <v>7</v>
      </c>
      <c r="I8" s="1030" t="s">
        <v>28</v>
      </c>
      <c r="J8" s="1031"/>
      <c r="K8" s="1032"/>
      <c r="L8" s="650">
        <f>SUM(O13,O25,O37,O49,O61,O73,O85,O97,O109,O121,O133,O145,O157,O169,O181,O193,O205,O217,O229,O241,O253,O265,O277,O289,O301,O313,O325,O337,O349,O361)</f>
        <v>0</v>
      </c>
      <c r="M8" s="1033">
        <f>INB</f>
        <v>115.50000000000001</v>
      </c>
      <c r="N8" s="1034"/>
      <c r="O8" s="1035">
        <f>L8*M8</f>
        <v>0</v>
      </c>
      <c r="P8" s="1036"/>
      <c r="Q8" s="40"/>
      <c r="R8" s="40"/>
      <c r="S8" s="40"/>
      <c r="T8" s="1"/>
      <c r="U8" s="1"/>
      <c r="X8" s="442"/>
      <c r="Y8" s="442"/>
      <c r="Z8" s="442"/>
      <c r="AA8" s="442"/>
      <c r="AB8" s="442"/>
      <c r="AC8" s="442"/>
      <c r="AD8" s="442"/>
      <c r="AE8" s="442"/>
      <c r="AF8" s="442"/>
      <c r="AG8" s="442"/>
      <c r="AH8" s="442"/>
      <c r="AI8" s="442"/>
      <c r="AJ8" s="442"/>
      <c r="AK8" s="442"/>
      <c r="AL8" s="442"/>
      <c r="AM8" s="442"/>
      <c r="AN8" s="442"/>
      <c r="AO8" s="442"/>
      <c r="AP8" s="442"/>
      <c r="AQ8" s="442"/>
      <c r="AR8" s="442"/>
      <c r="AS8" s="442"/>
      <c r="AT8" s="442"/>
      <c r="AU8" s="442"/>
      <c r="AV8" s="442"/>
      <c r="AW8" s="442"/>
      <c r="AX8" s="442"/>
      <c r="AY8" s="442"/>
      <c r="AZ8" s="442"/>
    </row>
    <row r="9" spans="1:52" ht="19.5" hidden="1" customHeight="1" outlineLevel="1" thickBot="1">
      <c r="B9" s="658">
        <v>4</v>
      </c>
      <c r="C9" s="659" t="s">
        <v>12</v>
      </c>
      <c r="D9" s="660"/>
      <c r="E9" s="661" t="s">
        <v>18</v>
      </c>
      <c r="F9" s="662">
        <f>SUM(U13,U25,U37,U49,U61,U73,U85,U97,U109,U121,U133,U145,U157,U169,U181,U193,U205,U217,U229,U241,U253,U265,U277,U289,U301,U313,U325,U337,U349,U361)</f>
        <v>0</v>
      </c>
      <c r="G9" s="40"/>
      <c r="H9" s="646">
        <v>8</v>
      </c>
      <c r="I9" s="1038" t="s">
        <v>29</v>
      </c>
      <c r="J9" s="1039"/>
      <c r="K9" s="1040"/>
      <c r="L9" s="647">
        <f>SUM(P13,P25,P37,P49,P61,P73,P85,P97,P109,P121,P133,P145,P157,P169,P181,P193,P205,P217,P229,P241,P253,P265,P277,P289,P301,P313,P325,P337,P349,P361)</f>
        <v>0</v>
      </c>
      <c r="M9" s="1041">
        <f>Elektrik</f>
        <v>90.2</v>
      </c>
      <c r="N9" s="1042"/>
      <c r="O9" s="1043">
        <f>L9*M9</f>
        <v>0</v>
      </c>
      <c r="P9" s="1044"/>
      <c r="Q9" s="40"/>
      <c r="R9" s="40"/>
      <c r="S9" s="40"/>
      <c r="T9" s="1"/>
      <c r="U9" s="1"/>
      <c r="X9" s="442"/>
      <c r="Y9" s="442"/>
      <c r="Z9" s="442"/>
      <c r="AA9" s="442"/>
      <c r="AB9" s="442"/>
      <c r="AC9" s="442"/>
      <c r="AD9" s="442"/>
      <c r="AE9" s="442"/>
      <c r="AF9" s="442"/>
      <c r="AG9" s="442"/>
      <c r="AH9" s="442"/>
      <c r="AI9" s="442"/>
      <c r="AJ9" s="442"/>
      <c r="AK9" s="442"/>
      <c r="AL9" s="442"/>
      <c r="AM9" s="442"/>
      <c r="AN9" s="442"/>
      <c r="AO9" s="442"/>
      <c r="AP9" s="442"/>
      <c r="AQ9" s="442"/>
      <c r="AR9" s="442"/>
      <c r="AS9" s="442"/>
      <c r="AT9" s="442"/>
      <c r="AU9" s="442"/>
      <c r="AV9" s="442"/>
      <c r="AW9" s="442"/>
      <c r="AX9" s="442"/>
      <c r="AY9" s="442"/>
      <c r="AZ9" s="442"/>
    </row>
    <row r="10" spans="1:52" ht="15" hidden="1" customHeight="1" outlineLevel="1" thickBot="1">
      <c r="A10" s="19"/>
      <c r="B10" s="30"/>
      <c r="C10" s="36"/>
      <c r="D10" s="36"/>
      <c r="E10" s="36"/>
      <c r="F10" s="25"/>
      <c r="G10" s="25"/>
      <c r="H10" s="25"/>
      <c r="I10" s="28"/>
      <c r="J10" s="28"/>
      <c r="K10" s="24"/>
      <c r="L10" s="27"/>
      <c r="M10" s="27"/>
      <c r="N10" s="27"/>
      <c r="O10" s="27"/>
      <c r="P10" s="27"/>
      <c r="Q10" s="26"/>
      <c r="R10" s="29"/>
      <c r="S10" s="29"/>
      <c r="T10" s="29"/>
      <c r="U10" s="29"/>
      <c r="V10" s="25"/>
      <c r="X10" s="442"/>
      <c r="Y10" s="442"/>
      <c r="Z10" s="442"/>
      <c r="AA10" s="442"/>
      <c r="AB10" s="442"/>
      <c r="AC10" s="442"/>
      <c r="AD10" s="442"/>
      <c r="AE10" s="442"/>
      <c r="AF10" s="442"/>
      <c r="AG10" s="442"/>
      <c r="AH10" s="442"/>
      <c r="AI10" s="442"/>
      <c r="AJ10" s="442"/>
      <c r="AK10" s="442"/>
      <c r="AL10" s="442"/>
      <c r="AM10" s="442"/>
      <c r="AN10" s="442"/>
      <c r="AO10" s="442"/>
      <c r="AP10" s="442"/>
      <c r="AQ10" s="442"/>
      <c r="AR10" s="442"/>
      <c r="AS10" s="442"/>
      <c r="AT10" s="442"/>
      <c r="AU10" s="442"/>
      <c r="AV10" s="442"/>
      <c r="AW10" s="442"/>
      <c r="AX10" s="442"/>
      <c r="AY10" s="442"/>
      <c r="AZ10" s="442"/>
    </row>
    <row r="11" spans="1:52" ht="20.100000000000001" customHeight="1" collapsed="1" thickBot="1">
      <c r="B11" s="39" t="s">
        <v>11</v>
      </c>
      <c r="C11" s="1027" t="s">
        <v>17</v>
      </c>
      <c r="D11" s="1028"/>
      <c r="E11" s="1028"/>
      <c r="F11" s="1029"/>
      <c r="G11" s="1027" t="s">
        <v>2</v>
      </c>
      <c r="H11" s="1028"/>
      <c r="I11" s="1028"/>
      <c r="J11" s="1028"/>
      <c r="K11" s="1029"/>
      <c r="L11" s="591" t="s">
        <v>247</v>
      </c>
      <c r="M11" s="648" t="s">
        <v>248</v>
      </c>
      <c r="N11" s="651" t="s">
        <v>25</v>
      </c>
      <c r="O11" s="651" t="s">
        <v>249</v>
      </c>
      <c r="P11" s="648" t="s">
        <v>246</v>
      </c>
      <c r="Q11" s="657" t="s">
        <v>250</v>
      </c>
      <c r="R11" s="591" t="s">
        <v>245</v>
      </c>
      <c r="S11" s="663" t="s">
        <v>21</v>
      </c>
      <c r="T11" s="663" t="s">
        <v>24</v>
      </c>
      <c r="U11" s="664" t="s">
        <v>275</v>
      </c>
      <c r="V11" s="642" t="s">
        <v>251</v>
      </c>
      <c r="W11" s="47" t="s">
        <v>6</v>
      </c>
      <c r="X11" s="442"/>
      <c r="Y11" s="442"/>
      <c r="Z11" s="442"/>
      <c r="AA11" s="442"/>
      <c r="AB11" s="442"/>
      <c r="AC11" s="442"/>
      <c r="AD11" s="442"/>
      <c r="AE11" s="442"/>
      <c r="AF11" s="442"/>
      <c r="AG11" s="442"/>
      <c r="AH11" s="442"/>
      <c r="AI11" s="442"/>
      <c r="AJ11" s="442"/>
      <c r="AK11" s="442"/>
      <c r="AL11" s="442"/>
      <c r="AM11" s="442"/>
      <c r="AN11" s="442"/>
      <c r="AO11" s="442"/>
      <c r="AP11" s="442"/>
      <c r="AQ11" s="442"/>
      <c r="AR11" s="442"/>
      <c r="AS11" s="442"/>
      <c r="AT11" s="442"/>
      <c r="AU11" s="442"/>
      <c r="AV11" s="442"/>
      <c r="AW11" s="442"/>
      <c r="AX11" s="442"/>
      <c r="AY11" s="442"/>
      <c r="AZ11" s="442"/>
    </row>
    <row r="12" spans="1:52" ht="3" customHeight="1">
      <c r="B12" s="504"/>
      <c r="C12" s="57"/>
      <c r="D12" s="56"/>
      <c r="E12" s="56"/>
      <c r="F12" s="290"/>
      <c r="G12" s="57"/>
      <c r="H12" s="56"/>
      <c r="I12" s="56"/>
      <c r="J12" s="430"/>
      <c r="K12" s="430"/>
      <c r="L12" s="55"/>
      <c r="M12" s="55"/>
      <c r="N12" s="55"/>
      <c r="O12" s="55"/>
      <c r="P12" s="55"/>
      <c r="Q12" s="55"/>
      <c r="R12" s="55"/>
      <c r="S12" s="56"/>
      <c r="T12" s="57"/>
      <c r="U12" s="60"/>
      <c r="V12" s="55"/>
      <c r="W12" s="55"/>
      <c r="X12" s="442"/>
      <c r="Y12" s="442"/>
      <c r="Z12" s="442"/>
      <c r="AA12" s="442"/>
      <c r="AB12" s="442"/>
      <c r="AC12" s="442"/>
      <c r="AD12" s="442"/>
      <c r="AE12" s="442"/>
      <c r="AF12" s="442"/>
      <c r="AG12" s="442"/>
      <c r="AH12" s="442"/>
      <c r="AI12" s="442"/>
      <c r="AJ12" s="442"/>
      <c r="AK12" s="442"/>
      <c r="AL12" s="442"/>
      <c r="AM12" s="442"/>
      <c r="AN12" s="442"/>
      <c r="AO12" s="442"/>
      <c r="AP12" s="442"/>
      <c r="AQ12" s="442"/>
      <c r="AR12" s="442"/>
      <c r="AS12" s="442"/>
      <c r="AT12" s="442"/>
      <c r="AU12" s="442"/>
      <c r="AV12" s="442"/>
      <c r="AW12" s="442"/>
      <c r="AX12" s="442"/>
      <c r="AY12" s="442"/>
      <c r="AZ12" s="442"/>
    </row>
    <row r="13" spans="1:52" ht="20.100000000000001" customHeight="1" collapsed="1">
      <c r="B13" s="714">
        <v>1</v>
      </c>
      <c r="C13" s="1013"/>
      <c r="D13" s="1014"/>
      <c r="E13" s="1014"/>
      <c r="F13" s="1015"/>
      <c r="G13" s="1016"/>
      <c r="H13" s="1017"/>
      <c r="I13" s="1017"/>
      <c r="J13" s="1017"/>
      <c r="K13" s="1018"/>
      <c r="L13" s="701">
        <f t="shared" ref="L13:R13" si="0">SUM(L14:L23)</f>
        <v>0</v>
      </c>
      <c r="M13" s="702">
        <f t="shared" si="0"/>
        <v>0</v>
      </c>
      <c r="N13" s="703">
        <f t="shared" si="0"/>
        <v>0</v>
      </c>
      <c r="O13" s="703">
        <f t="shared" si="0"/>
        <v>0</v>
      </c>
      <c r="P13" s="702">
        <f t="shared" si="0"/>
        <v>0</v>
      </c>
      <c r="Q13" s="704">
        <f t="shared" si="0"/>
        <v>0</v>
      </c>
      <c r="R13" s="701">
        <f t="shared" si="0"/>
        <v>0</v>
      </c>
      <c r="S13" s="705">
        <v>1</v>
      </c>
      <c r="T13" s="706">
        <f>(S14*T14)+(S15*T15)+(S16*T16)+(S17*T17)+(S18*T18)+(S19*T19)+(S20*T20)+(S21*T21)+(S22*T22)+(S23*T23)</f>
        <v>0</v>
      </c>
      <c r="U13" s="665">
        <f t="shared" ref="U13:U23" si="1">S13*T13*(1+MGKZ)*(1+Gewinn)*(1+Sicherheit)</f>
        <v>0</v>
      </c>
      <c r="V13" s="643">
        <f t="shared" ref="V13:V23" si="2">R13*Fertigung</f>
        <v>0</v>
      </c>
      <c r="W13" s="50">
        <f>L13*$E$6+M13*$M$6+N13*$M$7+O13*$M$8+P13*$E$7+Q13*$M$9+U13+V13</f>
        <v>0</v>
      </c>
      <c r="X13" s="442"/>
      <c r="Y13" s="442"/>
      <c r="Z13" s="442"/>
      <c r="AA13" s="442"/>
      <c r="AB13" s="442"/>
      <c r="AC13" s="442"/>
      <c r="AD13" s="442"/>
      <c r="AE13" s="442"/>
      <c r="AF13" s="442"/>
      <c r="AG13" s="442"/>
      <c r="AH13" s="442"/>
      <c r="AI13" s="442"/>
      <c r="AJ13" s="442"/>
      <c r="AK13" s="442"/>
      <c r="AL13" s="442"/>
      <c r="AM13" s="442"/>
      <c r="AN13" s="442"/>
      <c r="AO13" s="442"/>
      <c r="AP13" s="442"/>
      <c r="AQ13" s="442"/>
      <c r="AR13" s="442"/>
      <c r="AS13" s="442"/>
      <c r="AT13" s="442"/>
      <c r="AU13" s="442"/>
      <c r="AV13" s="442"/>
      <c r="AW13" s="442"/>
      <c r="AX13" s="442"/>
      <c r="AY13" s="442"/>
      <c r="AZ13" s="442"/>
    </row>
    <row r="14" spans="1:52" ht="18" hidden="1" customHeight="1" outlineLevel="1">
      <c r="B14" s="433"/>
      <c r="C14" s="1002"/>
      <c r="D14" s="1003"/>
      <c r="E14" s="1003"/>
      <c r="F14" s="1004"/>
      <c r="G14" s="1005"/>
      <c r="H14" s="1006"/>
      <c r="I14" s="1006"/>
      <c r="J14" s="1006"/>
      <c r="K14" s="1007"/>
      <c r="L14" s="715"/>
      <c r="M14" s="715"/>
      <c r="N14" s="715"/>
      <c r="O14" s="715"/>
      <c r="P14" s="715"/>
      <c r="Q14" s="715"/>
      <c r="R14" s="715"/>
      <c r="S14" s="716"/>
      <c r="T14" s="717"/>
      <c r="U14" s="720">
        <f t="shared" si="1"/>
        <v>0</v>
      </c>
      <c r="V14" s="721">
        <f t="shared" si="2"/>
        <v>0</v>
      </c>
      <c r="W14" s="722">
        <f t="shared" ref="W14:W23" si="3">L14*$E$6+M14*$M$6+N14*$M$7+O14*$M$8+P14*$E$7+Q14*$M$9+U14+V14</f>
        <v>0</v>
      </c>
      <c r="X14" s="442"/>
      <c r="Y14" s="442"/>
      <c r="Z14" s="442"/>
      <c r="AA14" s="442"/>
      <c r="AB14" s="442"/>
      <c r="AC14" s="442"/>
      <c r="AD14" s="442"/>
      <c r="AE14" s="442"/>
      <c r="AF14" s="442"/>
      <c r="AG14" s="442"/>
      <c r="AH14" s="442"/>
      <c r="AI14" s="442"/>
      <c r="AJ14" s="442"/>
      <c r="AK14" s="442"/>
      <c r="AL14" s="442"/>
      <c r="AM14" s="442"/>
      <c r="AN14" s="442"/>
      <c r="AO14" s="442"/>
      <c r="AP14" s="442"/>
      <c r="AQ14" s="442"/>
      <c r="AR14" s="442"/>
      <c r="AS14" s="442"/>
      <c r="AT14" s="442"/>
      <c r="AU14" s="442"/>
      <c r="AV14" s="442"/>
      <c r="AW14" s="442"/>
      <c r="AX14" s="442"/>
      <c r="AY14" s="442"/>
      <c r="AZ14" s="442"/>
    </row>
    <row r="15" spans="1:52" ht="18" hidden="1" customHeight="1" outlineLevel="1">
      <c r="B15" s="434"/>
      <c r="C15" s="1002"/>
      <c r="D15" s="1003"/>
      <c r="E15" s="1003"/>
      <c r="F15" s="1004"/>
      <c r="G15" s="1005"/>
      <c r="H15" s="1006"/>
      <c r="I15" s="1006"/>
      <c r="J15" s="1006"/>
      <c r="K15" s="1007"/>
      <c r="L15" s="715"/>
      <c r="M15" s="715"/>
      <c r="N15" s="715"/>
      <c r="O15" s="715"/>
      <c r="P15" s="715"/>
      <c r="Q15" s="715"/>
      <c r="R15" s="715"/>
      <c r="S15" s="716"/>
      <c r="T15" s="717"/>
      <c r="U15" s="720">
        <f t="shared" si="1"/>
        <v>0</v>
      </c>
      <c r="V15" s="721">
        <f t="shared" si="2"/>
        <v>0</v>
      </c>
      <c r="W15" s="722">
        <f t="shared" si="3"/>
        <v>0</v>
      </c>
      <c r="X15" s="442"/>
      <c r="Y15" s="442"/>
      <c r="Z15" s="442"/>
      <c r="AA15" s="442"/>
      <c r="AB15" s="442"/>
      <c r="AC15" s="442"/>
      <c r="AD15" s="442"/>
      <c r="AE15" s="442"/>
      <c r="AF15" s="442"/>
      <c r="AG15" s="442"/>
      <c r="AH15" s="442"/>
      <c r="AI15" s="442"/>
      <c r="AJ15" s="442"/>
      <c r="AK15" s="442"/>
      <c r="AL15" s="442"/>
      <c r="AM15" s="442"/>
      <c r="AN15" s="442"/>
      <c r="AO15" s="442"/>
      <c r="AP15" s="442"/>
      <c r="AQ15" s="442"/>
      <c r="AR15" s="442"/>
      <c r="AS15" s="442"/>
      <c r="AT15" s="442"/>
      <c r="AU15" s="442"/>
      <c r="AV15" s="442"/>
      <c r="AW15" s="442"/>
      <c r="AX15" s="442"/>
      <c r="AY15" s="442"/>
      <c r="AZ15" s="442"/>
    </row>
    <row r="16" spans="1:52" ht="18" hidden="1" customHeight="1" outlineLevel="1">
      <c r="B16" s="434"/>
      <c r="C16" s="1002"/>
      <c r="D16" s="1003"/>
      <c r="E16" s="1003"/>
      <c r="F16" s="1004"/>
      <c r="G16" s="1005"/>
      <c r="H16" s="1006"/>
      <c r="I16" s="1006"/>
      <c r="J16" s="1006"/>
      <c r="K16" s="1007"/>
      <c r="L16" s="715"/>
      <c r="M16" s="715"/>
      <c r="N16" s="715"/>
      <c r="O16" s="715"/>
      <c r="P16" s="715"/>
      <c r="Q16" s="715"/>
      <c r="R16" s="715"/>
      <c r="S16" s="716"/>
      <c r="T16" s="717"/>
      <c r="U16" s="720">
        <f t="shared" si="1"/>
        <v>0</v>
      </c>
      <c r="V16" s="721">
        <f t="shared" si="2"/>
        <v>0</v>
      </c>
      <c r="W16" s="722">
        <f t="shared" si="3"/>
        <v>0</v>
      </c>
      <c r="X16" s="442"/>
      <c r="Y16" s="442"/>
      <c r="Z16" s="442"/>
      <c r="AA16" s="442"/>
      <c r="AB16" s="442"/>
      <c r="AC16" s="442"/>
      <c r="AD16" s="442"/>
      <c r="AE16" s="442"/>
      <c r="AF16" s="442"/>
      <c r="AG16" s="442"/>
      <c r="AH16" s="442"/>
      <c r="AI16" s="442"/>
      <c r="AJ16" s="442"/>
      <c r="AK16" s="442"/>
      <c r="AL16" s="442"/>
      <c r="AM16" s="442"/>
      <c r="AN16" s="442"/>
      <c r="AO16" s="442"/>
      <c r="AP16" s="442"/>
      <c r="AQ16" s="442"/>
      <c r="AR16" s="442"/>
      <c r="AS16" s="442"/>
      <c r="AT16" s="442"/>
      <c r="AU16" s="442"/>
      <c r="AV16" s="442"/>
      <c r="AW16" s="442"/>
      <c r="AX16" s="442"/>
      <c r="AY16" s="442"/>
      <c r="AZ16" s="442"/>
    </row>
    <row r="17" spans="2:52" ht="18" hidden="1" customHeight="1" outlineLevel="1">
      <c r="B17" s="434"/>
      <c r="C17" s="1002"/>
      <c r="D17" s="1003"/>
      <c r="E17" s="1003"/>
      <c r="F17" s="1004"/>
      <c r="G17" s="1005"/>
      <c r="H17" s="1006"/>
      <c r="I17" s="1006"/>
      <c r="J17" s="1006"/>
      <c r="K17" s="1007"/>
      <c r="L17" s="715"/>
      <c r="M17" s="715"/>
      <c r="N17" s="715"/>
      <c r="O17" s="715"/>
      <c r="P17" s="715"/>
      <c r="Q17" s="715"/>
      <c r="R17" s="715"/>
      <c r="S17" s="716"/>
      <c r="T17" s="717"/>
      <c r="U17" s="720">
        <f t="shared" si="1"/>
        <v>0</v>
      </c>
      <c r="V17" s="721">
        <f t="shared" si="2"/>
        <v>0</v>
      </c>
      <c r="W17" s="722">
        <f t="shared" si="3"/>
        <v>0</v>
      </c>
      <c r="X17" s="442"/>
      <c r="Y17" s="442"/>
      <c r="Z17" s="442"/>
      <c r="AA17" s="442"/>
      <c r="AB17" s="442"/>
      <c r="AC17" s="442"/>
      <c r="AD17" s="442"/>
      <c r="AE17" s="442"/>
      <c r="AF17" s="442"/>
      <c r="AG17" s="442"/>
      <c r="AH17" s="442"/>
      <c r="AI17" s="442"/>
      <c r="AJ17" s="442"/>
      <c r="AK17" s="442"/>
      <c r="AL17" s="442"/>
      <c r="AM17" s="442"/>
      <c r="AN17" s="442"/>
      <c r="AO17" s="442"/>
      <c r="AP17" s="442"/>
      <c r="AQ17" s="442"/>
      <c r="AR17" s="442"/>
      <c r="AS17" s="442"/>
      <c r="AT17" s="442"/>
      <c r="AU17" s="442"/>
      <c r="AV17" s="442"/>
      <c r="AW17" s="442"/>
      <c r="AX17" s="442"/>
      <c r="AY17" s="442"/>
      <c r="AZ17" s="442"/>
    </row>
    <row r="18" spans="2:52" ht="18" hidden="1" customHeight="1" outlineLevel="1">
      <c r="B18" s="434"/>
      <c r="C18" s="1002"/>
      <c r="D18" s="1003"/>
      <c r="E18" s="1003"/>
      <c r="F18" s="1004"/>
      <c r="G18" s="1005"/>
      <c r="H18" s="1006"/>
      <c r="I18" s="1006"/>
      <c r="J18" s="1006"/>
      <c r="K18" s="1007"/>
      <c r="L18" s="715"/>
      <c r="M18" s="715"/>
      <c r="N18" s="715"/>
      <c r="O18" s="715"/>
      <c r="P18" s="715"/>
      <c r="Q18" s="715"/>
      <c r="R18" s="715"/>
      <c r="S18" s="716"/>
      <c r="T18" s="717"/>
      <c r="U18" s="720">
        <f t="shared" si="1"/>
        <v>0</v>
      </c>
      <c r="V18" s="721">
        <f t="shared" si="2"/>
        <v>0</v>
      </c>
      <c r="W18" s="722">
        <f t="shared" si="3"/>
        <v>0</v>
      </c>
      <c r="X18" s="442"/>
      <c r="Y18" s="442"/>
      <c r="Z18" s="442"/>
      <c r="AA18" s="442"/>
      <c r="AB18" s="442"/>
      <c r="AC18" s="442"/>
      <c r="AD18" s="442"/>
      <c r="AE18" s="442"/>
      <c r="AF18" s="442"/>
      <c r="AG18" s="442"/>
      <c r="AH18" s="442"/>
      <c r="AI18" s="442"/>
      <c r="AJ18" s="442"/>
      <c r="AK18" s="442"/>
      <c r="AL18" s="442"/>
      <c r="AM18" s="442"/>
      <c r="AN18" s="442"/>
      <c r="AO18" s="442"/>
      <c r="AP18" s="442"/>
      <c r="AQ18" s="442"/>
      <c r="AR18" s="442"/>
      <c r="AS18" s="442"/>
      <c r="AT18" s="442"/>
      <c r="AU18" s="442"/>
      <c r="AV18" s="442"/>
      <c r="AW18" s="442"/>
      <c r="AX18" s="442"/>
      <c r="AY18" s="442"/>
      <c r="AZ18" s="442"/>
    </row>
    <row r="19" spans="2:52" ht="18" hidden="1" customHeight="1" outlineLevel="1">
      <c r="B19" s="434"/>
      <c r="C19" s="1002"/>
      <c r="D19" s="1003"/>
      <c r="E19" s="1003"/>
      <c r="F19" s="1004"/>
      <c r="G19" s="1005"/>
      <c r="H19" s="1006"/>
      <c r="I19" s="1006"/>
      <c r="J19" s="1006"/>
      <c r="K19" s="1007"/>
      <c r="L19" s="715"/>
      <c r="M19" s="715"/>
      <c r="N19" s="715"/>
      <c r="O19" s="715"/>
      <c r="P19" s="715"/>
      <c r="Q19" s="715"/>
      <c r="R19" s="715"/>
      <c r="S19" s="716"/>
      <c r="T19" s="717"/>
      <c r="U19" s="720">
        <f t="shared" si="1"/>
        <v>0</v>
      </c>
      <c r="V19" s="721">
        <f t="shared" si="2"/>
        <v>0</v>
      </c>
      <c r="W19" s="722">
        <f t="shared" si="3"/>
        <v>0</v>
      </c>
      <c r="X19" s="442"/>
      <c r="Y19" s="442"/>
      <c r="Z19" s="442"/>
      <c r="AA19" s="442"/>
      <c r="AB19" s="442"/>
      <c r="AC19" s="442"/>
      <c r="AD19" s="442"/>
      <c r="AE19" s="442"/>
      <c r="AF19" s="442"/>
      <c r="AG19" s="442"/>
      <c r="AH19" s="442"/>
      <c r="AI19" s="442"/>
      <c r="AJ19" s="442"/>
      <c r="AK19" s="442"/>
      <c r="AL19" s="442"/>
      <c r="AM19" s="442"/>
      <c r="AN19" s="442"/>
      <c r="AO19" s="442"/>
      <c r="AP19" s="442"/>
      <c r="AQ19" s="442"/>
      <c r="AR19" s="442"/>
      <c r="AS19" s="442"/>
      <c r="AT19" s="442"/>
      <c r="AU19" s="442"/>
      <c r="AV19" s="442"/>
      <c r="AW19" s="442"/>
      <c r="AX19" s="442"/>
      <c r="AY19" s="442"/>
      <c r="AZ19" s="442"/>
    </row>
    <row r="20" spans="2:52" ht="18" hidden="1" customHeight="1" outlineLevel="1">
      <c r="B20" s="434"/>
      <c r="C20" s="1002"/>
      <c r="D20" s="1003"/>
      <c r="E20" s="1003"/>
      <c r="F20" s="1004"/>
      <c r="G20" s="1005"/>
      <c r="H20" s="1006"/>
      <c r="I20" s="1006"/>
      <c r="J20" s="1006"/>
      <c r="K20" s="1007"/>
      <c r="L20" s="715"/>
      <c r="M20" s="715"/>
      <c r="N20" s="715"/>
      <c r="O20" s="715"/>
      <c r="P20" s="715"/>
      <c r="Q20" s="715"/>
      <c r="R20" s="715"/>
      <c r="S20" s="716"/>
      <c r="T20" s="717"/>
      <c r="U20" s="720">
        <f t="shared" si="1"/>
        <v>0</v>
      </c>
      <c r="V20" s="721">
        <f t="shared" si="2"/>
        <v>0</v>
      </c>
      <c r="W20" s="722">
        <f t="shared" si="3"/>
        <v>0</v>
      </c>
      <c r="X20" s="442"/>
      <c r="Y20" s="442"/>
      <c r="Z20" s="442"/>
      <c r="AA20" s="442"/>
      <c r="AB20" s="442"/>
      <c r="AC20" s="442"/>
      <c r="AD20" s="442"/>
      <c r="AE20" s="442"/>
      <c r="AF20" s="442"/>
      <c r="AG20" s="442"/>
      <c r="AH20" s="442"/>
      <c r="AI20" s="442"/>
      <c r="AJ20" s="442"/>
      <c r="AK20" s="442"/>
      <c r="AL20" s="442"/>
      <c r="AM20" s="442"/>
      <c r="AN20" s="442"/>
      <c r="AO20" s="442"/>
      <c r="AP20" s="442"/>
      <c r="AQ20" s="442"/>
      <c r="AR20" s="442"/>
      <c r="AS20" s="442"/>
      <c r="AT20" s="442"/>
      <c r="AU20" s="442"/>
      <c r="AV20" s="442"/>
      <c r="AW20" s="442"/>
      <c r="AX20" s="442"/>
      <c r="AY20" s="442"/>
      <c r="AZ20" s="442"/>
    </row>
    <row r="21" spans="2:52" ht="18" hidden="1" customHeight="1" outlineLevel="1">
      <c r="B21" s="434"/>
      <c r="C21" s="1002"/>
      <c r="D21" s="1003"/>
      <c r="E21" s="1003"/>
      <c r="F21" s="1004"/>
      <c r="G21" s="1005"/>
      <c r="H21" s="1006"/>
      <c r="I21" s="1006"/>
      <c r="J21" s="1006"/>
      <c r="K21" s="1007"/>
      <c r="L21" s="715"/>
      <c r="M21" s="715"/>
      <c r="N21" s="715"/>
      <c r="O21" s="715"/>
      <c r="P21" s="715"/>
      <c r="Q21" s="715"/>
      <c r="R21" s="715"/>
      <c r="S21" s="716"/>
      <c r="T21" s="717"/>
      <c r="U21" s="720">
        <f t="shared" si="1"/>
        <v>0</v>
      </c>
      <c r="V21" s="721">
        <f t="shared" si="2"/>
        <v>0</v>
      </c>
      <c r="W21" s="722">
        <f t="shared" si="3"/>
        <v>0</v>
      </c>
      <c r="X21" s="442"/>
      <c r="Y21" s="442"/>
      <c r="Z21" s="442"/>
      <c r="AA21" s="442"/>
      <c r="AB21" s="442"/>
      <c r="AC21" s="442"/>
      <c r="AD21" s="442"/>
      <c r="AE21" s="442"/>
      <c r="AF21" s="442"/>
      <c r="AG21" s="442"/>
      <c r="AH21" s="442"/>
      <c r="AI21" s="442"/>
      <c r="AJ21" s="442"/>
      <c r="AK21" s="442"/>
      <c r="AL21" s="442"/>
      <c r="AM21" s="442"/>
      <c r="AN21" s="442"/>
      <c r="AO21" s="442"/>
      <c r="AP21" s="442"/>
      <c r="AQ21" s="442"/>
      <c r="AR21" s="442"/>
      <c r="AS21" s="442"/>
      <c r="AT21" s="442"/>
      <c r="AU21" s="442"/>
      <c r="AV21" s="442"/>
      <c r="AW21" s="442"/>
      <c r="AX21" s="442"/>
      <c r="AY21" s="442"/>
      <c r="AZ21" s="442"/>
    </row>
    <row r="22" spans="2:52" ht="18" hidden="1" customHeight="1" outlineLevel="1">
      <c r="B22" s="434"/>
      <c r="C22" s="1002"/>
      <c r="D22" s="1003"/>
      <c r="E22" s="1003"/>
      <c r="F22" s="1004"/>
      <c r="G22" s="1005"/>
      <c r="H22" s="1006"/>
      <c r="I22" s="1006"/>
      <c r="J22" s="1006"/>
      <c r="K22" s="1007"/>
      <c r="L22" s="715"/>
      <c r="M22" s="715"/>
      <c r="N22" s="715"/>
      <c r="O22" s="715"/>
      <c r="P22" s="715"/>
      <c r="Q22" s="715"/>
      <c r="R22" s="715"/>
      <c r="S22" s="716"/>
      <c r="T22" s="717"/>
      <c r="U22" s="720">
        <f t="shared" si="1"/>
        <v>0</v>
      </c>
      <c r="V22" s="721">
        <f t="shared" si="2"/>
        <v>0</v>
      </c>
      <c r="W22" s="722">
        <f t="shared" si="3"/>
        <v>0</v>
      </c>
      <c r="X22" s="442"/>
      <c r="Y22" s="442"/>
      <c r="Z22" s="442"/>
      <c r="AA22" s="442"/>
      <c r="AB22" s="442"/>
      <c r="AC22" s="442"/>
      <c r="AD22" s="442"/>
      <c r="AE22" s="442"/>
      <c r="AF22" s="442"/>
      <c r="AG22" s="442"/>
      <c r="AH22" s="442"/>
      <c r="AI22" s="442"/>
      <c r="AJ22" s="442"/>
      <c r="AK22" s="442"/>
      <c r="AL22" s="442"/>
      <c r="AM22" s="442"/>
      <c r="AN22" s="442"/>
      <c r="AO22" s="442"/>
      <c r="AP22" s="442"/>
      <c r="AQ22" s="442"/>
      <c r="AR22" s="442"/>
      <c r="AS22" s="442"/>
      <c r="AT22" s="442"/>
      <c r="AU22" s="442"/>
      <c r="AV22" s="442"/>
      <c r="AW22" s="442"/>
      <c r="AX22" s="442"/>
      <c r="AY22" s="442"/>
      <c r="AZ22" s="442"/>
    </row>
    <row r="23" spans="2:52" ht="18" hidden="1" customHeight="1" outlineLevel="1">
      <c r="B23" s="434"/>
      <c r="C23" s="1002"/>
      <c r="D23" s="1003"/>
      <c r="E23" s="1003"/>
      <c r="F23" s="1004"/>
      <c r="G23" s="1005"/>
      <c r="H23" s="1006"/>
      <c r="I23" s="1006"/>
      <c r="J23" s="1006"/>
      <c r="K23" s="1007"/>
      <c r="L23" s="715"/>
      <c r="M23" s="715"/>
      <c r="N23" s="715"/>
      <c r="O23" s="715"/>
      <c r="P23" s="715"/>
      <c r="Q23" s="715"/>
      <c r="R23" s="715"/>
      <c r="S23" s="716"/>
      <c r="T23" s="717"/>
      <c r="U23" s="720">
        <f t="shared" si="1"/>
        <v>0</v>
      </c>
      <c r="V23" s="721">
        <f t="shared" si="2"/>
        <v>0</v>
      </c>
      <c r="W23" s="722">
        <f t="shared" si="3"/>
        <v>0</v>
      </c>
      <c r="X23" s="442"/>
      <c r="Y23" s="442"/>
      <c r="Z23" s="442"/>
      <c r="AA23" s="442"/>
      <c r="AB23" s="442"/>
      <c r="AC23" s="442"/>
      <c r="AD23" s="442"/>
      <c r="AE23" s="442"/>
      <c r="AF23" s="442"/>
      <c r="AG23" s="442"/>
      <c r="AH23" s="442"/>
      <c r="AI23" s="442"/>
      <c r="AJ23" s="442"/>
      <c r="AK23" s="442"/>
      <c r="AL23" s="442"/>
      <c r="AM23" s="442"/>
      <c r="AN23" s="442"/>
      <c r="AO23" s="442"/>
      <c r="AP23" s="442"/>
      <c r="AQ23" s="442"/>
      <c r="AR23" s="442"/>
      <c r="AS23" s="442"/>
      <c r="AT23" s="442"/>
      <c r="AU23" s="442"/>
      <c r="AV23" s="442"/>
      <c r="AW23" s="442"/>
      <c r="AX23" s="442"/>
      <c r="AY23" s="442"/>
      <c r="AZ23" s="442"/>
    </row>
    <row r="24" spans="2:52" ht="9.9499999999999993" hidden="1" customHeight="1" outlineLevel="1">
      <c r="B24" s="435"/>
      <c r="C24" s="437"/>
      <c r="D24" s="437"/>
      <c r="E24" s="437"/>
      <c r="F24" s="437"/>
      <c r="G24" s="436"/>
      <c r="H24" s="436"/>
      <c r="I24" s="436"/>
      <c r="J24" s="436"/>
      <c r="K24" s="436"/>
      <c r="L24" s="707"/>
      <c r="M24" s="707"/>
      <c r="N24" s="707"/>
      <c r="O24" s="707"/>
      <c r="P24" s="707"/>
      <c r="Q24" s="707"/>
      <c r="R24" s="707"/>
      <c r="S24" s="438"/>
      <c r="T24" s="439"/>
      <c r="U24" s="439"/>
      <c r="V24" s="439"/>
      <c r="W24" s="431"/>
      <c r="X24" s="442"/>
      <c r="Y24" s="442"/>
      <c r="Z24" s="442"/>
      <c r="AA24" s="442"/>
      <c r="AB24" s="442"/>
      <c r="AC24" s="442"/>
      <c r="AD24" s="442"/>
      <c r="AE24" s="442"/>
      <c r="AF24" s="442"/>
      <c r="AG24" s="442"/>
      <c r="AH24" s="442"/>
      <c r="AI24" s="442"/>
      <c r="AJ24" s="442"/>
      <c r="AK24" s="442"/>
      <c r="AL24" s="442"/>
      <c r="AM24" s="442"/>
      <c r="AN24" s="442"/>
      <c r="AO24" s="442"/>
      <c r="AP24" s="442"/>
      <c r="AQ24" s="442"/>
      <c r="AR24" s="442"/>
      <c r="AS24" s="442"/>
      <c r="AT24" s="442"/>
      <c r="AU24" s="442"/>
      <c r="AV24" s="442"/>
      <c r="AW24" s="442"/>
      <c r="AX24" s="442"/>
      <c r="AY24" s="442"/>
      <c r="AZ24" s="442"/>
    </row>
    <row r="25" spans="2:52" ht="20.100000000000001" customHeight="1" collapsed="1">
      <c r="B25" s="714">
        <f>B13+1</f>
        <v>2</v>
      </c>
      <c r="C25" s="1013"/>
      <c r="D25" s="1014"/>
      <c r="E25" s="1014"/>
      <c r="F25" s="1015"/>
      <c r="G25" s="1016"/>
      <c r="H25" s="1017"/>
      <c r="I25" s="1017"/>
      <c r="J25" s="1017"/>
      <c r="K25" s="1018"/>
      <c r="L25" s="701">
        <f t="shared" ref="L25:R25" si="4">SUM(L26:L35)</f>
        <v>0</v>
      </c>
      <c r="M25" s="702">
        <f t="shared" si="4"/>
        <v>0</v>
      </c>
      <c r="N25" s="703">
        <f t="shared" si="4"/>
        <v>0</v>
      </c>
      <c r="O25" s="703">
        <f t="shared" si="4"/>
        <v>0</v>
      </c>
      <c r="P25" s="702">
        <f t="shared" si="4"/>
        <v>0</v>
      </c>
      <c r="Q25" s="704">
        <f t="shared" si="4"/>
        <v>0</v>
      </c>
      <c r="R25" s="701">
        <f t="shared" si="4"/>
        <v>0</v>
      </c>
      <c r="S25" s="705">
        <v>1</v>
      </c>
      <c r="T25" s="706">
        <f>(S26*T26)+(S27*T27)+(S28*T28)+(S29*T29)+(S30*T30)+(S31*T31)+(S32*T32)+(S33*T33)+(S34*T34)+(S35*T35)</f>
        <v>0</v>
      </c>
      <c r="U25" s="665">
        <f t="shared" ref="U25:U35" si="5">S25*T25*(1+MGKZ)*(1+Gewinn)*(1+Sicherheit)</f>
        <v>0</v>
      </c>
      <c r="V25" s="643">
        <f t="shared" ref="V25:V35" si="6">R25*Fertigung</f>
        <v>0</v>
      </c>
      <c r="W25" s="50">
        <f t="shared" ref="W25:W35" si="7">L25*$E$6+M25*$M$6+N25*$M$7+O25*$M$8+P25*$E$7+Q25*$M$9+U25+V25</f>
        <v>0</v>
      </c>
      <c r="X25" s="442"/>
      <c r="Y25" s="442"/>
      <c r="Z25" s="442"/>
      <c r="AA25" s="442"/>
      <c r="AB25" s="442"/>
      <c r="AC25" s="442"/>
      <c r="AD25" s="442"/>
      <c r="AE25" s="442"/>
      <c r="AF25" s="442"/>
      <c r="AG25" s="442"/>
      <c r="AH25" s="442"/>
      <c r="AI25" s="442"/>
      <c r="AJ25" s="442"/>
      <c r="AK25" s="442"/>
      <c r="AL25" s="442"/>
      <c r="AM25" s="442"/>
      <c r="AN25" s="442"/>
      <c r="AO25" s="442"/>
      <c r="AP25" s="442"/>
      <c r="AQ25" s="442"/>
      <c r="AR25" s="442"/>
      <c r="AS25" s="442"/>
      <c r="AT25" s="442"/>
      <c r="AU25" s="442"/>
      <c r="AV25" s="442"/>
      <c r="AW25" s="442"/>
      <c r="AX25" s="442"/>
      <c r="AY25" s="442"/>
      <c r="AZ25" s="442"/>
    </row>
    <row r="26" spans="2:52" ht="18" hidden="1" customHeight="1" outlineLevel="1">
      <c r="B26" s="433"/>
      <c r="C26" s="1002"/>
      <c r="D26" s="1003"/>
      <c r="E26" s="1003"/>
      <c r="F26" s="1004"/>
      <c r="G26" s="1005"/>
      <c r="H26" s="1006"/>
      <c r="I26" s="1006"/>
      <c r="J26" s="1006"/>
      <c r="K26" s="1007"/>
      <c r="L26" s="715"/>
      <c r="M26" s="715"/>
      <c r="N26" s="715"/>
      <c r="O26" s="715"/>
      <c r="P26" s="715"/>
      <c r="Q26" s="715"/>
      <c r="R26" s="715"/>
      <c r="S26" s="716"/>
      <c r="T26" s="717"/>
      <c r="U26" s="720">
        <f t="shared" si="5"/>
        <v>0</v>
      </c>
      <c r="V26" s="721">
        <f t="shared" si="6"/>
        <v>0</v>
      </c>
      <c r="W26" s="722">
        <f t="shared" si="7"/>
        <v>0</v>
      </c>
      <c r="X26" s="442"/>
      <c r="Y26" s="442"/>
      <c r="Z26" s="442"/>
      <c r="AA26" s="442"/>
      <c r="AB26" s="442"/>
      <c r="AC26" s="442"/>
      <c r="AD26" s="442"/>
      <c r="AE26" s="442"/>
      <c r="AF26" s="442"/>
      <c r="AG26" s="442"/>
      <c r="AH26" s="442"/>
      <c r="AI26" s="442"/>
      <c r="AJ26" s="442"/>
      <c r="AK26" s="442"/>
      <c r="AL26" s="442"/>
      <c r="AM26" s="442"/>
      <c r="AN26" s="442"/>
      <c r="AO26" s="442"/>
      <c r="AP26" s="442"/>
      <c r="AQ26" s="442"/>
      <c r="AR26" s="442"/>
      <c r="AS26" s="442"/>
      <c r="AT26" s="442"/>
      <c r="AU26" s="442"/>
      <c r="AV26" s="442"/>
      <c r="AW26" s="442"/>
      <c r="AX26" s="442"/>
      <c r="AY26" s="442"/>
      <c r="AZ26" s="442"/>
    </row>
    <row r="27" spans="2:52" ht="18" hidden="1" customHeight="1" outlineLevel="1">
      <c r="B27" s="434"/>
      <c r="C27" s="1002"/>
      <c r="D27" s="1003"/>
      <c r="E27" s="1003"/>
      <c r="F27" s="1004"/>
      <c r="G27" s="1005"/>
      <c r="H27" s="1006"/>
      <c r="I27" s="1006"/>
      <c r="J27" s="1006"/>
      <c r="K27" s="1007"/>
      <c r="L27" s="715"/>
      <c r="M27" s="715"/>
      <c r="N27" s="715"/>
      <c r="O27" s="715"/>
      <c r="P27" s="715"/>
      <c r="Q27" s="715"/>
      <c r="R27" s="715"/>
      <c r="S27" s="716"/>
      <c r="T27" s="717"/>
      <c r="U27" s="720">
        <f t="shared" si="5"/>
        <v>0</v>
      </c>
      <c r="V27" s="721">
        <f t="shared" si="6"/>
        <v>0</v>
      </c>
      <c r="W27" s="722">
        <f t="shared" si="7"/>
        <v>0</v>
      </c>
      <c r="X27" s="442"/>
      <c r="Y27" s="442"/>
      <c r="Z27" s="442"/>
      <c r="AA27" s="442"/>
      <c r="AB27" s="442"/>
      <c r="AC27" s="442"/>
      <c r="AD27" s="442"/>
      <c r="AE27" s="442"/>
      <c r="AF27" s="442"/>
      <c r="AG27" s="442"/>
      <c r="AH27" s="442"/>
      <c r="AI27" s="442"/>
      <c r="AJ27" s="442"/>
      <c r="AK27" s="442"/>
      <c r="AL27" s="442"/>
      <c r="AM27" s="442"/>
      <c r="AN27" s="442"/>
      <c r="AO27" s="442"/>
      <c r="AP27" s="442"/>
      <c r="AQ27" s="442"/>
      <c r="AR27" s="442"/>
      <c r="AS27" s="442"/>
      <c r="AT27" s="442"/>
      <c r="AU27" s="442"/>
      <c r="AV27" s="442"/>
      <c r="AW27" s="442"/>
      <c r="AX27" s="442"/>
      <c r="AY27" s="442"/>
      <c r="AZ27" s="442"/>
    </row>
    <row r="28" spans="2:52" ht="18" hidden="1" customHeight="1" outlineLevel="1">
      <c r="B28" s="434"/>
      <c r="C28" s="1002"/>
      <c r="D28" s="1003"/>
      <c r="E28" s="1003"/>
      <c r="F28" s="1004"/>
      <c r="G28" s="1005"/>
      <c r="H28" s="1006"/>
      <c r="I28" s="1006"/>
      <c r="J28" s="1006"/>
      <c r="K28" s="1007"/>
      <c r="L28" s="715"/>
      <c r="M28" s="715"/>
      <c r="N28" s="715"/>
      <c r="O28" s="715"/>
      <c r="P28" s="715"/>
      <c r="Q28" s="715"/>
      <c r="R28" s="715"/>
      <c r="S28" s="716"/>
      <c r="T28" s="717"/>
      <c r="U28" s="720">
        <f t="shared" si="5"/>
        <v>0</v>
      </c>
      <c r="V28" s="721">
        <f t="shared" si="6"/>
        <v>0</v>
      </c>
      <c r="W28" s="722">
        <f t="shared" si="7"/>
        <v>0</v>
      </c>
      <c r="X28" s="442"/>
      <c r="Y28" s="442"/>
      <c r="Z28" s="442"/>
      <c r="AA28" s="442"/>
      <c r="AB28" s="442"/>
      <c r="AC28" s="442"/>
      <c r="AD28" s="442"/>
      <c r="AE28" s="442"/>
      <c r="AF28" s="442"/>
      <c r="AG28" s="442"/>
      <c r="AH28" s="442"/>
      <c r="AI28" s="442"/>
      <c r="AJ28" s="442"/>
      <c r="AK28" s="442"/>
      <c r="AL28" s="442"/>
      <c r="AM28" s="442"/>
      <c r="AN28" s="442"/>
      <c r="AO28" s="442"/>
      <c r="AP28" s="442"/>
      <c r="AQ28" s="442"/>
      <c r="AR28" s="442"/>
      <c r="AS28" s="442"/>
      <c r="AT28" s="442"/>
      <c r="AU28" s="442"/>
      <c r="AV28" s="442"/>
      <c r="AW28" s="442"/>
      <c r="AX28" s="442"/>
      <c r="AY28" s="442"/>
      <c r="AZ28" s="442"/>
    </row>
    <row r="29" spans="2:52" ht="18" hidden="1" customHeight="1" outlineLevel="1">
      <c r="B29" s="434"/>
      <c r="C29" s="1002"/>
      <c r="D29" s="1003"/>
      <c r="E29" s="1003"/>
      <c r="F29" s="1004"/>
      <c r="G29" s="1005"/>
      <c r="H29" s="1006"/>
      <c r="I29" s="1006"/>
      <c r="J29" s="1006"/>
      <c r="K29" s="1007"/>
      <c r="L29" s="715"/>
      <c r="M29" s="715"/>
      <c r="N29" s="715"/>
      <c r="O29" s="715"/>
      <c r="P29" s="715"/>
      <c r="Q29" s="715"/>
      <c r="R29" s="715"/>
      <c r="S29" s="716"/>
      <c r="T29" s="717"/>
      <c r="U29" s="720">
        <f t="shared" si="5"/>
        <v>0</v>
      </c>
      <c r="V29" s="721">
        <f t="shared" si="6"/>
        <v>0</v>
      </c>
      <c r="W29" s="722">
        <f t="shared" si="7"/>
        <v>0</v>
      </c>
      <c r="X29" s="442"/>
      <c r="Y29" s="442"/>
      <c r="Z29" s="442"/>
      <c r="AA29" s="442"/>
      <c r="AB29" s="442"/>
      <c r="AC29" s="442"/>
      <c r="AD29" s="442"/>
      <c r="AE29" s="442"/>
      <c r="AF29" s="442"/>
      <c r="AG29" s="442"/>
      <c r="AH29" s="442"/>
      <c r="AI29" s="442"/>
      <c r="AJ29" s="442"/>
      <c r="AK29" s="442"/>
      <c r="AL29" s="442"/>
      <c r="AM29" s="442"/>
      <c r="AN29" s="442"/>
      <c r="AO29" s="442"/>
      <c r="AP29" s="442"/>
      <c r="AQ29" s="442"/>
      <c r="AR29" s="442"/>
      <c r="AS29" s="442"/>
      <c r="AT29" s="442"/>
      <c r="AU29" s="442"/>
      <c r="AV29" s="442"/>
      <c r="AW29" s="442"/>
      <c r="AX29" s="442"/>
      <c r="AY29" s="442"/>
      <c r="AZ29" s="442"/>
    </row>
    <row r="30" spans="2:52" ht="18" hidden="1" customHeight="1" outlineLevel="1">
      <c r="B30" s="434"/>
      <c r="C30" s="1002"/>
      <c r="D30" s="1003"/>
      <c r="E30" s="1003"/>
      <c r="F30" s="1004"/>
      <c r="G30" s="1005"/>
      <c r="H30" s="1006"/>
      <c r="I30" s="1006"/>
      <c r="J30" s="1006"/>
      <c r="K30" s="1007"/>
      <c r="L30" s="715"/>
      <c r="M30" s="715"/>
      <c r="N30" s="715"/>
      <c r="O30" s="715"/>
      <c r="P30" s="715"/>
      <c r="Q30" s="715"/>
      <c r="R30" s="715"/>
      <c r="S30" s="716"/>
      <c r="T30" s="717"/>
      <c r="U30" s="720">
        <f t="shared" si="5"/>
        <v>0</v>
      </c>
      <c r="V30" s="721">
        <f t="shared" si="6"/>
        <v>0</v>
      </c>
      <c r="W30" s="722">
        <f t="shared" si="7"/>
        <v>0</v>
      </c>
      <c r="X30" s="442"/>
      <c r="Y30" s="442"/>
      <c r="Z30" s="442"/>
      <c r="AA30" s="442"/>
      <c r="AB30" s="442"/>
      <c r="AC30" s="442"/>
      <c r="AD30" s="442"/>
      <c r="AE30" s="442"/>
      <c r="AF30" s="442"/>
      <c r="AG30" s="442"/>
      <c r="AH30" s="442"/>
      <c r="AI30" s="442"/>
      <c r="AJ30" s="442"/>
      <c r="AK30" s="442"/>
      <c r="AL30" s="442"/>
      <c r="AM30" s="442"/>
      <c r="AN30" s="442"/>
      <c r="AO30" s="442"/>
      <c r="AP30" s="442"/>
      <c r="AQ30" s="442"/>
      <c r="AR30" s="442"/>
      <c r="AS30" s="442"/>
      <c r="AT30" s="442"/>
      <c r="AU30" s="442"/>
      <c r="AV30" s="442"/>
      <c r="AW30" s="442"/>
      <c r="AX30" s="442"/>
      <c r="AY30" s="442"/>
      <c r="AZ30" s="442"/>
    </row>
    <row r="31" spans="2:52" ht="18" hidden="1" customHeight="1" outlineLevel="1">
      <c r="B31" s="434"/>
      <c r="C31" s="1002"/>
      <c r="D31" s="1003"/>
      <c r="E31" s="1003"/>
      <c r="F31" s="1004"/>
      <c r="G31" s="1005"/>
      <c r="H31" s="1006"/>
      <c r="I31" s="1006"/>
      <c r="J31" s="1006"/>
      <c r="K31" s="1007"/>
      <c r="L31" s="715"/>
      <c r="M31" s="715"/>
      <c r="N31" s="715"/>
      <c r="O31" s="715"/>
      <c r="P31" s="715"/>
      <c r="Q31" s="715"/>
      <c r="R31" s="715"/>
      <c r="S31" s="716"/>
      <c r="T31" s="717"/>
      <c r="U31" s="720">
        <f t="shared" si="5"/>
        <v>0</v>
      </c>
      <c r="V31" s="721">
        <f t="shared" si="6"/>
        <v>0</v>
      </c>
      <c r="W31" s="722">
        <f t="shared" si="7"/>
        <v>0</v>
      </c>
      <c r="X31" s="442"/>
      <c r="Y31" s="442"/>
      <c r="Z31" s="442"/>
      <c r="AA31" s="442"/>
      <c r="AB31" s="442"/>
      <c r="AC31" s="442"/>
      <c r="AD31" s="442"/>
      <c r="AE31" s="442"/>
      <c r="AF31" s="442"/>
      <c r="AG31" s="442"/>
      <c r="AH31" s="442"/>
      <c r="AI31" s="442"/>
      <c r="AJ31" s="442"/>
      <c r="AK31" s="442"/>
      <c r="AL31" s="442"/>
      <c r="AM31" s="442"/>
      <c r="AN31" s="442"/>
      <c r="AO31" s="442"/>
      <c r="AP31" s="442"/>
      <c r="AQ31" s="442"/>
      <c r="AR31" s="442"/>
      <c r="AS31" s="442"/>
      <c r="AT31" s="442"/>
      <c r="AU31" s="442"/>
      <c r="AV31" s="442"/>
      <c r="AW31" s="442"/>
      <c r="AX31" s="442"/>
      <c r="AY31" s="442"/>
      <c r="AZ31" s="442"/>
    </row>
    <row r="32" spans="2:52" ht="18" hidden="1" customHeight="1" outlineLevel="1">
      <c r="B32" s="434"/>
      <c r="C32" s="1002"/>
      <c r="D32" s="1003"/>
      <c r="E32" s="1003"/>
      <c r="F32" s="1004"/>
      <c r="G32" s="1005"/>
      <c r="H32" s="1006"/>
      <c r="I32" s="1006"/>
      <c r="J32" s="1006"/>
      <c r="K32" s="1007"/>
      <c r="L32" s="715"/>
      <c r="M32" s="715"/>
      <c r="N32" s="715"/>
      <c r="O32" s="715"/>
      <c r="P32" s="715"/>
      <c r="Q32" s="715"/>
      <c r="R32" s="715"/>
      <c r="S32" s="716"/>
      <c r="T32" s="717"/>
      <c r="U32" s="720">
        <f t="shared" si="5"/>
        <v>0</v>
      </c>
      <c r="V32" s="721">
        <f t="shared" si="6"/>
        <v>0</v>
      </c>
      <c r="W32" s="722">
        <f t="shared" si="7"/>
        <v>0</v>
      </c>
      <c r="X32" s="442"/>
      <c r="Y32" s="442"/>
      <c r="Z32" s="442"/>
      <c r="AA32" s="442"/>
      <c r="AB32" s="442"/>
      <c r="AC32" s="442"/>
      <c r="AD32" s="442"/>
      <c r="AE32" s="442"/>
      <c r="AF32" s="442"/>
      <c r="AG32" s="442"/>
      <c r="AH32" s="442"/>
      <c r="AI32" s="442"/>
      <c r="AJ32" s="442"/>
      <c r="AK32" s="442"/>
      <c r="AL32" s="442"/>
      <c r="AM32" s="442"/>
      <c r="AN32" s="442"/>
      <c r="AO32" s="442"/>
      <c r="AP32" s="442"/>
      <c r="AQ32" s="442"/>
      <c r="AR32" s="442"/>
      <c r="AS32" s="442"/>
      <c r="AT32" s="442"/>
      <c r="AU32" s="442"/>
      <c r="AV32" s="442"/>
      <c r="AW32" s="442"/>
      <c r="AX32" s="442"/>
      <c r="AY32" s="442"/>
      <c r="AZ32" s="442"/>
    </row>
    <row r="33" spans="2:52" ht="18" hidden="1" customHeight="1" outlineLevel="1">
      <c r="B33" s="434"/>
      <c r="C33" s="1002"/>
      <c r="D33" s="1003"/>
      <c r="E33" s="1003"/>
      <c r="F33" s="1004"/>
      <c r="G33" s="1005"/>
      <c r="H33" s="1006"/>
      <c r="I33" s="1006"/>
      <c r="J33" s="1006"/>
      <c r="K33" s="1007"/>
      <c r="L33" s="715"/>
      <c r="M33" s="715"/>
      <c r="N33" s="715"/>
      <c r="O33" s="715"/>
      <c r="P33" s="715"/>
      <c r="Q33" s="715"/>
      <c r="R33" s="715"/>
      <c r="S33" s="716"/>
      <c r="T33" s="717"/>
      <c r="U33" s="720">
        <f t="shared" si="5"/>
        <v>0</v>
      </c>
      <c r="V33" s="721">
        <f t="shared" si="6"/>
        <v>0</v>
      </c>
      <c r="W33" s="722">
        <f t="shared" si="7"/>
        <v>0</v>
      </c>
      <c r="X33" s="442"/>
      <c r="Y33" s="442"/>
      <c r="Z33" s="442"/>
      <c r="AA33" s="442"/>
      <c r="AB33" s="442"/>
      <c r="AC33" s="442"/>
      <c r="AD33" s="442"/>
      <c r="AE33" s="442"/>
      <c r="AF33" s="442"/>
      <c r="AG33" s="442"/>
      <c r="AH33" s="442"/>
      <c r="AI33" s="442"/>
      <c r="AJ33" s="442"/>
      <c r="AK33" s="442"/>
      <c r="AL33" s="442"/>
      <c r="AM33" s="442"/>
      <c r="AN33" s="442"/>
      <c r="AO33" s="442"/>
      <c r="AP33" s="442"/>
      <c r="AQ33" s="442"/>
      <c r="AR33" s="442"/>
      <c r="AS33" s="442"/>
      <c r="AT33" s="442"/>
      <c r="AU33" s="442"/>
      <c r="AV33" s="442"/>
      <c r="AW33" s="442"/>
      <c r="AX33" s="442"/>
      <c r="AY33" s="442"/>
      <c r="AZ33" s="442"/>
    </row>
    <row r="34" spans="2:52" ht="18" hidden="1" customHeight="1" outlineLevel="1">
      <c r="B34" s="434"/>
      <c r="C34" s="1002"/>
      <c r="D34" s="1003"/>
      <c r="E34" s="1003"/>
      <c r="F34" s="1004"/>
      <c r="G34" s="1005"/>
      <c r="H34" s="1006"/>
      <c r="I34" s="1006"/>
      <c r="J34" s="1006"/>
      <c r="K34" s="1007"/>
      <c r="L34" s="715"/>
      <c r="M34" s="715"/>
      <c r="N34" s="715"/>
      <c r="O34" s="715"/>
      <c r="P34" s="715"/>
      <c r="Q34" s="715"/>
      <c r="R34" s="715"/>
      <c r="S34" s="716"/>
      <c r="T34" s="717"/>
      <c r="U34" s="720">
        <f t="shared" si="5"/>
        <v>0</v>
      </c>
      <c r="V34" s="721">
        <f t="shared" si="6"/>
        <v>0</v>
      </c>
      <c r="W34" s="722">
        <f t="shared" si="7"/>
        <v>0</v>
      </c>
      <c r="X34" s="442"/>
      <c r="Y34" s="442"/>
      <c r="Z34" s="442"/>
      <c r="AA34" s="442"/>
      <c r="AB34" s="442"/>
      <c r="AC34" s="442"/>
      <c r="AD34" s="442"/>
      <c r="AE34" s="442"/>
      <c r="AF34" s="442"/>
      <c r="AG34" s="442"/>
      <c r="AH34" s="442"/>
      <c r="AI34" s="442"/>
      <c r="AJ34" s="442"/>
      <c r="AK34" s="442"/>
      <c r="AL34" s="442"/>
      <c r="AM34" s="442"/>
      <c r="AN34" s="442"/>
      <c r="AO34" s="442"/>
      <c r="AP34" s="442"/>
      <c r="AQ34" s="442"/>
      <c r="AR34" s="442"/>
      <c r="AS34" s="442"/>
      <c r="AT34" s="442"/>
      <c r="AU34" s="442"/>
      <c r="AV34" s="442"/>
      <c r="AW34" s="442"/>
      <c r="AX34" s="442"/>
      <c r="AY34" s="442"/>
      <c r="AZ34" s="442"/>
    </row>
    <row r="35" spans="2:52" ht="18" hidden="1" customHeight="1" outlineLevel="1">
      <c r="B35" s="434"/>
      <c r="C35" s="1002"/>
      <c r="D35" s="1003"/>
      <c r="E35" s="1003"/>
      <c r="F35" s="1004"/>
      <c r="G35" s="1005"/>
      <c r="H35" s="1006"/>
      <c r="I35" s="1006"/>
      <c r="J35" s="1006"/>
      <c r="K35" s="1007"/>
      <c r="L35" s="715"/>
      <c r="M35" s="715"/>
      <c r="N35" s="715"/>
      <c r="O35" s="715"/>
      <c r="P35" s="715"/>
      <c r="Q35" s="715"/>
      <c r="R35" s="715"/>
      <c r="S35" s="716"/>
      <c r="T35" s="717"/>
      <c r="U35" s="720">
        <f t="shared" si="5"/>
        <v>0</v>
      </c>
      <c r="V35" s="721">
        <f t="shared" si="6"/>
        <v>0</v>
      </c>
      <c r="W35" s="722">
        <f t="shared" si="7"/>
        <v>0</v>
      </c>
      <c r="X35" s="442"/>
      <c r="Y35" s="442"/>
      <c r="Z35" s="442"/>
      <c r="AA35" s="442"/>
      <c r="AB35" s="442"/>
      <c r="AC35" s="442"/>
      <c r="AD35" s="442"/>
      <c r="AE35" s="442"/>
      <c r="AF35" s="442"/>
      <c r="AG35" s="442"/>
      <c r="AH35" s="442"/>
      <c r="AI35" s="442"/>
      <c r="AJ35" s="442"/>
      <c r="AK35" s="442"/>
      <c r="AL35" s="442"/>
      <c r="AM35" s="442"/>
      <c r="AN35" s="442"/>
      <c r="AO35" s="442"/>
      <c r="AP35" s="442"/>
      <c r="AQ35" s="442"/>
      <c r="AR35" s="442"/>
      <c r="AS35" s="442"/>
      <c r="AT35" s="442"/>
      <c r="AU35" s="442"/>
      <c r="AV35" s="442"/>
      <c r="AW35" s="442"/>
      <c r="AX35" s="442"/>
      <c r="AY35" s="442"/>
      <c r="AZ35" s="442"/>
    </row>
    <row r="36" spans="2:52" ht="9.9499999999999993" hidden="1" customHeight="1" outlineLevel="1">
      <c r="B36" s="435"/>
      <c r="C36" s="437"/>
      <c r="D36" s="437"/>
      <c r="E36" s="437"/>
      <c r="F36" s="437"/>
      <c r="G36" s="436"/>
      <c r="H36" s="436"/>
      <c r="I36" s="436"/>
      <c r="J36" s="436"/>
      <c r="K36" s="436"/>
      <c r="L36" s="438"/>
      <c r="M36" s="438"/>
      <c r="N36" s="438"/>
      <c r="O36" s="438"/>
      <c r="P36" s="438"/>
      <c r="Q36" s="438"/>
      <c r="R36" s="438"/>
      <c r="S36" s="438"/>
      <c r="T36" s="439"/>
      <c r="U36" s="439"/>
      <c r="V36" s="439"/>
      <c r="W36" s="431"/>
      <c r="X36" s="442"/>
      <c r="Y36" s="442"/>
      <c r="Z36" s="442"/>
      <c r="AA36" s="442"/>
      <c r="AB36" s="442"/>
      <c r="AC36" s="442"/>
      <c r="AD36" s="442"/>
      <c r="AE36" s="442"/>
      <c r="AF36" s="442"/>
      <c r="AG36" s="442"/>
      <c r="AH36" s="442"/>
      <c r="AI36" s="442"/>
      <c r="AJ36" s="442"/>
      <c r="AK36" s="442"/>
      <c r="AL36" s="442"/>
      <c r="AM36" s="442"/>
      <c r="AN36" s="442"/>
      <c r="AO36" s="442"/>
      <c r="AP36" s="442"/>
      <c r="AQ36" s="442"/>
      <c r="AR36" s="442"/>
      <c r="AS36" s="442"/>
      <c r="AT36" s="442"/>
      <c r="AU36" s="442"/>
      <c r="AV36" s="442"/>
      <c r="AW36" s="442"/>
      <c r="AX36" s="442"/>
      <c r="AY36" s="442"/>
      <c r="AZ36" s="442"/>
    </row>
    <row r="37" spans="2:52" ht="20.100000000000001" customHeight="1" collapsed="1">
      <c r="B37" s="714">
        <f>B25+1</f>
        <v>3</v>
      </c>
      <c r="C37" s="1013"/>
      <c r="D37" s="1014"/>
      <c r="E37" s="1014"/>
      <c r="F37" s="1015"/>
      <c r="G37" s="1016"/>
      <c r="H37" s="1017"/>
      <c r="I37" s="1017"/>
      <c r="J37" s="1017"/>
      <c r="K37" s="1018"/>
      <c r="L37" s="701">
        <f t="shared" ref="L37:R37" si="8">SUM(L38:L47)</f>
        <v>0</v>
      </c>
      <c r="M37" s="702">
        <f t="shared" si="8"/>
        <v>0</v>
      </c>
      <c r="N37" s="703">
        <f t="shared" si="8"/>
        <v>0</v>
      </c>
      <c r="O37" s="703">
        <f t="shared" si="8"/>
        <v>0</v>
      </c>
      <c r="P37" s="702">
        <f t="shared" si="8"/>
        <v>0</v>
      </c>
      <c r="Q37" s="704">
        <f t="shared" si="8"/>
        <v>0</v>
      </c>
      <c r="R37" s="701">
        <f t="shared" si="8"/>
        <v>0</v>
      </c>
      <c r="S37" s="705">
        <v>1</v>
      </c>
      <c r="T37" s="706">
        <f>(S38*T38)+(S39*T39)+(S40*T40)+(S41*T41)+(S42*T42)+(S43*T43)+(S44*T44)+(S45*T45)+(S46*T46)+(S47*T47)</f>
        <v>0</v>
      </c>
      <c r="U37" s="665">
        <f t="shared" ref="U37:U47" si="9">S37*T37*(1+MGKZ)*(1+Gewinn)*(1+Sicherheit)</f>
        <v>0</v>
      </c>
      <c r="V37" s="643">
        <f t="shared" ref="V37:V47" si="10">R37*Fertigung</f>
        <v>0</v>
      </c>
      <c r="W37" s="50">
        <f t="shared" ref="W37:W47" si="11">L37*$E$6+M37*$M$6+N37*$M$7+O37*$M$8+P37*$E$7+Q37*$M$9+U37+V37</f>
        <v>0</v>
      </c>
      <c r="X37" s="442"/>
      <c r="Y37" s="442"/>
      <c r="Z37" s="442"/>
      <c r="AA37" s="442"/>
      <c r="AB37" s="442"/>
      <c r="AC37" s="442"/>
      <c r="AD37" s="442"/>
      <c r="AE37" s="442"/>
      <c r="AF37" s="442"/>
      <c r="AG37" s="442"/>
      <c r="AH37" s="442"/>
      <c r="AI37" s="442"/>
      <c r="AJ37" s="442"/>
      <c r="AK37" s="442"/>
      <c r="AL37" s="442"/>
      <c r="AM37" s="442"/>
      <c r="AN37" s="442"/>
      <c r="AO37" s="442"/>
      <c r="AP37" s="442"/>
      <c r="AQ37" s="442"/>
      <c r="AR37" s="442"/>
      <c r="AS37" s="442"/>
      <c r="AT37" s="442"/>
      <c r="AU37" s="442"/>
      <c r="AV37" s="442"/>
      <c r="AW37" s="442"/>
      <c r="AX37" s="442"/>
      <c r="AY37" s="442"/>
      <c r="AZ37" s="442"/>
    </row>
    <row r="38" spans="2:52" ht="20.100000000000001" hidden="1" customHeight="1" outlineLevel="1">
      <c r="B38" s="433"/>
      <c r="C38" s="1002"/>
      <c r="D38" s="1003"/>
      <c r="E38" s="1003"/>
      <c r="F38" s="1004"/>
      <c r="G38" s="1005"/>
      <c r="H38" s="1006"/>
      <c r="I38" s="1006"/>
      <c r="J38" s="1006"/>
      <c r="K38" s="1007"/>
      <c r="L38" s="715"/>
      <c r="M38" s="715"/>
      <c r="N38" s="715"/>
      <c r="O38" s="715"/>
      <c r="P38" s="715"/>
      <c r="Q38" s="715"/>
      <c r="R38" s="715"/>
      <c r="S38" s="716"/>
      <c r="T38" s="717"/>
      <c r="U38" s="720">
        <f t="shared" si="9"/>
        <v>0</v>
      </c>
      <c r="V38" s="721">
        <f t="shared" si="10"/>
        <v>0</v>
      </c>
      <c r="W38" s="722">
        <f t="shared" si="11"/>
        <v>0</v>
      </c>
      <c r="X38" s="442"/>
      <c r="Y38" s="442"/>
      <c r="Z38" s="442"/>
      <c r="AA38" s="442"/>
      <c r="AB38" s="442"/>
      <c r="AC38" s="442"/>
      <c r="AD38" s="442"/>
      <c r="AE38" s="442"/>
      <c r="AF38" s="442"/>
      <c r="AG38" s="442"/>
      <c r="AH38" s="442"/>
      <c r="AI38" s="442"/>
      <c r="AJ38" s="442"/>
      <c r="AK38" s="442"/>
      <c r="AL38" s="442"/>
      <c r="AM38" s="442"/>
      <c r="AN38" s="442"/>
      <c r="AO38" s="442"/>
      <c r="AP38" s="442"/>
      <c r="AQ38" s="442"/>
      <c r="AR38" s="442"/>
      <c r="AS38" s="442"/>
      <c r="AT38" s="442"/>
      <c r="AU38" s="442"/>
      <c r="AV38" s="442"/>
      <c r="AW38" s="442"/>
      <c r="AX38" s="442"/>
      <c r="AY38" s="442"/>
      <c r="AZ38" s="442"/>
    </row>
    <row r="39" spans="2:52" ht="20.100000000000001" hidden="1" customHeight="1" outlineLevel="1">
      <c r="B39" s="434"/>
      <c r="C39" s="1002"/>
      <c r="D39" s="1003"/>
      <c r="E39" s="1003"/>
      <c r="F39" s="1004"/>
      <c r="G39" s="1005"/>
      <c r="H39" s="1006"/>
      <c r="I39" s="1006"/>
      <c r="J39" s="1006"/>
      <c r="K39" s="1007"/>
      <c r="L39" s="715"/>
      <c r="M39" s="715"/>
      <c r="N39" s="715"/>
      <c r="O39" s="715"/>
      <c r="P39" s="715"/>
      <c r="Q39" s="715"/>
      <c r="R39" s="715"/>
      <c r="S39" s="716"/>
      <c r="T39" s="717"/>
      <c r="U39" s="720">
        <f t="shared" si="9"/>
        <v>0</v>
      </c>
      <c r="V39" s="721">
        <f t="shared" si="10"/>
        <v>0</v>
      </c>
      <c r="W39" s="722">
        <f t="shared" si="11"/>
        <v>0</v>
      </c>
      <c r="X39" s="442"/>
      <c r="Y39" s="442"/>
      <c r="Z39" s="442"/>
      <c r="AA39" s="442"/>
      <c r="AB39" s="442"/>
      <c r="AC39" s="442"/>
      <c r="AD39" s="442"/>
      <c r="AE39" s="442"/>
      <c r="AF39" s="442"/>
      <c r="AG39" s="442"/>
      <c r="AH39" s="442"/>
      <c r="AI39" s="442"/>
      <c r="AJ39" s="442"/>
      <c r="AK39" s="442"/>
      <c r="AL39" s="442"/>
      <c r="AM39" s="442"/>
      <c r="AN39" s="442"/>
      <c r="AO39" s="442"/>
      <c r="AP39" s="442"/>
      <c r="AQ39" s="442"/>
      <c r="AR39" s="442"/>
      <c r="AS39" s="442"/>
      <c r="AT39" s="442"/>
      <c r="AU39" s="442"/>
      <c r="AV39" s="442"/>
      <c r="AW39" s="442"/>
      <c r="AX39" s="442"/>
      <c r="AY39" s="442"/>
      <c r="AZ39" s="442"/>
    </row>
    <row r="40" spans="2:52" ht="20.100000000000001" hidden="1" customHeight="1" outlineLevel="1">
      <c r="B40" s="434"/>
      <c r="C40" s="1002"/>
      <c r="D40" s="1003"/>
      <c r="E40" s="1003"/>
      <c r="F40" s="1004"/>
      <c r="G40" s="1005"/>
      <c r="H40" s="1006"/>
      <c r="I40" s="1006"/>
      <c r="J40" s="1006"/>
      <c r="K40" s="1007"/>
      <c r="L40" s="715"/>
      <c r="M40" s="715"/>
      <c r="N40" s="715"/>
      <c r="O40" s="715"/>
      <c r="P40" s="715"/>
      <c r="Q40" s="715"/>
      <c r="R40" s="715"/>
      <c r="S40" s="716"/>
      <c r="T40" s="717"/>
      <c r="U40" s="720">
        <f t="shared" si="9"/>
        <v>0</v>
      </c>
      <c r="V40" s="721">
        <f t="shared" si="10"/>
        <v>0</v>
      </c>
      <c r="W40" s="722">
        <f t="shared" si="11"/>
        <v>0</v>
      </c>
      <c r="X40" s="442"/>
      <c r="Y40" s="442"/>
      <c r="Z40" s="442"/>
      <c r="AA40" s="442"/>
      <c r="AB40" s="442"/>
      <c r="AC40" s="442"/>
      <c r="AD40" s="442"/>
      <c r="AE40" s="442"/>
      <c r="AF40" s="442"/>
      <c r="AG40" s="442"/>
      <c r="AH40" s="442"/>
      <c r="AI40" s="442"/>
      <c r="AJ40" s="442"/>
      <c r="AK40" s="442"/>
      <c r="AL40" s="442"/>
      <c r="AM40" s="442"/>
      <c r="AN40" s="442"/>
      <c r="AO40" s="442"/>
      <c r="AP40" s="442"/>
      <c r="AQ40" s="442"/>
      <c r="AR40" s="442"/>
      <c r="AS40" s="442"/>
      <c r="AT40" s="442"/>
      <c r="AU40" s="442"/>
      <c r="AV40" s="442"/>
      <c r="AW40" s="442"/>
      <c r="AX40" s="442"/>
      <c r="AY40" s="442"/>
      <c r="AZ40" s="442"/>
    </row>
    <row r="41" spans="2:52" ht="20.100000000000001" hidden="1" customHeight="1" outlineLevel="1">
      <c r="B41" s="434"/>
      <c r="C41" s="1002"/>
      <c r="D41" s="1003"/>
      <c r="E41" s="1003"/>
      <c r="F41" s="1004"/>
      <c r="G41" s="1005"/>
      <c r="H41" s="1006"/>
      <c r="I41" s="1006"/>
      <c r="J41" s="1006"/>
      <c r="K41" s="1007"/>
      <c r="L41" s="715"/>
      <c r="M41" s="715"/>
      <c r="N41" s="715"/>
      <c r="O41" s="715"/>
      <c r="P41" s="715"/>
      <c r="Q41" s="715"/>
      <c r="R41" s="715"/>
      <c r="S41" s="716"/>
      <c r="T41" s="717"/>
      <c r="U41" s="720">
        <f t="shared" si="9"/>
        <v>0</v>
      </c>
      <c r="V41" s="721">
        <f t="shared" si="10"/>
        <v>0</v>
      </c>
      <c r="W41" s="722">
        <f t="shared" si="11"/>
        <v>0</v>
      </c>
      <c r="X41" s="442"/>
      <c r="Y41" s="442"/>
      <c r="Z41" s="442"/>
      <c r="AA41" s="442"/>
      <c r="AB41" s="442"/>
      <c r="AC41" s="442"/>
      <c r="AD41" s="442"/>
      <c r="AE41" s="442"/>
      <c r="AF41" s="442"/>
      <c r="AG41" s="442"/>
      <c r="AH41" s="442"/>
      <c r="AI41" s="442"/>
      <c r="AJ41" s="442"/>
      <c r="AK41" s="442"/>
      <c r="AL41" s="442"/>
      <c r="AM41" s="442"/>
      <c r="AN41" s="442"/>
      <c r="AO41" s="442"/>
      <c r="AP41" s="442"/>
      <c r="AQ41" s="442"/>
      <c r="AR41" s="442"/>
      <c r="AS41" s="442"/>
      <c r="AT41" s="442"/>
      <c r="AU41" s="442"/>
      <c r="AV41" s="442"/>
      <c r="AW41" s="442"/>
      <c r="AX41" s="442"/>
      <c r="AY41" s="442"/>
      <c r="AZ41" s="442"/>
    </row>
    <row r="42" spans="2:52" ht="20.100000000000001" hidden="1" customHeight="1" outlineLevel="1">
      <c r="B42" s="434"/>
      <c r="C42" s="1002"/>
      <c r="D42" s="1003"/>
      <c r="E42" s="1003"/>
      <c r="F42" s="1004"/>
      <c r="G42" s="1005"/>
      <c r="H42" s="1006"/>
      <c r="I42" s="1006"/>
      <c r="J42" s="1006"/>
      <c r="K42" s="1007"/>
      <c r="L42" s="715"/>
      <c r="M42" s="715"/>
      <c r="N42" s="715"/>
      <c r="O42" s="715"/>
      <c r="P42" s="715"/>
      <c r="Q42" s="715"/>
      <c r="R42" s="715"/>
      <c r="S42" s="716"/>
      <c r="T42" s="717"/>
      <c r="U42" s="720">
        <f t="shared" si="9"/>
        <v>0</v>
      </c>
      <c r="V42" s="721">
        <f t="shared" si="10"/>
        <v>0</v>
      </c>
      <c r="W42" s="722">
        <f t="shared" si="11"/>
        <v>0</v>
      </c>
      <c r="X42" s="442"/>
      <c r="Y42" s="442"/>
      <c r="Z42" s="442"/>
      <c r="AA42" s="442"/>
      <c r="AB42" s="442"/>
      <c r="AC42" s="442"/>
      <c r="AD42" s="442"/>
      <c r="AE42" s="442"/>
      <c r="AF42" s="442"/>
      <c r="AG42" s="442"/>
      <c r="AH42" s="442"/>
      <c r="AI42" s="442"/>
      <c r="AJ42" s="442"/>
      <c r="AK42" s="442"/>
      <c r="AL42" s="442"/>
      <c r="AM42" s="442"/>
      <c r="AN42" s="442"/>
      <c r="AO42" s="442"/>
      <c r="AP42" s="442"/>
      <c r="AQ42" s="442"/>
      <c r="AR42" s="442"/>
      <c r="AS42" s="442"/>
      <c r="AT42" s="442"/>
      <c r="AU42" s="442"/>
      <c r="AV42" s="442"/>
      <c r="AW42" s="442"/>
      <c r="AX42" s="442"/>
      <c r="AY42" s="442"/>
      <c r="AZ42" s="442"/>
    </row>
    <row r="43" spans="2:52" ht="20.100000000000001" hidden="1" customHeight="1" outlineLevel="1">
      <c r="B43" s="434"/>
      <c r="C43" s="1002"/>
      <c r="D43" s="1003"/>
      <c r="E43" s="1003"/>
      <c r="F43" s="1004"/>
      <c r="G43" s="1005"/>
      <c r="H43" s="1006"/>
      <c r="I43" s="1006"/>
      <c r="J43" s="1006"/>
      <c r="K43" s="1007"/>
      <c r="L43" s="715"/>
      <c r="M43" s="715"/>
      <c r="N43" s="715"/>
      <c r="O43" s="715"/>
      <c r="P43" s="715"/>
      <c r="Q43" s="715"/>
      <c r="R43" s="715"/>
      <c r="S43" s="716"/>
      <c r="T43" s="717"/>
      <c r="U43" s="720">
        <f t="shared" si="9"/>
        <v>0</v>
      </c>
      <c r="V43" s="721">
        <f t="shared" si="10"/>
        <v>0</v>
      </c>
      <c r="W43" s="722">
        <f t="shared" si="11"/>
        <v>0</v>
      </c>
      <c r="X43" s="442"/>
      <c r="Y43" s="442"/>
      <c r="Z43" s="442"/>
      <c r="AA43" s="442"/>
      <c r="AB43" s="442"/>
      <c r="AC43" s="442"/>
      <c r="AD43" s="442"/>
      <c r="AE43" s="442"/>
      <c r="AF43" s="442"/>
      <c r="AG43" s="442"/>
      <c r="AH43" s="442"/>
      <c r="AI43" s="442"/>
      <c r="AJ43" s="442"/>
      <c r="AK43" s="442"/>
      <c r="AL43" s="442"/>
      <c r="AM43" s="442"/>
      <c r="AN43" s="442"/>
      <c r="AO43" s="442"/>
      <c r="AP43" s="442"/>
      <c r="AQ43" s="442"/>
      <c r="AR43" s="442"/>
      <c r="AS43" s="442"/>
      <c r="AT43" s="442"/>
      <c r="AU43" s="442"/>
      <c r="AV43" s="442"/>
      <c r="AW43" s="442"/>
      <c r="AX43" s="442"/>
      <c r="AY43" s="442"/>
      <c r="AZ43" s="442"/>
    </row>
    <row r="44" spans="2:52" ht="20.100000000000001" hidden="1" customHeight="1" outlineLevel="1">
      <c r="B44" s="434"/>
      <c r="C44" s="1002"/>
      <c r="D44" s="1003"/>
      <c r="E44" s="1003"/>
      <c r="F44" s="1004"/>
      <c r="G44" s="1005"/>
      <c r="H44" s="1006"/>
      <c r="I44" s="1006"/>
      <c r="J44" s="1006"/>
      <c r="K44" s="1007"/>
      <c r="L44" s="715"/>
      <c r="M44" s="715"/>
      <c r="N44" s="715"/>
      <c r="O44" s="715"/>
      <c r="P44" s="715"/>
      <c r="Q44" s="715"/>
      <c r="R44" s="715"/>
      <c r="S44" s="716"/>
      <c r="T44" s="717"/>
      <c r="U44" s="720">
        <f t="shared" si="9"/>
        <v>0</v>
      </c>
      <c r="V44" s="721">
        <f t="shared" si="10"/>
        <v>0</v>
      </c>
      <c r="W44" s="722">
        <f t="shared" si="11"/>
        <v>0</v>
      </c>
      <c r="X44" s="442"/>
      <c r="Y44" s="442"/>
      <c r="Z44" s="442"/>
      <c r="AA44" s="442"/>
      <c r="AB44" s="442"/>
      <c r="AC44" s="442"/>
      <c r="AD44" s="442"/>
      <c r="AE44" s="442"/>
      <c r="AF44" s="442"/>
      <c r="AG44" s="442"/>
      <c r="AH44" s="442"/>
      <c r="AI44" s="442"/>
      <c r="AJ44" s="442"/>
      <c r="AK44" s="442"/>
      <c r="AL44" s="442"/>
      <c r="AM44" s="442"/>
      <c r="AN44" s="442"/>
      <c r="AO44" s="442"/>
      <c r="AP44" s="442"/>
      <c r="AQ44" s="442"/>
      <c r="AR44" s="442"/>
      <c r="AS44" s="442"/>
      <c r="AT44" s="442"/>
      <c r="AU44" s="442"/>
      <c r="AV44" s="442"/>
      <c r="AW44" s="442"/>
      <c r="AX44" s="442"/>
      <c r="AY44" s="442"/>
      <c r="AZ44" s="442"/>
    </row>
    <row r="45" spans="2:52" ht="20.100000000000001" hidden="1" customHeight="1" outlineLevel="1">
      <c r="B45" s="434"/>
      <c r="C45" s="1002"/>
      <c r="D45" s="1003"/>
      <c r="E45" s="1003"/>
      <c r="F45" s="1004"/>
      <c r="G45" s="1005"/>
      <c r="H45" s="1006"/>
      <c r="I45" s="1006"/>
      <c r="J45" s="1006"/>
      <c r="K45" s="1007"/>
      <c r="L45" s="715"/>
      <c r="M45" s="715"/>
      <c r="N45" s="715"/>
      <c r="O45" s="715"/>
      <c r="P45" s="715"/>
      <c r="Q45" s="715"/>
      <c r="R45" s="715"/>
      <c r="S45" s="716"/>
      <c r="T45" s="717"/>
      <c r="U45" s="720">
        <f t="shared" si="9"/>
        <v>0</v>
      </c>
      <c r="V45" s="721">
        <f t="shared" si="10"/>
        <v>0</v>
      </c>
      <c r="W45" s="722">
        <f t="shared" si="11"/>
        <v>0</v>
      </c>
      <c r="X45" s="442"/>
      <c r="Y45" s="442"/>
      <c r="Z45" s="442"/>
      <c r="AA45" s="442"/>
      <c r="AB45" s="442"/>
      <c r="AC45" s="442"/>
      <c r="AD45" s="442"/>
      <c r="AE45" s="442"/>
      <c r="AF45" s="442"/>
      <c r="AG45" s="442"/>
      <c r="AH45" s="442"/>
      <c r="AI45" s="442"/>
      <c r="AJ45" s="442"/>
      <c r="AK45" s="442"/>
      <c r="AL45" s="442"/>
      <c r="AM45" s="442"/>
      <c r="AN45" s="442"/>
      <c r="AO45" s="442"/>
      <c r="AP45" s="442"/>
      <c r="AQ45" s="442"/>
      <c r="AR45" s="442"/>
      <c r="AS45" s="442"/>
      <c r="AT45" s="442"/>
      <c r="AU45" s="442"/>
      <c r="AV45" s="442"/>
      <c r="AW45" s="442"/>
      <c r="AX45" s="442"/>
      <c r="AY45" s="442"/>
      <c r="AZ45" s="442"/>
    </row>
    <row r="46" spans="2:52" ht="20.100000000000001" hidden="1" customHeight="1" outlineLevel="1">
      <c r="B46" s="434"/>
      <c r="C46" s="1002"/>
      <c r="D46" s="1003"/>
      <c r="E46" s="1003"/>
      <c r="F46" s="1004"/>
      <c r="G46" s="1005"/>
      <c r="H46" s="1006"/>
      <c r="I46" s="1006"/>
      <c r="J46" s="1006"/>
      <c r="K46" s="1007"/>
      <c r="L46" s="715"/>
      <c r="M46" s="715"/>
      <c r="N46" s="715"/>
      <c r="O46" s="715"/>
      <c r="P46" s="715"/>
      <c r="Q46" s="715"/>
      <c r="R46" s="715"/>
      <c r="S46" s="716"/>
      <c r="T46" s="717"/>
      <c r="U46" s="720">
        <f t="shared" si="9"/>
        <v>0</v>
      </c>
      <c r="V46" s="721">
        <f t="shared" si="10"/>
        <v>0</v>
      </c>
      <c r="W46" s="722">
        <f t="shared" si="11"/>
        <v>0</v>
      </c>
      <c r="X46" s="442"/>
      <c r="Y46" s="442"/>
      <c r="Z46" s="442"/>
      <c r="AA46" s="442"/>
      <c r="AB46" s="442"/>
      <c r="AC46" s="442"/>
      <c r="AD46" s="442"/>
      <c r="AE46" s="442"/>
      <c r="AF46" s="442"/>
      <c r="AG46" s="442"/>
      <c r="AH46" s="442"/>
      <c r="AI46" s="442"/>
      <c r="AJ46" s="442"/>
      <c r="AK46" s="442"/>
      <c r="AL46" s="442"/>
      <c r="AM46" s="442"/>
      <c r="AN46" s="442"/>
      <c r="AO46" s="442"/>
      <c r="AP46" s="442"/>
      <c r="AQ46" s="442"/>
      <c r="AR46" s="442"/>
      <c r="AS46" s="442"/>
      <c r="AT46" s="442"/>
      <c r="AU46" s="442"/>
      <c r="AV46" s="442"/>
      <c r="AW46" s="442"/>
      <c r="AX46" s="442"/>
      <c r="AY46" s="442"/>
      <c r="AZ46" s="442"/>
    </row>
    <row r="47" spans="2:52" ht="20.100000000000001" hidden="1" customHeight="1" outlineLevel="1">
      <c r="B47" s="434"/>
      <c r="C47" s="1002"/>
      <c r="D47" s="1003"/>
      <c r="E47" s="1003"/>
      <c r="F47" s="1004"/>
      <c r="G47" s="1005"/>
      <c r="H47" s="1006"/>
      <c r="I47" s="1006"/>
      <c r="J47" s="1006"/>
      <c r="K47" s="1007"/>
      <c r="L47" s="715"/>
      <c r="M47" s="715"/>
      <c r="N47" s="715"/>
      <c r="O47" s="715"/>
      <c r="P47" s="715"/>
      <c r="Q47" s="715"/>
      <c r="R47" s="715"/>
      <c r="S47" s="716"/>
      <c r="T47" s="717"/>
      <c r="U47" s="720">
        <f t="shared" si="9"/>
        <v>0</v>
      </c>
      <c r="V47" s="721">
        <f t="shared" si="10"/>
        <v>0</v>
      </c>
      <c r="W47" s="722">
        <f t="shared" si="11"/>
        <v>0</v>
      </c>
      <c r="X47" s="442"/>
      <c r="Y47" s="442"/>
      <c r="Z47" s="442"/>
      <c r="AA47" s="442"/>
      <c r="AB47" s="442"/>
      <c r="AC47" s="442"/>
      <c r="AD47" s="442"/>
      <c r="AE47" s="442"/>
      <c r="AF47" s="442"/>
      <c r="AG47" s="442"/>
      <c r="AH47" s="442"/>
      <c r="AI47" s="442"/>
      <c r="AJ47" s="442"/>
      <c r="AK47" s="442"/>
      <c r="AL47" s="442"/>
      <c r="AM47" s="442"/>
      <c r="AN47" s="442"/>
      <c r="AO47" s="442"/>
      <c r="AP47" s="442"/>
      <c r="AQ47" s="442"/>
      <c r="AR47" s="442"/>
      <c r="AS47" s="442"/>
      <c r="AT47" s="442"/>
      <c r="AU47" s="442"/>
      <c r="AV47" s="442"/>
      <c r="AW47" s="442"/>
      <c r="AX47" s="442"/>
      <c r="AY47" s="442"/>
      <c r="AZ47" s="442"/>
    </row>
    <row r="48" spans="2:52" s="19" customFormat="1" ht="9.9499999999999993" hidden="1" customHeight="1" outlineLevel="1">
      <c r="B48" s="435"/>
      <c r="C48" s="437"/>
      <c r="D48" s="437"/>
      <c r="E48" s="437"/>
      <c r="F48" s="437"/>
      <c r="G48" s="666"/>
      <c r="H48" s="666"/>
      <c r="I48" s="666"/>
      <c r="J48" s="666"/>
      <c r="K48" s="666"/>
      <c r="L48" s="438"/>
      <c r="M48" s="438"/>
      <c r="N48" s="438"/>
      <c r="O48" s="438"/>
      <c r="P48" s="438"/>
      <c r="Q48" s="438"/>
      <c r="R48" s="438"/>
      <c r="S48" s="438"/>
      <c r="T48" s="439"/>
      <c r="U48" s="439"/>
      <c r="V48" s="439"/>
      <c r="W48" s="667"/>
      <c r="X48" s="668"/>
      <c r="Y48" s="668"/>
      <c r="Z48" s="668"/>
      <c r="AA48" s="668"/>
      <c r="AB48" s="668"/>
      <c r="AC48" s="668"/>
      <c r="AD48" s="668"/>
      <c r="AE48" s="668"/>
      <c r="AF48" s="668"/>
      <c r="AG48" s="668"/>
      <c r="AH48" s="668"/>
      <c r="AI48" s="668"/>
      <c r="AJ48" s="668"/>
      <c r="AK48" s="668"/>
      <c r="AL48" s="668"/>
      <c r="AM48" s="668"/>
      <c r="AN48" s="668"/>
      <c r="AO48" s="668"/>
      <c r="AP48" s="668"/>
      <c r="AQ48" s="668"/>
      <c r="AR48" s="668"/>
      <c r="AS48" s="668"/>
      <c r="AT48" s="668"/>
      <c r="AU48" s="668"/>
      <c r="AV48" s="668"/>
      <c r="AW48" s="668"/>
      <c r="AX48" s="668"/>
      <c r="AY48" s="668"/>
      <c r="AZ48" s="668"/>
    </row>
    <row r="49" spans="2:52" ht="20.100000000000001" customHeight="1" collapsed="1">
      <c r="B49" s="714">
        <f>B37+1</f>
        <v>4</v>
      </c>
      <c r="C49" s="1013"/>
      <c r="D49" s="1014"/>
      <c r="E49" s="1014"/>
      <c r="F49" s="1015"/>
      <c r="G49" s="1016"/>
      <c r="H49" s="1017"/>
      <c r="I49" s="1017"/>
      <c r="J49" s="1017"/>
      <c r="K49" s="1018"/>
      <c r="L49" s="701">
        <f t="shared" ref="L49:R49" si="12">SUM(L50:L59)</f>
        <v>0</v>
      </c>
      <c r="M49" s="702">
        <f t="shared" si="12"/>
        <v>0</v>
      </c>
      <c r="N49" s="703">
        <f t="shared" si="12"/>
        <v>0</v>
      </c>
      <c r="O49" s="703">
        <f t="shared" si="12"/>
        <v>0</v>
      </c>
      <c r="P49" s="702">
        <f t="shared" si="12"/>
        <v>0</v>
      </c>
      <c r="Q49" s="704">
        <f t="shared" si="12"/>
        <v>0</v>
      </c>
      <c r="R49" s="701">
        <f t="shared" si="12"/>
        <v>0</v>
      </c>
      <c r="S49" s="705">
        <v>1</v>
      </c>
      <c r="T49" s="706">
        <f>(S50*T50)+(S51*T51)+(S52*T52)+(S53*T53)+(S54*T54)+(S55*T55)+(S56*T56)+(S57*T57)+(S58*T58)+(S59*T59)</f>
        <v>0</v>
      </c>
      <c r="U49" s="665">
        <f t="shared" ref="U49:U59" si="13">S49*T49*(1+MGKZ)*(1+Gewinn)*(1+Sicherheit)</f>
        <v>0</v>
      </c>
      <c r="V49" s="643">
        <f t="shared" ref="V49:V59" si="14">R49*Fertigung</f>
        <v>0</v>
      </c>
      <c r="W49" s="50">
        <f t="shared" ref="W49:W59" si="15">L49*$E$6+M49*$M$6+N49*$M$7+O49*$M$8+P49*$E$7+Q49*$M$9+U49+V49</f>
        <v>0</v>
      </c>
      <c r="X49" s="442"/>
      <c r="Y49" s="442"/>
      <c r="Z49" s="442"/>
      <c r="AA49" s="442"/>
      <c r="AB49" s="442"/>
      <c r="AC49" s="442"/>
      <c r="AD49" s="442"/>
      <c r="AE49" s="442"/>
      <c r="AF49" s="442"/>
      <c r="AG49" s="442"/>
      <c r="AH49" s="442"/>
      <c r="AI49" s="442"/>
      <c r="AJ49" s="442"/>
      <c r="AK49" s="442"/>
      <c r="AL49" s="442"/>
      <c r="AM49" s="442"/>
      <c r="AN49" s="442"/>
      <c r="AO49" s="442"/>
      <c r="AP49" s="442"/>
      <c r="AQ49" s="442"/>
      <c r="AR49" s="442"/>
      <c r="AS49" s="442"/>
      <c r="AT49" s="442"/>
      <c r="AU49" s="442"/>
      <c r="AV49" s="442"/>
      <c r="AW49" s="442"/>
      <c r="AX49" s="442"/>
      <c r="AY49" s="442"/>
      <c r="AZ49" s="442"/>
    </row>
    <row r="50" spans="2:52" ht="20.100000000000001" hidden="1" customHeight="1" outlineLevel="1">
      <c r="B50" s="433"/>
      <c r="C50" s="1002"/>
      <c r="D50" s="1003"/>
      <c r="E50" s="1003"/>
      <c r="F50" s="1004"/>
      <c r="G50" s="1005"/>
      <c r="H50" s="1006"/>
      <c r="I50" s="1006"/>
      <c r="J50" s="1006"/>
      <c r="K50" s="1007"/>
      <c r="L50" s="715"/>
      <c r="M50" s="715"/>
      <c r="N50" s="715"/>
      <c r="O50" s="715"/>
      <c r="P50" s="715"/>
      <c r="Q50" s="715"/>
      <c r="R50" s="715"/>
      <c r="S50" s="716"/>
      <c r="T50" s="717"/>
      <c r="U50" s="720">
        <f t="shared" si="13"/>
        <v>0</v>
      </c>
      <c r="V50" s="721">
        <f t="shared" si="14"/>
        <v>0</v>
      </c>
      <c r="W50" s="722">
        <f t="shared" si="15"/>
        <v>0</v>
      </c>
      <c r="X50" s="442"/>
      <c r="Y50" s="442"/>
      <c r="Z50" s="442"/>
      <c r="AA50" s="442"/>
      <c r="AB50" s="442"/>
      <c r="AC50" s="442"/>
      <c r="AD50" s="442"/>
      <c r="AE50" s="442"/>
      <c r="AF50" s="442"/>
      <c r="AG50" s="442"/>
      <c r="AH50" s="442"/>
      <c r="AI50" s="442"/>
      <c r="AJ50" s="442"/>
      <c r="AK50" s="442"/>
      <c r="AL50" s="442"/>
      <c r="AM50" s="442"/>
      <c r="AN50" s="442"/>
      <c r="AO50" s="442"/>
      <c r="AP50" s="442"/>
      <c r="AQ50" s="442"/>
      <c r="AR50" s="442"/>
      <c r="AS50" s="442"/>
      <c r="AT50" s="442"/>
      <c r="AU50" s="442"/>
      <c r="AV50" s="442"/>
      <c r="AW50" s="442"/>
      <c r="AX50" s="442"/>
      <c r="AY50" s="442"/>
      <c r="AZ50" s="442"/>
    </row>
    <row r="51" spans="2:52" ht="20.100000000000001" hidden="1" customHeight="1" outlineLevel="1">
      <c r="B51" s="434"/>
      <c r="C51" s="1002"/>
      <c r="D51" s="1003"/>
      <c r="E51" s="1003"/>
      <c r="F51" s="1004"/>
      <c r="G51" s="1005"/>
      <c r="H51" s="1006"/>
      <c r="I51" s="1006"/>
      <c r="J51" s="1006"/>
      <c r="K51" s="1007"/>
      <c r="L51" s="715"/>
      <c r="M51" s="715"/>
      <c r="N51" s="715"/>
      <c r="O51" s="715"/>
      <c r="P51" s="715"/>
      <c r="Q51" s="715"/>
      <c r="R51" s="715"/>
      <c r="S51" s="716"/>
      <c r="T51" s="717"/>
      <c r="U51" s="720">
        <f t="shared" si="13"/>
        <v>0</v>
      </c>
      <c r="V51" s="721">
        <f t="shared" si="14"/>
        <v>0</v>
      </c>
      <c r="W51" s="722">
        <f t="shared" si="15"/>
        <v>0</v>
      </c>
      <c r="X51" s="442"/>
      <c r="Y51" s="442"/>
      <c r="Z51" s="442"/>
      <c r="AA51" s="442"/>
      <c r="AB51" s="442"/>
      <c r="AC51" s="442"/>
      <c r="AD51" s="442"/>
      <c r="AE51" s="442"/>
      <c r="AF51" s="442"/>
      <c r="AG51" s="442"/>
      <c r="AH51" s="442"/>
      <c r="AI51" s="442"/>
      <c r="AJ51" s="442"/>
      <c r="AK51" s="442"/>
      <c r="AL51" s="442"/>
      <c r="AM51" s="442"/>
      <c r="AN51" s="442"/>
      <c r="AO51" s="442"/>
      <c r="AP51" s="442"/>
      <c r="AQ51" s="442"/>
      <c r="AR51" s="442"/>
      <c r="AS51" s="442"/>
      <c r="AT51" s="442"/>
      <c r="AU51" s="442"/>
      <c r="AV51" s="442"/>
      <c r="AW51" s="442"/>
      <c r="AX51" s="442"/>
      <c r="AY51" s="442"/>
      <c r="AZ51" s="442"/>
    </row>
    <row r="52" spans="2:52" ht="20.100000000000001" hidden="1" customHeight="1" outlineLevel="1">
      <c r="B52" s="434"/>
      <c r="C52" s="1002"/>
      <c r="D52" s="1003"/>
      <c r="E52" s="1003"/>
      <c r="F52" s="1004"/>
      <c r="G52" s="1005"/>
      <c r="H52" s="1006"/>
      <c r="I52" s="1006"/>
      <c r="J52" s="1006"/>
      <c r="K52" s="1007"/>
      <c r="L52" s="715"/>
      <c r="M52" s="715"/>
      <c r="N52" s="715"/>
      <c r="O52" s="715"/>
      <c r="P52" s="715"/>
      <c r="Q52" s="715"/>
      <c r="R52" s="715"/>
      <c r="S52" s="716"/>
      <c r="T52" s="717"/>
      <c r="U52" s="720">
        <f t="shared" si="13"/>
        <v>0</v>
      </c>
      <c r="V52" s="721">
        <f t="shared" si="14"/>
        <v>0</v>
      </c>
      <c r="W52" s="722">
        <f t="shared" si="15"/>
        <v>0</v>
      </c>
      <c r="X52" s="442"/>
      <c r="Y52" s="442"/>
      <c r="Z52" s="442"/>
      <c r="AA52" s="442"/>
      <c r="AB52" s="442"/>
      <c r="AC52" s="442"/>
      <c r="AD52" s="442"/>
      <c r="AE52" s="442"/>
      <c r="AF52" s="442"/>
      <c r="AG52" s="442"/>
      <c r="AH52" s="442"/>
      <c r="AI52" s="442"/>
      <c r="AJ52" s="442"/>
      <c r="AK52" s="442"/>
      <c r="AL52" s="442"/>
      <c r="AM52" s="442"/>
      <c r="AN52" s="442"/>
      <c r="AO52" s="442"/>
      <c r="AP52" s="442"/>
      <c r="AQ52" s="442"/>
      <c r="AR52" s="442"/>
      <c r="AS52" s="442"/>
      <c r="AT52" s="442"/>
      <c r="AU52" s="442"/>
      <c r="AV52" s="442"/>
      <c r="AW52" s="442"/>
      <c r="AX52" s="442"/>
      <c r="AY52" s="442"/>
      <c r="AZ52" s="442"/>
    </row>
    <row r="53" spans="2:52" ht="20.100000000000001" hidden="1" customHeight="1" outlineLevel="1">
      <c r="B53" s="434"/>
      <c r="C53" s="1002"/>
      <c r="D53" s="1003"/>
      <c r="E53" s="1003"/>
      <c r="F53" s="1004"/>
      <c r="G53" s="1005"/>
      <c r="H53" s="1006"/>
      <c r="I53" s="1006"/>
      <c r="J53" s="1006"/>
      <c r="K53" s="1007"/>
      <c r="L53" s="715"/>
      <c r="M53" s="715"/>
      <c r="N53" s="715"/>
      <c r="O53" s="715"/>
      <c r="P53" s="715"/>
      <c r="Q53" s="715"/>
      <c r="R53" s="715"/>
      <c r="S53" s="716"/>
      <c r="T53" s="717"/>
      <c r="U53" s="720">
        <f t="shared" si="13"/>
        <v>0</v>
      </c>
      <c r="V53" s="721">
        <f t="shared" si="14"/>
        <v>0</v>
      </c>
      <c r="W53" s="722">
        <f t="shared" si="15"/>
        <v>0</v>
      </c>
      <c r="X53" s="442"/>
      <c r="Y53" s="442"/>
      <c r="Z53" s="442"/>
      <c r="AA53" s="442"/>
      <c r="AB53" s="442"/>
      <c r="AC53" s="442"/>
      <c r="AD53" s="442"/>
      <c r="AE53" s="442"/>
      <c r="AF53" s="442"/>
      <c r="AG53" s="442"/>
      <c r="AH53" s="442"/>
      <c r="AI53" s="442"/>
      <c r="AJ53" s="442"/>
      <c r="AK53" s="442"/>
      <c r="AL53" s="442"/>
      <c r="AM53" s="442"/>
      <c r="AN53" s="442"/>
      <c r="AO53" s="442"/>
      <c r="AP53" s="442"/>
      <c r="AQ53" s="442"/>
      <c r="AR53" s="442"/>
      <c r="AS53" s="442"/>
      <c r="AT53" s="442"/>
      <c r="AU53" s="442"/>
      <c r="AV53" s="442"/>
      <c r="AW53" s="442"/>
      <c r="AX53" s="442"/>
      <c r="AY53" s="442"/>
      <c r="AZ53" s="442"/>
    </row>
    <row r="54" spans="2:52" ht="20.100000000000001" hidden="1" customHeight="1" outlineLevel="1">
      <c r="B54" s="434"/>
      <c r="C54" s="1002"/>
      <c r="D54" s="1003"/>
      <c r="E54" s="1003"/>
      <c r="F54" s="1004"/>
      <c r="G54" s="1005"/>
      <c r="H54" s="1006"/>
      <c r="I54" s="1006"/>
      <c r="J54" s="1006"/>
      <c r="K54" s="1007"/>
      <c r="L54" s="715"/>
      <c r="M54" s="715"/>
      <c r="N54" s="715"/>
      <c r="O54" s="715"/>
      <c r="P54" s="715"/>
      <c r="Q54" s="715"/>
      <c r="R54" s="715"/>
      <c r="S54" s="716"/>
      <c r="T54" s="717"/>
      <c r="U54" s="720">
        <f t="shared" si="13"/>
        <v>0</v>
      </c>
      <c r="V54" s="721">
        <f t="shared" si="14"/>
        <v>0</v>
      </c>
      <c r="W54" s="722">
        <f t="shared" si="15"/>
        <v>0</v>
      </c>
      <c r="X54" s="442"/>
      <c r="Y54" s="442"/>
      <c r="Z54" s="442"/>
      <c r="AA54" s="442"/>
      <c r="AB54" s="442"/>
      <c r="AC54" s="442"/>
      <c r="AD54" s="442"/>
      <c r="AE54" s="442"/>
      <c r="AF54" s="442"/>
      <c r="AG54" s="442"/>
      <c r="AH54" s="442"/>
      <c r="AI54" s="442"/>
      <c r="AJ54" s="442"/>
      <c r="AK54" s="442"/>
      <c r="AL54" s="442"/>
      <c r="AM54" s="442"/>
      <c r="AN54" s="442"/>
      <c r="AO54" s="442"/>
      <c r="AP54" s="442"/>
      <c r="AQ54" s="442"/>
      <c r="AR54" s="442"/>
      <c r="AS54" s="442"/>
      <c r="AT54" s="442"/>
      <c r="AU54" s="442"/>
      <c r="AV54" s="442"/>
      <c r="AW54" s="442"/>
      <c r="AX54" s="442"/>
      <c r="AY54" s="442"/>
      <c r="AZ54" s="442"/>
    </row>
    <row r="55" spans="2:52" ht="20.100000000000001" hidden="1" customHeight="1" outlineLevel="1">
      <c r="B55" s="434"/>
      <c r="C55" s="1002" t="s">
        <v>283</v>
      </c>
      <c r="D55" s="1003"/>
      <c r="E55" s="1003"/>
      <c r="F55" s="1004"/>
      <c r="G55" s="1005"/>
      <c r="H55" s="1006"/>
      <c r="I55" s="1006"/>
      <c r="J55" s="1006"/>
      <c r="K55" s="1007"/>
      <c r="L55" s="715"/>
      <c r="M55" s="715"/>
      <c r="N55" s="715"/>
      <c r="O55" s="715"/>
      <c r="P55" s="715"/>
      <c r="Q55" s="715"/>
      <c r="R55" s="715"/>
      <c r="S55" s="716"/>
      <c r="T55" s="717"/>
      <c r="U55" s="720">
        <f t="shared" si="13"/>
        <v>0</v>
      </c>
      <c r="V55" s="721">
        <f t="shared" si="14"/>
        <v>0</v>
      </c>
      <c r="W55" s="722">
        <f t="shared" si="15"/>
        <v>0</v>
      </c>
      <c r="X55" s="442"/>
      <c r="Y55" s="442"/>
      <c r="Z55" s="442"/>
      <c r="AA55" s="442"/>
      <c r="AB55" s="442"/>
      <c r="AC55" s="442"/>
      <c r="AD55" s="442"/>
      <c r="AE55" s="442"/>
      <c r="AF55" s="442"/>
      <c r="AG55" s="442"/>
      <c r="AH55" s="442"/>
      <c r="AI55" s="442"/>
      <c r="AJ55" s="442"/>
      <c r="AK55" s="442"/>
      <c r="AL55" s="442"/>
      <c r="AM55" s="442"/>
      <c r="AN55" s="442"/>
      <c r="AO55" s="442"/>
      <c r="AP55" s="442"/>
      <c r="AQ55" s="442"/>
      <c r="AR55" s="442"/>
      <c r="AS55" s="442"/>
      <c r="AT55" s="442"/>
      <c r="AU55" s="442"/>
      <c r="AV55" s="442"/>
      <c r="AW55" s="442"/>
      <c r="AX55" s="442"/>
      <c r="AY55" s="442"/>
      <c r="AZ55" s="442"/>
    </row>
    <row r="56" spans="2:52" ht="20.100000000000001" hidden="1" customHeight="1" outlineLevel="1">
      <c r="B56" s="434"/>
      <c r="C56" s="1002"/>
      <c r="D56" s="1003"/>
      <c r="E56" s="1003"/>
      <c r="F56" s="1004"/>
      <c r="G56" s="1005"/>
      <c r="H56" s="1006"/>
      <c r="I56" s="1006"/>
      <c r="J56" s="1006"/>
      <c r="K56" s="1007"/>
      <c r="L56" s="715"/>
      <c r="M56" s="715"/>
      <c r="N56" s="715"/>
      <c r="O56" s="715"/>
      <c r="P56" s="715"/>
      <c r="Q56" s="715"/>
      <c r="R56" s="715"/>
      <c r="S56" s="716"/>
      <c r="T56" s="717"/>
      <c r="U56" s="720">
        <f t="shared" si="13"/>
        <v>0</v>
      </c>
      <c r="V56" s="721">
        <f t="shared" si="14"/>
        <v>0</v>
      </c>
      <c r="W56" s="722">
        <f t="shared" si="15"/>
        <v>0</v>
      </c>
      <c r="X56" s="442"/>
      <c r="Y56" s="442"/>
      <c r="Z56" s="442"/>
      <c r="AA56" s="442"/>
      <c r="AB56" s="442"/>
      <c r="AC56" s="442"/>
      <c r="AD56" s="442"/>
      <c r="AE56" s="442"/>
      <c r="AF56" s="442"/>
      <c r="AG56" s="442"/>
      <c r="AH56" s="442"/>
      <c r="AI56" s="442"/>
      <c r="AJ56" s="442"/>
      <c r="AK56" s="442"/>
      <c r="AL56" s="442"/>
      <c r="AM56" s="442"/>
      <c r="AN56" s="442"/>
      <c r="AO56" s="442"/>
      <c r="AP56" s="442"/>
      <c r="AQ56" s="442"/>
      <c r="AR56" s="442"/>
      <c r="AS56" s="442"/>
      <c r="AT56" s="442"/>
      <c r="AU56" s="442"/>
      <c r="AV56" s="442"/>
      <c r="AW56" s="442"/>
      <c r="AX56" s="442"/>
      <c r="AY56" s="442"/>
      <c r="AZ56" s="442"/>
    </row>
    <row r="57" spans="2:52" ht="20.100000000000001" hidden="1" customHeight="1" outlineLevel="1">
      <c r="B57" s="434"/>
      <c r="C57" s="1002"/>
      <c r="D57" s="1003"/>
      <c r="E57" s="1003"/>
      <c r="F57" s="1004"/>
      <c r="G57" s="1005"/>
      <c r="H57" s="1006"/>
      <c r="I57" s="1006"/>
      <c r="J57" s="1006"/>
      <c r="K57" s="1007"/>
      <c r="L57" s="715"/>
      <c r="M57" s="715"/>
      <c r="N57" s="715"/>
      <c r="O57" s="715"/>
      <c r="P57" s="715"/>
      <c r="Q57" s="715"/>
      <c r="R57" s="715"/>
      <c r="S57" s="716"/>
      <c r="T57" s="717"/>
      <c r="U57" s="720">
        <f t="shared" si="13"/>
        <v>0</v>
      </c>
      <c r="V57" s="721">
        <f t="shared" si="14"/>
        <v>0</v>
      </c>
      <c r="W57" s="722">
        <f t="shared" si="15"/>
        <v>0</v>
      </c>
      <c r="X57" s="442"/>
      <c r="Y57" s="442"/>
      <c r="Z57" s="442"/>
      <c r="AA57" s="442"/>
      <c r="AB57" s="442"/>
      <c r="AC57" s="442"/>
      <c r="AD57" s="442"/>
      <c r="AE57" s="442"/>
      <c r="AF57" s="442"/>
      <c r="AG57" s="442"/>
      <c r="AH57" s="442"/>
      <c r="AI57" s="442"/>
      <c r="AJ57" s="442"/>
      <c r="AK57" s="442"/>
      <c r="AL57" s="442"/>
      <c r="AM57" s="442"/>
      <c r="AN57" s="442"/>
      <c r="AO57" s="442"/>
      <c r="AP57" s="442"/>
      <c r="AQ57" s="442"/>
      <c r="AR57" s="442"/>
      <c r="AS57" s="442"/>
      <c r="AT57" s="442"/>
      <c r="AU57" s="442"/>
      <c r="AV57" s="442"/>
      <c r="AW57" s="442"/>
      <c r="AX57" s="442"/>
      <c r="AY57" s="442"/>
      <c r="AZ57" s="442"/>
    </row>
    <row r="58" spans="2:52" ht="20.100000000000001" hidden="1" customHeight="1" outlineLevel="1">
      <c r="B58" s="434"/>
      <c r="C58" s="1002"/>
      <c r="D58" s="1003"/>
      <c r="E58" s="1003"/>
      <c r="F58" s="1004"/>
      <c r="G58" s="1005"/>
      <c r="H58" s="1006"/>
      <c r="I58" s="1006"/>
      <c r="J58" s="1006"/>
      <c r="K58" s="1007"/>
      <c r="L58" s="715"/>
      <c r="M58" s="715"/>
      <c r="N58" s="715"/>
      <c r="O58" s="715"/>
      <c r="P58" s="715"/>
      <c r="Q58" s="715"/>
      <c r="R58" s="715"/>
      <c r="S58" s="716"/>
      <c r="T58" s="717"/>
      <c r="U58" s="720">
        <f t="shared" si="13"/>
        <v>0</v>
      </c>
      <c r="V58" s="721">
        <f t="shared" si="14"/>
        <v>0</v>
      </c>
      <c r="W58" s="722">
        <f t="shared" si="15"/>
        <v>0</v>
      </c>
      <c r="X58" s="442"/>
      <c r="Y58" s="442"/>
      <c r="Z58" s="442"/>
      <c r="AA58" s="442"/>
      <c r="AB58" s="442"/>
      <c r="AC58" s="442"/>
      <c r="AD58" s="442"/>
      <c r="AE58" s="442"/>
      <c r="AF58" s="442"/>
      <c r="AG58" s="442"/>
      <c r="AH58" s="442"/>
      <c r="AI58" s="442"/>
      <c r="AJ58" s="442"/>
      <c r="AK58" s="442"/>
      <c r="AL58" s="442"/>
      <c r="AM58" s="442"/>
      <c r="AN58" s="442"/>
      <c r="AO58" s="442"/>
      <c r="AP58" s="442"/>
      <c r="AQ58" s="442"/>
      <c r="AR58" s="442"/>
      <c r="AS58" s="442"/>
      <c r="AT58" s="442"/>
      <c r="AU58" s="442"/>
      <c r="AV58" s="442"/>
      <c r="AW58" s="442"/>
      <c r="AX58" s="442"/>
      <c r="AY58" s="442"/>
      <c r="AZ58" s="442"/>
    </row>
    <row r="59" spans="2:52" ht="20.100000000000001" hidden="1" customHeight="1" outlineLevel="1">
      <c r="B59" s="434"/>
      <c r="C59" s="1002"/>
      <c r="D59" s="1003"/>
      <c r="E59" s="1003"/>
      <c r="F59" s="1004"/>
      <c r="G59" s="1005"/>
      <c r="H59" s="1006"/>
      <c r="I59" s="1006"/>
      <c r="J59" s="1006"/>
      <c r="K59" s="1007"/>
      <c r="L59" s="715"/>
      <c r="M59" s="715"/>
      <c r="N59" s="715"/>
      <c r="O59" s="715"/>
      <c r="P59" s="715"/>
      <c r="Q59" s="715"/>
      <c r="R59" s="715"/>
      <c r="S59" s="716"/>
      <c r="T59" s="717"/>
      <c r="U59" s="720">
        <f t="shared" si="13"/>
        <v>0</v>
      </c>
      <c r="V59" s="721">
        <f t="shared" si="14"/>
        <v>0</v>
      </c>
      <c r="W59" s="722">
        <f t="shared" si="15"/>
        <v>0</v>
      </c>
      <c r="X59" s="442"/>
      <c r="Y59" s="442"/>
      <c r="Z59" s="442"/>
      <c r="AA59" s="442"/>
      <c r="AB59" s="442"/>
      <c r="AC59" s="442"/>
      <c r="AD59" s="442"/>
      <c r="AE59" s="442"/>
      <c r="AF59" s="442"/>
      <c r="AG59" s="442"/>
      <c r="AH59" s="442"/>
      <c r="AI59" s="442"/>
      <c r="AJ59" s="442"/>
      <c r="AK59" s="442"/>
      <c r="AL59" s="442"/>
      <c r="AM59" s="442"/>
      <c r="AN59" s="442"/>
      <c r="AO59" s="442"/>
      <c r="AP59" s="442"/>
      <c r="AQ59" s="442"/>
      <c r="AR59" s="442"/>
      <c r="AS59" s="442"/>
      <c r="AT59" s="442"/>
      <c r="AU59" s="442"/>
      <c r="AV59" s="442"/>
      <c r="AW59" s="442"/>
      <c r="AX59" s="442"/>
      <c r="AY59" s="442"/>
      <c r="AZ59" s="442"/>
    </row>
    <row r="60" spans="2:52" s="19" customFormat="1" ht="9.9499999999999993" hidden="1" customHeight="1" outlineLevel="1">
      <c r="B60" s="435"/>
      <c r="C60" s="437"/>
      <c r="D60" s="437"/>
      <c r="E60" s="437"/>
      <c r="F60" s="437"/>
      <c r="G60" s="666"/>
      <c r="H60" s="666"/>
      <c r="I60" s="666"/>
      <c r="J60" s="666"/>
      <c r="K60" s="666"/>
      <c r="L60" s="438"/>
      <c r="M60" s="438"/>
      <c r="N60" s="438"/>
      <c r="O60" s="438"/>
      <c r="P60" s="438"/>
      <c r="Q60" s="438"/>
      <c r="R60" s="438"/>
      <c r="S60" s="438"/>
      <c r="T60" s="439"/>
      <c r="U60" s="439"/>
      <c r="V60" s="439"/>
      <c r="W60" s="667"/>
      <c r="X60" s="668"/>
      <c r="Y60" s="668"/>
      <c r="Z60" s="668"/>
      <c r="AA60" s="668"/>
      <c r="AB60" s="668"/>
      <c r="AC60" s="668"/>
      <c r="AD60" s="668"/>
      <c r="AE60" s="668"/>
      <c r="AF60" s="668"/>
      <c r="AG60" s="668"/>
      <c r="AH60" s="668"/>
      <c r="AI60" s="668"/>
      <c r="AJ60" s="668"/>
      <c r="AK60" s="668"/>
      <c r="AL60" s="668"/>
      <c r="AM60" s="668"/>
      <c r="AN60" s="668"/>
      <c r="AO60" s="668"/>
      <c r="AP60" s="668"/>
      <c r="AQ60" s="668"/>
      <c r="AR60" s="668"/>
      <c r="AS60" s="668"/>
      <c r="AT60" s="668"/>
      <c r="AU60" s="668"/>
      <c r="AV60" s="668"/>
      <c r="AW60" s="668"/>
      <c r="AX60" s="668"/>
      <c r="AY60" s="668"/>
      <c r="AZ60" s="668"/>
    </row>
    <row r="61" spans="2:52" ht="20.100000000000001" customHeight="1" collapsed="1">
      <c r="B61" s="714">
        <f>B49+1</f>
        <v>5</v>
      </c>
      <c r="C61" s="1013"/>
      <c r="D61" s="1014"/>
      <c r="E61" s="1014"/>
      <c r="F61" s="1015"/>
      <c r="G61" s="1016"/>
      <c r="H61" s="1017"/>
      <c r="I61" s="1017"/>
      <c r="J61" s="1017"/>
      <c r="K61" s="1018"/>
      <c r="L61" s="701">
        <f t="shared" ref="L61:R61" si="16">SUM(L62:L71)</f>
        <v>0</v>
      </c>
      <c r="M61" s="702">
        <f t="shared" si="16"/>
        <v>0</v>
      </c>
      <c r="N61" s="703">
        <f t="shared" si="16"/>
        <v>0</v>
      </c>
      <c r="O61" s="703">
        <f t="shared" si="16"/>
        <v>0</v>
      </c>
      <c r="P61" s="702">
        <f t="shared" si="16"/>
        <v>0</v>
      </c>
      <c r="Q61" s="704">
        <f t="shared" si="16"/>
        <v>0</v>
      </c>
      <c r="R61" s="701">
        <f t="shared" si="16"/>
        <v>0</v>
      </c>
      <c r="S61" s="705">
        <v>1</v>
      </c>
      <c r="T61" s="706">
        <f>(S62*T62)+(S63*T63)+(S64*T64)+(S65*T65)+(S66*T66)+(S67*T67)+(S68*T68)+(S69*T69)+(S70*T70)+(S71*T71)</f>
        <v>0</v>
      </c>
      <c r="U61" s="665">
        <f t="shared" ref="U61:U71" si="17">S61*T61*(1+MGKZ)*(1+Gewinn)*(1+Sicherheit)</f>
        <v>0</v>
      </c>
      <c r="V61" s="643">
        <f t="shared" ref="V61:V71" si="18">R61*Fertigung</f>
        <v>0</v>
      </c>
      <c r="W61" s="50">
        <f t="shared" ref="W61:W71" si="19">L61*$E$6+M61*$M$6+N61*$M$7+O61*$M$8+P61*$E$7+Q61*$M$9+U61+V61</f>
        <v>0</v>
      </c>
      <c r="X61" s="442"/>
      <c r="Y61" s="442"/>
      <c r="Z61" s="442"/>
      <c r="AA61" s="442"/>
      <c r="AB61" s="442"/>
      <c r="AC61" s="442"/>
      <c r="AD61" s="442"/>
      <c r="AE61" s="442"/>
      <c r="AF61" s="442"/>
      <c r="AG61" s="442"/>
      <c r="AH61" s="442"/>
      <c r="AI61" s="442"/>
      <c r="AJ61" s="442"/>
      <c r="AK61" s="442"/>
      <c r="AL61" s="442"/>
      <c r="AM61" s="442"/>
      <c r="AN61" s="442"/>
      <c r="AO61" s="442"/>
      <c r="AP61" s="442"/>
      <c r="AQ61" s="442"/>
      <c r="AR61" s="442"/>
      <c r="AS61" s="442"/>
      <c r="AT61" s="442"/>
      <c r="AU61" s="442"/>
      <c r="AV61" s="442"/>
      <c r="AW61" s="442"/>
      <c r="AX61" s="442"/>
      <c r="AY61" s="442"/>
      <c r="AZ61" s="442"/>
    </row>
    <row r="62" spans="2:52" ht="20.100000000000001" hidden="1" customHeight="1" outlineLevel="1">
      <c r="B62" s="433"/>
      <c r="C62" s="1002"/>
      <c r="D62" s="1003"/>
      <c r="E62" s="1003"/>
      <c r="F62" s="1004"/>
      <c r="G62" s="1005"/>
      <c r="H62" s="1006"/>
      <c r="I62" s="1006"/>
      <c r="J62" s="1006"/>
      <c r="K62" s="1007"/>
      <c r="L62" s="715"/>
      <c r="M62" s="715"/>
      <c r="N62" s="715"/>
      <c r="O62" s="715"/>
      <c r="P62" s="715"/>
      <c r="Q62" s="715"/>
      <c r="R62" s="715"/>
      <c r="S62" s="716"/>
      <c r="T62" s="717"/>
      <c r="U62" s="720">
        <f t="shared" si="17"/>
        <v>0</v>
      </c>
      <c r="V62" s="721">
        <f t="shared" si="18"/>
        <v>0</v>
      </c>
      <c r="W62" s="722">
        <f t="shared" si="19"/>
        <v>0</v>
      </c>
      <c r="X62" s="442"/>
      <c r="Y62" s="442"/>
      <c r="Z62" s="442"/>
      <c r="AA62" s="442"/>
      <c r="AB62" s="442"/>
      <c r="AC62" s="442"/>
      <c r="AD62" s="442"/>
      <c r="AE62" s="442"/>
      <c r="AF62" s="442"/>
      <c r="AG62" s="442"/>
      <c r="AH62" s="442"/>
      <c r="AI62" s="442"/>
      <c r="AJ62" s="442"/>
      <c r="AK62" s="442"/>
      <c r="AL62" s="442"/>
      <c r="AM62" s="442"/>
      <c r="AN62" s="442"/>
      <c r="AO62" s="442"/>
      <c r="AP62" s="442"/>
      <c r="AQ62" s="442"/>
      <c r="AR62" s="442"/>
      <c r="AS62" s="442"/>
      <c r="AT62" s="442"/>
      <c r="AU62" s="442"/>
      <c r="AV62" s="442"/>
      <c r="AW62" s="442"/>
      <c r="AX62" s="442"/>
      <c r="AY62" s="442"/>
      <c r="AZ62" s="442"/>
    </row>
    <row r="63" spans="2:52" ht="20.100000000000001" hidden="1" customHeight="1" outlineLevel="1">
      <c r="B63" s="434"/>
      <c r="C63" s="1002"/>
      <c r="D63" s="1003"/>
      <c r="E63" s="1003"/>
      <c r="F63" s="1004"/>
      <c r="G63" s="1005"/>
      <c r="H63" s="1006"/>
      <c r="I63" s="1006"/>
      <c r="J63" s="1006"/>
      <c r="K63" s="1007"/>
      <c r="L63" s="715"/>
      <c r="M63" s="715"/>
      <c r="N63" s="715"/>
      <c r="O63" s="715"/>
      <c r="P63" s="715"/>
      <c r="Q63" s="715"/>
      <c r="R63" s="715"/>
      <c r="S63" s="716"/>
      <c r="T63" s="717"/>
      <c r="U63" s="720">
        <f t="shared" si="17"/>
        <v>0</v>
      </c>
      <c r="V63" s="721">
        <f t="shared" si="18"/>
        <v>0</v>
      </c>
      <c r="W63" s="722">
        <f t="shared" si="19"/>
        <v>0</v>
      </c>
      <c r="X63" s="442"/>
      <c r="Y63" s="442"/>
      <c r="Z63" s="442"/>
      <c r="AA63" s="442"/>
      <c r="AB63" s="442"/>
      <c r="AC63" s="442"/>
      <c r="AD63" s="442"/>
      <c r="AE63" s="442"/>
      <c r="AF63" s="442"/>
      <c r="AG63" s="442"/>
      <c r="AH63" s="442"/>
      <c r="AI63" s="442"/>
      <c r="AJ63" s="442"/>
      <c r="AK63" s="442"/>
      <c r="AL63" s="442"/>
      <c r="AM63" s="442"/>
      <c r="AN63" s="442"/>
      <c r="AO63" s="442"/>
      <c r="AP63" s="442"/>
      <c r="AQ63" s="442"/>
      <c r="AR63" s="442"/>
      <c r="AS63" s="442"/>
      <c r="AT63" s="442"/>
      <c r="AU63" s="442"/>
      <c r="AV63" s="442"/>
      <c r="AW63" s="442"/>
      <c r="AX63" s="442"/>
      <c r="AY63" s="442"/>
      <c r="AZ63" s="442"/>
    </row>
    <row r="64" spans="2:52" ht="20.100000000000001" hidden="1" customHeight="1" outlineLevel="1">
      <c r="B64" s="434"/>
      <c r="C64" s="1002"/>
      <c r="D64" s="1003"/>
      <c r="E64" s="1003"/>
      <c r="F64" s="1004"/>
      <c r="G64" s="1005"/>
      <c r="H64" s="1006"/>
      <c r="I64" s="1006"/>
      <c r="J64" s="1006"/>
      <c r="K64" s="1007"/>
      <c r="L64" s="715"/>
      <c r="M64" s="715"/>
      <c r="N64" s="715"/>
      <c r="O64" s="715"/>
      <c r="P64" s="715"/>
      <c r="Q64" s="715"/>
      <c r="R64" s="715"/>
      <c r="S64" s="716"/>
      <c r="T64" s="717"/>
      <c r="U64" s="720">
        <f t="shared" si="17"/>
        <v>0</v>
      </c>
      <c r="V64" s="721">
        <f t="shared" si="18"/>
        <v>0</v>
      </c>
      <c r="W64" s="722">
        <f t="shared" si="19"/>
        <v>0</v>
      </c>
      <c r="X64" s="442"/>
      <c r="Y64" s="442"/>
      <c r="Z64" s="442"/>
      <c r="AA64" s="442"/>
      <c r="AB64" s="442"/>
      <c r="AC64" s="442"/>
      <c r="AD64" s="442"/>
      <c r="AE64" s="442"/>
      <c r="AF64" s="442"/>
      <c r="AG64" s="442"/>
      <c r="AH64" s="442"/>
      <c r="AI64" s="442"/>
      <c r="AJ64" s="442"/>
      <c r="AK64" s="442"/>
      <c r="AL64" s="442"/>
      <c r="AM64" s="442"/>
      <c r="AN64" s="442"/>
      <c r="AO64" s="442"/>
      <c r="AP64" s="442"/>
      <c r="AQ64" s="442"/>
      <c r="AR64" s="442"/>
      <c r="AS64" s="442"/>
      <c r="AT64" s="442"/>
      <c r="AU64" s="442"/>
      <c r="AV64" s="442"/>
      <c r="AW64" s="442"/>
      <c r="AX64" s="442"/>
      <c r="AY64" s="442"/>
      <c r="AZ64" s="442"/>
    </row>
    <row r="65" spans="2:52" ht="20.100000000000001" hidden="1" customHeight="1" outlineLevel="1">
      <c r="B65" s="434"/>
      <c r="C65" s="1002"/>
      <c r="D65" s="1003"/>
      <c r="E65" s="1003"/>
      <c r="F65" s="1004"/>
      <c r="G65" s="1005"/>
      <c r="H65" s="1006"/>
      <c r="I65" s="1006"/>
      <c r="J65" s="1006"/>
      <c r="K65" s="1007"/>
      <c r="L65" s="715"/>
      <c r="M65" s="715"/>
      <c r="N65" s="715"/>
      <c r="O65" s="715"/>
      <c r="P65" s="715"/>
      <c r="Q65" s="715"/>
      <c r="R65" s="715"/>
      <c r="S65" s="716"/>
      <c r="T65" s="717"/>
      <c r="U65" s="720">
        <f t="shared" si="17"/>
        <v>0</v>
      </c>
      <c r="V65" s="721">
        <f t="shared" si="18"/>
        <v>0</v>
      </c>
      <c r="W65" s="722">
        <f t="shared" si="19"/>
        <v>0</v>
      </c>
      <c r="X65" s="442"/>
      <c r="Y65" s="442"/>
      <c r="Z65" s="442"/>
      <c r="AA65" s="442"/>
      <c r="AB65" s="442"/>
      <c r="AC65" s="442"/>
      <c r="AD65" s="442"/>
      <c r="AE65" s="442"/>
      <c r="AF65" s="442"/>
      <c r="AG65" s="442"/>
      <c r="AH65" s="442"/>
      <c r="AI65" s="442"/>
      <c r="AJ65" s="442"/>
      <c r="AK65" s="442"/>
      <c r="AL65" s="442"/>
      <c r="AM65" s="442"/>
      <c r="AN65" s="442"/>
      <c r="AO65" s="442"/>
      <c r="AP65" s="442"/>
      <c r="AQ65" s="442"/>
      <c r="AR65" s="442"/>
      <c r="AS65" s="442"/>
      <c r="AT65" s="442"/>
      <c r="AU65" s="442"/>
      <c r="AV65" s="442"/>
      <c r="AW65" s="442"/>
      <c r="AX65" s="442"/>
      <c r="AY65" s="442"/>
      <c r="AZ65" s="442"/>
    </row>
    <row r="66" spans="2:52" ht="20.100000000000001" hidden="1" customHeight="1" outlineLevel="1">
      <c r="B66" s="434"/>
      <c r="C66" s="1002"/>
      <c r="D66" s="1003"/>
      <c r="E66" s="1003"/>
      <c r="F66" s="1004"/>
      <c r="G66" s="1005"/>
      <c r="H66" s="1006"/>
      <c r="I66" s="1006"/>
      <c r="J66" s="1006"/>
      <c r="K66" s="1007"/>
      <c r="L66" s="715"/>
      <c r="M66" s="715"/>
      <c r="N66" s="715"/>
      <c r="O66" s="715"/>
      <c r="P66" s="715"/>
      <c r="Q66" s="715"/>
      <c r="R66" s="715"/>
      <c r="S66" s="716"/>
      <c r="T66" s="717"/>
      <c r="U66" s="720">
        <f t="shared" si="17"/>
        <v>0</v>
      </c>
      <c r="V66" s="721">
        <f t="shared" si="18"/>
        <v>0</v>
      </c>
      <c r="W66" s="722">
        <f t="shared" si="19"/>
        <v>0</v>
      </c>
      <c r="X66" s="442"/>
      <c r="Y66" s="442"/>
      <c r="Z66" s="442"/>
      <c r="AA66" s="442"/>
      <c r="AB66" s="442"/>
      <c r="AC66" s="442"/>
      <c r="AD66" s="442"/>
      <c r="AE66" s="442"/>
      <c r="AF66" s="442"/>
      <c r="AG66" s="442"/>
      <c r="AH66" s="442"/>
      <c r="AI66" s="442"/>
      <c r="AJ66" s="442"/>
      <c r="AK66" s="442"/>
      <c r="AL66" s="442"/>
      <c r="AM66" s="442"/>
      <c r="AN66" s="442"/>
      <c r="AO66" s="442"/>
      <c r="AP66" s="442"/>
      <c r="AQ66" s="442"/>
      <c r="AR66" s="442"/>
      <c r="AS66" s="442"/>
      <c r="AT66" s="442"/>
      <c r="AU66" s="442"/>
      <c r="AV66" s="442"/>
      <c r="AW66" s="442"/>
      <c r="AX66" s="442"/>
      <c r="AY66" s="442"/>
      <c r="AZ66" s="442"/>
    </row>
    <row r="67" spans="2:52" ht="20.100000000000001" hidden="1" customHeight="1" outlineLevel="1">
      <c r="B67" s="434"/>
      <c r="C67" s="1002"/>
      <c r="D67" s="1003"/>
      <c r="E67" s="1003"/>
      <c r="F67" s="1004"/>
      <c r="G67" s="1005"/>
      <c r="H67" s="1006"/>
      <c r="I67" s="1006"/>
      <c r="J67" s="1006"/>
      <c r="K67" s="1007"/>
      <c r="L67" s="715"/>
      <c r="M67" s="715"/>
      <c r="N67" s="715"/>
      <c r="O67" s="715"/>
      <c r="P67" s="715"/>
      <c r="Q67" s="715"/>
      <c r="R67" s="715"/>
      <c r="S67" s="716"/>
      <c r="T67" s="717"/>
      <c r="U67" s="720">
        <f t="shared" si="17"/>
        <v>0</v>
      </c>
      <c r="V67" s="721">
        <f t="shared" si="18"/>
        <v>0</v>
      </c>
      <c r="W67" s="722">
        <f t="shared" si="19"/>
        <v>0</v>
      </c>
      <c r="X67" s="442"/>
      <c r="Y67" s="442"/>
      <c r="Z67" s="442"/>
      <c r="AA67" s="442"/>
      <c r="AB67" s="442"/>
      <c r="AC67" s="442"/>
      <c r="AD67" s="442"/>
      <c r="AE67" s="442"/>
      <c r="AF67" s="442"/>
      <c r="AG67" s="442"/>
      <c r="AH67" s="442"/>
      <c r="AI67" s="442"/>
      <c r="AJ67" s="442"/>
      <c r="AK67" s="442"/>
      <c r="AL67" s="442"/>
      <c r="AM67" s="442"/>
      <c r="AN67" s="442"/>
      <c r="AO67" s="442"/>
      <c r="AP67" s="442"/>
      <c r="AQ67" s="442"/>
      <c r="AR67" s="442"/>
      <c r="AS67" s="442"/>
      <c r="AT67" s="442"/>
      <c r="AU67" s="442"/>
      <c r="AV67" s="442"/>
      <c r="AW67" s="442"/>
      <c r="AX67" s="442"/>
      <c r="AY67" s="442"/>
      <c r="AZ67" s="442"/>
    </row>
    <row r="68" spans="2:52" ht="20.100000000000001" hidden="1" customHeight="1" outlineLevel="1">
      <c r="B68" s="434"/>
      <c r="C68" s="1002"/>
      <c r="D68" s="1003"/>
      <c r="E68" s="1003"/>
      <c r="F68" s="1004"/>
      <c r="G68" s="1005"/>
      <c r="H68" s="1006"/>
      <c r="I68" s="1006"/>
      <c r="J68" s="1006"/>
      <c r="K68" s="1007"/>
      <c r="L68" s="715"/>
      <c r="M68" s="715"/>
      <c r="N68" s="715"/>
      <c r="O68" s="715"/>
      <c r="P68" s="715"/>
      <c r="Q68" s="715"/>
      <c r="R68" s="715"/>
      <c r="S68" s="716"/>
      <c r="T68" s="717"/>
      <c r="U68" s="720">
        <f t="shared" si="17"/>
        <v>0</v>
      </c>
      <c r="V68" s="721">
        <f t="shared" si="18"/>
        <v>0</v>
      </c>
      <c r="W68" s="722">
        <f t="shared" si="19"/>
        <v>0</v>
      </c>
      <c r="X68" s="442"/>
      <c r="Y68" s="442"/>
      <c r="Z68" s="442"/>
      <c r="AA68" s="442"/>
      <c r="AB68" s="442"/>
      <c r="AC68" s="442"/>
      <c r="AD68" s="442"/>
      <c r="AE68" s="442"/>
      <c r="AF68" s="442"/>
      <c r="AG68" s="442"/>
      <c r="AH68" s="442"/>
      <c r="AI68" s="442"/>
      <c r="AJ68" s="442"/>
      <c r="AK68" s="442"/>
      <c r="AL68" s="442"/>
      <c r="AM68" s="442"/>
      <c r="AN68" s="442"/>
      <c r="AO68" s="442"/>
      <c r="AP68" s="442"/>
      <c r="AQ68" s="442"/>
      <c r="AR68" s="442"/>
      <c r="AS68" s="442"/>
      <c r="AT68" s="442"/>
      <c r="AU68" s="442"/>
      <c r="AV68" s="442"/>
      <c r="AW68" s="442"/>
      <c r="AX68" s="442"/>
      <c r="AY68" s="442"/>
      <c r="AZ68" s="442"/>
    </row>
    <row r="69" spans="2:52" ht="20.100000000000001" hidden="1" customHeight="1" outlineLevel="1">
      <c r="B69" s="434"/>
      <c r="C69" s="1002"/>
      <c r="D69" s="1003"/>
      <c r="E69" s="1003"/>
      <c r="F69" s="1004"/>
      <c r="G69" s="1005"/>
      <c r="H69" s="1006"/>
      <c r="I69" s="1006"/>
      <c r="J69" s="1006"/>
      <c r="K69" s="1007"/>
      <c r="L69" s="715"/>
      <c r="M69" s="715"/>
      <c r="N69" s="715"/>
      <c r="O69" s="715"/>
      <c r="P69" s="715"/>
      <c r="Q69" s="715"/>
      <c r="R69" s="715"/>
      <c r="S69" s="716"/>
      <c r="T69" s="717"/>
      <c r="U69" s="720">
        <f t="shared" si="17"/>
        <v>0</v>
      </c>
      <c r="V69" s="721">
        <f t="shared" si="18"/>
        <v>0</v>
      </c>
      <c r="W69" s="722">
        <f t="shared" si="19"/>
        <v>0</v>
      </c>
      <c r="X69" s="442"/>
      <c r="Y69" s="442"/>
      <c r="Z69" s="442"/>
      <c r="AA69" s="442"/>
      <c r="AB69" s="442"/>
      <c r="AC69" s="442"/>
      <c r="AD69" s="442"/>
      <c r="AE69" s="442"/>
      <c r="AF69" s="442"/>
      <c r="AG69" s="442"/>
      <c r="AH69" s="442"/>
      <c r="AI69" s="442"/>
      <c r="AJ69" s="442"/>
      <c r="AK69" s="442"/>
      <c r="AL69" s="442"/>
      <c r="AM69" s="442"/>
      <c r="AN69" s="442"/>
      <c r="AO69" s="442"/>
      <c r="AP69" s="442"/>
      <c r="AQ69" s="442"/>
      <c r="AR69" s="442"/>
      <c r="AS69" s="442"/>
      <c r="AT69" s="442"/>
      <c r="AU69" s="442"/>
      <c r="AV69" s="442"/>
      <c r="AW69" s="442"/>
      <c r="AX69" s="442"/>
      <c r="AY69" s="442"/>
      <c r="AZ69" s="442"/>
    </row>
    <row r="70" spans="2:52" ht="20.100000000000001" hidden="1" customHeight="1" outlineLevel="1">
      <c r="B70" s="434"/>
      <c r="C70" s="1002"/>
      <c r="D70" s="1003"/>
      <c r="E70" s="1003"/>
      <c r="F70" s="1004"/>
      <c r="G70" s="1005"/>
      <c r="H70" s="1006"/>
      <c r="I70" s="1006"/>
      <c r="J70" s="1006"/>
      <c r="K70" s="1007"/>
      <c r="L70" s="715"/>
      <c r="M70" s="715"/>
      <c r="N70" s="715"/>
      <c r="O70" s="715"/>
      <c r="P70" s="715"/>
      <c r="Q70" s="715"/>
      <c r="R70" s="715"/>
      <c r="S70" s="716"/>
      <c r="T70" s="717"/>
      <c r="U70" s="720">
        <f t="shared" si="17"/>
        <v>0</v>
      </c>
      <c r="V70" s="721">
        <f t="shared" si="18"/>
        <v>0</v>
      </c>
      <c r="W70" s="722">
        <f t="shared" si="19"/>
        <v>0</v>
      </c>
      <c r="X70" s="442"/>
      <c r="Y70" s="442"/>
      <c r="Z70" s="442"/>
      <c r="AA70" s="442"/>
      <c r="AB70" s="442"/>
      <c r="AC70" s="442"/>
      <c r="AD70" s="442"/>
      <c r="AE70" s="442"/>
      <c r="AF70" s="442"/>
      <c r="AG70" s="442"/>
      <c r="AH70" s="442"/>
      <c r="AI70" s="442"/>
      <c r="AJ70" s="442"/>
      <c r="AK70" s="442"/>
      <c r="AL70" s="442"/>
      <c r="AM70" s="442"/>
      <c r="AN70" s="442"/>
      <c r="AO70" s="442"/>
      <c r="AP70" s="442"/>
      <c r="AQ70" s="442"/>
      <c r="AR70" s="442"/>
      <c r="AS70" s="442"/>
      <c r="AT70" s="442"/>
      <c r="AU70" s="442"/>
      <c r="AV70" s="442"/>
      <c r="AW70" s="442"/>
      <c r="AX70" s="442"/>
      <c r="AY70" s="442"/>
      <c r="AZ70" s="442"/>
    </row>
    <row r="71" spans="2:52" ht="20.100000000000001" hidden="1" customHeight="1" outlineLevel="1">
      <c r="B71" s="434"/>
      <c r="C71" s="1002"/>
      <c r="D71" s="1003"/>
      <c r="E71" s="1003"/>
      <c r="F71" s="1004"/>
      <c r="G71" s="1005"/>
      <c r="H71" s="1006"/>
      <c r="I71" s="1006"/>
      <c r="J71" s="1006"/>
      <c r="K71" s="1007"/>
      <c r="L71" s="715"/>
      <c r="M71" s="715"/>
      <c r="N71" s="715"/>
      <c r="O71" s="715"/>
      <c r="P71" s="715"/>
      <c r="Q71" s="715"/>
      <c r="R71" s="715"/>
      <c r="S71" s="716"/>
      <c r="T71" s="717"/>
      <c r="U71" s="720">
        <f t="shared" si="17"/>
        <v>0</v>
      </c>
      <c r="V71" s="721">
        <f t="shared" si="18"/>
        <v>0</v>
      </c>
      <c r="W71" s="722">
        <f t="shared" si="19"/>
        <v>0</v>
      </c>
      <c r="X71" s="442"/>
      <c r="Y71" s="442"/>
      <c r="Z71" s="442"/>
      <c r="AA71" s="442"/>
      <c r="AB71" s="442"/>
      <c r="AC71" s="442"/>
      <c r="AD71" s="442"/>
      <c r="AE71" s="442"/>
      <c r="AF71" s="442"/>
      <c r="AG71" s="442"/>
      <c r="AH71" s="442"/>
      <c r="AI71" s="442"/>
      <c r="AJ71" s="442"/>
      <c r="AK71" s="442"/>
      <c r="AL71" s="442"/>
      <c r="AM71" s="442"/>
      <c r="AN71" s="442"/>
      <c r="AO71" s="442"/>
      <c r="AP71" s="442"/>
      <c r="AQ71" s="442"/>
      <c r="AR71" s="442"/>
      <c r="AS71" s="442"/>
      <c r="AT71" s="442"/>
      <c r="AU71" s="442"/>
      <c r="AV71" s="442"/>
      <c r="AW71" s="442"/>
      <c r="AX71" s="442"/>
      <c r="AY71" s="442"/>
      <c r="AZ71" s="442"/>
    </row>
    <row r="72" spans="2:52" s="19" customFormat="1" ht="9.9499999999999993" hidden="1" customHeight="1" outlineLevel="1">
      <c r="B72" s="435"/>
      <c r="C72" s="437"/>
      <c r="D72" s="437"/>
      <c r="E72" s="437"/>
      <c r="F72" s="437"/>
      <c r="G72" s="666"/>
      <c r="H72" s="666"/>
      <c r="I72" s="666"/>
      <c r="J72" s="666"/>
      <c r="K72" s="666"/>
      <c r="L72" s="438"/>
      <c r="M72" s="438"/>
      <c r="N72" s="438"/>
      <c r="O72" s="438"/>
      <c r="P72" s="438"/>
      <c r="Q72" s="438"/>
      <c r="R72" s="438"/>
      <c r="S72" s="438"/>
      <c r="T72" s="439"/>
      <c r="U72" s="439"/>
      <c r="V72" s="439"/>
      <c r="W72" s="667"/>
      <c r="X72" s="668"/>
      <c r="Y72" s="668"/>
      <c r="Z72" s="668"/>
      <c r="AA72" s="668"/>
      <c r="AB72" s="668"/>
      <c r="AC72" s="668"/>
      <c r="AD72" s="668"/>
      <c r="AE72" s="668"/>
      <c r="AF72" s="668"/>
      <c r="AG72" s="668"/>
      <c r="AH72" s="668"/>
      <c r="AI72" s="668"/>
      <c r="AJ72" s="668"/>
      <c r="AK72" s="668"/>
      <c r="AL72" s="668"/>
      <c r="AM72" s="668"/>
      <c r="AN72" s="668"/>
      <c r="AO72" s="668"/>
      <c r="AP72" s="668"/>
      <c r="AQ72" s="668"/>
      <c r="AR72" s="668"/>
      <c r="AS72" s="668"/>
      <c r="AT72" s="668"/>
      <c r="AU72" s="668"/>
      <c r="AV72" s="668"/>
      <c r="AW72" s="668"/>
      <c r="AX72" s="668"/>
      <c r="AY72" s="668"/>
      <c r="AZ72" s="668"/>
    </row>
    <row r="73" spans="2:52" ht="20.100000000000001" customHeight="1" collapsed="1">
      <c r="B73" s="714">
        <f>B61+1</f>
        <v>6</v>
      </c>
      <c r="C73" s="1013"/>
      <c r="D73" s="1014"/>
      <c r="E73" s="1014"/>
      <c r="F73" s="1015"/>
      <c r="G73" s="1016"/>
      <c r="H73" s="1017"/>
      <c r="I73" s="1017"/>
      <c r="J73" s="1017"/>
      <c r="K73" s="1018"/>
      <c r="L73" s="701">
        <f t="shared" ref="L73:R73" si="20">SUM(L74:L83)</f>
        <v>0</v>
      </c>
      <c r="M73" s="702">
        <f t="shared" si="20"/>
        <v>0</v>
      </c>
      <c r="N73" s="703">
        <f t="shared" si="20"/>
        <v>0</v>
      </c>
      <c r="O73" s="703">
        <f t="shared" si="20"/>
        <v>0</v>
      </c>
      <c r="P73" s="702">
        <f t="shared" si="20"/>
        <v>0</v>
      </c>
      <c r="Q73" s="704">
        <f t="shared" si="20"/>
        <v>0</v>
      </c>
      <c r="R73" s="701">
        <f t="shared" si="20"/>
        <v>0</v>
      </c>
      <c r="S73" s="705">
        <v>1</v>
      </c>
      <c r="T73" s="706">
        <f>(S74*T74)+(S75*T75)+(S76*T76)+(S77*T77)+(S78*T78)+(S79*T79)+(S80*T80)+(S81*T81)+(S82*T82)+(S83*T83)</f>
        <v>0</v>
      </c>
      <c r="U73" s="665">
        <f t="shared" ref="U73:U83" si="21">S73*T73*(1+MGKZ)*(1+Gewinn)*(1+Sicherheit)</f>
        <v>0</v>
      </c>
      <c r="V73" s="643">
        <f t="shared" ref="V73:V83" si="22">R73*Fertigung</f>
        <v>0</v>
      </c>
      <c r="W73" s="50">
        <f t="shared" ref="W73:W83" si="23">L73*$E$6+M73*$M$6+N73*$M$7+O73*$M$8+P73*$E$7+Q73*$M$9+U73+V73</f>
        <v>0</v>
      </c>
      <c r="X73" s="442"/>
      <c r="Y73" s="442"/>
      <c r="Z73" s="442"/>
      <c r="AA73" s="442"/>
      <c r="AB73" s="442"/>
      <c r="AC73" s="442"/>
      <c r="AD73" s="442"/>
      <c r="AE73" s="442"/>
      <c r="AF73" s="442"/>
      <c r="AG73" s="442"/>
      <c r="AH73" s="442"/>
      <c r="AI73" s="442"/>
      <c r="AJ73" s="442"/>
      <c r="AK73" s="442"/>
      <c r="AL73" s="442"/>
      <c r="AM73" s="442"/>
      <c r="AN73" s="442"/>
      <c r="AO73" s="442"/>
      <c r="AP73" s="442"/>
      <c r="AQ73" s="442"/>
      <c r="AR73" s="442"/>
      <c r="AS73" s="442"/>
      <c r="AT73" s="442"/>
      <c r="AU73" s="442"/>
      <c r="AV73" s="442"/>
      <c r="AW73" s="442"/>
      <c r="AX73" s="442"/>
      <c r="AY73" s="442"/>
      <c r="AZ73" s="442"/>
    </row>
    <row r="74" spans="2:52" ht="20.100000000000001" hidden="1" customHeight="1" outlineLevel="1">
      <c r="B74" s="433"/>
      <c r="C74" s="1002"/>
      <c r="D74" s="1003"/>
      <c r="E74" s="1003"/>
      <c r="F74" s="1004"/>
      <c r="G74" s="1005"/>
      <c r="H74" s="1006"/>
      <c r="I74" s="1006"/>
      <c r="J74" s="1006"/>
      <c r="K74" s="1007"/>
      <c r="L74" s="715"/>
      <c r="M74" s="715"/>
      <c r="N74" s="715"/>
      <c r="O74" s="715"/>
      <c r="P74" s="715"/>
      <c r="Q74" s="715"/>
      <c r="R74" s="715"/>
      <c r="S74" s="716"/>
      <c r="T74" s="717"/>
      <c r="U74" s="720">
        <f t="shared" si="21"/>
        <v>0</v>
      </c>
      <c r="V74" s="721">
        <f t="shared" si="22"/>
        <v>0</v>
      </c>
      <c r="W74" s="722">
        <f t="shared" si="23"/>
        <v>0</v>
      </c>
      <c r="X74" s="442"/>
      <c r="Y74" s="442"/>
      <c r="Z74" s="442"/>
      <c r="AA74" s="442"/>
      <c r="AB74" s="442"/>
      <c r="AC74" s="442"/>
      <c r="AD74" s="442"/>
      <c r="AE74" s="442"/>
      <c r="AF74" s="442"/>
      <c r="AG74" s="442"/>
      <c r="AH74" s="442"/>
      <c r="AI74" s="442"/>
      <c r="AJ74" s="442"/>
      <c r="AK74" s="442"/>
      <c r="AL74" s="442"/>
      <c r="AM74" s="442"/>
      <c r="AN74" s="442"/>
      <c r="AO74" s="442"/>
      <c r="AP74" s="442"/>
      <c r="AQ74" s="442"/>
      <c r="AR74" s="442"/>
      <c r="AS74" s="442"/>
      <c r="AT74" s="442"/>
      <c r="AU74" s="442"/>
      <c r="AV74" s="442"/>
      <c r="AW74" s="442"/>
      <c r="AX74" s="442"/>
      <c r="AY74" s="442"/>
      <c r="AZ74" s="442"/>
    </row>
    <row r="75" spans="2:52" ht="20.100000000000001" hidden="1" customHeight="1" outlineLevel="1">
      <c r="B75" s="434"/>
      <c r="C75" s="1002"/>
      <c r="D75" s="1003"/>
      <c r="E75" s="1003"/>
      <c r="F75" s="1004"/>
      <c r="G75" s="1005"/>
      <c r="H75" s="1006"/>
      <c r="I75" s="1006"/>
      <c r="J75" s="1006"/>
      <c r="K75" s="1007"/>
      <c r="L75" s="715"/>
      <c r="M75" s="715"/>
      <c r="N75" s="715"/>
      <c r="O75" s="715"/>
      <c r="P75" s="715"/>
      <c r="Q75" s="715"/>
      <c r="R75" s="715"/>
      <c r="S75" s="716"/>
      <c r="T75" s="717"/>
      <c r="U75" s="720">
        <f t="shared" si="21"/>
        <v>0</v>
      </c>
      <c r="V75" s="721">
        <f t="shared" si="22"/>
        <v>0</v>
      </c>
      <c r="W75" s="722">
        <f t="shared" si="23"/>
        <v>0</v>
      </c>
      <c r="X75" s="442"/>
      <c r="Y75" s="442"/>
      <c r="Z75" s="442"/>
      <c r="AA75" s="442"/>
      <c r="AB75" s="442"/>
      <c r="AC75" s="442"/>
      <c r="AD75" s="442"/>
      <c r="AE75" s="442"/>
      <c r="AF75" s="442"/>
      <c r="AG75" s="442"/>
      <c r="AH75" s="442"/>
      <c r="AI75" s="442"/>
      <c r="AJ75" s="442"/>
      <c r="AK75" s="442"/>
      <c r="AL75" s="442"/>
      <c r="AM75" s="442"/>
      <c r="AN75" s="442"/>
      <c r="AO75" s="442"/>
      <c r="AP75" s="442"/>
      <c r="AQ75" s="442"/>
      <c r="AR75" s="442"/>
      <c r="AS75" s="442"/>
      <c r="AT75" s="442"/>
      <c r="AU75" s="442"/>
      <c r="AV75" s="442"/>
      <c r="AW75" s="442"/>
      <c r="AX75" s="442"/>
      <c r="AY75" s="442"/>
      <c r="AZ75" s="442"/>
    </row>
    <row r="76" spans="2:52" ht="20.100000000000001" hidden="1" customHeight="1" outlineLevel="1">
      <c r="B76" s="434"/>
      <c r="C76" s="1002"/>
      <c r="D76" s="1003"/>
      <c r="E76" s="1003"/>
      <c r="F76" s="1004"/>
      <c r="G76" s="1005"/>
      <c r="H76" s="1006"/>
      <c r="I76" s="1006"/>
      <c r="J76" s="1006"/>
      <c r="K76" s="1007"/>
      <c r="L76" s="715"/>
      <c r="M76" s="715"/>
      <c r="N76" s="715"/>
      <c r="O76" s="715"/>
      <c r="P76" s="715"/>
      <c r="Q76" s="715"/>
      <c r="R76" s="715"/>
      <c r="S76" s="716"/>
      <c r="T76" s="717"/>
      <c r="U76" s="720">
        <f t="shared" si="21"/>
        <v>0</v>
      </c>
      <c r="V76" s="721">
        <f t="shared" si="22"/>
        <v>0</v>
      </c>
      <c r="W76" s="722">
        <f t="shared" si="23"/>
        <v>0</v>
      </c>
      <c r="X76" s="442"/>
      <c r="Y76" s="442"/>
      <c r="Z76" s="442"/>
      <c r="AA76" s="442"/>
      <c r="AB76" s="442"/>
      <c r="AC76" s="442"/>
      <c r="AD76" s="442"/>
      <c r="AE76" s="442"/>
      <c r="AF76" s="442"/>
      <c r="AG76" s="442"/>
      <c r="AH76" s="442"/>
      <c r="AI76" s="442"/>
      <c r="AJ76" s="442"/>
      <c r="AK76" s="442"/>
      <c r="AL76" s="442"/>
      <c r="AM76" s="442"/>
      <c r="AN76" s="442"/>
      <c r="AO76" s="442"/>
      <c r="AP76" s="442"/>
      <c r="AQ76" s="442"/>
      <c r="AR76" s="442"/>
      <c r="AS76" s="442"/>
      <c r="AT76" s="442"/>
      <c r="AU76" s="442"/>
      <c r="AV76" s="442"/>
      <c r="AW76" s="442"/>
      <c r="AX76" s="442"/>
      <c r="AY76" s="442"/>
      <c r="AZ76" s="442"/>
    </row>
    <row r="77" spans="2:52" ht="20.100000000000001" hidden="1" customHeight="1" outlineLevel="1">
      <c r="B77" s="434"/>
      <c r="C77" s="1002"/>
      <c r="D77" s="1003"/>
      <c r="E77" s="1003"/>
      <c r="F77" s="1004"/>
      <c r="G77" s="1005"/>
      <c r="H77" s="1006"/>
      <c r="I77" s="1006"/>
      <c r="J77" s="1006"/>
      <c r="K77" s="1007"/>
      <c r="L77" s="715"/>
      <c r="M77" s="715"/>
      <c r="N77" s="715"/>
      <c r="O77" s="715"/>
      <c r="P77" s="715"/>
      <c r="Q77" s="715"/>
      <c r="R77" s="715"/>
      <c r="S77" s="716"/>
      <c r="T77" s="717"/>
      <c r="U77" s="720">
        <f t="shared" si="21"/>
        <v>0</v>
      </c>
      <c r="V77" s="721">
        <f t="shared" si="22"/>
        <v>0</v>
      </c>
      <c r="W77" s="722">
        <f t="shared" si="23"/>
        <v>0</v>
      </c>
      <c r="X77" s="442"/>
      <c r="Y77" s="442"/>
      <c r="Z77" s="442"/>
      <c r="AA77" s="442"/>
      <c r="AB77" s="442"/>
      <c r="AC77" s="442"/>
      <c r="AD77" s="442"/>
      <c r="AE77" s="442"/>
      <c r="AF77" s="442"/>
      <c r="AG77" s="442"/>
      <c r="AH77" s="442"/>
      <c r="AI77" s="442"/>
      <c r="AJ77" s="442"/>
      <c r="AK77" s="442"/>
      <c r="AL77" s="442"/>
      <c r="AM77" s="442"/>
      <c r="AN77" s="442"/>
      <c r="AO77" s="442"/>
      <c r="AP77" s="442"/>
      <c r="AQ77" s="442"/>
      <c r="AR77" s="442"/>
      <c r="AS77" s="442"/>
      <c r="AT77" s="442"/>
      <c r="AU77" s="442"/>
      <c r="AV77" s="442"/>
      <c r="AW77" s="442"/>
      <c r="AX77" s="442"/>
      <c r="AY77" s="442"/>
      <c r="AZ77" s="442"/>
    </row>
    <row r="78" spans="2:52" ht="20.100000000000001" hidden="1" customHeight="1" outlineLevel="1">
      <c r="B78" s="434"/>
      <c r="C78" s="1002"/>
      <c r="D78" s="1003"/>
      <c r="E78" s="1003"/>
      <c r="F78" s="1004"/>
      <c r="G78" s="1005"/>
      <c r="H78" s="1006"/>
      <c r="I78" s="1006"/>
      <c r="J78" s="1006"/>
      <c r="K78" s="1007"/>
      <c r="L78" s="715"/>
      <c r="M78" s="715"/>
      <c r="N78" s="715"/>
      <c r="O78" s="715"/>
      <c r="P78" s="715"/>
      <c r="Q78" s="715"/>
      <c r="R78" s="715"/>
      <c r="S78" s="716"/>
      <c r="T78" s="717"/>
      <c r="U78" s="720">
        <f t="shared" si="21"/>
        <v>0</v>
      </c>
      <c r="V78" s="721">
        <f t="shared" si="22"/>
        <v>0</v>
      </c>
      <c r="W78" s="722">
        <f t="shared" si="23"/>
        <v>0</v>
      </c>
      <c r="X78" s="442"/>
      <c r="Y78" s="442"/>
      <c r="Z78" s="442"/>
      <c r="AA78" s="442"/>
      <c r="AB78" s="442"/>
      <c r="AC78" s="442"/>
      <c r="AD78" s="442"/>
      <c r="AE78" s="442"/>
      <c r="AF78" s="442"/>
      <c r="AG78" s="442"/>
      <c r="AH78" s="442"/>
      <c r="AI78" s="442"/>
      <c r="AJ78" s="442"/>
      <c r="AK78" s="442"/>
      <c r="AL78" s="442"/>
      <c r="AM78" s="442"/>
      <c r="AN78" s="442"/>
      <c r="AO78" s="442"/>
      <c r="AP78" s="442"/>
      <c r="AQ78" s="442"/>
      <c r="AR78" s="442"/>
      <c r="AS78" s="442"/>
      <c r="AT78" s="442"/>
      <c r="AU78" s="442"/>
      <c r="AV78" s="442"/>
      <c r="AW78" s="442"/>
      <c r="AX78" s="442"/>
      <c r="AY78" s="442"/>
      <c r="AZ78" s="442"/>
    </row>
    <row r="79" spans="2:52" ht="20.100000000000001" hidden="1" customHeight="1" outlineLevel="1">
      <c r="B79" s="434"/>
      <c r="C79" s="1002"/>
      <c r="D79" s="1003"/>
      <c r="E79" s="1003"/>
      <c r="F79" s="1004"/>
      <c r="G79" s="1005"/>
      <c r="H79" s="1006"/>
      <c r="I79" s="1006"/>
      <c r="J79" s="1006"/>
      <c r="K79" s="1007"/>
      <c r="L79" s="715"/>
      <c r="M79" s="715"/>
      <c r="N79" s="715"/>
      <c r="O79" s="715"/>
      <c r="P79" s="715"/>
      <c r="Q79" s="715"/>
      <c r="R79" s="715"/>
      <c r="S79" s="716"/>
      <c r="T79" s="717"/>
      <c r="U79" s="720">
        <f t="shared" si="21"/>
        <v>0</v>
      </c>
      <c r="V79" s="721">
        <f t="shared" si="22"/>
        <v>0</v>
      </c>
      <c r="W79" s="722">
        <f t="shared" si="23"/>
        <v>0</v>
      </c>
      <c r="X79" s="442"/>
      <c r="Y79" s="442"/>
      <c r="Z79" s="442"/>
      <c r="AA79" s="442"/>
      <c r="AB79" s="442"/>
      <c r="AC79" s="442"/>
      <c r="AD79" s="442"/>
      <c r="AE79" s="442"/>
      <c r="AF79" s="442"/>
      <c r="AG79" s="442"/>
      <c r="AH79" s="442"/>
      <c r="AI79" s="442"/>
      <c r="AJ79" s="442"/>
      <c r="AK79" s="442"/>
      <c r="AL79" s="442"/>
      <c r="AM79" s="442"/>
      <c r="AN79" s="442"/>
      <c r="AO79" s="442"/>
      <c r="AP79" s="442"/>
      <c r="AQ79" s="442"/>
      <c r="AR79" s="442"/>
      <c r="AS79" s="442"/>
      <c r="AT79" s="442"/>
      <c r="AU79" s="442"/>
      <c r="AV79" s="442"/>
      <c r="AW79" s="442"/>
      <c r="AX79" s="442"/>
      <c r="AY79" s="442"/>
      <c r="AZ79" s="442"/>
    </row>
    <row r="80" spans="2:52" ht="20.100000000000001" hidden="1" customHeight="1" outlineLevel="1">
      <c r="B80" s="434"/>
      <c r="C80" s="1002"/>
      <c r="D80" s="1003"/>
      <c r="E80" s="1003"/>
      <c r="F80" s="1004"/>
      <c r="G80" s="1005"/>
      <c r="H80" s="1006"/>
      <c r="I80" s="1006"/>
      <c r="J80" s="1006"/>
      <c r="K80" s="1007"/>
      <c r="L80" s="715"/>
      <c r="M80" s="715"/>
      <c r="N80" s="715"/>
      <c r="O80" s="715"/>
      <c r="P80" s="715"/>
      <c r="Q80" s="715"/>
      <c r="R80" s="715"/>
      <c r="S80" s="716"/>
      <c r="T80" s="717"/>
      <c r="U80" s="720">
        <f t="shared" si="21"/>
        <v>0</v>
      </c>
      <c r="V80" s="721">
        <f t="shared" si="22"/>
        <v>0</v>
      </c>
      <c r="W80" s="722">
        <f t="shared" si="23"/>
        <v>0</v>
      </c>
      <c r="X80" s="442"/>
      <c r="Y80" s="442"/>
      <c r="Z80" s="442"/>
      <c r="AA80" s="442"/>
      <c r="AB80" s="442"/>
      <c r="AC80" s="442"/>
      <c r="AD80" s="442"/>
      <c r="AE80" s="442"/>
      <c r="AF80" s="442"/>
      <c r="AG80" s="442"/>
      <c r="AH80" s="442"/>
      <c r="AI80" s="442"/>
      <c r="AJ80" s="442"/>
      <c r="AK80" s="442"/>
      <c r="AL80" s="442"/>
      <c r="AM80" s="442"/>
      <c r="AN80" s="442"/>
      <c r="AO80" s="442"/>
      <c r="AP80" s="442"/>
      <c r="AQ80" s="442"/>
      <c r="AR80" s="442"/>
      <c r="AS80" s="442"/>
      <c r="AT80" s="442"/>
      <c r="AU80" s="442"/>
      <c r="AV80" s="442"/>
      <c r="AW80" s="442"/>
      <c r="AX80" s="442"/>
      <c r="AY80" s="442"/>
      <c r="AZ80" s="442"/>
    </row>
    <row r="81" spans="2:52" ht="20.100000000000001" hidden="1" customHeight="1" outlineLevel="1">
      <c r="B81" s="434"/>
      <c r="C81" s="1002"/>
      <c r="D81" s="1003"/>
      <c r="E81" s="1003"/>
      <c r="F81" s="1004"/>
      <c r="G81" s="1005"/>
      <c r="H81" s="1006"/>
      <c r="I81" s="1006"/>
      <c r="J81" s="1006"/>
      <c r="K81" s="1007"/>
      <c r="L81" s="715"/>
      <c r="M81" s="715"/>
      <c r="N81" s="715"/>
      <c r="O81" s="715"/>
      <c r="P81" s="715"/>
      <c r="Q81" s="715"/>
      <c r="R81" s="715"/>
      <c r="S81" s="716"/>
      <c r="T81" s="717"/>
      <c r="U81" s="720">
        <f t="shared" si="21"/>
        <v>0</v>
      </c>
      <c r="V81" s="721">
        <f t="shared" si="22"/>
        <v>0</v>
      </c>
      <c r="W81" s="722">
        <f t="shared" si="23"/>
        <v>0</v>
      </c>
      <c r="X81" s="442"/>
      <c r="Y81" s="442"/>
      <c r="Z81" s="442"/>
      <c r="AA81" s="442"/>
      <c r="AB81" s="442"/>
      <c r="AC81" s="442"/>
      <c r="AD81" s="442"/>
      <c r="AE81" s="442"/>
      <c r="AF81" s="442"/>
      <c r="AG81" s="442"/>
      <c r="AH81" s="442"/>
      <c r="AI81" s="442"/>
      <c r="AJ81" s="442"/>
      <c r="AK81" s="442"/>
      <c r="AL81" s="442"/>
      <c r="AM81" s="442"/>
      <c r="AN81" s="442"/>
      <c r="AO81" s="442"/>
      <c r="AP81" s="442"/>
      <c r="AQ81" s="442"/>
      <c r="AR81" s="442"/>
      <c r="AS81" s="442"/>
      <c r="AT81" s="442"/>
      <c r="AU81" s="442"/>
      <c r="AV81" s="442"/>
      <c r="AW81" s="442"/>
      <c r="AX81" s="442"/>
      <c r="AY81" s="442"/>
      <c r="AZ81" s="442"/>
    </row>
    <row r="82" spans="2:52" ht="20.100000000000001" hidden="1" customHeight="1" outlineLevel="1">
      <c r="B82" s="434"/>
      <c r="C82" s="1002"/>
      <c r="D82" s="1003"/>
      <c r="E82" s="1003"/>
      <c r="F82" s="1004"/>
      <c r="G82" s="1005"/>
      <c r="H82" s="1006"/>
      <c r="I82" s="1006"/>
      <c r="J82" s="1006"/>
      <c r="K82" s="1007"/>
      <c r="L82" s="715"/>
      <c r="M82" s="715"/>
      <c r="N82" s="715"/>
      <c r="O82" s="715"/>
      <c r="P82" s="715"/>
      <c r="Q82" s="715"/>
      <c r="R82" s="715"/>
      <c r="S82" s="716"/>
      <c r="T82" s="717"/>
      <c r="U82" s="720">
        <f t="shared" si="21"/>
        <v>0</v>
      </c>
      <c r="V82" s="721">
        <f t="shared" si="22"/>
        <v>0</v>
      </c>
      <c r="W82" s="722">
        <f t="shared" si="23"/>
        <v>0</v>
      </c>
      <c r="X82" s="442"/>
      <c r="Y82" s="442"/>
      <c r="Z82" s="442"/>
      <c r="AA82" s="442"/>
      <c r="AB82" s="442"/>
      <c r="AC82" s="442"/>
      <c r="AD82" s="442"/>
      <c r="AE82" s="442"/>
      <c r="AF82" s="442"/>
      <c r="AG82" s="442"/>
      <c r="AH82" s="442"/>
      <c r="AI82" s="442"/>
      <c r="AJ82" s="442"/>
      <c r="AK82" s="442"/>
      <c r="AL82" s="442"/>
      <c r="AM82" s="442"/>
      <c r="AN82" s="442"/>
      <c r="AO82" s="442"/>
      <c r="AP82" s="442"/>
      <c r="AQ82" s="442"/>
      <c r="AR82" s="442"/>
      <c r="AS82" s="442"/>
      <c r="AT82" s="442"/>
      <c r="AU82" s="442"/>
      <c r="AV82" s="442"/>
      <c r="AW82" s="442"/>
      <c r="AX82" s="442"/>
      <c r="AY82" s="442"/>
      <c r="AZ82" s="442"/>
    </row>
    <row r="83" spans="2:52" ht="20.100000000000001" hidden="1" customHeight="1" outlineLevel="1">
      <c r="B83" s="434"/>
      <c r="C83" s="1002"/>
      <c r="D83" s="1003"/>
      <c r="E83" s="1003"/>
      <c r="F83" s="1004"/>
      <c r="G83" s="1005"/>
      <c r="H83" s="1006"/>
      <c r="I83" s="1006"/>
      <c r="J83" s="1006"/>
      <c r="K83" s="1007"/>
      <c r="L83" s="715"/>
      <c r="M83" s="715"/>
      <c r="N83" s="715"/>
      <c r="O83" s="715"/>
      <c r="P83" s="715"/>
      <c r="Q83" s="715"/>
      <c r="R83" s="715"/>
      <c r="S83" s="716"/>
      <c r="T83" s="717"/>
      <c r="U83" s="720">
        <f t="shared" si="21"/>
        <v>0</v>
      </c>
      <c r="V83" s="721">
        <f t="shared" si="22"/>
        <v>0</v>
      </c>
      <c r="W83" s="722">
        <f t="shared" si="23"/>
        <v>0</v>
      </c>
      <c r="X83" s="442"/>
      <c r="Y83" s="442"/>
      <c r="Z83" s="442"/>
      <c r="AA83" s="442"/>
      <c r="AB83" s="442"/>
      <c r="AC83" s="442"/>
      <c r="AD83" s="442"/>
      <c r="AE83" s="442"/>
      <c r="AF83" s="442"/>
      <c r="AG83" s="442"/>
      <c r="AH83" s="442"/>
      <c r="AI83" s="442"/>
      <c r="AJ83" s="442"/>
      <c r="AK83" s="442"/>
      <c r="AL83" s="442"/>
      <c r="AM83" s="442"/>
      <c r="AN83" s="442"/>
      <c r="AO83" s="442"/>
      <c r="AP83" s="442"/>
      <c r="AQ83" s="442"/>
      <c r="AR83" s="442"/>
      <c r="AS83" s="442"/>
      <c r="AT83" s="442"/>
      <c r="AU83" s="442"/>
      <c r="AV83" s="442"/>
      <c r="AW83" s="442"/>
      <c r="AX83" s="442"/>
      <c r="AY83" s="442"/>
      <c r="AZ83" s="442"/>
    </row>
    <row r="84" spans="2:52" s="19" customFormat="1" ht="9.9499999999999993" hidden="1" customHeight="1" outlineLevel="1">
      <c r="B84" s="435"/>
      <c r="C84" s="437"/>
      <c r="D84" s="437"/>
      <c r="E84" s="437"/>
      <c r="F84" s="437"/>
      <c r="G84" s="666"/>
      <c r="H84" s="666"/>
      <c r="I84" s="666"/>
      <c r="J84" s="666"/>
      <c r="K84" s="666"/>
      <c r="L84" s="438"/>
      <c r="M84" s="438"/>
      <c r="N84" s="438"/>
      <c r="O84" s="438"/>
      <c r="P84" s="438"/>
      <c r="Q84" s="438"/>
      <c r="R84" s="438"/>
      <c r="S84" s="438"/>
      <c r="T84" s="439"/>
      <c r="U84" s="439"/>
      <c r="V84" s="439"/>
      <c r="W84" s="667"/>
      <c r="X84" s="668"/>
      <c r="Y84" s="668"/>
      <c r="Z84" s="668"/>
      <c r="AA84" s="668"/>
      <c r="AB84" s="668"/>
      <c r="AC84" s="668"/>
      <c r="AD84" s="668"/>
      <c r="AE84" s="668"/>
      <c r="AF84" s="668"/>
      <c r="AG84" s="668"/>
      <c r="AH84" s="668"/>
      <c r="AI84" s="668"/>
      <c r="AJ84" s="668"/>
      <c r="AK84" s="668"/>
      <c r="AL84" s="668"/>
      <c r="AM84" s="668"/>
      <c r="AN84" s="668"/>
      <c r="AO84" s="668"/>
      <c r="AP84" s="668"/>
      <c r="AQ84" s="668"/>
      <c r="AR84" s="668"/>
      <c r="AS84" s="668"/>
      <c r="AT84" s="668"/>
      <c r="AU84" s="668"/>
      <c r="AV84" s="668"/>
      <c r="AW84" s="668"/>
      <c r="AX84" s="668"/>
      <c r="AY84" s="668"/>
      <c r="AZ84" s="668"/>
    </row>
    <row r="85" spans="2:52" ht="20.100000000000001" customHeight="1" collapsed="1">
      <c r="B85" s="714">
        <f>B73+1</f>
        <v>7</v>
      </c>
      <c r="C85" s="1013"/>
      <c r="D85" s="1014"/>
      <c r="E85" s="1014"/>
      <c r="F85" s="1015"/>
      <c r="G85" s="1016"/>
      <c r="H85" s="1017"/>
      <c r="I85" s="1017"/>
      <c r="J85" s="1017"/>
      <c r="K85" s="1018"/>
      <c r="L85" s="701">
        <f t="shared" ref="L85:R85" si="24">SUM(L86:L95)</f>
        <v>0</v>
      </c>
      <c r="M85" s="702">
        <f t="shared" si="24"/>
        <v>0</v>
      </c>
      <c r="N85" s="703">
        <f t="shared" si="24"/>
        <v>0</v>
      </c>
      <c r="O85" s="703">
        <f t="shared" si="24"/>
        <v>0</v>
      </c>
      <c r="P85" s="702">
        <f t="shared" si="24"/>
        <v>0</v>
      </c>
      <c r="Q85" s="704">
        <f t="shared" si="24"/>
        <v>0</v>
      </c>
      <c r="R85" s="701">
        <f t="shared" si="24"/>
        <v>0</v>
      </c>
      <c r="S85" s="705">
        <v>1</v>
      </c>
      <c r="T85" s="706">
        <f>(S86*T86)+(S87*T87)+(S88*T88)+(S89*T89)+(S90*T90)+(S91*T91)+(S92*T92)+(S93*T93)+(S94*T94)+(S95*T95)</f>
        <v>0</v>
      </c>
      <c r="U85" s="665">
        <f t="shared" ref="U85:U95" si="25">S85*T85*(1+MGKZ)*(1+Gewinn)*(1+Sicherheit)</f>
        <v>0</v>
      </c>
      <c r="V85" s="643">
        <f t="shared" ref="V85:V95" si="26">R85*Fertigung</f>
        <v>0</v>
      </c>
      <c r="W85" s="50">
        <f t="shared" ref="W85:W95" si="27">L85*$E$6+M85*$M$6+N85*$M$7+O85*$M$8+P85*$E$7+Q85*$M$9+U85+V85</f>
        <v>0</v>
      </c>
      <c r="X85" s="442"/>
      <c r="Y85" s="442"/>
      <c r="Z85" s="442"/>
      <c r="AA85" s="442"/>
      <c r="AB85" s="442"/>
      <c r="AC85" s="442"/>
      <c r="AD85" s="442"/>
      <c r="AE85" s="442"/>
      <c r="AF85" s="442"/>
      <c r="AG85" s="442"/>
      <c r="AH85" s="442"/>
      <c r="AI85" s="442"/>
      <c r="AJ85" s="442"/>
      <c r="AK85" s="442"/>
      <c r="AL85" s="442"/>
      <c r="AM85" s="442"/>
      <c r="AN85" s="442"/>
      <c r="AO85" s="442"/>
      <c r="AP85" s="442"/>
      <c r="AQ85" s="442"/>
      <c r="AR85" s="442"/>
      <c r="AS85" s="442"/>
      <c r="AT85" s="442"/>
      <c r="AU85" s="442"/>
      <c r="AV85" s="442"/>
      <c r="AW85" s="442"/>
      <c r="AX85" s="442"/>
      <c r="AY85" s="442"/>
      <c r="AZ85" s="442"/>
    </row>
    <row r="86" spans="2:52" ht="20.100000000000001" hidden="1" customHeight="1" outlineLevel="1">
      <c r="B86" s="433"/>
      <c r="C86" s="1002"/>
      <c r="D86" s="1003"/>
      <c r="E86" s="1003"/>
      <c r="F86" s="1004"/>
      <c r="G86" s="1005"/>
      <c r="H86" s="1006"/>
      <c r="I86" s="1006"/>
      <c r="J86" s="1006"/>
      <c r="K86" s="1007"/>
      <c r="L86" s="715"/>
      <c r="M86" s="715"/>
      <c r="N86" s="715"/>
      <c r="O86" s="715"/>
      <c r="P86" s="715"/>
      <c r="Q86" s="715"/>
      <c r="R86" s="715"/>
      <c r="S86" s="716"/>
      <c r="T86" s="717"/>
      <c r="U86" s="720">
        <f t="shared" si="25"/>
        <v>0</v>
      </c>
      <c r="V86" s="721">
        <f t="shared" si="26"/>
        <v>0</v>
      </c>
      <c r="W86" s="722">
        <f t="shared" si="27"/>
        <v>0</v>
      </c>
      <c r="X86" s="442"/>
      <c r="Y86" s="442"/>
      <c r="Z86" s="442"/>
      <c r="AA86" s="442"/>
      <c r="AB86" s="442"/>
      <c r="AC86" s="442"/>
      <c r="AD86" s="442"/>
      <c r="AE86" s="442"/>
      <c r="AF86" s="442"/>
      <c r="AG86" s="442"/>
      <c r="AH86" s="442"/>
      <c r="AI86" s="442"/>
      <c r="AJ86" s="442"/>
      <c r="AK86" s="442"/>
      <c r="AL86" s="442"/>
      <c r="AM86" s="442"/>
      <c r="AN86" s="442"/>
      <c r="AO86" s="442"/>
      <c r="AP86" s="442"/>
      <c r="AQ86" s="442"/>
      <c r="AR86" s="442"/>
      <c r="AS86" s="442"/>
      <c r="AT86" s="442"/>
      <c r="AU86" s="442"/>
      <c r="AV86" s="442"/>
      <c r="AW86" s="442"/>
      <c r="AX86" s="442"/>
      <c r="AY86" s="442"/>
      <c r="AZ86" s="442"/>
    </row>
    <row r="87" spans="2:52" ht="20.100000000000001" hidden="1" customHeight="1" outlineLevel="1">
      <c r="B87" s="434"/>
      <c r="C87" s="1002"/>
      <c r="D87" s="1003"/>
      <c r="E87" s="1003"/>
      <c r="F87" s="1004"/>
      <c r="G87" s="1005"/>
      <c r="H87" s="1006"/>
      <c r="I87" s="1006"/>
      <c r="J87" s="1006"/>
      <c r="K87" s="1007"/>
      <c r="L87" s="715"/>
      <c r="M87" s="715"/>
      <c r="N87" s="715"/>
      <c r="O87" s="715"/>
      <c r="P87" s="715"/>
      <c r="Q87" s="715"/>
      <c r="R87" s="715"/>
      <c r="S87" s="716"/>
      <c r="T87" s="717"/>
      <c r="U87" s="720">
        <f t="shared" si="25"/>
        <v>0</v>
      </c>
      <c r="V87" s="721">
        <f t="shared" si="26"/>
        <v>0</v>
      </c>
      <c r="W87" s="722">
        <f t="shared" si="27"/>
        <v>0</v>
      </c>
      <c r="X87" s="442"/>
      <c r="Y87" s="442"/>
      <c r="Z87" s="442"/>
      <c r="AA87" s="442"/>
      <c r="AB87" s="442"/>
      <c r="AC87" s="442"/>
      <c r="AD87" s="442"/>
      <c r="AE87" s="442"/>
      <c r="AF87" s="442"/>
      <c r="AG87" s="442"/>
      <c r="AH87" s="442"/>
      <c r="AI87" s="442"/>
      <c r="AJ87" s="442"/>
      <c r="AK87" s="442"/>
      <c r="AL87" s="442"/>
      <c r="AM87" s="442"/>
      <c r="AN87" s="442"/>
      <c r="AO87" s="442"/>
      <c r="AP87" s="442"/>
      <c r="AQ87" s="442"/>
      <c r="AR87" s="442"/>
      <c r="AS87" s="442"/>
      <c r="AT87" s="442"/>
      <c r="AU87" s="442"/>
      <c r="AV87" s="442"/>
      <c r="AW87" s="442"/>
      <c r="AX87" s="442"/>
      <c r="AY87" s="442"/>
      <c r="AZ87" s="442"/>
    </row>
    <row r="88" spans="2:52" ht="20.100000000000001" hidden="1" customHeight="1" outlineLevel="1">
      <c r="B88" s="434"/>
      <c r="C88" s="1002"/>
      <c r="D88" s="1003"/>
      <c r="E88" s="1003"/>
      <c r="F88" s="1004"/>
      <c r="G88" s="1005"/>
      <c r="H88" s="1006"/>
      <c r="I88" s="1006"/>
      <c r="J88" s="1006"/>
      <c r="K88" s="1007"/>
      <c r="L88" s="715"/>
      <c r="M88" s="715"/>
      <c r="N88" s="715"/>
      <c r="O88" s="715"/>
      <c r="P88" s="715"/>
      <c r="Q88" s="715"/>
      <c r="R88" s="715"/>
      <c r="S88" s="716"/>
      <c r="T88" s="717"/>
      <c r="U88" s="720">
        <f t="shared" si="25"/>
        <v>0</v>
      </c>
      <c r="V88" s="721">
        <f t="shared" si="26"/>
        <v>0</v>
      </c>
      <c r="W88" s="722">
        <f t="shared" si="27"/>
        <v>0</v>
      </c>
      <c r="X88" s="442"/>
      <c r="Y88" s="442"/>
      <c r="Z88" s="442"/>
      <c r="AA88" s="442"/>
      <c r="AB88" s="442"/>
      <c r="AC88" s="442"/>
      <c r="AD88" s="442"/>
      <c r="AE88" s="442"/>
      <c r="AF88" s="442"/>
      <c r="AG88" s="442"/>
      <c r="AH88" s="442"/>
      <c r="AI88" s="442"/>
      <c r="AJ88" s="442"/>
      <c r="AK88" s="442"/>
      <c r="AL88" s="442"/>
      <c r="AM88" s="442"/>
      <c r="AN88" s="442"/>
      <c r="AO88" s="442"/>
      <c r="AP88" s="442"/>
      <c r="AQ88" s="442"/>
      <c r="AR88" s="442"/>
      <c r="AS88" s="442"/>
      <c r="AT88" s="442"/>
      <c r="AU88" s="442"/>
      <c r="AV88" s="442"/>
      <c r="AW88" s="442"/>
      <c r="AX88" s="442"/>
      <c r="AY88" s="442"/>
      <c r="AZ88" s="442"/>
    </row>
    <row r="89" spans="2:52" ht="20.100000000000001" hidden="1" customHeight="1" outlineLevel="1">
      <c r="B89" s="434"/>
      <c r="C89" s="1002"/>
      <c r="D89" s="1003"/>
      <c r="E89" s="1003"/>
      <c r="F89" s="1004"/>
      <c r="G89" s="1005"/>
      <c r="H89" s="1006"/>
      <c r="I89" s="1006"/>
      <c r="J89" s="1006"/>
      <c r="K89" s="1007"/>
      <c r="L89" s="715"/>
      <c r="M89" s="715"/>
      <c r="N89" s="715"/>
      <c r="O89" s="715"/>
      <c r="P89" s="715"/>
      <c r="Q89" s="715"/>
      <c r="R89" s="715"/>
      <c r="S89" s="716"/>
      <c r="T89" s="717"/>
      <c r="U89" s="720">
        <f t="shared" si="25"/>
        <v>0</v>
      </c>
      <c r="V89" s="721">
        <f t="shared" si="26"/>
        <v>0</v>
      </c>
      <c r="W89" s="722">
        <f t="shared" si="27"/>
        <v>0</v>
      </c>
      <c r="X89" s="442"/>
      <c r="Y89" s="442"/>
      <c r="Z89" s="442"/>
      <c r="AA89" s="442"/>
      <c r="AB89" s="442"/>
      <c r="AC89" s="442"/>
      <c r="AD89" s="442"/>
      <c r="AE89" s="442"/>
      <c r="AF89" s="442"/>
      <c r="AG89" s="442"/>
      <c r="AH89" s="442"/>
      <c r="AI89" s="442"/>
      <c r="AJ89" s="442"/>
      <c r="AK89" s="442"/>
      <c r="AL89" s="442"/>
      <c r="AM89" s="442"/>
      <c r="AN89" s="442"/>
      <c r="AO89" s="442"/>
      <c r="AP89" s="442"/>
      <c r="AQ89" s="442"/>
      <c r="AR89" s="442"/>
      <c r="AS89" s="442"/>
      <c r="AT89" s="442"/>
      <c r="AU89" s="442"/>
      <c r="AV89" s="442"/>
      <c r="AW89" s="442"/>
      <c r="AX89" s="442"/>
      <c r="AY89" s="442"/>
      <c r="AZ89" s="442"/>
    </row>
    <row r="90" spans="2:52" ht="20.100000000000001" hidden="1" customHeight="1" outlineLevel="1">
      <c r="B90" s="434"/>
      <c r="C90" s="1002"/>
      <c r="D90" s="1003"/>
      <c r="E90" s="1003"/>
      <c r="F90" s="1004"/>
      <c r="G90" s="1005"/>
      <c r="H90" s="1006"/>
      <c r="I90" s="1006"/>
      <c r="J90" s="1006"/>
      <c r="K90" s="1007"/>
      <c r="L90" s="715"/>
      <c r="M90" s="715"/>
      <c r="N90" s="715"/>
      <c r="O90" s="715"/>
      <c r="P90" s="715"/>
      <c r="Q90" s="715"/>
      <c r="R90" s="715"/>
      <c r="S90" s="716"/>
      <c r="T90" s="717"/>
      <c r="U90" s="720">
        <f t="shared" si="25"/>
        <v>0</v>
      </c>
      <c r="V90" s="721">
        <f t="shared" si="26"/>
        <v>0</v>
      </c>
      <c r="W90" s="722">
        <f t="shared" si="27"/>
        <v>0</v>
      </c>
      <c r="X90" s="442"/>
      <c r="Y90" s="442"/>
      <c r="Z90" s="442"/>
      <c r="AA90" s="442"/>
      <c r="AB90" s="442"/>
      <c r="AC90" s="442"/>
      <c r="AD90" s="442"/>
      <c r="AE90" s="442"/>
      <c r="AF90" s="442"/>
      <c r="AG90" s="442"/>
      <c r="AH90" s="442"/>
      <c r="AI90" s="442"/>
      <c r="AJ90" s="442"/>
      <c r="AK90" s="442"/>
      <c r="AL90" s="442"/>
      <c r="AM90" s="442"/>
      <c r="AN90" s="442"/>
      <c r="AO90" s="442"/>
      <c r="AP90" s="442"/>
      <c r="AQ90" s="442"/>
      <c r="AR90" s="442"/>
      <c r="AS90" s="442"/>
      <c r="AT90" s="442"/>
      <c r="AU90" s="442"/>
      <c r="AV90" s="442"/>
      <c r="AW90" s="442"/>
      <c r="AX90" s="442"/>
      <c r="AY90" s="442"/>
      <c r="AZ90" s="442"/>
    </row>
    <row r="91" spans="2:52" ht="20.100000000000001" hidden="1" customHeight="1" outlineLevel="1">
      <c r="B91" s="434"/>
      <c r="C91" s="1002"/>
      <c r="D91" s="1003"/>
      <c r="E91" s="1003"/>
      <c r="F91" s="1004"/>
      <c r="G91" s="1005"/>
      <c r="H91" s="1006"/>
      <c r="I91" s="1006"/>
      <c r="J91" s="1006"/>
      <c r="K91" s="1007"/>
      <c r="L91" s="715"/>
      <c r="M91" s="715"/>
      <c r="N91" s="715"/>
      <c r="O91" s="715"/>
      <c r="P91" s="715"/>
      <c r="Q91" s="715"/>
      <c r="R91" s="715"/>
      <c r="S91" s="716"/>
      <c r="T91" s="717"/>
      <c r="U91" s="720">
        <f t="shared" si="25"/>
        <v>0</v>
      </c>
      <c r="V91" s="721">
        <f t="shared" si="26"/>
        <v>0</v>
      </c>
      <c r="W91" s="722">
        <f t="shared" si="27"/>
        <v>0</v>
      </c>
      <c r="X91" s="442"/>
      <c r="Y91" s="442"/>
      <c r="Z91" s="442"/>
      <c r="AA91" s="442"/>
      <c r="AB91" s="442"/>
      <c r="AC91" s="442"/>
      <c r="AD91" s="442"/>
      <c r="AE91" s="442"/>
      <c r="AF91" s="442"/>
      <c r="AG91" s="442"/>
      <c r="AH91" s="442"/>
      <c r="AI91" s="442"/>
      <c r="AJ91" s="442"/>
      <c r="AK91" s="442"/>
      <c r="AL91" s="442"/>
      <c r="AM91" s="442"/>
      <c r="AN91" s="442"/>
      <c r="AO91" s="442"/>
      <c r="AP91" s="442"/>
      <c r="AQ91" s="442"/>
      <c r="AR91" s="442"/>
      <c r="AS91" s="442"/>
      <c r="AT91" s="442"/>
      <c r="AU91" s="442"/>
      <c r="AV91" s="442"/>
      <c r="AW91" s="442"/>
      <c r="AX91" s="442"/>
      <c r="AY91" s="442"/>
      <c r="AZ91" s="442"/>
    </row>
    <row r="92" spans="2:52" ht="20.100000000000001" hidden="1" customHeight="1" outlineLevel="1">
      <c r="B92" s="434"/>
      <c r="C92" s="1002"/>
      <c r="D92" s="1003"/>
      <c r="E92" s="1003"/>
      <c r="F92" s="1004"/>
      <c r="G92" s="1005"/>
      <c r="H92" s="1006"/>
      <c r="I92" s="1006"/>
      <c r="J92" s="1006"/>
      <c r="K92" s="1007"/>
      <c r="L92" s="715"/>
      <c r="M92" s="715"/>
      <c r="N92" s="715"/>
      <c r="O92" s="715"/>
      <c r="P92" s="715"/>
      <c r="Q92" s="715"/>
      <c r="R92" s="715"/>
      <c r="S92" s="716"/>
      <c r="T92" s="717"/>
      <c r="U92" s="720">
        <f t="shared" si="25"/>
        <v>0</v>
      </c>
      <c r="V92" s="721">
        <f t="shared" si="26"/>
        <v>0</v>
      </c>
      <c r="W92" s="722">
        <f t="shared" si="27"/>
        <v>0</v>
      </c>
      <c r="X92" s="442"/>
      <c r="Y92" s="442"/>
      <c r="Z92" s="442"/>
      <c r="AA92" s="442"/>
      <c r="AB92" s="442"/>
      <c r="AC92" s="442"/>
      <c r="AD92" s="442"/>
      <c r="AE92" s="442"/>
      <c r="AF92" s="442"/>
      <c r="AG92" s="442"/>
      <c r="AH92" s="442"/>
      <c r="AI92" s="442"/>
      <c r="AJ92" s="442"/>
      <c r="AK92" s="442"/>
      <c r="AL92" s="442"/>
      <c r="AM92" s="442"/>
      <c r="AN92" s="442"/>
      <c r="AO92" s="442"/>
      <c r="AP92" s="442"/>
      <c r="AQ92" s="442"/>
      <c r="AR92" s="442"/>
      <c r="AS92" s="442"/>
      <c r="AT92" s="442"/>
      <c r="AU92" s="442"/>
      <c r="AV92" s="442"/>
      <c r="AW92" s="442"/>
      <c r="AX92" s="442"/>
      <c r="AY92" s="442"/>
      <c r="AZ92" s="442"/>
    </row>
    <row r="93" spans="2:52" ht="20.100000000000001" hidden="1" customHeight="1" outlineLevel="1">
      <c r="B93" s="434"/>
      <c r="C93" s="1002"/>
      <c r="D93" s="1003"/>
      <c r="E93" s="1003"/>
      <c r="F93" s="1004"/>
      <c r="G93" s="1005"/>
      <c r="H93" s="1006"/>
      <c r="I93" s="1006"/>
      <c r="J93" s="1006"/>
      <c r="K93" s="1007"/>
      <c r="L93" s="715"/>
      <c r="M93" s="715"/>
      <c r="N93" s="715"/>
      <c r="O93" s="715"/>
      <c r="P93" s="715"/>
      <c r="Q93" s="715"/>
      <c r="R93" s="715"/>
      <c r="S93" s="716"/>
      <c r="T93" s="717"/>
      <c r="U93" s="720">
        <f t="shared" si="25"/>
        <v>0</v>
      </c>
      <c r="V93" s="721">
        <f t="shared" si="26"/>
        <v>0</v>
      </c>
      <c r="W93" s="722">
        <f t="shared" si="27"/>
        <v>0</v>
      </c>
      <c r="X93" s="442"/>
      <c r="Y93" s="442"/>
      <c r="Z93" s="442"/>
      <c r="AA93" s="442"/>
      <c r="AB93" s="442"/>
      <c r="AC93" s="442"/>
      <c r="AD93" s="442"/>
      <c r="AE93" s="442"/>
      <c r="AF93" s="442"/>
      <c r="AG93" s="442"/>
      <c r="AH93" s="442"/>
      <c r="AI93" s="442"/>
      <c r="AJ93" s="442"/>
      <c r="AK93" s="442"/>
      <c r="AL93" s="442"/>
      <c r="AM93" s="442"/>
      <c r="AN93" s="442"/>
      <c r="AO93" s="442"/>
      <c r="AP93" s="442"/>
      <c r="AQ93" s="442"/>
      <c r="AR93" s="442"/>
      <c r="AS93" s="442"/>
      <c r="AT93" s="442"/>
      <c r="AU93" s="442"/>
      <c r="AV93" s="442"/>
      <c r="AW93" s="442"/>
      <c r="AX93" s="442"/>
      <c r="AY93" s="442"/>
      <c r="AZ93" s="442"/>
    </row>
    <row r="94" spans="2:52" ht="20.100000000000001" hidden="1" customHeight="1" outlineLevel="1">
      <c r="B94" s="434"/>
      <c r="C94" s="1002"/>
      <c r="D94" s="1003"/>
      <c r="E94" s="1003"/>
      <c r="F94" s="1004"/>
      <c r="G94" s="1005"/>
      <c r="H94" s="1006"/>
      <c r="I94" s="1006"/>
      <c r="J94" s="1006"/>
      <c r="K94" s="1007"/>
      <c r="L94" s="715"/>
      <c r="M94" s="715"/>
      <c r="N94" s="715"/>
      <c r="O94" s="715"/>
      <c r="P94" s="715"/>
      <c r="Q94" s="715"/>
      <c r="R94" s="715"/>
      <c r="S94" s="716"/>
      <c r="T94" s="717"/>
      <c r="U94" s="720">
        <f t="shared" si="25"/>
        <v>0</v>
      </c>
      <c r="V94" s="721">
        <f t="shared" si="26"/>
        <v>0</v>
      </c>
      <c r="W94" s="722">
        <f t="shared" si="27"/>
        <v>0</v>
      </c>
      <c r="X94" s="442"/>
      <c r="Y94" s="442"/>
      <c r="Z94" s="442"/>
      <c r="AA94" s="442"/>
      <c r="AB94" s="442"/>
      <c r="AC94" s="442"/>
      <c r="AD94" s="442"/>
      <c r="AE94" s="442"/>
      <c r="AF94" s="442"/>
      <c r="AG94" s="442"/>
      <c r="AH94" s="442"/>
      <c r="AI94" s="442"/>
      <c r="AJ94" s="442"/>
      <c r="AK94" s="442"/>
      <c r="AL94" s="442"/>
      <c r="AM94" s="442"/>
      <c r="AN94" s="442"/>
      <c r="AO94" s="442"/>
      <c r="AP94" s="442"/>
      <c r="AQ94" s="442"/>
      <c r="AR94" s="442"/>
      <c r="AS94" s="442"/>
      <c r="AT94" s="442"/>
      <c r="AU94" s="442"/>
      <c r="AV94" s="442"/>
      <c r="AW94" s="442"/>
      <c r="AX94" s="442"/>
      <c r="AY94" s="442"/>
      <c r="AZ94" s="442"/>
    </row>
    <row r="95" spans="2:52" ht="20.100000000000001" hidden="1" customHeight="1" outlineLevel="1">
      <c r="B95" s="434"/>
      <c r="C95" s="1002"/>
      <c r="D95" s="1003"/>
      <c r="E95" s="1003"/>
      <c r="F95" s="1004"/>
      <c r="G95" s="1005"/>
      <c r="H95" s="1006"/>
      <c r="I95" s="1006"/>
      <c r="J95" s="1006"/>
      <c r="K95" s="1007"/>
      <c r="L95" s="715"/>
      <c r="M95" s="715"/>
      <c r="N95" s="715"/>
      <c r="O95" s="715"/>
      <c r="P95" s="715"/>
      <c r="Q95" s="715"/>
      <c r="R95" s="715"/>
      <c r="S95" s="716"/>
      <c r="T95" s="717"/>
      <c r="U95" s="720">
        <f t="shared" si="25"/>
        <v>0</v>
      </c>
      <c r="V95" s="721">
        <f t="shared" si="26"/>
        <v>0</v>
      </c>
      <c r="W95" s="722">
        <f t="shared" si="27"/>
        <v>0</v>
      </c>
      <c r="X95" s="442"/>
      <c r="Y95" s="442"/>
      <c r="Z95" s="442"/>
      <c r="AA95" s="442"/>
      <c r="AB95" s="442"/>
      <c r="AC95" s="442"/>
      <c r="AD95" s="442"/>
      <c r="AE95" s="442"/>
      <c r="AF95" s="442"/>
      <c r="AG95" s="442"/>
      <c r="AH95" s="442"/>
      <c r="AI95" s="442"/>
      <c r="AJ95" s="442"/>
      <c r="AK95" s="442"/>
      <c r="AL95" s="442"/>
      <c r="AM95" s="442"/>
      <c r="AN95" s="442"/>
      <c r="AO95" s="442"/>
      <c r="AP95" s="442"/>
      <c r="AQ95" s="442"/>
      <c r="AR95" s="442"/>
      <c r="AS95" s="442"/>
      <c r="AT95" s="442"/>
      <c r="AU95" s="442"/>
      <c r="AV95" s="442"/>
      <c r="AW95" s="442"/>
      <c r="AX95" s="442"/>
      <c r="AY95" s="442"/>
      <c r="AZ95" s="442"/>
    </row>
    <row r="96" spans="2:52" s="19" customFormat="1" ht="9.9499999999999993" hidden="1" customHeight="1" outlineLevel="1">
      <c r="B96" s="435"/>
      <c r="C96" s="437"/>
      <c r="D96" s="437"/>
      <c r="E96" s="437"/>
      <c r="F96" s="437"/>
      <c r="G96" s="666"/>
      <c r="H96" s="666"/>
      <c r="I96" s="666"/>
      <c r="J96" s="666"/>
      <c r="K96" s="666"/>
      <c r="L96" s="438"/>
      <c r="M96" s="438"/>
      <c r="N96" s="438"/>
      <c r="O96" s="438"/>
      <c r="P96" s="438"/>
      <c r="Q96" s="438"/>
      <c r="R96" s="438"/>
      <c r="S96" s="438"/>
      <c r="T96" s="439"/>
      <c r="U96" s="439"/>
      <c r="V96" s="439"/>
      <c r="W96" s="667"/>
      <c r="X96" s="668"/>
      <c r="Y96" s="668"/>
      <c r="Z96" s="668"/>
      <c r="AA96" s="668"/>
      <c r="AB96" s="668"/>
      <c r="AC96" s="668"/>
      <c r="AD96" s="668"/>
      <c r="AE96" s="668"/>
      <c r="AF96" s="668"/>
      <c r="AG96" s="668"/>
      <c r="AH96" s="668"/>
      <c r="AI96" s="668"/>
      <c r="AJ96" s="668"/>
      <c r="AK96" s="668"/>
      <c r="AL96" s="668"/>
      <c r="AM96" s="668"/>
      <c r="AN96" s="668"/>
      <c r="AO96" s="668"/>
      <c r="AP96" s="668"/>
      <c r="AQ96" s="668"/>
      <c r="AR96" s="668"/>
      <c r="AS96" s="668"/>
      <c r="AT96" s="668"/>
      <c r="AU96" s="668"/>
      <c r="AV96" s="668"/>
      <c r="AW96" s="668"/>
      <c r="AX96" s="668"/>
      <c r="AY96" s="668"/>
      <c r="AZ96" s="668"/>
    </row>
    <row r="97" spans="2:52" ht="20.100000000000001" customHeight="1" collapsed="1">
      <c r="B97" s="714">
        <f>B85+1</f>
        <v>8</v>
      </c>
      <c r="C97" s="1013"/>
      <c r="D97" s="1014"/>
      <c r="E97" s="1014"/>
      <c r="F97" s="1015"/>
      <c r="G97" s="1016"/>
      <c r="H97" s="1017"/>
      <c r="I97" s="1017"/>
      <c r="J97" s="1017"/>
      <c r="K97" s="1018"/>
      <c r="L97" s="701">
        <f t="shared" ref="L97:R97" si="28">SUM(L98:L107)</f>
        <v>0</v>
      </c>
      <c r="M97" s="702">
        <f t="shared" si="28"/>
        <v>0</v>
      </c>
      <c r="N97" s="703">
        <f t="shared" si="28"/>
        <v>0</v>
      </c>
      <c r="O97" s="703">
        <f t="shared" si="28"/>
        <v>0</v>
      </c>
      <c r="P97" s="702">
        <f t="shared" si="28"/>
        <v>0</v>
      </c>
      <c r="Q97" s="704">
        <f t="shared" si="28"/>
        <v>0</v>
      </c>
      <c r="R97" s="701">
        <f t="shared" si="28"/>
        <v>0</v>
      </c>
      <c r="S97" s="705">
        <v>1</v>
      </c>
      <c r="T97" s="706">
        <f>(S98*T98)+(S99*T99)+(S100*T100)+(S101*T101)+(S102*T102)+(S103*T103)+(S104*T104)+(S105*T105)+(S106*T106)+(S107*T107)</f>
        <v>0</v>
      </c>
      <c r="U97" s="665">
        <f t="shared" ref="U97:U107" si="29">S97*T97*(1+MGKZ)*(1+Gewinn)*(1+Sicherheit)</f>
        <v>0</v>
      </c>
      <c r="V97" s="643">
        <f t="shared" ref="V97:V107" si="30">R97*Fertigung</f>
        <v>0</v>
      </c>
      <c r="W97" s="50">
        <f t="shared" ref="W97:W107" si="31">L97*$E$6+M97*$M$6+N97*$M$7+O97*$M$8+P97*$E$7+Q97*$M$9+U97+V97</f>
        <v>0</v>
      </c>
      <c r="X97" s="442"/>
      <c r="Y97" s="442"/>
      <c r="Z97" s="442"/>
      <c r="AA97" s="442"/>
      <c r="AB97" s="442"/>
      <c r="AC97" s="442"/>
      <c r="AD97" s="442"/>
      <c r="AE97" s="442"/>
      <c r="AF97" s="442"/>
      <c r="AG97" s="442"/>
      <c r="AH97" s="442"/>
      <c r="AI97" s="442"/>
      <c r="AJ97" s="442"/>
      <c r="AK97" s="442"/>
      <c r="AL97" s="442"/>
      <c r="AM97" s="442"/>
      <c r="AN97" s="442"/>
      <c r="AO97" s="442"/>
      <c r="AP97" s="442"/>
      <c r="AQ97" s="442"/>
      <c r="AR97" s="442"/>
      <c r="AS97" s="442"/>
      <c r="AT97" s="442"/>
      <c r="AU97" s="442"/>
      <c r="AV97" s="442"/>
      <c r="AW97" s="442"/>
      <c r="AX97" s="442"/>
      <c r="AY97" s="442"/>
      <c r="AZ97" s="442"/>
    </row>
    <row r="98" spans="2:52" ht="20.100000000000001" hidden="1" customHeight="1" outlineLevel="1">
      <c r="B98" s="433"/>
      <c r="C98" s="1002"/>
      <c r="D98" s="1003"/>
      <c r="E98" s="1003"/>
      <c r="F98" s="1004"/>
      <c r="G98" s="1005"/>
      <c r="H98" s="1006"/>
      <c r="I98" s="1006"/>
      <c r="J98" s="1006"/>
      <c r="K98" s="1007"/>
      <c r="L98" s="715"/>
      <c r="M98" s="715"/>
      <c r="N98" s="715"/>
      <c r="O98" s="715"/>
      <c r="P98" s="715"/>
      <c r="Q98" s="715"/>
      <c r="R98" s="715"/>
      <c r="S98" s="716"/>
      <c r="T98" s="717"/>
      <c r="U98" s="720">
        <f t="shared" si="29"/>
        <v>0</v>
      </c>
      <c r="V98" s="721">
        <f t="shared" si="30"/>
        <v>0</v>
      </c>
      <c r="W98" s="722">
        <f t="shared" si="31"/>
        <v>0</v>
      </c>
      <c r="X98" s="442"/>
      <c r="Y98" s="442"/>
      <c r="Z98" s="442"/>
      <c r="AA98" s="442"/>
      <c r="AB98" s="442"/>
      <c r="AC98" s="442"/>
      <c r="AD98" s="442"/>
      <c r="AE98" s="442"/>
      <c r="AF98" s="442"/>
      <c r="AG98" s="442"/>
      <c r="AH98" s="442"/>
      <c r="AI98" s="442"/>
      <c r="AJ98" s="442"/>
      <c r="AK98" s="442"/>
      <c r="AL98" s="442"/>
      <c r="AM98" s="442"/>
      <c r="AN98" s="442"/>
      <c r="AO98" s="442"/>
      <c r="AP98" s="442"/>
      <c r="AQ98" s="442"/>
      <c r="AR98" s="442"/>
      <c r="AS98" s="442"/>
      <c r="AT98" s="442"/>
      <c r="AU98" s="442"/>
      <c r="AV98" s="442"/>
      <c r="AW98" s="442"/>
      <c r="AX98" s="442"/>
      <c r="AY98" s="442"/>
      <c r="AZ98" s="442"/>
    </row>
    <row r="99" spans="2:52" ht="20.100000000000001" hidden="1" customHeight="1" outlineLevel="1">
      <c r="B99" s="434"/>
      <c r="C99" s="1002"/>
      <c r="D99" s="1003"/>
      <c r="E99" s="1003"/>
      <c r="F99" s="1004"/>
      <c r="G99" s="1005"/>
      <c r="H99" s="1006"/>
      <c r="I99" s="1006"/>
      <c r="J99" s="1006"/>
      <c r="K99" s="1007"/>
      <c r="L99" s="715"/>
      <c r="M99" s="715"/>
      <c r="N99" s="715"/>
      <c r="O99" s="715"/>
      <c r="P99" s="715"/>
      <c r="Q99" s="715"/>
      <c r="R99" s="715"/>
      <c r="S99" s="716"/>
      <c r="T99" s="717"/>
      <c r="U99" s="720">
        <f t="shared" si="29"/>
        <v>0</v>
      </c>
      <c r="V99" s="721">
        <f t="shared" si="30"/>
        <v>0</v>
      </c>
      <c r="W99" s="722">
        <f t="shared" si="31"/>
        <v>0</v>
      </c>
      <c r="X99" s="442"/>
      <c r="Y99" s="442"/>
      <c r="Z99" s="442"/>
      <c r="AA99" s="442"/>
      <c r="AB99" s="442"/>
      <c r="AC99" s="442"/>
      <c r="AD99" s="442"/>
      <c r="AE99" s="442"/>
      <c r="AF99" s="442"/>
      <c r="AG99" s="442"/>
      <c r="AH99" s="442"/>
      <c r="AI99" s="442"/>
      <c r="AJ99" s="442"/>
      <c r="AK99" s="442"/>
      <c r="AL99" s="442"/>
      <c r="AM99" s="442"/>
      <c r="AN99" s="442"/>
      <c r="AO99" s="442"/>
      <c r="AP99" s="442"/>
      <c r="AQ99" s="442"/>
      <c r="AR99" s="442"/>
      <c r="AS99" s="442"/>
      <c r="AT99" s="442"/>
      <c r="AU99" s="442"/>
      <c r="AV99" s="442"/>
      <c r="AW99" s="442"/>
      <c r="AX99" s="442"/>
      <c r="AY99" s="442"/>
      <c r="AZ99" s="442"/>
    </row>
    <row r="100" spans="2:52" ht="20.100000000000001" hidden="1" customHeight="1" outlineLevel="1">
      <c r="B100" s="434"/>
      <c r="C100" s="1002"/>
      <c r="D100" s="1003"/>
      <c r="E100" s="1003"/>
      <c r="F100" s="1004"/>
      <c r="G100" s="1005"/>
      <c r="H100" s="1006"/>
      <c r="I100" s="1006"/>
      <c r="J100" s="1006"/>
      <c r="K100" s="1007"/>
      <c r="L100" s="715"/>
      <c r="M100" s="715"/>
      <c r="N100" s="715"/>
      <c r="O100" s="715"/>
      <c r="P100" s="715"/>
      <c r="Q100" s="715"/>
      <c r="R100" s="715"/>
      <c r="S100" s="716"/>
      <c r="T100" s="717"/>
      <c r="U100" s="720">
        <f t="shared" si="29"/>
        <v>0</v>
      </c>
      <c r="V100" s="721">
        <f t="shared" si="30"/>
        <v>0</v>
      </c>
      <c r="W100" s="722">
        <f t="shared" si="31"/>
        <v>0</v>
      </c>
      <c r="X100" s="442"/>
      <c r="Y100" s="442"/>
      <c r="Z100" s="442"/>
      <c r="AA100" s="442"/>
      <c r="AB100" s="442"/>
      <c r="AC100" s="442"/>
      <c r="AD100" s="442"/>
      <c r="AE100" s="442"/>
      <c r="AF100" s="442"/>
      <c r="AG100" s="442"/>
      <c r="AH100" s="442"/>
      <c r="AI100" s="442"/>
      <c r="AJ100" s="442"/>
      <c r="AK100" s="442"/>
      <c r="AL100" s="442"/>
      <c r="AM100" s="442"/>
      <c r="AN100" s="442"/>
      <c r="AO100" s="442"/>
      <c r="AP100" s="442"/>
      <c r="AQ100" s="442"/>
      <c r="AR100" s="442"/>
      <c r="AS100" s="442"/>
      <c r="AT100" s="442"/>
      <c r="AU100" s="442"/>
      <c r="AV100" s="442"/>
      <c r="AW100" s="442"/>
      <c r="AX100" s="442"/>
      <c r="AY100" s="442"/>
      <c r="AZ100" s="442"/>
    </row>
    <row r="101" spans="2:52" ht="20.100000000000001" hidden="1" customHeight="1" outlineLevel="1">
      <c r="B101" s="434"/>
      <c r="C101" s="1002"/>
      <c r="D101" s="1003"/>
      <c r="E101" s="1003"/>
      <c r="F101" s="1004"/>
      <c r="G101" s="1005"/>
      <c r="H101" s="1006"/>
      <c r="I101" s="1006"/>
      <c r="J101" s="1006"/>
      <c r="K101" s="1007"/>
      <c r="L101" s="715"/>
      <c r="M101" s="715"/>
      <c r="N101" s="715"/>
      <c r="O101" s="715"/>
      <c r="P101" s="715"/>
      <c r="Q101" s="715"/>
      <c r="R101" s="715"/>
      <c r="S101" s="716"/>
      <c r="T101" s="717"/>
      <c r="U101" s="720">
        <f t="shared" si="29"/>
        <v>0</v>
      </c>
      <c r="V101" s="721">
        <f t="shared" si="30"/>
        <v>0</v>
      </c>
      <c r="W101" s="722">
        <f t="shared" si="31"/>
        <v>0</v>
      </c>
      <c r="X101" s="442"/>
      <c r="Y101" s="442"/>
      <c r="Z101" s="442"/>
      <c r="AA101" s="442"/>
      <c r="AB101" s="442"/>
      <c r="AC101" s="442"/>
      <c r="AD101" s="442"/>
      <c r="AE101" s="442"/>
      <c r="AF101" s="442"/>
      <c r="AG101" s="442"/>
      <c r="AH101" s="442"/>
      <c r="AI101" s="442"/>
      <c r="AJ101" s="442"/>
      <c r="AK101" s="442"/>
      <c r="AL101" s="442"/>
      <c r="AM101" s="442"/>
      <c r="AN101" s="442"/>
      <c r="AO101" s="442"/>
      <c r="AP101" s="442"/>
      <c r="AQ101" s="442"/>
      <c r="AR101" s="442"/>
      <c r="AS101" s="442"/>
      <c r="AT101" s="442"/>
      <c r="AU101" s="442"/>
      <c r="AV101" s="442"/>
      <c r="AW101" s="442"/>
      <c r="AX101" s="442"/>
      <c r="AY101" s="442"/>
      <c r="AZ101" s="442"/>
    </row>
    <row r="102" spans="2:52" ht="20.100000000000001" hidden="1" customHeight="1" outlineLevel="1">
      <c r="B102" s="434"/>
      <c r="C102" s="1002"/>
      <c r="D102" s="1003"/>
      <c r="E102" s="1003"/>
      <c r="F102" s="1004"/>
      <c r="G102" s="1005"/>
      <c r="H102" s="1006"/>
      <c r="I102" s="1006"/>
      <c r="J102" s="1006"/>
      <c r="K102" s="1007"/>
      <c r="L102" s="715"/>
      <c r="M102" s="715"/>
      <c r="N102" s="715"/>
      <c r="O102" s="715"/>
      <c r="P102" s="715"/>
      <c r="Q102" s="715"/>
      <c r="R102" s="715"/>
      <c r="S102" s="716"/>
      <c r="T102" s="717"/>
      <c r="U102" s="720">
        <f t="shared" si="29"/>
        <v>0</v>
      </c>
      <c r="V102" s="721">
        <f t="shared" si="30"/>
        <v>0</v>
      </c>
      <c r="W102" s="722">
        <f t="shared" si="31"/>
        <v>0</v>
      </c>
      <c r="X102" s="442"/>
      <c r="Y102" s="442"/>
      <c r="Z102" s="442"/>
      <c r="AA102" s="442"/>
      <c r="AB102" s="442"/>
      <c r="AC102" s="442"/>
      <c r="AD102" s="442"/>
      <c r="AE102" s="442"/>
      <c r="AF102" s="442"/>
      <c r="AG102" s="442"/>
      <c r="AH102" s="442"/>
      <c r="AI102" s="442"/>
      <c r="AJ102" s="442"/>
      <c r="AK102" s="442"/>
      <c r="AL102" s="442"/>
      <c r="AM102" s="442"/>
      <c r="AN102" s="442"/>
      <c r="AO102" s="442"/>
      <c r="AP102" s="442"/>
      <c r="AQ102" s="442"/>
      <c r="AR102" s="442"/>
      <c r="AS102" s="442"/>
      <c r="AT102" s="442"/>
      <c r="AU102" s="442"/>
      <c r="AV102" s="442"/>
      <c r="AW102" s="442"/>
      <c r="AX102" s="442"/>
      <c r="AY102" s="442"/>
      <c r="AZ102" s="442"/>
    </row>
    <row r="103" spans="2:52" ht="20.100000000000001" hidden="1" customHeight="1" outlineLevel="1">
      <c r="B103" s="434"/>
      <c r="C103" s="1002"/>
      <c r="D103" s="1003"/>
      <c r="E103" s="1003"/>
      <c r="F103" s="1004"/>
      <c r="G103" s="1005"/>
      <c r="H103" s="1006"/>
      <c r="I103" s="1006"/>
      <c r="J103" s="1006"/>
      <c r="K103" s="1007"/>
      <c r="L103" s="715"/>
      <c r="M103" s="715"/>
      <c r="N103" s="715"/>
      <c r="O103" s="715"/>
      <c r="P103" s="715"/>
      <c r="Q103" s="715"/>
      <c r="R103" s="715"/>
      <c r="S103" s="716"/>
      <c r="T103" s="717"/>
      <c r="U103" s="720">
        <f t="shared" si="29"/>
        <v>0</v>
      </c>
      <c r="V103" s="721">
        <f t="shared" si="30"/>
        <v>0</v>
      </c>
      <c r="W103" s="722">
        <f t="shared" si="31"/>
        <v>0</v>
      </c>
      <c r="X103" s="442"/>
      <c r="Y103" s="442"/>
      <c r="Z103" s="442"/>
      <c r="AA103" s="442"/>
      <c r="AB103" s="442"/>
      <c r="AC103" s="442"/>
      <c r="AD103" s="442"/>
      <c r="AE103" s="442"/>
      <c r="AF103" s="442"/>
      <c r="AG103" s="442"/>
      <c r="AH103" s="442"/>
      <c r="AI103" s="442"/>
      <c r="AJ103" s="442"/>
      <c r="AK103" s="442"/>
      <c r="AL103" s="442"/>
      <c r="AM103" s="442"/>
      <c r="AN103" s="442"/>
      <c r="AO103" s="442"/>
      <c r="AP103" s="442"/>
      <c r="AQ103" s="442"/>
      <c r="AR103" s="442"/>
      <c r="AS103" s="442"/>
      <c r="AT103" s="442"/>
      <c r="AU103" s="442"/>
      <c r="AV103" s="442"/>
      <c r="AW103" s="442"/>
      <c r="AX103" s="442"/>
      <c r="AY103" s="442"/>
      <c r="AZ103" s="442"/>
    </row>
    <row r="104" spans="2:52" ht="20.100000000000001" hidden="1" customHeight="1" outlineLevel="1">
      <c r="B104" s="434"/>
      <c r="C104" s="1002"/>
      <c r="D104" s="1003"/>
      <c r="E104" s="1003"/>
      <c r="F104" s="1004"/>
      <c r="G104" s="1005"/>
      <c r="H104" s="1006"/>
      <c r="I104" s="1006"/>
      <c r="J104" s="1006"/>
      <c r="K104" s="1007"/>
      <c r="L104" s="715"/>
      <c r="M104" s="715"/>
      <c r="N104" s="715"/>
      <c r="O104" s="715"/>
      <c r="P104" s="715"/>
      <c r="Q104" s="715"/>
      <c r="R104" s="715"/>
      <c r="S104" s="716"/>
      <c r="T104" s="717"/>
      <c r="U104" s="720">
        <f t="shared" si="29"/>
        <v>0</v>
      </c>
      <c r="V104" s="721">
        <f t="shared" si="30"/>
        <v>0</v>
      </c>
      <c r="W104" s="722">
        <f t="shared" si="31"/>
        <v>0</v>
      </c>
      <c r="X104" s="442"/>
      <c r="Y104" s="442"/>
      <c r="Z104" s="442"/>
      <c r="AA104" s="442"/>
      <c r="AB104" s="442"/>
      <c r="AC104" s="442"/>
      <c r="AD104" s="442"/>
      <c r="AE104" s="442"/>
      <c r="AF104" s="442"/>
      <c r="AG104" s="442"/>
      <c r="AH104" s="442"/>
      <c r="AI104" s="442"/>
      <c r="AJ104" s="442"/>
      <c r="AK104" s="442"/>
      <c r="AL104" s="442"/>
      <c r="AM104" s="442"/>
      <c r="AN104" s="442"/>
      <c r="AO104" s="442"/>
      <c r="AP104" s="442"/>
      <c r="AQ104" s="442"/>
      <c r="AR104" s="442"/>
      <c r="AS104" s="442"/>
      <c r="AT104" s="442"/>
      <c r="AU104" s="442"/>
      <c r="AV104" s="442"/>
      <c r="AW104" s="442"/>
      <c r="AX104" s="442"/>
      <c r="AY104" s="442"/>
      <c r="AZ104" s="442"/>
    </row>
    <row r="105" spans="2:52" ht="20.100000000000001" hidden="1" customHeight="1" outlineLevel="1">
      <c r="B105" s="434"/>
      <c r="C105" s="1002"/>
      <c r="D105" s="1003"/>
      <c r="E105" s="1003"/>
      <c r="F105" s="1004"/>
      <c r="G105" s="1005"/>
      <c r="H105" s="1006"/>
      <c r="I105" s="1006"/>
      <c r="J105" s="1006"/>
      <c r="K105" s="1007"/>
      <c r="L105" s="715"/>
      <c r="M105" s="715"/>
      <c r="N105" s="715"/>
      <c r="O105" s="715"/>
      <c r="P105" s="715"/>
      <c r="Q105" s="715"/>
      <c r="R105" s="715"/>
      <c r="S105" s="716"/>
      <c r="T105" s="717"/>
      <c r="U105" s="720">
        <f t="shared" si="29"/>
        <v>0</v>
      </c>
      <c r="V105" s="721">
        <f t="shared" si="30"/>
        <v>0</v>
      </c>
      <c r="W105" s="722">
        <f t="shared" si="31"/>
        <v>0</v>
      </c>
      <c r="X105" s="442"/>
      <c r="Y105" s="442"/>
      <c r="Z105" s="442"/>
      <c r="AA105" s="442"/>
      <c r="AB105" s="442"/>
      <c r="AC105" s="442"/>
      <c r="AD105" s="442"/>
      <c r="AE105" s="442"/>
      <c r="AF105" s="442"/>
      <c r="AG105" s="442"/>
      <c r="AH105" s="442"/>
      <c r="AI105" s="442"/>
      <c r="AJ105" s="442"/>
      <c r="AK105" s="442"/>
      <c r="AL105" s="442"/>
      <c r="AM105" s="442"/>
      <c r="AN105" s="442"/>
      <c r="AO105" s="442"/>
      <c r="AP105" s="442"/>
      <c r="AQ105" s="442"/>
      <c r="AR105" s="442"/>
      <c r="AS105" s="442"/>
      <c r="AT105" s="442"/>
      <c r="AU105" s="442"/>
      <c r="AV105" s="442"/>
      <c r="AW105" s="442"/>
      <c r="AX105" s="442"/>
      <c r="AY105" s="442"/>
      <c r="AZ105" s="442"/>
    </row>
    <row r="106" spans="2:52" ht="20.100000000000001" hidden="1" customHeight="1" outlineLevel="1">
      <c r="B106" s="434"/>
      <c r="C106" s="1002"/>
      <c r="D106" s="1003"/>
      <c r="E106" s="1003"/>
      <c r="F106" s="1004"/>
      <c r="G106" s="1005"/>
      <c r="H106" s="1006"/>
      <c r="I106" s="1006"/>
      <c r="J106" s="1006"/>
      <c r="K106" s="1007"/>
      <c r="L106" s="715"/>
      <c r="M106" s="715"/>
      <c r="N106" s="715"/>
      <c r="O106" s="715"/>
      <c r="P106" s="715"/>
      <c r="Q106" s="715"/>
      <c r="R106" s="715"/>
      <c r="S106" s="716"/>
      <c r="T106" s="717"/>
      <c r="U106" s="720">
        <f t="shared" si="29"/>
        <v>0</v>
      </c>
      <c r="V106" s="721">
        <f t="shared" si="30"/>
        <v>0</v>
      </c>
      <c r="W106" s="722">
        <f t="shared" si="31"/>
        <v>0</v>
      </c>
      <c r="X106" s="442"/>
      <c r="Y106" s="442"/>
      <c r="Z106" s="442"/>
      <c r="AA106" s="442"/>
      <c r="AB106" s="442"/>
      <c r="AC106" s="442"/>
      <c r="AD106" s="442"/>
      <c r="AE106" s="442"/>
      <c r="AF106" s="442"/>
      <c r="AG106" s="442"/>
      <c r="AH106" s="442"/>
      <c r="AI106" s="442"/>
      <c r="AJ106" s="442"/>
      <c r="AK106" s="442"/>
      <c r="AL106" s="442"/>
      <c r="AM106" s="442"/>
      <c r="AN106" s="442"/>
      <c r="AO106" s="442"/>
      <c r="AP106" s="442"/>
      <c r="AQ106" s="442"/>
      <c r="AR106" s="442"/>
      <c r="AS106" s="442"/>
      <c r="AT106" s="442"/>
      <c r="AU106" s="442"/>
      <c r="AV106" s="442"/>
      <c r="AW106" s="442"/>
      <c r="AX106" s="442"/>
      <c r="AY106" s="442"/>
      <c r="AZ106" s="442"/>
    </row>
    <row r="107" spans="2:52" ht="20.100000000000001" hidden="1" customHeight="1" outlineLevel="1">
      <c r="B107" s="434"/>
      <c r="C107" s="1002"/>
      <c r="D107" s="1003"/>
      <c r="E107" s="1003"/>
      <c r="F107" s="1004"/>
      <c r="G107" s="1005"/>
      <c r="H107" s="1006"/>
      <c r="I107" s="1006"/>
      <c r="J107" s="1006"/>
      <c r="K107" s="1007"/>
      <c r="L107" s="715"/>
      <c r="M107" s="715"/>
      <c r="N107" s="715"/>
      <c r="O107" s="715"/>
      <c r="P107" s="715"/>
      <c r="Q107" s="715"/>
      <c r="R107" s="715"/>
      <c r="S107" s="716"/>
      <c r="T107" s="717"/>
      <c r="U107" s="720">
        <f t="shared" si="29"/>
        <v>0</v>
      </c>
      <c r="V107" s="721">
        <f t="shared" si="30"/>
        <v>0</v>
      </c>
      <c r="W107" s="722">
        <f t="shared" si="31"/>
        <v>0</v>
      </c>
      <c r="X107" s="442"/>
      <c r="Y107" s="442"/>
      <c r="Z107" s="442"/>
      <c r="AA107" s="442"/>
      <c r="AB107" s="442"/>
      <c r="AC107" s="442"/>
      <c r="AD107" s="442"/>
      <c r="AE107" s="442"/>
      <c r="AF107" s="442"/>
      <c r="AG107" s="442"/>
      <c r="AH107" s="442"/>
      <c r="AI107" s="442"/>
      <c r="AJ107" s="442"/>
      <c r="AK107" s="442"/>
      <c r="AL107" s="442"/>
      <c r="AM107" s="442"/>
      <c r="AN107" s="442"/>
      <c r="AO107" s="442"/>
      <c r="AP107" s="442"/>
      <c r="AQ107" s="442"/>
      <c r="AR107" s="442"/>
      <c r="AS107" s="442"/>
      <c r="AT107" s="442"/>
      <c r="AU107" s="442"/>
      <c r="AV107" s="442"/>
      <c r="AW107" s="442"/>
      <c r="AX107" s="442"/>
      <c r="AY107" s="442"/>
      <c r="AZ107" s="442"/>
    </row>
    <row r="108" spans="2:52" s="19" customFormat="1" ht="9.9499999999999993" hidden="1" customHeight="1" outlineLevel="1">
      <c r="B108" s="435"/>
      <c r="C108" s="437"/>
      <c r="D108" s="437"/>
      <c r="E108" s="437"/>
      <c r="F108" s="437"/>
      <c r="G108" s="666"/>
      <c r="H108" s="666"/>
      <c r="I108" s="666"/>
      <c r="J108" s="666"/>
      <c r="K108" s="666"/>
      <c r="L108" s="438"/>
      <c r="M108" s="438"/>
      <c r="N108" s="438"/>
      <c r="O108" s="438"/>
      <c r="P108" s="438"/>
      <c r="Q108" s="438"/>
      <c r="R108" s="438"/>
      <c r="S108" s="438"/>
      <c r="T108" s="439"/>
      <c r="U108" s="439"/>
      <c r="V108" s="439"/>
      <c r="W108" s="667"/>
      <c r="X108" s="668"/>
      <c r="Y108" s="668"/>
      <c r="Z108" s="668"/>
      <c r="AA108" s="668"/>
      <c r="AB108" s="668"/>
      <c r="AC108" s="668"/>
      <c r="AD108" s="668"/>
      <c r="AE108" s="668"/>
      <c r="AF108" s="668"/>
      <c r="AG108" s="668"/>
      <c r="AH108" s="668"/>
      <c r="AI108" s="668"/>
      <c r="AJ108" s="668"/>
      <c r="AK108" s="668"/>
      <c r="AL108" s="668"/>
      <c r="AM108" s="668"/>
      <c r="AN108" s="668"/>
      <c r="AO108" s="668"/>
      <c r="AP108" s="668"/>
      <c r="AQ108" s="668"/>
      <c r="AR108" s="668"/>
      <c r="AS108" s="668"/>
      <c r="AT108" s="668"/>
      <c r="AU108" s="668"/>
      <c r="AV108" s="668"/>
      <c r="AW108" s="668"/>
      <c r="AX108" s="668"/>
      <c r="AY108" s="668"/>
      <c r="AZ108" s="668"/>
    </row>
    <row r="109" spans="2:52" ht="20.100000000000001" customHeight="1" collapsed="1">
      <c r="B109" s="714">
        <f>B97+1</f>
        <v>9</v>
      </c>
      <c r="C109" s="1013"/>
      <c r="D109" s="1014"/>
      <c r="E109" s="1014"/>
      <c r="F109" s="1015"/>
      <c r="G109" s="1016"/>
      <c r="H109" s="1017"/>
      <c r="I109" s="1017"/>
      <c r="J109" s="1017"/>
      <c r="K109" s="1018"/>
      <c r="L109" s="701">
        <f t="shared" ref="L109:R109" si="32">SUM(L110:L119)</f>
        <v>0</v>
      </c>
      <c r="M109" s="702">
        <f t="shared" si="32"/>
        <v>0</v>
      </c>
      <c r="N109" s="703">
        <f t="shared" si="32"/>
        <v>0</v>
      </c>
      <c r="O109" s="703">
        <f t="shared" si="32"/>
        <v>0</v>
      </c>
      <c r="P109" s="702">
        <f t="shared" si="32"/>
        <v>0</v>
      </c>
      <c r="Q109" s="704">
        <f t="shared" si="32"/>
        <v>0</v>
      </c>
      <c r="R109" s="701">
        <f t="shared" si="32"/>
        <v>0</v>
      </c>
      <c r="S109" s="705">
        <v>1</v>
      </c>
      <c r="T109" s="706">
        <f>(S110*T110)+(S111*T111)+(S112*T112)+(S113*T113)+(S114*T114)+(S115*T115)+(S116*T116)+(S117*T117)+(S118*T118)+(S119*T119)</f>
        <v>0</v>
      </c>
      <c r="U109" s="665">
        <f t="shared" ref="U109:U119" si="33">S109*T109*(1+MGKZ)*(1+Gewinn)*(1+Sicherheit)</f>
        <v>0</v>
      </c>
      <c r="V109" s="643">
        <f t="shared" ref="V109:V119" si="34">R109*Fertigung</f>
        <v>0</v>
      </c>
      <c r="W109" s="50">
        <f t="shared" ref="W109:W119" si="35">L109*$E$6+M109*$M$6+N109*$M$7+O109*$M$8+P109*$E$7+Q109*$M$9+U109+V109</f>
        <v>0</v>
      </c>
      <c r="X109" s="442"/>
      <c r="Y109" s="442"/>
      <c r="Z109" s="442"/>
      <c r="AA109" s="442"/>
      <c r="AB109" s="442"/>
      <c r="AC109" s="442"/>
      <c r="AD109" s="442"/>
      <c r="AE109" s="442"/>
      <c r="AF109" s="442"/>
      <c r="AG109" s="442"/>
      <c r="AH109" s="442"/>
      <c r="AI109" s="442"/>
      <c r="AJ109" s="442"/>
      <c r="AK109" s="442"/>
      <c r="AL109" s="442"/>
      <c r="AM109" s="442"/>
      <c r="AN109" s="442"/>
      <c r="AO109" s="442"/>
      <c r="AP109" s="442"/>
      <c r="AQ109" s="442"/>
      <c r="AR109" s="442"/>
      <c r="AS109" s="442"/>
      <c r="AT109" s="442"/>
      <c r="AU109" s="442"/>
      <c r="AV109" s="442"/>
      <c r="AW109" s="442"/>
      <c r="AX109" s="442"/>
      <c r="AY109" s="442"/>
      <c r="AZ109" s="442"/>
    </row>
    <row r="110" spans="2:52" ht="20.100000000000001" hidden="1" customHeight="1" outlineLevel="1">
      <c r="B110" s="433"/>
      <c r="C110" s="1002"/>
      <c r="D110" s="1003"/>
      <c r="E110" s="1003"/>
      <c r="F110" s="1004"/>
      <c r="G110" s="1005"/>
      <c r="H110" s="1006"/>
      <c r="I110" s="1006"/>
      <c r="J110" s="1006"/>
      <c r="K110" s="1007"/>
      <c r="L110" s="715"/>
      <c r="M110" s="715"/>
      <c r="N110" s="715"/>
      <c r="O110" s="715"/>
      <c r="P110" s="715"/>
      <c r="Q110" s="715"/>
      <c r="R110" s="715"/>
      <c r="S110" s="716"/>
      <c r="T110" s="717"/>
      <c r="U110" s="720">
        <f t="shared" si="33"/>
        <v>0</v>
      </c>
      <c r="V110" s="721">
        <f t="shared" si="34"/>
        <v>0</v>
      </c>
      <c r="W110" s="722">
        <f t="shared" si="35"/>
        <v>0</v>
      </c>
      <c r="X110" s="442"/>
      <c r="Y110" s="442"/>
      <c r="Z110" s="442"/>
      <c r="AA110" s="442"/>
      <c r="AB110" s="442"/>
      <c r="AC110" s="442"/>
      <c r="AD110" s="442"/>
      <c r="AE110" s="442"/>
      <c r="AF110" s="442"/>
      <c r="AG110" s="442"/>
      <c r="AH110" s="442"/>
      <c r="AI110" s="442"/>
      <c r="AJ110" s="442"/>
      <c r="AK110" s="442"/>
      <c r="AL110" s="442"/>
      <c r="AM110" s="442"/>
      <c r="AN110" s="442"/>
      <c r="AO110" s="442"/>
      <c r="AP110" s="442"/>
      <c r="AQ110" s="442"/>
      <c r="AR110" s="442"/>
      <c r="AS110" s="442"/>
      <c r="AT110" s="442"/>
      <c r="AU110" s="442"/>
      <c r="AV110" s="442"/>
      <c r="AW110" s="442"/>
      <c r="AX110" s="442"/>
      <c r="AY110" s="442"/>
      <c r="AZ110" s="442"/>
    </row>
    <row r="111" spans="2:52" ht="20.100000000000001" hidden="1" customHeight="1" outlineLevel="1">
      <c r="B111" s="434"/>
      <c r="C111" s="1002"/>
      <c r="D111" s="1003"/>
      <c r="E111" s="1003"/>
      <c r="F111" s="1004"/>
      <c r="G111" s="1005"/>
      <c r="H111" s="1006"/>
      <c r="I111" s="1006"/>
      <c r="J111" s="1006"/>
      <c r="K111" s="1007"/>
      <c r="L111" s="715"/>
      <c r="M111" s="715"/>
      <c r="N111" s="715"/>
      <c r="O111" s="715"/>
      <c r="P111" s="715"/>
      <c r="Q111" s="715"/>
      <c r="R111" s="715"/>
      <c r="S111" s="716"/>
      <c r="T111" s="717"/>
      <c r="U111" s="720">
        <f t="shared" si="33"/>
        <v>0</v>
      </c>
      <c r="V111" s="721">
        <f t="shared" si="34"/>
        <v>0</v>
      </c>
      <c r="W111" s="722">
        <f t="shared" si="35"/>
        <v>0</v>
      </c>
      <c r="X111" s="442"/>
      <c r="Y111" s="442"/>
      <c r="Z111" s="442"/>
      <c r="AA111" s="442"/>
      <c r="AB111" s="442"/>
      <c r="AC111" s="442"/>
      <c r="AD111" s="442"/>
      <c r="AE111" s="442"/>
      <c r="AF111" s="442"/>
      <c r="AG111" s="442"/>
      <c r="AH111" s="442"/>
      <c r="AI111" s="442"/>
      <c r="AJ111" s="442"/>
      <c r="AK111" s="442"/>
      <c r="AL111" s="442"/>
      <c r="AM111" s="442"/>
      <c r="AN111" s="442"/>
      <c r="AO111" s="442"/>
      <c r="AP111" s="442"/>
      <c r="AQ111" s="442"/>
      <c r="AR111" s="442"/>
      <c r="AS111" s="442"/>
      <c r="AT111" s="442"/>
      <c r="AU111" s="442"/>
      <c r="AV111" s="442"/>
      <c r="AW111" s="442"/>
      <c r="AX111" s="442"/>
      <c r="AY111" s="442"/>
      <c r="AZ111" s="442"/>
    </row>
    <row r="112" spans="2:52" ht="20.100000000000001" hidden="1" customHeight="1" outlineLevel="1">
      <c r="B112" s="434"/>
      <c r="C112" s="1002"/>
      <c r="D112" s="1003"/>
      <c r="E112" s="1003"/>
      <c r="F112" s="1004"/>
      <c r="G112" s="1005"/>
      <c r="H112" s="1006"/>
      <c r="I112" s="1006"/>
      <c r="J112" s="1006"/>
      <c r="K112" s="1007"/>
      <c r="L112" s="715"/>
      <c r="M112" s="715"/>
      <c r="N112" s="715"/>
      <c r="O112" s="715"/>
      <c r="P112" s="715"/>
      <c r="Q112" s="715"/>
      <c r="R112" s="715"/>
      <c r="S112" s="716"/>
      <c r="T112" s="717"/>
      <c r="U112" s="720">
        <f t="shared" si="33"/>
        <v>0</v>
      </c>
      <c r="V112" s="721">
        <f t="shared" si="34"/>
        <v>0</v>
      </c>
      <c r="W112" s="722">
        <f t="shared" si="35"/>
        <v>0</v>
      </c>
      <c r="X112" s="442"/>
      <c r="Y112" s="442"/>
      <c r="Z112" s="442"/>
      <c r="AA112" s="442"/>
      <c r="AB112" s="442"/>
      <c r="AC112" s="442"/>
      <c r="AD112" s="442"/>
      <c r="AE112" s="442"/>
      <c r="AF112" s="442"/>
      <c r="AG112" s="442"/>
      <c r="AH112" s="442"/>
      <c r="AI112" s="442"/>
      <c r="AJ112" s="442"/>
      <c r="AK112" s="442"/>
      <c r="AL112" s="442"/>
      <c r="AM112" s="442"/>
      <c r="AN112" s="442"/>
      <c r="AO112" s="442"/>
      <c r="AP112" s="442"/>
      <c r="AQ112" s="442"/>
      <c r="AR112" s="442"/>
      <c r="AS112" s="442"/>
      <c r="AT112" s="442"/>
      <c r="AU112" s="442"/>
      <c r="AV112" s="442"/>
      <c r="AW112" s="442"/>
      <c r="AX112" s="442"/>
      <c r="AY112" s="442"/>
      <c r="AZ112" s="442"/>
    </row>
    <row r="113" spans="2:52" ht="20.100000000000001" hidden="1" customHeight="1" outlineLevel="1">
      <c r="B113" s="434"/>
      <c r="C113" s="1002"/>
      <c r="D113" s="1003"/>
      <c r="E113" s="1003"/>
      <c r="F113" s="1004"/>
      <c r="G113" s="1005"/>
      <c r="H113" s="1006"/>
      <c r="I113" s="1006"/>
      <c r="J113" s="1006"/>
      <c r="K113" s="1007"/>
      <c r="L113" s="715"/>
      <c r="M113" s="715"/>
      <c r="N113" s="715"/>
      <c r="O113" s="715"/>
      <c r="P113" s="715"/>
      <c r="Q113" s="715"/>
      <c r="R113" s="715"/>
      <c r="S113" s="716"/>
      <c r="T113" s="717"/>
      <c r="U113" s="720">
        <f t="shared" si="33"/>
        <v>0</v>
      </c>
      <c r="V113" s="721">
        <f t="shared" si="34"/>
        <v>0</v>
      </c>
      <c r="W113" s="722">
        <f t="shared" si="35"/>
        <v>0</v>
      </c>
      <c r="X113" s="442"/>
      <c r="Y113" s="442"/>
      <c r="Z113" s="442"/>
      <c r="AA113" s="442"/>
      <c r="AB113" s="442"/>
      <c r="AC113" s="442"/>
      <c r="AD113" s="442"/>
      <c r="AE113" s="442"/>
      <c r="AF113" s="442"/>
      <c r="AG113" s="442"/>
      <c r="AH113" s="442"/>
      <c r="AI113" s="442"/>
      <c r="AJ113" s="442"/>
      <c r="AK113" s="442"/>
      <c r="AL113" s="442"/>
      <c r="AM113" s="442"/>
      <c r="AN113" s="442"/>
      <c r="AO113" s="442"/>
      <c r="AP113" s="442"/>
      <c r="AQ113" s="442"/>
      <c r="AR113" s="442"/>
      <c r="AS113" s="442"/>
      <c r="AT113" s="442"/>
      <c r="AU113" s="442"/>
      <c r="AV113" s="442"/>
      <c r="AW113" s="442"/>
      <c r="AX113" s="442"/>
      <c r="AY113" s="442"/>
      <c r="AZ113" s="442"/>
    </row>
    <row r="114" spans="2:52" ht="20.100000000000001" hidden="1" customHeight="1" outlineLevel="1">
      <c r="B114" s="434"/>
      <c r="C114" s="1002"/>
      <c r="D114" s="1003"/>
      <c r="E114" s="1003"/>
      <c r="F114" s="1004"/>
      <c r="G114" s="1005"/>
      <c r="H114" s="1006"/>
      <c r="I114" s="1006"/>
      <c r="J114" s="1006"/>
      <c r="K114" s="1007"/>
      <c r="L114" s="715"/>
      <c r="M114" s="715"/>
      <c r="N114" s="715"/>
      <c r="O114" s="715"/>
      <c r="P114" s="715"/>
      <c r="Q114" s="715"/>
      <c r="R114" s="715"/>
      <c r="S114" s="716"/>
      <c r="T114" s="717"/>
      <c r="U114" s="720">
        <f t="shared" si="33"/>
        <v>0</v>
      </c>
      <c r="V114" s="721">
        <f t="shared" si="34"/>
        <v>0</v>
      </c>
      <c r="W114" s="722">
        <f t="shared" si="35"/>
        <v>0</v>
      </c>
      <c r="X114" s="442"/>
      <c r="Y114" s="442"/>
      <c r="Z114" s="442"/>
      <c r="AA114" s="442"/>
      <c r="AB114" s="442"/>
      <c r="AC114" s="442"/>
      <c r="AD114" s="442"/>
      <c r="AE114" s="442"/>
      <c r="AF114" s="442"/>
      <c r="AG114" s="442"/>
      <c r="AH114" s="442"/>
      <c r="AI114" s="442"/>
      <c r="AJ114" s="442"/>
      <c r="AK114" s="442"/>
      <c r="AL114" s="442"/>
      <c r="AM114" s="442"/>
      <c r="AN114" s="442"/>
      <c r="AO114" s="442"/>
      <c r="AP114" s="442"/>
      <c r="AQ114" s="442"/>
      <c r="AR114" s="442"/>
      <c r="AS114" s="442"/>
      <c r="AT114" s="442"/>
      <c r="AU114" s="442"/>
      <c r="AV114" s="442"/>
      <c r="AW114" s="442"/>
      <c r="AX114" s="442"/>
      <c r="AY114" s="442"/>
      <c r="AZ114" s="442"/>
    </row>
    <row r="115" spans="2:52" ht="20.100000000000001" hidden="1" customHeight="1" outlineLevel="1">
      <c r="B115" s="434"/>
      <c r="C115" s="1002"/>
      <c r="D115" s="1003"/>
      <c r="E115" s="1003"/>
      <c r="F115" s="1004"/>
      <c r="G115" s="1005"/>
      <c r="H115" s="1006"/>
      <c r="I115" s="1006"/>
      <c r="J115" s="1006"/>
      <c r="K115" s="1007"/>
      <c r="L115" s="715"/>
      <c r="M115" s="715"/>
      <c r="N115" s="715"/>
      <c r="O115" s="715"/>
      <c r="P115" s="715"/>
      <c r="Q115" s="715"/>
      <c r="R115" s="715"/>
      <c r="S115" s="716"/>
      <c r="T115" s="717"/>
      <c r="U115" s="720">
        <f t="shared" si="33"/>
        <v>0</v>
      </c>
      <c r="V115" s="721">
        <f t="shared" si="34"/>
        <v>0</v>
      </c>
      <c r="W115" s="722">
        <f t="shared" si="35"/>
        <v>0</v>
      </c>
      <c r="X115" s="442"/>
      <c r="Y115" s="442"/>
      <c r="Z115" s="442"/>
      <c r="AA115" s="442"/>
      <c r="AB115" s="442"/>
      <c r="AC115" s="442"/>
      <c r="AD115" s="442"/>
      <c r="AE115" s="442"/>
      <c r="AF115" s="442"/>
      <c r="AG115" s="442"/>
      <c r="AH115" s="442"/>
      <c r="AI115" s="442"/>
      <c r="AJ115" s="442"/>
      <c r="AK115" s="442"/>
      <c r="AL115" s="442"/>
      <c r="AM115" s="442"/>
      <c r="AN115" s="442"/>
      <c r="AO115" s="442"/>
      <c r="AP115" s="442"/>
      <c r="AQ115" s="442"/>
      <c r="AR115" s="442"/>
      <c r="AS115" s="442"/>
      <c r="AT115" s="442"/>
      <c r="AU115" s="442"/>
      <c r="AV115" s="442"/>
      <c r="AW115" s="442"/>
      <c r="AX115" s="442"/>
      <c r="AY115" s="442"/>
      <c r="AZ115" s="442"/>
    </row>
    <row r="116" spans="2:52" ht="20.100000000000001" hidden="1" customHeight="1" outlineLevel="1">
      <c r="B116" s="434"/>
      <c r="C116" s="1002"/>
      <c r="D116" s="1003"/>
      <c r="E116" s="1003"/>
      <c r="F116" s="1004"/>
      <c r="G116" s="1005"/>
      <c r="H116" s="1006"/>
      <c r="I116" s="1006"/>
      <c r="J116" s="1006"/>
      <c r="K116" s="1007"/>
      <c r="L116" s="715"/>
      <c r="M116" s="715"/>
      <c r="N116" s="715"/>
      <c r="O116" s="715"/>
      <c r="P116" s="715"/>
      <c r="Q116" s="715"/>
      <c r="R116" s="715"/>
      <c r="S116" s="716"/>
      <c r="T116" s="717"/>
      <c r="U116" s="720">
        <f t="shared" si="33"/>
        <v>0</v>
      </c>
      <c r="V116" s="721">
        <f t="shared" si="34"/>
        <v>0</v>
      </c>
      <c r="W116" s="722">
        <f t="shared" si="35"/>
        <v>0</v>
      </c>
      <c r="X116" s="442"/>
      <c r="Y116" s="442"/>
      <c r="Z116" s="442"/>
      <c r="AA116" s="442"/>
      <c r="AB116" s="442"/>
      <c r="AC116" s="442"/>
      <c r="AD116" s="442"/>
      <c r="AE116" s="442"/>
      <c r="AF116" s="442"/>
      <c r="AG116" s="442"/>
      <c r="AH116" s="442"/>
      <c r="AI116" s="442"/>
      <c r="AJ116" s="442"/>
      <c r="AK116" s="442"/>
      <c r="AL116" s="442"/>
      <c r="AM116" s="442"/>
      <c r="AN116" s="442"/>
      <c r="AO116" s="442"/>
      <c r="AP116" s="442"/>
      <c r="AQ116" s="442"/>
      <c r="AR116" s="442"/>
      <c r="AS116" s="442"/>
      <c r="AT116" s="442"/>
      <c r="AU116" s="442"/>
      <c r="AV116" s="442"/>
      <c r="AW116" s="442"/>
      <c r="AX116" s="442"/>
      <c r="AY116" s="442"/>
      <c r="AZ116" s="442"/>
    </row>
    <row r="117" spans="2:52" ht="20.100000000000001" hidden="1" customHeight="1" outlineLevel="1">
      <c r="B117" s="434"/>
      <c r="C117" s="1002"/>
      <c r="D117" s="1003"/>
      <c r="E117" s="1003"/>
      <c r="F117" s="1004"/>
      <c r="G117" s="1005"/>
      <c r="H117" s="1006"/>
      <c r="I117" s="1006"/>
      <c r="J117" s="1006"/>
      <c r="K117" s="1007"/>
      <c r="L117" s="715"/>
      <c r="M117" s="715"/>
      <c r="N117" s="715"/>
      <c r="O117" s="715"/>
      <c r="P117" s="715"/>
      <c r="Q117" s="715"/>
      <c r="R117" s="715"/>
      <c r="S117" s="716"/>
      <c r="T117" s="717"/>
      <c r="U117" s="720">
        <f t="shared" si="33"/>
        <v>0</v>
      </c>
      <c r="V117" s="721">
        <f t="shared" si="34"/>
        <v>0</v>
      </c>
      <c r="W117" s="722">
        <f t="shared" si="35"/>
        <v>0</v>
      </c>
      <c r="X117" s="442"/>
      <c r="Y117" s="442"/>
      <c r="Z117" s="442"/>
      <c r="AA117" s="442"/>
      <c r="AB117" s="442"/>
      <c r="AC117" s="442"/>
      <c r="AD117" s="442"/>
      <c r="AE117" s="442"/>
      <c r="AF117" s="442"/>
      <c r="AG117" s="442"/>
      <c r="AH117" s="442"/>
      <c r="AI117" s="442"/>
      <c r="AJ117" s="442"/>
      <c r="AK117" s="442"/>
      <c r="AL117" s="442"/>
      <c r="AM117" s="442"/>
      <c r="AN117" s="442"/>
      <c r="AO117" s="442"/>
      <c r="AP117" s="442"/>
      <c r="AQ117" s="442"/>
      <c r="AR117" s="442"/>
      <c r="AS117" s="442"/>
      <c r="AT117" s="442"/>
      <c r="AU117" s="442"/>
      <c r="AV117" s="442"/>
      <c r="AW117" s="442"/>
      <c r="AX117" s="442"/>
      <c r="AY117" s="442"/>
      <c r="AZ117" s="442"/>
    </row>
    <row r="118" spans="2:52" ht="20.100000000000001" hidden="1" customHeight="1" outlineLevel="1">
      <c r="B118" s="434"/>
      <c r="C118" s="1002"/>
      <c r="D118" s="1003"/>
      <c r="E118" s="1003"/>
      <c r="F118" s="1004"/>
      <c r="G118" s="1005"/>
      <c r="H118" s="1006"/>
      <c r="I118" s="1006"/>
      <c r="J118" s="1006"/>
      <c r="K118" s="1007"/>
      <c r="L118" s="715"/>
      <c r="M118" s="715"/>
      <c r="N118" s="715"/>
      <c r="O118" s="715"/>
      <c r="P118" s="715"/>
      <c r="Q118" s="715"/>
      <c r="R118" s="715"/>
      <c r="S118" s="716"/>
      <c r="T118" s="717"/>
      <c r="U118" s="720">
        <f t="shared" si="33"/>
        <v>0</v>
      </c>
      <c r="V118" s="721">
        <f t="shared" si="34"/>
        <v>0</v>
      </c>
      <c r="W118" s="722">
        <f t="shared" si="35"/>
        <v>0</v>
      </c>
      <c r="X118" s="442"/>
      <c r="Y118" s="442"/>
      <c r="Z118" s="442"/>
      <c r="AA118" s="442"/>
      <c r="AB118" s="442"/>
      <c r="AC118" s="442"/>
      <c r="AD118" s="442"/>
      <c r="AE118" s="442"/>
      <c r="AF118" s="442"/>
      <c r="AG118" s="442"/>
      <c r="AH118" s="442"/>
      <c r="AI118" s="442"/>
      <c r="AJ118" s="442"/>
      <c r="AK118" s="442"/>
      <c r="AL118" s="442"/>
      <c r="AM118" s="442"/>
      <c r="AN118" s="442"/>
      <c r="AO118" s="442"/>
      <c r="AP118" s="442"/>
      <c r="AQ118" s="442"/>
      <c r="AR118" s="442"/>
      <c r="AS118" s="442"/>
      <c r="AT118" s="442"/>
      <c r="AU118" s="442"/>
      <c r="AV118" s="442"/>
      <c r="AW118" s="442"/>
      <c r="AX118" s="442"/>
      <c r="AY118" s="442"/>
      <c r="AZ118" s="442"/>
    </row>
    <row r="119" spans="2:52" ht="20.100000000000001" hidden="1" customHeight="1" outlineLevel="1">
      <c r="B119" s="434"/>
      <c r="C119" s="1002"/>
      <c r="D119" s="1003"/>
      <c r="E119" s="1003"/>
      <c r="F119" s="1004"/>
      <c r="G119" s="1005"/>
      <c r="H119" s="1006"/>
      <c r="I119" s="1006"/>
      <c r="J119" s="1006"/>
      <c r="K119" s="1007"/>
      <c r="L119" s="715"/>
      <c r="M119" s="715"/>
      <c r="N119" s="715"/>
      <c r="O119" s="715"/>
      <c r="P119" s="715"/>
      <c r="Q119" s="715"/>
      <c r="R119" s="715"/>
      <c r="S119" s="716"/>
      <c r="T119" s="717"/>
      <c r="U119" s="720">
        <f t="shared" si="33"/>
        <v>0</v>
      </c>
      <c r="V119" s="721">
        <f t="shared" si="34"/>
        <v>0</v>
      </c>
      <c r="W119" s="722">
        <f t="shared" si="35"/>
        <v>0</v>
      </c>
      <c r="X119" s="442"/>
      <c r="Y119" s="442"/>
      <c r="Z119" s="442"/>
      <c r="AA119" s="442"/>
      <c r="AB119" s="442"/>
      <c r="AC119" s="442"/>
      <c r="AD119" s="442"/>
      <c r="AE119" s="442"/>
      <c r="AF119" s="442"/>
      <c r="AG119" s="442"/>
      <c r="AH119" s="442"/>
      <c r="AI119" s="442"/>
      <c r="AJ119" s="442"/>
      <c r="AK119" s="442"/>
      <c r="AL119" s="442"/>
      <c r="AM119" s="442"/>
      <c r="AN119" s="442"/>
      <c r="AO119" s="442"/>
      <c r="AP119" s="442"/>
      <c r="AQ119" s="442"/>
      <c r="AR119" s="442"/>
      <c r="AS119" s="442"/>
      <c r="AT119" s="442"/>
      <c r="AU119" s="442"/>
      <c r="AV119" s="442"/>
      <c r="AW119" s="442"/>
      <c r="AX119" s="442"/>
      <c r="AY119" s="442"/>
      <c r="AZ119" s="442"/>
    </row>
    <row r="120" spans="2:52" s="19" customFormat="1" ht="9.9499999999999993" hidden="1" customHeight="1" outlineLevel="1">
      <c r="B120" s="435"/>
      <c r="C120" s="437"/>
      <c r="D120" s="437"/>
      <c r="E120" s="437"/>
      <c r="F120" s="437"/>
      <c r="G120" s="666"/>
      <c r="H120" s="666"/>
      <c r="I120" s="666"/>
      <c r="J120" s="666"/>
      <c r="K120" s="666"/>
      <c r="L120" s="438"/>
      <c r="M120" s="438"/>
      <c r="N120" s="438"/>
      <c r="O120" s="438"/>
      <c r="P120" s="438"/>
      <c r="Q120" s="438"/>
      <c r="R120" s="438"/>
      <c r="S120" s="438"/>
      <c r="T120" s="439"/>
      <c r="U120" s="439"/>
      <c r="V120" s="439"/>
      <c r="W120" s="667"/>
      <c r="X120" s="668"/>
      <c r="Y120" s="668"/>
      <c r="Z120" s="668"/>
      <c r="AA120" s="668"/>
      <c r="AB120" s="668"/>
      <c r="AC120" s="668"/>
      <c r="AD120" s="668"/>
      <c r="AE120" s="668"/>
      <c r="AF120" s="668"/>
      <c r="AG120" s="668"/>
      <c r="AH120" s="668"/>
      <c r="AI120" s="668"/>
      <c r="AJ120" s="668"/>
      <c r="AK120" s="668"/>
      <c r="AL120" s="668"/>
      <c r="AM120" s="668"/>
      <c r="AN120" s="668"/>
      <c r="AO120" s="668"/>
      <c r="AP120" s="668"/>
      <c r="AQ120" s="668"/>
      <c r="AR120" s="668"/>
      <c r="AS120" s="668"/>
      <c r="AT120" s="668"/>
      <c r="AU120" s="668"/>
      <c r="AV120" s="668"/>
      <c r="AW120" s="668"/>
      <c r="AX120" s="668"/>
      <c r="AY120" s="668"/>
      <c r="AZ120" s="668"/>
    </row>
    <row r="121" spans="2:52" ht="20.100000000000001" customHeight="1" collapsed="1">
      <c r="B121" s="714">
        <f>B109+1</f>
        <v>10</v>
      </c>
      <c r="C121" s="1013"/>
      <c r="D121" s="1014"/>
      <c r="E121" s="1014"/>
      <c r="F121" s="1015"/>
      <c r="G121" s="1016"/>
      <c r="H121" s="1017"/>
      <c r="I121" s="1017"/>
      <c r="J121" s="1017"/>
      <c r="K121" s="1018"/>
      <c r="L121" s="701">
        <f t="shared" ref="L121:R121" si="36">SUM(L122:L131)</f>
        <v>0</v>
      </c>
      <c r="M121" s="702">
        <f t="shared" si="36"/>
        <v>0</v>
      </c>
      <c r="N121" s="703">
        <f t="shared" si="36"/>
        <v>0</v>
      </c>
      <c r="O121" s="703">
        <f t="shared" si="36"/>
        <v>0</v>
      </c>
      <c r="P121" s="702">
        <f t="shared" si="36"/>
        <v>0</v>
      </c>
      <c r="Q121" s="704">
        <f t="shared" si="36"/>
        <v>0</v>
      </c>
      <c r="R121" s="701">
        <f t="shared" si="36"/>
        <v>0</v>
      </c>
      <c r="S121" s="705">
        <v>1</v>
      </c>
      <c r="T121" s="706">
        <f>(S122*T122)+(S123*T123)+(S124*T124)+(S125*T125)+(S126*T126)+(S127*T127)+(S128*T128)+(S129*T129)+(S130*T130)+(S131*T131)</f>
        <v>0</v>
      </c>
      <c r="U121" s="665">
        <f t="shared" ref="U121:U131" si="37">S121*T121*(1+MGKZ)*(1+Gewinn)*(1+Sicherheit)</f>
        <v>0</v>
      </c>
      <c r="V121" s="643">
        <f t="shared" ref="V121:V131" si="38">R121*Fertigung</f>
        <v>0</v>
      </c>
      <c r="W121" s="50">
        <f t="shared" ref="W121:W131" si="39">L121*$E$6+M121*$M$6+N121*$M$7+O121*$M$8+P121*$E$7+Q121*$M$9+U121+V121</f>
        <v>0</v>
      </c>
      <c r="X121" s="442"/>
      <c r="Y121" s="442"/>
      <c r="Z121" s="442"/>
      <c r="AA121" s="442"/>
      <c r="AB121" s="442"/>
      <c r="AC121" s="442"/>
      <c r="AD121" s="442"/>
      <c r="AE121" s="442"/>
      <c r="AF121" s="442"/>
      <c r="AG121" s="442"/>
      <c r="AH121" s="442"/>
      <c r="AI121" s="442"/>
      <c r="AJ121" s="442"/>
      <c r="AK121" s="442"/>
      <c r="AL121" s="442"/>
      <c r="AM121" s="442"/>
      <c r="AN121" s="442"/>
      <c r="AO121" s="442"/>
      <c r="AP121" s="442"/>
      <c r="AQ121" s="442"/>
      <c r="AR121" s="442"/>
      <c r="AS121" s="442"/>
      <c r="AT121" s="442"/>
      <c r="AU121" s="442"/>
      <c r="AV121" s="442"/>
      <c r="AW121" s="442"/>
      <c r="AX121" s="442"/>
      <c r="AY121" s="442"/>
      <c r="AZ121" s="442"/>
    </row>
    <row r="122" spans="2:52" ht="20.100000000000001" hidden="1" customHeight="1" outlineLevel="1">
      <c r="B122" s="433"/>
      <c r="C122" s="1002"/>
      <c r="D122" s="1003"/>
      <c r="E122" s="1003"/>
      <c r="F122" s="1004"/>
      <c r="G122" s="1005"/>
      <c r="H122" s="1006"/>
      <c r="I122" s="1006"/>
      <c r="J122" s="1006"/>
      <c r="K122" s="1007"/>
      <c r="L122" s="715"/>
      <c r="M122" s="715"/>
      <c r="N122" s="715"/>
      <c r="O122" s="715"/>
      <c r="P122" s="715"/>
      <c r="Q122" s="715"/>
      <c r="R122" s="715"/>
      <c r="S122" s="716"/>
      <c r="T122" s="717"/>
      <c r="U122" s="720">
        <f t="shared" si="37"/>
        <v>0</v>
      </c>
      <c r="V122" s="721">
        <f t="shared" si="38"/>
        <v>0</v>
      </c>
      <c r="W122" s="722">
        <f t="shared" si="39"/>
        <v>0</v>
      </c>
      <c r="X122" s="442"/>
      <c r="Y122" s="442"/>
      <c r="Z122" s="442"/>
      <c r="AA122" s="442"/>
      <c r="AB122" s="442"/>
      <c r="AC122" s="442"/>
      <c r="AD122" s="442"/>
      <c r="AE122" s="442"/>
      <c r="AF122" s="442"/>
      <c r="AG122" s="442"/>
      <c r="AH122" s="442"/>
      <c r="AI122" s="442"/>
      <c r="AJ122" s="442"/>
      <c r="AK122" s="442"/>
      <c r="AL122" s="442"/>
      <c r="AM122" s="442"/>
      <c r="AN122" s="442"/>
      <c r="AO122" s="442"/>
      <c r="AP122" s="442"/>
      <c r="AQ122" s="442"/>
      <c r="AR122" s="442"/>
      <c r="AS122" s="442"/>
      <c r="AT122" s="442"/>
      <c r="AU122" s="442"/>
      <c r="AV122" s="442"/>
      <c r="AW122" s="442"/>
      <c r="AX122" s="442"/>
      <c r="AY122" s="442"/>
      <c r="AZ122" s="442"/>
    </row>
    <row r="123" spans="2:52" ht="20.100000000000001" hidden="1" customHeight="1" outlineLevel="1">
      <c r="B123" s="434"/>
      <c r="C123" s="1002"/>
      <c r="D123" s="1003"/>
      <c r="E123" s="1003"/>
      <c r="F123" s="1004"/>
      <c r="G123" s="1005"/>
      <c r="H123" s="1006"/>
      <c r="I123" s="1006"/>
      <c r="J123" s="1006"/>
      <c r="K123" s="1007"/>
      <c r="L123" s="715"/>
      <c r="M123" s="715"/>
      <c r="N123" s="715"/>
      <c r="O123" s="715"/>
      <c r="P123" s="715"/>
      <c r="Q123" s="715"/>
      <c r="R123" s="715"/>
      <c r="S123" s="716"/>
      <c r="T123" s="717"/>
      <c r="U123" s="720">
        <f t="shared" si="37"/>
        <v>0</v>
      </c>
      <c r="V123" s="721">
        <f t="shared" si="38"/>
        <v>0</v>
      </c>
      <c r="W123" s="722">
        <f t="shared" si="39"/>
        <v>0</v>
      </c>
      <c r="X123" s="442"/>
      <c r="Y123" s="442"/>
      <c r="Z123" s="442"/>
      <c r="AA123" s="442"/>
      <c r="AB123" s="442"/>
      <c r="AC123" s="442"/>
      <c r="AD123" s="442"/>
      <c r="AE123" s="442"/>
      <c r="AF123" s="442"/>
      <c r="AG123" s="442"/>
      <c r="AH123" s="442"/>
      <c r="AI123" s="442"/>
      <c r="AJ123" s="442"/>
      <c r="AK123" s="442"/>
      <c r="AL123" s="442"/>
      <c r="AM123" s="442"/>
      <c r="AN123" s="442"/>
      <c r="AO123" s="442"/>
      <c r="AP123" s="442"/>
      <c r="AQ123" s="442"/>
      <c r="AR123" s="442"/>
      <c r="AS123" s="442"/>
      <c r="AT123" s="442"/>
      <c r="AU123" s="442"/>
      <c r="AV123" s="442"/>
      <c r="AW123" s="442"/>
      <c r="AX123" s="442"/>
      <c r="AY123" s="442"/>
      <c r="AZ123" s="442"/>
    </row>
    <row r="124" spans="2:52" ht="20.100000000000001" hidden="1" customHeight="1" outlineLevel="1">
      <c r="B124" s="434"/>
      <c r="C124" s="1002"/>
      <c r="D124" s="1003"/>
      <c r="E124" s="1003"/>
      <c r="F124" s="1004"/>
      <c r="G124" s="1005"/>
      <c r="H124" s="1006"/>
      <c r="I124" s="1006"/>
      <c r="J124" s="1006"/>
      <c r="K124" s="1007"/>
      <c r="L124" s="715"/>
      <c r="M124" s="715"/>
      <c r="N124" s="715"/>
      <c r="O124" s="715"/>
      <c r="P124" s="715"/>
      <c r="Q124" s="715"/>
      <c r="R124" s="715"/>
      <c r="S124" s="716"/>
      <c r="T124" s="717"/>
      <c r="U124" s="720">
        <f t="shared" si="37"/>
        <v>0</v>
      </c>
      <c r="V124" s="721">
        <f t="shared" si="38"/>
        <v>0</v>
      </c>
      <c r="W124" s="722">
        <f t="shared" si="39"/>
        <v>0</v>
      </c>
      <c r="X124" s="442"/>
      <c r="Y124" s="442"/>
      <c r="Z124" s="442"/>
      <c r="AA124" s="442"/>
      <c r="AB124" s="442"/>
      <c r="AC124" s="442"/>
      <c r="AD124" s="442"/>
      <c r="AE124" s="442"/>
      <c r="AF124" s="442"/>
      <c r="AG124" s="442"/>
      <c r="AH124" s="442"/>
      <c r="AI124" s="442"/>
      <c r="AJ124" s="442"/>
      <c r="AK124" s="442"/>
      <c r="AL124" s="442"/>
      <c r="AM124" s="442"/>
      <c r="AN124" s="442"/>
      <c r="AO124" s="442"/>
      <c r="AP124" s="442"/>
      <c r="AQ124" s="442"/>
      <c r="AR124" s="442"/>
      <c r="AS124" s="442"/>
      <c r="AT124" s="442"/>
      <c r="AU124" s="442"/>
      <c r="AV124" s="442"/>
      <c r="AW124" s="442"/>
      <c r="AX124" s="442"/>
      <c r="AY124" s="442"/>
      <c r="AZ124" s="442"/>
    </row>
    <row r="125" spans="2:52" ht="20.100000000000001" hidden="1" customHeight="1" outlineLevel="1">
      <c r="B125" s="434"/>
      <c r="C125" s="1002"/>
      <c r="D125" s="1003"/>
      <c r="E125" s="1003"/>
      <c r="F125" s="1004"/>
      <c r="G125" s="1005"/>
      <c r="H125" s="1006"/>
      <c r="I125" s="1006"/>
      <c r="J125" s="1006"/>
      <c r="K125" s="1007"/>
      <c r="L125" s="715"/>
      <c r="M125" s="715"/>
      <c r="N125" s="715"/>
      <c r="O125" s="715"/>
      <c r="P125" s="715"/>
      <c r="Q125" s="715"/>
      <c r="R125" s="715"/>
      <c r="S125" s="716"/>
      <c r="T125" s="717"/>
      <c r="U125" s="720">
        <f t="shared" si="37"/>
        <v>0</v>
      </c>
      <c r="V125" s="721">
        <f t="shared" si="38"/>
        <v>0</v>
      </c>
      <c r="W125" s="722">
        <f t="shared" si="39"/>
        <v>0</v>
      </c>
      <c r="X125" s="442"/>
      <c r="Y125" s="442"/>
      <c r="Z125" s="442"/>
      <c r="AA125" s="442"/>
      <c r="AB125" s="442"/>
      <c r="AC125" s="442"/>
      <c r="AD125" s="442"/>
      <c r="AE125" s="442"/>
      <c r="AF125" s="442"/>
      <c r="AG125" s="442"/>
      <c r="AH125" s="442"/>
      <c r="AI125" s="442"/>
      <c r="AJ125" s="442"/>
      <c r="AK125" s="442"/>
      <c r="AL125" s="442"/>
      <c r="AM125" s="442"/>
      <c r="AN125" s="442"/>
      <c r="AO125" s="442"/>
      <c r="AP125" s="442"/>
      <c r="AQ125" s="442"/>
      <c r="AR125" s="442"/>
      <c r="AS125" s="442"/>
      <c r="AT125" s="442"/>
      <c r="AU125" s="442"/>
      <c r="AV125" s="442"/>
      <c r="AW125" s="442"/>
      <c r="AX125" s="442"/>
      <c r="AY125" s="442"/>
      <c r="AZ125" s="442"/>
    </row>
    <row r="126" spans="2:52" ht="20.100000000000001" hidden="1" customHeight="1" outlineLevel="1">
      <c r="B126" s="434"/>
      <c r="C126" s="1002"/>
      <c r="D126" s="1003"/>
      <c r="E126" s="1003"/>
      <c r="F126" s="1004"/>
      <c r="G126" s="1005"/>
      <c r="H126" s="1006"/>
      <c r="I126" s="1006"/>
      <c r="J126" s="1006"/>
      <c r="K126" s="1007"/>
      <c r="L126" s="715"/>
      <c r="M126" s="715"/>
      <c r="N126" s="715"/>
      <c r="O126" s="715"/>
      <c r="P126" s="715"/>
      <c r="Q126" s="715"/>
      <c r="R126" s="715"/>
      <c r="S126" s="716"/>
      <c r="T126" s="717"/>
      <c r="U126" s="720">
        <f t="shared" si="37"/>
        <v>0</v>
      </c>
      <c r="V126" s="721">
        <f t="shared" si="38"/>
        <v>0</v>
      </c>
      <c r="W126" s="722">
        <f t="shared" si="39"/>
        <v>0</v>
      </c>
      <c r="X126" s="442"/>
      <c r="Y126" s="442"/>
      <c r="Z126" s="442"/>
      <c r="AA126" s="442"/>
      <c r="AB126" s="442"/>
      <c r="AC126" s="442"/>
      <c r="AD126" s="442"/>
      <c r="AE126" s="442"/>
      <c r="AF126" s="442"/>
      <c r="AG126" s="442"/>
      <c r="AH126" s="442"/>
      <c r="AI126" s="442"/>
      <c r="AJ126" s="442"/>
      <c r="AK126" s="442"/>
      <c r="AL126" s="442"/>
      <c r="AM126" s="442"/>
      <c r="AN126" s="442"/>
      <c r="AO126" s="442"/>
      <c r="AP126" s="442"/>
      <c r="AQ126" s="442"/>
      <c r="AR126" s="442"/>
      <c r="AS126" s="442"/>
      <c r="AT126" s="442"/>
      <c r="AU126" s="442"/>
      <c r="AV126" s="442"/>
      <c r="AW126" s="442"/>
      <c r="AX126" s="442"/>
      <c r="AY126" s="442"/>
      <c r="AZ126" s="442"/>
    </row>
    <row r="127" spans="2:52" ht="20.100000000000001" hidden="1" customHeight="1" outlineLevel="1">
      <c r="B127" s="434"/>
      <c r="C127" s="1002"/>
      <c r="D127" s="1003"/>
      <c r="E127" s="1003"/>
      <c r="F127" s="1004"/>
      <c r="G127" s="1005"/>
      <c r="H127" s="1006"/>
      <c r="I127" s="1006"/>
      <c r="J127" s="1006"/>
      <c r="K127" s="1007"/>
      <c r="L127" s="715"/>
      <c r="M127" s="715"/>
      <c r="N127" s="715"/>
      <c r="O127" s="715"/>
      <c r="P127" s="715"/>
      <c r="Q127" s="715"/>
      <c r="R127" s="715"/>
      <c r="S127" s="716"/>
      <c r="T127" s="717"/>
      <c r="U127" s="720">
        <f t="shared" si="37"/>
        <v>0</v>
      </c>
      <c r="V127" s="721">
        <f t="shared" si="38"/>
        <v>0</v>
      </c>
      <c r="W127" s="722">
        <f t="shared" si="39"/>
        <v>0</v>
      </c>
      <c r="X127" s="442"/>
      <c r="Y127" s="442"/>
      <c r="Z127" s="442"/>
      <c r="AA127" s="442"/>
      <c r="AB127" s="442"/>
      <c r="AC127" s="442"/>
      <c r="AD127" s="442"/>
      <c r="AE127" s="442"/>
      <c r="AF127" s="442"/>
      <c r="AG127" s="442"/>
      <c r="AH127" s="442"/>
      <c r="AI127" s="442"/>
      <c r="AJ127" s="442"/>
      <c r="AK127" s="442"/>
      <c r="AL127" s="442"/>
      <c r="AM127" s="442"/>
      <c r="AN127" s="442"/>
      <c r="AO127" s="442"/>
      <c r="AP127" s="442"/>
      <c r="AQ127" s="442"/>
      <c r="AR127" s="442"/>
      <c r="AS127" s="442"/>
      <c r="AT127" s="442"/>
      <c r="AU127" s="442"/>
      <c r="AV127" s="442"/>
      <c r="AW127" s="442"/>
      <c r="AX127" s="442"/>
      <c r="AY127" s="442"/>
      <c r="AZ127" s="442"/>
    </row>
    <row r="128" spans="2:52" ht="20.100000000000001" hidden="1" customHeight="1" outlineLevel="1">
      <c r="B128" s="434"/>
      <c r="C128" s="1002"/>
      <c r="D128" s="1003"/>
      <c r="E128" s="1003"/>
      <c r="F128" s="1004"/>
      <c r="G128" s="1005"/>
      <c r="H128" s="1006"/>
      <c r="I128" s="1006"/>
      <c r="J128" s="1006"/>
      <c r="K128" s="1007"/>
      <c r="L128" s="715"/>
      <c r="M128" s="715"/>
      <c r="N128" s="715"/>
      <c r="O128" s="715"/>
      <c r="P128" s="715"/>
      <c r="Q128" s="715"/>
      <c r="R128" s="715"/>
      <c r="S128" s="716"/>
      <c r="T128" s="717"/>
      <c r="U128" s="720">
        <f t="shared" si="37"/>
        <v>0</v>
      </c>
      <c r="V128" s="721">
        <f t="shared" si="38"/>
        <v>0</v>
      </c>
      <c r="W128" s="722">
        <f t="shared" si="39"/>
        <v>0</v>
      </c>
      <c r="X128" s="442"/>
      <c r="Y128" s="442"/>
      <c r="Z128" s="442"/>
      <c r="AA128" s="442"/>
      <c r="AB128" s="442"/>
      <c r="AC128" s="442"/>
      <c r="AD128" s="442"/>
      <c r="AE128" s="442"/>
      <c r="AF128" s="442"/>
      <c r="AG128" s="442"/>
      <c r="AH128" s="442"/>
      <c r="AI128" s="442"/>
      <c r="AJ128" s="442"/>
      <c r="AK128" s="442"/>
      <c r="AL128" s="442"/>
      <c r="AM128" s="442"/>
      <c r="AN128" s="442"/>
      <c r="AO128" s="442"/>
      <c r="AP128" s="442"/>
      <c r="AQ128" s="442"/>
      <c r="AR128" s="442"/>
      <c r="AS128" s="442"/>
      <c r="AT128" s="442"/>
      <c r="AU128" s="442"/>
      <c r="AV128" s="442"/>
      <c r="AW128" s="442"/>
      <c r="AX128" s="442"/>
      <c r="AY128" s="442"/>
      <c r="AZ128" s="442"/>
    </row>
    <row r="129" spans="2:52" ht="20.100000000000001" hidden="1" customHeight="1" outlineLevel="1">
      <c r="B129" s="434"/>
      <c r="C129" s="1002"/>
      <c r="D129" s="1003"/>
      <c r="E129" s="1003"/>
      <c r="F129" s="1004"/>
      <c r="G129" s="1005"/>
      <c r="H129" s="1006"/>
      <c r="I129" s="1006"/>
      <c r="J129" s="1006"/>
      <c r="K129" s="1007"/>
      <c r="L129" s="715"/>
      <c r="M129" s="715"/>
      <c r="N129" s="715"/>
      <c r="O129" s="715"/>
      <c r="P129" s="715"/>
      <c r="Q129" s="715"/>
      <c r="R129" s="715"/>
      <c r="S129" s="716"/>
      <c r="T129" s="717"/>
      <c r="U129" s="720">
        <f t="shared" si="37"/>
        <v>0</v>
      </c>
      <c r="V129" s="721">
        <f t="shared" si="38"/>
        <v>0</v>
      </c>
      <c r="W129" s="722">
        <f t="shared" si="39"/>
        <v>0</v>
      </c>
      <c r="X129" s="442"/>
      <c r="Y129" s="442"/>
      <c r="Z129" s="442"/>
      <c r="AA129" s="442"/>
      <c r="AB129" s="442"/>
      <c r="AC129" s="442"/>
      <c r="AD129" s="442"/>
      <c r="AE129" s="442"/>
      <c r="AF129" s="442"/>
      <c r="AG129" s="442"/>
      <c r="AH129" s="442"/>
      <c r="AI129" s="442"/>
      <c r="AJ129" s="442"/>
      <c r="AK129" s="442"/>
      <c r="AL129" s="442"/>
      <c r="AM129" s="442"/>
      <c r="AN129" s="442"/>
      <c r="AO129" s="442"/>
      <c r="AP129" s="442"/>
      <c r="AQ129" s="442"/>
      <c r="AR129" s="442"/>
      <c r="AS129" s="442"/>
      <c r="AT129" s="442"/>
      <c r="AU129" s="442"/>
      <c r="AV129" s="442"/>
      <c r="AW129" s="442"/>
      <c r="AX129" s="442"/>
      <c r="AY129" s="442"/>
      <c r="AZ129" s="442"/>
    </row>
    <row r="130" spans="2:52" ht="20.100000000000001" hidden="1" customHeight="1" outlineLevel="1">
      <c r="B130" s="434"/>
      <c r="C130" s="1002"/>
      <c r="D130" s="1003"/>
      <c r="E130" s="1003"/>
      <c r="F130" s="1004"/>
      <c r="G130" s="1005"/>
      <c r="H130" s="1006"/>
      <c r="I130" s="1006"/>
      <c r="J130" s="1006"/>
      <c r="K130" s="1007"/>
      <c r="L130" s="715"/>
      <c r="M130" s="715"/>
      <c r="N130" s="715"/>
      <c r="O130" s="715"/>
      <c r="P130" s="715"/>
      <c r="Q130" s="715"/>
      <c r="R130" s="715"/>
      <c r="S130" s="716"/>
      <c r="T130" s="717"/>
      <c r="U130" s="720">
        <f t="shared" si="37"/>
        <v>0</v>
      </c>
      <c r="V130" s="721">
        <f t="shared" si="38"/>
        <v>0</v>
      </c>
      <c r="W130" s="722">
        <f t="shared" si="39"/>
        <v>0</v>
      </c>
      <c r="X130" s="442"/>
      <c r="Y130" s="442"/>
      <c r="Z130" s="442"/>
      <c r="AA130" s="442"/>
      <c r="AB130" s="442"/>
      <c r="AC130" s="442"/>
      <c r="AD130" s="442"/>
      <c r="AE130" s="442"/>
      <c r="AF130" s="442"/>
      <c r="AG130" s="442"/>
      <c r="AH130" s="442"/>
      <c r="AI130" s="442"/>
      <c r="AJ130" s="442"/>
      <c r="AK130" s="442"/>
      <c r="AL130" s="442"/>
      <c r="AM130" s="442"/>
      <c r="AN130" s="442"/>
      <c r="AO130" s="442"/>
      <c r="AP130" s="442"/>
      <c r="AQ130" s="442"/>
      <c r="AR130" s="442"/>
      <c r="AS130" s="442"/>
      <c r="AT130" s="442"/>
      <c r="AU130" s="442"/>
      <c r="AV130" s="442"/>
      <c r="AW130" s="442"/>
      <c r="AX130" s="442"/>
      <c r="AY130" s="442"/>
      <c r="AZ130" s="442"/>
    </row>
    <row r="131" spans="2:52" ht="20.100000000000001" hidden="1" customHeight="1" outlineLevel="1">
      <c r="B131" s="434"/>
      <c r="C131" s="1002"/>
      <c r="D131" s="1003"/>
      <c r="E131" s="1003"/>
      <c r="F131" s="1004"/>
      <c r="G131" s="1005"/>
      <c r="H131" s="1006"/>
      <c r="I131" s="1006"/>
      <c r="J131" s="1006"/>
      <c r="K131" s="1007"/>
      <c r="L131" s="715"/>
      <c r="M131" s="715"/>
      <c r="N131" s="715"/>
      <c r="O131" s="715"/>
      <c r="P131" s="715"/>
      <c r="Q131" s="715"/>
      <c r="R131" s="715"/>
      <c r="S131" s="716"/>
      <c r="T131" s="717"/>
      <c r="U131" s="720">
        <f t="shared" si="37"/>
        <v>0</v>
      </c>
      <c r="V131" s="721">
        <f t="shared" si="38"/>
        <v>0</v>
      </c>
      <c r="W131" s="722">
        <f t="shared" si="39"/>
        <v>0</v>
      </c>
      <c r="X131" s="442"/>
      <c r="Y131" s="442"/>
      <c r="Z131" s="442"/>
      <c r="AA131" s="442"/>
      <c r="AB131" s="442"/>
      <c r="AC131" s="442"/>
      <c r="AD131" s="442"/>
      <c r="AE131" s="442"/>
      <c r="AF131" s="442"/>
      <c r="AG131" s="442"/>
      <c r="AH131" s="442"/>
      <c r="AI131" s="442"/>
      <c r="AJ131" s="442"/>
      <c r="AK131" s="442"/>
      <c r="AL131" s="442"/>
      <c r="AM131" s="442"/>
      <c r="AN131" s="442"/>
      <c r="AO131" s="442"/>
      <c r="AP131" s="442"/>
      <c r="AQ131" s="442"/>
      <c r="AR131" s="442"/>
      <c r="AS131" s="442"/>
      <c r="AT131" s="442"/>
      <c r="AU131" s="442"/>
      <c r="AV131" s="442"/>
      <c r="AW131" s="442"/>
      <c r="AX131" s="442"/>
      <c r="AY131" s="442"/>
      <c r="AZ131" s="442"/>
    </row>
    <row r="132" spans="2:52" s="19" customFormat="1" ht="9.9499999999999993" hidden="1" customHeight="1" outlineLevel="1">
      <c r="B132" s="435"/>
      <c r="C132" s="437"/>
      <c r="D132" s="437"/>
      <c r="E132" s="437"/>
      <c r="F132" s="437"/>
      <c r="G132" s="666"/>
      <c r="H132" s="666"/>
      <c r="I132" s="666"/>
      <c r="J132" s="666"/>
      <c r="K132" s="666"/>
      <c r="L132" s="438"/>
      <c r="M132" s="438"/>
      <c r="N132" s="438"/>
      <c r="O132" s="438"/>
      <c r="P132" s="438"/>
      <c r="Q132" s="438"/>
      <c r="R132" s="438"/>
      <c r="S132" s="438"/>
      <c r="T132" s="439"/>
      <c r="U132" s="439"/>
      <c r="V132" s="439"/>
      <c r="W132" s="667"/>
      <c r="X132" s="668"/>
      <c r="Y132" s="668"/>
      <c r="Z132" s="668"/>
      <c r="AA132" s="668"/>
      <c r="AB132" s="668"/>
      <c r="AC132" s="668"/>
      <c r="AD132" s="668"/>
      <c r="AE132" s="668"/>
      <c r="AF132" s="668"/>
      <c r="AG132" s="668"/>
      <c r="AH132" s="668"/>
      <c r="AI132" s="668"/>
      <c r="AJ132" s="668"/>
      <c r="AK132" s="668"/>
      <c r="AL132" s="668"/>
      <c r="AM132" s="668"/>
      <c r="AN132" s="668"/>
      <c r="AO132" s="668"/>
      <c r="AP132" s="668"/>
      <c r="AQ132" s="668"/>
      <c r="AR132" s="668"/>
      <c r="AS132" s="668"/>
      <c r="AT132" s="668"/>
      <c r="AU132" s="668"/>
      <c r="AV132" s="668"/>
      <c r="AW132" s="668"/>
      <c r="AX132" s="668"/>
      <c r="AY132" s="668"/>
      <c r="AZ132" s="668"/>
    </row>
    <row r="133" spans="2:52" ht="20.100000000000001" customHeight="1" collapsed="1">
      <c r="B133" s="714">
        <f>B121+1</f>
        <v>11</v>
      </c>
      <c r="C133" s="1013"/>
      <c r="D133" s="1014"/>
      <c r="E133" s="1014"/>
      <c r="F133" s="1015"/>
      <c r="G133" s="1016"/>
      <c r="H133" s="1017"/>
      <c r="I133" s="1017"/>
      <c r="J133" s="1017"/>
      <c r="K133" s="1018"/>
      <c r="L133" s="701">
        <f t="shared" ref="L133:R133" si="40">SUM(L134:L143)</f>
        <v>0</v>
      </c>
      <c r="M133" s="702">
        <f t="shared" si="40"/>
        <v>0</v>
      </c>
      <c r="N133" s="703">
        <f t="shared" si="40"/>
        <v>0</v>
      </c>
      <c r="O133" s="703">
        <f t="shared" si="40"/>
        <v>0</v>
      </c>
      <c r="P133" s="702">
        <f t="shared" si="40"/>
        <v>0</v>
      </c>
      <c r="Q133" s="704">
        <f t="shared" si="40"/>
        <v>0</v>
      </c>
      <c r="R133" s="701">
        <f t="shared" si="40"/>
        <v>0</v>
      </c>
      <c r="S133" s="705">
        <v>1</v>
      </c>
      <c r="T133" s="706">
        <f>(S134*T134)+(S135*T135)+(S136*T136)+(S137*T137)+(S138*T138)+(S139*T139)+(S140*T140)+(S141*T141)+(S142*T142)+(S143*T143)</f>
        <v>0</v>
      </c>
      <c r="U133" s="665">
        <f t="shared" ref="U133:U143" si="41">S133*T133*(1+MGKZ)*(1+Gewinn)*(1+Sicherheit)</f>
        <v>0</v>
      </c>
      <c r="V133" s="643">
        <f t="shared" ref="V133:V143" si="42">R133*Fertigung</f>
        <v>0</v>
      </c>
      <c r="W133" s="50">
        <f t="shared" ref="W133:W143" si="43">L133*$E$6+M133*$M$6+N133*$M$7+O133*$M$8+P133*$E$7+Q133*$M$9+U133+V133</f>
        <v>0</v>
      </c>
      <c r="X133" s="442"/>
      <c r="Y133" s="442"/>
      <c r="Z133" s="442"/>
      <c r="AA133" s="442"/>
      <c r="AB133" s="442"/>
      <c r="AC133" s="442"/>
      <c r="AD133" s="442"/>
      <c r="AE133" s="442"/>
      <c r="AF133" s="442"/>
      <c r="AG133" s="442"/>
      <c r="AH133" s="442"/>
      <c r="AI133" s="442"/>
      <c r="AJ133" s="442"/>
      <c r="AK133" s="442"/>
      <c r="AL133" s="442"/>
      <c r="AM133" s="442"/>
      <c r="AN133" s="442"/>
      <c r="AO133" s="442"/>
      <c r="AP133" s="442"/>
      <c r="AQ133" s="442"/>
      <c r="AR133" s="442"/>
      <c r="AS133" s="442"/>
      <c r="AT133" s="442"/>
      <c r="AU133" s="442"/>
      <c r="AV133" s="442"/>
      <c r="AW133" s="442"/>
      <c r="AX133" s="442"/>
      <c r="AY133" s="442"/>
      <c r="AZ133" s="442"/>
    </row>
    <row r="134" spans="2:52" ht="20.100000000000001" hidden="1" customHeight="1" outlineLevel="1">
      <c r="B134" s="433"/>
      <c r="C134" s="1002"/>
      <c r="D134" s="1003"/>
      <c r="E134" s="1003"/>
      <c r="F134" s="1004"/>
      <c r="G134" s="1005"/>
      <c r="H134" s="1006"/>
      <c r="I134" s="1006"/>
      <c r="J134" s="1006"/>
      <c r="K134" s="1007"/>
      <c r="L134" s="715"/>
      <c r="M134" s="715"/>
      <c r="N134" s="715"/>
      <c r="O134" s="715"/>
      <c r="P134" s="715"/>
      <c r="Q134" s="715"/>
      <c r="R134" s="715"/>
      <c r="S134" s="716"/>
      <c r="T134" s="717"/>
      <c r="U134" s="720">
        <f t="shared" si="41"/>
        <v>0</v>
      </c>
      <c r="V134" s="721">
        <f t="shared" si="42"/>
        <v>0</v>
      </c>
      <c r="W134" s="722">
        <f t="shared" si="43"/>
        <v>0</v>
      </c>
      <c r="X134" s="442"/>
      <c r="Y134" s="442"/>
      <c r="Z134" s="442"/>
      <c r="AA134" s="442"/>
      <c r="AB134" s="442"/>
      <c r="AC134" s="442"/>
      <c r="AD134" s="442"/>
      <c r="AE134" s="442"/>
      <c r="AF134" s="442"/>
      <c r="AG134" s="442"/>
      <c r="AH134" s="442"/>
      <c r="AI134" s="442"/>
      <c r="AJ134" s="442"/>
      <c r="AK134" s="442"/>
      <c r="AL134" s="442"/>
      <c r="AM134" s="442"/>
      <c r="AN134" s="442"/>
      <c r="AO134" s="442"/>
      <c r="AP134" s="442"/>
      <c r="AQ134" s="442"/>
      <c r="AR134" s="442"/>
      <c r="AS134" s="442"/>
      <c r="AT134" s="442"/>
      <c r="AU134" s="442"/>
      <c r="AV134" s="442"/>
      <c r="AW134" s="442"/>
      <c r="AX134" s="442"/>
      <c r="AY134" s="442"/>
      <c r="AZ134" s="442"/>
    </row>
    <row r="135" spans="2:52" ht="20.100000000000001" hidden="1" customHeight="1" outlineLevel="1">
      <c r="B135" s="434"/>
      <c r="C135" s="1002"/>
      <c r="D135" s="1003"/>
      <c r="E135" s="1003"/>
      <c r="F135" s="1004"/>
      <c r="G135" s="1005"/>
      <c r="H135" s="1006"/>
      <c r="I135" s="1006"/>
      <c r="J135" s="1006"/>
      <c r="K135" s="1007"/>
      <c r="L135" s="715"/>
      <c r="M135" s="715"/>
      <c r="N135" s="715"/>
      <c r="O135" s="715"/>
      <c r="P135" s="715"/>
      <c r="Q135" s="715"/>
      <c r="R135" s="715"/>
      <c r="S135" s="716"/>
      <c r="T135" s="717"/>
      <c r="U135" s="720">
        <f t="shared" si="41"/>
        <v>0</v>
      </c>
      <c r="V135" s="721">
        <f t="shared" si="42"/>
        <v>0</v>
      </c>
      <c r="W135" s="722">
        <f t="shared" si="43"/>
        <v>0</v>
      </c>
      <c r="X135" s="442"/>
      <c r="Y135" s="442"/>
      <c r="Z135" s="442"/>
      <c r="AA135" s="442"/>
      <c r="AB135" s="442"/>
      <c r="AC135" s="442"/>
      <c r="AD135" s="442"/>
      <c r="AE135" s="442"/>
      <c r="AF135" s="442"/>
      <c r="AG135" s="442"/>
      <c r="AH135" s="442"/>
      <c r="AI135" s="442"/>
      <c r="AJ135" s="442"/>
      <c r="AK135" s="442"/>
      <c r="AL135" s="442"/>
      <c r="AM135" s="442"/>
      <c r="AN135" s="442"/>
      <c r="AO135" s="442"/>
      <c r="AP135" s="442"/>
      <c r="AQ135" s="442"/>
      <c r="AR135" s="442"/>
      <c r="AS135" s="442"/>
      <c r="AT135" s="442"/>
      <c r="AU135" s="442"/>
      <c r="AV135" s="442"/>
      <c r="AW135" s="442"/>
      <c r="AX135" s="442"/>
      <c r="AY135" s="442"/>
      <c r="AZ135" s="442"/>
    </row>
    <row r="136" spans="2:52" ht="20.100000000000001" hidden="1" customHeight="1" outlineLevel="1">
      <c r="B136" s="434"/>
      <c r="C136" s="1002"/>
      <c r="D136" s="1003"/>
      <c r="E136" s="1003"/>
      <c r="F136" s="1004"/>
      <c r="G136" s="1005"/>
      <c r="H136" s="1006"/>
      <c r="I136" s="1006"/>
      <c r="J136" s="1006"/>
      <c r="K136" s="1007"/>
      <c r="L136" s="715"/>
      <c r="M136" s="715"/>
      <c r="N136" s="715"/>
      <c r="O136" s="715"/>
      <c r="P136" s="715"/>
      <c r="Q136" s="715"/>
      <c r="R136" s="715"/>
      <c r="S136" s="716"/>
      <c r="T136" s="717"/>
      <c r="U136" s="720">
        <f t="shared" si="41"/>
        <v>0</v>
      </c>
      <c r="V136" s="721">
        <f t="shared" si="42"/>
        <v>0</v>
      </c>
      <c r="W136" s="722">
        <f t="shared" si="43"/>
        <v>0</v>
      </c>
      <c r="X136" s="442"/>
      <c r="Y136" s="442"/>
      <c r="Z136" s="442"/>
      <c r="AA136" s="442"/>
      <c r="AB136" s="442"/>
      <c r="AC136" s="442"/>
      <c r="AD136" s="442"/>
      <c r="AE136" s="442"/>
      <c r="AF136" s="442"/>
      <c r="AG136" s="442"/>
      <c r="AH136" s="442"/>
      <c r="AI136" s="442"/>
      <c r="AJ136" s="442"/>
      <c r="AK136" s="442"/>
      <c r="AL136" s="442"/>
      <c r="AM136" s="442"/>
      <c r="AN136" s="442"/>
      <c r="AO136" s="442"/>
      <c r="AP136" s="442"/>
      <c r="AQ136" s="442"/>
      <c r="AR136" s="442"/>
      <c r="AS136" s="442"/>
      <c r="AT136" s="442"/>
      <c r="AU136" s="442"/>
      <c r="AV136" s="442"/>
      <c r="AW136" s="442"/>
      <c r="AX136" s="442"/>
      <c r="AY136" s="442"/>
      <c r="AZ136" s="442"/>
    </row>
    <row r="137" spans="2:52" ht="20.100000000000001" hidden="1" customHeight="1" outlineLevel="1">
      <c r="B137" s="434"/>
      <c r="C137" s="1002"/>
      <c r="D137" s="1003"/>
      <c r="E137" s="1003"/>
      <c r="F137" s="1004"/>
      <c r="G137" s="1005"/>
      <c r="H137" s="1006"/>
      <c r="I137" s="1006"/>
      <c r="J137" s="1006"/>
      <c r="K137" s="1007"/>
      <c r="L137" s="715"/>
      <c r="M137" s="715"/>
      <c r="N137" s="715"/>
      <c r="O137" s="715"/>
      <c r="P137" s="715"/>
      <c r="Q137" s="715"/>
      <c r="R137" s="715"/>
      <c r="S137" s="716"/>
      <c r="T137" s="717"/>
      <c r="U137" s="720">
        <f t="shared" si="41"/>
        <v>0</v>
      </c>
      <c r="V137" s="721">
        <f t="shared" si="42"/>
        <v>0</v>
      </c>
      <c r="W137" s="722">
        <f t="shared" si="43"/>
        <v>0</v>
      </c>
      <c r="X137" s="442"/>
      <c r="Y137" s="442"/>
      <c r="Z137" s="442"/>
      <c r="AA137" s="442"/>
      <c r="AB137" s="442"/>
      <c r="AC137" s="442"/>
      <c r="AD137" s="442"/>
      <c r="AE137" s="442"/>
      <c r="AF137" s="442"/>
      <c r="AG137" s="442"/>
      <c r="AH137" s="442"/>
      <c r="AI137" s="442"/>
      <c r="AJ137" s="442"/>
      <c r="AK137" s="442"/>
      <c r="AL137" s="442"/>
      <c r="AM137" s="442"/>
      <c r="AN137" s="442"/>
      <c r="AO137" s="442"/>
      <c r="AP137" s="442"/>
      <c r="AQ137" s="442"/>
      <c r="AR137" s="442"/>
      <c r="AS137" s="442"/>
      <c r="AT137" s="442"/>
      <c r="AU137" s="442"/>
      <c r="AV137" s="442"/>
      <c r="AW137" s="442"/>
      <c r="AX137" s="442"/>
      <c r="AY137" s="442"/>
      <c r="AZ137" s="442"/>
    </row>
    <row r="138" spans="2:52" ht="20.100000000000001" hidden="1" customHeight="1" outlineLevel="1">
      <c r="B138" s="434"/>
      <c r="C138" s="1002"/>
      <c r="D138" s="1003"/>
      <c r="E138" s="1003"/>
      <c r="F138" s="1004"/>
      <c r="G138" s="1005"/>
      <c r="H138" s="1006"/>
      <c r="I138" s="1006"/>
      <c r="J138" s="1006"/>
      <c r="K138" s="1007"/>
      <c r="L138" s="715"/>
      <c r="M138" s="715"/>
      <c r="N138" s="715"/>
      <c r="O138" s="715"/>
      <c r="P138" s="715"/>
      <c r="Q138" s="715"/>
      <c r="R138" s="715"/>
      <c r="S138" s="716"/>
      <c r="T138" s="717"/>
      <c r="U138" s="720">
        <f t="shared" si="41"/>
        <v>0</v>
      </c>
      <c r="V138" s="721">
        <f t="shared" si="42"/>
        <v>0</v>
      </c>
      <c r="W138" s="722">
        <f t="shared" si="43"/>
        <v>0</v>
      </c>
      <c r="X138" s="442"/>
      <c r="Y138" s="442"/>
      <c r="Z138" s="442"/>
      <c r="AA138" s="442"/>
      <c r="AB138" s="442"/>
      <c r="AC138" s="442"/>
      <c r="AD138" s="442"/>
      <c r="AE138" s="442"/>
      <c r="AF138" s="442"/>
      <c r="AG138" s="442"/>
      <c r="AH138" s="442"/>
      <c r="AI138" s="442"/>
      <c r="AJ138" s="442"/>
      <c r="AK138" s="442"/>
      <c r="AL138" s="442"/>
      <c r="AM138" s="442"/>
      <c r="AN138" s="442"/>
      <c r="AO138" s="442"/>
      <c r="AP138" s="442"/>
      <c r="AQ138" s="442"/>
      <c r="AR138" s="442"/>
      <c r="AS138" s="442"/>
      <c r="AT138" s="442"/>
      <c r="AU138" s="442"/>
      <c r="AV138" s="442"/>
      <c r="AW138" s="442"/>
      <c r="AX138" s="442"/>
      <c r="AY138" s="442"/>
      <c r="AZ138" s="442"/>
    </row>
    <row r="139" spans="2:52" ht="20.100000000000001" hidden="1" customHeight="1" outlineLevel="1">
      <c r="B139" s="434"/>
      <c r="C139" s="1002"/>
      <c r="D139" s="1003"/>
      <c r="E139" s="1003"/>
      <c r="F139" s="1004"/>
      <c r="G139" s="1005"/>
      <c r="H139" s="1006"/>
      <c r="I139" s="1006"/>
      <c r="J139" s="1006"/>
      <c r="K139" s="1007"/>
      <c r="L139" s="715"/>
      <c r="M139" s="715"/>
      <c r="N139" s="715"/>
      <c r="O139" s="715"/>
      <c r="P139" s="715"/>
      <c r="Q139" s="715"/>
      <c r="R139" s="715"/>
      <c r="S139" s="716"/>
      <c r="T139" s="717"/>
      <c r="U139" s="720">
        <f t="shared" si="41"/>
        <v>0</v>
      </c>
      <c r="V139" s="721">
        <f t="shared" si="42"/>
        <v>0</v>
      </c>
      <c r="W139" s="722">
        <f t="shared" si="43"/>
        <v>0</v>
      </c>
      <c r="X139" s="442"/>
      <c r="Y139" s="442"/>
      <c r="Z139" s="442"/>
      <c r="AA139" s="442"/>
      <c r="AB139" s="442"/>
      <c r="AC139" s="442"/>
      <c r="AD139" s="442"/>
      <c r="AE139" s="442"/>
      <c r="AF139" s="442"/>
      <c r="AG139" s="442"/>
      <c r="AH139" s="442"/>
      <c r="AI139" s="442"/>
      <c r="AJ139" s="442"/>
      <c r="AK139" s="442"/>
      <c r="AL139" s="442"/>
      <c r="AM139" s="442"/>
      <c r="AN139" s="442"/>
      <c r="AO139" s="442"/>
      <c r="AP139" s="442"/>
      <c r="AQ139" s="442"/>
      <c r="AR139" s="442"/>
      <c r="AS139" s="442"/>
      <c r="AT139" s="442"/>
      <c r="AU139" s="442"/>
      <c r="AV139" s="442"/>
      <c r="AW139" s="442"/>
      <c r="AX139" s="442"/>
      <c r="AY139" s="442"/>
      <c r="AZ139" s="442"/>
    </row>
    <row r="140" spans="2:52" ht="20.100000000000001" hidden="1" customHeight="1" outlineLevel="1">
      <c r="B140" s="434"/>
      <c r="C140" s="1002"/>
      <c r="D140" s="1003"/>
      <c r="E140" s="1003"/>
      <c r="F140" s="1004"/>
      <c r="G140" s="1005"/>
      <c r="H140" s="1006"/>
      <c r="I140" s="1006"/>
      <c r="J140" s="1006"/>
      <c r="K140" s="1007"/>
      <c r="L140" s="715"/>
      <c r="M140" s="715"/>
      <c r="N140" s="715"/>
      <c r="O140" s="715"/>
      <c r="P140" s="715"/>
      <c r="Q140" s="715"/>
      <c r="R140" s="715"/>
      <c r="S140" s="716"/>
      <c r="T140" s="717"/>
      <c r="U140" s="720">
        <f t="shared" si="41"/>
        <v>0</v>
      </c>
      <c r="V140" s="721">
        <f t="shared" si="42"/>
        <v>0</v>
      </c>
      <c r="W140" s="722">
        <f t="shared" si="43"/>
        <v>0</v>
      </c>
      <c r="X140" s="442"/>
      <c r="Y140" s="442"/>
      <c r="Z140" s="442"/>
      <c r="AA140" s="442"/>
      <c r="AB140" s="442"/>
      <c r="AC140" s="442"/>
      <c r="AD140" s="442"/>
      <c r="AE140" s="442"/>
      <c r="AF140" s="442"/>
      <c r="AG140" s="442"/>
      <c r="AH140" s="442"/>
      <c r="AI140" s="442"/>
      <c r="AJ140" s="442"/>
      <c r="AK140" s="442"/>
      <c r="AL140" s="442"/>
      <c r="AM140" s="442"/>
      <c r="AN140" s="442"/>
      <c r="AO140" s="442"/>
      <c r="AP140" s="442"/>
      <c r="AQ140" s="442"/>
      <c r="AR140" s="442"/>
      <c r="AS140" s="442"/>
      <c r="AT140" s="442"/>
      <c r="AU140" s="442"/>
      <c r="AV140" s="442"/>
      <c r="AW140" s="442"/>
      <c r="AX140" s="442"/>
      <c r="AY140" s="442"/>
      <c r="AZ140" s="442"/>
    </row>
    <row r="141" spans="2:52" ht="20.100000000000001" hidden="1" customHeight="1" outlineLevel="1">
      <c r="B141" s="434"/>
      <c r="C141" s="1002"/>
      <c r="D141" s="1003"/>
      <c r="E141" s="1003"/>
      <c r="F141" s="1004"/>
      <c r="G141" s="1005"/>
      <c r="H141" s="1006"/>
      <c r="I141" s="1006"/>
      <c r="J141" s="1006"/>
      <c r="K141" s="1007"/>
      <c r="L141" s="715"/>
      <c r="M141" s="715"/>
      <c r="N141" s="715"/>
      <c r="O141" s="715"/>
      <c r="P141" s="715"/>
      <c r="Q141" s="715"/>
      <c r="R141" s="715"/>
      <c r="S141" s="716"/>
      <c r="T141" s="717"/>
      <c r="U141" s="720">
        <f t="shared" si="41"/>
        <v>0</v>
      </c>
      <c r="V141" s="721">
        <f t="shared" si="42"/>
        <v>0</v>
      </c>
      <c r="W141" s="722">
        <f t="shared" si="43"/>
        <v>0</v>
      </c>
      <c r="X141" s="442"/>
      <c r="Y141" s="442"/>
      <c r="Z141" s="442"/>
      <c r="AA141" s="442"/>
      <c r="AB141" s="442"/>
      <c r="AC141" s="442"/>
      <c r="AD141" s="442"/>
      <c r="AE141" s="442"/>
      <c r="AF141" s="442"/>
      <c r="AG141" s="442"/>
      <c r="AH141" s="442"/>
      <c r="AI141" s="442"/>
      <c r="AJ141" s="442"/>
      <c r="AK141" s="442"/>
      <c r="AL141" s="442"/>
      <c r="AM141" s="442"/>
      <c r="AN141" s="442"/>
      <c r="AO141" s="442"/>
      <c r="AP141" s="442"/>
      <c r="AQ141" s="442"/>
      <c r="AR141" s="442"/>
      <c r="AS141" s="442"/>
      <c r="AT141" s="442"/>
      <c r="AU141" s="442"/>
      <c r="AV141" s="442"/>
      <c r="AW141" s="442"/>
      <c r="AX141" s="442"/>
      <c r="AY141" s="442"/>
      <c r="AZ141" s="442"/>
    </row>
    <row r="142" spans="2:52" ht="20.100000000000001" hidden="1" customHeight="1" outlineLevel="1">
      <c r="B142" s="434"/>
      <c r="C142" s="1002"/>
      <c r="D142" s="1003"/>
      <c r="E142" s="1003"/>
      <c r="F142" s="1004"/>
      <c r="G142" s="1005"/>
      <c r="H142" s="1006"/>
      <c r="I142" s="1006"/>
      <c r="J142" s="1006"/>
      <c r="K142" s="1007"/>
      <c r="L142" s="715"/>
      <c r="M142" s="715"/>
      <c r="N142" s="715"/>
      <c r="O142" s="715"/>
      <c r="P142" s="715"/>
      <c r="Q142" s="715"/>
      <c r="R142" s="715"/>
      <c r="S142" s="716"/>
      <c r="T142" s="717"/>
      <c r="U142" s="720">
        <f t="shared" si="41"/>
        <v>0</v>
      </c>
      <c r="V142" s="721">
        <f t="shared" si="42"/>
        <v>0</v>
      </c>
      <c r="W142" s="722">
        <f t="shared" si="43"/>
        <v>0</v>
      </c>
      <c r="X142" s="442"/>
      <c r="Y142" s="442"/>
      <c r="Z142" s="442"/>
      <c r="AA142" s="442"/>
      <c r="AB142" s="442"/>
      <c r="AC142" s="442"/>
      <c r="AD142" s="442"/>
      <c r="AE142" s="442"/>
      <c r="AF142" s="442"/>
      <c r="AG142" s="442"/>
      <c r="AH142" s="442"/>
      <c r="AI142" s="442"/>
      <c r="AJ142" s="442"/>
      <c r="AK142" s="442"/>
      <c r="AL142" s="442"/>
      <c r="AM142" s="442"/>
      <c r="AN142" s="442"/>
      <c r="AO142" s="442"/>
      <c r="AP142" s="442"/>
      <c r="AQ142" s="442"/>
      <c r="AR142" s="442"/>
      <c r="AS142" s="442"/>
      <c r="AT142" s="442"/>
      <c r="AU142" s="442"/>
      <c r="AV142" s="442"/>
      <c r="AW142" s="442"/>
      <c r="AX142" s="442"/>
      <c r="AY142" s="442"/>
      <c r="AZ142" s="442"/>
    </row>
    <row r="143" spans="2:52" ht="20.100000000000001" hidden="1" customHeight="1" outlineLevel="1">
      <c r="B143" s="434"/>
      <c r="C143" s="1002"/>
      <c r="D143" s="1003"/>
      <c r="E143" s="1003"/>
      <c r="F143" s="1004"/>
      <c r="G143" s="1005"/>
      <c r="H143" s="1006"/>
      <c r="I143" s="1006"/>
      <c r="J143" s="1006"/>
      <c r="K143" s="1007"/>
      <c r="L143" s="715"/>
      <c r="M143" s="715"/>
      <c r="N143" s="715"/>
      <c r="O143" s="715"/>
      <c r="P143" s="715"/>
      <c r="Q143" s="715"/>
      <c r="R143" s="715"/>
      <c r="S143" s="716"/>
      <c r="T143" s="717"/>
      <c r="U143" s="720">
        <f t="shared" si="41"/>
        <v>0</v>
      </c>
      <c r="V143" s="721">
        <f t="shared" si="42"/>
        <v>0</v>
      </c>
      <c r="W143" s="722">
        <f t="shared" si="43"/>
        <v>0</v>
      </c>
      <c r="X143" s="442"/>
      <c r="Y143" s="442"/>
      <c r="Z143" s="442"/>
      <c r="AA143" s="442"/>
      <c r="AB143" s="442"/>
      <c r="AC143" s="442"/>
      <c r="AD143" s="442"/>
      <c r="AE143" s="442"/>
      <c r="AF143" s="442"/>
      <c r="AG143" s="442"/>
      <c r="AH143" s="442"/>
      <c r="AI143" s="442"/>
      <c r="AJ143" s="442"/>
      <c r="AK143" s="442"/>
      <c r="AL143" s="442"/>
      <c r="AM143" s="442"/>
      <c r="AN143" s="442"/>
      <c r="AO143" s="442"/>
      <c r="AP143" s="442"/>
      <c r="AQ143" s="442"/>
      <c r="AR143" s="442"/>
      <c r="AS143" s="442"/>
      <c r="AT143" s="442"/>
      <c r="AU143" s="442"/>
      <c r="AV143" s="442"/>
      <c r="AW143" s="442"/>
      <c r="AX143" s="442"/>
      <c r="AY143" s="442"/>
      <c r="AZ143" s="442"/>
    </row>
    <row r="144" spans="2:52" s="19" customFormat="1" ht="9.9499999999999993" hidden="1" customHeight="1" outlineLevel="1">
      <c r="B144" s="435"/>
      <c r="C144" s="437"/>
      <c r="D144" s="437"/>
      <c r="E144" s="437"/>
      <c r="F144" s="437"/>
      <c r="G144" s="666"/>
      <c r="H144" s="666"/>
      <c r="I144" s="666"/>
      <c r="J144" s="666"/>
      <c r="K144" s="666"/>
      <c r="L144" s="438"/>
      <c r="M144" s="438"/>
      <c r="N144" s="438"/>
      <c r="O144" s="438"/>
      <c r="P144" s="438"/>
      <c r="Q144" s="438"/>
      <c r="R144" s="438"/>
      <c r="S144" s="438"/>
      <c r="T144" s="439"/>
      <c r="U144" s="439"/>
      <c r="V144" s="439"/>
      <c r="W144" s="667"/>
      <c r="X144" s="668"/>
      <c r="Y144" s="668"/>
      <c r="Z144" s="668"/>
      <c r="AA144" s="668"/>
      <c r="AB144" s="668"/>
      <c r="AC144" s="668"/>
      <c r="AD144" s="668"/>
      <c r="AE144" s="668"/>
      <c r="AF144" s="668"/>
      <c r="AG144" s="668"/>
      <c r="AH144" s="668"/>
      <c r="AI144" s="668"/>
      <c r="AJ144" s="668"/>
      <c r="AK144" s="668"/>
      <c r="AL144" s="668"/>
      <c r="AM144" s="668"/>
      <c r="AN144" s="668"/>
      <c r="AO144" s="668"/>
      <c r="AP144" s="668"/>
      <c r="AQ144" s="668"/>
      <c r="AR144" s="668"/>
      <c r="AS144" s="668"/>
      <c r="AT144" s="668"/>
      <c r="AU144" s="668"/>
      <c r="AV144" s="668"/>
      <c r="AW144" s="668"/>
      <c r="AX144" s="668"/>
      <c r="AY144" s="668"/>
      <c r="AZ144" s="668"/>
    </row>
    <row r="145" spans="2:52" ht="20.100000000000001" customHeight="1" collapsed="1">
      <c r="B145" s="714">
        <f>B133+1</f>
        <v>12</v>
      </c>
      <c r="C145" s="1013"/>
      <c r="D145" s="1014"/>
      <c r="E145" s="1014"/>
      <c r="F145" s="1015"/>
      <c r="G145" s="1016"/>
      <c r="H145" s="1017"/>
      <c r="I145" s="1017"/>
      <c r="J145" s="1017"/>
      <c r="K145" s="1018"/>
      <c r="L145" s="701">
        <f t="shared" ref="L145:R145" si="44">SUM(L146:L155)</f>
        <v>0</v>
      </c>
      <c r="M145" s="702">
        <f t="shared" si="44"/>
        <v>0</v>
      </c>
      <c r="N145" s="703">
        <f t="shared" si="44"/>
        <v>0</v>
      </c>
      <c r="O145" s="703">
        <f t="shared" si="44"/>
        <v>0</v>
      </c>
      <c r="P145" s="702">
        <f t="shared" si="44"/>
        <v>0</v>
      </c>
      <c r="Q145" s="704">
        <f t="shared" si="44"/>
        <v>0</v>
      </c>
      <c r="R145" s="701">
        <f t="shared" si="44"/>
        <v>0</v>
      </c>
      <c r="S145" s="705">
        <v>1</v>
      </c>
      <c r="T145" s="706">
        <f>(S146*T146)+(S147*T147)+(S148*T148)+(S149*T149)+(S150*T150)+(S151*T151)+(S152*T152)+(S153*T153)+(S154*T154)+(S155*T155)</f>
        <v>0</v>
      </c>
      <c r="U145" s="665">
        <f t="shared" ref="U145:U155" si="45">S145*T145*(1+MGKZ)*(1+Gewinn)*(1+Sicherheit)</f>
        <v>0</v>
      </c>
      <c r="V145" s="643">
        <f t="shared" ref="V145:V155" si="46">R145*Fertigung</f>
        <v>0</v>
      </c>
      <c r="W145" s="50">
        <f t="shared" ref="W145:W155" si="47">L145*$E$6+M145*$M$6+N145*$M$7+O145*$M$8+P145*$E$7+Q145*$M$9+U145+V145</f>
        <v>0</v>
      </c>
      <c r="X145" s="442"/>
      <c r="Y145" s="442"/>
      <c r="Z145" s="442"/>
      <c r="AA145" s="442"/>
      <c r="AB145" s="442"/>
      <c r="AC145" s="442"/>
      <c r="AD145" s="442"/>
      <c r="AE145" s="442"/>
      <c r="AF145" s="442"/>
      <c r="AG145" s="442"/>
      <c r="AH145" s="442"/>
      <c r="AI145" s="442"/>
      <c r="AJ145" s="442"/>
      <c r="AK145" s="442"/>
      <c r="AL145" s="442"/>
      <c r="AM145" s="442"/>
      <c r="AN145" s="442"/>
      <c r="AO145" s="442"/>
      <c r="AP145" s="442"/>
      <c r="AQ145" s="442"/>
      <c r="AR145" s="442"/>
      <c r="AS145" s="442"/>
      <c r="AT145" s="442"/>
      <c r="AU145" s="442"/>
      <c r="AV145" s="442"/>
      <c r="AW145" s="442"/>
      <c r="AX145" s="442"/>
      <c r="AY145" s="442"/>
      <c r="AZ145" s="442"/>
    </row>
    <row r="146" spans="2:52" ht="20.100000000000001" hidden="1" customHeight="1" outlineLevel="1">
      <c r="B146" s="433"/>
      <c r="C146" s="1002"/>
      <c r="D146" s="1003"/>
      <c r="E146" s="1003"/>
      <c r="F146" s="1004"/>
      <c r="G146" s="1005"/>
      <c r="H146" s="1006"/>
      <c r="I146" s="1006"/>
      <c r="J146" s="1006"/>
      <c r="K146" s="1007"/>
      <c r="L146" s="715"/>
      <c r="M146" s="715"/>
      <c r="N146" s="715"/>
      <c r="O146" s="715"/>
      <c r="P146" s="715"/>
      <c r="Q146" s="715"/>
      <c r="R146" s="715"/>
      <c r="S146" s="716"/>
      <c r="T146" s="717"/>
      <c r="U146" s="720">
        <f t="shared" si="45"/>
        <v>0</v>
      </c>
      <c r="V146" s="721">
        <f t="shared" si="46"/>
        <v>0</v>
      </c>
      <c r="W146" s="722">
        <f t="shared" si="47"/>
        <v>0</v>
      </c>
      <c r="X146" s="442"/>
      <c r="Y146" s="442"/>
      <c r="Z146" s="442"/>
      <c r="AA146" s="442"/>
      <c r="AB146" s="442"/>
      <c r="AC146" s="442"/>
      <c r="AD146" s="442"/>
      <c r="AE146" s="442"/>
      <c r="AF146" s="442"/>
      <c r="AG146" s="442"/>
      <c r="AH146" s="442"/>
      <c r="AI146" s="442"/>
      <c r="AJ146" s="442"/>
      <c r="AK146" s="442"/>
      <c r="AL146" s="442"/>
      <c r="AM146" s="442"/>
      <c r="AN146" s="442"/>
      <c r="AO146" s="442"/>
      <c r="AP146" s="442"/>
      <c r="AQ146" s="442"/>
      <c r="AR146" s="442"/>
      <c r="AS146" s="442"/>
      <c r="AT146" s="442"/>
      <c r="AU146" s="442"/>
      <c r="AV146" s="442"/>
      <c r="AW146" s="442"/>
      <c r="AX146" s="442"/>
      <c r="AY146" s="442"/>
      <c r="AZ146" s="442"/>
    </row>
    <row r="147" spans="2:52" ht="20.100000000000001" hidden="1" customHeight="1" outlineLevel="1">
      <c r="B147" s="434"/>
      <c r="C147" s="1002"/>
      <c r="D147" s="1003"/>
      <c r="E147" s="1003"/>
      <c r="F147" s="1004"/>
      <c r="G147" s="1005"/>
      <c r="H147" s="1006"/>
      <c r="I147" s="1006"/>
      <c r="J147" s="1006"/>
      <c r="K147" s="1007"/>
      <c r="L147" s="715"/>
      <c r="M147" s="715"/>
      <c r="N147" s="715"/>
      <c r="O147" s="715"/>
      <c r="P147" s="715"/>
      <c r="Q147" s="715"/>
      <c r="R147" s="715"/>
      <c r="S147" s="716"/>
      <c r="T147" s="717"/>
      <c r="U147" s="720">
        <f t="shared" si="45"/>
        <v>0</v>
      </c>
      <c r="V147" s="721">
        <f t="shared" si="46"/>
        <v>0</v>
      </c>
      <c r="W147" s="722">
        <f t="shared" si="47"/>
        <v>0</v>
      </c>
      <c r="X147" s="442"/>
      <c r="Y147" s="442"/>
      <c r="Z147" s="442"/>
      <c r="AA147" s="442"/>
      <c r="AB147" s="442"/>
      <c r="AC147" s="442"/>
      <c r="AD147" s="442"/>
      <c r="AE147" s="442"/>
      <c r="AF147" s="442"/>
      <c r="AG147" s="442"/>
      <c r="AH147" s="442"/>
      <c r="AI147" s="442"/>
      <c r="AJ147" s="442"/>
      <c r="AK147" s="442"/>
      <c r="AL147" s="442"/>
      <c r="AM147" s="442"/>
      <c r="AN147" s="442"/>
      <c r="AO147" s="442"/>
      <c r="AP147" s="442"/>
      <c r="AQ147" s="442"/>
      <c r="AR147" s="442"/>
      <c r="AS147" s="442"/>
      <c r="AT147" s="442"/>
      <c r="AU147" s="442"/>
      <c r="AV147" s="442"/>
      <c r="AW147" s="442"/>
      <c r="AX147" s="442"/>
      <c r="AY147" s="442"/>
      <c r="AZ147" s="442"/>
    </row>
    <row r="148" spans="2:52" ht="20.100000000000001" hidden="1" customHeight="1" outlineLevel="1">
      <c r="B148" s="434"/>
      <c r="C148" s="1002"/>
      <c r="D148" s="1003"/>
      <c r="E148" s="1003"/>
      <c r="F148" s="1004"/>
      <c r="G148" s="1005"/>
      <c r="H148" s="1006"/>
      <c r="I148" s="1006"/>
      <c r="J148" s="1006"/>
      <c r="K148" s="1007"/>
      <c r="L148" s="715"/>
      <c r="M148" s="715"/>
      <c r="N148" s="715"/>
      <c r="O148" s="715"/>
      <c r="P148" s="715"/>
      <c r="Q148" s="715"/>
      <c r="R148" s="715"/>
      <c r="S148" s="716"/>
      <c r="T148" s="717"/>
      <c r="U148" s="720">
        <f t="shared" si="45"/>
        <v>0</v>
      </c>
      <c r="V148" s="721">
        <f t="shared" si="46"/>
        <v>0</v>
      </c>
      <c r="W148" s="722">
        <f t="shared" si="47"/>
        <v>0</v>
      </c>
      <c r="X148" s="442"/>
      <c r="Y148" s="442"/>
      <c r="Z148" s="442"/>
      <c r="AA148" s="442"/>
      <c r="AB148" s="442"/>
      <c r="AC148" s="442"/>
      <c r="AD148" s="442"/>
      <c r="AE148" s="442"/>
      <c r="AF148" s="442"/>
      <c r="AG148" s="442"/>
      <c r="AH148" s="442"/>
      <c r="AI148" s="442"/>
      <c r="AJ148" s="442"/>
      <c r="AK148" s="442"/>
      <c r="AL148" s="442"/>
      <c r="AM148" s="442"/>
      <c r="AN148" s="442"/>
      <c r="AO148" s="442"/>
      <c r="AP148" s="442"/>
      <c r="AQ148" s="442"/>
      <c r="AR148" s="442"/>
      <c r="AS148" s="442"/>
      <c r="AT148" s="442"/>
      <c r="AU148" s="442"/>
      <c r="AV148" s="442"/>
      <c r="AW148" s="442"/>
      <c r="AX148" s="442"/>
      <c r="AY148" s="442"/>
      <c r="AZ148" s="442"/>
    </row>
    <row r="149" spans="2:52" ht="20.100000000000001" hidden="1" customHeight="1" outlineLevel="1">
      <c r="B149" s="434"/>
      <c r="C149" s="1002"/>
      <c r="D149" s="1003"/>
      <c r="E149" s="1003"/>
      <c r="F149" s="1004"/>
      <c r="G149" s="1005"/>
      <c r="H149" s="1006"/>
      <c r="I149" s="1006"/>
      <c r="J149" s="1006"/>
      <c r="K149" s="1007"/>
      <c r="L149" s="715"/>
      <c r="M149" s="715"/>
      <c r="N149" s="715"/>
      <c r="O149" s="715"/>
      <c r="P149" s="715"/>
      <c r="Q149" s="715"/>
      <c r="R149" s="715"/>
      <c r="S149" s="716"/>
      <c r="T149" s="717"/>
      <c r="U149" s="720">
        <f t="shared" si="45"/>
        <v>0</v>
      </c>
      <c r="V149" s="721">
        <f t="shared" si="46"/>
        <v>0</v>
      </c>
      <c r="W149" s="722">
        <f t="shared" si="47"/>
        <v>0</v>
      </c>
      <c r="X149" s="442"/>
      <c r="Y149" s="442"/>
      <c r="Z149" s="442"/>
      <c r="AA149" s="442"/>
      <c r="AB149" s="442"/>
      <c r="AC149" s="442"/>
      <c r="AD149" s="442"/>
      <c r="AE149" s="442"/>
      <c r="AF149" s="442"/>
      <c r="AG149" s="442"/>
      <c r="AH149" s="442"/>
      <c r="AI149" s="442"/>
      <c r="AJ149" s="442"/>
      <c r="AK149" s="442"/>
      <c r="AL149" s="442"/>
      <c r="AM149" s="442"/>
      <c r="AN149" s="442"/>
      <c r="AO149" s="442"/>
      <c r="AP149" s="442"/>
      <c r="AQ149" s="442"/>
      <c r="AR149" s="442"/>
      <c r="AS149" s="442"/>
      <c r="AT149" s="442"/>
      <c r="AU149" s="442"/>
      <c r="AV149" s="442"/>
      <c r="AW149" s="442"/>
      <c r="AX149" s="442"/>
      <c r="AY149" s="442"/>
      <c r="AZ149" s="442"/>
    </row>
    <row r="150" spans="2:52" ht="20.100000000000001" hidden="1" customHeight="1" outlineLevel="1">
      <c r="B150" s="434"/>
      <c r="C150" s="1002"/>
      <c r="D150" s="1003"/>
      <c r="E150" s="1003"/>
      <c r="F150" s="1004"/>
      <c r="G150" s="1005"/>
      <c r="H150" s="1006"/>
      <c r="I150" s="1006"/>
      <c r="J150" s="1006"/>
      <c r="K150" s="1007"/>
      <c r="L150" s="715"/>
      <c r="M150" s="715"/>
      <c r="N150" s="715"/>
      <c r="O150" s="715"/>
      <c r="P150" s="715"/>
      <c r="Q150" s="715"/>
      <c r="R150" s="715"/>
      <c r="S150" s="716"/>
      <c r="T150" s="717"/>
      <c r="U150" s="720">
        <f t="shared" si="45"/>
        <v>0</v>
      </c>
      <c r="V150" s="721">
        <f t="shared" si="46"/>
        <v>0</v>
      </c>
      <c r="W150" s="722">
        <f t="shared" si="47"/>
        <v>0</v>
      </c>
      <c r="X150" s="442"/>
      <c r="Y150" s="442"/>
      <c r="Z150" s="442"/>
      <c r="AA150" s="442"/>
      <c r="AB150" s="442"/>
      <c r="AC150" s="442"/>
      <c r="AD150" s="442"/>
      <c r="AE150" s="442"/>
      <c r="AF150" s="442"/>
      <c r="AG150" s="442"/>
      <c r="AH150" s="442"/>
      <c r="AI150" s="442"/>
      <c r="AJ150" s="442"/>
      <c r="AK150" s="442"/>
      <c r="AL150" s="442"/>
      <c r="AM150" s="442"/>
      <c r="AN150" s="442"/>
      <c r="AO150" s="442"/>
      <c r="AP150" s="442"/>
      <c r="AQ150" s="442"/>
      <c r="AR150" s="442"/>
      <c r="AS150" s="442"/>
      <c r="AT150" s="442"/>
      <c r="AU150" s="442"/>
      <c r="AV150" s="442"/>
      <c r="AW150" s="442"/>
      <c r="AX150" s="442"/>
      <c r="AY150" s="442"/>
      <c r="AZ150" s="442"/>
    </row>
    <row r="151" spans="2:52" ht="20.100000000000001" hidden="1" customHeight="1" outlineLevel="1">
      <c r="B151" s="434"/>
      <c r="C151" s="1002"/>
      <c r="D151" s="1003"/>
      <c r="E151" s="1003"/>
      <c r="F151" s="1004"/>
      <c r="G151" s="1005"/>
      <c r="H151" s="1006"/>
      <c r="I151" s="1006"/>
      <c r="J151" s="1006"/>
      <c r="K151" s="1007"/>
      <c r="L151" s="715"/>
      <c r="M151" s="715"/>
      <c r="N151" s="715"/>
      <c r="O151" s="715"/>
      <c r="P151" s="715"/>
      <c r="Q151" s="715"/>
      <c r="R151" s="715"/>
      <c r="S151" s="716"/>
      <c r="T151" s="717"/>
      <c r="U151" s="720">
        <f t="shared" si="45"/>
        <v>0</v>
      </c>
      <c r="V151" s="721">
        <f t="shared" si="46"/>
        <v>0</v>
      </c>
      <c r="W151" s="722">
        <f t="shared" si="47"/>
        <v>0</v>
      </c>
      <c r="X151" s="442"/>
      <c r="Y151" s="442"/>
      <c r="Z151" s="442"/>
      <c r="AA151" s="442"/>
      <c r="AB151" s="442"/>
      <c r="AC151" s="442"/>
      <c r="AD151" s="442"/>
      <c r="AE151" s="442"/>
      <c r="AF151" s="442"/>
      <c r="AG151" s="442"/>
      <c r="AH151" s="442"/>
      <c r="AI151" s="442"/>
      <c r="AJ151" s="442"/>
      <c r="AK151" s="442"/>
      <c r="AL151" s="442"/>
      <c r="AM151" s="442"/>
      <c r="AN151" s="442"/>
      <c r="AO151" s="442"/>
      <c r="AP151" s="442"/>
      <c r="AQ151" s="442"/>
      <c r="AR151" s="442"/>
      <c r="AS151" s="442"/>
      <c r="AT151" s="442"/>
      <c r="AU151" s="442"/>
      <c r="AV151" s="442"/>
      <c r="AW151" s="442"/>
      <c r="AX151" s="442"/>
      <c r="AY151" s="442"/>
      <c r="AZ151" s="442"/>
    </row>
    <row r="152" spans="2:52" ht="20.100000000000001" hidden="1" customHeight="1" outlineLevel="1">
      <c r="B152" s="434"/>
      <c r="C152" s="1002"/>
      <c r="D152" s="1003"/>
      <c r="E152" s="1003"/>
      <c r="F152" s="1004"/>
      <c r="G152" s="1005"/>
      <c r="H152" s="1006"/>
      <c r="I152" s="1006"/>
      <c r="J152" s="1006"/>
      <c r="K152" s="1007"/>
      <c r="L152" s="715"/>
      <c r="M152" s="715"/>
      <c r="N152" s="715"/>
      <c r="O152" s="715"/>
      <c r="P152" s="715"/>
      <c r="Q152" s="715"/>
      <c r="R152" s="715"/>
      <c r="S152" s="716"/>
      <c r="T152" s="717"/>
      <c r="U152" s="720">
        <f t="shared" si="45"/>
        <v>0</v>
      </c>
      <c r="V152" s="721">
        <f t="shared" si="46"/>
        <v>0</v>
      </c>
      <c r="W152" s="722">
        <f t="shared" si="47"/>
        <v>0</v>
      </c>
      <c r="X152" s="442"/>
      <c r="Y152" s="442"/>
      <c r="Z152" s="442"/>
      <c r="AA152" s="442"/>
      <c r="AB152" s="442"/>
      <c r="AC152" s="442"/>
      <c r="AD152" s="442"/>
      <c r="AE152" s="442"/>
      <c r="AF152" s="442"/>
      <c r="AG152" s="442"/>
      <c r="AH152" s="442"/>
      <c r="AI152" s="442"/>
      <c r="AJ152" s="442"/>
      <c r="AK152" s="442"/>
      <c r="AL152" s="442"/>
      <c r="AM152" s="442"/>
      <c r="AN152" s="442"/>
      <c r="AO152" s="442"/>
      <c r="AP152" s="442"/>
      <c r="AQ152" s="442"/>
      <c r="AR152" s="442"/>
      <c r="AS152" s="442"/>
      <c r="AT152" s="442"/>
      <c r="AU152" s="442"/>
      <c r="AV152" s="442"/>
      <c r="AW152" s="442"/>
      <c r="AX152" s="442"/>
      <c r="AY152" s="442"/>
      <c r="AZ152" s="442"/>
    </row>
    <row r="153" spans="2:52" ht="20.100000000000001" hidden="1" customHeight="1" outlineLevel="1">
      <c r="B153" s="434"/>
      <c r="C153" s="1002"/>
      <c r="D153" s="1003"/>
      <c r="E153" s="1003"/>
      <c r="F153" s="1004"/>
      <c r="G153" s="1005"/>
      <c r="H153" s="1006"/>
      <c r="I153" s="1006"/>
      <c r="J153" s="1006"/>
      <c r="K153" s="1007"/>
      <c r="L153" s="715"/>
      <c r="M153" s="715"/>
      <c r="N153" s="715"/>
      <c r="O153" s="715"/>
      <c r="P153" s="715"/>
      <c r="Q153" s="715"/>
      <c r="R153" s="715"/>
      <c r="S153" s="716"/>
      <c r="T153" s="717"/>
      <c r="U153" s="720">
        <f t="shared" si="45"/>
        <v>0</v>
      </c>
      <c r="V153" s="721">
        <f t="shared" si="46"/>
        <v>0</v>
      </c>
      <c r="W153" s="722">
        <f t="shared" si="47"/>
        <v>0</v>
      </c>
      <c r="X153" s="442"/>
      <c r="Y153" s="442"/>
      <c r="Z153" s="442"/>
      <c r="AA153" s="442"/>
      <c r="AB153" s="442"/>
      <c r="AC153" s="442"/>
      <c r="AD153" s="442"/>
      <c r="AE153" s="442"/>
      <c r="AF153" s="442"/>
      <c r="AG153" s="442"/>
      <c r="AH153" s="442"/>
      <c r="AI153" s="442"/>
      <c r="AJ153" s="442"/>
      <c r="AK153" s="442"/>
      <c r="AL153" s="442"/>
      <c r="AM153" s="442"/>
      <c r="AN153" s="442"/>
      <c r="AO153" s="442"/>
      <c r="AP153" s="442"/>
      <c r="AQ153" s="442"/>
      <c r="AR153" s="442"/>
      <c r="AS153" s="442"/>
      <c r="AT153" s="442"/>
      <c r="AU153" s="442"/>
      <c r="AV153" s="442"/>
      <c r="AW153" s="442"/>
      <c r="AX153" s="442"/>
      <c r="AY153" s="442"/>
      <c r="AZ153" s="442"/>
    </row>
    <row r="154" spans="2:52" ht="20.100000000000001" hidden="1" customHeight="1" outlineLevel="1">
      <c r="B154" s="434"/>
      <c r="C154" s="1002"/>
      <c r="D154" s="1003"/>
      <c r="E154" s="1003"/>
      <c r="F154" s="1004"/>
      <c r="G154" s="1005"/>
      <c r="H154" s="1006"/>
      <c r="I154" s="1006"/>
      <c r="J154" s="1006"/>
      <c r="K154" s="1007"/>
      <c r="L154" s="715"/>
      <c r="M154" s="715"/>
      <c r="N154" s="715"/>
      <c r="O154" s="715"/>
      <c r="P154" s="715"/>
      <c r="Q154" s="715"/>
      <c r="R154" s="715"/>
      <c r="S154" s="716"/>
      <c r="T154" s="717"/>
      <c r="U154" s="720">
        <f t="shared" si="45"/>
        <v>0</v>
      </c>
      <c r="V154" s="721">
        <f t="shared" si="46"/>
        <v>0</v>
      </c>
      <c r="W154" s="722">
        <f t="shared" si="47"/>
        <v>0</v>
      </c>
      <c r="X154" s="442"/>
      <c r="Y154" s="442"/>
      <c r="Z154" s="442"/>
      <c r="AA154" s="442"/>
      <c r="AB154" s="442"/>
      <c r="AC154" s="442"/>
      <c r="AD154" s="442"/>
      <c r="AE154" s="442"/>
      <c r="AF154" s="442"/>
      <c r="AG154" s="442"/>
      <c r="AH154" s="442"/>
      <c r="AI154" s="442"/>
      <c r="AJ154" s="442"/>
      <c r="AK154" s="442"/>
      <c r="AL154" s="442"/>
      <c r="AM154" s="442"/>
      <c r="AN154" s="442"/>
      <c r="AO154" s="442"/>
      <c r="AP154" s="442"/>
      <c r="AQ154" s="442"/>
      <c r="AR154" s="442"/>
      <c r="AS154" s="442"/>
      <c r="AT154" s="442"/>
      <c r="AU154" s="442"/>
      <c r="AV154" s="442"/>
      <c r="AW154" s="442"/>
      <c r="AX154" s="442"/>
      <c r="AY154" s="442"/>
      <c r="AZ154" s="442"/>
    </row>
    <row r="155" spans="2:52" ht="20.100000000000001" hidden="1" customHeight="1" outlineLevel="1">
      <c r="B155" s="434"/>
      <c r="C155" s="1002"/>
      <c r="D155" s="1003"/>
      <c r="E155" s="1003"/>
      <c r="F155" s="1004"/>
      <c r="G155" s="1005"/>
      <c r="H155" s="1006"/>
      <c r="I155" s="1006"/>
      <c r="J155" s="1006"/>
      <c r="K155" s="1007"/>
      <c r="L155" s="715"/>
      <c r="M155" s="715"/>
      <c r="N155" s="715"/>
      <c r="O155" s="715"/>
      <c r="P155" s="715"/>
      <c r="Q155" s="715"/>
      <c r="R155" s="715"/>
      <c r="S155" s="716"/>
      <c r="T155" s="717"/>
      <c r="U155" s="720">
        <f t="shared" si="45"/>
        <v>0</v>
      </c>
      <c r="V155" s="721">
        <f t="shared" si="46"/>
        <v>0</v>
      </c>
      <c r="W155" s="722">
        <f t="shared" si="47"/>
        <v>0</v>
      </c>
      <c r="X155" s="442"/>
      <c r="Y155" s="442"/>
      <c r="Z155" s="442"/>
      <c r="AA155" s="442"/>
      <c r="AB155" s="442"/>
      <c r="AC155" s="442"/>
      <c r="AD155" s="442"/>
      <c r="AE155" s="442"/>
      <c r="AF155" s="442"/>
      <c r="AG155" s="442"/>
      <c r="AH155" s="442"/>
      <c r="AI155" s="442"/>
      <c r="AJ155" s="442"/>
      <c r="AK155" s="442"/>
      <c r="AL155" s="442"/>
      <c r="AM155" s="442"/>
      <c r="AN155" s="442"/>
      <c r="AO155" s="442"/>
      <c r="AP155" s="442"/>
      <c r="AQ155" s="442"/>
      <c r="AR155" s="442"/>
      <c r="AS155" s="442"/>
      <c r="AT155" s="442"/>
      <c r="AU155" s="442"/>
      <c r="AV155" s="442"/>
      <c r="AW155" s="442"/>
      <c r="AX155" s="442"/>
      <c r="AY155" s="442"/>
      <c r="AZ155" s="442"/>
    </row>
    <row r="156" spans="2:52" s="19" customFormat="1" ht="9.9499999999999993" hidden="1" customHeight="1" outlineLevel="1">
      <c r="B156" s="435"/>
      <c r="C156" s="437"/>
      <c r="D156" s="437"/>
      <c r="E156" s="437"/>
      <c r="F156" s="437"/>
      <c r="G156" s="666"/>
      <c r="H156" s="666"/>
      <c r="I156" s="666"/>
      <c r="J156" s="666"/>
      <c r="K156" s="666"/>
      <c r="L156" s="438"/>
      <c r="M156" s="438"/>
      <c r="N156" s="438"/>
      <c r="O156" s="438"/>
      <c r="P156" s="438"/>
      <c r="Q156" s="438"/>
      <c r="R156" s="438"/>
      <c r="S156" s="438"/>
      <c r="T156" s="439"/>
      <c r="U156" s="439"/>
      <c r="V156" s="439"/>
      <c r="W156" s="667"/>
      <c r="X156" s="668"/>
      <c r="Y156" s="668"/>
      <c r="Z156" s="668"/>
      <c r="AA156" s="668"/>
      <c r="AB156" s="668"/>
      <c r="AC156" s="668"/>
      <c r="AD156" s="668"/>
      <c r="AE156" s="668"/>
      <c r="AF156" s="668"/>
      <c r="AG156" s="668"/>
      <c r="AH156" s="668"/>
      <c r="AI156" s="668"/>
      <c r="AJ156" s="668"/>
      <c r="AK156" s="668"/>
      <c r="AL156" s="668"/>
      <c r="AM156" s="668"/>
      <c r="AN156" s="668"/>
      <c r="AO156" s="668"/>
      <c r="AP156" s="668"/>
      <c r="AQ156" s="668"/>
      <c r="AR156" s="668"/>
      <c r="AS156" s="668"/>
      <c r="AT156" s="668"/>
      <c r="AU156" s="668"/>
      <c r="AV156" s="668"/>
      <c r="AW156" s="668"/>
      <c r="AX156" s="668"/>
      <c r="AY156" s="668"/>
      <c r="AZ156" s="668"/>
    </row>
    <row r="157" spans="2:52" ht="20.100000000000001" customHeight="1" collapsed="1">
      <c r="B157" s="714">
        <f>B145+1</f>
        <v>13</v>
      </c>
      <c r="C157" s="1013"/>
      <c r="D157" s="1014"/>
      <c r="E157" s="1014"/>
      <c r="F157" s="1015"/>
      <c r="G157" s="1016"/>
      <c r="H157" s="1017"/>
      <c r="I157" s="1017"/>
      <c r="J157" s="1017"/>
      <c r="K157" s="1018"/>
      <c r="L157" s="701">
        <f t="shared" ref="L157:R157" si="48">SUM(L158:L167)</f>
        <v>0</v>
      </c>
      <c r="M157" s="702">
        <f t="shared" si="48"/>
        <v>0</v>
      </c>
      <c r="N157" s="703">
        <f t="shared" si="48"/>
        <v>0</v>
      </c>
      <c r="O157" s="703">
        <f t="shared" si="48"/>
        <v>0</v>
      </c>
      <c r="P157" s="702">
        <f t="shared" si="48"/>
        <v>0</v>
      </c>
      <c r="Q157" s="704">
        <f t="shared" si="48"/>
        <v>0</v>
      </c>
      <c r="R157" s="701">
        <f t="shared" si="48"/>
        <v>0</v>
      </c>
      <c r="S157" s="705">
        <v>1</v>
      </c>
      <c r="T157" s="706">
        <f>(S158*T158)+(S159*T159)+(S160*T160)+(S161*T161)+(S162*T162)+(S163*T163)+(S164*T164)+(S165*T165)+(S166*T166)+(S167*T167)</f>
        <v>0</v>
      </c>
      <c r="U157" s="665">
        <f t="shared" ref="U157:U167" si="49">S157*T157*(1+MGKZ)*(1+Gewinn)*(1+Sicherheit)</f>
        <v>0</v>
      </c>
      <c r="V157" s="643">
        <f t="shared" ref="V157:V167" si="50">R157*Fertigung</f>
        <v>0</v>
      </c>
      <c r="W157" s="50">
        <f t="shared" ref="W157:W167" si="51">L157*$E$6+M157*$M$6+N157*$M$7+O157*$M$8+P157*$E$7+Q157*$M$9+U157+V157</f>
        <v>0</v>
      </c>
      <c r="X157" s="442"/>
      <c r="Y157" s="442"/>
      <c r="Z157" s="442"/>
      <c r="AA157" s="442"/>
      <c r="AB157" s="442"/>
      <c r="AC157" s="442"/>
      <c r="AD157" s="442"/>
      <c r="AE157" s="442"/>
      <c r="AF157" s="442"/>
      <c r="AG157" s="442"/>
      <c r="AH157" s="442"/>
      <c r="AI157" s="442"/>
      <c r="AJ157" s="442"/>
      <c r="AK157" s="442"/>
      <c r="AL157" s="442"/>
      <c r="AM157" s="442"/>
      <c r="AN157" s="442"/>
      <c r="AO157" s="442"/>
      <c r="AP157" s="442"/>
      <c r="AQ157" s="442"/>
      <c r="AR157" s="442"/>
      <c r="AS157" s="442"/>
      <c r="AT157" s="442"/>
      <c r="AU157" s="442"/>
      <c r="AV157" s="442"/>
      <c r="AW157" s="442"/>
      <c r="AX157" s="442"/>
      <c r="AY157" s="442"/>
      <c r="AZ157" s="442"/>
    </row>
    <row r="158" spans="2:52" ht="20.100000000000001" hidden="1" customHeight="1" outlineLevel="1">
      <c r="B158" s="433"/>
      <c r="C158" s="1002"/>
      <c r="D158" s="1003"/>
      <c r="E158" s="1003"/>
      <c r="F158" s="1004"/>
      <c r="G158" s="1005"/>
      <c r="H158" s="1006"/>
      <c r="I158" s="1006"/>
      <c r="J158" s="1006"/>
      <c r="K158" s="1007"/>
      <c r="L158" s="715"/>
      <c r="M158" s="715"/>
      <c r="N158" s="715"/>
      <c r="O158" s="715"/>
      <c r="P158" s="715"/>
      <c r="Q158" s="715"/>
      <c r="R158" s="715"/>
      <c r="S158" s="716"/>
      <c r="T158" s="717"/>
      <c r="U158" s="720">
        <f t="shared" si="49"/>
        <v>0</v>
      </c>
      <c r="V158" s="721">
        <f t="shared" si="50"/>
        <v>0</v>
      </c>
      <c r="W158" s="722">
        <f t="shared" si="51"/>
        <v>0</v>
      </c>
      <c r="X158" s="442"/>
      <c r="Y158" s="442"/>
      <c r="Z158" s="442"/>
      <c r="AA158" s="442"/>
      <c r="AB158" s="442"/>
      <c r="AC158" s="442"/>
      <c r="AD158" s="442"/>
      <c r="AE158" s="442"/>
      <c r="AF158" s="442"/>
      <c r="AG158" s="442"/>
      <c r="AH158" s="442"/>
      <c r="AI158" s="442"/>
      <c r="AJ158" s="442"/>
      <c r="AK158" s="442"/>
      <c r="AL158" s="442"/>
      <c r="AM158" s="442"/>
      <c r="AN158" s="442"/>
      <c r="AO158" s="442"/>
      <c r="AP158" s="442"/>
      <c r="AQ158" s="442"/>
      <c r="AR158" s="442"/>
      <c r="AS158" s="442"/>
      <c r="AT158" s="442"/>
      <c r="AU158" s="442"/>
      <c r="AV158" s="442"/>
      <c r="AW158" s="442"/>
      <c r="AX158" s="442"/>
      <c r="AY158" s="442"/>
      <c r="AZ158" s="442"/>
    </row>
    <row r="159" spans="2:52" ht="20.100000000000001" hidden="1" customHeight="1" outlineLevel="1">
      <c r="B159" s="434"/>
      <c r="C159" s="1002"/>
      <c r="D159" s="1003"/>
      <c r="E159" s="1003"/>
      <c r="F159" s="1004"/>
      <c r="G159" s="1005"/>
      <c r="H159" s="1006"/>
      <c r="I159" s="1006"/>
      <c r="J159" s="1006"/>
      <c r="K159" s="1007"/>
      <c r="L159" s="715"/>
      <c r="M159" s="715"/>
      <c r="N159" s="715"/>
      <c r="O159" s="715"/>
      <c r="P159" s="715"/>
      <c r="Q159" s="715"/>
      <c r="R159" s="715"/>
      <c r="S159" s="716"/>
      <c r="T159" s="717"/>
      <c r="U159" s="720">
        <f t="shared" si="49"/>
        <v>0</v>
      </c>
      <c r="V159" s="721">
        <f t="shared" si="50"/>
        <v>0</v>
      </c>
      <c r="W159" s="722">
        <f t="shared" si="51"/>
        <v>0</v>
      </c>
      <c r="X159" s="442"/>
      <c r="Y159" s="442"/>
      <c r="Z159" s="442"/>
      <c r="AA159" s="442"/>
      <c r="AB159" s="442"/>
      <c r="AC159" s="442"/>
      <c r="AD159" s="442"/>
      <c r="AE159" s="442"/>
      <c r="AF159" s="442"/>
      <c r="AG159" s="442"/>
      <c r="AH159" s="442"/>
      <c r="AI159" s="442"/>
      <c r="AJ159" s="442"/>
      <c r="AK159" s="442"/>
      <c r="AL159" s="442"/>
      <c r="AM159" s="442"/>
      <c r="AN159" s="442"/>
      <c r="AO159" s="442"/>
      <c r="AP159" s="442"/>
      <c r="AQ159" s="442"/>
      <c r="AR159" s="442"/>
      <c r="AS159" s="442"/>
      <c r="AT159" s="442"/>
      <c r="AU159" s="442"/>
      <c r="AV159" s="442"/>
      <c r="AW159" s="442"/>
      <c r="AX159" s="442"/>
      <c r="AY159" s="442"/>
      <c r="AZ159" s="442"/>
    </row>
    <row r="160" spans="2:52" ht="20.100000000000001" hidden="1" customHeight="1" outlineLevel="1">
      <c r="B160" s="434"/>
      <c r="C160" s="1002"/>
      <c r="D160" s="1003"/>
      <c r="E160" s="1003"/>
      <c r="F160" s="1004"/>
      <c r="G160" s="1005"/>
      <c r="H160" s="1006"/>
      <c r="I160" s="1006"/>
      <c r="J160" s="1006"/>
      <c r="K160" s="1007"/>
      <c r="L160" s="715"/>
      <c r="M160" s="715"/>
      <c r="N160" s="715"/>
      <c r="O160" s="715"/>
      <c r="P160" s="715"/>
      <c r="Q160" s="715"/>
      <c r="R160" s="715"/>
      <c r="S160" s="716"/>
      <c r="T160" s="717"/>
      <c r="U160" s="720">
        <f t="shared" si="49"/>
        <v>0</v>
      </c>
      <c r="V160" s="721">
        <f t="shared" si="50"/>
        <v>0</v>
      </c>
      <c r="W160" s="722">
        <f t="shared" si="51"/>
        <v>0</v>
      </c>
      <c r="X160" s="442"/>
      <c r="Y160" s="442"/>
      <c r="Z160" s="442"/>
      <c r="AA160" s="442"/>
      <c r="AB160" s="442"/>
      <c r="AC160" s="442"/>
      <c r="AD160" s="442"/>
      <c r="AE160" s="442"/>
      <c r="AF160" s="442"/>
      <c r="AG160" s="442"/>
      <c r="AH160" s="442"/>
      <c r="AI160" s="442"/>
      <c r="AJ160" s="442"/>
      <c r="AK160" s="442"/>
      <c r="AL160" s="442"/>
      <c r="AM160" s="442"/>
      <c r="AN160" s="442"/>
      <c r="AO160" s="442"/>
      <c r="AP160" s="442"/>
      <c r="AQ160" s="442"/>
      <c r="AR160" s="442"/>
      <c r="AS160" s="442"/>
      <c r="AT160" s="442"/>
      <c r="AU160" s="442"/>
      <c r="AV160" s="442"/>
      <c r="AW160" s="442"/>
      <c r="AX160" s="442"/>
      <c r="AY160" s="442"/>
      <c r="AZ160" s="442"/>
    </row>
    <row r="161" spans="2:52" ht="20.100000000000001" hidden="1" customHeight="1" outlineLevel="1">
      <c r="B161" s="434"/>
      <c r="C161" s="1002"/>
      <c r="D161" s="1003"/>
      <c r="E161" s="1003"/>
      <c r="F161" s="1004"/>
      <c r="G161" s="1005"/>
      <c r="H161" s="1006"/>
      <c r="I161" s="1006"/>
      <c r="J161" s="1006"/>
      <c r="K161" s="1007"/>
      <c r="L161" s="715"/>
      <c r="M161" s="715"/>
      <c r="N161" s="715"/>
      <c r="O161" s="715"/>
      <c r="P161" s="715"/>
      <c r="Q161" s="715"/>
      <c r="R161" s="715"/>
      <c r="S161" s="716"/>
      <c r="T161" s="717"/>
      <c r="U161" s="720">
        <f t="shared" si="49"/>
        <v>0</v>
      </c>
      <c r="V161" s="721">
        <f t="shared" si="50"/>
        <v>0</v>
      </c>
      <c r="W161" s="722">
        <f t="shared" si="51"/>
        <v>0</v>
      </c>
      <c r="X161" s="442"/>
      <c r="Y161" s="442"/>
      <c r="Z161" s="442"/>
      <c r="AA161" s="442"/>
      <c r="AB161" s="442"/>
      <c r="AC161" s="442"/>
      <c r="AD161" s="442"/>
      <c r="AE161" s="442"/>
      <c r="AF161" s="442"/>
      <c r="AG161" s="442"/>
      <c r="AH161" s="442"/>
      <c r="AI161" s="442"/>
      <c r="AJ161" s="442"/>
      <c r="AK161" s="442"/>
      <c r="AL161" s="442"/>
      <c r="AM161" s="442"/>
      <c r="AN161" s="442"/>
      <c r="AO161" s="442"/>
      <c r="AP161" s="442"/>
      <c r="AQ161" s="442"/>
      <c r="AR161" s="442"/>
      <c r="AS161" s="442"/>
      <c r="AT161" s="442"/>
      <c r="AU161" s="442"/>
      <c r="AV161" s="442"/>
      <c r="AW161" s="442"/>
      <c r="AX161" s="442"/>
      <c r="AY161" s="442"/>
      <c r="AZ161" s="442"/>
    </row>
    <row r="162" spans="2:52" ht="20.100000000000001" hidden="1" customHeight="1" outlineLevel="1">
      <c r="B162" s="434"/>
      <c r="C162" s="1002"/>
      <c r="D162" s="1003"/>
      <c r="E162" s="1003"/>
      <c r="F162" s="1004"/>
      <c r="G162" s="1005"/>
      <c r="H162" s="1006"/>
      <c r="I162" s="1006"/>
      <c r="J162" s="1006"/>
      <c r="K162" s="1007"/>
      <c r="L162" s="715"/>
      <c r="M162" s="715"/>
      <c r="N162" s="715"/>
      <c r="O162" s="715"/>
      <c r="P162" s="715"/>
      <c r="Q162" s="715"/>
      <c r="R162" s="715"/>
      <c r="S162" s="716"/>
      <c r="T162" s="717"/>
      <c r="U162" s="720">
        <f t="shared" si="49"/>
        <v>0</v>
      </c>
      <c r="V162" s="721">
        <f t="shared" si="50"/>
        <v>0</v>
      </c>
      <c r="W162" s="722">
        <f t="shared" si="51"/>
        <v>0</v>
      </c>
      <c r="X162" s="442"/>
      <c r="Y162" s="442"/>
      <c r="Z162" s="442"/>
      <c r="AA162" s="442"/>
      <c r="AB162" s="442"/>
      <c r="AC162" s="442"/>
      <c r="AD162" s="442"/>
      <c r="AE162" s="442"/>
      <c r="AF162" s="442"/>
      <c r="AG162" s="442"/>
      <c r="AH162" s="442"/>
      <c r="AI162" s="442"/>
      <c r="AJ162" s="442"/>
      <c r="AK162" s="442"/>
      <c r="AL162" s="442"/>
      <c r="AM162" s="442"/>
      <c r="AN162" s="442"/>
      <c r="AO162" s="442"/>
      <c r="AP162" s="442"/>
      <c r="AQ162" s="442"/>
      <c r="AR162" s="442"/>
      <c r="AS162" s="442"/>
      <c r="AT162" s="442"/>
      <c r="AU162" s="442"/>
      <c r="AV162" s="442"/>
      <c r="AW162" s="442"/>
      <c r="AX162" s="442"/>
      <c r="AY162" s="442"/>
      <c r="AZ162" s="442"/>
    </row>
    <row r="163" spans="2:52" ht="20.100000000000001" hidden="1" customHeight="1" outlineLevel="1">
      <c r="B163" s="434"/>
      <c r="C163" s="1002"/>
      <c r="D163" s="1003"/>
      <c r="E163" s="1003"/>
      <c r="F163" s="1004"/>
      <c r="G163" s="1005"/>
      <c r="H163" s="1006"/>
      <c r="I163" s="1006"/>
      <c r="J163" s="1006"/>
      <c r="K163" s="1007"/>
      <c r="L163" s="715"/>
      <c r="M163" s="715"/>
      <c r="N163" s="715"/>
      <c r="O163" s="715"/>
      <c r="P163" s="715"/>
      <c r="Q163" s="715"/>
      <c r="R163" s="715"/>
      <c r="S163" s="716"/>
      <c r="T163" s="717"/>
      <c r="U163" s="720">
        <f t="shared" si="49"/>
        <v>0</v>
      </c>
      <c r="V163" s="721">
        <f t="shared" si="50"/>
        <v>0</v>
      </c>
      <c r="W163" s="722">
        <f t="shared" si="51"/>
        <v>0</v>
      </c>
      <c r="X163" s="442"/>
      <c r="Y163" s="442"/>
      <c r="Z163" s="442"/>
      <c r="AA163" s="442"/>
      <c r="AB163" s="442"/>
      <c r="AC163" s="442"/>
      <c r="AD163" s="442"/>
      <c r="AE163" s="442"/>
      <c r="AF163" s="442"/>
      <c r="AG163" s="442"/>
      <c r="AH163" s="442"/>
      <c r="AI163" s="442"/>
      <c r="AJ163" s="442"/>
      <c r="AK163" s="442"/>
      <c r="AL163" s="442"/>
      <c r="AM163" s="442"/>
      <c r="AN163" s="442"/>
      <c r="AO163" s="442"/>
      <c r="AP163" s="442"/>
      <c r="AQ163" s="442"/>
      <c r="AR163" s="442"/>
      <c r="AS163" s="442"/>
      <c r="AT163" s="442"/>
      <c r="AU163" s="442"/>
      <c r="AV163" s="442"/>
      <c r="AW163" s="442"/>
      <c r="AX163" s="442"/>
      <c r="AY163" s="442"/>
      <c r="AZ163" s="442"/>
    </row>
    <row r="164" spans="2:52" ht="20.100000000000001" hidden="1" customHeight="1" outlineLevel="1">
      <c r="B164" s="434"/>
      <c r="C164" s="1002"/>
      <c r="D164" s="1003"/>
      <c r="E164" s="1003"/>
      <c r="F164" s="1004"/>
      <c r="G164" s="1005"/>
      <c r="H164" s="1006"/>
      <c r="I164" s="1006"/>
      <c r="J164" s="1006"/>
      <c r="K164" s="1007"/>
      <c r="L164" s="715"/>
      <c r="M164" s="715"/>
      <c r="N164" s="715"/>
      <c r="O164" s="715"/>
      <c r="P164" s="715"/>
      <c r="Q164" s="715"/>
      <c r="R164" s="715"/>
      <c r="S164" s="716"/>
      <c r="T164" s="717"/>
      <c r="U164" s="720">
        <f t="shared" si="49"/>
        <v>0</v>
      </c>
      <c r="V164" s="721">
        <f t="shared" si="50"/>
        <v>0</v>
      </c>
      <c r="W164" s="722">
        <f t="shared" si="51"/>
        <v>0</v>
      </c>
      <c r="X164" s="442"/>
      <c r="Y164" s="442"/>
      <c r="Z164" s="442"/>
      <c r="AA164" s="442"/>
      <c r="AB164" s="442"/>
      <c r="AC164" s="442"/>
      <c r="AD164" s="442"/>
      <c r="AE164" s="442"/>
      <c r="AF164" s="442"/>
      <c r="AG164" s="442"/>
      <c r="AH164" s="442"/>
      <c r="AI164" s="442"/>
      <c r="AJ164" s="442"/>
      <c r="AK164" s="442"/>
      <c r="AL164" s="442"/>
      <c r="AM164" s="442"/>
      <c r="AN164" s="442"/>
      <c r="AO164" s="442"/>
      <c r="AP164" s="442"/>
      <c r="AQ164" s="442"/>
      <c r="AR164" s="442"/>
      <c r="AS164" s="442"/>
      <c r="AT164" s="442"/>
      <c r="AU164" s="442"/>
      <c r="AV164" s="442"/>
      <c r="AW164" s="442"/>
      <c r="AX164" s="442"/>
      <c r="AY164" s="442"/>
      <c r="AZ164" s="442"/>
    </row>
    <row r="165" spans="2:52" ht="20.100000000000001" hidden="1" customHeight="1" outlineLevel="1">
      <c r="B165" s="434"/>
      <c r="C165" s="1002"/>
      <c r="D165" s="1003"/>
      <c r="E165" s="1003"/>
      <c r="F165" s="1004"/>
      <c r="G165" s="1005"/>
      <c r="H165" s="1006"/>
      <c r="I165" s="1006"/>
      <c r="J165" s="1006"/>
      <c r="K165" s="1007"/>
      <c r="L165" s="715"/>
      <c r="M165" s="715"/>
      <c r="N165" s="715"/>
      <c r="O165" s="715"/>
      <c r="P165" s="715"/>
      <c r="Q165" s="715"/>
      <c r="R165" s="715"/>
      <c r="S165" s="716"/>
      <c r="T165" s="717"/>
      <c r="U165" s="720">
        <f t="shared" si="49"/>
        <v>0</v>
      </c>
      <c r="V165" s="721">
        <f t="shared" si="50"/>
        <v>0</v>
      </c>
      <c r="W165" s="722">
        <f t="shared" si="51"/>
        <v>0</v>
      </c>
      <c r="X165" s="442"/>
      <c r="Y165" s="442"/>
      <c r="Z165" s="442"/>
      <c r="AA165" s="442"/>
      <c r="AB165" s="442"/>
      <c r="AC165" s="442"/>
      <c r="AD165" s="442"/>
      <c r="AE165" s="442"/>
      <c r="AF165" s="442"/>
      <c r="AG165" s="442"/>
      <c r="AH165" s="442"/>
      <c r="AI165" s="442"/>
      <c r="AJ165" s="442"/>
      <c r="AK165" s="442"/>
      <c r="AL165" s="442"/>
      <c r="AM165" s="442"/>
      <c r="AN165" s="442"/>
      <c r="AO165" s="442"/>
      <c r="AP165" s="442"/>
      <c r="AQ165" s="442"/>
      <c r="AR165" s="442"/>
      <c r="AS165" s="442"/>
      <c r="AT165" s="442"/>
      <c r="AU165" s="442"/>
      <c r="AV165" s="442"/>
      <c r="AW165" s="442"/>
      <c r="AX165" s="442"/>
      <c r="AY165" s="442"/>
      <c r="AZ165" s="442"/>
    </row>
    <row r="166" spans="2:52" ht="20.100000000000001" hidden="1" customHeight="1" outlineLevel="1">
      <c r="B166" s="434"/>
      <c r="C166" s="1002"/>
      <c r="D166" s="1003"/>
      <c r="E166" s="1003"/>
      <c r="F166" s="1004"/>
      <c r="G166" s="1005"/>
      <c r="H166" s="1006"/>
      <c r="I166" s="1006"/>
      <c r="J166" s="1006"/>
      <c r="K166" s="1007"/>
      <c r="L166" s="715"/>
      <c r="M166" s="715"/>
      <c r="N166" s="715"/>
      <c r="O166" s="715"/>
      <c r="P166" s="715"/>
      <c r="Q166" s="715"/>
      <c r="R166" s="715"/>
      <c r="S166" s="716"/>
      <c r="T166" s="717"/>
      <c r="U166" s="720">
        <f t="shared" si="49"/>
        <v>0</v>
      </c>
      <c r="V166" s="721">
        <f t="shared" si="50"/>
        <v>0</v>
      </c>
      <c r="W166" s="722">
        <f t="shared" si="51"/>
        <v>0</v>
      </c>
      <c r="X166" s="442"/>
      <c r="Y166" s="442"/>
      <c r="Z166" s="442"/>
      <c r="AA166" s="442"/>
      <c r="AB166" s="442"/>
      <c r="AC166" s="442"/>
      <c r="AD166" s="442"/>
      <c r="AE166" s="442"/>
      <c r="AF166" s="442"/>
      <c r="AG166" s="442"/>
      <c r="AH166" s="442"/>
      <c r="AI166" s="442"/>
      <c r="AJ166" s="442"/>
      <c r="AK166" s="442"/>
      <c r="AL166" s="442"/>
      <c r="AM166" s="442"/>
      <c r="AN166" s="442"/>
      <c r="AO166" s="442"/>
      <c r="AP166" s="442"/>
      <c r="AQ166" s="442"/>
      <c r="AR166" s="442"/>
      <c r="AS166" s="442"/>
      <c r="AT166" s="442"/>
      <c r="AU166" s="442"/>
      <c r="AV166" s="442"/>
      <c r="AW166" s="442"/>
      <c r="AX166" s="442"/>
      <c r="AY166" s="442"/>
      <c r="AZ166" s="442"/>
    </row>
    <row r="167" spans="2:52" ht="20.100000000000001" hidden="1" customHeight="1" outlineLevel="1">
      <c r="B167" s="434"/>
      <c r="C167" s="1002"/>
      <c r="D167" s="1003"/>
      <c r="E167" s="1003"/>
      <c r="F167" s="1004"/>
      <c r="G167" s="1005"/>
      <c r="H167" s="1006"/>
      <c r="I167" s="1006"/>
      <c r="J167" s="1006"/>
      <c r="K167" s="1007"/>
      <c r="L167" s="715"/>
      <c r="M167" s="715"/>
      <c r="N167" s="715"/>
      <c r="O167" s="715"/>
      <c r="P167" s="715"/>
      <c r="Q167" s="715"/>
      <c r="R167" s="715"/>
      <c r="S167" s="716"/>
      <c r="T167" s="717"/>
      <c r="U167" s="720">
        <f t="shared" si="49"/>
        <v>0</v>
      </c>
      <c r="V167" s="721">
        <f t="shared" si="50"/>
        <v>0</v>
      </c>
      <c r="W167" s="722">
        <f t="shared" si="51"/>
        <v>0</v>
      </c>
      <c r="X167" s="442"/>
      <c r="Y167" s="442"/>
      <c r="Z167" s="442"/>
      <c r="AA167" s="442"/>
      <c r="AB167" s="442"/>
      <c r="AC167" s="442"/>
      <c r="AD167" s="442"/>
      <c r="AE167" s="442"/>
      <c r="AF167" s="442"/>
      <c r="AG167" s="442"/>
      <c r="AH167" s="442"/>
      <c r="AI167" s="442"/>
      <c r="AJ167" s="442"/>
      <c r="AK167" s="442"/>
      <c r="AL167" s="442"/>
      <c r="AM167" s="442"/>
      <c r="AN167" s="442"/>
      <c r="AO167" s="442"/>
      <c r="AP167" s="442"/>
      <c r="AQ167" s="442"/>
      <c r="AR167" s="442"/>
      <c r="AS167" s="442"/>
      <c r="AT167" s="442"/>
      <c r="AU167" s="442"/>
      <c r="AV167" s="442"/>
      <c r="AW167" s="442"/>
      <c r="AX167" s="442"/>
      <c r="AY167" s="442"/>
      <c r="AZ167" s="442"/>
    </row>
    <row r="168" spans="2:52" s="19" customFormat="1" ht="9.9499999999999993" hidden="1" customHeight="1" outlineLevel="1">
      <c r="B168" s="435"/>
      <c r="C168" s="437"/>
      <c r="D168" s="437"/>
      <c r="E168" s="437"/>
      <c r="F168" s="437"/>
      <c r="G168" s="666"/>
      <c r="H168" s="666"/>
      <c r="I168" s="666"/>
      <c r="J168" s="666"/>
      <c r="K168" s="666"/>
      <c r="L168" s="438"/>
      <c r="M168" s="438"/>
      <c r="N168" s="438"/>
      <c r="O168" s="438"/>
      <c r="P168" s="438"/>
      <c r="Q168" s="438"/>
      <c r="R168" s="438"/>
      <c r="S168" s="438"/>
      <c r="T168" s="439"/>
      <c r="U168" s="439"/>
      <c r="V168" s="439"/>
      <c r="W168" s="667"/>
      <c r="X168" s="668"/>
      <c r="Y168" s="668"/>
      <c r="Z168" s="668"/>
      <c r="AA168" s="668"/>
      <c r="AB168" s="668"/>
      <c r="AC168" s="668"/>
      <c r="AD168" s="668"/>
      <c r="AE168" s="668"/>
      <c r="AF168" s="668"/>
      <c r="AG168" s="668"/>
      <c r="AH168" s="668"/>
      <c r="AI168" s="668"/>
      <c r="AJ168" s="668"/>
      <c r="AK168" s="668"/>
      <c r="AL168" s="668"/>
      <c r="AM168" s="668"/>
      <c r="AN168" s="668"/>
      <c r="AO168" s="668"/>
      <c r="AP168" s="668"/>
      <c r="AQ168" s="668"/>
      <c r="AR168" s="668"/>
      <c r="AS168" s="668"/>
      <c r="AT168" s="668"/>
      <c r="AU168" s="668"/>
      <c r="AV168" s="668"/>
      <c r="AW168" s="668"/>
      <c r="AX168" s="668"/>
      <c r="AY168" s="668"/>
      <c r="AZ168" s="668"/>
    </row>
    <row r="169" spans="2:52" ht="20.100000000000001" customHeight="1" collapsed="1">
      <c r="B169" s="32">
        <f>B157+1</f>
        <v>14</v>
      </c>
      <c r="C169" s="1013"/>
      <c r="D169" s="1014"/>
      <c r="E169" s="1014"/>
      <c r="F169" s="1015"/>
      <c r="G169" s="1016"/>
      <c r="H169" s="1017"/>
      <c r="I169" s="1017"/>
      <c r="J169" s="1017"/>
      <c r="K169" s="1018"/>
      <c r="L169" s="701">
        <f t="shared" ref="L169:R169" si="52">SUM(L170:L179)</f>
        <v>0</v>
      </c>
      <c r="M169" s="702">
        <f t="shared" si="52"/>
        <v>0</v>
      </c>
      <c r="N169" s="703">
        <f t="shared" si="52"/>
        <v>0</v>
      </c>
      <c r="O169" s="703">
        <f t="shared" si="52"/>
        <v>0</v>
      </c>
      <c r="P169" s="702">
        <f t="shared" si="52"/>
        <v>0</v>
      </c>
      <c r="Q169" s="704">
        <f t="shared" si="52"/>
        <v>0</v>
      </c>
      <c r="R169" s="701">
        <f t="shared" si="52"/>
        <v>0</v>
      </c>
      <c r="S169" s="705">
        <v>1</v>
      </c>
      <c r="T169" s="706">
        <f>(S170*T170)+(S171*T171)+(S172*T172)+(S173*T173)+(S174*T174)+(S175*T175)+(S176*T176)+(S177*T177)+(S178*T178)+(S179*T179)</f>
        <v>0</v>
      </c>
      <c r="U169" s="665">
        <f t="shared" ref="U169:U179" si="53">S169*T169*(1+MGKZ)*(1+Gewinn)*(1+Sicherheit)</f>
        <v>0</v>
      </c>
      <c r="V169" s="643">
        <f t="shared" ref="V169:V179" si="54">R169*Fertigung</f>
        <v>0</v>
      </c>
      <c r="W169" s="50">
        <f t="shared" ref="W169:W179" si="55">L169*$E$6+M169*$M$6+N169*$M$7+O169*$M$8+P169*$E$7+Q169*$M$9+U169+V169</f>
        <v>0</v>
      </c>
      <c r="X169" s="442"/>
      <c r="Y169" s="442"/>
      <c r="Z169" s="442"/>
      <c r="AA169" s="442"/>
      <c r="AB169" s="442"/>
      <c r="AC169" s="442"/>
      <c r="AD169" s="442"/>
      <c r="AE169" s="442"/>
      <c r="AF169" s="442"/>
      <c r="AG169" s="442"/>
      <c r="AH169" s="442"/>
      <c r="AI169" s="442"/>
      <c r="AJ169" s="442"/>
      <c r="AK169" s="442"/>
      <c r="AL169" s="442"/>
      <c r="AM169" s="442"/>
      <c r="AN169" s="442"/>
      <c r="AO169" s="442"/>
      <c r="AP169" s="442"/>
      <c r="AQ169" s="442"/>
      <c r="AR169" s="442"/>
      <c r="AS169" s="442"/>
      <c r="AT169" s="442"/>
      <c r="AU169" s="442"/>
      <c r="AV169" s="442"/>
      <c r="AW169" s="442"/>
      <c r="AX169" s="442"/>
      <c r="AY169" s="442"/>
      <c r="AZ169" s="442"/>
    </row>
    <row r="170" spans="2:52" ht="20.100000000000001" hidden="1" customHeight="1" outlineLevel="1">
      <c r="B170" s="433"/>
      <c r="C170" s="1002"/>
      <c r="D170" s="1003"/>
      <c r="E170" s="1003"/>
      <c r="F170" s="1004"/>
      <c r="G170" s="1005"/>
      <c r="H170" s="1006"/>
      <c r="I170" s="1006"/>
      <c r="J170" s="1006"/>
      <c r="K170" s="1007"/>
      <c r="L170" s="715"/>
      <c r="M170" s="715"/>
      <c r="N170" s="715"/>
      <c r="O170" s="715"/>
      <c r="P170" s="715"/>
      <c r="Q170" s="715"/>
      <c r="R170" s="715"/>
      <c r="S170" s="716"/>
      <c r="T170" s="717"/>
      <c r="U170" s="720">
        <f t="shared" si="53"/>
        <v>0</v>
      </c>
      <c r="V170" s="721">
        <f t="shared" si="54"/>
        <v>0</v>
      </c>
      <c r="W170" s="722">
        <f t="shared" si="55"/>
        <v>0</v>
      </c>
      <c r="X170" s="442"/>
      <c r="Y170" s="442"/>
      <c r="Z170" s="442"/>
      <c r="AA170" s="442"/>
      <c r="AB170" s="442"/>
      <c r="AC170" s="442"/>
      <c r="AD170" s="442"/>
      <c r="AE170" s="442"/>
      <c r="AF170" s="442"/>
      <c r="AG170" s="442"/>
      <c r="AH170" s="442"/>
      <c r="AI170" s="442"/>
      <c r="AJ170" s="442"/>
      <c r="AK170" s="442"/>
      <c r="AL170" s="442"/>
      <c r="AM170" s="442"/>
      <c r="AN170" s="442"/>
      <c r="AO170" s="442"/>
      <c r="AP170" s="442"/>
      <c r="AQ170" s="442"/>
      <c r="AR170" s="442"/>
      <c r="AS170" s="442"/>
      <c r="AT170" s="442"/>
      <c r="AU170" s="442"/>
      <c r="AV170" s="442"/>
      <c r="AW170" s="442"/>
      <c r="AX170" s="442"/>
      <c r="AY170" s="442"/>
      <c r="AZ170" s="442"/>
    </row>
    <row r="171" spans="2:52" ht="20.100000000000001" hidden="1" customHeight="1" outlineLevel="1">
      <c r="B171" s="434"/>
      <c r="C171" s="1002"/>
      <c r="D171" s="1003"/>
      <c r="E171" s="1003"/>
      <c r="F171" s="1004"/>
      <c r="G171" s="1005"/>
      <c r="H171" s="1006"/>
      <c r="I171" s="1006"/>
      <c r="J171" s="1006"/>
      <c r="K171" s="1007"/>
      <c r="L171" s="715"/>
      <c r="M171" s="715"/>
      <c r="N171" s="715"/>
      <c r="O171" s="715"/>
      <c r="P171" s="715"/>
      <c r="Q171" s="715"/>
      <c r="R171" s="715"/>
      <c r="S171" s="716"/>
      <c r="T171" s="717"/>
      <c r="U171" s="720">
        <f t="shared" si="53"/>
        <v>0</v>
      </c>
      <c r="V171" s="721">
        <f t="shared" si="54"/>
        <v>0</v>
      </c>
      <c r="W171" s="722">
        <f t="shared" si="55"/>
        <v>0</v>
      </c>
      <c r="X171" s="442"/>
      <c r="Y171" s="442"/>
      <c r="Z171" s="442"/>
      <c r="AA171" s="442"/>
      <c r="AB171" s="442"/>
      <c r="AC171" s="442"/>
      <c r="AD171" s="442"/>
      <c r="AE171" s="442"/>
      <c r="AF171" s="442"/>
      <c r="AG171" s="442"/>
      <c r="AH171" s="442"/>
      <c r="AI171" s="442"/>
      <c r="AJ171" s="442"/>
      <c r="AK171" s="442"/>
      <c r="AL171" s="442"/>
      <c r="AM171" s="442"/>
      <c r="AN171" s="442"/>
      <c r="AO171" s="442"/>
      <c r="AP171" s="442"/>
      <c r="AQ171" s="442"/>
      <c r="AR171" s="442"/>
      <c r="AS171" s="442"/>
      <c r="AT171" s="442"/>
      <c r="AU171" s="442"/>
      <c r="AV171" s="442"/>
      <c r="AW171" s="442"/>
      <c r="AX171" s="442"/>
      <c r="AY171" s="442"/>
      <c r="AZ171" s="442"/>
    </row>
    <row r="172" spans="2:52" ht="20.100000000000001" hidden="1" customHeight="1" outlineLevel="1">
      <c r="B172" s="434"/>
      <c r="C172" s="1002"/>
      <c r="D172" s="1003"/>
      <c r="E172" s="1003"/>
      <c r="F172" s="1004"/>
      <c r="G172" s="1005"/>
      <c r="H172" s="1006"/>
      <c r="I172" s="1006"/>
      <c r="J172" s="1006"/>
      <c r="K172" s="1007"/>
      <c r="L172" s="715"/>
      <c r="M172" s="715"/>
      <c r="N172" s="715"/>
      <c r="O172" s="715"/>
      <c r="P172" s="715"/>
      <c r="Q172" s="715"/>
      <c r="R172" s="715"/>
      <c r="S172" s="716"/>
      <c r="T172" s="717"/>
      <c r="U172" s="720">
        <f t="shared" si="53"/>
        <v>0</v>
      </c>
      <c r="V172" s="721">
        <f t="shared" si="54"/>
        <v>0</v>
      </c>
      <c r="W172" s="722">
        <f t="shared" si="55"/>
        <v>0</v>
      </c>
      <c r="X172" s="442"/>
      <c r="Y172" s="442"/>
      <c r="Z172" s="442"/>
      <c r="AA172" s="442"/>
      <c r="AB172" s="442"/>
      <c r="AC172" s="442"/>
      <c r="AD172" s="442"/>
      <c r="AE172" s="442"/>
      <c r="AF172" s="442"/>
      <c r="AG172" s="442"/>
      <c r="AH172" s="442"/>
      <c r="AI172" s="442"/>
      <c r="AJ172" s="442"/>
      <c r="AK172" s="442"/>
      <c r="AL172" s="442"/>
      <c r="AM172" s="442"/>
      <c r="AN172" s="442"/>
      <c r="AO172" s="442"/>
      <c r="AP172" s="442"/>
      <c r="AQ172" s="442"/>
      <c r="AR172" s="442"/>
      <c r="AS172" s="442"/>
      <c r="AT172" s="442"/>
      <c r="AU172" s="442"/>
      <c r="AV172" s="442"/>
      <c r="AW172" s="442"/>
      <c r="AX172" s="442"/>
      <c r="AY172" s="442"/>
      <c r="AZ172" s="442"/>
    </row>
    <row r="173" spans="2:52" ht="20.100000000000001" hidden="1" customHeight="1" outlineLevel="1">
      <c r="B173" s="434"/>
      <c r="C173" s="1002"/>
      <c r="D173" s="1003"/>
      <c r="E173" s="1003"/>
      <c r="F173" s="1004"/>
      <c r="G173" s="1005"/>
      <c r="H173" s="1006"/>
      <c r="I173" s="1006"/>
      <c r="J173" s="1006"/>
      <c r="K173" s="1007"/>
      <c r="L173" s="715"/>
      <c r="M173" s="715"/>
      <c r="N173" s="715"/>
      <c r="O173" s="715"/>
      <c r="P173" s="715"/>
      <c r="Q173" s="715"/>
      <c r="R173" s="715"/>
      <c r="S173" s="716"/>
      <c r="T173" s="717"/>
      <c r="U173" s="720">
        <f t="shared" si="53"/>
        <v>0</v>
      </c>
      <c r="V173" s="721">
        <f t="shared" si="54"/>
        <v>0</v>
      </c>
      <c r="W173" s="722">
        <f t="shared" si="55"/>
        <v>0</v>
      </c>
      <c r="X173" s="442"/>
      <c r="Y173" s="442"/>
      <c r="Z173" s="442"/>
      <c r="AA173" s="442"/>
      <c r="AB173" s="442"/>
      <c r="AC173" s="442"/>
      <c r="AD173" s="442"/>
      <c r="AE173" s="442"/>
      <c r="AF173" s="442"/>
      <c r="AG173" s="442"/>
      <c r="AH173" s="442"/>
      <c r="AI173" s="442"/>
      <c r="AJ173" s="442"/>
      <c r="AK173" s="442"/>
      <c r="AL173" s="442"/>
      <c r="AM173" s="442"/>
      <c r="AN173" s="442"/>
      <c r="AO173" s="442"/>
      <c r="AP173" s="442"/>
      <c r="AQ173" s="442"/>
      <c r="AR173" s="442"/>
      <c r="AS173" s="442"/>
      <c r="AT173" s="442"/>
      <c r="AU173" s="442"/>
      <c r="AV173" s="442"/>
      <c r="AW173" s="442"/>
      <c r="AX173" s="442"/>
      <c r="AY173" s="442"/>
      <c r="AZ173" s="442"/>
    </row>
    <row r="174" spans="2:52" ht="20.100000000000001" hidden="1" customHeight="1" outlineLevel="1">
      <c r="B174" s="434"/>
      <c r="C174" s="1002"/>
      <c r="D174" s="1003"/>
      <c r="E174" s="1003"/>
      <c r="F174" s="1004"/>
      <c r="G174" s="1005"/>
      <c r="H174" s="1006"/>
      <c r="I174" s="1006"/>
      <c r="J174" s="1006"/>
      <c r="K174" s="1007"/>
      <c r="L174" s="715"/>
      <c r="M174" s="715"/>
      <c r="N174" s="715"/>
      <c r="O174" s="715"/>
      <c r="P174" s="715"/>
      <c r="Q174" s="715"/>
      <c r="R174" s="715"/>
      <c r="S174" s="716"/>
      <c r="T174" s="717"/>
      <c r="U174" s="720">
        <f t="shared" si="53"/>
        <v>0</v>
      </c>
      <c r="V174" s="721">
        <f t="shared" si="54"/>
        <v>0</v>
      </c>
      <c r="W174" s="722">
        <f t="shared" si="55"/>
        <v>0</v>
      </c>
      <c r="X174" s="442"/>
      <c r="Y174" s="442"/>
      <c r="Z174" s="442"/>
      <c r="AA174" s="442"/>
      <c r="AB174" s="442"/>
      <c r="AC174" s="442"/>
      <c r="AD174" s="442"/>
      <c r="AE174" s="442"/>
      <c r="AF174" s="442"/>
      <c r="AG174" s="442"/>
      <c r="AH174" s="442"/>
      <c r="AI174" s="442"/>
      <c r="AJ174" s="442"/>
      <c r="AK174" s="442"/>
      <c r="AL174" s="442"/>
      <c r="AM174" s="442"/>
      <c r="AN174" s="442"/>
      <c r="AO174" s="442"/>
      <c r="AP174" s="442"/>
      <c r="AQ174" s="442"/>
      <c r="AR174" s="442"/>
      <c r="AS174" s="442"/>
      <c r="AT174" s="442"/>
      <c r="AU174" s="442"/>
      <c r="AV174" s="442"/>
      <c r="AW174" s="442"/>
      <c r="AX174" s="442"/>
      <c r="AY174" s="442"/>
      <c r="AZ174" s="442"/>
    </row>
    <row r="175" spans="2:52" ht="20.100000000000001" hidden="1" customHeight="1" outlineLevel="1">
      <c r="B175" s="434"/>
      <c r="C175" s="1002"/>
      <c r="D175" s="1003"/>
      <c r="E175" s="1003"/>
      <c r="F175" s="1004"/>
      <c r="G175" s="1005"/>
      <c r="H175" s="1006"/>
      <c r="I175" s="1006"/>
      <c r="J175" s="1006"/>
      <c r="K175" s="1007"/>
      <c r="L175" s="715"/>
      <c r="M175" s="715"/>
      <c r="N175" s="715"/>
      <c r="O175" s="715"/>
      <c r="P175" s="715"/>
      <c r="Q175" s="715"/>
      <c r="R175" s="715"/>
      <c r="S175" s="716"/>
      <c r="T175" s="717"/>
      <c r="U175" s="720">
        <f t="shared" si="53"/>
        <v>0</v>
      </c>
      <c r="V175" s="721">
        <f t="shared" si="54"/>
        <v>0</v>
      </c>
      <c r="W175" s="722">
        <f t="shared" si="55"/>
        <v>0</v>
      </c>
      <c r="X175" s="442"/>
      <c r="Y175" s="442"/>
      <c r="Z175" s="442"/>
      <c r="AA175" s="442"/>
      <c r="AB175" s="442"/>
      <c r="AC175" s="442"/>
      <c r="AD175" s="442"/>
      <c r="AE175" s="442"/>
      <c r="AF175" s="442"/>
      <c r="AG175" s="442"/>
      <c r="AH175" s="442"/>
      <c r="AI175" s="442"/>
      <c r="AJ175" s="442"/>
      <c r="AK175" s="442"/>
      <c r="AL175" s="442"/>
      <c r="AM175" s="442"/>
      <c r="AN175" s="442"/>
      <c r="AO175" s="442"/>
      <c r="AP175" s="442"/>
      <c r="AQ175" s="442"/>
      <c r="AR175" s="442"/>
      <c r="AS175" s="442"/>
      <c r="AT175" s="442"/>
      <c r="AU175" s="442"/>
      <c r="AV175" s="442"/>
      <c r="AW175" s="442"/>
      <c r="AX175" s="442"/>
      <c r="AY175" s="442"/>
      <c r="AZ175" s="442"/>
    </row>
    <row r="176" spans="2:52" ht="20.100000000000001" hidden="1" customHeight="1" outlineLevel="1">
      <c r="B176" s="434"/>
      <c r="C176" s="1002"/>
      <c r="D176" s="1003"/>
      <c r="E176" s="1003"/>
      <c r="F176" s="1004"/>
      <c r="G176" s="1005"/>
      <c r="H176" s="1006"/>
      <c r="I176" s="1006"/>
      <c r="J176" s="1006"/>
      <c r="K176" s="1007"/>
      <c r="L176" s="715"/>
      <c r="M176" s="715"/>
      <c r="N176" s="715"/>
      <c r="O176" s="715"/>
      <c r="P176" s="715"/>
      <c r="Q176" s="715"/>
      <c r="R176" s="715"/>
      <c r="S176" s="716"/>
      <c r="T176" s="717"/>
      <c r="U176" s="720">
        <f t="shared" si="53"/>
        <v>0</v>
      </c>
      <c r="V176" s="721">
        <f t="shared" si="54"/>
        <v>0</v>
      </c>
      <c r="W176" s="722">
        <f t="shared" si="55"/>
        <v>0</v>
      </c>
      <c r="X176" s="442"/>
      <c r="Y176" s="442"/>
      <c r="Z176" s="442"/>
      <c r="AA176" s="442"/>
      <c r="AB176" s="442"/>
      <c r="AC176" s="442"/>
      <c r="AD176" s="442"/>
      <c r="AE176" s="442"/>
      <c r="AF176" s="442"/>
      <c r="AG176" s="442"/>
      <c r="AH176" s="442"/>
      <c r="AI176" s="442"/>
      <c r="AJ176" s="442"/>
      <c r="AK176" s="442"/>
      <c r="AL176" s="442"/>
      <c r="AM176" s="442"/>
      <c r="AN176" s="442"/>
      <c r="AO176" s="442"/>
      <c r="AP176" s="442"/>
      <c r="AQ176" s="442"/>
      <c r="AR176" s="442"/>
      <c r="AS176" s="442"/>
      <c r="AT176" s="442"/>
      <c r="AU176" s="442"/>
      <c r="AV176" s="442"/>
      <c r="AW176" s="442"/>
      <c r="AX176" s="442"/>
      <c r="AY176" s="442"/>
      <c r="AZ176" s="442"/>
    </row>
    <row r="177" spans="2:52" ht="20.100000000000001" hidden="1" customHeight="1" outlineLevel="1">
      <c r="B177" s="434"/>
      <c r="C177" s="1002"/>
      <c r="D177" s="1003"/>
      <c r="E177" s="1003"/>
      <c r="F177" s="1004"/>
      <c r="G177" s="1005"/>
      <c r="H177" s="1006"/>
      <c r="I177" s="1006"/>
      <c r="J177" s="1006"/>
      <c r="K177" s="1007"/>
      <c r="L177" s="715"/>
      <c r="M177" s="715"/>
      <c r="N177" s="715"/>
      <c r="O177" s="715"/>
      <c r="P177" s="715"/>
      <c r="Q177" s="715"/>
      <c r="R177" s="715"/>
      <c r="S177" s="716"/>
      <c r="T177" s="717"/>
      <c r="U177" s="720">
        <f t="shared" si="53"/>
        <v>0</v>
      </c>
      <c r="V177" s="721">
        <f t="shared" si="54"/>
        <v>0</v>
      </c>
      <c r="W177" s="722">
        <f t="shared" si="55"/>
        <v>0</v>
      </c>
      <c r="X177" s="442"/>
      <c r="Y177" s="442"/>
      <c r="Z177" s="442"/>
      <c r="AA177" s="442"/>
      <c r="AB177" s="442"/>
      <c r="AC177" s="442"/>
      <c r="AD177" s="442"/>
      <c r="AE177" s="442"/>
      <c r="AF177" s="442"/>
      <c r="AG177" s="442"/>
      <c r="AH177" s="442"/>
      <c r="AI177" s="442"/>
      <c r="AJ177" s="442"/>
      <c r="AK177" s="442"/>
      <c r="AL177" s="442"/>
      <c r="AM177" s="442"/>
      <c r="AN177" s="442"/>
      <c r="AO177" s="442"/>
      <c r="AP177" s="442"/>
      <c r="AQ177" s="442"/>
      <c r="AR177" s="442"/>
      <c r="AS177" s="442"/>
      <c r="AT177" s="442"/>
      <c r="AU177" s="442"/>
      <c r="AV177" s="442"/>
      <c r="AW177" s="442"/>
      <c r="AX177" s="442"/>
      <c r="AY177" s="442"/>
      <c r="AZ177" s="442"/>
    </row>
    <row r="178" spans="2:52" ht="20.100000000000001" hidden="1" customHeight="1" outlineLevel="1">
      <c r="B178" s="434"/>
      <c r="C178" s="1002"/>
      <c r="D178" s="1003"/>
      <c r="E178" s="1003"/>
      <c r="F178" s="1004"/>
      <c r="G178" s="1005"/>
      <c r="H178" s="1006"/>
      <c r="I178" s="1006"/>
      <c r="J178" s="1006"/>
      <c r="K178" s="1007"/>
      <c r="L178" s="715"/>
      <c r="M178" s="715"/>
      <c r="N178" s="715"/>
      <c r="O178" s="715"/>
      <c r="P178" s="715"/>
      <c r="Q178" s="715"/>
      <c r="R178" s="715"/>
      <c r="S178" s="716"/>
      <c r="T178" s="717"/>
      <c r="U178" s="720">
        <f t="shared" si="53"/>
        <v>0</v>
      </c>
      <c r="V178" s="721">
        <f t="shared" si="54"/>
        <v>0</v>
      </c>
      <c r="W178" s="722">
        <f t="shared" si="55"/>
        <v>0</v>
      </c>
      <c r="X178" s="442"/>
      <c r="Y178" s="442"/>
      <c r="Z178" s="442"/>
      <c r="AA178" s="442"/>
      <c r="AB178" s="442"/>
      <c r="AC178" s="442"/>
      <c r="AD178" s="442"/>
      <c r="AE178" s="442"/>
      <c r="AF178" s="442"/>
      <c r="AG178" s="442"/>
      <c r="AH178" s="442"/>
      <c r="AI178" s="442"/>
      <c r="AJ178" s="442"/>
      <c r="AK178" s="442"/>
      <c r="AL178" s="442"/>
      <c r="AM178" s="442"/>
      <c r="AN178" s="442"/>
      <c r="AO178" s="442"/>
      <c r="AP178" s="442"/>
      <c r="AQ178" s="442"/>
      <c r="AR178" s="442"/>
      <c r="AS178" s="442"/>
      <c r="AT178" s="442"/>
      <c r="AU178" s="442"/>
      <c r="AV178" s="442"/>
      <c r="AW178" s="442"/>
      <c r="AX178" s="442"/>
      <c r="AY178" s="442"/>
      <c r="AZ178" s="442"/>
    </row>
    <row r="179" spans="2:52" ht="20.100000000000001" hidden="1" customHeight="1" outlineLevel="1">
      <c r="B179" s="434"/>
      <c r="C179" s="1002"/>
      <c r="D179" s="1003"/>
      <c r="E179" s="1003"/>
      <c r="F179" s="1004"/>
      <c r="G179" s="1005"/>
      <c r="H179" s="1006"/>
      <c r="I179" s="1006"/>
      <c r="J179" s="1006"/>
      <c r="K179" s="1007"/>
      <c r="L179" s="715"/>
      <c r="M179" s="715"/>
      <c r="N179" s="715"/>
      <c r="O179" s="715"/>
      <c r="P179" s="715"/>
      <c r="Q179" s="715"/>
      <c r="R179" s="715"/>
      <c r="S179" s="716"/>
      <c r="T179" s="717"/>
      <c r="U179" s="720">
        <f t="shared" si="53"/>
        <v>0</v>
      </c>
      <c r="V179" s="721">
        <f t="shared" si="54"/>
        <v>0</v>
      </c>
      <c r="W179" s="722">
        <f t="shared" si="55"/>
        <v>0</v>
      </c>
      <c r="X179" s="442"/>
      <c r="Y179" s="442"/>
      <c r="Z179" s="442"/>
      <c r="AA179" s="442"/>
      <c r="AB179" s="442"/>
      <c r="AC179" s="442"/>
      <c r="AD179" s="442"/>
      <c r="AE179" s="442"/>
      <c r="AF179" s="442"/>
      <c r="AG179" s="442"/>
      <c r="AH179" s="442"/>
      <c r="AI179" s="442"/>
      <c r="AJ179" s="442"/>
      <c r="AK179" s="442"/>
      <c r="AL179" s="442"/>
      <c r="AM179" s="442"/>
      <c r="AN179" s="442"/>
      <c r="AO179" s="442"/>
      <c r="AP179" s="442"/>
      <c r="AQ179" s="442"/>
      <c r="AR179" s="442"/>
      <c r="AS179" s="442"/>
      <c r="AT179" s="442"/>
      <c r="AU179" s="442"/>
      <c r="AV179" s="442"/>
      <c r="AW179" s="442"/>
      <c r="AX179" s="442"/>
      <c r="AY179" s="442"/>
      <c r="AZ179" s="442"/>
    </row>
    <row r="180" spans="2:52" s="19" customFormat="1" ht="9.9499999999999993" hidden="1" customHeight="1" outlineLevel="1">
      <c r="B180" s="435"/>
      <c r="C180" s="437"/>
      <c r="D180" s="437"/>
      <c r="E180" s="437"/>
      <c r="F180" s="437"/>
      <c r="G180" s="666"/>
      <c r="H180" s="666"/>
      <c r="I180" s="666"/>
      <c r="J180" s="666"/>
      <c r="K180" s="666"/>
      <c r="L180" s="438"/>
      <c r="M180" s="438"/>
      <c r="N180" s="438"/>
      <c r="O180" s="438"/>
      <c r="P180" s="438"/>
      <c r="Q180" s="438"/>
      <c r="R180" s="438"/>
      <c r="S180" s="438"/>
      <c r="T180" s="439"/>
      <c r="U180" s="439"/>
      <c r="V180" s="439"/>
      <c r="W180" s="667"/>
      <c r="X180" s="668"/>
      <c r="Y180" s="668"/>
      <c r="Z180" s="668"/>
      <c r="AA180" s="668"/>
      <c r="AB180" s="668"/>
      <c r="AC180" s="668"/>
      <c r="AD180" s="668"/>
      <c r="AE180" s="668"/>
      <c r="AF180" s="668"/>
      <c r="AG180" s="668"/>
      <c r="AH180" s="668"/>
      <c r="AI180" s="668"/>
      <c r="AJ180" s="668"/>
      <c r="AK180" s="668"/>
      <c r="AL180" s="668"/>
      <c r="AM180" s="668"/>
      <c r="AN180" s="668"/>
      <c r="AO180" s="668"/>
      <c r="AP180" s="668"/>
      <c r="AQ180" s="668"/>
      <c r="AR180" s="668"/>
      <c r="AS180" s="668"/>
      <c r="AT180" s="668"/>
      <c r="AU180" s="668"/>
      <c r="AV180" s="668"/>
      <c r="AW180" s="668"/>
      <c r="AX180" s="668"/>
      <c r="AY180" s="668"/>
      <c r="AZ180" s="668"/>
    </row>
    <row r="181" spans="2:52" ht="20.100000000000001" customHeight="1" collapsed="1">
      <c r="B181" s="32">
        <f>B169+1</f>
        <v>15</v>
      </c>
      <c r="C181" s="1013"/>
      <c r="D181" s="1014"/>
      <c r="E181" s="1014"/>
      <c r="F181" s="1015"/>
      <c r="G181" s="1016"/>
      <c r="H181" s="1017"/>
      <c r="I181" s="1017"/>
      <c r="J181" s="1017"/>
      <c r="K181" s="1018"/>
      <c r="L181" s="701">
        <f t="shared" ref="L181:R181" si="56">SUM(L182:L191)</f>
        <v>0</v>
      </c>
      <c r="M181" s="702">
        <f t="shared" si="56"/>
        <v>0</v>
      </c>
      <c r="N181" s="703">
        <f t="shared" si="56"/>
        <v>0</v>
      </c>
      <c r="O181" s="703">
        <f t="shared" si="56"/>
        <v>0</v>
      </c>
      <c r="P181" s="702">
        <f t="shared" si="56"/>
        <v>0</v>
      </c>
      <c r="Q181" s="704">
        <f t="shared" si="56"/>
        <v>0</v>
      </c>
      <c r="R181" s="701">
        <f t="shared" si="56"/>
        <v>0</v>
      </c>
      <c r="S181" s="705">
        <v>1</v>
      </c>
      <c r="T181" s="706">
        <f>(S182*T182)+(S183*T183)+(S184*T184)+(S185*T185)+(S186*T186)+(S187*T187)+(S188*T188)+(S189*T189)+(S190*T190)+(S191*T191)</f>
        <v>0</v>
      </c>
      <c r="U181" s="665">
        <f t="shared" ref="U181:U191" si="57">S181*T181*(1+MGKZ)*(1+Gewinn)*(1+Sicherheit)</f>
        <v>0</v>
      </c>
      <c r="V181" s="643">
        <f t="shared" ref="V181:V191" si="58">R181*Fertigung</f>
        <v>0</v>
      </c>
      <c r="W181" s="50">
        <f t="shared" ref="W181:W191" si="59">L181*$E$6+M181*$M$6+N181*$M$7+O181*$M$8+P181*$E$7+Q181*$M$9+U181+V181</f>
        <v>0</v>
      </c>
      <c r="X181" s="442"/>
      <c r="Y181" s="442"/>
      <c r="Z181" s="442"/>
      <c r="AA181" s="442"/>
      <c r="AB181" s="442"/>
      <c r="AC181" s="442"/>
      <c r="AD181" s="442"/>
      <c r="AE181" s="442"/>
      <c r="AF181" s="442"/>
      <c r="AG181" s="442"/>
      <c r="AH181" s="442"/>
      <c r="AI181" s="442"/>
      <c r="AJ181" s="442"/>
      <c r="AK181" s="442"/>
      <c r="AL181" s="442"/>
      <c r="AM181" s="442"/>
      <c r="AN181" s="442"/>
      <c r="AO181" s="442"/>
      <c r="AP181" s="442"/>
      <c r="AQ181" s="442"/>
      <c r="AR181" s="442"/>
      <c r="AS181" s="442"/>
      <c r="AT181" s="442"/>
      <c r="AU181" s="442"/>
      <c r="AV181" s="442"/>
      <c r="AW181" s="442"/>
      <c r="AX181" s="442"/>
      <c r="AY181" s="442"/>
      <c r="AZ181" s="442"/>
    </row>
    <row r="182" spans="2:52" ht="20.100000000000001" hidden="1" customHeight="1" outlineLevel="1">
      <c r="B182" s="433"/>
      <c r="C182" s="1002"/>
      <c r="D182" s="1003"/>
      <c r="E182" s="1003"/>
      <c r="F182" s="1004"/>
      <c r="G182" s="1005"/>
      <c r="H182" s="1006"/>
      <c r="I182" s="1006"/>
      <c r="J182" s="1006"/>
      <c r="K182" s="1007"/>
      <c r="L182" s="715"/>
      <c r="M182" s="715"/>
      <c r="N182" s="715"/>
      <c r="O182" s="715"/>
      <c r="P182" s="715"/>
      <c r="Q182" s="715"/>
      <c r="R182" s="715"/>
      <c r="S182" s="716"/>
      <c r="T182" s="717"/>
      <c r="U182" s="720">
        <f t="shared" si="57"/>
        <v>0</v>
      </c>
      <c r="V182" s="721">
        <f t="shared" si="58"/>
        <v>0</v>
      </c>
      <c r="W182" s="722">
        <f t="shared" si="59"/>
        <v>0</v>
      </c>
      <c r="X182" s="442"/>
      <c r="Y182" s="442"/>
      <c r="Z182" s="442"/>
      <c r="AA182" s="442"/>
      <c r="AB182" s="442"/>
      <c r="AC182" s="442"/>
      <c r="AD182" s="442"/>
      <c r="AE182" s="442"/>
      <c r="AF182" s="442"/>
      <c r="AG182" s="442"/>
      <c r="AH182" s="442"/>
      <c r="AI182" s="442"/>
      <c r="AJ182" s="442"/>
      <c r="AK182" s="442"/>
      <c r="AL182" s="442"/>
      <c r="AM182" s="442"/>
      <c r="AN182" s="442"/>
      <c r="AO182" s="442"/>
      <c r="AP182" s="442"/>
      <c r="AQ182" s="442"/>
      <c r="AR182" s="442"/>
      <c r="AS182" s="442"/>
      <c r="AT182" s="442"/>
      <c r="AU182" s="442"/>
      <c r="AV182" s="442"/>
      <c r="AW182" s="442"/>
      <c r="AX182" s="442"/>
      <c r="AY182" s="442"/>
      <c r="AZ182" s="442"/>
    </row>
    <row r="183" spans="2:52" ht="20.100000000000001" hidden="1" customHeight="1" outlineLevel="1">
      <c r="B183" s="434"/>
      <c r="C183" s="1002"/>
      <c r="D183" s="1003"/>
      <c r="E183" s="1003"/>
      <c r="F183" s="1004"/>
      <c r="G183" s="1005"/>
      <c r="H183" s="1006"/>
      <c r="I183" s="1006"/>
      <c r="J183" s="1006"/>
      <c r="K183" s="1007"/>
      <c r="L183" s="715"/>
      <c r="M183" s="715"/>
      <c r="N183" s="715"/>
      <c r="O183" s="715"/>
      <c r="P183" s="715"/>
      <c r="Q183" s="715"/>
      <c r="R183" s="715"/>
      <c r="S183" s="716"/>
      <c r="T183" s="717"/>
      <c r="U183" s="720">
        <f t="shared" si="57"/>
        <v>0</v>
      </c>
      <c r="V183" s="721">
        <f t="shared" si="58"/>
        <v>0</v>
      </c>
      <c r="W183" s="722">
        <f t="shared" si="59"/>
        <v>0</v>
      </c>
      <c r="X183" s="442"/>
      <c r="Y183" s="442"/>
      <c r="Z183" s="442"/>
      <c r="AA183" s="442"/>
      <c r="AB183" s="442"/>
      <c r="AC183" s="442"/>
      <c r="AD183" s="442"/>
      <c r="AE183" s="442"/>
      <c r="AF183" s="442"/>
      <c r="AG183" s="442"/>
      <c r="AH183" s="442"/>
      <c r="AI183" s="442"/>
      <c r="AJ183" s="442"/>
      <c r="AK183" s="442"/>
      <c r="AL183" s="442"/>
      <c r="AM183" s="442"/>
      <c r="AN183" s="442"/>
      <c r="AO183" s="442"/>
      <c r="AP183" s="442"/>
      <c r="AQ183" s="442"/>
      <c r="AR183" s="442"/>
      <c r="AS183" s="442"/>
      <c r="AT183" s="442"/>
      <c r="AU183" s="442"/>
      <c r="AV183" s="442"/>
      <c r="AW183" s="442"/>
      <c r="AX183" s="442"/>
      <c r="AY183" s="442"/>
      <c r="AZ183" s="442"/>
    </row>
    <row r="184" spans="2:52" ht="20.100000000000001" hidden="1" customHeight="1" outlineLevel="1">
      <c r="B184" s="434"/>
      <c r="C184" s="1002"/>
      <c r="D184" s="1003"/>
      <c r="E184" s="1003"/>
      <c r="F184" s="1004"/>
      <c r="G184" s="1005"/>
      <c r="H184" s="1006"/>
      <c r="I184" s="1006"/>
      <c r="J184" s="1006"/>
      <c r="K184" s="1007"/>
      <c r="L184" s="715"/>
      <c r="M184" s="715"/>
      <c r="N184" s="715"/>
      <c r="O184" s="715"/>
      <c r="P184" s="715"/>
      <c r="Q184" s="715"/>
      <c r="R184" s="715"/>
      <c r="S184" s="716"/>
      <c r="T184" s="717"/>
      <c r="U184" s="720">
        <f t="shared" si="57"/>
        <v>0</v>
      </c>
      <c r="V184" s="721">
        <f t="shared" si="58"/>
        <v>0</v>
      </c>
      <c r="W184" s="722">
        <f t="shared" si="59"/>
        <v>0</v>
      </c>
      <c r="X184" s="442"/>
      <c r="Y184" s="442"/>
      <c r="Z184" s="442"/>
      <c r="AA184" s="442"/>
      <c r="AB184" s="442"/>
      <c r="AC184" s="442"/>
      <c r="AD184" s="442"/>
      <c r="AE184" s="442"/>
      <c r="AF184" s="442"/>
      <c r="AG184" s="442"/>
      <c r="AH184" s="442"/>
      <c r="AI184" s="442"/>
      <c r="AJ184" s="442"/>
      <c r="AK184" s="442"/>
      <c r="AL184" s="442"/>
      <c r="AM184" s="442"/>
      <c r="AN184" s="442"/>
      <c r="AO184" s="442"/>
      <c r="AP184" s="442"/>
      <c r="AQ184" s="442"/>
      <c r="AR184" s="442"/>
      <c r="AS184" s="442"/>
      <c r="AT184" s="442"/>
      <c r="AU184" s="442"/>
      <c r="AV184" s="442"/>
      <c r="AW184" s="442"/>
      <c r="AX184" s="442"/>
      <c r="AY184" s="442"/>
      <c r="AZ184" s="442"/>
    </row>
    <row r="185" spans="2:52" ht="20.100000000000001" hidden="1" customHeight="1" outlineLevel="1">
      <c r="B185" s="434"/>
      <c r="C185" s="1002"/>
      <c r="D185" s="1003"/>
      <c r="E185" s="1003"/>
      <c r="F185" s="1004"/>
      <c r="G185" s="1005"/>
      <c r="H185" s="1006"/>
      <c r="I185" s="1006"/>
      <c r="J185" s="1006"/>
      <c r="K185" s="1007"/>
      <c r="L185" s="715"/>
      <c r="M185" s="715"/>
      <c r="N185" s="715"/>
      <c r="O185" s="715"/>
      <c r="P185" s="715"/>
      <c r="Q185" s="715"/>
      <c r="R185" s="715"/>
      <c r="S185" s="716"/>
      <c r="T185" s="717"/>
      <c r="U185" s="720">
        <f t="shared" si="57"/>
        <v>0</v>
      </c>
      <c r="V185" s="721">
        <f t="shared" si="58"/>
        <v>0</v>
      </c>
      <c r="W185" s="722">
        <f t="shared" si="59"/>
        <v>0</v>
      </c>
      <c r="X185" s="442"/>
      <c r="Y185" s="442"/>
      <c r="Z185" s="442"/>
      <c r="AA185" s="442"/>
      <c r="AB185" s="442"/>
      <c r="AC185" s="442"/>
      <c r="AD185" s="442"/>
      <c r="AE185" s="442"/>
      <c r="AF185" s="442"/>
      <c r="AG185" s="442"/>
      <c r="AH185" s="442"/>
      <c r="AI185" s="442"/>
      <c r="AJ185" s="442"/>
      <c r="AK185" s="442"/>
      <c r="AL185" s="442"/>
      <c r="AM185" s="442"/>
      <c r="AN185" s="442"/>
      <c r="AO185" s="442"/>
      <c r="AP185" s="442"/>
      <c r="AQ185" s="442"/>
      <c r="AR185" s="442"/>
      <c r="AS185" s="442"/>
      <c r="AT185" s="442"/>
      <c r="AU185" s="442"/>
      <c r="AV185" s="442"/>
      <c r="AW185" s="442"/>
      <c r="AX185" s="442"/>
      <c r="AY185" s="442"/>
      <c r="AZ185" s="442"/>
    </row>
    <row r="186" spans="2:52" ht="20.100000000000001" hidden="1" customHeight="1" outlineLevel="1">
      <c r="B186" s="434"/>
      <c r="C186" s="1002"/>
      <c r="D186" s="1003"/>
      <c r="E186" s="1003"/>
      <c r="F186" s="1004"/>
      <c r="G186" s="1005"/>
      <c r="H186" s="1006"/>
      <c r="I186" s="1006"/>
      <c r="J186" s="1006"/>
      <c r="K186" s="1007"/>
      <c r="L186" s="715"/>
      <c r="M186" s="715"/>
      <c r="N186" s="715"/>
      <c r="O186" s="715"/>
      <c r="P186" s="715"/>
      <c r="Q186" s="715"/>
      <c r="R186" s="715"/>
      <c r="S186" s="716"/>
      <c r="T186" s="717"/>
      <c r="U186" s="720">
        <f t="shared" si="57"/>
        <v>0</v>
      </c>
      <c r="V186" s="721">
        <f t="shared" si="58"/>
        <v>0</v>
      </c>
      <c r="W186" s="722">
        <f t="shared" si="59"/>
        <v>0</v>
      </c>
      <c r="X186" s="442"/>
      <c r="Y186" s="442"/>
      <c r="Z186" s="442"/>
      <c r="AA186" s="442"/>
      <c r="AB186" s="442"/>
      <c r="AC186" s="442"/>
      <c r="AD186" s="442"/>
      <c r="AE186" s="442"/>
      <c r="AF186" s="442"/>
      <c r="AG186" s="442"/>
      <c r="AH186" s="442"/>
      <c r="AI186" s="442"/>
      <c r="AJ186" s="442"/>
      <c r="AK186" s="442"/>
      <c r="AL186" s="442"/>
      <c r="AM186" s="442"/>
      <c r="AN186" s="442"/>
      <c r="AO186" s="442"/>
      <c r="AP186" s="442"/>
      <c r="AQ186" s="442"/>
      <c r="AR186" s="442"/>
      <c r="AS186" s="442"/>
      <c r="AT186" s="442"/>
      <c r="AU186" s="442"/>
      <c r="AV186" s="442"/>
      <c r="AW186" s="442"/>
      <c r="AX186" s="442"/>
      <c r="AY186" s="442"/>
      <c r="AZ186" s="442"/>
    </row>
    <row r="187" spans="2:52" ht="20.100000000000001" hidden="1" customHeight="1" outlineLevel="1">
      <c r="B187" s="434"/>
      <c r="C187" s="1002"/>
      <c r="D187" s="1003"/>
      <c r="E187" s="1003"/>
      <c r="F187" s="1004"/>
      <c r="G187" s="1005"/>
      <c r="H187" s="1006"/>
      <c r="I187" s="1006"/>
      <c r="J187" s="1006"/>
      <c r="K187" s="1007"/>
      <c r="L187" s="715"/>
      <c r="M187" s="715"/>
      <c r="N187" s="715"/>
      <c r="O187" s="715"/>
      <c r="P187" s="715"/>
      <c r="Q187" s="715"/>
      <c r="R187" s="715"/>
      <c r="S187" s="716"/>
      <c r="T187" s="717"/>
      <c r="U187" s="720">
        <f t="shared" si="57"/>
        <v>0</v>
      </c>
      <c r="V187" s="721">
        <f t="shared" si="58"/>
        <v>0</v>
      </c>
      <c r="W187" s="722">
        <f t="shared" si="59"/>
        <v>0</v>
      </c>
      <c r="X187" s="442"/>
      <c r="Y187" s="442"/>
      <c r="Z187" s="442"/>
      <c r="AA187" s="442"/>
      <c r="AB187" s="442"/>
      <c r="AC187" s="442"/>
      <c r="AD187" s="442"/>
      <c r="AE187" s="442"/>
      <c r="AF187" s="442"/>
      <c r="AG187" s="442"/>
      <c r="AH187" s="442"/>
      <c r="AI187" s="442"/>
      <c r="AJ187" s="442"/>
      <c r="AK187" s="442"/>
      <c r="AL187" s="442"/>
      <c r="AM187" s="442"/>
      <c r="AN187" s="442"/>
      <c r="AO187" s="442"/>
      <c r="AP187" s="442"/>
      <c r="AQ187" s="442"/>
      <c r="AR187" s="442"/>
      <c r="AS187" s="442"/>
      <c r="AT187" s="442"/>
      <c r="AU187" s="442"/>
      <c r="AV187" s="442"/>
      <c r="AW187" s="442"/>
      <c r="AX187" s="442"/>
      <c r="AY187" s="442"/>
      <c r="AZ187" s="442"/>
    </row>
    <row r="188" spans="2:52" ht="20.100000000000001" hidden="1" customHeight="1" outlineLevel="1">
      <c r="B188" s="434"/>
      <c r="C188" s="1002"/>
      <c r="D188" s="1003"/>
      <c r="E188" s="1003"/>
      <c r="F188" s="1004"/>
      <c r="G188" s="1005"/>
      <c r="H188" s="1006"/>
      <c r="I188" s="1006"/>
      <c r="J188" s="1006"/>
      <c r="K188" s="1007"/>
      <c r="L188" s="715"/>
      <c r="M188" s="715"/>
      <c r="N188" s="715"/>
      <c r="O188" s="715"/>
      <c r="P188" s="715"/>
      <c r="Q188" s="715"/>
      <c r="R188" s="715"/>
      <c r="S188" s="716"/>
      <c r="T188" s="717"/>
      <c r="U188" s="720">
        <f t="shared" si="57"/>
        <v>0</v>
      </c>
      <c r="V188" s="721">
        <f t="shared" si="58"/>
        <v>0</v>
      </c>
      <c r="W188" s="722">
        <f t="shared" si="59"/>
        <v>0</v>
      </c>
      <c r="X188" s="442"/>
      <c r="Y188" s="442"/>
      <c r="Z188" s="442"/>
      <c r="AA188" s="442"/>
      <c r="AB188" s="442"/>
      <c r="AC188" s="442"/>
      <c r="AD188" s="442"/>
      <c r="AE188" s="442"/>
      <c r="AF188" s="442"/>
      <c r="AG188" s="442"/>
      <c r="AH188" s="442"/>
      <c r="AI188" s="442"/>
      <c r="AJ188" s="442"/>
      <c r="AK188" s="442"/>
      <c r="AL188" s="442"/>
      <c r="AM188" s="442"/>
      <c r="AN188" s="442"/>
      <c r="AO188" s="442"/>
      <c r="AP188" s="442"/>
      <c r="AQ188" s="442"/>
      <c r="AR188" s="442"/>
      <c r="AS188" s="442"/>
      <c r="AT188" s="442"/>
      <c r="AU188" s="442"/>
      <c r="AV188" s="442"/>
      <c r="AW188" s="442"/>
      <c r="AX188" s="442"/>
      <c r="AY188" s="442"/>
      <c r="AZ188" s="442"/>
    </row>
    <row r="189" spans="2:52" ht="20.100000000000001" hidden="1" customHeight="1" outlineLevel="1">
      <c r="B189" s="434"/>
      <c r="C189" s="1002"/>
      <c r="D189" s="1003"/>
      <c r="E189" s="1003"/>
      <c r="F189" s="1004"/>
      <c r="G189" s="1005"/>
      <c r="H189" s="1006"/>
      <c r="I189" s="1006"/>
      <c r="J189" s="1006"/>
      <c r="K189" s="1007"/>
      <c r="L189" s="715"/>
      <c r="M189" s="715"/>
      <c r="N189" s="715"/>
      <c r="O189" s="715"/>
      <c r="P189" s="715"/>
      <c r="Q189" s="715"/>
      <c r="R189" s="715"/>
      <c r="S189" s="716"/>
      <c r="T189" s="717"/>
      <c r="U189" s="720">
        <f t="shared" si="57"/>
        <v>0</v>
      </c>
      <c r="V189" s="721">
        <f t="shared" si="58"/>
        <v>0</v>
      </c>
      <c r="W189" s="722">
        <f t="shared" si="59"/>
        <v>0</v>
      </c>
      <c r="X189" s="442"/>
      <c r="Y189" s="442"/>
      <c r="Z189" s="442"/>
      <c r="AA189" s="442"/>
      <c r="AB189" s="442"/>
      <c r="AC189" s="442"/>
      <c r="AD189" s="442"/>
      <c r="AE189" s="442"/>
      <c r="AF189" s="442"/>
      <c r="AG189" s="442"/>
      <c r="AH189" s="442"/>
      <c r="AI189" s="442"/>
      <c r="AJ189" s="442"/>
      <c r="AK189" s="442"/>
      <c r="AL189" s="442"/>
      <c r="AM189" s="442"/>
      <c r="AN189" s="442"/>
      <c r="AO189" s="442"/>
      <c r="AP189" s="442"/>
      <c r="AQ189" s="442"/>
      <c r="AR189" s="442"/>
      <c r="AS189" s="442"/>
      <c r="AT189" s="442"/>
      <c r="AU189" s="442"/>
      <c r="AV189" s="442"/>
      <c r="AW189" s="442"/>
      <c r="AX189" s="442"/>
      <c r="AY189" s="442"/>
      <c r="AZ189" s="442"/>
    </row>
    <row r="190" spans="2:52" ht="20.100000000000001" hidden="1" customHeight="1" outlineLevel="1">
      <c r="B190" s="434"/>
      <c r="C190" s="1002"/>
      <c r="D190" s="1003"/>
      <c r="E190" s="1003"/>
      <c r="F190" s="1004"/>
      <c r="G190" s="1005"/>
      <c r="H190" s="1006"/>
      <c r="I190" s="1006"/>
      <c r="J190" s="1006"/>
      <c r="K190" s="1007"/>
      <c r="L190" s="715"/>
      <c r="M190" s="715"/>
      <c r="N190" s="715"/>
      <c r="O190" s="715"/>
      <c r="P190" s="715"/>
      <c r="Q190" s="715"/>
      <c r="R190" s="715"/>
      <c r="S190" s="716"/>
      <c r="T190" s="717"/>
      <c r="U190" s="720">
        <f t="shared" si="57"/>
        <v>0</v>
      </c>
      <c r="V190" s="721">
        <f t="shared" si="58"/>
        <v>0</v>
      </c>
      <c r="W190" s="722">
        <f t="shared" si="59"/>
        <v>0</v>
      </c>
      <c r="X190" s="442"/>
      <c r="Y190" s="442"/>
      <c r="Z190" s="442"/>
      <c r="AA190" s="442"/>
      <c r="AB190" s="442"/>
      <c r="AC190" s="442"/>
      <c r="AD190" s="442"/>
      <c r="AE190" s="442"/>
      <c r="AF190" s="442"/>
      <c r="AG190" s="442"/>
      <c r="AH190" s="442"/>
      <c r="AI190" s="442"/>
      <c r="AJ190" s="442"/>
      <c r="AK190" s="442"/>
      <c r="AL190" s="442"/>
      <c r="AM190" s="442"/>
      <c r="AN190" s="442"/>
      <c r="AO190" s="442"/>
      <c r="AP190" s="442"/>
      <c r="AQ190" s="442"/>
      <c r="AR190" s="442"/>
      <c r="AS190" s="442"/>
      <c r="AT190" s="442"/>
      <c r="AU190" s="442"/>
      <c r="AV190" s="442"/>
      <c r="AW190" s="442"/>
      <c r="AX190" s="442"/>
      <c r="AY190" s="442"/>
      <c r="AZ190" s="442"/>
    </row>
    <row r="191" spans="2:52" ht="20.100000000000001" hidden="1" customHeight="1" outlineLevel="1">
      <c r="B191" s="434"/>
      <c r="C191" s="1002"/>
      <c r="D191" s="1003"/>
      <c r="E191" s="1003"/>
      <c r="F191" s="1004"/>
      <c r="G191" s="1005"/>
      <c r="H191" s="1006"/>
      <c r="I191" s="1006"/>
      <c r="J191" s="1006"/>
      <c r="K191" s="1007"/>
      <c r="L191" s="715"/>
      <c r="M191" s="715"/>
      <c r="N191" s="715"/>
      <c r="O191" s="715"/>
      <c r="P191" s="715"/>
      <c r="Q191" s="715"/>
      <c r="R191" s="715"/>
      <c r="S191" s="716"/>
      <c r="T191" s="717"/>
      <c r="U191" s="720">
        <f t="shared" si="57"/>
        <v>0</v>
      </c>
      <c r="V191" s="721">
        <f t="shared" si="58"/>
        <v>0</v>
      </c>
      <c r="W191" s="722">
        <f t="shared" si="59"/>
        <v>0</v>
      </c>
      <c r="X191" s="442"/>
      <c r="Y191" s="442"/>
      <c r="Z191" s="442"/>
      <c r="AA191" s="442"/>
      <c r="AB191" s="442"/>
      <c r="AC191" s="442"/>
      <c r="AD191" s="442"/>
      <c r="AE191" s="442"/>
      <c r="AF191" s="442"/>
      <c r="AG191" s="442"/>
      <c r="AH191" s="442"/>
      <c r="AI191" s="442"/>
      <c r="AJ191" s="442"/>
      <c r="AK191" s="442"/>
      <c r="AL191" s="442"/>
      <c r="AM191" s="442"/>
      <c r="AN191" s="442"/>
      <c r="AO191" s="442"/>
      <c r="AP191" s="442"/>
      <c r="AQ191" s="442"/>
      <c r="AR191" s="442"/>
      <c r="AS191" s="442"/>
      <c r="AT191" s="442"/>
      <c r="AU191" s="442"/>
      <c r="AV191" s="442"/>
      <c r="AW191" s="442"/>
      <c r="AX191" s="442"/>
      <c r="AY191" s="442"/>
      <c r="AZ191" s="442"/>
    </row>
    <row r="192" spans="2:52" s="19" customFormat="1" ht="9.9499999999999993" hidden="1" customHeight="1" outlineLevel="1">
      <c r="B192" s="435"/>
      <c r="C192" s="437"/>
      <c r="D192" s="437"/>
      <c r="E192" s="437"/>
      <c r="F192" s="437"/>
      <c r="G192" s="666"/>
      <c r="H192" s="666"/>
      <c r="I192" s="666"/>
      <c r="J192" s="666"/>
      <c r="K192" s="666"/>
      <c r="L192" s="438"/>
      <c r="M192" s="438"/>
      <c r="N192" s="438"/>
      <c r="O192" s="438"/>
      <c r="P192" s="438"/>
      <c r="Q192" s="438"/>
      <c r="R192" s="438"/>
      <c r="S192" s="438"/>
      <c r="T192" s="439"/>
      <c r="U192" s="439"/>
      <c r="V192" s="439"/>
      <c r="W192" s="667"/>
      <c r="X192" s="668"/>
      <c r="Y192" s="668"/>
      <c r="Z192" s="668"/>
      <c r="AA192" s="668"/>
      <c r="AB192" s="668"/>
      <c r="AC192" s="668"/>
      <c r="AD192" s="668"/>
      <c r="AE192" s="668"/>
      <c r="AF192" s="668"/>
      <c r="AG192" s="668"/>
      <c r="AH192" s="668"/>
      <c r="AI192" s="668"/>
      <c r="AJ192" s="668"/>
      <c r="AK192" s="668"/>
      <c r="AL192" s="668"/>
      <c r="AM192" s="668"/>
      <c r="AN192" s="668"/>
      <c r="AO192" s="668"/>
      <c r="AP192" s="668"/>
      <c r="AQ192" s="668"/>
      <c r="AR192" s="668"/>
      <c r="AS192" s="668"/>
      <c r="AT192" s="668"/>
      <c r="AU192" s="668"/>
      <c r="AV192" s="668"/>
      <c r="AW192" s="668"/>
      <c r="AX192" s="668"/>
      <c r="AY192" s="668"/>
      <c r="AZ192" s="668"/>
    </row>
    <row r="193" spans="2:52" ht="20.100000000000001" customHeight="1" collapsed="1">
      <c r="B193" s="32">
        <f>B181+1</f>
        <v>16</v>
      </c>
      <c r="C193" s="1013"/>
      <c r="D193" s="1014"/>
      <c r="E193" s="1014"/>
      <c r="F193" s="1015"/>
      <c r="G193" s="1016"/>
      <c r="H193" s="1017"/>
      <c r="I193" s="1017"/>
      <c r="J193" s="1017"/>
      <c r="K193" s="1018"/>
      <c r="L193" s="701">
        <f t="shared" ref="L193:R193" si="60">SUM(L194:L203)</f>
        <v>0</v>
      </c>
      <c r="M193" s="702">
        <f t="shared" si="60"/>
        <v>0</v>
      </c>
      <c r="N193" s="703">
        <f t="shared" si="60"/>
        <v>0</v>
      </c>
      <c r="O193" s="703">
        <f t="shared" si="60"/>
        <v>0</v>
      </c>
      <c r="P193" s="702">
        <f t="shared" si="60"/>
        <v>0</v>
      </c>
      <c r="Q193" s="704">
        <f t="shared" si="60"/>
        <v>0</v>
      </c>
      <c r="R193" s="701">
        <f t="shared" si="60"/>
        <v>0</v>
      </c>
      <c r="S193" s="705">
        <v>1</v>
      </c>
      <c r="T193" s="706">
        <f>(S194*T194)+(S195*T195)+(S196*T196)+(S197*T197)+(S198*T198)+(S199*T199)+(S200*T200)+(S201*T201)+(S202*T202)+(S203*T203)</f>
        <v>0</v>
      </c>
      <c r="U193" s="665">
        <f t="shared" ref="U193:U203" si="61">S193*T193*(1+MGKZ)*(1+Gewinn)*(1+Sicherheit)</f>
        <v>0</v>
      </c>
      <c r="V193" s="643">
        <f t="shared" ref="V193:V203" si="62">R193*Fertigung</f>
        <v>0</v>
      </c>
      <c r="W193" s="50">
        <f t="shared" ref="W193:W203" si="63">L193*$E$6+M193*$M$6+N193*$M$7+O193*$M$8+P193*$E$7+Q193*$M$9+U193+V193</f>
        <v>0</v>
      </c>
      <c r="X193" s="442"/>
      <c r="Y193" s="442"/>
      <c r="Z193" s="442"/>
      <c r="AA193" s="442"/>
      <c r="AB193" s="442"/>
      <c r="AC193" s="442"/>
      <c r="AD193" s="442"/>
      <c r="AE193" s="442"/>
      <c r="AF193" s="442"/>
      <c r="AG193" s="442"/>
      <c r="AH193" s="442"/>
      <c r="AI193" s="442"/>
      <c r="AJ193" s="442"/>
      <c r="AK193" s="442"/>
      <c r="AL193" s="442"/>
      <c r="AM193" s="442"/>
      <c r="AN193" s="442"/>
      <c r="AO193" s="442"/>
      <c r="AP193" s="442"/>
      <c r="AQ193" s="442"/>
      <c r="AR193" s="442"/>
      <c r="AS193" s="442"/>
      <c r="AT193" s="442"/>
      <c r="AU193" s="442"/>
      <c r="AV193" s="442"/>
      <c r="AW193" s="442"/>
      <c r="AX193" s="442"/>
      <c r="AY193" s="442"/>
      <c r="AZ193" s="442"/>
    </row>
    <row r="194" spans="2:52" ht="20.100000000000001" hidden="1" customHeight="1" outlineLevel="1">
      <c r="B194" s="433"/>
      <c r="C194" s="1002"/>
      <c r="D194" s="1003"/>
      <c r="E194" s="1003"/>
      <c r="F194" s="1004"/>
      <c r="G194" s="1005"/>
      <c r="H194" s="1006"/>
      <c r="I194" s="1006"/>
      <c r="J194" s="1006"/>
      <c r="K194" s="1007"/>
      <c r="L194" s="715"/>
      <c r="M194" s="715"/>
      <c r="N194" s="715"/>
      <c r="O194" s="715"/>
      <c r="P194" s="715"/>
      <c r="Q194" s="715"/>
      <c r="R194" s="715"/>
      <c r="S194" s="716"/>
      <c r="T194" s="717"/>
      <c r="U194" s="720">
        <f t="shared" si="61"/>
        <v>0</v>
      </c>
      <c r="V194" s="721">
        <f t="shared" si="62"/>
        <v>0</v>
      </c>
      <c r="W194" s="722">
        <f t="shared" si="63"/>
        <v>0</v>
      </c>
      <c r="X194" s="442"/>
      <c r="Y194" s="442"/>
      <c r="Z194" s="442"/>
      <c r="AA194" s="442"/>
      <c r="AB194" s="442"/>
      <c r="AC194" s="442"/>
      <c r="AD194" s="442"/>
      <c r="AE194" s="442"/>
      <c r="AF194" s="442"/>
      <c r="AG194" s="442"/>
      <c r="AH194" s="442"/>
      <c r="AI194" s="442"/>
      <c r="AJ194" s="442"/>
      <c r="AK194" s="442"/>
      <c r="AL194" s="442"/>
      <c r="AM194" s="442"/>
      <c r="AN194" s="442"/>
      <c r="AO194" s="442"/>
      <c r="AP194" s="442"/>
      <c r="AQ194" s="442"/>
      <c r="AR194" s="442"/>
      <c r="AS194" s="442"/>
      <c r="AT194" s="442"/>
      <c r="AU194" s="442"/>
      <c r="AV194" s="442"/>
      <c r="AW194" s="442"/>
      <c r="AX194" s="442"/>
      <c r="AY194" s="442"/>
      <c r="AZ194" s="442"/>
    </row>
    <row r="195" spans="2:52" ht="20.100000000000001" hidden="1" customHeight="1" outlineLevel="1">
      <c r="B195" s="434"/>
      <c r="C195" s="1002"/>
      <c r="D195" s="1003"/>
      <c r="E195" s="1003"/>
      <c r="F195" s="1004"/>
      <c r="G195" s="1005"/>
      <c r="H195" s="1006"/>
      <c r="I195" s="1006"/>
      <c r="J195" s="1006"/>
      <c r="K195" s="1007"/>
      <c r="L195" s="715"/>
      <c r="M195" s="715"/>
      <c r="N195" s="715"/>
      <c r="O195" s="715"/>
      <c r="P195" s="715"/>
      <c r="Q195" s="715"/>
      <c r="R195" s="715"/>
      <c r="S195" s="716"/>
      <c r="T195" s="717"/>
      <c r="U195" s="720">
        <f t="shared" si="61"/>
        <v>0</v>
      </c>
      <c r="V195" s="721">
        <f t="shared" si="62"/>
        <v>0</v>
      </c>
      <c r="W195" s="722">
        <f t="shared" si="63"/>
        <v>0</v>
      </c>
      <c r="X195" s="442"/>
      <c r="Y195" s="442"/>
      <c r="Z195" s="442"/>
      <c r="AA195" s="442"/>
      <c r="AB195" s="442"/>
      <c r="AC195" s="442"/>
      <c r="AD195" s="442"/>
      <c r="AE195" s="442"/>
      <c r="AF195" s="442"/>
      <c r="AG195" s="442"/>
      <c r="AH195" s="442"/>
      <c r="AI195" s="442"/>
      <c r="AJ195" s="442"/>
      <c r="AK195" s="442"/>
      <c r="AL195" s="442"/>
      <c r="AM195" s="442"/>
      <c r="AN195" s="442"/>
      <c r="AO195" s="442"/>
      <c r="AP195" s="442"/>
      <c r="AQ195" s="442"/>
      <c r="AR195" s="442"/>
      <c r="AS195" s="442"/>
      <c r="AT195" s="442"/>
      <c r="AU195" s="442"/>
      <c r="AV195" s="442"/>
      <c r="AW195" s="442"/>
      <c r="AX195" s="442"/>
      <c r="AY195" s="442"/>
      <c r="AZ195" s="442"/>
    </row>
    <row r="196" spans="2:52" ht="20.100000000000001" hidden="1" customHeight="1" outlineLevel="1">
      <c r="B196" s="434"/>
      <c r="C196" s="1002"/>
      <c r="D196" s="1003"/>
      <c r="E196" s="1003"/>
      <c r="F196" s="1004"/>
      <c r="G196" s="1005"/>
      <c r="H196" s="1006"/>
      <c r="I196" s="1006"/>
      <c r="J196" s="1006"/>
      <c r="K196" s="1007"/>
      <c r="L196" s="715"/>
      <c r="M196" s="715"/>
      <c r="N196" s="715"/>
      <c r="O196" s="715"/>
      <c r="P196" s="715"/>
      <c r="Q196" s="715"/>
      <c r="R196" s="715"/>
      <c r="S196" s="716"/>
      <c r="T196" s="717"/>
      <c r="U196" s="720">
        <f t="shared" si="61"/>
        <v>0</v>
      </c>
      <c r="V196" s="721">
        <f t="shared" si="62"/>
        <v>0</v>
      </c>
      <c r="W196" s="722">
        <f t="shared" si="63"/>
        <v>0</v>
      </c>
      <c r="X196" s="442"/>
      <c r="Y196" s="442"/>
      <c r="Z196" s="442"/>
      <c r="AA196" s="442"/>
      <c r="AB196" s="442"/>
      <c r="AC196" s="442"/>
      <c r="AD196" s="442"/>
      <c r="AE196" s="442"/>
      <c r="AF196" s="442"/>
      <c r="AG196" s="442"/>
      <c r="AH196" s="442"/>
      <c r="AI196" s="442"/>
      <c r="AJ196" s="442"/>
      <c r="AK196" s="442"/>
      <c r="AL196" s="442"/>
      <c r="AM196" s="442"/>
      <c r="AN196" s="442"/>
      <c r="AO196" s="442"/>
      <c r="AP196" s="442"/>
      <c r="AQ196" s="442"/>
      <c r="AR196" s="442"/>
      <c r="AS196" s="442"/>
      <c r="AT196" s="442"/>
      <c r="AU196" s="442"/>
      <c r="AV196" s="442"/>
      <c r="AW196" s="442"/>
      <c r="AX196" s="442"/>
      <c r="AY196" s="442"/>
      <c r="AZ196" s="442"/>
    </row>
    <row r="197" spans="2:52" ht="20.100000000000001" hidden="1" customHeight="1" outlineLevel="1">
      <c r="B197" s="434"/>
      <c r="C197" s="1002"/>
      <c r="D197" s="1003"/>
      <c r="E197" s="1003"/>
      <c r="F197" s="1004"/>
      <c r="G197" s="1005"/>
      <c r="H197" s="1006"/>
      <c r="I197" s="1006"/>
      <c r="J197" s="1006"/>
      <c r="K197" s="1007"/>
      <c r="L197" s="715"/>
      <c r="M197" s="715"/>
      <c r="N197" s="715"/>
      <c r="O197" s="715"/>
      <c r="P197" s="715"/>
      <c r="Q197" s="715"/>
      <c r="R197" s="715"/>
      <c r="S197" s="716"/>
      <c r="T197" s="717"/>
      <c r="U197" s="720">
        <f t="shared" si="61"/>
        <v>0</v>
      </c>
      <c r="V197" s="721">
        <f t="shared" si="62"/>
        <v>0</v>
      </c>
      <c r="W197" s="722">
        <f t="shared" si="63"/>
        <v>0</v>
      </c>
      <c r="X197" s="442"/>
      <c r="Y197" s="442"/>
      <c r="Z197" s="442"/>
      <c r="AA197" s="442"/>
      <c r="AB197" s="442"/>
      <c r="AC197" s="442"/>
      <c r="AD197" s="442"/>
      <c r="AE197" s="442"/>
      <c r="AF197" s="442"/>
      <c r="AG197" s="442"/>
      <c r="AH197" s="442"/>
      <c r="AI197" s="442"/>
      <c r="AJ197" s="442"/>
      <c r="AK197" s="442"/>
      <c r="AL197" s="442"/>
      <c r="AM197" s="442"/>
      <c r="AN197" s="442"/>
      <c r="AO197" s="442"/>
      <c r="AP197" s="442"/>
      <c r="AQ197" s="442"/>
      <c r="AR197" s="442"/>
      <c r="AS197" s="442"/>
      <c r="AT197" s="442"/>
      <c r="AU197" s="442"/>
      <c r="AV197" s="442"/>
      <c r="AW197" s="442"/>
      <c r="AX197" s="442"/>
      <c r="AY197" s="442"/>
      <c r="AZ197" s="442"/>
    </row>
    <row r="198" spans="2:52" ht="20.100000000000001" hidden="1" customHeight="1" outlineLevel="1">
      <c r="B198" s="434"/>
      <c r="C198" s="1002"/>
      <c r="D198" s="1003"/>
      <c r="E198" s="1003"/>
      <c r="F198" s="1004"/>
      <c r="G198" s="1005"/>
      <c r="H198" s="1006"/>
      <c r="I198" s="1006"/>
      <c r="J198" s="1006"/>
      <c r="K198" s="1007"/>
      <c r="L198" s="715"/>
      <c r="M198" s="715"/>
      <c r="N198" s="715"/>
      <c r="O198" s="715"/>
      <c r="P198" s="715"/>
      <c r="Q198" s="715"/>
      <c r="R198" s="715"/>
      <c r="S198" s="716"/>
      <c r="T198" s="717"/>
      <c r="U198" s="720">
        <f t="shared" si="61"/>
        <v>0</v>
      </c>
      <c r="V198" s="721">
        <f t="shared" si="62"/>
        <v>0</v>
      </c>
      <c r="W198" s="722">
        <f t="shared" si="63"/>
        <v>0</v>
      </c>
      <c r="X198" s="442"/>
      <c r="Y198" s="442"/>
      <c r="Z198" s="442"/>
      <c r="AA198" s="442"/>
      <c r="AB198" s="442"/>
      <c r="AC198" s="442"/>
      <c r="AD198" s="442"/>
      <c r="AE198" s="442"/>
      <c r="AF198" s="442"/>
      <c r="AG198" s="442"/>
      <c r="AH198" s="442"/>
      <c r="AI198" s="442"/>
      <c r="AJ198" s="442"/>
      <c r="AK198" s="442"/>
      <c r="AL198" s="442"/>
      <c r="AM198" s="442"/>
      <c r="AN198" s="442"/>
      <c r="AO198" s="442"/>
      <c r="AP198" s="442"/>
      <c r="AQ198" s="442"/>
      <c r="AR198" s="442"/>
      <c r="AS198" s="442"/>
      <c r="AT198" s="442"/>
      <c r="AU198" s="442"/>
      <c r="AV198" s="442"/>
      <c r="AW198" s="442"/>
      <c r="AX198" s="442"/>
      <c r="AY198" s="442"/>
      <c r="AZ198" s="442"/>
    </row>
    <row r="199" spans="2:52" ht="20.100000000000001" hidden="1" customHeight="1" outlineLevel="1">
      <c r="B199" s="434"/>
      <c r="C199" s="1002"/>
      <c r="D199" s="1003"/>
      <c r="E199" s="1003"/>
      <c r="F199" s="1004"/>
      <c r="G199" s="1005"/>
      <c r="H199" s="1006"/>
      <c r="I199" s="1006"/>
      <c r="J199" s="1006"/>
      <c r="K199" s="1007"/>
      <c r="L199" s="715"/>
      <c r="M199" s="715"/>
      <c r="N199" s="715"/>
      <c r="O199" s="715"/>
      <c r="P199" s="715"/>
      <c r="Q199" s="715"/>
      <c r="R199" s="715"/>
      <c r="S199" s="716"/>
      <c r="T199" s="717"/>
      <c r="U199" s="720">
        <f t="shared" si="61"/>
        <v>0</v>
      </c>
      <c r="V199" s="721">
        <f t="shared" si="62"/>
        <v>0</v>
      </c>
      <c r="W199" s="722">
        <f t="shared" si="63"/>
        <v>0</v>
      </c>
      <c r="X199" s="442"/>
      <c r="Y199" s="442"/>
      <c r="Z199" s="442"/>
      <c r="AA199" s="442"/>
      <c r="AB199" s="442"/>
      <c r="AC199" s="442"/>
      <c r="AD199" s="442"/>
      <c r="AE199" s="442"/>
      <c r="AF199" s="442"/>
      <c r="AG199" s="442"/>
      <c r="AH199" s="442"/>
      <c r="AI199" s="442"/>
      <c r="AJ199" s="442"/>
      <c r="AK199" s="442"/>
      <c r="AL199" s="442"/>
      <c r="AM199" s="442"/>
      <c r="AN199" s="442"/>
      <c r="AO199" s="442"/>
      <c r="AP199" s="442"/>
      <c r="AQ199" s="442"/>
      <c r="AR199" s="442"/>
      <c r="AS199" s="442"/>
      <c r="AT199" s="442"/>
      <c r="AU199" s="442"/>
      <c r="AV199" s="442"/>
      <c r="AW199" s="442"/>
      <c r="AX199" s="442"/>
      <c r="AY199" s="442"/>
      <c r="AZ199" s="442"/>
    </row>
    <row r="200" spans="2:52" ht="20.100000000000001" hidden="1" customHeight="1" outlineLevel="1">
      <c r="B200" s="434"/>
      <c r="C200" s="1002"/>
      <c r="D200" s="1003"/>
      <c r="E200" s="1003"/>
      <c r="F200" s="1004"/>
      <c r="G200" s="1005"/>
      <c r="H200" s="1006"/>
      <c r="I200" s="1006"/>
      <c r="J200" s="1006"/>
      <c r="K200" s="1007"/>
      <c r="L200" s="715"/>
      <c r="M200" s="715"/>
      <c r="N200" s="715"/>
      <c r="O200" s="715"/>
      <c r="P200" s="715"/>
      <c r="Q200" s="715"/>
      <c r="R200" s="715"/>
      <c r="S200" s="716"/>
      <c r="T200" s="717"/>
      <c r="U200" s="720">
        <f t="shared" si="61"/>
        <v>0</v>
      </c>
      <c r="V200" s="721">
        <f t="shared" si="62"/>
        <v>0</v>
      </c>
      <c r="W200" s="722">
        <f t="shared" si="63"/>
        <v>0</v>
      </c>
      <c r="X200" s="442"/>
      <c r="Y200" s="442"/>
      <c r="Z200" s="442"/>
      <c r="AA200" s="442"/>
      <c r="AB200" s="442"/>
      <c r="AC200" s="442"/>
      <c r="AD200" s="442"/>
      <c r="AE200" s="442"/>
      <c r="AF200" s="442"/>
      <c r="AG200" s="442"/>
      <c r="AH200" s="442"/>
      <c r="AI200" s="442"/>
      <c r="AJ200" s="442"/>
      <c r="AK200" s="442"/>
      <c r="AL200" s="442"/>
      <c r="AM200" s="442"/>
      <c r="AN200" s="442"/>
      <c r="AO200" s="442"/>
      <c r="AP200" s="442"/>
      <c r="AQ200" s="442"/>
      <c r="AR200" s="442"/>
      <c r="AS200" s="442"/>
      <c r="AT200" s="442"/>
      <c r="AU200" s="442"/>
      <c r="AV200" s="442"/>
      <c r="AW200" s="442"/>
      <c r="AX200" s="442"/>
      <c r="AY200" s="442"/>
      <c r="AZ200" s="442"/>
    </row>
    <row r="201" spans="2:52" ht="20.100000000000001" hidden="1" customHeight="1" outlineLevel="1">
      <c r="B201" s="434"/>
      <c r="C201" s="1002"/>
      <c r="D201" s="1003"/>
      <c r="E201" s="1003"/>
      <c r="F201" s="1004"/>
      <c r="G201" s="1005"/>
      <c r="H201" s="1006"/>
      <c r="I201" s="1006"/>
      <c r="J201" s="1006"/>
      <c r="K201" s="1007"/>
      <c r="L201" s="715"/>
      <c r="M201" s="715"/>
      <c r="N201" s="715"/>
      <c r="O201" s="715"/>
      <c r="P201" s="715"/>
      <c r="Q201" s="715"/>
      <c r="R201" s="715"/>
      <c r="S201" s="716"/>
      <c r="T201" s="717"/>
      <c r="U201" s="720">
        <f t="shared" si="61"/>
        <v>0</v>
      </c>
      <c r="V201" s="721">
        <f t="shared" si="62"/>
        <v>0</v>
      </c>
      <c r="W201" s="722">
        <f t="shared" si="63"/>
        <v>0</v>
      </c>
      <c r="X201" s="442"/>
      <c r="Y201" s="442"/>
      <c r="Z201" s="442"/>
      <c r="AA201" s="442"/>
      <c r="AB201" s="442"/>
      <c r="AC201" s="442"/>
      <c r="AD201" s="442"/>
      <c r="AE201" s="442"/>
      <c r="AF201" s="442"/>
      <c r="AG201" s="442"/>
      <c r="AH201" s="442"/>
      <c r="AI201" s="442"/>
      <c r="AJ201" s="442"/>
      <c r="AK201" s="442"/>
      <c r="AL201" s="442"/>
      <c r="AM201" s="442"/>
      <c r="AN201" s="442"/>
      <c r="AO201" s="442"/>
      <c r="AP201" s="442"/>
      <c r="AQ201" s="442"/>
      <c r="AR201" s="442"/>
      <c r="AS201" s="442"/>
      <c r="AT201" s="442"/>
      <c r="AU201" s="442"/>
      <c r="AV201" s="442"/>
      <c r="AW201" s="442"/>
      <c r="AX201" s="442"/>
      <c r="AY201" s="442"/>
      <c r="AZ201" s="442"/>
    </row>
    <row r="202" spans="2:52" ht="20.100000000000001" hidden="1" customHeight="1" outlineLevel="1">
      <c r="B202" s="434"/>
      <c r="C202" s="1002"/>
      <c r="D202" s="1003"/>
      <c r="E202" s="1003"/>
      <c r="F202" s="1004"/>
      <c r="G202" s="1005"/>
      <c r="H202" s="1006"/>
      <c r="I202" s="1006"/>
      <c r="J202" s="1006"/>
      <c r="K202" s="1007"/>
      <c r="L202" s="715"/>
      <c r="M202" s="715"/>
      <c r="N202" s="715"/>
      <c r="O202" s="715"/>
      <c r="P202" s="715"/>
      <c r="Q202" s="715"/>
      <c r="R202" s="715"/>
      <c r="S202" s="716"/>
      <c r="T202" s="717"/>
      <c r="U202" s="720">
        <f t="shared" si="61"/>
        <v>0</v>
      </c>
      <c r="V202" s="721">
        <f t="shared" si="62"/>
        <v>0</v>
      </c>
      <c r="W202" s="722">
        <f t="shared" si="63"/>
        <v>0</v>
      </c>
      <c r="X202" s="442"/>
      <c r="Y202" s="442"/>
      <c r="Z202" s="442"/>
      <c r="AA202" s="442"/>
      <c r="AB202" s="442"/>
      <c r="AC202" s="442"/>
      <c r="AD202" s="442"/>
      <c r="AE202" s="442"/>
      <c r="AF202" s="442"/>
      <c r="AG202" s="442"/>
      <c r="AH202" s="442"/>
      <c r="AI202" s="442"/>
      <c r="AJ202" s="442"/>
      <c r="AK202" s="442"/>
      <c r="AL202" s="442"/>
      <c r="AM202" s="442"/>
      <c r="AN202" s="442"/>
      <c r="AO202" s="442"/>
      <c r="AP202" s="442"/>
      <c r="AQ202" s="442"/>
      <c r="AR202" s="442"/>
      <c r="AS202" s="442"/>
      <c r="AT202" s="442"/>
      <c r="AU202" s="442"/>
      <c r="AV202" s="442"/>
      <c r="AW202" s="442"/>
      <c r="AX202" s="442"/>
      <c r="AY202" s="442"/>
      <c r="AZ202" s="442"/>
    </row>
    <row r="203" spans="2:52" ht="20.100000000000001" hidden="1" customHeight="1" outlineLevel="1">
      <c r="B203" s="434"/>
      <c r="C203" s="1002"/>
      <c r="D203" s="1003"/>
      <c r="E203" s="1003"/>
      <c r="F203" s="1004"/>
      <c r="G203" s="1005"/>
      <c r="H203" s="1006"/>
      <c r="I203" s="1006"/>
      <c r="J203" s="1006"/>
      <c r="K203" s="1007"/>
      <c r="L203" s="715"/>
      <c r="M203" s="715"/>
      <c r="N203" s="715"/>
      <c r="O203" s="715"/>
      <c r="P203" s="715"/>
      <c r="Q203" s="715"/>
      <c r="R203" s="715"/>
      <c r="S203" s="716"/>
      <c r="T203" s="717"/>
      <c r="U203" s="720">
        <f t="shared" si="61"/>
        <v>0</v>
      </c>
      <c r="V203" s="721">
        <f t="shared" si="62"/>
        <v>0</v>
      </c>
      <c r="W203" s="722">
        <f t="shared" si="63"/>
        <v>0</v>
      </c>
      <c r="X203" s="442"/>
      <c r="Y203" s="442"/>
      <c r="Z203" s="442"/>
      <c r="AA203" s="442"/>
      <c r="AB203" s="442"/>
      <c r="AC203" s="442"/>
      <c r="AD203" s="442"/>
      <c r="AE203" s="442"/>
      <c r="AF203" s="442"/>
      <c r="AG203" s="442"/>
      <c r="AH203" s="442"/>
      <c r="AI203" s="442"/>
      <c r="AJ203" s="442"/>
      <c r="AK203" s="442"/>
      <c r="AL203" s="442"/>
      <c r="AM203" s="442"/>
      <c r="AN203" s="442"/>
      <c r="AO203" s="442"/>
      <c r="AP203" s="442"/>
      <c r="AQ203" s="442"/>
      <c r="AR203" s="442"/>
      <c r="AS203" s="442"/>
      <c r="AT203" s="442"/>
      <c r="AU203" s="442"/>
      <c r="AV203" s="442"/>
      <c r="AW203" s="442"/>
      <c r="AX203" s="442"/>
      <c r="AY203" s="442"/>
      <c r="AZ203" s="442"/>
    </row>
    <row r="204" spans="2:52" s="19" customFormat="1" ht="9.9499999999999993" hidden="1" customHeight="1" outlineLevel="1">
      <c r="B204" s="435"/>
      <c r="C204" s="437"/>
      <c r="D204" s="437"/>
      <c r="E204" s="437"/>
      <c r="F204" s="437"/>
      <c r="G204" s="666"/>
      <c r="H204" s="666"/>
      <c r="I204" s="666"/>
      <c r="J204" s="666"/>
      <c r="K204" s="666"/>
      <c r="L204" s="438"/>
      <c r="M204" s="438"/>
      <c r="N204" s="438"/>
      <c r="O204" s="438"/>
      <c r="P204" s="438"/>
      <c r="Q204" s="438"/>
      <c r="R204" s="438"/>
      <c r="S204" s="438"/>
      <c r="T204" s="439"/>
      <c r="U204" s="439"/>
      <c r="V204" s="439"/>
      <c r="W204" s="667"/>
      <c r="X204" s="668"/>
      <c r="Y204" s="668"/>
      <c r="Z204" s="668"/>
      <c r="AA204" s="668"/>
      <c r="AB204" s="668"/>
      <c r="AC204" s="668"/>
      <c r="AD204" s="668"/>
      <c r="AE204" s="668"/>
      <c r="AF204" s="668"/>
      <c r="AG204" s="668"/>
      <c r="AH204" s="668"/>
      <c r="AI204" s="668"/>
      <c r="AJ204" s="668"/>
      <c r="AK204" s="668"/>
      <c r="AL204" s="668"/>
      <c r="AM204" s="668"/>
      <c r="AN204" s="668"/>
      <c r="AO204" s="668"/>
      <c r="AP204" s="668"/>
      <c r="AQ204" s="668"/>
      <c r="AR204" s="668"/>
      <c r="AS204" s="668"/>
      <c r="AT204" s="668"/>
      <c r="AU204" s="668"/>
      <c r="AV204" s="668"/>
      <c r="AW204" s="668"/>
      <c r="AX204" s="668"/>
      <c r="AY204" s="668"/>
      <c r="AZ204" s="668"/>
    </row>
    <row r="205" spans="2:52" ht="20.100000000000001" customHeight="1" collapsed="1">
      <c r="B205" s="32">
        <f>B193+1</f>
        <v>17</v>
      </c>
      <c r="C205" s="1013"/>
      <c r="D205" s="1014"/>
      <c r="E205" s="1014"/>
      <c r="F205" s="1015"/>
      <c r="G205" s="1016"/>
      <c r="H205" s="1017"/>
      <c r="I205" s="1017"/>
      <c r="J205" s="1017"/>
      <c r="K205" s="1018"/>
      <c r="L205" s="701">
        <f t="shared" ref="L205:R205" si="64">SUM(L206:L215)</f>
        <v>0</v>
      </c>
      <c r="M205" s="702">
        <f t="shared" si="64"/>
        <v>0</v>
      </c>
      <c r="N205" s="703">
        <f t="shared" si="64"/>
        <v>0</v>
      </c>
      <c r="O205" s="703">
        <f t="shared" si="64"/>
        <v>0</v>
      </c>
      <c r="P205" s="702">
        <f t="shared" si="64"/>
        <v>0</v>
      </c>
      <c r="Q205" s="704">
        <f t="shared" si="64"/>
        <v>0</v>
      </c>
      <c r="R205" s="701">
        <f t="shared" si="64"/>
        <v>0</v>
      </c>
      <c r="S205" s="705">
        <v>1</v>
      </c>
      <c r="T205" s="706">
        <f>(S206*T206)+(S207*T207)+(S208*T208)+(S209*T209)+(S210*T210)+(S211*T211)+(S212*T212)+(S213*T213)+(S214*T214)+(S215*T215)</f>
        <v>0</v>
      </c>
      <c r="U205" s="665">
        <f t="shared" ref="U205:U215" si="65">S205*T205*(1+MGKZ)*(1+Gewinn)*(1+Sicherheit)</f>
        <v>0</v>
      </c>
      <c r="V205" s="643">
        <f t="shared" ref="V205:V215" si="66">R205*Fertigung</f>
        <v>0</v>
      </c>
      <c r="W205" s="50">
        <f t="shared" ref="W205:W215" si="67">L205*$E$6+M205*$M$6+N205*$M$7+O205*$M$8+P205*$E$7+Q205*$M$9+U205+V205</f>
        <v>0</v>
      </c>
      <c r="X205" s="442"/>
      <c r="Y205" s="442"/>
      <c r="Z205" s="442"/>
      <c r="AA205" s="442"/>
      <c r="AB205" s="442"/>
      <c r="AC205" s="442"/>
      <c r="AD205" s="442"/>
      <c r="AE205" s="442"/>
      <c r="AF205" s="442"/>
      <c r="AG205" s="442"/>
      <c r="AH205" s="442"/>
      <c r="AI205" s="442"/>
      <c r="AJ205" s="442"/>
      <c r="AK205" s="442"/>
      <c r="AL205" s="442"/>
      <c r="AM205" s="442"/>
      <c r="AN205" s="442"/>
      <c r="AO205" s="442"/>
      <c r="AP205" s="442"/>
      <c r="AQ205" s="442"/>
      <c r="AR205" s="442"/>
      <c r="AS205" s="442"/>
      <c r="AT205" s="442"/>
      <c r="AU205" s="442"/>
      <c r="AV205" s="442"/>
      <c r="AW205" s="442"/>
      <c r="AX205" s="442"/>
      <c r="AY205" s="442"/>
      <c r="AZ205" s="442"/>
    </row>
    <row r="206" spans="2:52" ht="20.100000000000001" hidden="1" customHeight="1" outlineLevel="1">
      <c r="B206" s="433"/>
      <c r="C206" s="1002"/>
      <c r="D206" s="1003"/>
      <c r="E206" s="1003"/>
      <c r="F206" s="1004"/>
      <c r="G206" s="1005"/>
      <c r="H206" s="1006"/>
      <c r="I206" s="1006"/>
      <c r="J206" s="1006"/>
      <c r="K206" s="1007"/>
      <c r="L206" s="715"/>
      <c r="M206" s="715"/>
      <c r="N206" s="715"/>
      <c r="O206" s="715"/>
      <c r="P206" s="715"/>
      <c r="Q206" s="715"/>
      <c r="R206" s="715"/>
      <c r="S206" s="716"/>
      <c r="T206" s="717"/>
      <c r="U206" s="720">
        <f t="shared" si="65"/>
        <v>0</v>
      </c>
      <c r="V206" s="721">
        <f t="shared" si="66"/>
        <v>0</v>
      </c>
      <c r="W206" s="722">
        <f t="shared" si="67"/>
        <v>0</v>
      </c>
      <c r="X206" s="442"/>
      <c r="Y206" s="442"/>
      <c r="Z206" s="442"/>
      <c r="AA206" s="442"/>
      <c r="AB206" s="442"/>
      <c r="AC206" s="442"/>
      <c r="AD206" s="442"/>
      <c r="AE206" s="442"/>
      <c r="AF206" s="442"/>
      <c r="AG206" s="442"/>
      <c r="AH206" s="442"/>
      <c r="AI206" s="442"/>
      <c r="AJ206" s="442"/>
      <c r="AK206" s="442"/>
      <c r="AL206" s="442"/>
      <c r="AM206" s="442"/>
      <c r="AN206" s="442"/>
      <c r="AO206" s="442"/>
      <c r="AP206" s="442"/>
      <c r="AQ206" s="442"/>
      <c r="AR206" s="442"/>
      <c r="AS206" s="442"/>
      <c r="AT206" s="442"/>
      <c r="AU206" s="442"/>
      <c r="AV206" s="442"/>
      <c r="AW206" s="442"/>
      <c r="AX206" s="442"/>
      <c r="AY206" s="442"/>
      <c r="AZ206" s="442"/>
    </row>
    <row r="207" spans="2:52" ht="20.100000000000001" hidden="1" customHeight="1" outlineLevel="1">
      <c r="B207" s="434"/>
      <c r="C207" s="1002"/>
      <c r="D207" s="1003"/>
      <c r="E207" s="1003"/>
      <c r="F207" s="1004"/>
      <c r="G207" s="1005"/>
      <c r="H207" s="1006"/>
      <c r="I207" s="1006"/>
      <c r="J207" s="1006"/>
      <c r="K207" s="1007"/>
      <c r="L207" s="715"/>
      <c r="M207" s="715"/>
      <c r="N207" s="715"/>
      <c r="O207" s="715"/>
      <c r="P207" s="715"/>
      <c r="Q207" s="715"/>
      <c r="R207" s="715"/>
      <c r="S207" s="716"/>
      <c r="T207" s="717"/>
      <c r="U207" s="720">
        <f t="shared" si="65"/>
        <v>0</v>
      </c>
      <c r="V207" s="721">
        <f t="shared" si="66"/>
        <v>0</v>
      </c>
      <c r="W207" s="722">
        <f t="shared" si="67"/>
        <v>0</v>
      </c>
      <c r="X207" s="442"/>
      <c r="Y207" s="442"/>
      <c r="Z207" s="442"/>
      <c r="AA207" s="442"/>
      <c r="AB207" s="442"/>
      <c r="AC207" s="442"/>
      <c r="AD207" s="442"/>
      <c r="AE207" s="442"/>
      <c r="AF207" s="442"/>
      <c r="AG207" s="442"/>
      <c r="AH207" s="442"/>
      <c r="AI207" s="442"/>
      <c r="AJ207" s="442"/>
      <c r="AK207" s="442"/>
      <c r="AL207" s="442"/>
      <c r="AM207" s="442"/>
      <c r="AN207" s="442"/>
      <c r="AO207" s="442"/>
      <c r="AP207" s="442"/>
      <c r="AQ207" s="442"/>
      <c r="AR207" s="442"/>
      <c r="AS207" s="442"/>
      <c r="AT207" s="442"/>
      <c r="AU207" s="442"/>
      <c r="AV207" s="442"/>
      <c r="AW207" s="442"/>
      <c r="AX207" s="442"/>
      <c r="AY207" s="442"/>
      <c r="AZ207" s="442"/>
    </row>
    <row r="208" spans="2:52" ht="20.100000000000001" hidden="1" customHeight="1" outlineLevel="1">
      <c r="B208" s="434"/>
      <c r="C208" s="1002"/>
      <c r="D208" s="1003"/>
      <c r="E208" s="1003"/>
      <c r="F208" s="1004"/>
      <c r="G208" s="1005"/>
      <c r="H208" s="1006"/>
      <c r="I208" s="1006"/>
      <c r="J208" s="1006"/>
      <c r="K208" s="1007"/>
      <c r="L208" s="715"/>
      <c r="M208" s="715"/>
      <c r="N208" s="715"/>
      <c r="O208" s="715"/>
      <c r="P208" s="715"/>
      <c r="Q208" s="715"/>
      <c r="R208" s="715"/>
      <c r="S208" s="716"/>
      <c r="T208" s="717"/>
      <c r="U208" s="720">
        <f t="shared" si="65"/>
        <v>0</v>
      </c>
      <c r="V208" s="721">
        <f t="shared" si="66"/>
        <v>0</v>
      </c>
      <c r="W208" s="722">
        <f t="shared" si="67"/>
        <v>0</v>
      </c>
      <c r="X208" s="442"/>
      <c r="Y208" s="442"/>
      <c r="Z208" s="442"/>
      <c r="AA208" s="442"/>
      <c r="AB208" s="442"/>
      <c r="AC208" s="442"/>
      <c r="AD208" s="442"/>
      <c r="AE208" s="442"/>
      <c r="AF208" s="442"/>
      <c r="AG208" s="442"/>
      <c r="AH208" s="442"/>
      <c r="AI208" s="442"/>
      <c r="AJ208" s="442"/>
      <c r="AK208" s="442"/>
      <c r="AL208" s="442"/>
      <c r="AM208" s="442"/>
      <c r="AN208" s="442"/>
      <c r="AO208" s="442"/>
      <c r="AP208" s="442"/>
      <c r="AQ208" s="442"/>
      <c r="AR208" s="442"/>
      <c r="AS208" s="442"/>
      <c r="AT208" s="442"/>
      <c r="AU208" s="442"/>
      <c r="AV208" s="442"/>
      <c r="AW208" s="442"/>
      <c r="AX208" s="442"/>
      <c r="AY208" s="442"/>
      <c r="AZ208" s="442"/>
    </row>
    <row r="209" spans="2:52" ht="20.100000000000001" hidden="1" customHeight="1" outlineLevel="1">
      <c r="B209" s="434"/>
      <c r="C209" s="1002"/>
      <c r="D209" s="1003"/>
      <c r="E209" s="1003"/>
      <c r="F209" s="1004"/>
      <c r="G209" s="1005"/>
      <c r="H209" s="1006"/>
      <c r="I209" s="1006"/>
      <c r="J209" s="1006"/>
      <c r="K209" s="1007"/>
      <c r="L209" s="715"/>
      <c r="M209" s="715"/>
      <c r="N209" s="715"/>
      <c r="O209" s="715"/>
      <c r="P209" s="715"/>
      <c r="Q209" s="715"/>
      <c r="R209" s="715"/>
      <c r="S209" s="716"/>
      <c r="T209" s="717"/>
      <c r="U209" s="720">
        <f t="shared" si="65"/>
        <v>0</v>
      </c>
      <c r="V209" s="721">
        <f t="shared" si="66"/>
        <v>0</v>
      </c>
      <c r="W209" s="722">
        <f t="shared" si="67"/>
        <v>0</v>
      </c>
      <c r="X209" s="442"/>
      <c r="Y209" s="442"/>
      <c r="Z209" s="442"/>
      <c r="AA209" s="442"/>
      <c r="AB209" s="442"/>
      <c r="AC209" s="442"/>
      <c r="AD209" s="442"/>
      <c r="AE209" s="442"/>
      <c r="AF209" s="442"/>
      <c r="AG209" s="442"/>
      <c r="AH209" s="442"/>
      <c r="AI209" s="442"/>
      <c r="AJ209" s="442"/>
      <c r="AK209" s="442"/>
      <c r="AL209" s="442"/>
      <c r="AM209" s="442"/>
      <c r="AN209" s="442"/>
      <c r="AO209" s="442"/>
      <c r="AP209" s="442"/>
      <c r="AQ209" s="442"/>
      <c r="AR209" s="442"/>
      <c r="AS209" s="442"/>
      <c r="AT209" s="442"/>
      <c r="AU209" s="442"/>
      <c r="AV209" s="442"/>
      <c r="AW209" s="442"/>
      <c r="AX209" s="442"/>
      <c r="AY209" s="442"/>
      <c r="AZ209" s="442"/>
    </row>
    <row r="210" spans="2:52" ht="20.100000000000001" hidden="1" customHeight="1" outlineLevel="1">
      <c r="B210" s="434"/>
      <c r="C210" s="1002"/>
      <c r="D210" s="1003"/>
      <c r="E210" s="1003"/>
      <c r="F210" s="1004"/>
      <c r="G210" s="1005"/>
      <c r="H210" s="1006"/>
      <c r="I210" s="1006"/>
      <c r="J210" s="1006"/>
      <c r="K210" s="1007"/>
      <c r="L210" s="715"/>
      <c r="M210" s="715"/>
      <c r="N210" s="715"/>
      <c r="O210" s="715"/>
      <c r="P210" s="715"/>
      <c r="Q210" s="715"/>
      <c r="R210" s="715"/>
      <c r="S210" s="716"/>
      <c r="T210" s="717"/>
      <c r="U210" s="720">
        <f t="shared" si="65"/>
        <v>0</v>
      </c>
      <c r="V210" s="721">
        <f t="shared" si="66"/>
        <v>0</v>
      </c>
      <c r="W210" s="722">
        <f t="shared" si="67"/>
        <v>0</v>
      </c>
      <c r="X210" s="442"/>
      <c r="Y210" s="442"/>
      <c r="Z210" s="442"/>
      <c r="AA210" s="442"/>
      <c r="AB210" s="442"/>
      <c r="AC210" s="442"/>
      <c r="AD210" s="442"/>
      <c r="AE210" s="442"/>
      <c r="AF210" s="442"/>
      <c r="AG210" s="442"/>
      <c r="AH210" s="442"/>
      <c r="AI210" s="442"/>
      <c r="AJ210" s="442"/>
      <c r="AK210" s="442"/>
      <c r="AL210" s="442"/>
      <c r="AM210" s="442"/>
      <c r="AN210" s="442"/>
      <c r="AO210" s="442"/>
      <c r="AP210" s="442"/>
      <c r="AQ210" s="442"/>
      <c r="AR210" s="442"/>
      <c r="AS210" s="442"/>
      <c r="AT210" s="442"/>
      <c r="AU210" s="442"/>
      <c r="AV210" s="442"/>
      <c r="AW210" s="442"/>
      <c r="AX210" s="442"/>
      <c r="AY210" s="442"/>
      <c r="AZ210" s="442"/>
    </row>
    <row r="211" spans="2:52" ht="20.100000000000001" hidden="1" customHeight="1" outlineLevel="1">
      <c r="B211" s="434"/>
      <c r="C211" s="1002"/>
      <c r="D211" s="1003"/>
      <c r="E211" s="1003"/>
      <c r="F211" s="1004"/>
      <c r="G211" s="1005"/>
      <c r="H211" s="1006"/>
      <c r="I211" s="1006"/>
      <c r="J211" s="1006"/>
      <c r="K211" s="1007"/>
      <c r="L211" s="715"/>
      <c r="M211" s="715"/>
      <c r="N211" s="715"/>
      <c r="O211" s="715"/>
      <c r="P211" s="715"/>
      <c r="Q211" s="715"/>
      <c r="R211" s="715"/>
      <c r="S211" s="716"/>
      <c r="T211" s="717"/>
      <c r="U211" s="720">
        <f t="shared" si="65"/>
        <v>0</v>
      </c>
      <c r="V211" s="721">
        <f t="shared" si="66"/>
        <v>0</v>
      </c>
      <c r="W211" s="722">
        <f t="shared" si="67"/>
        <v>0</v>
      </c>
      <c r="X211" s="442"/>
      <c r="Y211" s="442"/>
      <c r="Z211" s="442"/>
      <c r="AA211" s="442"/>
      <c r="AB211" s="442"/>
      <c r="AC211" s="442"/>
      <c r="AD211" s="442"/>
      <c r="AE211" s="442"/>
      <c r="AF211" s="442"/>
      <c r="AG211" s="442"/>
      <c r="AH211" s="442"/>
      <c r="AI211" s="442"/>
      <c r="AJ211" s="442"/>
      <c r="AK211" s="442"/>
      <c r="AL211" s="442"/>
      <c r="AM211" s="442"/>
      <c r="AN211" s="442"/>
      <c r="AO211" s="442"/>
      <c r="AP211" s="442"/>
      <c r="AQ211" s="442"/>
      <c r="AR211" s="442"/>
      <c r="AS211" s="442"/>
      <c r="AT211" s="442"/>
      <c r="AU211" s="442"/>
      <c r="AV211" s="442"/>
      <c r="AW211" s="442"/>
      <c r="AX211" s="442"/>
      <c r="AY211" s="442"/>
      <c r="AZ211" s="442"/>
    </row>
    <row r="212" spans="2:52" ht="20.100000000000001" hidden="1" customHeight="1" outlineLevel="1">
      <c r="B212" s="434"/>
      <c r="C212" s="1002"/>
      <c r="D212" s="1003"/>
      <c r="E212" s="1003"/>
      <c r="F212" s="1004"/>
      <c r="G212" s="1005"/>
      <c r="H212" s="1006"/>
      <c r="I212" s="1006"/>
      <c r="J212" s="1006"/>
      <c r="K212" s="1007"/>
      <c r="L212" s="715"/>
      <c r="M212" s="715"/>
      <c r="N212" s="715"/>
      <c r="O212" s="715"/>
      <c r="P212" s="715"/>
      <c r="Q212" s="715"/>
      <c r="R212" s="715"/>
      <c r="S212" s="716"/>
      <c r="T212" s="717"/>
      <c r="U212" s="720">
        <f t="shared" si="65"/>
        <v>0</v>
      </c>
      <c r="V212" s="721">
        <f t="shared" si="66"/>
        <v>0</v>
      </c>
      <c r="W212" s="722">
        <f t="shared" si="67"/>
        <v>0</v>
      </c>
      <c r="X212" s="442"/>
      <c r="Y212" s="442"/>
      <c r="Z212" s="442"/>
      <c r="AA212" s="442"/>
      <c r="AB212" s="442"/>
      <c r="AC212" s="442"/>
      <c r="AD212" s="442"/>
      <c r="AE212" s="442"/>
      <c r="AF212" s="442"/>
      <c r="AG212" s="442"/>
      <c r="AH212" s="442"/>
      <c r="AI212" s="442"/>
      <c r="AJ212" s="442"/>
      <c r="AK212" s="442"/>
      <c r="AL212" s="442"/>
      <c r="AM212" s="442"/>
      <c r="AN212" s="442"/>
      <c r="AO212" s="442"/>
      <c r="AP212" s="442"/>
      <c r="AQ212" s="442"/>
      <c r="AR212" s="442"/>
      <c r="AS212" s="442"/>
      <c r="AT212" s="442"/>
      <c r="AU212" s="442"/>
      <c r="AV212" s="442"/>
      <c r="AW212" s="442"/>
      <c r="AX212" s="442"/>
      <c r="AY212" s="442"/>
      <c r="AZ212" s="442"/>
    </row>
    <row r="213" spans="2:52" ht="20.100000000000001" hidden="1" customHeight="1" outlineLevel="1">
      <c r="B213" s="434"/>
      <c r="C213" s="1002"/>
      <c r="D213" s="1003"/>
      <c r="E213" s="1003"/>
      <c r="F213" s="1004"/>
      <c r="G213" s="1005"/>
      <c r="H213" s="1006"/>
      <c r="I213" s="1006"/>
      <c r="J213" s="1006"/>
      <c r="K213" s="1007"/>
      <c r="L213" s="715"/>
      <c r="M213" s="715"/>
      <c r="N213" s="715"/>
      <c r="O213" s="715"/>
      <c r="P213" s="715"/>
      <c r="Q213" s="715"/>
      <c r="R213" s="715"/>
      <c r="S213" s="716"/>
      <c r="T213" s="717"/>
      <c r="U213" s="720">
        <f t="shared" si="65"/>
        <v>0</v>
      </c>
      <c r="V213" s="721">
        <f t="shared" si="66"/>
        <v>0</v>
      </c>
      <c r="W213" s="722">
        <f t="shared" si="67"/>
        <v>0</v>
      </c>
      <c r="X213" s="442"/>
      <c r="Y213" s="442"/>
      <c r="Z213" s="442"/>
      <c r="AA213" s="442"/>
      <c r="AB213" s="442"/>
      <c r="AC213" s="442"/>
      <c r="AD213" s="442"/>
      <c r="AE213" s="442"/>
      <c r="AF213" s="442"/>
      <c r="AG213" s="442"/>
      <c r="AH213" s="442"/>
      <c r="AI213" s="442"/>
      <c r="AJ213" s="442"/>
      <c r="AK213" s="442"/>
      <c r="AL213" s="442"/>
      <c r="AM213" s="442"/>
      <c r="AN213" s="442"/>
      <c r="AO213" s="442"/>
      <c r="AP213" s="442"/>
      <c r="AQ213" s="442"/>
      <c r="AR213" s="442"/>
      <c r="AS213" s="442"/>
      <c r="AT213" s="442"/>
      <c r="AU213" s="442"/>
      <c r="AV213" s="442"/>
      <c r="AW213" s="442"/>
      <c r="AX213" s="442"/>
      <c r="AY213" s="442"/>
      <c r="AZ213" s="442"/>
    </row>
    <row r="214" spans="2:52" ht="20.100000000000001" hidden="1" customHeight="1" outlineLevel="1">
      <c r="B214" s="434"/>
      <c r="C214" s="1002"/>
      <c r="D214" s="1003"/>
      <c r="E214" s="1003"/>
      <c r="F214" s="1004"/>
      <c r="G214" s="1005"/>
      <c r="H214" s="1006"/>
      <c r="I214" s="1006"/>
      <c r="J214" s="1006"/>
      <c r="K214" s="1007"/>
      <c r="L214" s="715"/>
      <c r="M214" s="715"/>
      <c r="N214" s="715"/>
      <c r="O214" s="715"/>
      <c r="P214" s="715"/>
      <c r="Q214" s="715"/>
      <c r="R214" s="715"/>
      <c r="S214" s="716"/>
      <c r="T214" s="717"/>
      <c r="U214" s="720">
        <f t="shared" si="65"/>
        <v>0</v>
      </c>
      <c r="V214" s="721">
        <f t="shared" si="66"/>
        <v>0</v>
      </c>
      <c r="W214" s="722">
        <f t="shared" si="67"/>
        <v>0</v>
      </c>
      <c r="X214" s="442"/>
      <c r="Y214" s="442"/>
      <c r="Z214" s="442"/>
      <c r="AA214" s="442"/>
      <c r="AB214" s="442"/>
      <c r="AC214" s="442"/>
      <c r="AD214" s="442"/>
      <c r="AE214" s="442"/>
      <c r="AF214" s="442"/>
      <c r="AG214" s="442"/>
      <c r="AH214" s="442"/>
      <c r="AI214" s="442"/>
      <c r="AJ214" s="442"/>
      <c r="AK214" s="442"/>
      <c r="AL214" s="442"/>
      <c r="AM214" s="442"/>
      <c r="AN214" s="442"/>
      <c r="AO214" s="442"/>
      <c r="AP214" s="442"/>
      <c r="AQ214" s="442"/>
      <c r="AR214" s="442"/>
      <c r="AS214" s="442"/>
      <c r="AT214" s="442"/>
      <c r="AU214" s="442"/>
      <c r="AV214" s="442"/>
      <c r="AW214" s="442"/>
      <c r="AX214" s="442"/>
      <c r="AY214" s="442"/>
      <c r="AZ214" s="442"/>
    </row>
    <row r="215" spans="2:52" ht="20.100000000000001" hidden="1" customHeight="1" outlineLevel="1">
      <c r="B215" s="434"/>
      <c r="C215" s="1002"/>
      <c r="D215" s="1003"/>
      <c r="E215" s="1003"/>
      <c r="F215" s="1004"/>
      <c r="G215" s="1005"/>
      <c r="H215" s="1006"/>
      <c r="I215" s="1006"/>
      <c r="J215" s="1006"/>
      <c r="K215" s="1007"/>
      <c r="L215" s="715"/>
      <c r="M215" s="715"/>
      <c r="N215" s="715"/>
      <c r="O215" s="715"/>
      <c r="P215" s="715"/>
      <c r="Q215" s="715"/>
      <c r="R215" s="715"/>
      <c r="S215" s="716"/>
      <c r="T215" s="717"/>
      <c r="U215" s="720">
        <f t="shared" si="65"/>
        <v>0</v>
      </c>
      <c r="V215" s="721">
        <f t="shared" si="66"/>
        <v>0</v>
      </c>
      <c r="W215" s="722">
        <f t="shared" si="67"/>
        <v>0</v>
      </c>
      <c r="X215" s="442"/>
      <c r="Y215" s="442"/>
      <c r="Z215" s="442"/>
      <c r="AA215" s="442"/>
      <c r="AB215" s="442"/>
      <c r="AC215" s="442"/>
      <c r="AD215" s="442"/>
      <c r="AE215" s="442"/>
      <c r="AF215" s="442"/>
      <c r="AG215" s="442"/>
      <c r="AH215" s="442"/>
      <c r="AI215" s="442"/>
      <c r="AJ215" s="442"/>
      <c r="AK215" s="442"/>
      <c r="AL215" s="442"/>
      <c r="AM215" s="442"/>
      <c r="AN215" s="442"/>
      <c r="AO215" s="442"/>
      <c r="AP215" s="442"/>
      <c r="AQ215" s="442"/>
      <c r="AR215" s="442"/>
      <c r="AS215" s="442"/>
      <c r="AT215" s="442"/>
      <c r="AU215" s="442"/>
      <c r="AV215" s="442"/>
      <c r="AW215" s="442"/>
      <c r="AX215" s="442"/>
      <c r="AY215" s="442"/>
      <c r="AZ215" s="442"/>
    </row>
    <row r="216" spans="2:52" s="19" customFormat="1" ht="9.9499999999999993" hidden="1" customHeight="1" outlineLevel="1">
      <c r="B216" s="435"/>
      <c r="C216" s="437"/>
      <c r="D216" s="437"/>
      <c r="E216" s="437"/>
      <c r="F216" s="437"/>
      <c r="G216" s="666"/>
      <c r="H216" s="666"/>
      <c r="I216" s="666"/>
      <c r="J216" s="666"/>
      <c r="K216" s="666"/>
      <c r="L216" s="438"/>
      <c r="M216" s="438"/>
      <c r="N216" s="438"/>
      <c r="O216" s="438"/>
      <c r="P216" s="438"/>
      <c r="Q216" s="438"/>
      <c r="R216" s="438"/>
      <c r="S216" s="438"/>
      <c r="T216" s="439"/>
      <c r="U216" s="439"/>
      <c r="V216" s="439"/>
      <c r="W216" s="667"/>
      <c r="X216" s="668"/>
      <c r="Y216" s="668"/>
      <c r="Z216" s="668"/>
      <c r="AA216" s="668"/>
      <c r="AB216" s="668"/>
      <c r="AC216" s="668"/>
      <c r="AD216" s="668"/>
      <c r="AE216" s="668"/>
      <c r="AF216" s="668"/>
      <c r="AG216" s="668"/>
      <c r="AH216" s="668"/>
      <c r="AI216" s="668"/>
      <c r="AJ216" s="668"/>
      <c r="AK216" s="668"/>
      <c r="AL216" s="668"/>
      <c r="AM216" s="668"/>
      <c r="AN216" s="668"/>
      <c r="AO216" s="668"/>
      <c r="AP216" s="668"/>
      <c r="AQ216" s="668"/>
      <c r="AR216" s="668"/>
      <c r="AS216" s="668"/>
      <c r="AT216" s="668"/>
      <c r="AU216" s="668"/>
      <c r="AV216" s="668"/>
      <c r="AW216" s="668"/>
      <c r="AX216" s="668"/>
      <c r="AY216" s="668"/>
      <c r="AZ216" s="668"/>
    </row>
    <row r="217" spans="2:52" ht="20.100000000000001" customHeight="1" collapsed="1">
      <c r="B217" s="32">
        <f>B205+1</f>
        <v>18</v>
      </c>
      <c r="C217" s="1013"/>
      <c r="D217" s="1014"/>
      <c r="E217" s="1014"/>
      <c r="F217" s="1015"/>
      <c r="G217" s="1016"/>
      <c r="H217" s="1017"/>
      <c r="I217" s="1017"/>
      <c r="J217" s="1017"/>
      <c r="K217" s="1018"/>
      <c r="L217" s="701">
        <f t="shared" ref="L217:R217" si="68">SUM(L218:L227)</f>
        <v>0</v>
      </c>
      <c r="M217" s="702">
        <f t="shared" si="68"/>
        <v>0</v>
      </c>
      <c r="N217" s="703">
        <f t="shared" si="68"/>
        <v>0</v>
      </c>
      <c r="O217" s="703">
        <f t="shared" si="68"/>
        <v>0</v>
      </c>
      <c r="P217" s="702">
        <f t="shared" si="68"/>
        <v>0</v>
      </c>
      <c r="Q217" s="704">
        <f t="shared" si="68"/>
        <v>0</v>
      </c>
      <c r="R217" s="701">
        <f t="shared" si="68"/>
        <v>0</v>
      </c>
      <c r="S217" s="705">
        <v>1</v>
      </c>
      <c r="T217" s="706">
        <f>(S218*T218)+(S219*T219)+(S220*T220)+(S221*T221)+(S222*T222)+(S223*T223)+(S224*T224)+(S225*T225)+(S226*T226)+(S227*T227)</f>
        <v>0</v>
      </c>
      <c r="U217" s="665">
        <f t="shared" ref="U217:U227" si="69">S217*T217*(1+MGKZ)*(1+Gewinn)*(1+Sicherheit)</f>
        <v>0</v>
      </c>
      <c r="V217" s="643">
        <f t="shared" ref="V217:V227" si="70">R217*Fertigung</f>
        <v>0</v>
      </c>
      <c r="W217" s="50">
        <f t="shared" ref="W217:W227" si="71">L217*$E$6+M217*$M$6+N217*$M$7+O217*$M$8+P217*$E$7+Q217*$M$9+U217+V217</f>
        <v>0</v>
      </c>
      <c r="X217" s="442"/>
      <c r="Y217" s="442"/>
      <c r="Z217" s="442"/>
      <c r="AA217" s="442"/>
      <c r="AB217" s="442"/>
      <c r="AC217" s="442"/>
      <c r="AD217" s="442"/>
      <c r="AE217" s="442"/>
      <c r="AF217" s="442"/>
      <c r="AG217" s="442"/>
      <c r="AH217" s="442"/>
      <c r="AI217" s="442"/>
      <c r="AJ217" s="442"/>
      <c r="AK217" s="442"/>
      <c r="AL217" s="442"/>
      <c r="AM217" s="442"/>
      <c r="AN217" s="442"/>
      <c r="AO217" s="442"/>
      <c r="AP217" s="442"/>
      <c r="AQ217" s="442"/>
      <c r="AR217" s="442"/>
      <c r="AS217" s="442"/>
      <c r="AT217" s="442"/>
      <c r="AU217" s="442"/>
      <c r="AV217" s="442"/>
      <c r="AW217" s="442"/>
      <c r="AX217" s="442"/>
      <c r="AY217" s="442"/>
      <c r="AZ217" s="442"/>
    </row>
    <row r="218" spans="2:52" ht="20.100000000000001" hidden="1" customHeight="1" outlineLevel="1">
      <c r="B218" s="433"/>
      <c r="C218" s="1002"/>
      <c r="D218" s="1003"/>
      <c r="E218" s="1003"/>
      <c r="F218" s="1004"/>
      <c r="G218" s="1005"/>
      <c r="H218" s="1006"/>
      <c r="I218" s="1006"/>
      <c r="J218" s="1006"/>
      <c r="K218" s="1007"/>
      <c r="L218" s="715"/>
      <c r="M218" s="715"/>
      <c r="N218" s="715"/>
      <c r="O218" s="715"/>
      <c r="P218" s="715"/>
      <c r="Q218" s="715"/>
      <c r="R218" s="715"/>
      <c r="S218" s="716"/>
      <c r="T218" s="717"/>
      <c r="U218" s="720">
        <f t="shared" si="69"/>
        <v>0</v>
      </c>
      <c r="V218" s="721">
        <f t="shared" si="70"/>
        <v>0</v>
      </c>
      <c r="W218" s="722">
        <f t="shared" si="71"/>
        <v>0</v>
      </c>
      <c r="X218" s="442"/>
      <c r="Y218" s="442"/>
      <c r="Z218" s="442"/>
      <c r="AA218" s="442"/>
      <c r="AB218" s="442"/>
      <c r="AC218" s="442"/>
      <c r="AD218" s="442"/>
      <c r="AE218" s="442"/>
      <c r="AF218" s="442"/>
      <c r="AG218" s="442"/>
      <c r="AH218" s="442"/>
      <c r="AI218" s="442"/>
      <c r="AJ218" s="442"/>
      <c r="AK218" s="442"/>
      <c r="AL218" s="442"/>
      <c r="AM218" s="442"/>
      <c r="AN218" s="442"/>
      <c r="AO218" s="442"/>
      <c r="AP218" s="442"/>
      <c r="AQ218" s="442"/>
      <c r="AR218" s="442"/>
      <c r="AS218" s="442"/>
      <c r="AT218" s="442"/>
      <c r="AU218" s="442"/>
      <c r="AV218" s="442"/>
      <c r="AW218" s="442"/>
      <c r="AX218" s="442"/>
      <c r="AY218" s="442"/>
      <c r="AZ218" s="442"/>
    </row>
    <row r="219" spans="2:52" ht="20.100000000000001" hidden="1" customHeight="1" outlineLevel="1">
      <c r="B219" s="434"/>
      <c r="C219" s="1002"/>
      <c r="D219" s="1003"/>
      <c r="E219" s="1003"/>
      <c r="F219" s="1004"/>
      <c r="G219" s="1005"/>
      <c r="H219" s="1006"/>
      <c r="I219" s="1006"/>
      <c r="J219" s="1006"/>
      <c r="K219" s="1007"/>
      <c r="L219" s="715"/>
      <c r="M219" s="715"/>
      <c r="N219" s="715"/>
      <c r="O219" s="715"/>
      <c r="P219" s="715"/>
      <c r="Q219" s="715"/>
      <c r="R219" s="715"/>
      <c r="S219" s="716"/>
      <c r="T219" s="717"/>
      <c r="U219" s="720">
        <f t="shared" si="69"/>
        <v>0</v>
      </c>
      <c r="V219" s="721">
        <f t="shared" si="70"/>
        <v>0</v>
      </c>
      <c r="W219" s="722">
        <f t="shared" si="71"/>
        <v>0</v>
      </c>
      <c r="X219" s="442"/>
      <c r="Y219" s="442"/>
      <c r="Z219" s="442"/>
      <c r="AA219" s="442"/>
      <c r="AB219" s="442"/>
      <c r="AC219" s="442"/>
      <c r="AD219" s="442"/>
      <c r="AE219" s="442"/>
      <c r="AF219" s="442"/>
      <c r="AG219" s="442"/>
      <c r="AH219" s="442"/>
      <c r="AI219" s="442"/>
      <c r="AJ219" s="442"/>
      <c r="AK219" s="442"/>
      <c r="AL219" s="442"/>
      <c r="AM219" s="442"/>
      <c r="AN219" s="442"/>
      <c r="AO219" s="442"/>
      <c r="AP219" s="442"/>
      <c r="AQ219" s="442"/>
      <c r="AR219" s="442"/>
      <c r="AS219" s="442"/>
      <c r="AT219" s="442"/>
      <c r="AU219" s="442"/>
      <c r="AV219" s="442"/>
      <c r="AW219" s="442"/>
      <c r="AX219" s="442"/>
      <c r="AY219" s="442"/>
      <c r="AZ219" s="442"/>
    </row>
    <row r="220" spans="2:52" ht="20.100000000000001" hidden="1" customHeight="1" outlineLevel="1">
      <c r="B220" s="434"/>
      <c r="C220" s="1002"/>
      <c r="D220" s="1003"/>
      <c r="E220" s="1003"/>
      <c r="F220" s="1004"/>
      <c r="G220" s="1005"/>
      <c r="H220" s="1006"/>
      <c r="I220" s="1006"/>
      <c r="J220" s="1006"/>
      <c r="K220" s="1007"/>
      <c r="L220" s="715"/>
      <c r="M220" s="715"/>
      <c r="N220" s="715"/>
      <c r="O220" s="715"/>
      <c r="P220" s="715"/>
      <c r="Q220" s="715"/>
      <c r="R220" s="715"/>
      <c r="S220" s="716"/>
      <c r="T220" s="717"/>
      <c r="U220" s="720">
        <f t="shared" si="69"/>
        <v>0</v>
      </c>
      <c r="V220" s="721">
        <f t="shared" si="70"/>
        <v>0</v>
      </c>
      <c r="W220" s="722">
        <f t="shared" si="71"/>
        <v>0</v>
      </c>
      <c r="X220" s="442"/>
      <c r="Y220" s="442"/>
      <c r="Z220" s="442"/>
      <c r="AA220" s="442"/>
      <c r="AB220" s="442"/>
      <c r="AC220" s="442"/>
      <c r="AD220" s="442"/>
      <c r="AE220" s="442"/>
      <c r="AF220" s="442"/>
      <c r="AG220" s="442"/>
      <c r="AH220" s="442"/>
      <c r="AI220" s="442"/>
      <c r="AJ220" s="442"/>
      <c r="AK220" s="442"/>
      <c r="AL220" s="442"/>
      <c r="AM220" s="442"/>
      <c r="AN220" s="442"/>
      <c r="AO220" s="442"/>
      <c r="AP220" s="442"/>
      <c r="AQ220" s="442"/>
      <c r="AR220" s="442"/>
      <c r="AS220" s="442"/>
      <c r="AT220" s="442"/>
      <c r="AU220" s="442"/>
      <c r="AV220" s="442"/>
      <c r="AW220" s="442"/>
      <c r="AX220" s="442"/>
      <c r="AY220" s="442"/>
      <c r="AZ220" s="442"/>
    </row>
    <row r="221" spans="2:52" ht="20.100000000000001" hidden="1" customHeight="1" outlineLevel="1">
      <c r="B221" s="434"/>
      <c r="C221" s="1002"/>
      <c r="D221" s="1003"/>
      <c r="E221" s="1003"/>
      <c r="F221" s="1004"/>
      <c r="G221" s="1005"/>
      <c r="H221" s="1006"/>
      <c r="I221" s="1006"/>
      <c r="J221" s="1006"/>
      <c r="K221" s="1007"/>
      <c r="L221" s="715"/>
      <c r="M221" s="715"/>
      <c r="N221" s="715"/>
      <c r="O221" s="715"/>
      <c r="P221" s="715"/>
      <c r="Q221" s="715"/>
      <c r="R221" s="715"/>
      <c r="S221" s="716"/>
      <c r="T221" s="717"/>
      <c r="U221" s="720">
        <f t="shared" si="69"/>
        <v>0</v>
      </c>
      <c r="V221" s="721">
        <f t="shared" si="70"/>
        <v>0</v>
      </c>
      <c r="W221" s="722">
        <f t="shared" si="71"/>
        <v>0</v>
      </c>
      <c r="X221" s="442"/>
      <c r="Y221" s="442"/>
      <c r="Z221" s="442"/>
      <c r="AA221" s="442"/>
      <c r="AB221" s="442"/>
      <c r="AC221" s="442"/>
      <c r="AD221" s="442"/>
      <c r="AE221" s="442"/>
      <c r="AF221" s="442"/>
      <c r="AG221" s="442"/>
      <c r="AH221" s="442"/>
      <c r="AI221" s="442"/>
      <c r="AJ221" s="442"/>
      <c r="AK221" s="442"/>
      <c r="AL221" s="442"/>
      <c r="AM221" s="442"/>
      <c r="AN221" s="442"/>
      <c r="AO221" s="442"/>
      <c r="AP221" s="442"/>
      <c r="AQ221" s="442"/>
      <c r="AR221" s="442"/>
      <c r="AS221" s="442"/>
      <c r="AT221" s="442"/>
      <c r="AU221" s="442"/>
      <c r="AV221" s="442"/>
      <c r="AW221" s="442"/>
      <c r="AX221" s="442"/>
      <c r="AY221" s="442"/>
      <c r="AZ221" s="442"/>
    </row>
    <row r="222" spans="2:52" ht="20.100000000000001" hidden="1" customHeight="1" outlineLevel="1">
      <c r="B222" s="434"/>
      <c r="C222" s="1002"/>
      <c r="D222" s="1003"/>
      <c r="E222" s="1003"/>
      <c r="F222" s="1004"/>
      <c r="G222" s="1005"/>
      <c r="H222" s="1006"/>
      <c r="I222" s="1006"/>
      <c r="J222" s="1006"/>
      <c r="K222" s="1007"/>
      <c r="L222" s="715"/>
      <c r="M222" s="715"/>
      <c r="N222" s="715"/>
      <c r="O222" s="715"/>
      <c r="P222" s="715"/>
      <c r="Q222" s="715"/>
      <c r="R222" s="715"/>
      <c r="S222" s="716"/>
      <c r="T222" s="717"/>
      <c r="U222" s="720">
        <f t="shared" si="69"/>
        <v>0</v>
      </c>
      <c r="V222" s="721">
        <f t="shared" si="70"/>
        <v>0</v>
      </c>
      <c r="W222" s="722">
        <f t="shared" si="71"/>
        <v>0</v>
      </c>
      <c r="X222" s="442"/>
      <c r="Y222" s="442"/>
      <c r="Z222" s="442"/>
      <c r="AA222" s="442"/>
      <c r="AB222" s="442"/>
      <c r="AC222" s="442"/>
      <c r="AD222" s="442"/>
      <c r="AE222" s="442"/>
      <c r="AF222" s="442"/>
      <c r="AG222" s="442"/>
      <c r="AH222" s="442"/>
      <c r="AI222" s="442"/>
      <c r="AJ222" s="442"/>
      <c r="AK222" s="442"/>
      <c r="AL222" s="442"/>
      <c r="AM222" s="442"/>
      <c r="AN222" s="442"/>
      <c r="AO222" s="442"/>
      <c r="AP222" s="442"/>
      <c r="AQ222" s="442"/>
      <c r="AR222" s="442"/>
      <c r="AS222" s="442"/>
      <c r="AT222" s="442"/>
      <c r="AU222" s="442"/>
      <c r="AV222" s="442"/>
      <c r="AW222" s="442"/>
      <c r="AX222" s="442"/>
      <c r="AY222" s="442"/>
      <c r="AZ222" s="442"/>
    </row>
    <row r="223" spans="2:52" ht="20.100000000000001" hidden="1" customHeight="1" outlineLevel="1">
      <c r="B223" s="434"/>
      <c r="C223" s="1002"/>
      <c r="D223" s="1003"/>
      <c r="E223" s="1003"/>
      <c r="F223" s="1004"/>
      <c r="G223" s="1005"/>
      <c r="H223" s="1006"/>
      <c r="I223" s="1006"/>
      <c r="J223" s="1006"/>
      <c r="K223" s="1007"/>
      <c r="L223" s="715"/>
      <c r="M223" s="715"/>
      <c r="N223" s="715"/>
      <c r="O223" s="715"/>
      <c r="P223" s="715"/>
      <c r="Q223" s="715"/>
      <c r="R223" s="715"/>
      <c r="S223" s="716"/>
      <c r="T223" s="717"/>
      <c r="U223" s="720">
        <f t="shared" si="69"/>
        <v>0</v>
      </c>
      <c r="V223" s="721">
        <f t="shared" si="70"/>
        <v>0</v>
      </c>
      <c r="W223" s="722">
        <f t="shared" si="71"/>
        <v>0</v>
      </c>
      <c r="X223" s="442"/>
      <c r="Y223" s="442"/>
      <c r="Z223" s="442"/>
      <c r="AA223" s="442"/>
      <c r="AB223" s="442"/>
      <c r="AC223" s="442"/>
      <c r="AD223" s="442"/>
      <c r="AE223" s="442"/>
      <c r="AF223" s="442"/>
      <c r="AG223" s="442"/>
      <c r="AH223" s="442"/>
      <c r="AI223" s="442"/>
      <c r="AJ223" s="442"/>
      <c r="AK223" s="442"/>
      <c r="AL223" s="442"/>
      <c r="AM223" s="442"/>
      <c r="AN223" s="442"/>
      <c r="AO223" s="442"/>
      <c r="AP223" s="442"/>
      <c r="AQ223" s="442"/>
      <c r="AR223" s="442"/>
      <c r="AS223" s="442"/>
      <c r="AT223" s="442"/>
      <c r="AU223" s="442"/>
      <c r="AV223" s="442"/>
      <c r="AW223" s="442"/>
      <c r="AX223" s="442"/>
      <c r="AY223" s="442"/>
      <c r="AZ223" s="442"/>
    </row>
    <row r="224" spans="2:52" ht="20.100000000000001" hidden="1" customHeight="1" outlineLevel="1">
      <c r="B224" s="434"/>
      <c r="C224" s="1002"/>
      <c r="D224" s="1003"/>
      <c r="E224" s="1003"/>
      <c r="F224" s="1004"/>
      <c r="G224" s="1005"/>
      <c r="H224" s="1006"/>
      <c r="I224" s="1006"/>
      <c r="J224" s="1006"/>
      <c r="K224" s="1007"/>
      <c r="L224" s="715"/>
      <c r="M224" s="715"/>
      <c r="N224" s="715"/>
      <c r="O224" s="715"/>
      <c r="P224" s="715"/>
      <c r="Q224" s="715"/>
      <c r="R224" s="715"/>
      <c r="S224" s="716"/>
      <c r="T224" s="717"/>
      <c r="U224" s="720">
        <f t="shared" si="69"/>
        <v>0</v>
      </c>
      <c r="V224" s="721">
        <f t="shared" si="70"/>
        <v>0</v>
      </c>
      <c r="W224" s="722">
        <f t="shared" si="71"/>
        <v>0</v>
      </c>
      <c r="X224" s="442"/>
      <c r="Y224" s="442"/>
      <c r="Z224" s="442"/>
      <c r="AA224" s="442"/>
      <c r="AB224" s="442"/>
      <c r="AC224" s="442"/>
      <c r="AD224" s="442"/>
      <c r="AE224" s="442"/>
      <c r="AF224" s="442"/>
      <c r="AG224" s="442"/>
      <c r="AH224" s="442"/>
      <c r="AI224" s="442"/>
      <c r="AJ224" s="442"/>
      <c r="AK224" s="442"/>
      <c r="AL224" s="442"/>
      <c r="AM224" s="442"/>
      <c r="AN224" s="442"/>
      <c r="AO224" s="442"/>
      <c r="AP224" s="442"/>
      <c r="AQ224" s="442"/>
      <c r="AR224" s="442"/>
      <c r="AS224" s="442"/>
      <c r="AT224" s="442"/>
      <c r="AU224" s="442"/>
      <c r="AV224" s="442"/>
      <c r="AW224" s="442"/>
      <c r="AX224" s="442"/>
      <c r="AY224" s="442"/>
      <c r="AZ224" s="442"/>
    </row>
    <row r="225" spans="2:52" ht="20.100000000000001" hidden="1" customHeight="1" outlineLevel="1">
      <c r="B225" s="434"/>
      <c r="C225" s="1002"/>
      <c r="D225" s="1003"/>
      <c r="E225" s="1003"/>
      <c r="F225" s="1004"/>
      <c r="G225" s="1005"/>
      <c r="H225" s="1006"/>
      <c r="I225" s="1006"/>
      <c r="J225" s="1006"/>
      <c r="K225" s="1007"/>
      <c r="L225" s="715"/>
      <c r="M225" s="715"/>
      <c r="N225" s="715"/>
      <c r="O225" s="715"/>
      <c r="P225" s="715"/>
      <c r="Q225" s="715"/>
      <c r="R225" s="715"/>
      <c r="S225" s="716"/>
      <c r="T225" s="717"/>
      <c r="U225" s="720">
        <f t="shared" si="69"/>
        <v>0</v>
      </c>
      <c r="V225" s="721">
        <f t="shared" si="70"/>
        <v>0</v>
      </c>
      <c r="W225" s="722">
        <f t="shared" si="71"/>
        <v>0</v>
      </c>
      <c r="X225" s="442"/>
      <c r="Y225" s="442"/>
      <c r="Z225" s="442"/>
      <c r="AA225" s="442"/>
      <c r="AB225" s="442"/>
      <c r="AC225" s="442"/>
      <c r="AD225" s="442"/>
      <c r="AE225" s="442"/>
      <c r="AF225" s="442"/>
      <c r="AG225" s="442"/>
      <c r="AH225" s="442"/>
      <c r="AI225" s="442"/>
      <c r="AJ225" s="442"/>
      <c r="AK225" s="442"/>
      <c r="AL225" s="442"/>
      <c r="AM225" s="442"/>
      <c r="AN225" s="442"/>
      <c r="AO225" s="442"/>
      <c r="AP225" s="442"/>
      <c r="AQ225" s="442"/>
      <c r="AR225" s="442"/>
      <c r="AS225" s="442"/>
      <c r="AT225" s="442"/>
      <c r="AU225" s="442"/>
      <c r="AV225" s="442"/>
      <c r="AW225" s="442"/>
      <c r="AX225" s="442"/>
      <c r="AY225" s="442"/>
      <c r="AZ225" s="442"/>
    </row>
    <row r="226" spans="2:52" ht="20.100000000000001" hidden="1" customHeight="1" outlineLevel="1">
      <c r="B226" s="434"/>
      <c r="C226" s="1002"/>
      <c r="D226" s="1003"/>
      <c r="E226" s="1003"/>
      <c r="F226" s="1004"/>
      <c r="G226" s="1005"/>
      <c r="H226" s="1006"/>
      <c r="I226" s="1006"/>
      <c r="J226" s="1006"/>
      <c r="K226" s="1007"/>
      <c r="L226" s="715"/>
      <c r="M226" s="715"/>
      <c r="N226" s="715"/>
      <c r="O226" s="715"/>
      <c r="P226" s="715"/>
      <c r="Q226" s="715"/>
      <c r="R226" s="715"/>
      <c r="S226" s="716"/>
      <c r="T226" s="717"/>
      <c r="U226" s="720">
        <f t="shared" si="69"/>
        <v>0</v>
      </c>
      <c r="V226" s="721">
        <f t="shared" si="70"/>
        <v>0</v>
      </c>
      <c r="W226" s="722">
        <f t="shared" si="71"/>
        <v>0</v>
      </c>
      <c r="X226" s="442"/>
      <c r="Y226" s="442"/>
      <c r="Z226" s="442"/>
      <c r="AA226" s="442"/>
      <c r="AB226" s="442"/>
      <c r="AC226" s="442"/>
      <c r="AD226" s="442"/>
      <c r="AE226" s="442"/>
      <c r="AF226" s="442"/>
      <c r="AG226" s="442"/>
      <c r="AH226" s="442"/>
      <c r="AI226" s="442"/>
      <c r="AJ226" s="442"/>
      <c r="AK226" s="442"/>
      <c r="AL226" s="442"/>
      <c r="AM226" s="442"/>
      <c r="AN226" s="442"/>
      <c r="AO226" s="442"/>
      <c r="AP226" s="442"/>
      <c r="AQ226" s="442"/>
      <c r="AR226" s="442"/>
      <c r="AS226" s="442"/>
      <c r="AT226" s="442"/>
      <c r="AU226" s="442"/>
      <c r="AV226" s="442"/>
      <c r="AW226" s="442"/>
      <c r="AX226" s="442"/>
      <c r="AY226" s="442"/>
      <c r="AZ226" s="442"/>
    </row>
    <row r="227" spans="2:52" ht="20.100000000000001" hidden="1" customHeight="1" outlineLevel="1">
      <c r="B227" s="434"/>
      <c r="C227" s="1002"/>
      <c r="D227" s="1003"/>
      <c r="E227" s="1003"/>
      <c r="F227" s="1004"/>
      <c r="G227" s="1005"/>
      <c r="H227" s="1006"/>
      <c r="I227" s="1006"/>
      <c r="J227" s="1006"/>
      <c r="K227" s="1007"/>
      <c r="L227" s="715"/>
      <c r="M227" s="715"/>
      <c r="N227" s="715"/>
      <c r="O227" s="715"/>
      <c r="P227" s="715"/>
      <c r="Q227" s="715"/>
      <c r="R227" s="715"/>
      <c r="S227" s="716"/>
      <c r="T227" s="717"/>
      <c r="U227" s="720">
        <f t="shared" si="69"/>
        <v>0</v>
      </c>
      <c r="V227" s="721">
        <f t="shared" si="70"/>
        <v>0</v>
      </c>
      <c r="W227" s="722">
        <f t="shared" si="71"/>
        <v>0</v>
      </c>
      <c r="X227" s="442"/>
      <c r="Y227" s="442"/>
      <c r="Z227" s="442"/>
      <c r="AA227" s="442"/>
      <c r="AB227" s="442"/>
      <c r="AC227" s="442"/>
      <c r="AD227" s="442"/>
      <c r="AE227" s="442"/>
      <c r="AF227" s="442"/>
      <c r="AG227" s="442"/>
      <c r="AH227" s="442"/>
      <c r="AI227" s="442"/>
      <c r="AJ227" s="442"/>
      <c r="AK227" s="442"/>
      <c r="AL227" s="442"/>
      <c r="AM227" s="442"/>
      <c r="AN227" s="442"/>
      <c r="AO227" s="442"/>
      <c r="AP227" s="442"/>
      <c r="AQ227" s="442"/>
      <c r="AR227" s="442"/>
      <c r="AS227" s="442"/>
      <c r="AT227" s="442"/>
      <c r="AU227" s="442"/>
      <c r="AV227" s="442"/>
      <c r="AW227" s="442"/>
      <c r="AX227" s="442"/>
      <c r="AY227" s="442"/>
      <c r="AZ227" s="442"/>
    </row>
    <row r="228" spans="2:52" s="19" customFormat="1" ht="9.9499999999999993" hidden="1" customHeight="1" outlineLevel="1">
      <c r="B228" s="435"/>
      <c r="C228" s="437"/>
      <c r="D228" s="437"/>
      <c r="E228" s="437"/>
      <c r="F228" s="437"/>
      <c r="G228" s="666"/>
      <c r="H228" s="666"/>
      <c r="I228" s="666"/>
      <c r="J228" s="666"/>
      <c r="K228" s="666"/>
      <c r="L228" s="438"/>
      <c r="M228" s="438"/>
      <c r="N228" s="438"/>
      <c r="O228" s="438"/>
      <c r="P228" s="438"/>
      <c r="Q228" s="438"/>
      <c r="R228" s="438"/>
      <c r="S228" s="438"/>
      <c r="T228" s="439"/>
      <c r="U228" s="439"/>
      <c r="V228" s="439"/>
      <c r="W228" s="667"/>
      <c r="X228" s="668"/>
      <c r="Y228" s="668"/>
      <c r="Z228" s="668"/>
      <c r="AA228" s="668"/>
      <c r="AB228" s="668"/>
      <c r="AC228" s="668"/>
      <c r="AD228" s="668"/>
      <c r="AE228" s="668"/>
      <c r="AF228" s="668"/>
      <c r="AG228" s="668"/>
      <c r="AH228" s="668"/>
      <c r="AI228" s="668"/>
      <c r="AJ228" s="668"/>
      <c r="AK228" s="668"/>
      <c r="AL228" s="668"/>
      <c r="AM228" s="668"/>
      <c r="AN228" s="668"/>
      <c r="AO228" s="668"/>
      <c r="AP228" s="668"/>
      <c r="AQ228" s="668"/>
      <c r="AR228" s="668"/>
      <c r="AS228" s="668"/>
      <c r="AT228" s="668"/>
      <c r="AU228" s="668"/>
      <c r="AV228" s="668"/>
      <c r="AW228" s="668"/>
      <c r="AX228" s="668"/>
      <c r="AY228" s="668"/>
      <c r="AZ228" s="668"/>
    </row>
    <row r="229" spans="2:52" ht="20.100000000000001" customHeight="1" collapsed="1">
      <c r="B229" s="32">
        <f>B217+1</f>
        <v>19</v>
      </c>
      <c r="C229" s="1013"/>
      <c r="D229" s="1014"/>
      <c r="E229" s="1014"/>
      <c r="F229" s="1015"/>
      <c r="G229" s="1016"/>
      <c r="H229" s="1017"/>
      <c r="I229" s="1017"/>
      <c r="J229" s="1017"/>
      <c r="K229" s="1018"/>
      <c r="L229" s="701">
        <f t="shared" ref="L229:R229" si="72">SUM(L230:L239)</f>
        <v>0</v>
      </c>
      <c r="M229" s="702">
        <f t="shared" si="72"/>
        <v>0</v>
      </c>
      <c r="N229" s="703">
        <f t="shared" si="72"/>
        <v>0</v>
      </c>
      <c r="O229" s="703">
        <f t="shared" si="72"/>
        <v>0</v>
      </c>
      <c r="P229" s="702">
        <f t="shared" si="72"/>
        <v>0</v>
      </c>
      <c r="Q229" s="704">
        <f t="shared" si="72"/>
        <v>0</v>
      </c>
      <c r="R229" s="701">
        <f t="shared" si="72"/>
        <v>0</v>
      </c>
      <c r="S229" s="705">
        <v>1</v>
      </c>
      <c r="T229" s="706">
        <f>(S230*T230)+(S231*T231)+(S232*T232)+(S233*T233)+(S234*T234)+(S235*T235)+(S236*T236)+(S237*T237)+(S238*T238)+(S239*T239)</f>
        <v>0</v>
      </c>
      <c r="U229" s="665">
        <f t="shared" ref="U229:U239" si="73">S229*T229*(1+MGKZ)*(1+Gewinn)*(1+Sicherheit)</f>
        <v>0</v>
      </c>
      <c r="V229" s="643">
        <f t="shared" ref="V229:V239" si="74">R229*Fertigung</f>
        <v>0</v>
      </c>
      <c r="W229" s="50">
        <f t="shared" ref="W229:W239" si="75">L229*$E$6+M229*$M$6+N229*$M$7+O229*$M$8+P229*$E$7+Q229*$M$9+U229+V229</f>
        <v>0</v>
      </c>
      <c r="X229" s="442"/>
      <c r="Y229" s="442"/>
      <c r="Z229" s="442"/>
      <c r="AA229" s="442"/>
      <c r="AB229" s="442"/>
      <c r="AC229" s="442"/>
      <c r="AD229" s="442"/>
      <c r="AE229" s="442"/>
      <c r="AF229" s="442"/>
      <c r="AG229" s="442"/>
      <c r="AH229" s="442"/>
      <c r="AI229" s="442"/>
      <c r="AJ229" s="442"/>
      <c r="AK229" s="442"/>
      <c r="AL229" s="442"/>
      <c r="AM229" s="442"/>
      <c r="AN229" s="442"/>
      <c r="AO229" s="442"/>
      <c r="AP229" s="442"/>
      <c r="AQ229" s="442"/>
      <c r="AR229" s="442"/>
      <c r="AS229" s="442"/>
      <c r="AT229" s="442"/>
      <c r="AU229" s="442"/>
      <c r="AV229" s="442"/>
      <c r="AW229" s="442"/>
      <c r="AX229" s="442"/>
      <c r="AY229" s="442"/>
      <c r="AZ229" s="442"/>
    </row>
    <row r="230" spans="2:52" ht="20.100000000000001" hidden="1" customHeight="1" outlineLevel="1">
      <c r="B230" s="433"/>
      <c r="C230" s="1002"/>
      <c r="D230" s="1003"/>
      <c r="E230" s="1003"/>
      <c r="F230" s="1004"/>
      <c r="G230" s="1005"/>
      <c r="H230" s="1006"/>
      <c r="I230" s="1006"/>
      <c r="J230" s="1006"/>
      <c r="K230" s="1007"/>
      <c r="L230" s="715"/>
      <c r="M230" s="715"/>
      <c r="N230" s="715"/>
      <c r="O230" s="715"/>
      <c r="P230" s="715"/>
      <c r="Q230" s="715"/>
      <c r="R230" s="715"/>
      <c r="S230" s="716"/>
      <c r="T230" s="717"/>
      <c r="U230" s="720">
        <f t="shared" si="73"/>
        <v>0</v>
      </c>
      <c r="V230" s="721">
        <f t="shared" si="74"/>
        <v>0</v>
      </c>
      <c r="W230" s="722">
        <f t="shared" si="75"/>
        <v>0</v>
      </c>
      <c r="X230" s="442"/>
      <c r="Y230" s="442"/>
      <c r="Z230" s="442"/>
      <c r="AA230" s="442"/>
      <c r="AB230" s="442"/>
      <c r="AC230" s="442"/>
      <c r="AD230" s="442"/>
      <c r="AE230" s="442"/>
      <c r="AF230" s="442"/>
      <c r="AG230" s="442"/>
      <c r="AH230" s="442"/>
      <c r="AI230" s="442"/>
      <c r="AJ230" s="442"/>
      <c r="AK230" s="442"/>
      <c r="AL230" s="442"/>
      <c r="AM230" s="442"/>
      <c r="AN230" s="442"/>
      <c r="AO230" s="442"/>
      <c r="AP230" s="442"/>
      <c r="AQ230" s="442"/>
      <c r="AR230" s="442"/>
      <c r="AS230" s="442"/>
      <c r="AT230" s="442"/>
      <c r="AU230" s="442"/>
      <c r="AV230" s="442"/>
      <c r="AW230" s="442"/>
      <c r="AX230" s="442"/>
      <c r="AY230" s="442"/>
      <c r="AZ230" s="442"/>
    </row>
    <row r="231" spans="2:52" ht="20.100000000000001" hidden="1" customHeight="1" outlineLevel="1">
      <c r="B231" s="434"/>
      <c r="C231" s="1002"/>
      <c r="D231" s="1003"/>
      <c r="E231" s="1003"/>
      <c r="F231" s="1004"/>
      <c r="G231" s="1005"/>
      <c r="H231" s="1006"/>
      <c r="I231" s="1006"/>
      <c r="J231" s="1006"/>
      <c r="K231" s="1007"/>
      <c r="L231" s="715"/>
      <c r="M231" s="715"/>
      <c r="N231" s="715"/>
      <c r="O231" s="715"/>
      <c r="P231" s="715"/>
      <c r="Q231" s="715"/>
      <c r="R231" s="715"/>
      <c r="S231" s="716"/>
      <c r="T231" s="717"/>
      <c r="U231" s="720">
        <f t="shared" si="73"/>
        <v>0</v>
      </c>
      <c r="V231" s="721">
        <f t="shared" si="74"/>
        <v>0</v>
      </c>
      <c r="W231" s="722">
        <f t="shared" si="75"/>
        <v>0</v>
      </c>
      <c r="X231" s="442"/>
      <c r="Y231" s="442"/>
      <c r="Z231" s="442"/>
      <c r="AA231" s="442"/>
      <c r="AB231" s="442"/>
      <c r="AC231" s="442"/>
      <c r="AD231" s="442"/>
      <c r="AE231" s="442"/>
      <c r="AF231" s="442"/>
      <c r="AG231" s="442"/>
      <c r="AH231" s="442"/>
      <c r="AI231" s="442"/>
      <c r="AJ231" s="442"/>
      <c r="AK231" s="442"/>
      <c r="AL231" s="442"/>
      <c r="AM231" s="442"/>
      <c r="AN231" s="442"/>
      <c r="AO231" s="442"/>
      <c r="AP231" s="442"/>
      <c r="AQ231" s="442"/>
      <c r="AR231" s="442"/>
      <c r="AS231" s="442"/>
      <c r="AT231" s="442"/>
      <c r="AU231" s="442"/>
      <c r="AV231" s="442"/>
      <c r="AW231" s="442"/>
      <c r="AX231" s="442"/>
      <c r="AY231" s="442"/>
      <c r="AZ231" s="442"/>
    </row>
    <row r="232" spans="2:52" ht="20.100000000000001" hidden="1" customHeight="1" outlineLevel="1">
      <c r="B232" s="434"/>
      <c r="C232" s="1002"/>
      <c r="D232" s="1003"/>
      <c r="E232" s="1003"/>
      <c r="F232" s="1004"/>
      <c r="G232" s="1005"/>
      <c r="H232" s="1006"/>
      <c r="I232" s="1006"/>
      <c r="J232" s="1006"/>
      <c r="K232" s="1007"/>
      <c r="L232" s="715"/>
      <c r="M232" s="715"/>
      <c r="N232" s="715"/>
      <c r="O232" s="715"/>
      <c r="P232" s="715"/>
      <c r="Q232" s="715"/>
      <c r="R232" s="715"/>
      <c r="S232" s="716"/>
      <c r="T232" s="717"/>
      <c r="U232" s="720">
        <f t="shared" si="73"/>
        <v>0</v>
      </c>
      <c r="V232" s="721">
        <f t="shared" si="74"/>
        <v>0</v>
      </c>
      <c r="W232" s="722">
        <f t="shared" si="75"/>
        <v>0</v>
      </c>
      <c r="X232" s="442"/>
      <c r="Y232" s="442"/>
      <c r="Z232" s="442"/>
      <c r="AA232" s="442"/>
      <c r="AB232" s="442"/>
      <c r="AC232" s="442"/>
      <c r="AD232" s="442"/>
      <c r="AE232" s="442"/>
      <c r="AF232" s="442"/>
      <c r="AG232" s="442"/>
      <c r="AH232" s="442"/>
      <c r="AI232" s="442"/>
      <c r="AJ232" s="442"/>
      <c r="AK232" s="442"/>
      <c r="AL232" s="442"/>
      <c r="AM232" s="442"/>
      <c r="AN232" s="442"/>
      <c r="AO232" s="442"/>
      <c r="AP232" s="442"/>
      <c r="AQ232" s="442"/>
      <c r="AR232" s="442"/>
      <c r="AS232" s="442"/>
      <c r="AT232" s="442"/>
      <c r="AU232" s="442"/>
      <c r="AV232" s="442"/>
      <c r="AW232" s="442"/>
      <c r="AX232" s="442"/>
      <c r="AY232" s="442"/>
      <c r="AZ232" s="442"/>
    </row>
    <row r="233" spans="2:52" ht="20.100000000000001" hidden="1" customHeight="1" outlineLevel="1">
      <c r="B233" s="434"/>
      <c r="C233" s="1002"/>
      <c r="D233" s="1003"/>
      <c r="E233" s="1003"/>
      <c r="F233" s="1004"/>
      <c r="G233" s="1005"/>
      <c r="H233" s="1006"/>
      <c r="I233" s="1006"/>
      <c r="J233" s="1006"/>
      <c r="K233" s="1007"/>
      <c r="L233" s="715"/>
      <c r="M233" s="715"/>
      <c r="N233" s="715"/>
      <c r="O233" s="715"/>
      <c r="P233" s="715"/>
      <c r="Q233" s="715"/>
      <c r="R233" s="715"/>
      <c r="S233" s="716"/>
      <c r="T233" s="717"/>
      <c r="U233" s="720">
        <f t="shared" si="73"/>
        <v>0</v>
      </c>
      <c r="V233" s="721">
        <f t="shared" si="74"/>
        <v>0</v>
      </c>
      <c r="W233" s="722">
        <f t="shared" si="75"/>
        <v>0</v>
      </c>
      <c r="X233" s="442"/>
      <c r="Y233" s="442"/>
      <c r="Z233" s="442"/>
      <c r="AA233" s="442"/>
      <c r="AB233" s="442"/>
      <c r="AC233" s="442"/>
      <c r="AD233" s="442"/>
      <c r="AE233" s="442"/>
      <c r="AF233" s="442"/>
      <c r="AG233" s="442"/>
      <c r="AH233" s="442"/>
      <c r="AI233" s="442"/>
      <c r="AJ233" s="442"/>
      <c r="AK233" s="442"/>
      <c r="AL233" s="442"/>
      <c r="AM233" s="442"/>
      <c r="AN233" s="442"/>
      <c r="AO233" s="442"/>
      <c r="AP233" s="442"/>
      <c r="AQ233" s="442"/>
      <c r="AR233" s="442"/>
      <c r="AS233" s="442"/>
      <c r="AT233" s="442"/>
      <c r="AU233" s="442"/>
      <c r="AV233" s="442"/>
      <c r="AW233" s="442"/>
      <c r="AX233" s="442"/>
      <c r="AY233" s="442"/>
      <c r="AZ233" s="442"/>
    </row>
    <row r="234" spans="2:52" ht="20.100000000000001" hidden="1" customHeight="1" outlineLevel="1">
      <c r="B234" s="434"/>
      <c r="C234" s="1002"/>
      <c r="D234" s="1003"/>
      <c r="E234" s="1003"/>
      <c r="F234" s="1004"/>
      <c r="G234" s="1005"/>
      <c r="H234" s="1006"/>
      <c r="I234" s="1006"/>
      <c r="J234" s="1006"/>
      <c r="K234" s="1007"/>
      <c r="L234" s="715"/>
      <c r="M234" s="715"/>
      <c r="N234" s="715"/>
      <c r="O234" s="715"/>
      <c r="P234" s="715"/>
      <c r="Q234" s="715"/>
      <c r="R234" s="715"/>
      <c r="S234" s="716"/>
      <c r="T234" s="717"/>
      <c r="U234" s="720">
        <f t="shared" si="73"/>
        <v>0</v>
      </c>
      <c r="V234" s="721">
        <f t="shared" si="74"/>
        <v>0</v>
      </c>
      <c r="W234" s="722">
        <f t="shared" si="75"/>
        <v>0</v>
      </c>
      <c r="X234" s="442"/>
      <c r="Y234" s="442"/>
      <c r="Z234" s="442"/>
      <c r="AA234" s="442"/>
      <c r="AB234" s="442"/>
      <c r="AC234" s="442"/>
      <c r="AD234" s="442"/>
      <c r="AE234" s="442"/>
      <c r="AF234" s="442"/>
      <c r="AG234" s="442"/>
      <c r="AH234" s="442"/>
      <c r="AI234" s="442"/>
      <c r="AJ234" s="442"/>
      <c r="AK234" s="442"/>
      <c r="AL234" s="442"/>
      <c r="AM234" s="442"/>
      <c r="AN234" s="442"/>
      <c r="AO234" s="442"/>
      <c r="AP234" s="442"/>
      <c r="AQ234" s="442"/>
      <c r="AR234" s="442"/>
      <c r="AS234" s="442"/>
      <c r="AT234" s="442"/>
      <c r="AU234" s="442"/>
      <c r="AV234" s="442"/>
      <c r="AW234" s="442"/>
      <c r="AX234" s="442"/>
      <c r="AY234" s="442"/>
      <c r="AZ234" s="442"/>
    </row>
    <row r="235" spans="2:52" ht="20.100000000000001" hidden="1" customHeight="1" outlineLevel="1">
      <c r="B235" s="434"/>
      <c r="C235" s="1002"/>
      <c r="D235" s="1003"/>
      <c r="E235" s="1003"/>
      <c r="F235" s="1004"/>
      <c r="G235" s="1005"/>
      <c r="H235" s="1006"/>
      <c r="I235" s="1006"/>
      <c r="J235" s="1006"/>
      <c r="K235" s="1007"/>
      <c r="L235" s="715"/>
      <c r="M235" s="715"/>
      <c r="N235" s="715"/>
      <c r="O235" s="715"/>
      <c r="P235" s="715"/>
      <c r="Q235" s="715"/>
      <c r="R235" s="715"/>
      <c r="S235" s="716"/>
      <c r="T235" s="717"/>
      <c r="U235" s="720">
        <f t="shared" si="73"/>
        <v>0</v>
      </c>
      <c r="V235" s="721">
        <f t="shared" si="74"/>
        <v>0</v>
      </c>
      <c r="W235" s="722">
        <f t="shared" si="75"/>
        <v>0</v>
      </c>
      <c r="X235" s="442"/>
      <c r="Y235" s="442"/>
      <c r="Z235" s="442"/>
      <c r="AA235" s="442"/>
      <c r="AB235" s="442"/>
      <c r="AC235" s="442"/>
      <c r="AD235" s="442"/>
      <c r="AE235" s="442"/>
      <c r="AF235" s="442"/>
      <c r="AG235" s="442"/>
      <c r="AH235" s="442"/>
      <c r="AI235" s="442"/>
      <c r="AJ235" s="442"/>
      <c r="AK235" s="442"/>
      <c r="AL235" s="442"/>
      <c r="AM235" s="442"/>
      <c r="AN235" s="442"/>
      <c r="AO235" s="442"/>
      <c r="AP235" s="442"/>
      <c r="AQ235" s="442"/>
      <c r="AR235" s="442"/>
      <c r="AS235" s="442"/>
      <c r="AT235" s="442"/>
      <c r="AU235" s="442"/>
      <c r="AV235" s="442"/>
      <c r="AW235" s="442"/>
      <c r="AX235" s="442"/>
      <c r="AY235" s="442"/>
      <c r="AZ235" s="442"/>
    </row>
    <row r="236" spans="2:52" ht="20.100000000000001" hidden="1" customHeight="1" outlineLevel="1">
      <c r="B236" s="434"/>
      <c r="C236" s="1002"/>
      <c r="D236" s="1003"/>
      <c r="E236" s="1003"/>
      <c r="F236" s="1004"/>
      <c r="G236" s="1005"/>
      <c r="H236" s="1006"/>
      <c r="I236" s="1006"/>
      <c r="J236" s="1006"/>
      <c r="K236" s="1007"/>
      <c r="L236" s="715"/>
      <c r="M236" s="715"/>
      <c r="N236" s="715"/>
      <c r="O236" s="715"/>
      <c r="P236" s="715"/>
      <c r="Q236" s="715"/>
      <c r="R236" s="715"/>
      <c r="S236" s="716"/>
      <c r="T236" s="717"/>
      <c r="U236" s="720">
        <f t="shared" si="73"/>
        <v>0</v>
      </c>
      <c r="V236" s="721">
        <f t="shared" si="74"/>
        <v>0</v>
      </c>
      <c r="W236" s="722">
        <f t="shared" si="75"/>
        <v>0</v>
      </c>
      <c r="X236" s="442"/>
      <c r="Y236" s="442"/>
      <c r="Z236" s="442"/>
      <c r="AA236" s="442"/>
      <c r="AB236" s="442"/>
      <c r="AC236" s="442"/>
      <c r="AD236" s="442"/>
      <c r="AE236" s="442"/>
      <c r="AF236" s="442"/>
      <c r="AG236" s="442"/>
      <c r="AH236" s="442"/>
      <c r="AI236" s="442"/>
      <c r="AJ236" s="442"/>
      <c r="AK236" s="442"/>
      <c r="AL236" s="442"/>
      <c r="AM236" s="442"/>
      <c r="AN236" s="442"/>
      <c r="AO236" s="442"/>
      <c r="AP236" s="442"/>
      <c r="AQ236" s="442"/>
      <c r="AR236" s="442"/>
      <c r="AS236" s="442"/>
      <c r="AT236" s="442"/>
      <c r="AU236" s="442"/>
      <c r="AV236" s="442"/>
      <c r="AW236" s="442"/>
      <c r="AX236" s="442"/>
      <c r="AY236" s="442"/>
      <c r="AZ236" s="442"/>
    </row>
    <row r="237" spans="2:52" ht="20.100000000000001" hidden="1" customHeight="1" outlineLevel="1">
      <c r="B237" s="434"/>
      <c r="C237" s="1002"/>
      <c r="D237" s="1003"/>
      <c r="E237" s="1003"/>
      <c r="F237" s="1004"/>
      <c r="G237" s="1005"/>
      <c r="H237" s="1006"/>
      <c r="I237" s="1006"/>
      <c r="J237" s="1006"/>
      <c r="K237" s="1007"/>
      <c r="L237" s="715"/>
      <c r="M237" s="715"/>
      <c r="N237" s="715"/>
      <c r="O237" s="715"/>
      <c r="P237" s="715"/>
      <c r="Q237" s="715"/>
      <c r="R237" s="715"/>
      <c r="S237" s="716"/>
      <c r="T237" s="717"/>
      <c r="U237" s="720">
        <f t="shared" si="73"/>
        <v>0</v>
      </c>
      <c r="V237" s="721">
        <f t="shared" si="74"/>
        <v>0</v>
      </c>
      <c r="W237" s="722">
        <f t="shared" si="75"/>
        <v>0</v>
      </c>
      <c r="X237" s="442"/>
      <c r="Y237" s="442"/>
      <c r="Z237" s="442"/>
      <c r="AA237" s="442"/>
      <c r="AB237" s="442"/>
      <c r="AC237" s="442"/>
      <c r="AD237" s="442"/>
      <c r="AE237" s="442"/>
      <c r="AF237" s="442"/>
      <c r="AG237" s="442"/>
      <c r="AH237" s="442"/>
      <c r="AI237" s="442"/>
      <c r="AJ237" s="442"/>
      <c r="AK237" s="442"/>
      <c r="AL237" s="442"/>
      <c r="AM237" s="442"/>
      <c r="AN237" s="442"/>
      <c r="AO237" s="442"/>
      <c r="AP237" s="442"/>
      <c r="AQ237" s="442"/>
      <c r="AR237" s="442"/>
      <c r="AS237" s="442"/>
      <c r="AT237" s="442"/>
      <c r="AU237" s="442"/>
      <c r="AV237" s="442"/>
      <c r="AW237" s="442"/>
      <c r="AX237" s="442"/>
      <c r="AY237" s="442"/>
      <c r="AZ237" s="442"/>
    </row>
    <row r="238" spans="2:52" ht="20.100000000000001" hidden="1" customHeight="1" outlineLevel="1">
      <c r="B238" s="434"/>
      <c r="C238" s="1002"/>
      <c r="D238" s="1003"/>
      <c r="E238" s="1003"/>
      <c r="F238" s="1004"/>
      <c r="G238" s="1005"/>
      <c r="H238" s="1006"/>
      <c r="I238" s="1006"/>
      <c r="J238" s="1006"/>
      <c r="K238" s="1007"/>
      <c r="L238" s="715"/>
      <c r="M238" s="715"/>
      <c r="N238" s="715"/>
      <c r="O238" s="715"/>
      <c r="P238" s="715"/>
      <c r="Q238" s="715"/>
      <c r="R238" s="715"/>
      <c r="S238" s="716"/>
      <c r="T238" s="717"/>
      <c r="U238" s="720">
        <f t="shared" si="73"/>
        <v>0</v>
      </c>
      <c r="V238" s="721">
        <f t="shared" si="74"/>
        <v>0</v>
      </c>
      <c r="W238" s="722">
        <f t="shared" si="75"/>
        <v>0</v>
      </c>
      <c r="X238" s="442"/>
      <c r="Y238" s="442"/>
      <c r="Z238" s="442"/>
      <c r="AA238" s="442"/>
      <c r="AB238" s="442"/>
      <c r="AC238" s="442"/>
      <c r="AD238" s="442"/>
      <c r="AE238" s="442"/>
      <c r="AF238" s="442"/>
      <c r="AG238" s="442"/>
      <c r="AH238" s="442"/>
      <c r="AI238" s="442"/>
      <c r="AJ238" s="442"/>
      <c r="AK238" s="442"/>
      <c r="AL238" s="442"/>
      <c r="AM238" s="442"/>
      <c r="AN238" s="442"/>
      <c r="AO238" s="442"/>
      <c r="AP238" s="442"/>
      <c r="AQ238" s="442"/>
      <c r="AR238" s="442"/>
      <c r="AS238" s="442"/>
      <c r="AT238" s="442"/>
      <c r="AU238" s="442"/>
      <c r="AV238" s="442"/>
      <c r="AW238" s="442"/>
      <c r="AX238" s="442"/>
      <c r="AY238" s="442"/>
      <c r="AZ238" s="442"/>
    </row>
    <row r="239" spans="2:52" ht="20.100000000000001" hidden="1" customHeight="1" outlineLevel="1">
      <c r="B239" s="434"/>
      <c r="C239" s="1002"/>
      <c r="D239" s="1003"/>
      <c r="E239" s="1003"/>
      <c r="F239" s="1004"/>
      <c r="G239" s="1005"/>
      <c r="H239" s="1006"/>
      <c r="I239" s="1006"/>
      <c r="J239" s="1006"/>
      <c r="K239" s="1007"/>
      <c r="L239" s="715"/>
      <c r="M239" s="715"/>
      <c r="N239" s="715"/>
      <c r="O239" s="715"/>
      <c r="P239" s="715"/>
      <c r="Q239" s="715"/>
      <c r="R239" s="715"/>
      <c r="S239" s="716"/>
      <c r="T239" s="717"/>
      <c r="U239" s="720">
        <f t="shared" si="73"/>
        <v>0</v>
      </c>
      <c r="V239" s="721">
        <f t="shared" si="74"/>
        <v>0</v>
      </c>
      <c r="W239" s="722">
        <f t="shared" si="75"/>
        <v>0</v>
      </c>
      <c r="X239" s="442"/>
      <c r="Y239" s="442"/>
      <c r="Z239" s="442"/>
      <c r="AA239" s="442"/>
      <c r="AB239" s="442"/>
      <c r="AC239" s="442"/>
      <c r="AD239" s="442"/>
      <c r="AE239" s="442"/>
      <c r="AF239" s="442"/>
      <c r="AG239" s="442"/>
      <c r="AH239" s="442"/>
      <c r="AI239" s="442"/>
      <c r="AJ239" s="442"/>
      <c r="AK239" s="442"/>
      <c r="AL239" s="442"/>
      <c r="AM239" s="442"/>
      <c r="AN239" s="442"/>
      <c r="AO239" s="442"/>
      <c r="AP239" s="442"/>
      <c r="AQ239" s="442"/>
      <c r="AR239" s="442"/>
      <c r="AS239" s="442"/>
      <c r="AT239" s="442"/>
      <c r="AU239" s="442"/>
      <c r="AV239" s="442"/>
      <c r="AW239" s="442"/>
      <c r="AX239" s="442"/>
      <c r="AY239" s="442"/>
      <c r="AZ239" s="442"/>
    </row>
    <row r="240" spans="2:52" s="19" customFormat="1" ht="9.9499999999999993" hidden="1" customHeight="1" outlineLevel="1">
      <c r="B240" s="435"/>
      <c r="C240" s="437"/>
      <c r="D240" s="437"/>
      <c r="E240" s="437"/>
      <c r="F240" s="437"/>
      <c r="G240" s="666"/>
      <c r="H240" s="666"/>
      <c r="I240" s="666"/>
      <c r="J240" s="666"/>
      <c r="K240" s="666"/>
      <c r="L240" s="438"/>
      <c r="M240" s="438"/>
      <c r="N240" s="438"/>
      <c r="O240" s="438"/>
      <c r="P240" s="438"/>
      <c r="Q240" s="438"/>
      <c r="R240" s="438"/>
      <c r="S240" s="438"/>
      <c r="T240" s="439"/>
      <c r="U240" s="432"/>
      <c r="V240" s="432"/>
      <c r="W240" s="667"/>
      <c r="X240" s="668"/>
      <c r="Y240" s="668"/>
      <c r="Z240" s="668"/>
      <c r="AA240" s="668"/>
      <c r="AB240" s="668"/>
      <c r="AC240" s="668"/>
      <c r="AD240" s="668"/>
      <c r="AE240" s="668"/>
      <c r="AF240" s="668"/>
      <c r="AG240" s="668"/>
      <c r="AH240" s="668"/>
      <c r="AI240" s="668"/>
      <c r="AJ240" s="668"/>
      <c r="AK240" s="668"/>
      <c r="AL240" s="668"/>
      <c r="AM240" s="668"/>
      <c r="AN240" s="668"/>
      <c r="AO240" s="668"/>
      <c r="AP240" s="668"/>
      <c r="AQ240" s="668"/>
      <c r="AR240" s="668"/>
      <c r="AS240" s="668"/>
      <c r="AT240" s="668"/>
      <c r="AU240" s="668"/>
      <c r="AV240" s="668"/>
      <c r="AW240" s="668"/>
      <c r="AX240" s="668"/>
      <c r="AY240" s="668"/>
      <c r="AZ240" s="668"/>
    </row>
    <row r="241" spans="2:52" ht="20.100000000000001" customHeight="1" collapsed="1">
      <c r="B241" s="32">
        <f>B229+1</f>
        <v>20</v>
      </c>
      <c r="C241" s="1013"/>
      <c r="D241" s="1014"/>
      <c r="E241" s="1014"/>
      <c r="F241" s="1015"/>
      <c r="G241" s="1016"/>
      <c r="H241" s="1017"/>
      <c r="I241" s="1017"/>
      <c r="J241" s="1017"/>
      <c r="K241" s="1018"/>
      <c r="L241" s="701">
        <f t="shared" ref="L241:R241" si="76">SUM(L242:L251)</f>
        <v>0</v>
      </c>
      <c r="M241" s="702">
        <f t="shared" si="76"/>
        <v>0</v>
      </c>
      <c r="N241" s="703">
        <f t="shared" si="76"/>
        <v>0</v>
      </c>
      <c r="O241" s="703">
        <f t="shared" si="76"/>
        <v>0</v>
      </c>
      <c r="P241" s="702">
        <f t="shared" si="76"/>
        <v>0</v>
      </c>
      <c r="Q241" s="704">
        <f t="shared" si="76"/>
        <v>0</v>
      </c>
      <c r="R241" s="701">
        <f t="shared" si="76"/>
        <v>0</v>
      </c>
      <c r="S241" s="705">
        <v>1</v>
      </c>
      <c r="T241" s="706">
        <f>(S242*T242)+(S243*T243)+(S244*T244)+(S245*T245)+(S246*T246)+(S247*T247)+(S248*T248)+(S249*T249)+(S250*T250)+(S251*T251)</f>
        <v>0</v>
      </c>
      <c r="U241" s="665">
        <f t="shared" ref="U241:U251" si="77">S241*T241*(1+MGKZ)*(1+Gewinn)*(1+Sicherheit)</f>
        <v>0</v>
      </c>
      <c r="V241" s="643">
        <f t="shared" ref="V241:V251" si="78">R241*Fertigung</f>
        <v>0</v>
      </c>
      <c r="W241" s="50">
        <f t="shared" ref="W241:W251" si="79">L241*$E$6+M241*$M$6+N241*$M$7+O241*$M$8+P241*$E$7+Q241*$M$9+U241+V241</f>
        <v>0</v>
      </c>
      <c r="X241" s="442"/>
      <c r="Y241" s="442"/>
      <c r="Z241" s="442"/>
      <c r="AA241" s="442"/>
      <c r="AB241" s="442"/>
      <c r="AC241" s="442"/>
      <c r="AD241" s="442"/>
      <c r="AE241" s="442"/>
      <c r="AF241" s="442"/>
      <c r="AG241" s="442"/>
      <c r="AH241" s="442"/>
      <c r="AI241" s="442"/>
      <c r="AJ241" s="442"/>
      <c r="AK241" s="442"/>
      <c r="AL241" s="442"/>
      <c r="AM241" s="442"/>
      <c r="AN241" s="442"/>
      <c r="AO241" s="442"/>
      <c r="AP241" s="442"/>
      <c r="AQ241" s="442"/>
      <c r="AR241" s="442"/>
      <c r="AS241" s="442"/>
      <c r="AT241" s="442"/>
      <c r="AU241" s="442"/>
      <c r="AV241" s="442"/>
      <c r="AW241" s="442"/>
      <c r="AX241" s="442"/>
      <c r="AY241" s="442"/>
      <c r="AZ241" s="442"/>
    </row>
    <row r="242" spans="2:52" ht="20.100000000000001" hidden="1" customHeight="1" outlineLevel="1">
      <c r="B242" s="433"/>
      <c r="C242" s="1002"/>
      <c r="D242" s="1003"/>
      <c r="E242" s="1003"/>
      <c r="F242" s="1004"/>
      <c r="G242" s="1005"/>
      <c r="H242" s="1006"/>
      <c r="I242" s="1006"/>
      <c r="J242" s="1006"/>
      <c r="K242" s="1007"/>
      <c r="L242" s="715"/>
      <c r="M242" s="715"/>
      <c r="N242" s="715"/>
      <c r="O242" s="715"/>
      <c r="P242" s="715"/>
      <c r="Q242" s="715"/>
      <c r="R242" s="715"/>
      <c r="S242" s="716"/>
      <c r="T242" s="717"/>
      <c r="U242" s="720">
        <f t="shared" si="77"/>
        <v>0</v>
      </c>
      <c r="V242" s="721">
        <f t="shared" si="78"/>
        <v>0</v>
      </c>
      <c r="W242" s="722">
        <f t="shared" si="79"/>
        <v>0</v>
      </c>
      <c r="X242" s="442"/>
      <c r="Y242" s="442"/>
      <c r="Z242" s="442"/>
      <c r="AA242" s="442"/>
      <c r="AB242" s="442"/>
      <c r="AC242" s="442"/>
      <c r="AD242" s="442"/>
      <c r="AE242" s="442"/>
      <c r="AF242" s="442"/>
      <c r="AG242" s="442"/>
      <c r="AH242" s="442"/>
      <c r="AI242" s="442"/>
      <c r="AJ242" s="442"/>
      <c r="AK242" s="442"/>
      <c r="AL242" s="442"/>
      <c r="AM242" s="442"/>
      <c r="AN242" s="442"/>
      <c r="AO242" s="442"/>
      <c r="AP242" s="442"/>
      <c r="AQ242" s="442"/>
      <c r="AR242" s="442"/>
      <c r="AS242" s="442"/>
      <c r="AT242" s="442"/>
      <c r="AU242" s="442"/>
      <c r="AV242" s="442"/>
      <c r="AW242" s="442"/>
      <c r="AX242" s="442"/>
      <c r="AY242" s="442"/>
      <c r="AZ242" s="442"/>
    </row>
    <row r="243" spans="2:52" ht="20.100000000000001" hidden="1" customHeight="1" outlineLevel="1">
      <c r="B243" s="434"/>
      <c r="C243" s="1002"/>
      <c r="D243" s="1003"/>
      <c r="E243" s="1003"/>
      <c r="F243" s="1004"/>
      <c r="G243" s="1005"/>
      <c r="H243" s="1006"/>
      <c r="I243" s="1006"/>
      <c r="J243" s="1006"/>
      <c r="K243" s="1007"/>
      <c r="L243" s="715"/>
      <c r="M243" s="715"/>
      <c r="N243" s="715"/>
      <c r="O243" s="715"/>
      <c r="P243" s="715"/>
      <c r="Q243" s="715"/>
      <c r="R243" s="715"/>
      <c r="S243" s="716"/>
      <c r="T243" s="717"/>
      <c r="U243" s="720">
        <f t="shared" si="77"/>
        <v>0</v>
      </c>
      <c r="V243" s="721">
        <f t="shared" si="78"/>
        <v>0</v>
      </c>
      <c r="W243" s="722">
        <f t="shared" si="79"/>
        <v>0</v>
      </c>
      <c r="X243" s="442"/>
      <c r="Y243" s="442"/>
      <c r="Z243" s="442"/>
      <c r="AA243" s="442"/>
      <c r="AB243" s="442"/>
      <c r="AC243" s="442"/>
      <c r="AD243" s="442"/>
      <c r="AE243" s="442"/>
      <c r="AF243" s="442"/>
      <c r="AG243" s="442"/>
      <c r="AH243" s="442"/>
      <c r="AI243" s="442"/>
      <c r="AJ243" s="442"/>
      <c r="AK243" s="442"/>
      <c r="AL243" s="442"/>
      <c r="AM243" s="442"/>
      <c r="AN243" s="442"/>
      <c r="AO243" s="442"/>
      <c r="AP243" s="442"/>
      <c r="AQ243" s="442"/>
      <c r="AR243" s="442"/>
      <c r="AS243" s="442"/>
      <c r="AT243" s="442"/>
      <c r="AU243" s="442"/>
      <c r="AV243" s="442"/>
      <c r="AW243" s="442"/>
      <c r="AX243" s="442"/>
      <c r="AY243" s="442"/>
      <c r="AZ243" s="442"/>
    </row>
    <row r="244" spans="2:52" ht="20.100000000000001" hidden="1" customHeight="1" outlineLevel="1">
      <c r="B244" s="434"/>
      <c r="C244" s="1002"/>
      <c r="D244" s="1003"/>
      <c r="E244" s="1003"/>
      <c r="F244" s="1004"/>
      <c r="G244" s="1005"/>
      <c r="H244" s="1006"/>
      <c r="I244" s="1006"/>
      <c r="J244" s="1006"/>
      <c r="K244" s="1007"/>
      <c r="L244" s="715"/>
      <c r="M244" s="715"/>
      <c r="N244" s="715"/>
      <c r="O244" s="715"/>
      <c r="P244" s="715"/>
      <c r="Q244" s="715"/>
      <c r="R244" s="715"/>
      <c r="S244" s="716"/>
      <c r="T244" s="717"/>
      <c r="U244" s="720">
        <f t="shared" si="77"/>
        <v>0</v>
      </c>
      <c r="V244" s="721">
        <f t="shared" si="78"/>
        <v>0</v>
      </c>
      <c r="W244" s="722">
        <f t="shared" si="79"/>
        <v>0</v>
      </c>
      <c r="X244" s="442"/>
      <c r="Y244" s="442"/>
      <c r="Z244" s="442"/>
      <c r="AA244" s="442"/>
      <c r="AB244" s="442"/>
      <c r="AC244" s="442"/>
      <c r="AD244" s="442"/>
      <c r="AE244" s="442"/>
      <c r="AF244" s="442"/>
      <c r="AG244" s="442"/>
      <c r="AH244" s="442"/>
      <c r="AI244" s="442"/>
      <c r="AJ244" s="442"/>
      <c r="AK244" s="442"/>
      <c r="AL244" s="442"/>
      <c r="AM244" s="442"/>
      <c r="AN244" s="442"/>
      <c r="AO244" s="442"/>
      <c r="AP244" s="442"/>
      <c r="AQ244" s="442"/>
      <c r="AR244" s="442"/>
      <c r="AS244" s="442"/>
      <c r="AT244" s="442"/>
      <c r="AU244" s="442"/>
      <c r="AV244" s="442"/>
      <c r="AW244" s="442"/>
      <c r="AX244" s="442"/>
      <c r="AY244" s="442"/>
      <c r="AZ244" s="442"/>
    </row>
    <row r="245" spans="2:52" ht="20.100000000000001" hidden="1" customHeight="1" outlineLevel="1">
      <c r="B245" s="434"/>
      <c r="C245" s="1002"/>
      <c r="D245" s="1003"/>
      <c r="E245" s="1003"/>
      <c r="F245" s="1004"/>
      <c r="G245" s="1005"/>
      <c r="H245" s="1006"/>
      <c r="I245" s="1006"/>
      <c r="J245" s="1006"/>
      <c r="K245" s="1007"/>
      <c r="L245" s="715"/>
      <c r="M245" s="715"/>
      <c r="N245" s="715"/>
      <c r="O245" s="715"/>
      <c r="P245" s="715"/>
      <c r="Q245" s="715"/>
      <c r="R245" s="715"/>
      <c r="S245" s="716"/>
      <c r="T245" s="717"/>
      <c r="U245" s="720">
        <f t="shared" si="77"/>
        <v>0</v>
      </c>
      <c r="V245" s="721">
        <f t="shared" si="78"/>
        <v>0</v>
      </c>
      <c r="W245" s="722">
        <f t="shared" si="79"/>
        <v>0</v>
      </c>
      <c r="X245" s="442"/>
      <c r="Y245" s="442"/>
      <c r="Z245" s="442"/>
      <c r="AA245" s="442"/>
      <c r="AB245" s="442"/>
      <c r="AC245" s="442"/>
      <c r="AD245" s="442"/>
      <c r="AE245" s="442"/>
      <c r="AF245" s="442"/>
      <c r="AG245" s="442"/>
      <c r="AH245" s="442"/>
      <c r="AI245" s="442"/>
      <c r="AJ245" s="442"/>
      <c r="AK245" s="442"/>
      <c r="AL245" s="442"/>
      <c r="AM245" s="442"/>
      <c r="AN245" s="442"/>
      <c r="AO245" s="442"/>
      <c r="AP245" s="442"/>
      <c r="AQ245" s="442"/>
      <c r="AR245" s="442"/>
      <c r="AS245" s="442"/>
      <c r="AT245" s="442"/>
      <c r="AU245" s="442"/>
      <c r="AV245" s="442"/>
      <c r="AW245" s="442"/>
      <c r="AX245" s="442"/>
      <c r="AY245" s="442"/>
      <c r="AZ245" s="442"/>
    </row>
    <row r="246" spans="2:52" ht="20.100000000000001" hidden="1" customHeight="1" outlineLevel="1">
      <c r="B246" s="434"/>
      <c r="C246" s="1002"/>
      <c r="D246" s="1003"/>
      <c r="E246" s="1003"/>
      <c r="F246" s="1004"/>
      <c r="G246" s="1005"/>
      <c r="H246" s="1006"/>
      <c r="I246" s="1006"/>
      <c r="J246" s="1006"/>
      <c r="K246" s="1007"/>
      <c r="L246" s="715"/>
      <c r="M246" s="715"/>
      <c r="N246" s="715"/>
      <c r="O246" s="715"/>
      <c r="P246" s="715"/>
      <c r="Q246" s="715"/>
      <c r="R246" s="715"/>
      <c r="S246" s="716"/>
      <c r="T246" s="717"/>
      <c r="U246" s="720">
        <f t="shared" si="77"/>
        <v>0</v>
      </c>
      <c r="V246" s="721">
        <f t="shared" si="78"/>
        <v>0</v>
      </c>
      <c r="W246" s="722">
        <f t="shared" si="79"/>
        <v>0</v>
      </c>
      <c r="X246" s="442"/>
      <c r="Y246" s="442"/>
      <c r="Z246" s="442"/>
      <c r="AA246" s="442"/>
      <c r="AB246" s="442"/>
      <c r="AC246" s="442"/>
      <c r="AD246" s="442"/>
      <c r="AE246" s="442"/>
      <c r="AF246" s="442"/>
      <c r="AG246" s="442"/>
      <c r="AH246" s="442"/>
      <c r="AI246" s="442"/>
      <c r="AJ246" s="442"/>
      <c r="AK246" s="442"/>
      <c r="AL246" s="442"/>
      <c r="AM246" s="442"/>
      <c r="AN246" s="442"/>
      <c r="AO246" s="442"/>
      <c r="AP246" s="442"/>
      <c r="AQ246" s="442"/>
      <c r="AR246" s="442"/>
      <c r="AS246" s="442"/>
      <c r="AT246" s="442"/>
      <c r="AU246" s="442"/>
      <c r="AV246" s="442"/>
      <c r="AW246" s="442"/>
      <c r="AX246" s="442"/>
      <c r="AY246" s="442"/>
      <c r="AZ246" s="442"/>
    </row>
    <row r="247" spans="2:52" ht="20.100000000000001" hidden="1" customHeight="1" outlineLevel="1">
      <c r="B247" s="434"/>
      <c r="C247" s="1002"/>
      <c r="D247" s="1003"/>
      <c r="E247" s="1003"/>
      <c r="F247" s="1004"/>
      <c r="G247" s="1005"/>
      <c r="H247" s="1006"/>
      <c r="I247" s="1006"/>
      <c r="J247" s="1006"/>
      <c r="K247" s="1007"/>
      <c r="L247" s="715"/>
      <c r="M247" s="715"/>
      <c r="N247" s="715"/>
      <c r="O247" s="715"/>
      <c r="P247" s="715"/>
      <c r="Q247" s="715"/>
      <c r="R247" s="715"/>
      <c r="S247" s="716"/>
      <c r="T247" s="717"/>
      <c r="U247" s="720">
        <f t="shared" si="77"/>
        <v>0</v>
      </c>
      <c r="V247" s="721">
        <f t="shared" si="78"/>
        <v>0</v>
      </c>
      <c r="W247" s="722">
        <f t="shared" si="79"/>
        <v>0</v>
      </c>
      <c r="X247" s="442"/>
      <c r="Y247" s="442"/>
      <c r="Z247" s="442"/>
      <c r="AA247" s="442"/>
      <c r="AB247" s="442"/>
      <c r="AC247" s="442"/>
      <c r="AD247" s="442"/>
      <c r="AE247" s="442"/>
      <c r="AF247" s="442"/>
      <c r="AG247" s="442"/>
      <c r="AH247" s="442"/>
      <c r="AI247" s="442"/>
      <c r="AJ247" s="442"/>
      <c r="AK247" s="442"/>
      <c r="AL247" s="442"/>
      <c r="AM247" s="442"/>
      <c r="AN247" s="442"/>
      <c r="AO247" s="442"/>
      <c r="AP247" s="442"/>
      <c r="AQ247" s="442"/>
      <c r="AR247" s="442"/>
      <c r="AS247" s="442"/>
      <c r="AT247" s="442"/>
      <c r="AU247" s="442"/>
      <c r="AV247" s="442"/>
      <c r="AW247" s="442"/>
      <c r="AX247" s="442"/>
      <c r="AY247" s="442"/>
      <c r="AZ247" s="442"/>
    </row>
    <row r="248" spans="2:52" ht="20.100000000000001" hidden="1" customHeight="1" outlineLevel="1">
      <c r="B248" s="434"/>
      <c r="C248" s="1002"/>
      <c r="D248" s="1003"/>
      <c r="E248" s="1003"/>
      <c r="F248" s="1004"/>
      <c r="G248" s="1005"/>
      <c r="H248" s="1006"/>
      <c r="I248" s="1006"/>
      <c r="J248" s="1006"/>
      <c r="K248" s="1007"/>
      <c r="L248" s="715"/>
      <c r="M248" s="715"/>
      <c r="N248" s="715"/>
      <c r="O248" s="715"/>
      <c r="P248" s="715"/>
      <c r="Q248" s="715"/>
      <c r="R248" s="715"/>
      <c r="S248" s="716"/>
      <c r="T248" s="717"/>
      <c r="U248" s="720">
        <f t="shared" si="77"/>
        <v>0</v>
      </c>
      <c r="V248" s="721">
        <f t="shared" si="78"/>
        <v>0</v>
      </c>
      <c r="W248" s="722">
        <f t="shared" si="79"/>
        <v>0</v>
      </c>
      <c r="X248" s="442"/>
      <c r="Y248" s="442"/>
      <c r="Z248" s="442"/>
      <c r="AA248" s="442"/>
      <c r="AB248" s="442"/>
      <c r="AC248" s="442"/>
      <c r="AD248" s="442"/>
      <c r="AE248" s="442"/>
      <c r="AF248" s="442"/>
      <c r="AG248" s="442"/>
      <c r="AH248" s="442"/>
      <c r="AI248" s="442"/>
      <c r="AJ248" s="442"/>
      <c r="AK248" s="442"/>
      <c r="AL248" s="442"/>
      <c r="AM248" s="442"/>
      <c r="AN248" s="442"/>
      <c r="AO248" s="442"/>
      <c r="AP248" s="442"/>
      <c r="AQ248" s="442"/>
      <c r="AR248" s="442"/>
      <c r="AS248" s="442"/>
      <c r="AT248" s="442"/>
      <c r="AU248" s="442"/>
      <c r="AV248" s="442"/>
      <c r="AW248" s="442"/>
      <c r="AX248" s="442"/>
      <c r="AY248" s="442"/>
      <c r="AZ248" s="442"/>
    </row>
    <row r="249" spans="2:52" ht="20.100000000000001" hidden="1" customHeight="1" outlineLevel="1">
      <c r="B249" s="434"/>
      <c r="C249" s="1002"/>
      <c r="D249" s="1003"/>
      <c r="E249" s="1003"/>
      <c r="F249" s="1004"/>
      <c r="G249" s="1005"/>
      <c r="H249" s="1006"/>
      <c r="I249" s="1006"/>
      <c r="J249" s="1006"/>
      <c r="K249" s="1007"/>
      <c r="L249" s="715"/>
      <c r="M249" s="715"/>
      <c r="N249" s="715"/>
      <c r="O249" s="715"/>
      <c r="P249" s="715"/>
      <c r="Q249" s="715"/>
      <c r="R249" s="715"/>
      <c r="S249" s="716"/>
      <c r="T249" s="717"/>
      <c r="U249" s="720">
        <f t="shared" si="77"/>
        <v>0</v>
      </c>
      <c r="V249" s="721">
        <f t="shared" si="78"/>
        <v>0</v>
      </c>
      <c r="W249" s="722">
        <f t="shared" si="79"/>
        <v>0</v>
      </c>
      <c r="X249" s="442"/>
      <c r="Y249" s="442"/>
      <c r="Z249" s="442"/>
      <c r="AA249" s="442"/>
      <c r="AB249" s="442"/>
      <c r="AC249" s="442"/>
      <c r="AD249" s="442"/>
      <c r="AE249" s="442"/>
      <c r="AF249" s="442"/>
      <c r="AG249" s="442"/>
      <c r="AH249" s="442"/>
      <c r="AI249" s="442"/>
      <c r="AJ249" s="442"/>
      <c r="AK249" s="442"/>
      <c r="AL249" s="442"/>
      <c r="AM249" s="442"/>
      <c r="AN249" s="442"/>
      <c r="AO249" s="442"/>
      <c r="AP249" s="442"/>
      <c r="AQ249" s="442"/>
      <c r="AR249" s="442"/>
      <c r="AS249" s="442"/>
      <c r="AT249" s="442"/>
      <c r="AU249" s="442"/>
      <c r="AV249" s="442"/>
      <c r="AW249" s="442"/>
      <c r="AX249" s="442"/>
      <c r="AY249" s="442"/>
      <c r="AZ249" s="442"/>
    </row>
    <row r="250" spans="2:52" ht="20.100000000000001" hidden="1" customHeight="1" outlineLevel="1">
      <c r="B250" s="434"/>
      <c r="C250" s="1002"/>
      <c r="D250" s="1003"/>
      <c r="E250" s="1003"/>
      <c r="F250" s="1004"/>
      <c r="G250" s="1005"/>
      <c r="H250" s="1006"/>
      <c r="I250" s="1006"/>
      <c r="J250" s="1006"/>
      <c r="K250" s="1007"/>
      <c r="L250" s="715"/>
      <c r="M250" s="715"/>
      <c r="N250" s="715"/>
      <c r="O250" s="715"/>
      <c r="P250" s="715"/>
      <c r="Q250" s="715"/>
      <c r="R250" s="715"/>
      <c r="S250" s="716"/>
      <c r="T250" s="717"/>
      <c r="U250" s="720">
        <f t="shared" si="77"/>
        <v>0</v>
      </c>
      <c r="V250" s="721">
        <f t="shared" si="78"/>
        <v>0</v>
      </c>
      <c r="W250" s="722">
        <f t="shared" si="79"/>
        <v>0</v>
      </c>
      <c r="X250" s="442"/>
      <c r="Y250" s="442"/>
      <c r="Z250" s="442"/>
      <c r="AA250" s="442"/>
      <c r="AB250" s="442"/>
      <c r="AC250" s="442"/>
      <c r="AD250" s="442"/>
      <c r="AE250" s="442"/>
      <c r="AF250" s="442"/>
      <c r="AG250" s="442"/>
      <c r="AH250" s="442"/>
      <c r="AI250" s="442"/>
      <c r="AJ250" s="442"/>
      <c r="AK250" s="442"/>
      <c r="AL250" s="442"/>
      <c r="AM250" s="442"/>
      <c r="AN250" s="442"/>
      <c r="AO250" s="442"/>
      <c r="AP250" s="442"/>
      <c r="AQ250" s="442"/>
      <c r="AR250" s="442"/>
      <c r="AS250" s="442"/>
      <c r="AT250" s="442"/>
      <c r="AU250" s="442"/>
      <c r="AV250" s="442"/>
      <c r="AW250" s="442"/>
      <c r="AX250" s="442"/>
      <c r="AY250" s="442"/>
      <c r="AZ250" s="442"/>
    </row>
    <row r="251" spans="2:52" ht="20.100000000000001" hidden="1" customHeight="1" outlineLevel="1">
      <c r="B251" s="434"/>
      <c r="C251" s="1002"/>
      <c r="D251" s="1003"/>
      <c r="E251" s="1003"/>
      <c r="F251" s="1004"/>
      <c r="G251" s="1005"/>
      <c r="H251" s="1006"/>
      <c r="I251" s="1006"/>
      <c r="J251" s="1006"/>
      <c r="K251" s="1007"/>
      <c r="L251" s="715"/>
      <c r="M251" s="715"/>
      <c r="N251" s="715"/>
      <c r="O251" s="715"/>
      <c r="P251" s="715"/>
      <c r="Q251" s="715"/>
      <c r="R251" s="715"/>
      <c r="S251" s="716"/>
      <c r="T251" s="717"/>
      <c r="U251" s="720">
        <f t="shared" si="77"/>
        <v>0</v>
      </c>
      <c r="V251" s="721">
        <f t="shared" si="78"/>
        <v>0</v>
      </c>
      <c r="W251" s="722">
        <f t="shared" si="79"/>
        <v>0</v>
      </c>
      <c r="X251" s="442"/>
      <c r="Y251" s="442"/>
      <c r="Z251" s="442"/>
      <c r="AA251" s="442"/>
      <c r="AB251" s="442"/>
      <c r="AC251" s="442"/>
      <c r="AD251" s="442"/>
      <c r="AE251" s="442"/>
      <c r="AF251" s="442"/>
      <c r="AG251" s="442"/>
      <c r="AH251" s="442"/>
      <c r="AI251" s="442"/>
      <c r="AJ251" s="442"/>
      <c r="AK251" s="442"/>
      <c r="AL251" s="442"/>
      <c r="AM251" s="442"/>
      <c r="AN251" s="442"/>
      <c r="AO251" s="442"/>
      <c r="AP251" s="442"/>
      <c r="AQ251" s="442"/>
      <c r="AR251" s="442"/>
      <c r="AS251" s="442"/>
      <c r="AT251" s="442"/>
      <c r="AU251" s="442"/>
      <c r="AV251" s="442"/>
      <c r="AW251" s="442"/>
      <c r="AX251" s="442"/>
      <c r="AY251" s="442"/>
      <c r="AZ251" s="442"/>
    </row>
    <row r="252" spans="2:52" s="19" customFormat="1" ht="9.9499999999999993" hidden="1" customHeight="1" outlineLevel="1">
      <c r="B252" s="435"/>
      <c r="C252" s="437"/>
      <c r="D252" s="437"/>
      <c r="E252" s="437"/>
      <c r="F252" s="437"/>
      <c r="G252" s="666"/>
      <c r="H252" s="666"/>
      <c r="I252" s="666"/>
      <c r="J252" s="666"/>
      <c r="K252" s="666"/>
      <c r="L252" s="438"/>
      <c r="M252" s="438"/>
      <c r="N252" s="438"/>
      <c r="O252" s="438"/>
      <c r="P252" s="438"/>
      <c r="Q252" s="438"/>
      <c r="R252" s="438"/>
      <c r="S252" s="438"/>
      <c r="T252" s="439"/>
      <c r="U252" s="439"/>
      <c r="V252" s="439"/>
      <c r="W252" s="667"/>
      <c r="X252" s="668"/>
      <c r="Y252" s="668"/>
      <c r="Z252" s="668"/>
      <c r="AA252" s="668"/>
      <c r="AB252" s="668"/>
      <c r="AC252" s="668"/>
      <c r="AD252" s="668"/>
      <c r="AE252" s="668"/>
      <c r="AF252" s="668"/>
      <c r="AG252" s="668"/>
      <c r="AH252" s="668"/>
      <c r="AI252" s="668"/>
      <c r="AJ252" s="668"/>
      <c r="AK252" s="668"/>
      <c r="AL252" s="668"/>
      <c r="AM252" s="668"/>
      <c r="AN252" s="668"/>
      <c r="AO252" s="668"/>
      <c r="AP252" s="668"/>
      <c r="AQ252" s="668"/>
      <c r="AR252" s="668"/>
      <c r="AS252" s="668"/>
      <c r="AT252" s="668"/>
      <c r="AU252" s="668"/>
      <c r="AV252" s="668"/>
      <c r="AW252" s="668"/>
      <c r="AX252" s="668"/>
      <c r="AY252" s="668"/>
      <c r="AZ252" s="668"/>
    </row>
    <row r="253" spans="2:52" ht="20.100000000000001" customHeight="1" collapsed="1">
      <c r="B253" s="32">
        <f>B241+1</f>
        <v>21</v>
      </c>
      <c r="C253" s="1013"/>
      <c r="D253" s="1014"/>
      <c r="E253" s="1014"/>
      <c r="F253" s="1015"/>
      <c r="G253" s="1016"/>
      <c r="H253" s="1017"/>
      <c r="I253" s="1017"/>
      <c r="J253" s="1017"/>
      <c r="K253" s="1018"/>
      <c r="L253" s="701">
        <f t="shared" ref="L253:R253" si="80">SUM(L254:L263)</f>
        <v>0</v>
      </c>
      <c r="M253" s="702">
        <f t="shared" si="80"/>
        <v>0</v>
      </c>
      <c r="N253" s="703">
        <f t="shared" si="80"/>
        <v>0</v>
      </c>
      <c r="O253" s="703">
        <f t="shared" si="80"/>
        <v>0</v>
      </c>
      <c r="P253" s="702">
        <f t="shared" si="80"/>
        <v>0</v>
      </c>
      <c r="Q253" s="704">
        <f t="shared" si="80"/>
        <v>0</v>
      </c>
      <c r="R253" s="701">
        <f t="shared" si="80"/>
        <v>0</v>
      </c>
      <c r="S253" s="705">
        <v>1</v>
      </c>
      <c r="T253" s="706">
        <f>(S254*T254)+(S255*T255)+(S256*T256)+(S257*T257)+(S258*T258)+(S259*T259)+(S260*T260)+(S261*T261)+(S262*T262)+(S263*T263)</f>
        <v>0</v>
      </c>
      <c r="U253" s="665">
        <f t="shared" ref="U253:U263" si="81">S253*T253*(1+MGKZ)*(1+Gewinn)*(1+Sicherheit)</f>
        <v>0</v>
      </c>
      <c r="V253" s="643">
        <f t="shared" ref="V253:V263" si="82">R253*Fertigung</f>
        <v>0</v>
      </c>
      <c r="W253" s="50">
        <f t="shared" ref="W253:W263" si="83">L253*$E$6+M253*$M$6+N253*$M$7+O253*$M$8+P253*$E$7+Q253*$M$9+U253+V253</f>
        <v>0</v>
      </c>
      <c r="X253" s="442"/>
      <c r="Y253" s="442"/>
      <c r="Z253" s="442"/>
      <c r="AA253" s="442"/>
      <c r="AB253" s="442"/>
      <c r="AC253" s="442"/>
      <c r="AD253" s="442"/>
      <c r="AE253" s="442"/>
      <c r="AF253" s="442"/>
      <c r="AG253" s="442"/>
      <c r="AH253" s="442"/>
      <c r="AI253" s="442"/>
      <c r="AJ253" s="442"/>
      <c r="AK253" s="442"/>
      <c r="AL253" s="442"/>
      <c r="AM253" s="442"/>
      <c r="AN253" s="442"/>
      <c r="AO253" s="442"/>
      <c r="AP253" s="442"/>
      <c r="AQ253" s="442"/>
      <c r="AR253" s="442"/>
      <c r="AS253" s="442"/>
      <c r="AT253" s="442"/>
      <c r="AU253" s="442"/>
      <c r="AV253" s="442"/>
      <c r="AW253" s="442"/>
      <c r="AX253" s="442"/>
      <c r="AY253" s="442"/>
      <c r="AZ253" s="442"/>
    </row>
    <row r="254" spans="2:52" ht="20.100000000000001" hidden="1" customHeight="1" outlineLevel="1">
      <c r="B254" s="433"/>
      <c r="C254" s="1002"/>
      <c r="D254" s="1003"/>
      <c r="E254" s="1003"/>
      <c r="F254" s="1004"/>
      <c r="G254" s="1005"/>
      <c r="H254" s="1006"/>
      <c r="I254" s="1006"/>
      <c r="J254" s="1006"/>
      <c r="K254" s="1007"/>
      <c r="L254" s="715"/>
      <c r="M254" s="715"/>
      <c r="N254" s="715"/>
      <c r="O254" s="715"/>
      <c r="P254" s="715"/>
      <c r="Q254" s="715"/>
      <c r="R254" s="715"/>
      <c r="S254" s="716"/>
      <c r="T254" s="717"/>
      <c r="U254" s="720">
        <f t="shared" si="81"/>
        <v>0</v>
      </c>
      <c r="V254" s="721">
        <f t="shared" si="82"/>
        <v>0</v>
      </c>
      <c r="W254" s="722">
        <f t="shared" si="83"/>
        <v>0</v>
      </c>
      <c r="X254" s="442"/>
      <c r="Y254" s="442"/>
      <c r="Z254" s="442"/>
      <c r="AA254" s="442"/>
      <c r="AB254" s="442"/>
      <c r="AC254" s="442"/>
      <c r="AD254" s="442"/>
      <c r="AE254" s="442"/>
      <c r="AF254" s="442"/>
      <c r="AG254" s="442"/>
      <c r="AH254" s="442"/>
      <c r="AI254" s="442"/>
      <c r="AJ254" s="442"/>
      <c r="AK254" s="442"/>
      <c r="AL254" s="442"/>
      <c r="AM254" s="442"/>
      <c r="AN254" s="442"/>
      <c r="AO254" s="442"/>
      <c r="AP254" s="442"/>
      <c r="AQ254" s="442"/>
      <c r="AR254" s="442"/>
      <c r="AS254" s="442"/>
      <c r="AT254" s="442"/>
      <c r="AU254" s="442"/>
      <c r="AV254" s="442"/>
      <c r="AW254" s="442"/>
      <c r="AX254" s="442"/>
      <c r="AY254" s="442"/>
      <c r="AZ254" s="442"/>
    </row>
    <row r="255" spans="2:52" ht="20.100000000000001" hidden="1" customHeight="1" outlineLevel="1">
      <c r="B255" s="434"/>
      <c r="C255" s="1002"/>
      <c r="D255" s="1003"/>
      <c r="E255" s="1003"/>
      <c r="F255" s="1004"/>
      <c r="G255" s="1005"/>
      <c r="H255" s="1006"/>
      <c r="I255" s="1006"/>
      <c r="J255" s="1006"/>
      <c r="K255" s="1007"/>
      <c r="L255" s="715"/>
      <c r="M255" s="715"/>
      <c r="N255" s="715"/>
      <c r="O255" s="715"/>
      <c r="P255" s="715"/>
      <c r="Q255" s="715"/>
      <c r="R255" s="715"/>
      <c r="S255" s="716"/>
      <c r="T255" s="717"/>
      <c r="U255" s="720">
        <f t="shared" si="81"/>
        <v>0</v>
      </c>
      <c r="V255" s="721">
        <f t="shared" si="82"/>
        <v>0</v>
      </c>
      <c r="W255" s="722">
        <f t="shared" si="83"/>
        <v>0</v>
      </c>
      <c r="X255" s="442"/>
      <c r="Y255" s="442"/>
      <c r="Z255" s="442"/>
      <c r="AA255" s="442"/>
      <c r="AB255" s="442"/>
      <c r="AC255" s="442"/>
      <c r="AD255" s="442"/>
      <c r="AE255" s="442"/>
      <c r="AF255" s="442"/>
      <c r="AG255" s="442"/>
      <c r="AH255" s="442"/>
      <c r="AI255" s="442"/>
      <c r="AJ255" s="442"/>
      <c r="AK255" s="442"/>
      <c r="AL255" s="442"/>
      <c r="AM255" s="442"/>
      <c r="AN255" s="442"/>
      <c r="AO255" s="442"/>
      <c r="AP255" s="442"/>
      <c r="AQ255" s="442"/>
      <c r="AR255" s="442"/>
      <c r="AS255" s="442"/>
      <c r="AT255" s="442"/>
      <c r="AU255" s="442"/>
      <c r="AV255" s="442"/>
      <c r="AW255" s="442"/>
      <c r="AX255" s="442"/>
      <c r="AY255" s="442"/>
      <c r="AZ255" s="442"/>
    </row>
    <row r="256" spans="2:52" ht="20.100000000000001" hidden="1" customHeight="1" outlineLevel="1">
      <c r="B256" s="434"/>
      <c r="C256" s="1002"/>
      <c r="D256" s="1003"/>
      <c r="E256" s="1003"/>
      <c r="F256" s="1004"/>
      <c r="G256" s="1005"/>
      <c r="H256" s="1006"/>
      <c r="I256" s="1006"/>
      <c r="J256" s="1006"/>
      <c r="K256" s="1007"/>
      <c r="L256" s="715"/>
      <c r="M256" s="715"/>
      <c r="N256" s="715"/>
      <c r="O256" s="715"/>
      <c r="P256" s="715"/>
      <c r="Q256" s="715"/>
      <c r="R256" s="715"/>
      <c r="S256" s="716"/>
      <c r="T256" s="717"/>
      <c r="U256" s="720">
        <f t="shared" si="81"/>
        <v>0</v>
      </c>
      <c r="V256" s="721">
        <f t="shared" si="82"/>
        <v>0</v>
      </c>
      <c r="W256" s="722">
        <f t="shared" si="83"/>
        <v>0</v>
      </c>
      <c r="X256" s="442"/>
      <c r="Y256" s="442"/>
      <c r="Z256" s="442"/>
      <c r="AA256" s="442"/>
      <c r="AB256" s="442"/>
      <c r="AC256" s="442"/>
      <c r="AD256" s="442"/>
      <c r="AE256" s="442"/>
      <c r="AF256" s="442"/>
      <c r="AG256" s="442"/>
      <c r="AH256" s="442"/>
      <c r="AI256" s="442"/>
      <c r="AJ256" s="442"/>
      <c r="AK256" s="442"/>
      <c r="AL256" s="442"/>
      <c r="AM256" s="442"/>
      <c r="AN256" s="442"/>
      <c r="AO256" s="442"/>
      <c r="AP256" s="442"/>
      <c r="AQ256" s="442"/>
      <c r="AR256" s="442"/>
      <c r="AS256" s="442"/>
      <c r="AT256" s="442"/>
      <c r="AU256" s="442"/>
      <c r="AV256" s="442"/>
      <c r="AW256" s="442"/>
      <c r="AX256" s="442"/>
      <c r="AY256" s="442"/>
      <c r="AZ256" s="442"/>
    </row>
    <row r="257" spans="2:52" ht="20.100000000000001" hidden="1" customHeight="1" outlineLevel="1">
      <c r="B257" s="434"/>
      <c r="C257" s="1002"/>
      <c r="D257" s="1003"/>
      <c r="E257" s="1003"/>
      <c r="F257" s="1004"/>
      <c r="G257" s="1005"/>
      <c r="H257" s="1006"/>
      <c r="I257" s="1006"/>
      <c r="J257" s="1006"/>
      <c r="K257" s="1007"/>
      <c r="L257" s="715"/>
      <c r="M257" s="715"/>
      <c r="N257" s="715"/>
      <c r="O257" s="715"/>
      <c r="P257" s="715"/>
      <c r="Q257" s="715"/>
      <c r="R257" s="715"/>
      <c r="S257" s="716"/>
      <c r="T257" s="717"/>
      <c r="U257" s="720">
        <f t="shared" si="81"/>
        <v>0</v>
      </c>
      <c r="V257" s="721">
        <f t="shared" si="82"/>
        <v>0</v>
      </c>
      <c r="W257" s="722">
        <f t="shared" si="83"/>
        <v>0</v>
      </c>
      <c r="X257" s="442"/>
      <c r="Y257" s="442"/>
      <c r="Z257" s="442"/>
      <c r="AA257" s="442"/>
      <c r="AB257" s="442"/>
      <c r="AC257" s="442"/>
      <c r="AD257" s="442"/>
      <c r="AE257" s="442"/>
      <c r="AF257" s="442"/>
      <c r="AG257" s="442"/>
      <c r="AH257" s="442"/>
      <c r="AI257" s="442"/>
      <c r="AJ257" s="442"/>
      <c r="AK257" s="442"/>
      <c r="AL257" s="442"/>
      <c r="AM257" s="442"/>
      <c r="AN257" s="442"/>
      <c r="AO257" s="442"/>
      <c r="AP257" s="442"/>
      <c r="AQ257" s="442"/>
      <c r="AR257" s="442"/>
      <c r="AS257" s="442"/>
      <c r="AT257" s="442"/>
      <c r="AU257" s="442"/>
      <c r="AV257" s="442"/>
      <c r="AW257" s="442"/>
      <c r="AX257" s="442"/>
      <c r="AY257" s="442"/>
      <c r="AZ257" s="442"/>
    </row>
    <row r="258" spans="2:52" ht="20.100000000000001" hidden="1" customHeight="1" outlineLevel="1">
      <c r="B258" s="434"/>
      <c r="C258" s="1002"/>
      <c r="D258" s="1003"/>
      <c r="E258" s="1003"/>
      <c r="F258" s="1004"/>
      <c r="G258" s="1005"/>
      <c r="H258" s="1006"/>
      <c r="I258" s="1006"/>
      <c r="J258" s="1006"/>
      <c r="K258" s="1007"/>
      <c r="L258" s="715"/>
      <c r="M258" s="715"/>
      <c r="N258" s="715"/>
      <c r="O258" s="715"/>
      <c r="P258" s="715"/>
      <c r="Q258" s="715"/>
      <c r="R258" s="715"/>
      <c r="S258" s="716"/>
      <c r="T258" s="717"/>
      <c r="U258" s="720">
        <f t="shared" si="81"/>
        <v>0</v>
      </c>
      <c r="V258" s="721">
        <f t="shared" si="82"/>
        <v>0</v>
      </c>
      <c r="W258" s="722">
        <f t="shared" si="83"/>
        <v>0</v>
      </c>
      <c r="X258" s="442"/>
      <c r="Y258" s="442"/>
      <c r="Z258" s="442"/>
      <c r="AA258" s="442"/>
      <c r="AB258" s="442"/>
      <c r="AC258" s="442"/>
      <c r="AD258" s="442"/>
      <c r="AE258" s="442"/>
      <c r="AF258" s="442"/>
      <c r="AG258" s="442"/>
      <c r="AH258" s="442"/>
      <c r="AI258" s="442"/>
      <c r="AJ258" s="442"/>
      <c r="AK258" s="442"/>
      <c r="AL258" s="442"/>
      <c r="AM258" s="442"/>
      <c r="AN258" s="442"/>
      <c r="AO258" s="442"/>
      <c r="AP258" s="442"/>
      <c r="AQ258" s="442"/>
      <c r="AR258" s="442"/>
      <c r="AS258" s="442"/>
      <c r="AT258" s="442"/>
      <c r="AU258" s="442"/>
      <c r="AV258" s="442"/>
      <c r="AW258" s="442"/>
      <c r="AX258" s="442"/>
      <c r="AY258" s="442"/>
      <c r="AZ258" s="442"/>
    </row>
    <row r="259" spans="2:52" ht="20.100000000000001" hidden="1" customHeight="1" outlineLevel="1">
      <c r="B259" s="434"/>
      <c r="C259" s="1002"/>
      <c r="D259" s="1003"/>
      <c r="E259" s="1003"/>
      <c r="F259" s="1004"/>
      <c r="G259" s="1005"/>
      <c r="H259" s="1006"/>
      <c r="I259" s="1006"/>
      <c r="J259" s="1006"/>
      <c r="K259" s="1007"/>
      <c r="L259" s="715"/>
      <c r="M259" s="715"/>
      <c r="N259" s="715"/>
      <c r="O259" s="715"/>
      <c r="P259" s="715"/>
      <c r="Q259" s="715"/>
      <c r="R259" s="715"/>
      <c r="S259" s="716"/>
      <c r="T259" s="717"/>
      <c r="U259" s="720">
        <f t="shared" si="81"/>
        <v>0</v>
      </c>
      <c r="V259" s="721">
        <f t="shared" si="82"/>
        <v>0</v>
      </c>
      <c r="W259" s="722">
        <f t="shared" si="83"/>
        <v>0</v>
      </c>
      <c r="X259" s="442"/>
      <c r="Y259" s="442"/>
      <c r="Z259" s="442"/>
      <c r="AA259" s="442"/>
      <c r="AB259" s="442"/>
      <c r="AC259" s="442"/>
      <c r="AD259" s="442"/>
      <c r="AE259" s="442"/>
      <c r="AF259" s="442"/>
      <c r="AG259" s="442"/>
      <c r="AH259" s="442"/>
      <c r="AI259" s="442"/>
      <c r="AJ259" s="442"/>
      <c r="AK259" s="442"/>
      <c r="AL259" s="442"/>
      <c r="AM259" s="442"/>
      <c r="AN259" s="442"/>
      <c r="AO259" s="442"/>
      <c r="AP259" s="442"/>
      <c r="AQ259" s="442"/>
      <c r="AR259" s="442"/>
      <c r="AS259" s="442"/>
      <c r="AT259" s="442"/>
      <c r="AU259" s="442"/>
      <c r="AV259" s="442"/>
      <c r="AW259" s="442"/>
      <c r="AX259" s="442"/>
      <c r="AY259" s="442"/>
      <c r="AZ259" s="442"/>
    </row>
    <row r="260" spans="2:52" ht="20.100000000000001" hidden="1" customHeight="1" outlineLevel="1">
      <c r="B260" s="434"/>
      <c r="C260" s="1002"/>
      <c r="D260" s="1003"/>
      <c r="E260" s="1003"/>
      <c r="F260" s="1004"/>
      <c r="G260" s="1005"/>
      <c r="H260" s="1006"/>
      <c r="I260" s="1006"/>
      <c r="J260" s="1006"/>
      <c r="K260" s="1007"/>
      <c r="L260" s="715"/>
      <c r="M260" s="715"/>
      <c r="N260" s="715"/>
      <c r="O260" s="715"/>
      <c r="P260" s="715"/>
      <c r="Q260" s="715"/>
      <c r="R260" s="715"/>
      <c r="S260" s="716"/>
      <c r="T260" s="717"/>
      <c r="U260" s="720">
        <f t="shared" si="81"/>
        <v>0</v>
      </c>
      <c r="V260" s="721">
        <f t="shared" si="82"/>
        <v>0</v>
      </c>
      <c r="W260" s="722">
        <f t="shared" si="83"/>
        <v>0</v>
      </c>
      <c r="X260" s="442"/>
      <c r="Y260" s="442"/>
      <c r="Z260" s="442"/>
      <c r="AA260" s="442"/>
      <c r="AB260" s="442"/>
      <c r="AC260" s="442"/>
      <c r="AD260" s="442"/>
      <c r="AE260" s="442"/>
      <c r="AF260" s="442"/>
      <c r="AG260" s="442"/>
      <c r="AH260" s="442"/>
      <c r="AI260" s="442"/>
      <c r="AJ260" s="442"/>
      <c r="AK260" s="442"/>
      <c r="AL260" s="442"/>
      <c r="AM260" s="442"/>
      <c r="AN260" s="442"/>
      <c r="AO260" s="442"/>
      <c r="AP260" s="442"/>
      <c r="AQ260" s="442"/>
      <c r="AR260" s="442"/>
      <c r="AS260" s="442"/>
      <c r="AT260" s="442"/>
      <c r="AU260" s="442"/>
      <c r="AV260" s="442"/>
      <c r="AW260" s="442"/>
      <c r="AX260" s="442"/>
      <c r="AY260" s="442"/>
      <c r="AZ260" s="442"/>
    </row>
    <row r="261" spans="2:52" ht="20.100000000000001" hidden="1" customHeight="1" outlineLevel="1">
      <c r="B261" s="434"/>
      <c r="C261" s="1002"/>
      <c r="D261" s="1003"/>
      <c r="E261" s="1003"/>
      <c r="F261" s="1004"/>
      <c r="G261" s="1005"/>
      <c r="H261" s="1006"/>
      <c r="I261" s="1006"/>
      <c r="J261" s="1006"/>
      <c r="K261" s="1007"/>
      <c r="L261" s="715"/>
      <c r="M261" s="715"/>
      <c r="N261" s="715"/>
      <c r="O261" s="715"/>
      <c r="P261" s="715"/>
      <c r="Q261" s="715"/>
      <c r="R261" s="715"/>
      <c r="S261" s="716"/>
      <c r="T261" s="717"/>
      <c r="U261" s="720">
        <f t="shared" si="81"/>
        <v>0</v>
      </c>
      <c r="V261" s="721">
        <f t="shared" si="82"/>
        <v>0</v>
      </c>
      <c r="W261" s="722">
        <f t="shared" si="83"/>
        <v>0</v>
      </c>
      <c r="X261" s="442"/>
      <c r="Y261" s="442"/>
      <c r="Z261" s="442"/>
      <c r="AA261" s="442"/>
      <c r="AB261" s="442"/>
      <c r="AC261" s="442"/>
      <c r="AD261" s="442"/>
      <c r="AE261" s="442"/>
      <c r="AF261" s="442"/>
      <c r="AG261" s="442"/>
      <c r="AH261" s="442"/>
      <c r="AI261" s="442"/>
      <c r="AJ261" s="442"/>
      <c r="AK261" s="442"/>
      <c r="AL261" s="442"/>
      <c r="AM261" s="442"/>
      <c r="AN261" s="442"/>
      <c r="AO261" s="442"/>
      <c r="AP261" s="442"/>
      <c r="AQ261" s="442"/>
      <c r="AR261" s="442"/>
      <c r="AS261" s="442"/>
      <c r="AT261" s="442"/>
      <c r="AU261" s="442"/>
      <c r="AV261" s="442"/>
      <c r="AW261" s="442"/>
      <c r="AX261" s="442"/>
      <c r="AY261" s="442"/>
      <c r="AZ261" s="442"/>
    </row>
    <row r="262" spans="2:52" ht="20.100000000000001" hidden="1" customHeight="1" outlineLevel="1">
      <c r="B262" s="434"/>
      <c r="C262" s="1002"/>
      <c r="D262" s="1003"/>
      <c r="E262" s="1003"/>
      <c r="F262" s="1004"/>
      <c r="G262" s="1005"/>
      <c r="H262" s="1006"/>
      <c r="I262" s="1006"/>
      <c r="J262" s="1006"/>
      <c r="K262" s="1007"/>
      <c r="L262" s="715"/>
      <c r="M262" s="715"/>
      <c r="N262" s="715"/>
      <c r="O262" s="715"/>
      <c r="P262" s="715"/>
      <c r="Q262" s="715"/>
      <c r="R262" s="715"/>
      <c r="S262" s="716"/>
      <c r="T262" s="717"/>
      <c r="U262" s="720">
        <f t="shared" si="81"/>
        <v>0</v>
      </c>
      <c r="V262" s="721">
        <f t="shared" si="82"/>
        <v>0</v>
      </c>
      <c r="W262" s="722">
        <f t="shared" si="83"/>
        <v>0</v>
      </c>
      <c r="X262" s="442"/>
      <c r="Y262" s="442"/>
      <c r="Z262" s="442"/>
      <c r="AA262" s="442"/>
      <c r="AB262" s="442"/>
      <c r="AC262" s="442"/>
      <c r="AD262" s="442"/>
      <c r="AE262" s="442"/>
      <c r="AF262" s="442"/>
      <c r="AG262" s="442"/>
      <c r="AH262" s="442"/>
      <c r="AI262" s="442"/>
      <c r="AJ262" s="442"/>
      <c r="AK262" s="442"/>
      <c r="AL262" s="442"/>
      <c r="AM262" s="442"/>
      <c r="AN262" s="442"/>
      <c r="AO262" s="442"/>
      <c r="AP262" s="442"/>
      <c r="AQ262" s="442"/>
      <c r="AR262" s="442"/>
      <c r="AS262" s="442"/>
      <c r="AT262" s="442"/>
      <c r="AU262" s="442"/>
      <c r="AV262" s="442"/>
      <c r="AW262" s="442"/>
      <c r="AX262" s="442"/>
      <c r="AY262" s="442"/>
      <c r="AZ262" s="442"/>
    </row>
    <row r="263" spans="2:52" ht="20.100000000000001" hidden="1" customHeight="1" outlineLevel="1">
      <c r="B263" s="434"/>
      <c r="C263" s="1002"/>
      <c r="D263" s="1003"/>
      <c r="E263" s="1003"/>
      <c r="F263" s="1004"/>
      <c r="G263" s="1005"/>
      <c r="H263" s="1006"/>
      <c r="I263" s="1006"/>
      <c r="J263" s="1006"/>
      <c r="K263" s="1007"/>
      <c r="L263" s="715"/>
      <c r="M263" s="715"/>
      <c r="N263" s="715"/>
      <c r="O263" s="715"/>
      <c r="P263" s="715"/>
      <c r="Q263" s="715"/>
      <c r="R263" s="715"/>
      <c r="S263" s="716"/>
      <c r="T263" s="717"/>
      <c r="U263" s="720">
        <f t="shared" si="81"/>
        <v>0</v>
      </c>
      <c r="V263" s="721">
        <f t="shared" si="82"/>
        <v>0</v>
      </c>
      <c r="W263" s="722">
        <f t="shared" si="83"/>
        <v>0</v>
      </c>
      <c r="X263" s="442"/>
      <c r="Y263" s="442"/>
      <c r="Z263" s="442"/>
      <c r="AA263" s="442"/>
      <c r="AB263" s="442"/>
      <c r="AC263" s="442"/>
      <c r="AD263" s="442"/>
      <c r="AE263" s="442"/>
      <c r="AF263" s="442"/>
      <c r="AG263" s="442"/>
      <c r="AH263" s="442"/>
      <c r="AI263" s="442"/>
      <c r="AJ263" s="442"/>
      <c r="AK263" s="442"/>
      <c r="AL263" s="442"/>
      <c r="AM263" s="442"/>
      <c r="AN263" s="442"/>
      <c r="AO263" s="442"/>
      <c r="AP263" s="442"/>
      <c r="AQ263" s="442"/>
      <c r="AR263" s="442"/>
      <c r="AS263" s="442"/>
      <c r="AT263" s="442"/>
      <c r="AU263" s="442"/>
      <c r="AV263" s="442"/>
      <c r="AW263" s="442"/>
      <c r="AX263" s="442"/>
      <c r="AY263" s="442"/>
      <c r="AZ263" s="442"/>
    </row>
    <row r="264" spans="2:52" s="19" customFormat="1" ht="9.9499999999999993" hidden="1" customHeight="1" outlineLevel="1">
      <c r="B264" s="435"/>
      <c r="C264" s="437"/>
      <c r="D264" s="437"/>
      <c r="E264" s="437"/>
      <c r="F264" s="437"/>
      <c r="G264" s="666"/>
      <c r="H264" s="666"/>
      <c r="I264" s="666"/>
      <c r="J264" s="666"/>
      <c r="K264" s="666"/>
      <c r="L264" s="438"/>
      <c r="M264" s="438"/>
      <c r="N264" s="438"/>
      <c r="O264" s="438"/>
      <c r="P264" s="438"/>
      <c r="Q264" s="438"/>
      <c r="R264" s="438"/>
      <c r="S264" s="438"/>
      <c r="T264" s="439"/>
      <c r="U264" s="439"/>
      <c r="V264" s="439"/>
      <c r="W264" s="667"/>
      <c r="X264" s="668"/>
      <c r="Y264" s="668"/>
      <c r="Z264" s="668"/>
      <c r="AA264" s="668"/>
      <c r="AB264" s="668"/>
      <c r="AC264" s="668"/>
      <c r="AD264" s="668"/>
      <c r="AE264" s="668"/>
      <c r="AF264" s="668"/>
      <c r="AG264" s="668"/>
      <c r="AH264" s="668"/>
      <c r="AI264" s="668"/>
      <c r="AJ264" s="668"/>
      <c r="AK264" s="668"/>
      <c r="AL264" s="668"/>
      <c r="AM264" s="668"/>
      <c r="AN264" s="668"/>
      <c r="AO264" s="668"/>
      <c r="AP264" s="668"/>
      <c r="AQ264" s="668"/>
      <c r="AR264" s="668"/>
      <c r="AS264" s="668"/>
      <c r="AT264" s="668"/>
      <c r="AU264" s="668"/>
      <c r="AV264" s="668"/>
      <c r="AW264" s="668"/>
      <c r="AX264" s="668"/>
      <c r="AY264" s="668"/>
      <c r="AZ264" s="668"/>
    </row>
    <row r="265" spans="2:52" ht="20.100000000000001" customHeight="1" collapsed="1">
      <c r="B265" s="32">
        <f>B253+1</f>
        <v>22</v>
      </c>
      <c r="C265" s="1013"/>
      <c r="D265" s="1014"/>
      <c r="E265" s="1014"/>
      <c r="F265" s="1015"/>
      <c r="G265" s="1016"/>
      <c r="H265" s="1017"/>
      <c r="I265" s="1017"/>
      <c r="J265" s="1017"/>
      <c r="K265" s="1018"/>
      <c r="L265" s="701">
        <f t="shared" ref="L265:R265" si="84">SUM(L266:L275)</f>
        <v>0</v>
      </c>
      <c r="M265" s="702">
        <f t="shared" si="84"/>
        <v>0</v>
      </c>
      <c r="N265" s="703">
        <f t="shared" si="84"/>
        <v>0</v>
      </c>
      <c r="O265" s="703">
        <f t="shared" si="84"/>
        <v>0</v>
      </c>
      <c r="P265" s="702">
        <f t="shared" si="84"/>
        <v>0</v>
      </c>
      <c r="Q265" s="704">
        <f t="shared" si="84"/>
        <v>0</v>
      </c>
      <c r="R265" s="701">
        <f t="shared" si="84"/>
        <v>0</v>
      </c>
      <c r="S265" s="705">
        <v>1</v>
      </c>
      <c r="T265" s="706">
        <f>(S266*T266)+(S267*T267)+(S268*T268)+(S269*T269)+(S270*T270)+(S271*T271)+(S272*T272)+(S273*T273)+(S274*T274)+(S275*T275)</f>
        <v>0</v>
      </c>
      <c r="U265" s="665">
        <f t="shared" ref="U265:U275" si="85">S265*T265*(1+MGKZ)*(1+Gewinn)*(1+Sicherheit)</f>
        <v>0</v>
      </c>
      <c r="V265" s="643">
        <f t="shared" ref="V265:V275" si="86">R265*Fertigung</f>
        <v>0</v>
      </c>
      <c r="W265" s="50">
        <f t="shared" ref="W265:W275" si="87">L265*$E$6+M265*$M$6+N265*$M$7+O265*$M$8+P265*$E$7+Q265*$M$9+U265+V265</f>
        <v>0</v>
      </c>
      <c r="X265" s="442"/>
      <c r="Y265" s="442"/>
      <c r="Z265" s="442"/>
      <c r="AA265" s="442"/>
      <c r="AB265" s="442"/>
      <c r="AC265" s="442"/>
      <c r="AD265" s="442"/>
      <c r="AE265" s="442"/>
      <c r="AF265" s="442"/>
      <c r="AG265" s="442"/>
      <c r="AH265" s="442"/>
      <c r="AI265" s="442"/>
      <c r="AJ265" s="442"/>
      <c r="AK265" s="442"/>
      <c r="AL265" s="442"/>
      <c r="AM265" s="442"/>
      <c r="AN265" s="442"/>
      <c r="AO265" s="442"/>
      <c r="AP265" s="442"/>
      <c r="AQ265" s="442"/>
      <c r="AR265" s="442"/>
      <c r="AS265" s="442"/>
      <c r="AT265" s="442"/>
      <c r="AU265" s="442"/>
      <c r="AV265" s="442"/>
      <c r="AW265" s="442"/>
      <c r="AX265" s="442"/>
      <c r="AY265" s="442"/>
      <c r="AZ265" s="442"/>
    </row>
    <row r="266" spans="2:52" ht="20.100000000000001" hidden="1" customHeight="1" outlineLevel="1">
      <c r="B266" s="433"/>
      <c r="C266" s="1002"/>
      <c r="D266" s="1003"/>
      <c r="E266" s="1003"/>
      <c r="F266" s="1004"/>
      <c r="G266" s="1005"/>
      <c r="H266" s="1006"/>
      <c r="I266" s="1006"/>
      <c r="J266" s="1006"/>
      <c r="K266" s="1007"/>
      <c r="L266" s="715"/>
      <c r="M266" s="715"/>
      <c r="N266" s="715"/>
      <c r="O266" s="715"/>
      <c r="P266" s="715"/>
      <c r="Q266" s="715"/>
      <c r="R266" s="715"/>
      <c r="S266" s="716"/>
      <c r="T266" s="717"/>
      <c r="U266" s="720">
        <f t="shared" si="85"/>
        <v>0</v>
      </c>
      <c r="V266" s="721">
        <f t="shared" si="86"/>
        <v>0</v>
      </c>
      <c r="W266" s="722">
        <f t="shared" si="87"/>
        <v>0</v>
      </c>
      <c r="X266" s="442"/>
      <c r="Y266" s="442"/>
      <c r="Z266" s="442"/>
      <c r="AA266" s="442"/>
      <c r="AB266" s="442"/>
      <c r="AC266" s="442"/>
      <c r="AD266" s="442"/>
      <c r="AE266" s="442"/>
      <c r="AF266" s="442"/>
      <c r="AG266" s="442"/>
      <c r="AH266" s="442"/>
      <c r="AI266" s="442"/>
      <c r="AJ266" s="442"/>
      <c r="AK266" s="442"/>
      <c r="AL266" s="442"/>
      <c r="AM266" s="442"/>
      <c r="AN266" s="442"/>
      <c r="AO266" s="442"/>
      <c r="AP266" s="442"/>
      <c r="AQ266" s="442"/>
      <c r="AR266" s="442"/>
      <c r="AS266" s="442"/>
      <c r="AT266" s="442"/>
      <c r="AU266" s="442"/>
      <c r="AV266" s="442"/>
      <c r="AW266" s="442"/>
      <c r="AX266" s="442"/>
      <c r="AY266" s="442"/>
      <c r="AZ266" s="442"/>
    </row>
    <row r="267" spans="2:52" ht="20.100000000000001" hidden="1" customHeight="1" outlineLevel="1">
      <c r="B267" s="434"/>
      <c r="C267" s="1002"/>
      <c r="D267" s="1003"/>
      <c r="E267" s="1003"/>
      <c r="F267" s="1004"/>
      <c r="G267" s="1005"/>
      <c r="H267" s="1006"/>
      <c r="I267" s="1006"/>
      <c r="J267" s="1006"/>
      <c r="K267" s="1007"/>
      <c r="L267" s="715"/>
      <c r="M267" s="715"/>
      <c r="N267" s="715"/>
      <c r="O267" s="715"/>
      <c r="P267" s="715"/>
      <c r="Q267" s="715"/>
      <c r="R267" s="715"/>
      <c r="S267" s="716"/>
      <c r="T267" s="717"/>
      <c r="U267" s="720">
        <f t="shared" si="85"/>
        <v>0</v>
      </c>
      <c r="V267" s="721">
        <f t="shared" si="86"/>
        <v>0</v>
      </c>
      <c r="W267" s="722">
        <f t="shared" si="87"/>
        <v>0</v>
      </c>
      <c r="X267" s="442"/>
      <c r="Y267" s="442"/>
      <c r="Z267" s="442"/>
      <c r="AA267" s="442"/>
      <c r="AB267" s="442"/>
      <c r="AC267" s="442"/>
      <c r="AD267" s="442"/>
      <c r="AE267" s="442"/>
      <c r="AF267" s="442"/>
      <c r="AG267" s="442"/>
      <c r="AH267" s="442"/>
      <c r="AI267" s="442"/>
      <c r="AJ267" s="442"/>
      <c r="AK267" s="442"/>
      <c r="AL267" s="442"/>
      <c r="AM267" s="442"/>
      <c r="AN267" s="442"/>
      <c r="AO267" s="442"/>
      <c r="AP267" s="442"/>
      <c r="AQ267" s="442"/>
      <c r="AR267" s="442"/>
      <c r="AS267" s="442"/>
      <c r="AT267" s="442"/>
      <c r="AU267" s="442"/>
      <c r="AV267" s="442"/>
      <c r="AW267" s="442"/>
      <c r="AX267" s="442"/>
      <c r="AY267" s="442"/>
      <c r="AZ267" s="442"/>
    </row>
    <row r="268" spans="2:52" ht="20.100000000000001" hidden="1" customHeight="1" outlineLevel="1">
      <c r="B268" s="434"/>
      <c r="C268" s="1002"/>
      <c r="D268" s="1003"/>
      <c r="E268" s="1003"/>
      <c r="F268" s="1004"/>
      <c r="G268" s="1005"/>
      <c r="H268" s="1006"/>
      <c r="I268" s="1006"/>
      <c r="J268" s="1006"/>
      <c r="K268" s="1007"/>
      <c r="L268" s="715"/>
      <c r="M268" s="715"/>
      <c r="N268" s="715"/>
      <c r="O268" s="715"/>
      <c r="P268" s="715"/>
      <c r="Q268" s="715"/>
      <c r="R268" s="715"/>
      <c r="S268" s="716"/>
      <c r="T268" s="717"/>
      <c r="U268" s="720">
        <f t="shared" si="85"/>
        <v>0</v>
      </c>
      <c r="V268" s="721">
        <f t="shared" si="86"/>
        <v>0</v>
      </c>
      <c r="W268" s="722">
        <f t="shared" si="87"/>
        <v>0</v>
      </c>
      <c r="X268" s="442"/>
      <c r="Y268" s="442"/>
      <c r="Z268" s="442"/>
      <c r="AA268" s="442"/>
      <c r="AB268" s="442"/>
      <c r="AC268" s="442"/>
      <c r="AD268" s="442"/>
      <c r="AE268" s="442"/>
      <c r="AF268" s="442"/>
      <c r="AG268" s="442"/>
      <c r="AH268" s="442"/>
      <c r="AI268" s="442"/>
      <c r="AJ268" s="442"/>
      <c r="AK268" s="442"/>
      <c r="AL268" s="442"/>
      <c r="AM268" s="442"/>
      <c r="AN268" s="442"/>
      <c r="AO268" s="442"/>
      <c r="AP268" s="442"/>
      <c r="AQ268" s="442"/>
      <c r="AR268" s="442"/>
      <c r="AS268" s="442"/>
      <c r="AT268" s="442"/>
      <c r="AU268" s="442"/>
      <c r="AV268" s="442"/>
      <c r="AW268" s="442"/>
      <c r="AX268" s="442"/>
      <c r="AY268" s="442"/>
      <c r="AZ268" s="442"/>
    </row>
    <row r="269" spans="2:52" ht="20.100000000000001" hidden="1" customHeight="1" outlineLevel="1">
      <c r="B269" s="434"/>
      <c r="C269" s="1002"/>
      <c r="D269" s="1003"/>
      <c r="E269" s="1003"/>
      <c r="F269" s="1004"/>
      <c r="G269" s="1005"/>
      <c r="H269" s="1006"/>
      <c r="I269" s="1006"/>
      <c r="J269" s="1006"/>
      <c r="K269" s="1007"/>
      <c r="L269" s="715"/>
      <c r="M269" s="715"/>
      <c r="N269" s="715"/>
      <c r="O269" s="715"/>
      <c r="P269" s="715"/>
      <c r="Q269" s="715"/>
      <c r="R269" s="715"/>
      <c r="S269" s="716"/>
      <c r="T269" s="717"/>
      <c r="U269" s="720">
        <f t="shared" si="85"/>
        <v>0</v>
      </c>
      <c r="V269" s="721">
        <f t="shared" si="86"/>
        <v>0</v>
      </c>
      <c r="W269" s="722">
        <f t="shared" si="87"/>
        <v>0</v>
      </c>
      <c r="X269" s="442"/>
      <c r="Y269" s="442"/>
      <c r="Z269" s="442"/>
      <c r="AA269" s="442"/>
      <c r="AB269" s="442"/>
      <c r="AC269" s="442"/>
      <c r="AD269" s="442"/>
      <c r="AE269" s="442"/>
      <c r="AF269" s="442"/>
      <c r="AG269" s="442"/>
      <c r="AH269" s="442"/>
      <c r="AI269" s="442"/>
      <c r="AJ269" s="442"/>
      <c r="AK269" s="442"/>
      <c r="AL269" s="442"/>
      <c r="AM269" s="442"/>
      <c r="AN269" s="442"/>
      <c r="AO269" s="442"/>
      <c r="AP269" s="442"/>
      <c r="AQ269" s="442"/>
      <c r="AR269" s="442"/>
      <c r="AS269" s="442"/>
      <c r="AT269" s="442"/>
      <c r="AU269" s="442"/>
      <c r="AV269" s="442"/>
      <c r="AW269" s="442"/>
      <c r="AX269" s="442"/>
      <c r="AY269" s="442"/>
      <c r="AZ269" s="442"/>
    </row>
    <row r="270" spans="2:52" ht="20.100000000000001" hidden="1" customHeight="1" outlineLevel="1">
      <c r="B270" s="434"/>
      <c r="C270" s="1002"/>
      <c r="D270" s="1003"/>
      <c r="E270" s="1003"/>
      <c r="F270" s="1004"/>
      <c r="G270" s="1005"/>
      <c r="H270" s="1006"/>
      <c r="I270" s="1006"/>
      <c r="J270" s="1006"/>
      <c r="K270" s="1007"/>
      <c r="L270" s="715"/>
      <c r="M270" s="715"/>
      <c r="N270" s="715"/>
      <c r="O270" s="715"/>
      <c r="P270" s="715"/>
      <c r="Q270" s="715"/>
      <c r="R270" s="715"/>
      <c r="S270" s="716"/>
      <c r="T270" s="717"/>
      <c r="U270" s="720">
        <f t="shared" si="85"/>
        <v>0</v>
      </c>
      <c r="V270" s="721">
        <f t="shared" si="86"/>
        <v>0</v>
      </c>
      <c r="W270" s="722">
        <f t="shared" si="87"/>
        <v>0</v>
      </c>
      <c r="X270" s="442"/>
      <c r="Y270" s="442"/>
      <c r="Z270" s="442"/>
      <c r="AA270" s="442"/>
      <c r="AB270" s="442"/>
      <c r="AC270" s="442"/>
      <c r="AD270" s="442"/>
      <c r="AE270" s="442"/>
      <c r="AF270" s="442"/>
      <c r="AG270" s="442"/>
      <c r="AH270" s="442"/>
      <c r="AI270" s="442"/>
      <c r="AJ270" s="442"/>
      <c r="AK270" s="442"/>
      <c r="AL270" s="442"/>
      <c r="AM270" s="442"/>
      <c r="AN270" s="442"/>
      <c r="AO270" s="442"/>
      <c r="AP270" s="442"/>
      <c r="AQ270" s="442"/>
      <c r="AR270" s="442"/>
      <c r="AS270" s="442"/>
      <c r="AT270" s="442"/>
      <c r="AU270" s="442"/>
      <c r="AV270" s="442"/>
      <c r="AW270" s="442"/>
      <c r="AX270" s="442"/>
      <c r="AY270" s="442"/>
      <c r="AZ270" s="442"/>
    </row>
    <row r="271" spans="2:52" ht="20.100000000000001" hidden="1" customHeight="1" outlineLevel="1">
      <c r="B271" s="434"/>
      <c r="C271" s="1002"/>
      <c r="D271" s="1003"/>
      <c r="E271" s="1003"/>
      <c r="F271" s="1004"/>
      <c r="G271" s="1005"/>
      <c r="H271" s="1006"/>
      <c r="I271" s="1006"/>
      <c r="J271" s="1006"/>
      <c r="K271" s="1007"/>
      <c r="L271" s="715"/>
      <c r="M271" s="715"/>
      <c r="N271" s="715"/>
      <c r="O271" s="715"/>
      <c r="P271" s="715"/>
      <c r="Q271" s="715"/>
      <c r="R271" s="715"/>
      <c r="S271" s="716"/>
      <c r="T271" s="717"/>
      <c r="U271" s="720">
        <f t="shared" si="85"/>
        <v>0</v>
      </c>
      <c r="V271" s="721">
        <f t="shared" si="86"/>
        <v>0</v>
      </c>
      <c r="W271" s="722">
        <f t="shared" si="87"/>
        <v>0</v>
      </c>
      <c r="X271" s="442"/>
      <c r="Y271" s="442"/>
      <c r="Z271" s="442"/>
      <c r="AA271" s="442"/>
      <c r="AB271" s="442"/>
      <c r="AC271" s="442"/>
      <c r="AD271" s="442"/>
      <c r="AE271" s="442"/>
      <c r="AF271" s="442"/>
      <c r="AG271" s="442"/>
      <c r="AH271" s="442"/>
      <c r="AI271" s="442"/>
      <c r="AJ271" s="442"/>
      <c r="AK271" s="442"/>
      <c r="AL271" s="442"/>
      <c r="AM271" s="442"/>
      <c r="AN271" s="442"/>
      <c r="AO271" s="442"/>
      <c r="AP271" s="442"/>
      <c r="AQ271" s="442"/>
      <c r="AR271" s="442"/>
      <c r="AS271" s="442"/>
      <c r="AT271" s="442"/>
      <c r="AU271" s="442"/>
      <c r="AV271" s="442"/>
      <c r="AW271" s="442"/>
      <c r="AX271" s="442"/>
      <c r="AY271" s="442"/>
      <c r="AZ271" s="442"/>
    </row>
    <row r="272" spans="2:52" ht="20.100000000000001" hidden="1" customHeight="1" outlineLevel="1">
      <c r="B272" s="434"/>
      <c r="C272" s="1002"/>
      <c r="D272" s="1003"/>
      <c r="E272" s="1003"/>
      <c r="F272" s="1004"/>
      <c r="G272" s="1005"/>
      <c r="H272" s="1006"/>
      <c r="I272" s="1006"/>
      <c r="J272" s="1006"/>
      <c r="K272" s="1007"/>
      <c r="L272" s="715"/>
      <c r="M272" s="715"/>
      <c r="N272" s="715"/>
      <c r="O272" s="715"/>
      <c r="P272" s="715"/>
      <c r="Q272" s="715"/>
      <c r="R272" s="715"/>
      <c r="S272" s="716"/>
      <c r="T272" s="717"/>
      <c r="U272" s="720">
        <f t="shared" si="85"/>
        <v>0</v>
      </c>
      <c r="V272" s="721">
        <f t="shared" si="86"/>
        <v>0</v>
      </c>
      <c r="W272" s="722">
        <f t="shared" si="87"/>
        <v>0</v>
      </c>
      <c r="X272" s="442"/>
      <c r="Y272" s="442"/>
      <c r="Z272" s="442"/>
      <c r="AA272" s="442"/>
      <c r="AB272" s="442"/>
      <c r="AC272" s="442"/>
      <c r="AD272" s="442"/>
      <c r="AE272" s="442"/>
      <c r="AF272" s="442"/>
      <c r="AG272" s="442"/>
      <c r="AH272" s="442"/>
      <c r="AI272" s="442"/>
      <c r="AJ272" s="442"/>
      <c r="AK272" s="442"/>
      <c r="AL272" s="442"/>
      <c r="AM272" s="442"/>
      <c r="AN272" s="442"/>
      <c r="AO272" s="442"/>
      <c r="AP272" s="442"/>
      <c r="AQ272" s="442"/>
      <c r="AR272" s="442"/>
      <c r="AS272" s="442"/>
      <c r="AT272" s="442"/>
      <c r="AU272" s="442"/>
      <c r="AV272" s="442"/>
      <c r="AW272" s="442"/>
      <c r="AX272" s="442"/>
      <c r="AY272" s="442"/>
      <c r="AZ272" s="442"/>
    </row>
    <row r="273" spans="2:52" ht="20.100000000000001" hidden="1" customHeight="1" outlineLevel="1">
      <c r="B273" s="434"/>
      <c r="C273" s="1002"/>
      <c r="D273" s="1003"/>
      <c r="E273" s="1003"/>
      <c r="F273" s="1004"/>
      <c r="G273" s="1005"/>
      <c r="H273" s="1006"/>
      <c r="I273" s="1006"/>
      <c r="J273" s="1006"/>
      <c r="K273" s="1007"/>
      <c r="L273" s="715"/>
      <c r="M273" s="715"/>
      <c r="N273" s="715"/>
      <c r="O273" s="715"/>
      <c r="P273" s="715"/>
      <c r="Q273" s="715"/>
      <c r="R273" s="715"/>
      <c r="S273" s="716"/>
      <c r="T273" s="717"/>
      <c r="U273" s="720">
        <f t="shared" si="85"/>
        <v>0</v>
      </c>
      <c r="V273" s="721">
        <f t="shared" si="86"/>
        <v>0</v>
      </c>
      <c r="W273" s="722">
        <f t="shared" si="87"/>
        <v>0</v>
      </c>
      <c r="X273" s="442"/>
      <c r="Y273" s="442"/>
      <c r="Z273" s="442"/>
      <c r="AA273" s="442"/>
      <c r="AB273" s="442"/>
      <c r="AC273" s="442"/>
      <c r="AD273" s="442"/>
      <c r="AE273" s="442"/>
      <c r="AF273" s="442"/>
      <c r="AG273" s="442"/>
      <c r="AH273" s="442"/>
      <c r="AI273" s="442"/>
      <c r="AJ273" s="442"/>
      <c r="AK273" s="442"/>
      <c r="AL273" s="442"/>
      <c r="AM273" s="442"/>
      <c r="AN273" s="442"/>
      <c r="AO273" s="442"/>
      <c r="AP273" s="442"/>
      <c r="AQ273" s="442"/>
      <c r="AR273" s="442"/>
      <c r="AS273" s="442"/>
      <c r="AT273" s="442"/>
      <c r="AU273" s="442"/>
      <c r="AV273" s="442"/>
      <c r="AW273" s="442"/>
      <c r="AX273" s="442"/>
      <c r="AY273" s="442"/>
      <c r="AZ273" s="442"/>
    </row>
    <row r="274" spans="2:52" ht="20.100000000000001" hidden="1" customHeight="1" outlineLevel="1">
      <c r="B274" s="434"/>
      <c r="C274" s="1002"/>
      <c r="D274" s="1003"/>
      <c r="E274" s="1003"/>
      <c r="F274" s="1004"/>
      <c r="G274" s="1005"/>
      <c r="H274" s="1006"/>
      <c r="I274" s="1006"/>
      <c r="J274" s="1006"/>
      <c r="K274" s="1007"/>
      <c r="L274" s="715"/>
      <c r="M274" s="715"/>
      <c r="N274" s="715"/>
      <c r="O274" s="715"/>
      <c r="P274" s="715"/>
      <c r="Q274" s="715"/>
      <c r="R274" s="715"/>
      <c r="S274" s="716"/>
      <c r="T274" s="717"/>
      <c r="U274" s="720">
        <f t="shared" si="85"/>
        <v>0</v>
      </c>
      <c r="V274" s="721">
        <f t="shared" si="86"/>
        <v>0</v>
      </c>
      <c r="W274" s="722">
        <f t="shared" si="87"/>
        <v>0</v>
      </c>
      <c r="X274" s="442"/>
      <c r="Y274" s="442"/>
      <c r="Z274" s="442"/>
      <c r="AA274" s="442"/>
      <c r="AB274" s="442"/>
      <c r="AC274" s="442"/>
      <c r="AD274" s="442"/>
      <c r="AE274" s="442"/>
      <c r="AF274" s="442"/>
      <c r="AG274" s="442"/>
      <c r="AH274" s="442"/>
      <c r="AI274" s="442"/>
      <c r="AJ274" s="442"/>
      <c r="AK274" s="442"/>
      <c r="AL274" s="442"/>
      <c r="AM274" s="442"/>
      <c r="AN274" s="442"/>
      <c r="AO274" s="442"/>
      <c r="AP274" s="442"/>
      <c r="AQ274" s="442"/>
      <c r="AR274" s="442"/>
      <c r="AS274" s="442"/>
      <c r="AT274" s="442"/>
      <c r="AU274" s="442"/>
      <c r="AV274" s="442"/>
      <c r="AW274" s="442"/>
      <c r="AX274" s="442"/>
      <c r="AY274" s="442"/>
      <c r="AZ274" s="442"/>
    </row>
    <row r="275" spans="2:52" ht="20.100000000000001" hidden="1" customHeight="1" outlineLevel="1">
      <c r="B275" s="434"/>
      <c r="C275" s="1002"/>
      <c r="D275" s="1003"/>
      <c r="E275" s="1003"/>
      <c r="F275" s="1004"/>
      <c r="G275" s="1005"/>
      <c r="H275" s="1006"/>
      <c r="I275" s="1006"/>
      <c r="J275" s="1006"/>
      <c r="K275" s="1007"/>
      <c r="L275" s="715"/>
      <c r="M275" s="715"/>
      <c r="N275" s="715"/>
      <c r="O275" s="715"/>
      <c r="P275" s="715"/>
      <c r="Q275" s="715"/>
      <c r="R275" s="715"/>
      <c r="S275" s="716"/>
      <c r="T275" s="717"/>
      <c r="U275" s="720">
        <f t="shared" si="85"/>
        <v>0</v>
      </c>
      <c r="V275" s="721">
        <f t="shared" si="86"/>
        <v>0</v>
      </c>
      <c r="W275" s="722">
        <f t="shared" si="87"/>
        <v>0</v>
      </c>
      <c r="X275" s="442"/>
      <c r="Y275" s="442"/>
      <c r="Z275" s="442"/>
      <c r="AA275" s="442"/>
      <c r="AB275" s="442"/>
      <c r="AC275" s="442"/>
      <c r="AD275" s="442"/>
      <c r="AE275" s="442"/>
      <c r="AF275" s="442"/>
      <c r="AG275" s="442"/>
      <c r="AH275" s="442"/>
      <c r="AI275" s="442"/>
      <c r="AJ275" s="442"/>
      <c r="AK275" s="442"/>
      <c r="AL275" s="442"/>
      <c r="AM275" s="442"/>
      <c r="AN275" s="442"/>
      <c r="AO275" s="442"/>
      <c r="AP275" s="442"/>
      <c r="AQ275" s="442"/>
      <c r="AR275" s="442"/>
      <c r="AS275" s="442"/>
      <c r="AT275" s="442"/>
      <c r="AU275" s="442"/>
      <c r="AV275" s="442"/>
      <c r="AW275" s="442"/>
      <c r="AX275" s="442"/>
      <c r="AY275" s="442"/>
      <c r="AZ275" s="442"/>
    </row>
    <row r="276" spans="2:52" s="19" customFormat="1" ht="9.9499999999999993" hidden="1" customHeight="1" outlineLevel="1">
      <c r="B276" s="435"/>
      <c r="C276" s="437"/>
      <c r="D276" s="437"/>
      <c r="E276" s="437"/>
      <c r="F276" s="437"/>
      <c r="G276" s="666"/>
      <c r="H276" s="666"/>
      <c r="I276" s="666"/>
      <c r="J276" s="666"/>
      <c r="K276" s="666"/>
      <c r="L276" s="438"/>
      <c r="M276" s="438"/>
      <c r="N276" s="438"/>
      <c r="O276" s="438"/>
      <c r="P276" s="438"/>
      <c r="Q276" s="438"/>
      <c r="R276" s="438"/>
      <c r="S276" s="438"/>
      <c r="T276" s="439"/>
      <c r="U276" s="439"/>
      <c r="V276" s="439"/>
      <c r="W276" s="667"/>
      <c r="X276" s="668"/>
      <c r="Y276" s="668"/>
      <c r="Z276" s="668"/>
      <c r="AA276" s="668"/>
      <c r="AB276" s="668"/>
      <c r="AC276" s="668"/>
      <c r="AD276" s="668"/>
      <c r="AE276" s="668"/>
      <c r="AF276" s="668"/>
      <c r="AG276" s="668"/>
      <c r="AH276" s="668"/>
      <c r="AI276" s="668"/>
      <c r="AJ276" s="668"/>
      <c r="AK276" s="668"/>
      <c r="AL276" s="668"/>
      <c r="AM276" s="668"/>
      <c r="AN276" s="668"/>
      <c r="AO276" s="668"/>
      <c r="AP276" s="668"/>
      <c r="AQ276" s="668"/>
      <c r="AR276" s="668"/>
      <c r="AS276" s="668"/>
      <c r="AT276" s="668"/>
      <c r="AU276" s="668"/>
      <c r="AV276" s="668"/>
      <c r="AW276" s="668"/>
      <c r="AX276" s="668"/>
      <c r="AY276" s="668"/>
      <c r="AZ276" s="668"/>
    </row>
    <row r="277" spans="2:52" ht="20.100000000000001" customHeight="1" collapsed="1">
      <c r="B277" s="32">
        <f>B265+1</f>
        <v>23</v>
      </c>
      <c r="C277" s="1013"/>
      <c r="D277" s="1014"/>
      <c r="E277" s="1014"/>
      <c r="F277" s="1015"/>
      <c r="G277" s="1016"/>
      <c r="H277" s="1017"/>
      <c r="I277" s="1017"/>
      <c r="J277" s="1017"/>
      <c r="K277" s="1018"/>
      <c r="L277" s="701">
        <f t="shared" ref="L277:R277" si="88">SUM(L278:L287)</f>
        <v>0</v>
      </c>
      <c r="M277" s="702">
        <f t="shared" si="88"/>
        <v>0</v>
      </c>
      <c r="N277" s="703">
        <f t="shared" si="88"/>
        <v>0</v>
      </c>
      <c r="O277" s="703">
        <f t="shared" si="88"/>
        <v>0</v>
      </c>
      <c r="P277" s="702">
        <f t="shared" si="88"/>
        <v>0</v>
      </c>
      <c r="Q277" s="704">
        <f t="shared" si="88"/>
        <v>0</v>
      </c>
      <c r="R277" s="701">
        <f t="shared" si="88"/>
        <v>0</v>
      </c>
      <c r="S277" s="705">
        <v>1</v>
      </c>
      <c r="T277" s="706">
        <f>(S278*T278)+(S279*T279)+(S280*T280)+(S281*T281)+(S282*T282)+(S283*T283)+(S284*T284)+(S285*T285)+(S286*T286)+(S287*T287)</f>
        <v>0</v>
      </c>
      <c r="U277" s="665">
        <f t="shared" ref="U277:U287" si="89">S277*T277*(1+MGKZ)*(1+Gewinn)*(1+Sicherheit)</f>
        <v>0</v>
      </c>
      <c r="V277" s="643">
        <f t="shared" ref="V277:V287" si="90">R277*Fertigung</f>
        <v>0</v>
      </c>
      <c r="W277" s="50">
        <f t="shared" ref="W277:W287" si="91">L277*$E$6+M277*$M$6+N277*$M$7+O277*$M$8+P277*$E$7+Q277*$M$9+U277+V277</f>
        <v>0</v>
      </c>
      <c r="X277" s="442"/>
      <c r="Y277" s="442"/>
      <c r="Z277" s="442"/>
      <c r="AA277" s="442"/>
      <c r="AB277" s="442"/>
      <c r="AC277" s="442"/>
      <c r="AD277" s="442"/>
      <c r="AE277" s="442"/>
      <c r="AF277" s="442"/>
      <c r="AG277" s="442"/>
      <c r="AH277" s="442"/>
      <c r="AI277" s="442"/>
      <c r="AJ277" s="442"/>
      <c r="AK277" s="442"/>
      <c r="AL277" s="442"/>
      <c r="AM277" s="442"/>
      <c r="AN277" s="442"/>
      <c r="AO277" s="442"/>
      <c r="AP277" s="442"/>
      <c r="AQ277" s="442"/>
      <c r="AR277" s="442"/>
      <c r="AS277" s="442"/>
      <c r="AT277" s="442"/>
      <c r="AU277" s="442"/>
      <c r="AV277" s="442"/>
      <c r="AW277" s="442"/>
      <c r="AX277" s="442"/>
      <c r="AY277" s="442"/>
      <c r="AZ277" s="442"/>
    </row>
    <row r="278" spans="2:52" ht="20.100000000000001" hidden="1" customHeight="1" outlineLevel="1">
      <c r="B278" s="433"/>
      <c r="C278" s="1002"/>
      <c r="D278" s="1003"/>
      <c r="E278" s="1003"/>
      <c r="F278" s="1004"/>
      <c r="G278" s="1005"/>
      <c r="H278" s="1006"/>
      <c r="I278" s="1006"/>
      <c r="J278" s="1006"/>
      <c r="K278" s="1007"/>
      <c r="L278" s="715"/>
      <c r="M278" s="715"/>
      <c r="N278" s="715"/>
      <c r="O278" s="715"/>
      <c r="P278" s="715"/>
      <c r="Q278" s="715"/>
      <c r="R278" s="715"/>
      <c r="S278" s="716"/>
      <c r="T278" s="717"/>
      <c r="U278" s="720">
        <f t="shared" si="89"/>
        <v>0</v>
      </c>
      <c r="V278" s="721">
        <f t="shared" si="90"/>
        <v>0</v>
      </c>
      <c r="W278" s="722">
        <f t="shared" si="91"/>
        <v>0</v>
      </c>
      <c r="X278" s="442"/>
      <c r="Y278" s="442"/>
      <c r="Z278" s="442"/>
      <c r="AA278" s="442"/>
      <c r="AB278" s="442"/>
      <c r="AC278" s="442"/>
      <c r="AD278" s="442"/>
      <c r="AE278" s="442"/>
      <c r="AF278" s="442"/>
      <c r="AG278" s="442"/>
      <c r="AH278" s="442"/>
      <c r="AI278" s="442"/>
      <c r="AJ278" s="442"/>
      <c r="AK278" s="442"/>
      <c r="AL278" s="442"/>
      <c r="AM278" s="442"/>
      <c r="AN278" s="442"/>
      <c r="AO278" s="442"/>
      <c r="AP278" s="442"/>
      <c r="AQ278" s="442"/>
      <c r="AR278" s="442"/>
      <c r="AS278" s="442"/>
      <c r="AT278" s="442"/>
      <c r="AU278" s="442"/>
      <c r="AV278" s="442"/>
      <c r="AW278" s="442"/>
      <c r="AX278" s="442"/>
      <c r="AY278" s="442"/>
      <c r="AZ278" s="442"/>
    </row>
    <row r="279" spans="2:52" ht="20.100000000000001" hidden="1" customHeight="1" outlineLevel="1">
      <c r="B279" s="434"/>
      <c r="C279" s="1002"/>
      <c r="D279" s="1003"/>
      <c r="E279" s="1003"/>
      <c r="F279" s="1004"/>
      <c r="G279" s="1005"/>
      <c r="H279" s="1006"/>
      <c r="I279" s="1006"/>
      <c r="J279" s="1006"/>
      <c r="K279" s="1007"/>
      <c r="L279" s="715"/>
      <c r="M279" s="715"/>
      <c r="N279" s="715"/>
      <c r="O279" s="715"/>
      <c r="P279" s="715"/>
      <c r="Q279" s="715"/>
      <c r="R279" s="715"/>
      <c r="S279" s="716"/>
      <c r="T279" s="717"/>
      <c r="U279" s="720">
        <f t="shared" si="89"/>
        <v>0</v>
      </c>
      <c r="V279" s="721">
        <f t="shared" si="90"/>
        <v>0</v>
      </c>
      <c r="W279" s="722">
        <f t="shared" si="91"/>
        <v>0</v>
      </c>
      <c r="X279" s="442"/>
      <c r="Y279" s="442"/>
      <c r="Z279" s="442"/>
      <c r="AA279" s="442"/>
      <c r="AB279" s="442"/>
      <c r="AC279" s="442"/>
      <c r="AD279" s="442"/>
      <c r="AE279" s="442"/>
      <c r="AF279" s="442"/>
      <c r="AG279" s="442"/>
      <c r="AH279" s="442"/>
      <c r="AI279" s="442"/>
      <c r="AJ279" s="442"/>
      <c r="AK279" s="442"/>
      <c r="AL279" s="442"/>
      <c r="AM279" s="442"/>
      <c r="AN279" s="442"/>
      <c r="AO279" s="442"/>
      <c r="AP279" s="442"/>
      <c r="AQ279" s="442"/>
      <c r="AR279" s="442"/>
      <c r="AS279" s="442"/>
      <c r="AT279" s="442"/>
      <c r="AU279" s="442"/>
      <c r="AV279" s="442"/>
      <c r="AW279" s="442"/>
      <c r="AX279" s="442"/>
      <c r="AY279" s="442"/>
      <c r="AZ279" s="442"/>
    </row>
    <row r="280" spans="2:52" ht="20.100000000000001" hidden="1" customHeight="1" outlineLevel="1">
      <c r="B280" s="434"/>
      <c r="C280" s="1002"/>
      <c r="D280" s="1003"/>
      <c r="E280" s="1003"/>
      <c r="F280" s="1004"/>
      <c r="G280" s="1005"/>
      <c r="H280" s="1006"/>
      <c r="I280" s="1006"/>
      <c r="J280" s="1006"/>
      <c r="K280" s="1007"/>
      <c r="L280" s="715"/>
      <c r="M280" s="715"/>
      <c r="N280" s="715"/>
      <c r="O280" s="715"/>
      <c r="P280" s="715"/>
      <c r="Q280" s="715"/>
      <c r="R280" s="715"/>
      <c r="S280" s="716"/>
      <c r="T280" s="717"/>
      <c r="U280" s="720">
        <f t="shared" si="89"/>
        <v>0</v>
      </c>
      <c r="V280" s="721">
        <f t="shared" si="90"/>
        <v>0</v>
      </c>
      <c r="W280" s="722">
        <f t="shared" si="91"/>
        <v>0</v>
      </c>
      <c r="X280" s="442"/>
      <c r="Y280" s="442"/>
      <c r="Z280" s="442"/>
      <c r="AA280" s="442"/>
      <c r="AB280" s="442"/>
      <c r="AC280" s="442"/>
      <c r="AD280" s="442"/>
      <c r="AE280" s="442"/>
      <c r="AF280" s="442"/>
      <c r="AG280" s="442"/>
      <c r="AH280" s="442"/>
      <c r="AI280" s="442"/>
      <c r="AJ280" s="442"/>
      <c r="AK280" s="442"/>
      <c r="AL280" s="442"/>
      <c r="AM280" s="442"/>
      <c r="AN280" s="442"/>
      <c r="AO280" s="442"/>
      <c r="AP280" s="442"/>
      <c r="AQ280" s="442"/>
      <c r="AR280" s="442"/>
      <c r="AS280" s="442"/>
      <c r="AT280" s="442"/>
      <c r="AU280" s="442"/>
      <c r="AV280" s="442"/>
      <c r="AW280" s="442"/>
      <c r="AX280" s="442"/>
      <c r="AY280" s="442"/>
      <c r="AZ280" s="442"/>
    </row>
    <row r="281" spans="2:52" ht="20.100000000000001" hidden="1" customHeight="1" outlineLevel="1">
      <c r="B281" s="434"/>
      <c r="C281" s="1002"/>
      <c r="D281" s="1003"/>
      <c r="E281" s="1003"/>
      <c r="F281" s="1004"/>
      <c r="G281" s="1005"/>
      <c r="H281" s="1006"/>
      <c r="I281" s="1006"/>
      <c r="J281" s="1006"/>
      <c r="K281" s="1007"/>
      <c r="L281" s="715"/>
      <c r="M281" s="715"/>
      <c r="N281" s="715"/>
      <c r="O281" s="715"/>
      <c r="P281" s="715"/>
      <c r="Q281" s="715"/>
      <c r="R281" s="715"/>
      <c r="S281" s="716"/>
      <c r="T281" s="717"/>
      <c r="U281" s="720">
        <f t="shared" si="89"/>
        <v>0</v>
      </c>
      <c r="V281" s="721">
        <f t="shared" si="90"/>
        <v>0</v>
      </c>
      <c r="W281" s="722">
        <f t="shared" si="91"/>
        <v>0</v>
      </c>
      <c r="X281" s="442"/>
      <c r="Y281" s="442"/>
      <c r="Z281" s="442"/>
      <c r="AA281" s="442"/>
      <c r="AB281" s="442"/>
      <c r="AC281" s="442"/>
      <c r="AD281" s="442"/>
      <c r="AE281" s="442"/>
      <c r="AF281" s="442"/>
      <c r="AG281" s="442"/>
      <c r="AH281" s="442"/>
      <c r="AI281" s="442"/>
      <c r="AJ281" s="442"/>
      <c r="AK281" s="442"/>
      <c r="AL281" s="442"/>
      <c r="AM281" s="442"/>
      <c r="AN281" s="442"/>
      <c r="AO281" s="442"/>
      <c r="AP281" s="442"/>
      <c r="AQ281" s="442"/>
      <c r="AR281" s="442"/>
      <c r="AS281" s="442"/>
      <c r="AT281" s="442"/>
      <c r="AU281" s="442"/>
      <c r="AV281" s="442"/>
      <c r="AW281" s="442"/>
      <c r="AX281" s="442"/>
      <c r="AY281" s="442"/>
      <c r="AZ281" s="442"/>
    </row>
    <row r="282" spans="2:52" ht="20.100000000000001" hidden="1" customHeight="1" outlineLevel="1">
      <c r="B282" s="434"/>
      <c r="C282" s="1002"/>
      <c r="D282" s="1003"/>
      <c r="E282" s="1003"/>
      <c r="F282" s="1004"/>
      <c r="G282" s="1005"/>
      <c r="H282" s="1006"/>
      <c r="I282" s="1006"/>
      <c r="J282" s="1006"/>
      <c r="K282" s="1007"/>
      <c r="L282" s="715"/>
      <c r="M282" s="715"/>
      <c r="N282" s="715"/>
      <c r="O282" s="715"/>
      <c r="P282" s="715"/>
      <c r="Q282" s="715"/>
      <c r="R282" s="715"/>
      <c r="S282" s="716"/>
      <c r="T282" s="717"/>
      <c r="U282" s="720">
        <f t="shared" si="89"/>
        <v>0</v>
      </c>
      <c r="V282" s="721">
        <f t="shared" si="90"/>
        <v>0</v>
      </c>
      <c r="W282" s="722">
        <f t="shared" si="91"/>
        <v>0</v>
      </c>
      <c r="X282" s="442"/>
      <c r="Y282" s="442"/>
      <c r="Z282" s="442"/>
      <c r="AA282" s="442"/>
      <c r="AB282" s="442"/>
      <c r="AC282" s="442"/>
      <c r="AD282" s="442"/>
      <c r="AE282" s="442"/>
      <c r="AF282" s="442"/>
      <c r="AG282" s="442"/>
      <c r="AH282" s="442"/>
      <c r="AI282" s="442"/>
      <c r="AJ282" s="442"/>
      <c r="AK282" s="442"/>
      <c r="AL282" s="442"/>
      <c r="AM282" s="442"/>
      <c r="AN282" s="442"/>
      <c r="AO282" s="442"/>
      <c r="AP282" s="442"/>
      <c r="AQ282" s="442"/>
      <c r="AR282" s="442"/>
      <c r="AS282" s="442"/>
      <c r="AT282" s="442"/>
      <c r="AU282" s="442"/>
      <c r="AV282" s="442"/>
      <c r="AW282" s="442"/>
      <c r="AX282" s="442"/>
      <c r="AY282" s="442"/>
      <c r="AZ282" s="442"/>
    </row>
    <row r="283" spans="2:52" ht="20.100000000000001" hidden="1" customHeight="1" outlineLevel="1">
      <c r="B283" s="434"/>
      <c r="C283" s="1002"/>
      <c r="D283" s="1003"/>
      <c r="E283" s="1003"/>
      <c r="F283" s="1004"/>
      <c r="G283" s="1005"/>
      <c r="H283" s="1006"/>
      <c r="I283" s="1006"/>
      <c r="J283" s="1006"/>
      <c r="K283" s="1007"/>
      <c r="L283" s="715"/>
      <c r="M283" s="715"/>
      <c r="N283" s="715"/>
      <c r="O283" s="715"/>
      <c r="P283" s="715"/>
      <c r="Q283" s="715"/>
      <c r="R283" s="715"/>
      <c r="S283" s="716"/>
      <c r="T283" s="717"/>
      <c r="U283" s="720">
        <f t="shared" si="89"/>
        <v>0</v>
      </c>
      <c r="V283" s="721">
        <f t="shared" si="90"/>
        <v>0</v>
      </c>
      <c r="W283" s="722">
        <f t="shared" si="91"/>
        <v>0</v>
      </c>
      <c r="X283" s="442"/>
      <c r="Y283" s="442"/>
      <c r="Z283" s="442"/>
      <c r="AA283" s="442"/>
      <c r="AB283" s="442"/>
      <c r="AC283" s="442"/>
      <c r="AD283" s="442"/>
      <c r="AE283" s="442"/>
      <c r="AF283" s="442"/>
      <c r="AG283" s="442"/>
      <c r="AH283" s="442"/>
      <c r="AI283" s="442"/>
      <c r="AJ283" s="442"/>
      <c r="AK283" s="442"/>
      <c r="AL283" s="442"/>
      <c r="AM283" s="442"/>
      <c r="AN283" s="442"/>
      <c r="AO283" s="442"/>
      <c r="AP283" s="442"/>
      <c r="AQ283" s="442"/>
      <c r="AR283" s="442"/>
      <c r="AS283" s="442"/>
      <c r="AT283" s="442"/>
      <c r="AU283" s="442"/>
      <c r="AV283" s="442"/>
      <c r="AW283" s="442"/>
      <c r="AX283" s="442"/>
      <c r="AY283" s="442"/>
      <c r="AZ283" s="442"/>
    </row>
    <row r="284" spans="2:52" ht="20.100000000000001" hidden="1" customHeight="1" outlineLevel="1">
      <c r="B284" s="434"/>
      <c r="C284" s="1002"/>
      <c r="D284" s="1003"/>
      <c r="E284" s="1003"/>
      <c r="F284" s="1004"/>
      <c r="G284" s="1005"/>
      <c r="H284" s="1006"/>
      <c r="I284" s="1006"/>
      <c r="J284" s="1006"/>
      <c r="K284" s="1007"/>
      <c r="L284" s="715"/>
      <c r="M284" s="715"/>
      <c r="N284" s="715"/>
      <c r="O284" s="715"/>
      <c r="P284" s="715"/>
      <c r="Q284" s="715"/>
      <c r="R284" s="715"/>
      <c r="S284" s="716"/>
      <c r="T284" s="717"/>
      <c r="U284" s="720">
        <f t="shared" si="89"/>
        <v>0</v>
      </c>
      <c r="V284" s="721">
        <f t="shared" si="90"/>
        <v>0</v>
      </c>
      <c r="W284" s="722">
        <f t="shared" si="91"/>
        <v>0</v>
      </c>
      <c r="X284" s="442"/>
      <c r="Y284" s="442"/>
      <c r="Z284" s="442"/>
      <c r="AA284" s="442"/>
      <c r="AB284" s="442"/>
      <c r="AC284" s="442"/>
      <c r="AD284" s="442"/>
      <c r="AE284" s="442"/>
      <c r="AF284" s="442"/>
      <c r="AG284" s="442"/>
      <c r="AH284" s="442"/>
      <c r="AI284" s="442"/>
      <c r="AJ284" s="442"/>
      <c r="AK284" s="442"/>
      <c r="AL284" s="442"/>
      <c r="AM284" s="442"/>
      <c r="AN284" s="442"/>
      <c r="AO284" s="442"/>
      <c r="AP284" s="442"/>
      <c r="AQ284" s="442"/>
      <c r="AR284" s="442"/>
      <c r="AS284" s="442"/>
      <c r="AT284" s="442"/>
      <c r="AU284" s="442"/>
      <c r="AV284" s="442"/>
      <c r="AW284" s="442"/>
      <c r="AX284" s="442"/>
      <c r="AY284" s="442"/>
      <c r="AZ284" s="442"/>
    </row>
    <row r="285" spans="2:52" ht="20.100000000000001" hidden="1" customHeight="1" outlineLevel="1">
      <c r="B285" s="434"/>
      <c r="C285" s="1002"/>
      <c r="D285" s="1003"/>
      <c r="E285" s="1003"/>
      <c r="F285" s="1004"/>
      <c r="G285" s="1005"/>
      <c r="H285" s="1006"/>
      <c r="I285" s="1006"/>
      <c r="J285" s="1006"/>
      <c r="K285" s="1007"/>
      <c r="L285" s="715"/>
      <c r="M285" s="715"/>
      <c r="N285" s="715"/>
      <c r="O285" s="715"/>
      <c r="P285" s="715"/>
      <c r="Q285" s="715"/>
      <c r="R285" s="715"/>
      <c r="S285" s="716"/>
      <c r="T285" s="717"/>
      <c r="U285" s="720">
        <f t="shared" si="89"/>
        <v>0</v>
      </c>
      <c r="V285" s="721">
        <f t="shared" si="90"/>
        <v>0</v>
      </c>
      <c r="W285" s="722">
        <f t="shared" si="91"/>
        <v>0</v>
      </c>
      <c r="X285" s="442"/>
      <c r="Y285" s="442"/>
      <c r="Z285" s="442"/>
      <c r="AA285" s="442"/>
      <c r="AB285" s="442"/>
      <c r="AC285" s="442"/>
      <c r="AD285" s="442"/>
      <c r="AE285" s="442"/>
      <c r="AF285" s="442"/>
      <c r="AG285" s="442"/>
      <c r="AH285" s="442"/>
      <c r="AI285" s="442"/>
      <c r="AJ285" s="442"/>
      <c r="AK285" s="442"/>
      <c r="AL285" s="442"/>
      <c r="AM285" s="442"/>
      <c r="AN285" s="442"/>
      <c r="AO285" s="442"/>
      <c r="AP285" s="442"/>
      <c r="AQ285" s="442"/>
      <c r="AR285" s="442"/>
      <c r="AS285" s="442"/>
      <c r="AT285" s="442"/>
      <c r="AU285" s="442"/>
      <c r="AV285" s="442"/>
      <c r="AW285" s="442"/>
      <c r="AX285" s="442"/>
      <c r="AY285" s="442"/>
      <c r="AZ285" s="442"/>
    </row>
    <row r="286" spans="2:52" ht="20.100000000000001" hidden="1" customHeight="1" outlineLevel="1">
      <c r="B286" s="434"/>
      <c r="C286" s="1002"/>
      <c r="D286" s="1003"/>
      <c r="E286" s="1003"/>
      <c r="F286" s="1004"/>
      <c r="G286" s="1005"/>
      <c r="H286" s="1006"/>
      <c r="I286" s="1006"/>
      <c r="J286" s="1006"/>
      <c r="K286" s="1007"/>
      <c r="L286" s="715"/>
      <c r="M286" s="715"/>
      <c r="N286" s="715"/>
      <c r="O286" s="715"/>
      <c r="P286" s="715"/>
      <c r="Q286" s="715"/>
      <c r="R286" s="715"/>
      <c r="S286" s="716"/>
      <c r="T286" s="717"/>
      <c r="U286" s="720">
        <f t="shared" si="89"/>
        <v>0</v>
      </c>
      <c r="V286" s="721">
        <f t="shared" si="90"/>
        <v>0</v>
      </c>
      <c r="W286" s="722">
        <f t="shared" si="91"/>
        <v>0</v>
      </c>
      <c r="X286" s="442"/>
      <c r="Y286" s="442"/>
      <c r="Z286" s="442"/>
      <c r="AA286" s="442"/>
      <c r="AB286" s="442"/>
      <c r="AC286" s="442"/>
      <c r="AD286" s="442"/>
      <c r="AE286" s="442"/>
      <c r="AF286" s="442"/>
      <c r="AG286" s="442"/>
      <c r="AH286" s="442"/>
      <c r="AI286" s="442"/>
      <c r="AJ286" s="442"/>
      <c r="AK286" s="442"/>
      <c r="AL286" s="442"/>
      <c r="AM286" s="442"/>
      <c r="AN286" s="442"/>
      <c r="AO286" s="442"/>
      <c r="AP286" s="442"/>
      <c r="AQ286" s="442"/>
      <c r="AR286" s="442"/>
      <c r="AS286" s="442"/>
      <c r="AT286" s="442"/>
      <c r="AU286" s="442"/>
      <c r="AV286" s="442"/>
      <c r="AW286" s="442"/>
      <c r="AX286" s="442"/>
      <c r="AY286" s="442"/>
      <c r="AZ286" s="442"/>
    </row>
    <row r="287" spans="2:52" ht="20.100000000000001" hidden="1" customHeight="1" outlineLevel="1">
      <c r="B287" s="434"/>
      <c r="C287" s="1002"/>
      <c r="D287" s="1003"/>
      <c r="E287" s="1003"/>
      <c r="F287" s="1004"/>
      <c r="G287" s="1005"/>
      <c r="H287" s="1006"/>
      <c r="I287" s="1006"/>
      <c r="J287" s="1006"/>
      <c r="K287" s="1007"/>
      <c r="L287" s="715"/>
      <c r="M287" s="715"/>
      <c r="N287" s="715"/>
      <c r="O287" s="715"/>
      <c r="P287" s="715"/>
      <c r="Q287" s="715"/>
      <c r="R287" s="715"/>
      <c r="S287" s="716"/>
      <c r="T287" s="717"/>
      <c r="U287" s="720">
        <f t="shared" si="89"/>
        <v>0</v>
      </c>
      <c r="V287" s="721">
        <f t="shared" si="90"/>
        <v>0</v>
      </c>
      <c r="W287" s="722">
        <f t="shared" si="91"/>
        <v>0</v>
      </c>
      <c r="X287" s="442"/>
      <c r="Y287" s="442"/>
      <c r="Z287" s="442"/>
      <c r="AA287" s="442"/>
      <c r="AB287" s="442"/>
      <c r="AC287" s="442"/>
      <c r="AD287" s="442"/>
      <c r="AE287" s="442"/>
      <c r="AF287" s="442"/>
      <c r="AG287" s="442"/>
      <c r="AH287" s="442"/>
      <c r="AI287" s="442"/>
      <c r="AJ287" s="442"/>
      <c r="AK287" s="442"/>
      <c r="AL287" s="442"/>
      <c r="AM287" s="442"/>
      <c r="AN287" s="442"/>
      <c r="AO287" s="442"/>
      <c r="AP287" s="442"/>
      <c r="AQ287" s="442"/>
      <c r="AR287" s="442"/>
      <c r="AS287" s="442"/>
      <c r="AT287" s="442"/>
      <c r="AU287" s="442"/>
      <c r="AV287" s="442"/>
      <c r="AW287" s="442"/>
      <c r="AX287" s="442"/>
      <c r="AY287" s="442"/>
      <c r="AZ287" s="442"/>
    </row>
    <row r="288" spans="2:52" s="19" customFormat="1" ht="9.9499999999999993" hidden="1" customHeight="1" outlineLevel="1">
      <c r="B288" s="435"/>
      <c r="C288" s="437"/>
      <c r="D288" s="437"/>
      <c r="E288" s="437"/>
      <c r="F288" s="437"/>
      <c r="G288" s="666"/>
      <c r="H288" s="666"/>
      <c r="I288" s="666"/>
      <c r="J288" s="666"/>
      <c r="K288" s="666"/>
      <c r="L288" s="438"/>
      <c r="M288" s="438"/>
      <c r="N288" s="438"/>
      <c r="O288" s="438"/>
      <c r="P288" s="438"/>
      <c r="Q288" s="438"/>
      <c r="R288" s="438"/>
      <c r="S288" s="438"/>
      <c r="T288" s="439"/>
      <c r="U288" s="439"/>
      <c r="V288" s="439"/>
      <c r="W288" s="667"/>
      <c r="X288" s="668"/>
      <c r="Y288" s="668"/>
      <c r="Z288" s="668"/>
      <c r="AA288" s="668"/>
      <c r="AB288" s="668"/>
      <c r="AC288" s="668"/>
      <c r="AD288" s="668"/>
      <c r="AE288" s="668"/>
      <c r="AF288" s="668"/>
      <c r="AG288" s="668"/>
      <c r="AH288" s="668"/>
      <c r="AI288" s="668"/>
      <c r="AJ288" s="668"/>
      <c r="AK288" s="668"/>
      <c r="AL288" s="668"/>
      <c r="AM288" s="668"/>
      <c r="AN288" s="668"/>
      <c r="AO288" s="668"/>
      <c r="AP288" s="668"/>
      <c r="AQ288" s="668"/>
      <c r="AR288" s="668"/>
      <c r="AS288" s="668"/>
      <c r="AT288" s="668"/>
      <c r="AU288" s="668"/>
      <c r="AV288" s="668"/>
      <c r="AW288" s="668"/>
      <c r="AX288" s="668"/>
      <c r="AY288" s="668"/>
      <c r="AZ288" s="668"/>
    </row>
    <row r="289" spans="2:52" ht="20.100000000000001" customHeight="1" collapsed="1">
      <c r="B289" s="32">
        <f>B277+1</f>
        <v>24</v>
      </c>
      <c r="C289" s="1013"/>
      <c r="D289" s="1014"/>
      <c r="E289" s="1014"/>
      <c r="F289" s="1015"/>
      <c r="G289" s="1016"/>
      <c r="H289" s="1017"/>
      <c r="I289" s="1017"/>
      <c r="J289" s="1017"/>
      <c r="K289" s="1018"/>
      <c r="L289" s="701">
        <f t="shared" ref="L289:R289" si="92">SUM(L290:L299)</f>
        <v>0</v>
      </c>
      <c r="M289" s="702">
        <f t="shared" si="92"/>
        <v>0</v>
      </c>
      <c r="N289" s="703">
        <f t="shared" si="92"/>
        <v>0</v>
      </c>
      <c r="O289" s="703">
        <f t="shared" si="92"/>
        <v>0</v>
      </c>
      <c r="P289" s="702">
        <f t="shared" si="92"/>
        <v>0</v>
      </c>
      <c r="Q289" s="704">
        <f t="shared" si="92"/>
        <v>0</v>
      </c>
      <c r="R289" s="701">
        <f t="shared" si="92"/>
        <v>0</v>
      </c>
      <c r="S289" s="705">
        <v>1</v>
      </c>
      <c r="T289" s="706">
        <f>(S290*T290)+(S291*T291)+(S292*T292)+(S293*T293)+(S294*T294)+(S295*T295)+(S296*T296)+(S297*T297)+(S298*T298)+(S299*T299)</f>
        <v>0</v>
      </c>
      <c r="U289" s="665">
        <f t="shared" ref="U289:U299" si="93">S289*T289*(1+MGKZ)*(1+Gewinn)*(1+Sicherheit)</f>
        <v>0</v>
      </c>
      <c r="V289" s="643">
        <f t="shared" ref="V289:V299" si="94">R289*Fertigung</f>
        <v>0</v>
      </c>
      <c r="W289" s="50">
        <f t="shared" ref="W289:W299" si="95">L289*$E$6+M289*$M$6+N289*$M$7+O289*$M$8+P289*$E$7+Q289*$M$9+U289+V289</f>
        <v>0</v>
      </c>
      <c r="X289" s="442"/>
      <c r="Y289" s="442"/>
      <c r="Z289" s="442"/>
      <c r="AA289" s="442"/>
      <c r="AB289" s="442"/>
      <c r="AC289" s="442"/>
      <c r="AD289" s="442"/>
      <c r="AE289" s="442"/>
      <c r="AF289" s="442"/>
      <c r="AG289" s="442"/>
      <c r="AH289" s="442"/>
      <c r="AI289" s="442"/>
      <c r="AJ289" s="442"/>
      <c r="AK289" s="442"/>
      <c r="AL289" s="442"/>
      <c r="AM289" s="442"/>
      <c r="AN289" s="442"/>
      <c r="AO289" s="442"/>
      <c r="AP289" s="442"/>
      <c r="AQ289" s="442"/>
      <c r="AR289" s="442"/>
      <c r="AS289" s="442"/>
      <c r="AT289" s="442"/>
      <c r="AU289" s="442"/>
      <c r="AV289" s="442"/>
      <c r="AW289" s="442"/>
      <c r="AX289" s="442"/>
      <c r="AY289" s="442"/>
      <c r="AZ289" s="442"/>
    </row>
    <row r="290" spans="2:52" ht="20.100000000000001" hidden="1" customHeight="1" outlineLevel="1">
      <c r="B290" s="433"/>
      <c r="C290" s="1002"/>
      <c r="D290" s="1003"/>
      <c r="E290" s="1003"/>
      <c r="F290" s="1004"/>
      <c r="G290" s="1005"/>
      <c r="H290" s="1006"/>
      <c r="I290" s="1006"/>
      <c r="J290" s="1006"/>
      <c r="K290" s="1007"/>
      <c r="L290" s="715"/>
      <c r="M290" s="715"/>
      <c r="N290" s="715"/>
      <c r="O290" s="715"/>
      <c r="P290" s="715"/>
      <c r="Q290" s="715"/>
      <c r="R290" s="715"/>
      <c r="S290" s="716"/>
      <c r="T290" s="717"/>
      <c r="U290" s="720">
        <f t="shared" si="93"/>
        <v>0</v>
      </c>
      <c r="V290" s="721">
        <f t="shared" si="94"/>
        <v>0</v>
      </c>
      <c r="W290" s="722">
        <f t="shared" si="95"/>
        <v>0</v>
      </c>
      <c r="X290" s="442"/>
      <c r="Y290" s="442"/>
      <c r="Z290" s="442"/>
      <c r="AA290" s="442"/>
      <c r="AB290" s="442"/>
      <c r="AC290" s="442"/>
      <c r="AD290" s="442"/>
      <c r="AE290" s="442"/>
      <c r="AF290" s="442"/>
      <c r="AG290" s="442"/>
      <c r="AH290" s="442"/>
      <c r="AI290" s="442"/>
      <c r="AJ290" s="442"/>
      <c r="AK290" s="442"/>
      <c r="AL290" s="442"/>
      <c r="AM290" s="442"/>
      <c r="AN290" s="442"/>
      <c r="AO290" s="442"/>
      <c r="AP290" s="442"/>
      <c r="AQ290" s="442"/>
      <c r="AR290" s="442"/>
      <c r="AS290" s="442"/>
      <c r="AT290" s="442"/>
      <c r="AU290" s="442"/>
      <c r="AV290" s="442"/>
      <c r="AW290" s="442"/>
      <c r="AX290" s="442"/>
      <c r="AY290" s="442"/>
      <c r="AZ290" s="442"/>
    </row>
    <row r="291" spans="2:52" ht="20.100000000000001" hidden="1" customHeight="1" outlineLevel="1">
      <c r="B291" s="434"/>
      <c r="C291" s="1002"/>
      <c r="D291" s="1003"/>
      <c r="E291" s="1003"/>
      <c r="F291" s="1004"/>
      <c r="G291" s="1005"/>
      <c r="H291" s="1006"/>
      <c r="I291" s="1006"/>
      <c r="J291" s="1006"/>
      <c r="K291" s="1007"/>
      <c r="L291" s="715"/>
      <c r="M291" s="715"/>
      <c r="N291" s="715"/>
      <c r="O291" s="715"/>
      <c r="P291" s="715"/>
      <c r="Q291" s="715"/>
      <c r="R291" s="715"/>
      <c r="S291" s="716"/>
      <c r="T291" s="717"/>
      <c r="U291" s="720">
        <f t="shared" si="93"/>
        <v>0</v>
      </c>
      <c r="V291" s="721">
        <f t="shared" si="94"/>
        <v>0</v>
      </c>
      <c r="W291" s="722">
        <f t="shared" si="95"/>
        <v>0</v>
      </c>
      <c r="X291" s="442"/>
      <c r="Y291" s="442"/>
      <c r="Z291" s="442"/>
      <c r="AA291" s="442"/>
      <c r="AB291" s="442"/>
      <c r="AC291" s="442"/>
      <c r="AD291" s="442"/>
      <c r="AE291" s="442"/>
      <c r="AF291" s="442"/>
      <c r="AG291" s="442"/>
      <c r="AH291" s="442"/>
      <c r="AI291" s="442"/>
      <c r="AJ291" s="442"/>
      <c r="AK291" s="442"/>
      <c r="AL291" s="442"/>
      <c r="AM291" s="442"/>
      <c r="AN291" s="442"/>
      <c r="AO291" s="442"/>
      <c r="AP291" s="442"/>
      <c r="AQ291" s="442"/>
      <c r="AR291" s="442"/>
      <c r="AS291" s="442"/>
      <c r="AT291" s="442"/>
      <c r="AU291" s="442"/>
      <c r="AV291" s="442"/>
      <c r="AW291" s="442"/>
      <c r="AX291" s="442"/>
      <c r="AY291" s="442"/>
      <c r="AZ291" s="442"/>
    </row>
    <row r="292" spans="2:52" ht="20.100000000000001" hidden="1" customHeight="1" outlineLevel="1">
      <c r="B292" s="434"/>
      <c r="C292" s="1002"/>
      <c r="D292" s="1003"/>
      <c r="E292" s="1003"/>
      <c r="F292" s="1004"/>
      <c r="G292" s="1005"/>
      <c r="H292" s="1006"/>
      <c r="I292" s="1006"/>
      <c r="J292" s="1006"/>
      <c r="K292" s="1007"/>
      <c r="L292" s="715"/>
      <c r="M292" s="715"/>
      <c r="N292" s="715"/>
      <c r="O292" s="715"/>
      <c r="P292" s="715"/>
      <c r="Q292" s="715"/>
      <c r="R292" s="715"/>
      <c r="S292" s="716"/>
      <c r="T292" s="717"/>
      <c r="U292" s="720">
        <f t="shared" si="93"/>
        <v>0</v>
      </c>
      <c r="V292" s="721">
        <f t="shared" si="94"/>
        <v>0</v>
      </c>
      <c r="W292" s="722">
        <f t="shared" si="95"/>
        <v>0</v>
      </c>
      <c r="X292" s="442"/>
      <c r="Y292" s="442"/>
      <c r="Z292" s="442"/>
      <c r="AA292" s="442"/>
      <c r="AB292" s="442"/>
      <c r="AC292" s="442"/>
      <c r="AD292" s="442"/>
      <c r="AE292" s="442"/>
      <c r="AF292" s="442"/>
      <c r="AG292" s="442"/>
      <c r="AH292" s="442"/>
      <c r="AI292" s="442"/>
      <c r="AJ292" s="442"/>
      <c r="AK292" s="442"/>
      <c r="AL292" s="442"/>
      <c r="AM292" s="442"/>
      <c r="AN292" s="442"/>
      <c r="AO292" s="442"/>
      <c r="AP292" s="442"/>
      <c r="AQ292" s="442"/>
      <c r="AR292" s="442"/>
      <c r="AS292" s="442"/>
      <c r="AT292" s="442"/>
      <c r="AU292" s="442"/>
      <c r="AV292" s="442"/>
      <c r="AW292" s="442"/>
      <c r="AX292" s="442"/>
      <c r="AY292" s="442"/>
      <c r="AZ292" s="442"/>
    </row>
    <row r="293" spans="2:52" ht="20.100000000000001" hidden="1" customHeight="1" outlineLevel="1">
      <c r="B293" s="434"/>
      <c r="C293" s="1002"/>
      <c r="D293" s="1003"/>
      <c r="E293" s="1003"/>
      <c r="F293" s="1004"/>
      <c r="G293" s="1005"/>
      <c r="H293" s="1006"/>
      <c r="I293" s="1006"/>
      <c r="J293" s="1006"/>
      <c r="K293" s="1007"/>
      <c r="L293" s="715"/>
      <c r="M293" s="715"/>
      <c r="N293" s="715"/>
      <c r="O293" s="715"/>
      <c r="P293" s="715"/>
      <c r="Q293" s="715"/>
      <c r="R293" s="715"/>
      <c r="S293" s="716"/>
      <c r="T293" s="717"/>
      <c r="U293" s="720">
        <f t="shared" si="93"/>
        <v>0</v>
      </c>
      <c r="V293" s="721">
        <f t="shared" si="94"/>
        <v>0</v>
      </c>
      <c r="W293" s="722">
        <f t="shared" si="95"/>
        <v>0</v>
      </c>
      <c r="X293" s="442"/>
      <c r="Y293" s="442"/>
      <c r="Z293" s="442"/>
      <c r="AA293" s="442"/>
      <c r="AB293" s="442"/>
      <c r="AC293" s="442"/>
      <c r="AD293" s="442"/>
      <c r="AE293" s="442"/>
      <c r="AF293" s="442"/>
      <c r="AG293" s="442"/>
      <c r="AH293" s="442"/>
      <c r="AI293" s="442"/>
      <c r="AJ293" s="442"/>
      <c r="AK293" s="442"/>
      <c r="AL293" s="442"/>
      <c r="AM293" s="442"/>
      <c r="AN293" s="442"/>
      <c r="AO293" s="442"/>
      <c r="AP293" s="442"/>
      <c r="AQ293" s="442"/>
      <c r="AR293" s="442"/>
      <c r="AS293" s="442"/>
      <c r="AT293" s="442"/>
      <c r="AU293" s="442"/>
      <c r="AV293" s="442"/>
      <c r="AW293" s="442"/>
      <c r="AX293" s="442"/>
      <c r="AY293" s="442"/>
      <c r="AZ293" s="442"/>
    </row>
    <row r="294" spans="2:52" ht="20.100000000000001" hidden="1" customHeight="1" outlineLevel="1">
      <c r="B294" s="434"/>
      <c r="C294" s="1002"/>
      <c r="D294" s="1003"/>
      <c r="E294" s="1003"/>
      <c r="F294" s="1004"/>
      <c r="G294" s="1005"/>
      <c r="H294" s="1006"/>
      <c r="I294" s="1006"/>
      <c r="J294" s="1006"/>
      <c r="K294" s="1007"/>
      <c r="L294" s="715"/>
      <c r="M294" s="715"/>
      <c r="N294" s="715"/>
      <c r="O294" s="715"/>
      <c r="P294" s="715"/>
      <c r="Q294" s="715"/>
      <c r="R294" s="715"/>
      <c r="S294" s="716"/>
      <c r="T294" s="717"/>
      <c r="U294" s="720">
        <f t="shared" si="93"/>
        <v>0</v>
      </c>
      <c r="V294" s="721">
        <f t="shared" si="94"/>
        <v>0</v>
      </c>
      <c r="W294" s="722">
        <f t="shared" si="95"/>
        <v>0</v>
      </c>
      <c r="X294" s="442"/>
      <c r="Y294" s="442"/>
      <c r="Z294" s="442"/>
      <c r="AA294" s="442"/>
      <c r="AB294" s="442"/>
      <c r="AC294" s="442"/>
      <c r="AD294" s="442"/>
      <c r="AE294" s="442"/>
      <c r="AF294" s="442"/>
      <c r="AG294" s="442"/>
      <c r="AH294" s="442"/>
      <c r="AI294" s="442"/>
      <c r="AJ294" s="442"/>
      <c r="AK294" s="442"/>
      <c r="AL294" s="442"/>
      <c r="AM294" s="442"/>
      <c r="AN294" s="442"/>
      <c r="AO294" s="442"/>
      <c r="AP294" s="442"/>
      <c r="AQ294" s="442"/>
      <c r="AR294" s="442"/>
      <c r="AS294" s="442"/>
      <c r="AT294" s="442"/>
      <c r="AU294" s="442"/>
      <c r="AV294" s="442"/>
      <c r="AW294" s="442"/>
      <c r="AX294" s="442"/>
      <c r="AY294" s="442"/>
      <c r="AZ294" s="442"/>
    </row>
    <row r="295" spans="2:52" ht="20.100000000000001" hidden="1" customHeight="1" outlineLevel="1">
      <c r="B295" s="434"/>
      <c r="C295" s="1002"/>
      <c r="D295" s="1003"/>
      <c r="E295" s="1003"/>
      <c r="F295" s="1004"/>
      <c r="G295" s="1005"/>
      <c r="H295" s="1006"/>
      <c r="I295" s="1006"/>
      <c r="J295" s="1006"/>
      <c r="K295" s="1007"/>
      <c r="L295" s="715"/>
      <c r="M295" s="715"/>
      <c r="N295" s="715"/>
      <c r="O295" s="715"/>
      <c r="P295" s="715"/>
      <c r="Q295" s="715"/>
      <c r="R295" s="715"/>
      <c r="S295" s="716"/>
      <c r="T295" s="717"/>
      <c r="U295" s="720">
        <f t="shared" si="93"/>
        <v>0</v>
      </c>
      <c r="V295" s="721">
        <f t="shared" si="94"/>
        <v>0</v>
      </c>
      <c r="W295" s="722">
        <f t="shared" si="95"/>
        <v>0</v>
      </c>
      <c r="X295" s="442"/>
      <c r="Y295" s="442"/>
      <c r="Z295" s="442"/>
      <c r="AA295" s="442"/>
      <c r="AB295" s="442"/>
      <c r="AC295" s="442"/>
      <c r="AD295" s="442"/>
      <c r="AE295" s="442"/>
      <c r="AF295" s="442"/>
      <c r="AG295" s="442"/>
      <c r="AH295" s="442"/>
      <c r="AI295" s="442"/>
      <c r="AJ295" s="442"/>
      <c r="AK295" s="442"/>
      <c r="AL295" s="442"/>
      <c r="AM295" s="442"/>
      <c r="AN295" s="442"/>
      <c r="AO295" s="442"/>
      <c r="AP295" s="442"/>
      <c r="AQ295" s="442"/>
      <c r="AR295" s="442"/>
      <c r="AS295" s="442"/>
      <c r="AT295" s="442"/>
      <c r="AU295" s="442"/>
      <c r="AV295" s="442"/>
      <c r="AW295" s="442"/>
      <c r="AX295" s="442"/>
      <c r="AY295" s="442"/>
      <c r="AZ295" s="442"/>
    </row>
    <row r="296" spans="2:52" ht="20.100000000000001" hidden="1" customHeight="1" outlineLevel="1">
      <c r="B296" s="434"/>
      <c r="C296" s="1002"/>
      <c r="D296" s="1003"/>
      <c r="E296" s="1003"/>
      <c r="F296" s="1004"/>
      <c r="G296" s="1005"/>
      <c r="H296" s="1006"/>
      <c r="I296" s="1006"/>
      <c r="J296" s="1006"/>
      <c r="K296" s="1007"/>
      <c r="L296" s="715"/>
      <c r="M296" s="715"/>
      <c r="N296" s="715"/>
      <c r="O296" s="715"/>
      <c r="P296" s="715"/>
      <c r="Q296" s="715"/>
      <c r="R296" s="715"/>
      <c r="S296" s="716"/>
      <c r="T296" s="717"/>
      <c r="U296" s="720">
        <f t="shared" si="93"/>
        <v>0</v>
      </c>
      <c r="V296" s="721">
        <f t="shared" si="94"/>
        <v>0</v>
      </c>
      <c r="W296" s="722">
        <f t="shared" si="95"/>
        <v>0</v>
      </c>
      <c r="X296" s="442"/>
      <c r="Y296" s="442"/>
      <c r="Z296" s="442"/>
      <c r="AA296" s="442"/>
      <c r="AB296" s="442"/>
      <c r="AC296" s="442"/>
      <c r="AD296" s="442"/>
      <c r="AE296" s="442"/>
      <c r="AF296" s="442"/>
      <c r="AG296" s="442"/>
      <c r="AH296" s="442"/>
      <c r="AI296" s="442"/>
      <c r="AJ296" s="442"/>
      <c r="AK296" s="442"/>
      <c r="AL296" s="442"/>
      <c r="AM296" s="442"/>
      <c r="AN296" s="442"/>
      <c r="AO296" s="442"/>
      <c r="AP296" s="442"/>
      <c r="AQ296" s="442"/>
      <c r="AR296" s="442"/>
      <c r="AS296" s="442"/>
      <c r="AT296" s="442"/>
      <c r="AU296" s="442"/>
      <c r="AV296" s="442"/>
      <c r="AW296" s="442"/>
      <c r="AX296" s="442"/>
      <c r="AY296" s="442"/>
      <c r="AZ296" s="442"/>
    </row>
    <row r="297" spans="2:52" ht="20.100000000000001" hidden="1" customHeight="1" outlineLevel="1">
      <c r="B297" s="434"/>
      <c r="C297" s="1002"/>
      <c r="D297" s="1003"/>
      <c r="E297" s="1003"/>
      <c r="F297" s="1004"/>
      <c r="G297" s="1005"/>
      <c r="H297" s="1006"/>
      <c r="I297" s="1006"/>
      <c r="J297" s="1006"/>
      <c r="K297" s="1007"/>
      <c r="L297" s="715"/>
      <c r="M297" s="715"/>
      <c r="N297" s="715"/>
      <c r="O297" s="715"/>
      <c r="P297" s="715"/>
      <c r="Q297" s="715"/>
      <c r="R297" s="715"/>
      <c r="S297" s="716"/>
      <c r="T297" s="717"/>
      <c r="U297" s="720">
        <f t="shared" si="93"/>
        <v>0</v>
      </c>
      <c r="V297" s="721">
        <f t="shared" si="94"/>
        <v>0</v>
      </c>
      <c r="W297" s="722">
        <f t="shared" si="95"/>
        <v>0</v>
      </c>
      <c r="X297" s="442"/>
      <c r="Y297" s="442"/>
      <c r="Z297" s="442"/>
      <c r="AA297" s="442"/>
      <c r="AB297" s="442"/>
      <c r="AC297" s="442"/>
      <c r="AD297" s="442"/>
      <c r="AE297" s="442"/>
      <c r="AF297" s="442"/>
      <c r="AG297" s="442"/>
      <c r="AH297" s="442"/>
      <c r="AI297" s="442"/>
      <c r="AJ297" s="442"/>
      <c r="AK297" s="442"/>
      <c r="AL297" s="442"/>
      <c r="AM297" s="442"/>
      <c r="AN297" s="442"/>
      <c r="AO297" s="442"/>
      <c r="AP297" s="442"/>
      <c r="AQ297" s="442"/>
      <c r="AR297" s="442"/>
      <c r="AS297" s="442"/>
      <c r="AT297" s="442"/>
      <c r="AU297" s="442"/>
      <c r="AV297" s="442"/>
      <c r="AW297" s="442"/>
      <c r="AX297" s="442"/>
      <c r="AY297" s="442"/>
      <c r="AZ297" s="442"/>
    </row>
    <row r="298" spans="2:52" ht="20.100000000000001" hidden="1" customHeight="1" outlineLevel="1">
      <c r="B298" s="434"/>
      <c r="C298" s="1002"/>
      <c r="D298" s="1003"/>
      <c r="E298" s="1003"/>
      <c r="F298" s="1004"/>
      <c r="G298" s="1005"/>
      <c r="H298" s="1006"/>
      <c r="I298" s="1006"/>
      <c r="J298" s="1006"/>
      <c r="K298" s="1007"/>
      <c r="L298" s="715"/>
      <c r="M298" s="715"/>
      <c r="N298" s="715"/>
      <c r="O298" s="715"/>
      <c r="P298" s="715"/>
      <c r="Q298" s="715"/>
      <c r="R298" s="715"/>
      <c r="S298" s="716"/>
      <c r="T298" s="717"/>
      <c r="U298" s="720">
        <f t="shared" si="93"/>
        <v>0</v>
      </c>
      <c r="V298" s="721">
        <f t="shared" si="94"/>
        <v>0</v>
      </c>
      <c r="W298" s="722">
        <f t="shared" si="95"/>
        <v>0</v>
      </c>
      <c r="X298" s="442"/>
      <c r="Y298" s="442"/>
      <c r="Z298" s="442"/>
      <c r="AA298" s="442"/>
      <c r="AB298" s="442"/>
      <c r="AC298" s="442"/>
      <c r="AD298" s="442"/>
      <c r="AE298" s="442"/>
      <c r="AF298" s="442"/>
      <c r="AG298" s="442"/>
      <c r="AH298" s="442"/>
      <c r="AI298" s="442"/>
      <c r="AJ298" s="442"/>
      <c r="AK298" s="442"/>
      <c r="AL298" s="442"/>
      <c r="AM298" s="442"/>
      <c r="AN298" s="442"/>
      <c r="AO298" s="442"/>
      <c r="AP298" s="442"/>
      <c r="AQ298" s="442"/>
      <c r="AR298" s="442"/>
      <c r="AS298" s="442"/>
      <c r="AT298" s="442"/>
      <c r="AU298" s="442"/>
      <c r="AV298" s="442"/>
      <c r="AW298" s="442"/>
      <c r="AX298" s="442"/>
      <c r="AY298" s="442"/>
      <c r="AZ298" s="442"/>
    </row>
    <row r="299" spans="2:52" ht="20.100000000000001" hidden="1" customHeight="1" outlineLevel="1">
      <c r="B299" s="434"/>
      <c r="C299" s="1002"/>
      <c r="D299" s="1003"/>
      <c r="E299" s="1003"/>
      <c r="F299" s="1004"/>
      <c r="G299" s="1005"/>
      <c r="H299" s="1006"/>
      <c r="I299" s="1006"/>
      <c r="J299" s="1006"/>
      <c r="K299" s="1007"/>
      <c r="L299" s="715"/>
      <c r="M299" s="715"/>
      <c r="N299" s="715"/>
      <c r="O299" s="715"/>
      <c r="P299" s="715"/>
      <c r="Q299" s="715"/>
      <c r="R299" s="715"/>
      <c r="S299" s="716"/>
      <c r="T299" s="717"/>
      <c r="U299" s="720">
        <f t="shared" si="93"/>
        <v>0</v>
      </c>
      <c r="V299" s="721">
        <f t="shared" si="94"/>
        <v>0</v>
      </c>
      <c r="W299" s="722">
        <f t="shared" si="95"/>
        <v>0</v>
      </c>
      <c r="X299" s="442"/>
      <c r="Y299" s="442"/>
      <c r="Z299" s="442"/>
      <c r="AA299" s="442"/>
      <c r="AB299" s="442"/>
      <c r="AC299" s="442"/>
      <c r="AD299" s="442"/>
      <c r="AE299" s="442"/>
      <c r="AF299" s="442"/>
      <c r="AG299" s="442"/>
      <c r="AH299" s="442"/>
      <c r="AI299" s="442"/>
      <c r="AJ299" s="442"/>
      <c r="AK299" s="442"/>
      <c r="AL299" s="442"/>
      <c r="AM299" s="442"/>
      <c r="AN299" s="442"/>
      <c r="AO299" s="442"/>
      <c r="AP299" s="442"/>
      <c r="AQ299" s="442"/>
      <c r="AR299" s="442"/>
      <c r="AS299" s="442"/>
      <c r="AT299" s="442"/>
      <c r="AU299" s="442"/>
      <c r="AV299" s="442"/>
      <c r="AW299" s="442"/>
      <c r="AX299" s="442"/>
      <c r="AY299" s="442"/>
      <c r="AZ299" s="442"/>
    </row>
    <row r="300" spans="2:52" s="19" customFormat="1" ht="9.9499999999999993" hidden="1" customHeight="1" outlineLevel="1">
      <c r="B300" s="435"/>
      <c r="C300" s="437"/>
      <c r="D300" s="437"/>
      <c r="E300" s="437"/>
      <c r="F300" s="437"/>
      <c r="G300" s="666"/>
      <c r="H300" s="666"/>
      <c r="I300" s="666"/>
      <c r="J300" s="666"/>
      <c r="K300" s="666"/>
      <c r="L300" s="438"/>
      <c r="M300" s="438"/>
      <c r="N300" s="438"/>
      <c r="O300" s="438"/>
      <c r="P300" s="438"/>
      <c r="Q300" s="438"/>
      <c r="R300" s="438"/>
      <c r="S300" s="438"/>
      <c r="T300" s="439"/>
      <c r="U300" s="432"/>
      <c r="V300" s="432"/>
      <c r="W300" s="667"/>
      <c r="X300" s="668"/>
      <c r="Y300" s="668"/>
      <c r="Z300" s="668"/>
      <c r="AA300" s="668"/>
      <c r="AB300" s="668"/>
      <c r="AC300" s="668"/>
      <c r="AD300" s="668"/>
      <c r="AE300" s="668"/>
      <c r="AF300" s="668"/>
      <c r="AG300" s="668"/>
      <c r="AH300" s="668"/>
      <c r="AI300" s="668"/>
      <c r="AJ300" s="668"/>
      <c r="AK300" s="668"/>
      <c r="AL300" s="668"/>
      <c r="AM300" s="668"/>
      <c r="AN300" s="668"/>
      <c r="AO300" s="668"/>
      <c r="AP300" s="668"/>
      <c r="AQ300" s="668"/>
      <c r="AR300" s="668"/>
      <c r="AS300" s="668"/>
      <c r="AT300" s="668"/>
      <c r="AU300" s="668"/>
      <c r="AV300" s="668"/>
      <c r="AW300" s="668"/>
      <c r="AX300" s="668"/>
      <c r="AY300" s="668"/>
      <c r="AZ300" s="668"/>
    </row>
    <row r="301" spans="2:52" ht="20.100000000000001" customHeight="1" collapsed="1">
      <c r="B301" s="32">
        <f>B289+1</f>
        <v>25</v>
      </c>
      <c r="C301" s="1013"/>
      <c r="D301" s="1014"/>
      <c r="E301" s="1014"/>
      <c r="F301" s="1015"/>
      <c r="G301" s="1016"/>
      <c r="H301" s="1017"/>
      <c r="I301" s="1017"/>
      <c r="J301" s="1017"/>
      <c r="K301" s="1018"/>
      <c r="L301" s="701">
        <f t="shared" ref="L301:R301" si="96">SUM(L302:L311)</f>
        <v>0</v>
      </c>
      <c r="M301" s="702">
        <f t="shared" si="96"/>
        <v>0</v>
      </c>
      <c r="N301" s="703">
        <f t="shared" si="96"/>
        <v>0</v>
      </c>
      <c r="O301" s="703">
        <f t="shared" si="96"/>
        <v>0</v>
      </c>
      <c r="P301" s="702">
        <f t="shared" si="96"/>
        <v>0</v>
      </c>
      <c r="Q301" s="704">
        <f t="shared" si="96"/>
        <v>0</v>
      </c>
      <c r="R301" s="701">
        <f t="shared" si="96"/>
        <v>0</v>
      </c>
      <c r="S301" s="705">
        <v>1</v>
      </c>
      <c r="T301" s="706">
        <f>(S302*T302)+(S303*T303)+(S304*T304)+(S305*T305)+(S306*T306)+(S307*T307)+(S308*T308)+(S309*T309)+(S310*T310)+(S311*T311)</f>
        <v>0</v>
      </c>
      <c r="U301" s="665">
        <f t="shared" ref="U301:U311" si="97">S301*T301*(1+MGKZ)*(1+Gewinn)*(1+Sicherheit)</f>
        <v>0</v>
      </c>
      <c r="V301" s="643">
        <f t="shared" ref="V301:V311" si="98">R301*Fertigung</f>
        <v>0</v>
      </c>
      <c r="W301" s="50">
        <f t="shared" ref="W301:W311" si="99">L301*$E$6+M301*$M$6+N301*$M$7+O301*$M$8+P301*$E$7+Q301*$M$9+U301+V301</f>
        <v>0</v>
      </c>
      <c r="X301" s="442"/>
      <c r="Y301" s="442"/>
      <c r="Z301" s="442"/>
      <c r="AA301" s="442"/>
      <c r="AB301" s="442"/>
      <c r="AC301" s="442"/>
      <c r="AD301" s="442"/>
      <c r="AE301" s="442"/>
      <c r="AF301" s="442"/>
      <c r="AG301" s="442"/>
      <c r="AH301" s="442"/>
      <c r="AI301" s="442"/>
      <c r="AJ301" s="442"/>
      <c r="AK301" s="442"/>
      <c r="AL301" s="442"/>
      <c r="AM301" s="442"/>
      <c r="AN301" s="442"/>
      <c r="AO301" s="442"/>
      <c r="AP301" s="442"/>
      <c r="AQ301" s="442"/>
      <c r="AR301" s="442"/>
      <c r="AS301" s="442"/>
      <c r="AT301" s="442"/>
      <c r="AU301" s="442"/>
      <c r="AV301" s="442"/>
      <c r="AW301" s="442"/>
      <c r="AX301" s="442"/>
      <c r="AY301" s="442"/>
      <c r="AZ301" s="442"/>
    </row>
    <row r="302" spans="2:52" ht="20.100000000000001" hidden="1" customHeight="1" outlineLevel="1">
      <c r="B302" s="433"/>
      <c r="C302" s="1002"/>
      <c r="D302" s="1003"/>
      <c r="E302" s="1003"/>
      <c r="F302" s="1004"/>
      <c r="G302" s="1005"/>
      <c r="H302" s="1006"/>
      <c r="I302" s="1006"/>
      <c r="J302" s="1006"/>
      <c r="K302" s="1007"/>
      <c r="L302" s="715"/>
      <c r="M302" s="715"/>
      <c r="N302" s="715"/>
      <c r="O302" s="715"/>
      <c r="P302" s="715"/>
      <c r="Q302" s="715"/>
      <c r="R302" s="715"/>
      <c r="S302" s="716"/>
      <c r="T302" s="717"/>
      <c r="U302" s="720">
        <f t="shared" si="97"/>
        <v>0</v>
      </c>
      <c r="V302" s="721">
        <f t="shared" si="98"/>
        <v>0</v>
      </c>
      <c r="W302" s="722">
        <f t="shared" si="99"/>
        <v>0</v>
      </c>
      <c r="X302" s="442"/>
      <c r="Y302" s="442"/>
      <c r="Z302" s="442"/>
      <c r="AA302" s="442"/>
      <c r="AB302" s="442"/>
      <c r="AC302" s="442"/>
      <c r="AD302" s="442"/>
      <c r="AE302" s="442"/>
      <c r="AF302" s="442"/>
      <c r="AG302" s="442"/>
      <c r="AH302" s="442"/>
      <c r="AI302" s="442"/>
      <c r="AJ302" s="442"/>
      <c r="AK302" s="442"/>
      <c r="AL302" s="442"/>
      <c r="AM302" s="442"/>
      <c r="AN302" s="442"/>
      <c r="AO302" s="442"/>
      <c r="AP302" s="442"/>
      <c r="AQ302" s="442"/>
      <c r="AR302" s="442"/>
      <c r="AS302" s="442"/>
      <c r="AT302" s="442"/>
      <c r="AU302" s="442"/>
      <c r="AV302" s="442"/>
      <c r="AW302" s="442"/>
      <c r="AX302" s="442"/>
      <c r="AY302" s="442"/>
      <c r="AZ302" s="442"/>
    </row>
    <row r="303" spans="2:52" ht="20.100000000000001" hidden="1" customHeight="1" outlineLevel="1">
      <c r="B303" s="434"/>
      <c r="C303" s="1002"/>
      <c r="D303" s="1003"/>
      <c r="E303" s="1003"/>
      <c r="F303" s="1004"/>
      <c r="G303" s="1005"/>
      <c r="H303" s="1006"/>
      <c r="I303" s="1006"/>
      <c r="J303" s="1006"/>
      <c r="K303" s="1007"/>
      <c r="L303" s="715"/>
      <c r="M303" s="715"/>
      <c r="N303" s="715"/>
      <c r="O303" s="715"/>
      <c r="P303" s="715"/>
      <c r="Q303" s="715"/>
      <c r="R303" s="715"/>
      <c r="S303" s="716"/>
      <c r="T303" s="717"/>
      <c r="U303" s="720">
        <f t="shared" si="97"/>
        <v>0</v>
      </c>
      <c r="V303" s="721">
        <f t="shared" si="98"/>
        <v>0</v>
      </c>
      <c r="W303" s="722">
        <f t="shared" si="99"/>
        <v>0</v>
      </c>
      <c r="X303" s="442"/>
      <c r="Y303" s="442"/>
      <c r="Z303" s="442"/>
      <c r="AA303" s="442"/>
      <c r="AB303" s="442"/>
      <c r="AC303" s="442"/>
      <c r="AD303" s="442"/>
      <c r="AE303" s="442"/>
      <c r="AF303" s="442"/>
      <c r="AG303" s="442"/>
      <c r="AH303" s="442"/>
      <c r="AI303" s="442"/>
      <c r="AJ303" s="442"/>
      <c r="AK303" s="442"/>
      <c r="AL303" s="442"/>
      <c r="AM303" s="442"/>
      <c r="AN303" s="442"/>
      <c r="AO303" s="442"/>
      <c r="AP303" s="442"/>
      <c r="AQ303" s="442"/>
      <c r="AR303" s="442"/>
      <c r="AS303" s="442"/>
      <c r="AT303" s="442"/>
      <c r="AU303" s="442"/>
      <c r="AV303" s="442"/>
      <c r="AW303" s="442"/>
      <c r="AX303" s="442"/>
      <c r="AY303" s="442"/>
      <c r="AZ303" s="442"/>
    </row>
    <row r="304" spans="2:52" ht="20.100000000000001" hidden="1" customHeight="1" outlineLevel="1">
      <c r="B304" s="434"/>
      <c r="C304" s="1002"/>
      <c r="D304" s="1003"/>
      <c r="E304" s="1003"/>
      <c r="F304" s="1004"/>
      <c r="G304" s="1005"/>
      <c r="H304" s="1006"/>
      <c r="I304" s="1006"/>
      <c r="J304" s="1006"/>
      <c r="K304" s="1007"/>
      <c r="L304" s="715"/>
      <c r="M304" s="715"/>
      <c r="N304" s="715"/>
      <c r="O304" s="715"/>
      <c r="P304" s="715"/>
      <c r="Q304" s="715"/>
      <c r="R304" s="715"/>
      <c r="S304" s="716"/>
      <c r="T304" s="717"/>
      <c r="U304" s="720">
        <f t="shared" si="97"/>
        <v>0</v>
      </c>
      <c r="V304" s="721">
        <f t="shared" si="98"/>
        <v>0</v>
      </c>
      <c r="W304" s="722">
        <f t="shared" si="99"/>
        <v>0</v>
      </c>
      <c r="X304" s="442"/>
      <c r="Y304" s="442"/>
      <c r="Z304" s="442"/>
      <c r="AA304" s="442"/>
      <c r="AB304" s="442"/>
      <c r="AC304" s="442"/>
      <c r="AD304" s="442"/>
      <c r="AE304" s="442"/>
      <c r="AF304" s="442"/>
      <c r="AG304" s="442"/>
      <c r="AH304" s="442"/>
      <c r="AI304" s="442"/>
      <c r="AJ304" s="442"/>
      <c r="AK304" s="442"/>
      <c r="AL304" s="442"/>
      <c r="AM304" s="442"/>
      <c r="AN304" s="442"/>
      <c r="AO304" s="442"/>
      <c r="AP304" s="442"/>
      <c r="AQ304" s="442"/>
      <c r="AR304" s="442"/>
      <c r="AS304" s="442"/>
      <c r="AT304" s="442"/>
      <c r="AU304" s="442"/>
      <c r="AV304" s="442"/>
      <c r="AW304" s="442"/>
      <c r="AX304" s="442"/>
      <c r="AY304" s="442"/>
      <c r="AZ304" s="442"/>
    </row>
    <row r="305" spans="2:52" ht="20.100000000000001" hidden="1" customHeight="1" outlineLevel="1">
      <c r="B305" s="434"/>
      <c r="C305" s="1002"/>
      <c r="D305" s="1003"/>
      <c r="E305" s="1003"/>
      <c r="F305" s="1004"/>
      <c r="G305" s="1005"/>
      <c r="H305" s="1006"/>
      <c r="I305" s="1006"/>
      <c r="J305" s="1006"/>
      <c r="K305" s="1007"/>
      <c r="L305" s="715"/>
      <c r="M305" s="715"/>
      <c r="N305" s="715"/>
      <c r="O305" s="715"/>
      <c r="P305" s="715"/>
      <c r="Q305" s="715"/>
      <c r="R305" s="715"/>
      <c r="S305" s="716"/>
      <c r="T305" s="717"/>
      <c r="U305" s="720">
        <f t="shared" si="97"/>
        <v>0</v>
      </c>
      <c r="V305" s="721">
        <f t="shared" si="98"/>
        <v>0</v>
      </c>
      <c r="W305" s="722">
        <f t="shared" si="99"/>
        <v>0</v>
      </c>
      <c r="X305" s="442"/>
      <c r="Y305" s="442"/>
      <c r="Z305" s="442"/>
      <c r="AA305" s="442"/>
      <c r="AB305" s="442"/>
      <c r="AC305" s="442"/>
      <c r="AD305" s="442"/>
      <c r="AE305" s="442"/>
      <c r="AF305" s="442"/>
      <c r="AG305" s="442"/>
      <c r="AH305" s="442"/>
      <c r="AI305" s="442"/>
      <c r="AJ305" s="442"/>
      <c r="AK305" s="442"/>
      <c r="AL305" s="442"/>
      <c r="AM305" s="442"/>
      <c r="AN305" s="442"/>
      <c r="AO305" s="442"/>
      <c r="AP305" s="442"/>
      <c r="AQ305" s="442"/>
      <c r="AR305" s="442"/>
      <c r="AS305" s="442"/>
      <c r="AT305" s="442"/>
      <c r="AU305" s="442"/>
      <c r="AV305" s="442"/>
      <c r="AW305" s="442"/>
      <c r="AX305" s="442"/>
      <c r="AY305" s="442"/>
      <c r="AZ305" s="442"/>
    </row>
    <row r="306" spans="2:52" ht="20.100000000000001" hidden="1" customHeight="1" outlineLevel="1">
      <c r="B306" s="434"/>
      <c r="C306" s="1002"/>
      <c r="D306" s="1003"/>
      <c r="E306" s="1003"/>
      <c r="F306" s="1004"/>
      <c r="G306" s="1005"/>
      <c r="H306" s="1006"/>
      <c r="I306" s="1006"/>
      <c r="J306" s="1006"/>
      <c r="K306" s="1007"/>
      <c r="L306" s="715"/>
      <c r="M306" s="715"/>
      <c r="N306" s="715"/>
      <c r="O306" s="715"/>
      <c r="P306" s="715"/>
      <c r="Q306" s="715"/>
      <c r="R306" s="715"/>
      <c r="S306" s="716"/>
      <c r="T306" s="717"/>
      <c r="U306" s="720">
        <f t="shared" si="97"/>
        <v>0</v>
      </c>
      <c r="V306" s="721">
        <f t="shared" si="98"/>
        <v>0</v>
      </c>
      <c r="W306" s="722">
        <f t="shared" si="99"/>
        <v>0</v>
      </c>
      <c r="X306" s="442"/>
      <c r="Y306" s="442"/>
      <c r="Z306" s="442"/>
      <c r="AA306" s="442"/>
      <c r="AB306" s="442"/>
      <c r="AC306" s="442"/>
      <c r="AD306" s="442"/>
      <c r="AE306" s="442"/>
      <c r="AF306" s="442"/>
      <c r="AG306" s="442"/>
      <c r="AH306" s="442"/>
      <c r="AI306" s="442"/>
      <c r="AJ306" s="442"/>
      <c r="AK306" s="442"/>
      <c r="AL306" s="442"/>
      <c r="AM306" s="442"/>
      <c r="AN306" s="442"/>
      <c r="AO306" s="442"/>
      <c r="AP306" s="442"/>
      <c r="AQ306" s="442"/>
      <c r="AR306" s="442"/>
      <c r="AS306" s="442"/>
      <c r="AT306" s="442"/>
      <c r="AU306" s="442"/>
      <c r="AV306" s="442"/>
      <c r="AW306" s="442"/>
      <c r="AX306" s="442"/>
      <c r="AY306" s="442"/>
      <c r="AZ306" s="442"/>
    </row>
    <row r="307" spans="2:52" ht="20.100000000000001" hidden="1" customHeight="1" outlineLevel="1">
      <c r="B307" s="434"/>
      <c r="C307" s="1002"/>
      <c r="D307" s="1003"/>
      <c r="E307" s="1003"/>
      <c r="F307" s="1004"/>
      <c r="G307" s="1005"/>
      <c r="H307" s="1006"/>
      <c r="I307" s="1006"/>
      <c r="J307" s="1006"/>
      <c r="K307" s="1007"/>
      <c r="L307" s="715"/>
      <c r="M307" s="715"/>
      <c r="N307" s="715"/>
      <c r="O307" s="715"/>
      <c r="P307" s="715"/>
      <c r="Q307" s="715"/>
      <c r="R307" s="715"/>
      <c r="S307" s="716"/>
      <c r="T307" s="717"/>
      <c r="U307" s="720">
        <f t="shared" si="97"/>
        <v>0</v>
      </c>
      <c r="V307" s="721">
        <f t="shared" si="98"/>
        <v>0</v>
      </c>
      <c r="W307" s="722">
        <f t="shared" si="99"/>
        <v>0</v>
      </c>
      <c r="X307" s="442"/>
      <c r="Y307" s="442"/>
      <c r="Z307" s="442"/>
      <c r="AA307" s="442"/>
      <c r="AB307" s="442"/>
      <c r="AC307" s="442"/>
      <c r="AD307" s="442"/>
      <c r="AE307" s="442"/>
      <c r="AF307" s="442"/>
      <c r="AG307" s="442"/>
      <c r="AH307" s="442"/>
      <c r="AI307" s="442"/>
      <c r="AJ307" s="442"/>
      <c r="AK307" s="442"/>
      <c r="AL307" s="442"/>
      <c r="AM307" s="442"/>
      <c r="AN307" s="442"/>
      <c r="AO307" s="442"/>
      <c r="AP307" s="442"/>
      <c r="AQ307" s="442"/>
      <c r="AR307" s="442"/>
      <c r="AS307" s="442"/>
      <c r="AT307" s="442"/>
      <c r="AU307" s="442"/>
      <c r="AV307" s="442"/>
      <c r="AW307" s="442"/>
      <c r="AX307" s="442"/>
      <c r="AY307" s="442"/>
      <c r="AZ307" s="442"/>
    </row>
    <row r="308" spans="2:52" ht="20.100000000000001" hidden="1" customHeight="1" outlineLevel="1">
      <c r="B308" s="434"/>
      <c r="C308" s="1002"/>
      <c r="D308" s="1003"/>
      <c r="E308" s="1003"/>
      <c r="F308" s="1004"/>
      <c r="G308" s="1005"/>
      <c r="H308" s="1006"/>
      <c r="I308" s="1006"/>
      <c r="J308" s="1006"/>
      <c r="K308" s="1007"/>
      <c r="L308" s="715"/>
      <c r="M308" s="715"/>
      <c r="N308" s="715"/>
      <c r="O308" s="715"/>
      <c r="P308" s="715"/>
      <c r="Q308" s="715"/>
      <c r="R308" s="715"/>
      <c r="S308" s="716"/>
      <c r="T308" s="717"/>
      <c r="U308" s="720">
        <f t="shared" si="97"/>
        <v>0</v>
      </c>
      <c r="V308" s="721">
        <f t="shared" si="98"/>
        <v>0</v>
      </c>
      <c r="W308" s="722">
        <f t="shared" si="99"/>
        <v>0</v>
      </c>
      <c r="X308" s="442"/>
      <c r="Y308" s="442"/>
      <c r="Z308" s="442"/>
      <c r="AA308" s="442"/>
      <c r="AB308" s="442"/>
      <c r="AC308" s="442"/>
      <c r="AD308" s="442"/>
      <c r="AE308" s="442"/>
      <c r="AF308" s="442"/>
      <c r="AG308" s="442"/>
      <c r="AH308" s="442"/>
      <c r="AI308" s="442"/>
      <c r="AJ308" s="442"/>
      <c r="AK308" s="442"/>
      <c r="AL308" s="442"/>
      <c r="AM308" s="442"/>
      <c r="AN308" s="442"/>
      <c r="AO308" s="442"/>
      <c r="AP308" s="442"/>
      <c r="AQ308" s="442"/>
      <c r="AR308" s="442"/>
      <c r="AS308" s="442"/>
      <c r="AT308" s="442"/>
      <c r="AU308" s="442"/>
      <c r="AV308" s="442"/>
      <c r="AW308" s="442"/>
      <c r="AX308" s="442"/>
      <c r="AY308" s="442"/>
      <c r="AZ308" s="442"/>
    </row>
    <row r="309" spans="2:52" ht="20.100000000000001" hidden="1" customHeight="1" outlineLevel="1">
      <c r="B309" s="434"/>
      <c r="C309" s="1002"/>
      <c r="D309" s="1003"/>
      <c r="E309" s="1003"/>
      <c r="F309" s="1004"/>
      <c r="G309" s="1005"/>
      <c r="H309" s="1006"/>
      <c r="I309" s="1006"/>
      <c r="J309" s="1006"/>
      <c r="K309" s="1007"/>
      <c r="L309" s="715"/>
      <c r="M309" s="715"/>
      <c r="N309" s="715"/>
      <c r="O309" s="715"/>
      <c r="P309" s="715"/>
      <c r="Q309" s="715"/>
      <c r="R309" s="715"/>
      <c r="S309" s="716"/>
      <c r="T309" s="717"/>
      <c r="U309" s="720">
        <f t="shared" si="97"/>
        <v>0</v>
      </c>
      <c r="V309" s="721">
        <f t="shared" si="98"/>
        <v>0</v>
      </c>
      <c r="W309" s="722">
        <f t="shared" si="99"/>
        <v>0</v>
      </c>
      <c r="X309" s="442"/>
      <c r="Y309" s="442"/>
      <c r="Z309" s="442"/>
      <c r="AA309" s="442"/>
      <c r="AB309" s="442"/>
      <c r="AC309" s="442"/>
      <c r="AD309" s="442"/>
      <c r="AE309" s="442"/>
      <c r="AF309" s="442"/>
      <c r="AG309" s="442"/>
      <c r="AH309" s="442"/>
      <c r="AI309" s="442"/>
      <c r="AJ309" s="442"/>
      <c r="AK309" s="442"/>
      <c r="AL309" s="442"/>
      <c r="AM309" s="442"/>
      <c r="AN309" s="442"/>
      <c r="AO309" s="442"/>
      <c r="AP309" s="442"/>
      <c r="AQ309" s="442"/>
      <c r="AR309" s="442"/>
      <c r="AS309" s="442"/>
      <c r="AT309" s="442"/>
      <c r="AU309" s="442"/>
      <c r="AV309" s="442"/>
      <c r="AW309" s="442"/>
      <c r="AX309" s="442"/>
      <c r="AY309" s="442"/>
      <c r="AZ309" s="442"/>
    </row>
    <row r="310" spans="2:52" ht="20.100000000000001" hidden="1" customHeight="1" outlineLevel="1">
      <c r="B310" s="434"/>
      <c r="C310" s="1002"/>
      <c r="D310" s="1003"/>
      <c r="E310" s="1003"/>
      <c r="F310" s="1004"/>
      <c r="G310" s="1005"/>
      <c r="H310" s="1006"/>
      <c r="I310" s="1006"/>
      <c r="J310" s="1006"/>
      <c r="K310" s="1007"/>
      <c r="L310" s="715"/>
      <c r="M310" s="715"/>
      <c r="N310" s="715"/>
      <c r="O310" s="715"/>
      <c r="P310" s="715"/>
      <c r="Q310" s="715"/>
      <c r="R310" s="715"/>
      <c r="S310" s="716"/>
      <c r="T310" s="717"/>
      <c r="U310" s="720">
        <f t="shared" si="97"/>
        <v>0</v>
      </c>
      <c r="V310" s="721">
        <f t="shared" si="98"/>
        <v>0</v>
      </c>
      <c r="W310" s="722">
        <f t="shared" si="99"/>
        <v>0</v>
      </c>
      <c r="X310" s="442"/>
      <c r="Y310" s="442"/>
      <c r="Z310" s="442"/>
      <c r="AA310" s="442"/>
      <c r="AB310" s="442"/>
      <c r="AC310" s="442"/>
      <c r="AD310" s="442"/>
      <c r="AE310" s="442"/>
      <c r="AF310" s="442"/>
      <c r="AG310" s="442"/>
      <c r="AH310" s="442"/>
      <c r="AI310" s="442"/>
      <c r="AJ310" s="442"/>
      <c r="AK310" s="442"/>
      <c r="AL310" s="442"/>
      <c r="AM310" s="442"/>
      <c r="AN310" s="442"/>
      <c r="AO310" s="442"/>
      <c r="AP310" s="442"/>
      <c r="AQ310" s="442"/>
      <c r="AR310" s="442"/>
      <c r="AS310" s="442"/>
      <c r="AT310" s="442"/>
      <c r="AU310" s="442"/>
      <c r="AV310" s="442"/>
      <c r="AW310" s="442"/>
      <c r="AX310" s="442"/>
      <c r="AY310" s="442"/>
      <c r="AZ310" s="442"/>
    </row>
    <row r="311" spans="2:52" ht="20.100000000000001" hidden="1" customHeight="1" outlineLevel="1">
      <c r="B311" s="434"/>
      <c r="C311" s="1002"/>
      <c r="D311" s="1003"/>
      <c r="E311" s="1003"/>
      <c r="F311" s="1004"/>
      <c r="G311" s="1005"/>
      <c r="H311" s="1006"/>
      <c r="I311" s="1006"/>
      <c r="J311" s="1006"/>
      <c r="K311" s="1007"/>
      <c r="L311" s="715"/>
      <c r="M311" s="715"/>
      <c r="N311" s="715"/>
      <c r="O311" s="715"/>
      <c r="P311" s="715"/>
      <c r="Q311" s="715"/>
      <c r="R311" s="715"/>
      <c r="S311" s="716"/>
      <c r="T311" s="717"/>
      <c r="U311" s="720">
        <f t="shared" si="97"/>
        <v>0</v>
      </c>
      <c r="V311" s="721">
        <f t="shared" si="98"/>
        <v>0</v>
      </c>
      <c r="W311" s="722">
        <f t="shared" si="99"/>
        <v>0</v>
      </c>
      <c r="X311" s="442"/>
      <c r="Y311" s="442"/>
      <c r="Z311" s="442"/>
      <c r="AA311" s="442"/>
      <c r="AB311" s="442"/>
      <c r="AC311" s="442"/>
      <c r="AD311" s="442"/>
      <c r="AE311" s="442"/>
      <c r="AF311" s="442"/>
      <c r="AG311" s="442"/>
      <c r="AH311" s="442"/>
      <c r="AI311" s="442"/>
      <c r="AJ311" s="442"/>
      <c r="AK311" s="442"/>
      <c r="AL311" s="442"/>
      <c r="AM311" s="442"/>
      <c r="AN311" s="442"/>
      <c r="AO311" s="442"/>
      <c r="AP311" s="442"/>
      <c r="AQ311" s="442"/>
      <c r="AR311" s="442"/>
      <c r="AS311" s="442"/>
      <c r="AT311" s="442"/>
      <c r="AU311" s="442"/>
      <c r="AV311" s="442"/>
      <c r="AW311" s="442"/>
      <c r="AX311" s="442"/>
      <c r="AY311" s="442"/>
      <c r="AZ311" s="442"/>
    </row>
    <row r="312" spans="2:52" s="19" customFormat="1" ht="9.9499999999999993" hidden="1" customHeight="1" outlineLevel="1">
      <c r="B312" s="435"/>
      <c r="C312" s="437"/>
      <c r="D312" s="437"/>
      <c r="E312" s="437"/>
      <c r="F312" s="437"/>
      <c r="G312" s="666"/>
      <c r="H312" s="666"/>
      <c r="I312" s="666"/>
      <c r="J312" s="666"/>
      <c r="K312" s="666"/>
      <c r="L312" s="438"/>
      <c r="M312" s="438"/>
      <c r="N312" s="438"/>
      <c r="O312" s="438"/>
      <c r="P312" s="438"/>
      <c r="Q312" s="438"/>
      <c r="R312" s="438"/>
      <c r="S312" s="438"/>
      <c r="T312" s="439"/>
      <c r="U312" s="439"/>
      <c r="V312" s="439"/>
      <c r="W312" s="667"/>
      <c r="X312" s="668"/>
      <c r="Y312" s="668"/>
      <c r="Z312" s="668"/>
      <c r="AA312" s="668"/>
      <c r="AB312" s="668"/>
      <c r="AC312" s="668"/>
      <c r="AD312" s="668"/>
      <c r="AE312" s="668"/>
      <c r="AF312" s="668"/>
      <c r="AG312" s="668"/>
      <c r="AH312" s="668"/>
      <c r="AI312" s="668"/>
      <c r="AJ312" s="668"/>
      <c r="AK312" s="668"/>
      <c r="AL312" s="668"/>
      <c r="AM312" s="668"/>
      <c r="AN312" s="668"/>
      <c r="AO312" s="668"/>
      <c r="AP312" s="668"/>
      <c r="AQ312" s="668"/>
      <c r="AR312" s="668"/>
      <c r="AS312" s="668"/>
      <c r="AT312" s="668"/>
      <c r="AU312" s="668"/>
      <c r="AV312" s="668"/>
      <c r="AW312" s="668"/>
      <c r="AX312" s="668"/>
      <c r="AY312" s="668"/>
      <c r="AZ312" s="668"/>
    </row>
    <row r="313" spans="2:52" ht="20.100000000000001" customHeight="1" collapsed="1">
      <c r="B313" s="32">
        <f>B301+1</f>
        <v>26</v>
      </c>
      <c r="C313" s="1013"/>
      <c r="D313" s="1014"/>
      <c r="E313" s="1014"/>
      <c r="F313" s="1015"/>
      <c r="G313" s="1016"/>
      <c r="H313" s="1017"/>
      <c r="I313" s="1017"/>
      <c r="J313" s="1017"/>
      <c r="K313" s="1018"/>
      <c r="L313" s="701">
        <f t="shared" ref="L313:R313" si="100">SUM(L314:L323)</f>
        <v>0</v>
      </c>
      <c r="M313" s="702">
        <f t="shared" si="100"/>
        <v>0</v>
      </c>
      <c r="N313" s="703">
        <f t="shared" si="100"/>
        <v>0</v>
      </c>
      <c r="O313" s="703">
        <f t="shared" si="100"/>
        <v>0</v>
      </c>
      <c r="P313" s="702">
        <f t="shared" si="100"/>
        <v>0</v>
      </c>
      <c r="Q313" s="704">
        <f t="shared" si="100"/>
        <v>0</v>
      </c>
      <c r="R313" s="701">
        <f t="shared" si="100"/>
        <v>0</v>
      </c>
      <c r="S313" s="705">
        <v>1</v>
      </c>
      <c r="T313" s="706">
        <f>(S314*T314)+(S315*T315)+(S316*T316)+(S317*T317)+(S318*T318)+(S319*T319)+(S320*T320)+(S321*T321)+(S322*T322)+(S323*T323)</f>
        <v>0</v>
      </c>
      <c r="U313" s="665">
        <f t="shared" ref="U313:U323" si="101">S313*T313*(1+MGKZ)*(1+Gewinn)*(1+Sicherheit)</f>
        <v>0</v>
      </c>
      <c r="V313" s="643">
        <f t="shared" ref="V313:V323" si="102">R313*Fertigung</f>
        <v>0</v>
      </c>
      <c r="W313" s="50">
        <f t="shared" ref="W313:W323" si="103">L313*$E$6+M313*$M$6+N313*$M$7+O313*$M$8+P313*$E$7+Q313*$M$9+U313+V313</f>
        <v>0</v>
      </c>
      <c r="X313" s="442"/>
      <c r="Y313" s="442"/>
      <c r="Z313" s="442"/>
      <c r="AA313" s="442"/>
      <c r="AB313" s="442"/>
      <c r="AC313" s="442"/>
      <c r="AD313" s="442"/>
      <c r="AE313" s="442"/>
      <c r="AF313" s="442"/>
      <c r="AG313" s="442"/>
      <c r="AH313" s="442"/>
      <c r="AI313" s="442"/>
      <c r="AJ313" s="442"/>
      <c r="AK313" s="442"/>
      <c r="AL313" s="442"/>
      <c r="AM313" s="442"/>
      <c r="AN313" s="442"/>
      <c r="AO313" s="442"/>
      <c r="AP313" s="442"/>
      <c r="AQ313" s="442"/>
      <c r="AR313" s="442"/>
      <c r="AS313" s="442"/>
      <c r="AT313" s="442"/>
      <c r="AU313" s="442"/>
      <c r="AV313" s="442"/>
      <c r="AW313" s="442"/>
      <c r="AX313" s="442"/>
      <c r="AY313" s="442"/>
      <c r="AZ313" s="442"/>
    </row>
    <row r="314" spans="2:52" ht="20.100000000000001" hidden="1" customHeight="1" outlineLevel="1">
      <c r="B314" s="433"/>
      <c r="C314" s="1002"/>
      <c r="D314" s="1003"/>
      <c r="E314" s="1003"/>
      <c r="F314" s="1004"/>
      <c r="G314" s="1005"/>
      <c r="H314" s="1006"/>
      <c r="I314" s="1006"/>
      <c r="J314" s="1006"/>
      <c r="K314" s="1007"/>
      <c r="L314" s="715"/>
      <c r="M314" s="715"/>
      <c r="N314" s="715"/>
      <c r="O314" s="715"/>
      <c r="P314" s="715"/>
      <c r="Q314" s="715"/>
      <c r="R314" s="715"/>
      <c r="S314" s="716"/>
      <c r="T314" s="717"/>
      <c r="U314" s="720">
        <f t="shared" si="101"/>
        <v>0</v>
      </c>
      <c r="V314" s="721">
        <f t="shared" si="102"/>
        <v>0</v>
      </c>
      <c r="W314" s="722">
        <f t="shared" si="103"/>
        <v>0</v>
      </c>
      <c r="X314" s="442"/>
      <c r="Y314" s="442"/>
      <c r="Z314" s="442"/>
      <c r="AA314" s="442"/>
      <c r="AB314" s="442"/>
      <c r="AC314" s="442"/>
      <c r="AD314" s="442"/>
      <c r="AE314" s="442"/>
      <c r="AF314" s="442"/>
      <c r="AG314" s="442"/>
      <c r="AH314" s="442"/>
      <c r="AI314" s="442"/>
      <c r="AJ314" s="442"/>
      <c r="AK314" s="442"/>
      <c r="AL314" s="442"/>
      <c r="AM314" s="442"/>
      <c r="AN314" s="442"/>
      <c r="AO314" s="442"/>
      <c r="AP314" s="442"/>
      <c r="AQ314" s="442"/>
      <c r="AR314" s="442"/>
      <c r="AS314" s="442"/>
      <c r="AT314" s="442"/>
      <c r="AU314" s="442"/>
      <c r="AV314" s="442"/>
      <c r="AW314" s="442"/>
      <c r="AX314" s="442"/>
      <c r="AY314" s="442"/>
      <c r="AZ314" s="442"/>
    </row>
    <row r="315" spans="2:52" ht="20.100000000000001" hidden="1" customHeight="1" outlineLevel="1">
      <c r="B315" s="434"/>
      <c r="C315" s="1002"/>
      <c r="D315" s="1003"/>
      <c r="E315" s="1003"/>
      <c r="F315" s="1004"/>
      <c r="G315" s="1005"/>
      <c r="H315" s="1006"/>
      <c r="I315" s="1006"/>
      <c r="J315" s="1006"/>
      <c r="K315" s="1007"/>
      <c r="L315" s="715"/>
      <c r="M315" s="715"/>
      <c r="N315" s="715"/>
      <c r="O315" s="715"/>
      <c r="P315" s="715"/>
      <c r="Q315" s="715"/>
      <c r="R315" s="715"/>
      <c r="S315" s="716"/>
      <c r="T315" s="717"/>
      <c r="U315" s="720">
        <f t="shared" si="101"/>
        <v>0</v>
      </c>
      <c r="V315" s="721">
        <f t="shared" si="102"/>
        <v>0</v>
      </c>
      <c r="W315" s="722">
        <f t="shared" si="103"/>
        <v>0</v>
      </c>
      <c r="X315" s="442"/>
      <c r="Y315" s="442"/>
      <c r="Z315" s="442"/>
      <c r="AA315" s="442"/>
      <c r="AB315" s="442"/>
      <c r="AC315" s="442"/>
      <c r="AD315" s="442"/>
      <c r="AE315" s="442"/>
      <c r="AF315" s="442"/>
      <c r="AG315" s="442"/>
      <c r="AH315" s="442"/>
      <c r="AI315" s="442"/>
      <c r="AJ315" s="442"/>
      <c r="AK315" s="442"/>
      <c r="AL315" s="442"/>
      <c r="AM315" s="442"/>
      <c r="AN315" s="442"/>
      <c r="AO315" s="442"/>
      <c r="AP315" s="442"/>
      <c r="AQ315" s="442"/>
      <c r="AR315" s="442"/>
      <c r="AS315" s="442"/>
      <c r="AT315" s="442"/>
      <c r="AU315" s="442"/>
      <c r="AV315" s="442"/>
      <c r="AW315" s="442"/>
      <c r="AX315" s="442"/>
      <c r="AY315" s="442"/>
      <c r="AZ315" s="442"/>
    </row>
    <row r="316" spans="2:52" ht="20.100000000000001" hidden="1" customHeight="1" outlineLevel="1">
      <c r="B316" s="434"/>
      <c r="C316" s="1002"/>
      <c r="D316" s="1003"/>
      <c r="E316" s="1003"/>
      <c r="F316" s="1004"/>
      <c r="G316" s="1005"/>
      <c r="H316" s="1006"/>
      <c r="I316" s="1006"/>
      <c r="J316" s="1006"/>
      <c r="K316" s="1007"/>
      <c r="L316" s="715"/>
      <c r="M316" s="715"/>
      <c r="N316" s="715"/>
      <c r="O316" s="715"/>
      <c r="P316" s="715"/>
      <c r="Q316" s="715"/>
      <c r="R316" s="715"/>
      <c r="S316" s="716"/>
      <c r="T316" s="717"/>
      <c r="U316" s="720">
        <f t="shared" si="101"/>
        <v>0</v>
      </c>
      <c r="V316" s="721">
        <f t="shared" si="102"/>
        <v>0</v>
      </c>
      <c r="W316" s="722">
        <f t="shared" si="103"/>
        <v>0</v>
      </c>
      <c r="X316" s="442"/>
      <c r="Y316" s="442"/>
      <c r="Z316" s="442"/>
      <c r="AA316" s="442"/>
      <c r="AB316" s="442"/>
      <c r="AC316" s="442"/>
      <c r="AD316" s="442"/>
      <c r="AE316" s="442"/>
      <c r="AF316" s="442"/>
      <c r="AG316" s="442"/>
      <c r="AH316" s="442"/>
      <c r="AI316" s="442"/>
      <c r="AJ316" s="442"/>
      <c r="AK316" s="442"/>
      <c r="AL316" s="442"/>
      <c r="AM316" s="442"/>
      <c r="AN316" s="442"/>
      <c r="AO316" s="442"/>
      <c r="AP316" s="442"/>
      <c r="AQ316" s="442"/>
      <c r="AR316" s="442"/>
      <c r="AS316" s="442"/>
      <c r="AT316" s="442"/>
      <c r="AU316" s="442"/>
      <c r="AV316" s="442"/>
      <c r="AW316" s="442"/>
      <c r="AX316" s="442"/>
      <c r="AY316" s="442"/>
      <c r="AZ316" s="442"/>
    </row>
    <row r="317" spans="2:52" ht="20.100000000000001" hidden="1" customHeight="1" outlineLevel="1">
      <c r="B317" s="434"/>
      <c r="C317" s="1002"/>
      <c r="D317" s="1003"/>
      <c r="E317" s="1003"/>
      <c r="F317" s="1004"/>
      <c r="G317" s="1005"/>
      <c r="H317" s="1006"/>
      <c r="I317" s="1006"/>
      <c r="J317" s="1006"/>
      <c r="K317" s="1007"/>
      <c r="L317" s="715"/>
      <c r="M317" s="715"/>
      <c r="N317" s="715"/>
      <c r="O317" s="715"/>
      <c r="P317" s="715"/>
      <c r="Q317" s="715"/>
      <c r="R317" s="715"/>
      <c r="S317" s="716"/>
      <c r="T317" s="717"/>
      <c r="U317" s="720">
        <f t="shared" si="101"/>
        <v>0</v>
      </c>
      <c r="V317" s="721">
        <f t="shared" si="102"/>
        <v>0</v>
      </c>
      <c r="W317" s="722">
        <f t="shared" si="103"/>
        <v>0</v>
      </c>
      <c r="X317" s="442"/>
      <c r="Y317" s="442"/>
      <c r="Z317" s="442"/>
      <c r="AA317" s="442"/>
      <c r="AB317" s="442"/>
      <c r="AC317" s="442"/>
      <c r="AD317" s="442"/>
      <c r="AE317" s="442"/>
      <c r="AF317" s="442"/>
      <c r="AG317" s="442"/>
      <c r="AH317" s="442"/>
      <c r="AI317" s="442"/>
      <c r="AJ317" s="442"/>
      <c r="AK317" s="442"/>
      <c r="AL317" s="442"/>
      <c r="AM317" s="442"/>
      <c r="AN317" s="442"/>
      <c r="AO317" s="442"/>
      <c r="AP317" s="442"/>
      <c r="AQ317" s="442"/>
      <c r="AR317" s="442"/>
      <c r="AS317" s="442"/>
      <c r="AT317" s="442"/>
      <c r="AU317" s="442"/>
      <c r="AV317" s="442"/>
      <c r="AW317" s="442"/>
      <c r="AX317" s="442"/>
      <c r="AY317" s="442"/>
      <c r="AZ317" s="442"/>
    </row>
    <row r="318" spans="2:52" ht="20.100000000000001" hidden="1" customHeight="1" outlineLevel="1">
      <c r="B318" s="434"/>
      <c r="C318" s="1002"/>
      <c r="D318" s="1003"/>
      <c r="E318" s="1003"/>
      <c r="F318" s="1004"/>
      <c r="G318" s="1005"/>
      <c r="H318" s="1006"/>
      <c r="I318" s="1006"/>
      <c r="J318" s="1006"/>
      <c r="K318" s="1007"/>
      <c r="L318" s="715"/>
      <c r="M318" s="715"/>
      <c r="N318" s="715"/>
      <c r="O318" s="715"/>
      <c r="P318" s="715"/>
      <c r="Q318" s="715"/>
      <c r="R318" s="715"/>
      <c r="S318" s="716"/>
      <c r="T318" s="717"/>
      <c r="U318" s="720">
        <f t="shared" si="101"/>
        <v>0</v>
      </c>
      <c r="V318" s="721">
        <f t="shared" si="102"/>
        <v>0</v>
      </c>
      <c r="W318" s="722">
        <f t="shared" si="103"/>
        <v>0</v>
      </c>
      <c r="X318" s="442"/>
      <c r="Y318" s="442"/>
      <c r="Z318" s="442"/>
      <c r="AA318" s="442"/>
      <c r="AB318" s="442"/>
      <c r="AC318" s="442"/>
      <c r="AD318" s="442"/>
      <c r="AE318" s="442"/>
      <c r="AF318" s="442"/>
      <c r="AG318" s="442"/>
      <c r="AH318" s="442"/>
      <c r="AI318" s="442"/>
      <c r="AJ318" s="442"/>
      <c r="AK318" s="442"/>
      <c r="AL318" s="442"/>
      <c r="AM318" s="442"/>
      <c r="AN318" s="442"/>
      <c r="AO318" s="442"/>
      <c r="AP318" s="442"/>
      <c r="AQ318" s="442"/>
      <c r="AR318" s="442"/>
      <c r="AS318" s="442"/>
      <c r="AT318" s="442"/>
      <c r="AU318" s="442"/>
      <c r="AV318" s="442"/>
      <c r="AW318" s="442"/>
      <c r="AX318" s="442"/>
      <c r="AY318" s="442"/>
      <c r="AZ318" s="442"/>
    </row>
    <row r="319" spans="2:52" ht="20.100000000000001" hidden="1" customHeight="1" outlineLevel="1">
      <c r="B319" s="434"/>
      <c r="C319" s="1002"/>
      <c r="D319" s="1003"/>
      <c r="E319" s="1003"/>
      <c r="F319" s="1004"/>
      <c r="G319" s="1005"/>
      <c r="H319" s="1006"/>
      <c r="I319" s="1006"/>
      <c r="J319" s="1006"/>
      <c r="K319" s="1007"/>
      <c r="L319" s="715"/>
      <c r="M319" s="715"/>
      <c r="N319" s="715"/>
      <c r="O319" s="715"/>
      <c r="P319" s="715"/>
      <c r="Q319" s="715"/>
      <c r="R319" s="715"/>
      <c r="S319" s="716"/>
      <c r="T319" s="717"/>
      <c r="U319" s="720">
        <f t="shared" si="101"/>
        <v>0</v>
      </c>
      <c r="V319" s="721">
        <f t="shared" si="102"/>
        <v>0</v>
      </c>
      <c r="W319" s="722">
        <f t="shared" si="103"/>
        <v>0</v>
      </c>
      <c r="X319" s="442"/>
      <c r="Y319" s="442"/>
      <c r="Z319" s="442"/>
      <c r="AA319" s="442"/>
      <c r="AB319" s="442"/>
      <c r="AC319" s="442"/>
      <c r="AD319" s="442"/>
      <c r="AE319" s="442"/>
      <c r="AF319" s="442"/>
      <c r="AG319" s="442"/>
      <c r="AH319" s="442"/>
      <c r="AI319" s="442"/>
      <c r="AJ319" s="442"/>
      <c r="AK319" s="442"/>
      <c r="AL319" s="442"/>
      <c r="AM319" s="442"/>
      <c r="AN319" s="442"/>
      <c r="AO319" s="442"/>
      <c r="AP319" s="442"/>
      <c r="AQ319" s="442"/>
      <c r="AR319" s="442"/>
      <c r="AS319" s="442"/>
      <c r="AT319" s="442"/>
      <c r="AU319" s="442"/>
      <c r="AV319" s="442"/>
      <c r="AW319" s="442"/>
      <c r="AX319" s="442"/>
      <c r="AY319" s="442"/>
      <c r="AZ319" s="442"/>
    </row>
    <row r="320" spans="2:52" ht="20.100000000000001" hidden="1" customHeight="1" outlineLevel="1">
      <c r="B320" s="434"/>
      <c r="C320" s="1002"/>
      <c r="D320" s="1003"/>
      <c r="E320" s="1003"/>
      <c r="F320" s="1004"/>
      <c r="G320" s="1005"/>
      <c r="H320" s="1006"/>
      <c r="I320" s="1006"/>
      <c r="J320" s="1006"/>
      <c r="K320" s="1007"/>
      <c r="L320" s="715"/>
      <c r="M320" s="715"/>
      <c r="N320" s="715"/>
      <c r="O320" s="715"/>
      <c r="P320" s="715"/>
      <c r="Q320" s="715"/>
      <c r="R320" s="715"/>
      <c r="S320" s="716"/>
      <c r="T320" s="717"/>
      <c r="U320" s="720">
        <f t="shared" si="101"/>
        <v>0</v>
      </c>
      <c r="V320" s="721">
        <f t="shared" si="102"/>
        <v>0</v>
      </c>
      <c r="W320" s="722">
        <f t="shared" si="103"/>
        <v>0</v>
      </c>
      <c r="X320" s="442"/>
      <c r="Y320" s="442"/>
      <c r="Z320" s="442"/>
      <c r="AA320" s="442"/>
      <c r="AB320" s="442"/>
      <c r="AC320" s="442"/>
      <c r="AD320" s="442"/>
      <c r="AE320" s="442"/>
      <c r="AF320" s="442"/>
      <c r="AG320" s="442"/>
      <c r="AH320" s="442"/>
      <c r="AI320" s="442"/>
      <c r="AJ320" s="442"/>
      <c r="AK320" s="442"/>
      <c r="AL320" s="442"/>
      <c r="AM320" s="442"/>
      <c r="AN320" s="442"/>
      <c r="AO320" s="442"/>
      <c r="AP320" s="442"/>
      <c r="AQ320" s="442"/>
      <c r="AR320" s="442"/>
      <c r="AS320" s="442"/>
      <c r="AT320" s="442"/>
      <c r="AU320" s="442"/>
      <c r="AV320" s="442"/>
      <c r="AW320" s="442"/>
      <c r="AX320" s="442"/>
      <c r="AY320" s="442"/>
      <c r="AZ320" s="442"/>
    </row>
    <row r="321" spans="2:52" ht="20.100000000000001" hidden="1" customHeight="1" outlineLevel="1">
      <c r="B321" s="434"/>
      <c r="C321" s="1002"/>
      <c r="D321" s="1003"/>
      <c r="E321" s="1003"/>
      <c r="F321" s="1004"/>
      <c r="G321" s="1005"/>
      <c r="H321" s="1006"/>
      <c r="I321" s="1006"/>
      <c r="J321" s="1006"/>
      <c r="K321" s="1007"/>
      <c r="L321" s="715"/>
      <c r="M321" s="715"/>
      <c r="N321" s="715"/>
      <c r="O321" s="715"/>
      <c r="P321" s="715"/>
      <c r="Q321" s="715"/>
      <c r="R321" s="715"/>
      <c r="S321" s="716"/>
      <c r="T321" s="717"/>
      <c r="U321" s="720">
        <f t="shared" si="101"/>
        <v>0</v>
      </c>
      <c r="V321" s="721">
        <f t="shared" si="102"/>
        <v>0</v>
      </c>
      <c r="W321" s="722">
        <f t="shared" si="103"/>
        <v>0</v>
      </c>
      <c r="X321" s="442"/>
      <c r="Y321" s="442"/>
      <c r="Z321" s="442"/>
      <c r="AA321" s="442"/>
      <c r="AB321" s="442"/>
      <c r="AC321" s="442"/>
      <c r="AD321" s="442"/>
      <c r="AE321" s="442"/>
      <c r="AF321" s="442"/>
      <c r="AG321" s="442"/>
      <c r="AH321" s="442"/>
      <c r="AI321" s="442"/>
      <c r="AJ321" s="442"/>
      <c r="AK321" s="442"/>
      <c r="AL321" s="442"/>
      <c r="AM321" s="442"/>
      <c r="AN321" s="442"/>
      <c r="AO321" s="442"/>
      <c r="AP321" s="442"/>
      <c r="AQ321" s="442"/>
      <c r="AR321" s="442"/>
      <c r="AS321" s="442"/>
      <c r="AT321" s="442"/>
      <c r="AU321" s="442"/>
      <c r="AV321" s="442"/>
      <c r="AW321" s="442"/>
      <c r="AX321" s="442"/>
      <c r="AY321" s="442"/>
      <c r="AZ321" s="442"/>
    </row>
    <row r="322" spans="2:52" ht="20.100000000000001" hidden="1" customHeight="1" outlineLevel="1">
      <c r="B322" s="434"/>
      <c r="C322" s="1002"/>
      <c r="D322" s="1003"/>
      <c r="E322" s="1003"/>
      <c r="F322" s="1004"/>
      <c r="G322" s="1005"/>
      <c r="H322" s="1006"/>
      <c r="I322" s="1006"/>
      <c r="J322" s="1006"/>
      <c r="K322" s="1007"/>
      <c r="L322" s="715"/>
      <c r="M322" s="715"/>
      <c r="N322" s="715"/>
      <c r="O322" s="715"/>
      <c r="P322" s="715"/>
      <c r="Q322" s="715"/>
      <c r="R322" s="715"/>
      <c r="S322" s="716"/>
      <c r="T322" s="717"/>
      <c r="U322" s="720">
        <f t="shared" si="101"/>
        <v>0</v>
      </c>
      <c r="V322" s="721">
        <f t="shared" si="102"/>
        <v>0</v>
      </c>
      <c r="W322" s="722">
        <f t="shared" si="103"/>
        <v>0</v>
      </c>
      <c r="X322" s="442"/>
      <c r="Y322" s="442"/>
      <c r="Z322" s="442"/>
      <c r="AA322" s="442"/>
      <c r="AB322" s="442"/>
      <c r="AC322" s="442"/>
      <c r="AD322" s="442"/>
      <c r="AE322" s="442"/>
      <c r="AF322" s="442"/>
      <c r="AG322" s="442"/>
      <c r="AH322" s="442"/>
      <c r="AI322" s="442"/>
      <c r="AJ322" s="442"/>
      <c r="AK322" s="442"/>
      <c r="AL322" s="442"/>
      <c r="AM322" s="442"/>
      <c r="AN322" s="442"/>
      <c r="AO322" s="442"/>
      <c r="AP322" s="442"/>
      <c r="AQ322" s="442"/>
      <c r="AR322" s="442"/>
      <c r="AS322" s="442"/>
      <c r="AT322" s="442"/>
      <c r="AU322" s="442"/>
      <c r="AV322" s="442"/>
      <c r="AW322" s="442"/>
      <c r="AX322" s="442"/>
      <c r="AY322" s="442"/>
      <c r="AZ322" s="442"/>
    </row>
    <row r="323" spans="2:52" ht="20.100000000000001" hidden="1" customHeight="1" outlineLevel="1">
      <c r="B323" s="434"/>
      <c r="C323" s="1002"/>
      <c r="D323" s="1003"/>
      <c r="E323" s="1003"/>
      <c r="F323" s="1004"/>
      <c r="G323" s="1005"/>
      <c r="H323" s="1006"/>
      <c r="I323" s="1006"/>
      <c r="J323" s="1006"/>
      <c r="K323" s="1007"/>
      <c r="L323" s="715"/>
      <c r="M323" s="715"/>
      <c r="N323" s="715"/>
      <c r="O323" s="715"/>
      <c r="P323" s="715"/>
      <c r="Q323" s="715"/>
      <c r="R323" s="715"/>
      <c r="S323" s="716"/>
      <c r="T323" s="717"/>
      <c r="U323" s="720">
        <f t="shared" si="101"/>
        <v>0</v>
      </c>
      <c r="V323" s="721">
        <f t="shared" si="102"/>
        <v>0</v>
      </c>
      <c r="W323" s="722">
        <f t="shared" si="103"/>
        <v>0</v>
      </c>
      <c r="X323" s="442"/>
      <c r="Y323" s="442"/>
      <c r="Z323" s="442"/>
      <c r="AA323" s="442"/>
      <c r="AB323" s="442"/>
      <c r="AC323" s="442"/>
      <c r="AD323" s="442"/>
      <c r="AE323" s="442"/>
      <c r="AF323" s="442"/>
      <c r="AG323" s="442"/>
      <c r="AH323" s="442"/>
      <c r="AI323" s="442"/>
      <c r="AJ323" s="442"/>
      <c r="AK323" s="442"/>
      <c r="AL323" s="442"/>
      <c r="AM323" s="442"/>
      <c r="AN323" s="442"/>
      <c r="AO323" s="442"/>
      <c r="AP323" s="442"/>
      <c r="AQ323" s="442"/>
      <c r="AR323" s="442"/>
      <c r="AS323" s="442"/>
      <c r="AT323" s="442"/>
      <c r="AU323" s="442"/>
      <c r="AV323" s="442"/>
      <c r="AW323" s="442"/>
      <c r="AX323" s="442"/>
      <c r="AY323" s="442"/>
      <c r="AZ323" s="442"/>
    </row>
    <row r="324" spans="2:52" s="19" customFormat="1" ht="9.9499999999999993" hidden="1" customHeight="1" outlineLevel="1">
      <c r="B324" s="435"/>
      <c r="C324" s="437"/>
      <c r="D324" s="437"/>
      <c r="E324" s="437"/>
      <c r="F324" s="437"/>
      <c r="G324" s="666"/>
      <c r="H324" s="666"/>
      <c r="I324" s="666"/>
      <c r="J324" s="666"/>
      <c r="K324" s="666"/>
      <c r="L324" s="438"/>
      <c r="M324" s="438"/>
      <c r="N324" s="438"/>
      <c r="O324" s="438"/>
      <c r="P324" s="438"/>
      <c r="Q324" s="438"/>
      <c r="R324" s="438"/>
      <c r="S324" s="438"/>
      <c r="T324" s="439"/>
      <c r="U324" s="439"/>
      <c r="V324" s="439"/>
      <c r="W324" s="667"/>
      <c r="X324" s="668"/>
      <c r="Y324" s="668"/>
      <c r="Z324" s="668"/>
      <c r="AA324" s="668"/>
      <c r="AB324" s="668"/>
      <c r="AC324" s="668"/>
      <c r="AD324" s="668"/>
      <c r="AE324" s="668"/>
      <c r="AF324" s="668"/>
      <c r="AG324" s="668"/>
      <c r="AH324" s="668"/>
      <c r="AI324" s="668"/>
      <c r="AJ324" s="668"/>
      <c r="AK324" s="668"/>
      <c r="AL324" s="668"/>
      <c r="AM324" s="668"/>
      <c r="AN324" s="668"/>
      <c r="AO324" s="668"/>
      <c r="AP324" s="668"/>
      <c r="AQ324" s="668"/>
      <c r="AR324" s="668"/>
      <c r="AS324" s="668"/>
      <c r="AT324" s="668"/>
      <c r="AU324" s="668"/>
      <c r="AV324" s="668"/>
      <c r="AW324" s="668"/>
      <c r="AX324" s="668"/>
      <c r="AY324" s="668"/>
      <c r="AZ324" s="668"/>
    </row>
    <row r="325" spans="2:52" ht="20.100000000000001" customHeight="1" collapsed="1">
      <c r="B325" s="32">
        <f>B313+1</f>
        <v>27</v>
      </c>
      <c r="C325" s="1013"/>
      <c r="D325" s="1014"/>
      <c r="E325" s="1014"/>
      <c r="F325" s="1015"/>
      <c r="G325" s="1016"/>
      <c r="H325" s="1017"/>
      <c r="I325" s="1017"/>
      <c r="J325" s="1017"/>
      <c r="K325" s="1018"/>
      <c r="L325" s="701">
        <f t="shared" ref="L325:R325" si="104">SUM(L326:L335)</f>
        <v>0</v>
      </c>
      <c r="M325" s="702">
        <f t="shared" si="104"/>
        <v>0</v>
      </c>
      <c r="N325" s="703">
        <f t="shared" si="104"/>
        <v>0</v>
      </c>
      <c r="O325" s="703">
        <f t="shared" si="104"/>
        <v>0</v>
      </c>
      <c r="P325" s="702">
        <f t="shared" si="104"/>
        <v>0</v>
      </c>
      <c r="Q325" s="704">
        <f t="shared" si="104"/>
        <v>0</v>
      </c>
      <c r="R325" s="701">
        <f t="shared" si="104"/>
        <v>0</v>
      </c>
      <c r="S325" s="705">
        <v>1</v>
      </c>
      <c r="T325" s="706">
        <f>(S326*T326)+(S327*T327)+(S328*T328)+(S329*T329)+(S330*T330)+(S331*T331)+(S332*T332)+(S333*T333)+(S334*T334)+(S335*T335)</f>
        <v>0</v>
      </c>
      <c r="U325" s="665">
        <f t="shared" ref="U325:U335" si="105">S325*T325*(1+MGKZ)*(1+Gewinn)*(1+Sicherheit)</f>
        <v>0</v>
      </c>
      <c r="V325" s="643">
        <f t="shared" ref="V325:V335" si="106">R325*Fertigung</f>
        <v>0</v>
      </c>
      <c r="W325" s="50">
        <f t="shared" ref="W325:W335" si="107">L325*$E$6+M325*$M$6+N325*$M$7+O325*$M$8+P325*$E$7+Q325*$M$9+U325+V325</f>
        <v>0</v>
      </c>
      <c r="X325" s="442"/>
      <c r="Y325" s="442"/>
      <c r="Z325" s="442"/>
      <c r="AA325" s="442"/>
      <c r="AB325" s="442"/>
      <c r="AC325" s="442"/>
      <c r="AD325" s="442"/>
      <c r="AE325" s="442"/>
      <c r="AF325" s="442"/>
      <c r="AG325" s="442"/>
      <c r="AH325" s="442"/>
      <c r="AI325" s="442"/>
      <c r="AJ325" s="442"/>
      <c r="AK325" s="442"/>
      <c r="AL325" s="442"/>
      <c r="AM325" s="442"/>
      <c r="AN325" s="442"/>
      <c r="AO325" s="442"/>
      <c r="AP325" s="442"/>
      <c r="AQ325" s="442"/>
      <c r="AR325" s="442"/>
      <c r="AS325" s="442"/>
      <c r="AT325" s="442"/>
      <c r="AU325" s="442"/>
      <c r="AV325" s="442"/>
      <c r="AW325" s="442"/>
      <c r="AX325" s="442"/>
      <c r="AY325" s="442"/>
      <c r="AZ325" s="442"/>
    </row>
    <row r="326" spans="2:52" ht="20.100000000000001" hidden="1" customHeight="1" outlineLevel="1">
      <c r="B326" s="433"/>
      <c r="C326" s="1002"/>
      <c r="D326" s="1003"/>
      <c r="E326" s="1003"/>
      <c r="F326" s="1004"/>
      <c r="G326" s="1005"/>
      <c r="H326" s="1006"/>
      <c r="I326" s="1006"/>
      <c r="J326" s="1006"/>
      <c r="K326" s="1007"/>
      <c r="L326" s="715"/>
      <c r="M326" s="715"/>
      <c r="N326" s="715"/>
      <c r="O326" s="715"/>
      <c r="P326" s="715"/>
      <c r="Q326" s="715"/>
      <c r="R326" s="715"/>
      <c r="S326" s="716"/>
      <c r="T326" s="717"/>
      <c r="U326" s="720">
        <f t="shared" si="105"/>
        <v>0</v>
      </c>
      <c r="V326" s="721">
        <f t="shared" si="106"/>
        <v>0</v>
      </c>
      <c r="W326" s="722">
        <f t="shared" si="107"/>
        <v>0</v>
      </c>
      <c r="X326" s="442"/>
      <c r="Y326" s="442"/>
      <c r="Z326" s="442"/>
      <c r="AA326" s="442"/>
      <c r="AB326" s="442"/>
      <c r="AC326" s="442"/>
      <c r="AD326" s="442"/>
      <c r="AE326" s="442"/>
      <c r="AF326" s="442"/>
      <c r="AG326" s="442"/>
      <c r="AH326" s="442"/>
      <c r="AI326" s="442"/>
      <c r="AJ326" s="442"/>
      <c r="AK326" s="442"/>
      <c r="AL326" s="442"/>
      <c r="AM326" s="442"/>
      <c r="AN326" s="442"/>
      <c r="AO326" s="442"/>
      <c r="AP326" s="442"/>
      <c r="AQ326" s="442"/>
      <c r="AR326" s="442"/>
      <c r="AS326" s="442"/>
      <c r="AT326" s="442"/>
      <c r="AU326" s="442"/>
      <c r="AV326" s="442"/>
      <c r="AW326" s="442"/>
      <c r="AX326" s="442"/>
      <c r="AY326" s="442"/>
      <c r="AZ326" s="442"/>
    </row>
    <row r="327" spans="2:52" ht="20.100000000000001" hidden="1" customHeight="1" outlineLevel="1">
      <c r="B327" s="434"/>
      <c r="C327" s="1002"/>
      <c r="D327" s="1003"/>
      <c r="E327" s="1003"/>
      <c r="F327" s="1004"/>
      <c r="G327" s="1005"/>
      <c r="H327" s="1006"/>
      <c r="I327" s="1006"/>
      <c r="J327" s="1006"/>
      <c r="K327" s="1007"/>
      <c r="L327" s="715"/>
      <c r="M327" s="715"/>
      <c r="N327" s="715"/>
      <c r="O327" s="715"/>
      <c r="P327" s="715"/>
      <c r="Q327" s="715"/>
      <c r="R327" s="715"/>
      <c r="S327" s="716"/>
      <c r="T327" s="717"/>
      <c r="U327" s="720">
        <f t="shared" si="105"/>
        <v>0</v>
      </c>
      <c r="V327" s="721">
        <f t="shared" si="106"/>
        <v>0</v>
      </c>
      <c r="W327" s="722">
        <f t="shared" si="107"/>
        <v>0</v>
      </c>
      <c r="X327" s="442"/>
      <c r="Y327" s="442"/>
      <c r="Z327" s="442"/>
      <c r="AA327" s="442"/>
      <c r="AB327" s="442"/>
      <c r="AC327" s="442"/>
      <c r="AD327" s="442"/>
      <c r="AE327" s="442"/>
      <c r="AF327" s="442"/>
      <c r="AG327" s="442"/>
      <c r="AH327" s="442"/>
      <c r="AI327" s="442"/>
      <c r="AJ327" s="442"/>
      <c r="AK327" s="442"/>
      <c r="AL327" s="442"/>
      <c r="AM327" s="442"/>
      <c r="AN327" s="442"/>
      <c r="AO327" s="442"/>
      <c r="AP327" s="442"/>
      <c r="AQ327" s="442"/>
      <c r="AR327" s="442"/>
      <c r="AS327" s="442"/>
      <c r="AT327" s="442"/>
      <c r="AU327" s="442"/>
      <c r="AV327" s="442"/>
      <c r="AW327" s="442"/>
      <c r="AX327" s="442"/>
      <c r="AY327" s="442"/>
      <c r="AZ327" s="442"/>
    </row>
    <row r="328" spans="2:52" ht="20.100000000000001" hidden="1" customHeight="1" outlineLevel="1">
      <c r="B328" s="434"/>
      <c r="C328" s="1002"/>
      <c r="D328" s="1003"/>
      <c r="E328" s="1003"/>
      <c r="F328" s="1004"/>
      <c r="G328" s="1005"/>
      <c r="H328" s="1006"/>
      <c r="I328" s="1006"/>
      <c r="J328" s="1006"/>
      <c r="K328" s="1007"/>
      <c r="L328" s="715"/>
      <c r="M328" s="715"/>
      <c r="N328" s="715"/>
      <c r="O328" s="715"/>
      <c r="P328" s="715"/>
      <c r="Q328" s="715"/>
      <c r="R328" s="715"/>
      <c r="S328" s="716"/>
      <c r="T328" s="717"/>
      <c r="U328" s="720">
        <f t="shared" si="105"/>
        <v>0</v>
      </c>
      <c r="V328" s="721">
        <f t="shared" si="106"/>
        <v>0</v>
      </c>
      <c r="W328" s="722">
        <f t="shared" si="107"/>
        <v>0</v>
      </c>
      <c r="X328" s="442"/>
      <c r="Y328" s="442"/>
      <c r="Z328" s="442"/>
      <c r="AA328" s="442"/>
      <c r="AB328" s="442"/>
      <c r="AC328" s="442"/>
      <c r="AD328" s="442"/>
      <c r="AE328" s="442"/>
      <c r="AF328" s="442"/>
      <c r="AG328" s="442"/>
      <c r="AH328" s="442"/>
      <c r="AI328" s="442"/>
      <c r="AJ328" s="442"/>
      <c r="AK328" s="442"/>
      <c r="AL328" s="442"/>
      <c r="AM328" s="442"/>
      <c r="AN328" s="442"/>
      <c r="AO328" s="442"/>
      <c r="AP328" s="442"/>
      <c r="AQ328" s="442"/>
      <c r="AR328" s="442"/>
      <c r="AS328" s="442"/>
      <c r="AT328" s="442"/>
      <c r="AU328" s="442"/>
      <c r="AV328" s="442"/>
      <c r="AW328" s="442"/>
      <c r="AX328" s="442"/>
      <c r="AY328" s="442"/>
      <c r="AZ328" s="442"/>
    </row>
    <row r="329" spans="2:52" ht="20.100000000000001" hidden="1" customHeight="1" outlineLevel="1">
      <c r="B329" s="434"/>
      <c r="C329" s="1002"/>
      <c r="D329" s="1003"/>
      <c r="E329" s="1003"/>
      <c r="F329" s="1004"/>
      <c r="G329" s="1005"/>
      <c r="H329" s="1006"/>
      <c r="I329" s="1006"/>
      <c r="J329" s="1006"/>
      <c r="K329" s="1007"/>
      <c r="L329" s="715"/>
      <c r="M329" s="715"/>
      <c r="N329" s="715"/>
      <c r="O329" s="715"/>
      <c r="P329" s="715"/>
      <c r="Q329" s="715"/>
      <c r="R329" s="715"/>
      <c r="S329" s="716"/>
      <c r="T329" s="717"/>
      <c r="U329" s="720">
        <f t="shared" si="105"/>
        <v>0</v>
      </c>
      <c r="V329" s="721">
        <f t="shared" si="106"/>
        <v>0</v>
      </c>
      <c r="W329" s="722">
        <f t="shared" si="107"/>
        <v>0</v>
      </c>
      <c r="X329" s="442"/>
      <c r="Y329" s="442"/>
      <c r="Z329" s="442"/>
      <c r="AA329" s="442"/>
      <c r="AB329" s="442"/>
      <c r="AC329" s="442"/>
      <c r="AD329" s="442"/>
      <c r="AE329" s="442"/>
      <c r="AF329" s="442"/>
      <c r="AG329" s="442"/>
      <c r="AH329" s="442"/>
      <c r="AI329" s="442"/>
      <c r="AJ329" s="442"/>
      <c r="AK329" s="442"/>
      <c r="AL329" s="442"/>
      <c r="AM329" s="442"/>
      <c r="AN329" s="442"/>
      <c r="AO329" s="442"/>
      <c r="AP329" s="442"/>
      <c r="AQ329" s="442"/>
      <c r="AR329" s="442"/>
      <c r="AS329" s="442"/>
      <c r="AT329" s="442"/>
      <c r="AU329" s="442"/>
      <c r="AV329" s="442"/>
      <c r="AW329" s="442"/>
      <c r="AX329" s="442"/>
      <c r="AY329" s="442"/>
      <c r="AZ329" s="442"/>
    </row>
    <row r="330" spans="2:52" ht="20.100000000000001" hidden="1" customHeight="1" outlineLevel="1">
      <c r="B330" s="434"/>
      <c r="C330" s="1002"/>
      <c r="D330" s="1003"/>
      <c r="E330" s="1003"/>
      <c r="F330" s="1004"/>
      <c r="G330" s="1005"/>
      <c r="H330" s="1006"/>
      <c r="I330" s="1006"/>
      <c r="J330" s="1006"/>
      <c r="K330" s="1007"/>
      <c r="L330" s="715"/>
      <c r="M330" s="715"/>
      <c r="N330" s="715"/>
      <c r="O330" s="715"/>
      <c r="P330" s="715"/>
      <c r="Q330" s="715"/>
      <c r="R330" s="715"/>
      <c r="S330" s="716"/>
      <c r="T330" s="717"/>
      <c r="U330" s="720">
        <f t="shared" si="105"/>
        <v>0</v>
      </c>
      <c r="V330" s="721">
        <f t="shared" si="106"/>
        <v>0</v>
      </c>
      <c r="W330" s="722">
        <f t="shared" si="107"/>
        <v>0</v>
      </c>
      <c r="X330" s="442"/>
      <c r="Y330" s="442"/>
      <c r="Z330" s="442"/>
      <c r="AA330" s="442"/>
      <c r="AB330" s="442"/>
      <c r="AC330" s="442"/>
      <c r="AD330" s="442"/>
      <c r="AE330" s="442"/>
      <c r="AF330" s="442"/>
      <c r="AG330" s="442"/>
      <c r="AH330" s="442"/>
      <c r="AI330" s="442"/>
      <c r="AJ330" s="442"/>
      <c r="AK330" s="442"/>
      <c r="AL330" s="442"/>
      <c r="AM330" s="442"/>
      <c r="AN330" s="442"/>
      <c r="AO330" s="442"/>
      <c r="AP330" s="442"/>
      <c r="AQ330" s="442"/>
      <c r="AR330" s="442"/>
      <c r="AS330" s="442"/>
      <c r="AT330" s="442"/>
      <c r="AU330" s="442"/>
      <c r="AV330" s="442"/>
      <c r="AW330" s="442"/>
      <c r="AX330" s="442"/>
      <c r="AY330" s="442"/>
      <c r="AZ330" s="442"/>
    </row>
    <row r="331" spans="2:52" ht="20.100000000000001" hidden="1" customHeight="1" outlineLevel="1">
      <c r="B331" s="434"/>
      <c r="C331" s="1002"/>
      <c r="D331" s="1003"/>
      <c r="E331" s="1003"/>
      <c r="F331" s="1004"/>
      <c r="G331" s="1005"/>
      <c r="H331" s="1006"/>
      <c r="I331" s="1006"/>
      <c r="J331" s="1006"/>
      <c r="K331" s="1007"/>
      <c r="L331" s="715"/>
      <c r="M331" s="715"/>
      <c r="N331" s="715"/>
      <c r="O331" s="715"/>
      <c r="P331" s="715"/>
      <c r="Q331" s="715"/>
      <c r="R331" s="715"/>
      <c r="S331" s="716"/>
      <c r="T331" s="717"/>
      <c r="U331" s="720">
        <f t="shared" si="105"/>
        <v>0</v>
      </c>
      <c r="V331" s="721">
        <f t="shared" si="106"/>
        <v>0</v>
      </c>
      <c r="W331" s="722">
        <f t="shared" si="107"/>
        <v>0</v>
      </c>
      <c r="X331" s="442"/>
      <c r="Y331" s="442"/>
      <c r="Z331" s="442"/>
      <c r="AA331" s="442"/>
      <c r="AB331" s="442"/>
      <c r="AC331" s="442"/>
      <c r="AD331" s="442"/>
      <c r="AE331" s="442"/>
      <c r="AF331" s="442"/>
      <c r="AG331" s="442"/>
      <c r="AH331" s="442"/>
      <c r="AI331" s="442"/>
      <c r="AJ331" s="442"/>
      <c r="AK331" s="442"/>
      <c r="AL331" s="442"/>
      <c r="AM331" s="442"/>
      <c r="AN331" s="442"/>
      <c r="AO331" s="442"/>
      <c r="AP331" s="442"/>
      <c r="AQ331" s="442"/>
      <c r="AR331" s="442"/>
      <c r="AS331" s="442"/>
      <c r="AT331" s="442"/>
      <c r="AU331" s="442"/>
      <c r="AV331" s="442"/>
      <c r="AW331" s="442"/>
      <c r="AX331" s="442"/>
      <c r="AY331" s="442"/>
      <c r="AZ331" s="442"/>
    </row>
    <row r="332" spans="2:52" ht="20.100000000000001" hidden="1" customHeight="1" outlineLevel="1">
      <c r="B332" s="434"/>
      <c r="C332" s="1002"/>
      <c r="D332" s="1003"/>
      <c r="E332" s="1003"/>
      <c r="F332" s="1004"/>
      <c r="G332" s="1005"/>
      <c r="H332" s="1006"/>
      <c r="I332" s="1006"/>
      <c r="J332" s="1006"/>
      <c r="K332" s="1007"/>
      <c r="L332" s="715"/>
      <c r="M332" s="715"/>
      <c r="N332" s="715"/>
      <c r="O332" s="715"/>
      <c r="P332" s="715"/>
      <c r="Q332" s="715"/>
      <c r="R332" s="715"/>
      <c r="S332" s="716"/>
      <c r="T332" s="717"/>
      <c r="U332" s="720">
        <f t="shared" si="105"/>
        <v>0</v>
      </c>
      <c r="V332" s="721">
        <f t="shared" si="106"/>
        <v>0</v>
      </c>
      <c r="W332" s="722">
        <f t="shared" si="107"/>
        <v>0</v>
      </c>
      <c r="X332" s="442"/>
      <c r="Y332" s="442"/>
      <c r="Z332" s="442"/>
      <c r="AA332" s="442"/>
      <c r="AB332" s="442"/>
      <c r="AC332" s="442"/>
      <c r="AD332" s="442"/>
      <c r="AE332" s="442"/>
      <c r="AF332" s="442"/>
      <c r="AG332" s="442"/>
      <c r="AH332" s="442"/>
      <c r="AI332" s="442"/>
      <c r="AJ332" s="442"/>
      <c r="AK332" s="442"/>
      <c r="AL332" s="442"/>
      <c r="AM332" s="442"/>
      <c r="AN332" s="442"/>
      <c r="AO332" s="442"/>
      <c r="AP332" s="442"/>
      <c r="AQ332" s="442"/>
      <c r="AR332" s="442"/>
      <c r="AS332" s="442"/>
      <c r="AT332" s="442"/>
      <c r="AU332" s="442"/>
      <c r="AV332" s="442"/>
      <c r="AW332" s="442"/>
      <c r="AX332" s="442"/>
      <c r="AY332" s="442"/>
      <c r="AZ332" s="442"/>
    </row>
    <row r="333" spans="2:52" ht="20.100000000000001" hidden="1" customHeight="1" outlineLevel="1">
      <c r="B333" s="434"/>
      <c r="C333" s="1002"/>
      <c r="D333" s="1003"/>
      <c r="E333" s="1003"/>
      <c r="F333" s="1004"/>
      <c r="G333" s="1005"/>
      <c r="H333" s="1006"/>
      <c r="I333" s="1006"/>
      <c r="J333" s="1006"/>
      <c r="K333" s="1007"/>
      <c r="L333" s="715"/>
      <c r="M333" s="715"/>
      <c r="N333" s="715"/>
      <c r="O333" s="715"/>
      <c r="P333" s="715"/>
      <c r="Q333" s="715"/>
      <c r="R333" s="715"/>
      <c r="S333" s="716"/>
      <c r="T333" s="717"/>
      <c r="U333" s="720">
        <f t="shared" si="105"/>
        <v>0</v>
      </c>
      <c r="V333" s="721">
        <f t="shared" si="106"/>
        <v>0</v>
      </c>
      <c r="W333" s="722">
        <f t="shared" si="107"/>
        <v>0</v>
      </c>
      <c r="X333" s="442"/>
      <c r="Y333" s="442"/>
      <c r="Z333" s="442"/>
      <c r="AA333" s="442"/>
      <c r="AB333" s="442"/>
      <c r="AC333" s="442"/>
      <c r="AD333" s="442"/>
      <c r="AE333" s="442"/>
      <c r="AF333" s="442"/>
      <c r="AG333" s="442"/>
      <c r="AH333" s="442"/>
      <c r="AI333" s="442"/>
      <c r="AJ333" s="442"/>
      <c r="AK333" s="442"/>
      <c r="AL333" s="442"/>
      <c r="AM333" s="442"/>
      <c r="AN333" s="442"/>
      <c r="AO333" s="442"/>
      <c r="AP333" s="442"/>
      <c r="AQ333" s="442"/>
      <c r="AR333" s="442"/>
      <c r="AS333" s="442"/>
      <c r="AT333" s="442"/>
      <c r="AU333" s="442"/>
      <c r="AV333" s="442"/>
      <c r="AW333" s="442"/>
      <c r="AX333" s="442"/>
      <c r="AY333" s="442"/>
      <c r="AZ333" s="442"/>
    </row>
    <row r="334" spans="2:52" ht="20.100000000000001" hidden="1" customHeight="1" outlineLevel="1">
      <c r="B334" s="434"/>
      <c r="C334" s="1002"/>
      <c r="D334" s="1003"/>
      <c r="E334" s="1003"/>
      <c r="F334" s="1004"/>
      <c r="G334" s="1005"/>
      <c r="H334" s="1006"/>
      <c r="I334" s="1006"/>
      <c r="J334" s="1006"/>
      <c r="K334" s="1007"/>
      <c r="L334" s="715"/>
      <c r="M334" s="715"/>
      <c r="N334" s="715"/>
      <c r="O334" s="715"/>
      <c r="P334" s="715"/>
      <c r="Q334" s="715"/>
      <c r="R334" s="715"/>
      <c r="S334" s="716"/>
      <c r="T334" s="717"/>
      <c r="U334" s="720">
        <f t="shared" si="105"/>
        <v>0</v>
      </c>
      <c r="V334" s="721">
        <f t="shared" si="106"/>
        <v>0</v>
      </c>
      <c r="W334" s="722">
        <f t="shared" si="107"/>
        <v>0</v>
      </c>
      <c r="X334" s="442"/>
      <c r="Y334" s="442"/>
      <c r="Z334" s="442"/>
      <c r="AA334" s="442"/>
      <c r="AB334" s="442"/>
      <c r="AC334" s="442"/>
      <c r="AD334" s="442"/>
      <c r="AE334" s="442"/>
      <c r="AF334" s="442"/>
      <c r="AG334" s="442"/>
      <c r="AH334" s="442"/>
      <c r="AI334" s="442"/>
      <c r="AJ334" s="442"/>
      <c r="AK334" s="442"/>
      <c r="AL334" s="442"/>
      <c r="AM334" s="442"/>
      <c r="AN334" s="442"/>
      <c r="AO334" s="442"/>
      <c r="AP334" s="442"/>
      <c r="AQ334" s="442"/>
      <c r="AR334" s="442"/>
      <c r="AS334" s="442"/>
      <c r="AT334" s="442"/>
      <c r="AU334" s="442"/>
      <c r="AV334" s="442"/>
      <c r="AW334" s="442"/>
      <c r="AX334" s="442"/>
      <c r="AY334" s="442"/>
      <c r="AZ334" s="442"/>
    </row>
    <row r="335" spans="2:52" ht="20.100000000000001" hidden="1" customHeight="1" outlineLevel="1">
      <c r="B335" s="434"/>
      <c r="C335" s="1002"/>
      <c r="D335" s="1003"/>
      <c r="E335" s="1003"/>
      <c r="F335" s="1004"/>
      <c r="G335" s="1005"/>
      <c r="H335" s="1006"/>
      <c r="I335" s="1006"/>
      <c r="J335" s="1006"/>
      <c r="K335" s="1007"/>
      <c r="L335" s="715"/>
      <c r="M335" s="715"/>
      <c r="N335" s="715"/>
      <c r="O335" s="715"/>
      <c r="P335" s="715"/>
      <c r="Q335" s="715"/>
      <c r="R335" s="715"/>
      <c r="S335" s="716"/>
      <c r="T335" s="717"/>
      <c r="U335" s="720">
        <f t="shared" si="105"/>
        <v>0</v>
      </c>
      <c r="V335" s="721">
        <f t="shared" si="106"/>
        <v>0</v>
      </c>
      <c r="W335" s="722">
        <f t="shared" si="107"/>
        <v>0</v>
      </c>
      <c r="X335" s="442"/>
      <c r="Y335" s="442"/>
      <c r="Z335" s="442"/>
      <c r="AA335" s="442"/>
      <c r="AB335" s="442"/>
      <c r="AC335" s="442"/>
      <c r="AD335" s="442"/>
      <c r="AE335" s="442"/>
      <c r="AF335" s="442"/>
      <c r="AG335" s="442"/>
      <c r="AH335" s="442"/>
      <c r="AI335" s="442"/>
      <c r="AJ335" s="442"/>
      <c r="AK335" s="442"/>
      <c r="AL335" s="442"/>
      <c r="AM335" s="442"/>
      <c r="AN335" s="442"/>
      <c r="AO335" s="442"/>
      <c r="AP335" s="442"/>
      <c r="AQ335" s="442"/>
      <c r="AR335" s="442"/>
      <c r="AS335" s="442"/>
      <c r="AT335" s="442"/>
      <c r="AU335" s="442"/>
      <c r="AV335" s="442"/>
      <c r="AW335" s="442"/>
      <c r="AX335" s="442"/>
      <c r="AY335" s="442"/>
      <c r="AZ335" s="442"/>
    </row>
    <row r="336" spans="2:52" s="19" customFormat="1" ht="9.9499999999999993" hidden="1" customHeight="1" outlineLevel="1">
      <c r="B336" s="435"/>
      <c r="C336" s="437"/>
      <c r="D336" s="437"/>
      <c r="E336" s="437"/>
      <c r="F336" s="437"/>
      <c r="G336" s="666"/>
      <c r="H336" s="666"/>
      <c r="I336" s="666"/>
      <c r="J336" s="666"/>
      <c r="K336" s="666"/>
      <c r="L336" s="438"/>
      <c r="M336" s="438"/>
      <c r="N336" s="438"/>
      <c r="O336" s="438"/>
      <c r="P336" s="438"/>
      <c r="Q336" s="438"/>
      <c r="R336" s="438"/>
      <c r="S336" s="438"/>
      <c r="T336" s="439"/>
      <c r="U336" s="439"/>
      <c r="V336" s="439"/>
      <c r="W336" s="667"/>
      <c r="X336" s="668"/>
      <c r="Y336" s="668"/>
      <c r="Z336" s="668"/>
      <c r="AA336" s="668"/>
      <c r="AB336" s="668"/>
      <c r="AC336" s="668"/>
      <c r="AD336" s="668"/>
      <c r="AE336" s="668"/>
      <c r="AF336" s="668"/>
      <c r="AG336" s="668"/>
      <c r="AH336" s="668"/>
      <c r="AI336" s="668"/>
      <c r="AJ336" s="668"/>
      <c r="AK336" s="668"/>
      <c r="AL336" s="668"/>
      <c r="AM336" s="668"/>
      <c r="AN336" s="668"/>
      <c r="AO336" s="668"/>
      <c r="AP336" s="668"/>
      <c r="AQ336" s="668"/>
      <c r="AR336" s="668"/>
      <c r="AS336" s="668"/>
      <c r="AT336" s="668"/>
      <c r="AU336" s="668"/>
      <c r="AV336" s="668"/>
      <c r="AW336" s="668"/>
      <c r="AX336" s="668"/>
      <c r="AY336" s="668"/>
      <c r="AZ336" s="668"/>
    </row>
    <row r="337" spans="2:52" ht="20.100000000000001" customHeight="1" collapsed="1">
      <c r="B337" s="32">
        <f>B325+1</f>
        <v>28</v>
      </c>
      <c r="C337" s="1013"/>
      <c r="D337" s="1014"/>
      <c r="E337" s="1014"/>
      <c r="F337" s="1015"/>
      <c r="G337" s="1016"/>
      <c r="H337" s="1017"/>
      <c r="I337" s="1017"/>
      <c r="J337" s="1017"/>
      <c r="K337" s="1018"/>
      <c r="L337" s="701">
        <f t="shared" ref="L337:R337" si="108">SUM(L338:L347)</f>
        <v>0</v>
      </c>
      <c r="M337" s="702">
        <f t="shared" si="108"/>
        <v>0</v>
      </c>
      <c r="N337" s="703">
        <f t="shared" si="108"/>
        <v>0</v>
      </c>
      <c r="O337" s="703">
        <f t="shared" si="108"/>
        <v>0</v>
      </c>
      <c r="P337" s="702">
        <f t="shared" si="108"/>
        <v>0</v>
      </c>
      <c r="Q337" s="704">
        <f t="shared" si="108"/>
        <v>0</v>
      </c>
      <c r="R337" s="701">
        <f t="shared" si="108"/>
        <v>0</v>
      </c>
      <c r="S337" s="705">
        <v>1</v>
      </c>
      <c r="T337" s="706">
        <f>(S338*T338)+(S339*T339)+(S340*T340)+(S341*T341)+(S342*T342)+(S343*T343)+(S344*T344)+(S345*T345)+(S346*T346)+(S347*T347)</f>
        <v>0</v>
      </c>
      <c r="U337" s="665">
        <f t="shared" ref="U337:U347" si="109">S337*T337*(1+MGKZ)*(1+Gewinn)*(1+Sicherheit)</f>
        <v>0</v>
      </c>
      <c r="V337" s="643">
        <f t="shared" ref="V337:V347" si="110">R337*Fertigung</f>
        <v>0</v>
      </c>
      <c r="W337" s="50">
        <f t="shared" ref="W337:W347" si="111">L337*$E$6+M337*$M$6+N337*$M$7+O337*$M$8+P337*$E$7+Q337*$M$9+U337+V337</f>
        <v>0</v>
      </c>
      <c r="X337" s="442"/>
      <c r="Y337" s="442"/>
      <c r="Z337" s="442"/>
      <c r="AA337" s="442"/>
      <c r="AB337" s="442"/>
      <c r="AC337" s="442"/>
      <c r="AD337" s="442"/>
      <c r="AE337" s="442"/>
      <c r="AF337" s="442"/>
      <c r="AG337" s="442"/>
      <c r="AH337" s="442"/>
      <c r="AI337" s="442"/>
      <c r="AJ337" s="442"/>
      <c r="AK337" s="442"/>
      <c r="AL337" s="442"/>
      <c r="AM337" s="442"/>
      <c r="AN337" s="442"/>
      <c r="AO337" s="442"/>
      <c r="AP337" s="442"/>
      <c r="AQ337" s="442"/>
      <c r="AR337" s="442"/>
      <c r="AS337" s="442"/>
      <c r="AT337" s="442"/>
      <c r="AU337" s="442"/>
      <c r="AV337" s="442"/>
      <c r="AW337" s="442"/>
      <c r="AX337" s="442"/>
      <c r="AY337" s="442"/>
      <c r="AZ337" s="442"/>
    </row>
    <row r="338" spans="2:52" ht="20.100000000000001" hidden="1" customHeight="1" outlineLevel="1">
      <c r="B338" s="433"/>
      <c r="C338" s="1002"/>
      <c r="D338" s="1003"/>
      <c r="E338" s="1003"/>
      <c r="F338" s="1004"/>
      <c r="G338" s="1005"/>
      <c r="H338" s="1006"/>
      <c r="I338" s="1006"/>
      <c r="J338" s="1006"/>
      <c r="K338" s="1007"/>
      <c r="L338" s="715"/>
      <c r="M338" s="715"/>
      <c r="N338" s="715"/>
      <c r="O338" s="715"/>
      <c r="P338" s="715"/>
      <c r="Q338" s="715"/>
      <c r="R338" s="715"/>
      <c r="S338" s="716"/>
      <c r="T338" s="717"/>
      <c r="U338" s="720">
        <f t="shared" si="109"/>
        <v>0</v>
      </c>
      <c r="V338" s="721">
        <f t="shared" si="110"/>
        <v>0</v>
      </c>
      <c r="W338" s="722">
        <f t="shared" si="111"/>
        <v>0</v>
      </c>
      <c r="X338" s="442"/>
      <c r="Y338" s="442"/>
      <c r="Z338" s="442"/>
      <c r="AA338" s="442"/>
      <c r="AB338" s="442"/>
      <c r="AC338" s="442"/>
      <c r="AD338" s="442"/>
      <c r="AE338" s="442"/>
      <c r="AF338" s="442"/>
      <c r="AG338" s="442"/>
      <c r="AH338" s="442"/>
      <c r="AI338" s="442"/>
      <c r="AJ338" s="442"/>
      <c r="AK338" s="442"/>
      <c r="AL338" s="442"/>
      <c r="AM338" s="442"/>
      <c r="AN338" s="442"/>
      <c r="AO338" s="442"/>
      <c r="AP338" s="442"/>
      <c r="AQ338" s="442"/>
      <c r="AR338" s="442"/>
      <c r="AS338" s="442"/>
      <c r="AT338" s="442"/>
      <c r="AU338" s="442"/>
      <c r="AV338" s="442"/>
      <c r="AW338" s="442"/>
      <c r="AX338" s="442"/>
      <c r="AY338" s="442"/>
      <c r="AZ338" s="442"/>
    </row>
    <row r="339" spans="2:52" ht="20.100000000000001" hidden="1" customHeight="1" outlineLevel="1">
      <c r="B339" s="434"/>
      <c r="C339" s="1002"/>
      <c r="D339" s="1003"/>
      <c r="E339" s="1003"/>
      <c r="F339" s="1004"/>
      <c r="G339" s="1005"/>
      <c r="H339" s="1006"/>
      <c r="I339" s="1006"/>
      <c r="J339" s="1006"/>
      <c r="K339" s="1007"/>
      <c r="L339" s="715"/>
      <c r="M339" s="715"/>
      <c r="N339" s="715"/>
      <c r="O339" s="715"/>
      <c r="P339" s="715"/>
      <c r="Q339" s="715"/>
      <c r="R339" s="715"/>
      <c r="S339" s="716"/>
      <c r="T339" s="717"/>
      <c r="U339" s="720">
        <f t="shared" si="109"/>
        <v>0</v>
      </c>
      <c r="V339" s="721">
        <f t="shared" si="110"/>
        <v>0</v>
      </c>
      <c r="W339" s="722">
        <f t="shared" si="111"/>
        <v>0</v>
      </c>
      <c r="X339" s="442"/>
      <c r="Y339" s="442"/>
      <c r="Z339" s="442"/>
      <c r="AA339" s="442"/>
      <c r="AB339" s="442"/>
      <c r="AC339" s="442"/>
      <c r="AD339" s="442"/>
      <c r="AE339" s="442"/>
      <c r="AF339" s="442"/>
      <c r="AG339" s="442"/>
      <c r="AH339" s="442"/>
      <c r="AI339" s="442"/>
      <c r="AJ339" s="442"/>
      <c r="AK339" s="442"/>
      <c r="AL339" s="442"/>
      <c r="AM339" s="442"/>
      <c r="AN339" s="442"/>
      <c r="AO339" s="442"/>
      <c r="AP339" s="442"/>
      <c r="AQ339" s="442"/>
      <c r="AR339" s="442"/>
      <c r="AS339" s="442"/>
      <c r="AT339" s="442"/>
      <c r="AU339" s="442"/>
      <c r="AV339" s="442"/>
      <c r="AW339" s="442"/>
      <c r="AX339" s="442"/>
      <c r="AY339" s="442"/>
      <c r="AZ339" s="442"/>
    </row>
    <row r="340" spans="2:52" ht="20.100000000000001" hidden="1" customHeight="1" outlineLevel="1">
      <c r="B340" s="434"/>
      <c r="C340" s="1002"/>
      <c r="D340" s="1003"/>
      <c r="E340" s="1003"/>
      <c r="F340" s="1004"/>
      <c r="G340" s="1005"/>
      <c r="H340" s="1006"/>
      <c r="I340" s="1006"/>
      <c r="J340" s="1006"/>
      <c r="K340" s="1007"/>
      <c r="L340" s="715"/>
      <c r="M340" s="715"/>
      <c r="N340" s="715"/>
      <c r="O340" s="715"/>
      <c r="P340" s="715"/>
      <c r="Q340" s="715"/>
      <c r="R340" s="715"/>
      <c r="S340" s="716"/>
      <c r="T340" s="717"/>
      <c r="U340" s="720">
        <f t="shared" si="109"/>
        <v>0</v>
      </c>
      <c r="V340" s="721">
        <f t="shared" si="110"/>
        <v>0</v>
      </c>
      <c r="W340" s="722">
        <f t="shared" si="111"/>
        <v>0</v>
      </c>
      <c r="X340" s="442"/>
      <c r="Y340" s="442"/>
      <c r="Z340" s="442"/>
      <c r="AA340" s="442"/>
      <c r="AB340" s="442"/>
      <c r="AC340" s="442"/>
      <c r="AD340" s="442"/>
      <c r="AE340" s="442"/>
      <c r="AF340" s="442"/>
      <c r="AG340" s="442"/>
      <c r="AH340" s="442"/>
      <c r="AI340" s="442"/>
      <c r="AJ340" s="442"/>
      <c r="AK340" s="442"/>
      <c r="AL340" s="442"/>
      <c r="AM340" s="442"/>
      <c r="AN340" s="442"/>
      <c r="AO340" s="442"/>
      <c r="AP340" s="442"/>
      <c r="AQ340" s="442"/>
      <c r="AR340" s="442"/>
      <c r="AS340" s="442"/>
      <c r="AT340" s="442"/>
      <c r="AU340" s="442"/>
      <c r="AV340" s="442"/>
      <c r="AW340" s="442"/>
      <c r="AX340" s="442"/>
      <c r="AY340" s="442"/>
      <c r="AZ340" s="442"/>
    </row>
    <row r="341" spans="2:52" ht="20.100000000000001" hidden="1" customHeight="1" outlineLevel="1">
      <c r="B341" s="434"/>
      <c r="C341" s="1002"/>
      <c r="D341" s="1003"/>
      <c r="E341" s="1003"/>
      <c r="F341" s="1004"/>
      <c r="G341" s="1005"/>
      <c r="H341" s="1006"/>
      <c r="I341" s="1006"/>
      <c r="J341" s="1006"/>
      <c r="K341" s="1007"/>
      <c r="L341" s="715"/>
      <c r="M341" s="715"/>
      <c r="N341" s="715"/>
      <c r="O341" s="715"/>
      <c r="P341" s="715"/>
      <c r="Q341" s="715"/>
      <c r="R341" s="715"/>
      <c r="S341" s="716"/>
      <c r="T341" s="717"/>
      <c r="U341" s="720">
        <f t="shared" si="109"/>
        <v>0</v>
      </c>
      <c r="V341" s="721">
        <f t="shared" si="110"/>
        <v>0</v>
      </c>
      <c r="W341" s="722">
        <f t="shared" si="111"/>
        <v>0</v>
      </c>
      <c r="X341" s="442"/>
      <c r="Y341" s="442"/>
      <c r="Z341" s="442"/>
      <c r="AA341" s="442"/>
      <c r="AB341" s="442"/>
      <c r="AC341" s="442"/>
      <c r="AD341" s="442"/>
      <c r="AE341" s="442"/>
      <c r="AF341" s="442"/>
      <c r="AG341" s="442"/>
      <c r="AH341" s="442"/>
      <c r="AI341" s="442"/>
      <c r="AJ341" s="442"/>
      <c r="AK341" s="442"/>
      <c r="AL341" s="442"/>
      <c r="AM341" s="442"/>
      <c r="AN341" s="442"/>
      <c r="AO341" s="442"/>
      <c r="AP341" s="442"/>
      <c r="AQ341" s="442"/>
      <c r="AR341" s="442"/>
      <c r="AS341" s="442"/>
      <c r="AT341" s="442"/>
      <c r="AU341" s="442"/>
      <c r="AV341" s="442"/>
      <c r="AW341" s="442"/>
      <c r="AX341" s="442"/>
      <c r="AY341" s="442"/>
      <c r="AZ341" s="442"/>
    </row>
    <row r="342" spans="2:52" ht="20.100000000000001" hidden="1" customHeight="1" outlineLevel="1">
      <c r="B342" s="434"/>
      <c r="C342" s="1002"/>
      <c r="D342" s="1003"/>
      <c r="E342" s="1003"/>
      <c r="F342" s="1004"/>
      <c r="G342" s="1005"/>
      <c r="H342" s="1006"/>
      <c r="I342" s="1006"/>
      <c r="J342" s="1006"/>
      <c r="K342" s="1007"/>
      <c r="L342" s="715"/>
      <c r="M342" s="715"/>
      <c r="N342" s="715"/>
      <c r="O342" s="715"/>
      <c r="P342" s="715"/>
      <c r="Q342" s="715"/>
      <c r="R342" s="715"/>
      <c r="S342" s="716"/>
      <c r="T342" s="717"/>
      <c r="U342" s="720">
        <f t="shared" si="109"/>
        <v>0</v>
      </c>
      <c r="V342" s="721">
        <f t="shared" si="110"/>
        <v>0</v>
      </c>
      <c r="W342" s="722">
        <f t="shared" si="111"/>
        <v>0</v>
      </c>
      <c r="X342" s="442"/>
      <c r="Y342" s="442"/>
      <c r="Z342" s="442"/>
      <c r="AA342" s="442"/>
      <c r="AB342" s="442"/>
      <c r="AC342" s="442"/>
      <c r="AD342" s="442"/>
      <c r="AE342" s="442"/>
      <c r="AF342" s="442"/>
      <c r="AG342" s="442"/>
      <c r="AH342" s="442"/>
      <c r="AI342" s="442"/>
      <c r="AJ342" s="442"/>
      <c r="AK342" s="442"/>
      <c r="AL342" s="442"/>
      <c r="AM342" s="442"/>
      <c r="AN342" s="442"/>
      <c r="AO342" s="442"/>
      <c r="AP342" s="442"/>
      <c r="AQ342" s="442"/>
      <c r="AR342" s="442"/>
      <c r="AS342" s="442"/>
      <c r="AT342" s="442"/>
      <c r="AU342" s="442"/>
      <c r="AV342" s="442"/>
      <c r="AW342" s="442"/>
      <c r="AX342" s="442"/>
      <c r="AY342" s="442"/>
      <c r="AZ342" s="442"/>
    </row>
    <row r="343" spans="2:52" ht="20.100000000000001" hidden="1" customHeight="1" outlineLevel="1">
      <c r="B343" s="434"/>
      <c r="C343" s="1002"/>
      <c r="D343" s="1003"/>
      <c r="E343" s="1003"/>
      <c r="F343" s="1004"/>
      <c r="G343" s="1005"/>
      <c r="H343" s="1006"/>
      <c r="I343" s="1006"/>
      <c r="J343" s="1006"/>
      <c r="K343" s="1007"/>
      <c r="L343" s="715"/>
      <c r="M343" s="715"/>
      <c r="N343" s="715"/>
      <c r="O343" s="715"/>
      <c r="P343" s="715"/>
      <c r="Q343" s="715"/>
      <c r="R343" s="715"/>
      <c r="S343" s="716"/>
      <c r="T343" s="717"/>
      <c r="U343" s="720">
        <f t="shared" si="109"/>
        <v>0</v>
      </c>
      <c r="V343" s="721">
        <f t="shared" si="110"/>
        <v>0</v>
      </c>
      <c r="W343" s="722">
        <f t="shared" si="111"/>
        <v>0</v>
      </c>
      <c r="X343" s="442"/>
      <c r="Y343" s="442"/>
      <c r="Z343" s="442"/>
      <c r="AA343" s="442"/>
      <c r="AB343" s="442"/>
      <c r="AC343" s="442"/>
      <c r="AD343" s="442"/>
      <c r="AE343" s="442"/>
      <c r="AF343" s="442"/>
      <c r="AG343" s="442"/>
      <c r="AH343" s="442"/>
      <c r="AI343" s="442"/>
      <c r="AJ343" s="442"/>
      <c r="AK343" s="442"/>
      <c r="AL343" s="442"/>
      <c r="AM343" s="442"/>
      <c r="AN343" s="442"/>
      <c r="AO343" s="442"/>
      <c r="AP343" s="442"/>
      <c r="AQ343" s="442"/>
      <c r="AR343" s="442"/>
      <c r="AS343" s="442"/>
      <c r="AT343" s="442"/>
      <c r="AU343" s="442"/>
      <c r="AV343" s="442"/>
      <c r="AW343" s="442"/>
      <c r="AX343" s="442"/>
      <c r="AY343" s="442"/>
      <c r="AZ343" s="442"/>
    </row>
    <row r="344" spans="2:52" ht="20.100000000000001" hidden="1" customHeight="1" outlineLevel="1">
      <c r="B344" s="434"/>
      <c r="C344" s="1002"/>
      <c r="D344" s="1003"/>
      <c r="E344" s="1003"/>
      <c r="F344" s="1004"/>
      <c r="G344" s="1005"/>
      <c r="H344" s="1006"/>
      <c r="I344" s="1006"/>
      <c r="J344" s="1006"/>
      <c r="K344" s="1007"/>
      <c r="L344" s="715"/>
      <c r="M344" s="715"/>
      <c r="N344" s="715"/>
      <c r="O344" s="715"/>
      <c r="P344" s="715"/>
      <c r="Q344" s="715"/>
      <c r="R344" s="715"/>
      <c r="S344" s="716"/>
      <c r="T344" s="717"/>
      <c r="U344" s="720">
        <f t="shared" si="109"/>
        <v>0</v>
      </c>
      <c r="V344" s="721">
        <f t="shared" si="110"/>
        <v>0</v>
      </c>
      <c r="W344" s="722">
        <f t="shared" si="111"/>
        <v>0</v>
      </c>
      <c r="X344" s="442"/>
      <c r="Y344" s="442"/>
      <c r="Z344" s="442"/>
      <c r="AA344" s="442"/>
      <c r="AB344" s="442"/>
      <c r="AC344" s="442"/>
      <c r="AD344" s="442"/>
      <c r="AE344" s="442"/>
      <c r="AF344" s="442"/>
      <c r="AG344" s="442"/>
      <c r="AH344" s="442"/>
      <c r="AI344" s="442"/>
      <c r="AJ344" s="442"/>
      <c r="AK344" s="442"/>
      <c r="AL344" s="442"/>
      <c r="AM344" s="442"/>
      <c r="AN344" s="442"/>
      <c r="AO344" s="442"/>
      <c r="AP344" s="442"/>
      <c r="AQ344" s="442"/>
      <c r="AR344" s="442"/>
      <c r="AS344" s="442"/>
      <c r="AT344" s="442"/>
      <c r="AU344" s="442"/>
      <c r="AV344" s="442"/>
      <c r="AW344" s="442"/>
      <c r="AX344" s="442"/>
      <c r="AY344" s="442"/>
      <c r="AZ344" s="442"/>
    </row>
    <row r="345" spans="2:52" ht="20.100000000000001" hidden="1" customHeight="1" outlineLevel="1">
      <c r="B345" s="434"/>
      <c r="C345" s="1002"/>
      <c r="D345" s="1003"/>
      <c r="E345" s="1003"/>
      <c r="F345" s="1004"/>
      <c r="G345" s="1005"/>
      <c r="H345" s="1006"/>
      <c r="I345" s="1006"/>
      <c r="J345" s="1006"/>
      <c r="K345" s="1007"/>
      <c r="L345" s="715"/>
      <c r="M345" s="715"/>
      <c r="N345" s="715"/>
      <c r="O345" s="715"/>
      <c r="P345" s="715"/>
      <c r="Q345" s="715"/>
      <c r="R345" s="715"/>
      <c r="S345" s="716"/>
      <c r="T345" s="717"/>
      <c r="U345" s="720">
        <f t="shared" si="109"/>
        <v>0</v>
      </c>
      <c r="V345" s="721">
        <f t="shared" si="110"/>
        <v>0</v>
      </c>
      <c r="W345" s="722">
        <f t="shared" si="111"/>
        <v>0</v>
      </c>
      <c r="X345" s="442"/>
      <c r="Y345" s="442"/>
      <c r="Z345" s="442"/>
      <c r="AA345" s="442"/>
      <c r="AB345" s="442"/>
      <c r="AC345" s="442"/>
      <c r="AD345" s="442"/>
      <c r="AE345" s="442"/>
      <c r="AF345" s="442"/>
      <c r="AG345" s="442"/>
      <c r="AH345" s="442"/>
      <c r="AI345" s="442"/>
      <c r="AJ345" s="442"/>
      <c r="AK345" s="442"/>
      <c r="AL345" s="442"/>
      <c r="AM345" s="442"/>
      <c r="AN345" s="442"/>
      <c r="AO345" s="442"/>
      <c r="AP345" s="442"/>
      <c r="AQ345" s="442"/>
      <c r="AR345" s="442"/>
      <c r="AS345" s="442"/>
      <c r="AT345" s="442"/>
      <c r="AU345" s="442"/>
      <c r="AV345" s="442"/>
      <c r="AW345" s="442"/>
      <c r="AX345" s="442"/>
      <c r="AY345" s="442"/>
      <c r="AZ345" s="442"/>
    </row>
    <row r="346" spans="2:52" ht="20.100000000000001" hidden="1" customHeight="1" outlineLevel="1">
      <c r="B346" s="434"/>
      <c r="C346" s="1002"/>
      <c r="D346" s="1003"/>
      <c r="E346" s="1003"/>
      <c r="F346" s="1004"/>
      <c r="G346" s="1005"/>
      <c r="H346" s="1006"/>
      <c r="I346" s="1006"/>
      <c r="J346" s="1006"/>
      <c r="K346" s="1007"/>
      <c r="L346" s="715"/>
      <c r="M346" s="715"/>
      <c r="N346" s="715"/>
      <c r="O346" s="715"/>
      <c r="P346" s="715"/>
      <c r="Q346" s="715"/>
      <c r="R346" s="715"/>
      <c r="S346" s="716"/>
      <c r="T346" s="717"/>
      <c r="U346" s="720">
        <f t="shared" si="109"/>
        <v>0</v>
      </c>
      <c r="V346" s="721">
        <f t="shared" si="110"/>
        <v>0</v>
      </c>
      <c r="W346" s="722">
        <f t="shared" si="111"/>
        <v>0</v>
      </c>
      <c r="X346" s="442"/>
      <c r="Y346" s="442"/>
      <c r="Z346" s="442"/>
      <c r="AA346" s="442"/>
      <c r="AB346" s="442"/>
      <c r="AC346" s="442"/>
      <c r="AD346" s="442"/>
      <c r="AE346" s="442"/>
      <c r="AF346" s="442"/>
      <c r="AG346" s="442"/>
      <c r="AH346" s="442"/>
      <c r="AI346" s="442"/>
      <c r="AJ346" s="442"/>
      <c r="AK346" s="442"/>
      <c r="AL346" s="442"/>
      <c r="AM346" s="442"/>
      <c r="AN346" s="442"/>
      <c r="AO346" s="442"/>
      <c r="AP346" s="442"/>
      <c r="AQ346" s="442"/>
      <c r="AR346" s="442"/>
      <c r="AS346" s="442"/>
      <c r="AT346" s="442"/>
      <c r="AU346" s="442"/>
      <c r="AV346" s="442"/>
      <c r="AW346" s="442"/>
      <c r="AX346" s="442"/>
      <c r="AY346" s="442"/>
      <c r="AZ346" s="442"/>
    </row>
    <row r="347" spans="2:52" ht="20.100000000000001" hidden="1" customHeight="1" outlineLevel="1">
      <c r="B347" s="434"/>
      <c r="C347" s="1002"/>
      <c r="D347" s="1003"/>
      <c r="E347" s="1003"/>
      <c r="F347" s="1004"/>
      <c r="G347" s="1005"/>
      <c r="H347" s="1006"/>
      <c r="I347" s="1006"/>
      <c r="J347" s="1006"/>
      <c r="K347" s="1007"/>
      <c r="L347" s="715"/>
      <c r="M347" s="715"/>
      <c r="N347" s="715"/>
      <c r="O347" s="715"/>
      <c r="P347" s="715"/>
      <c r="Q347" s="715"/>
      <c r="R347" s="715"/>
      <c r="S347" s="716"/>
      <c r="T347" s="717"/>
      <c r="U347" s="720">
        <f t="shared" si="109"/>
        <v>0</v>
      </c>
      <c r="V347" s="721">
        <f t="shared" si="110"/>
        <v>0</v>
      </c>
      <c r="W347" s="722">
        <f t="shared" si="111"/>
        <v>0</v>
      </c>
      <c r="X347" s="442"/>
      <c r="Y347" s="442"/>
      <c r="Z347" s="442"/>
      <c r="AA347" s="442"/>
      <c r="AB347" s="442"/>
      <c r="AC347" s="442"/>
      <c r="AD347" s="442"/>
      <c r="AE347" s="442"/>
      <c r="AF347" s="442"/>
      <c r="AG347" s="442"/>
      <c r="AH347" s="442"/>
      <c r="AI347" s="442"/>
      <c r="AJ347" s="442"/>
      <c r="AK347" s="442"/>
      <c r="AL347" s="442"/>
      <c r="AM347" s="442"/>
      <c r="AN347" s="442"/>
      <c r="AO347" s="442"/>
      <c r="AP347" s="442"/>
      <c r="AQ347" s="442"/>
      <c r="AR347" s="442"/>
      <c r="AS347" s="442"/>
      <c r="AT347" s="442"/>
      <c r="AU347" s="442"/>
      <c r="AV347" s="442"/>
      <c r="AW347" s="442"/>
      <c r="AX347" s="442"/>
      <c r="AY347" s="442"/>
      <c r="AZ347" s="442"/>
    </row>
    <row r="348" spans="2:52" s="19" customFormat="1" ht="9.9499999999999993" hidden="1" customHeight="1" outlineLevel="1">
      <c r="B348" s="435"/>
      <c r="C348" s="437"/>
      <c r="D348" s="437"/>
      <c r="E348" s="437"/>
      <c r="F348" s="437"/>
      <c r="G348" s="666"/>
      <c r="H348" s="666"/>
      <c r="I348" s="666"/>
      <c r="J348" s="666"/>
      <c r="K348" s="666"/>
      <c r="L348" s="438"/>
      <c r="M348" s="438"/>
      <c r="N348" s="438"/>
      <c r="O348" s="438"/>
      <c r="P348" s="438"/>
      <c r="Q348" s="438"/>
      <c r="R348" s="438"/>
      <c r="S348" s="438"/>
      <c r="T348" s="439"/>
      <c r="U348" s="439"/>
      <c r="V348" s="439"/>
      <c r="W348" s="667"/>
      <c r="X348" s="668"/>
      <c r="Y348" s="668"/>
      <c r="Z348" s="668"/>
      <c r="AA348" s="668"/>
      <c r="AB348" s="668"/>
      <c r="AC348" s="668"/>
      <c r="AD348" s="668"/>
      <c r="AE348" s="668"/>
      <c r="AF348" s="668"/>
      <c r="AG348" s="668"/>
      <c r="AH348" s="668"/>
      <c r="AI348" s="668"/>
      <c r="AJ348" s="668"/>
      <c r="AK348" s="668"/>
      <c r="AL348" s="668"/>
      <c r="AM348" s="668"/>
      <c r="AN348" s="668"/>
      <c r="AO348" s="668"/>
      <c r="AP348" s="668"/>
      <c r="AQ348" s="668"/>
      <c r="AR348" s="668"/>
      <c r="AS348" s="668"/>
      <c r="AT348" s="668"/>
      <c r="AU348" s="668"/>
      <c r="AV348" s="668"/>
      <c r="AW348" s="668"/>
      <c r="AX348" s="668"/>
      <c r="AY348" s="668"/>
      <c r="AZ348" s="668"/>
    </row>
    <row r="349" spans="2:52" ht="20.100000000000001" customHeight="1" collapsed="1">
      <c r="B349" s="32">
        <f>B337+1</f>
        <v>29</v>
      </c>
      <c r="C349" s="1013"/>
      <c r="D349" s="1014"/>
      <c r="E349" s="1014"/>
      <c r="F349" s="1015"/>
      <c r="G349" s="1016"/>
      <c r="H349" s="1017"/>
      <c r="I349" s="1017"/>
      <c r="J349" s="1017"/>
      <c r="K349" s="1018"/>
      <c r="L349" s="701">
        <f t="shared" ref="L349:R349" si="112">SUM(L350:L359)</f>
        <v>0</v>
      </c>
      <c r="M349" s="702">
        <f t="shared" si="112"/>
        <v>0</v>
      </c>
      <c r="N349" s="703">
        <f t="shared" si="112"/>
        <v>0</v>
      </c>
      <c r="O349" s="703">
        <f t="shared" si="112"/>
        <v>0</v>
      </c>
      <c r="P349" s="702">
        <f t="shared" si="112"/>
        <v>0</v>
      </c>
      <c r="Q349" s="704">
        <f t="shared" si="112"/>
        <v>0</v>
      </c>
      <c r="R349" s="701">
        <f t="shared" si="112"/>
        <v>0</v>
      </c>
      <c r="S349" s="705">
        <v>1</v>
      </c>
      <c r="T349" s="706">
        <f>(S350*T350)+(S351*T351)+(S352*T352)+(S353*T353)+(S354*T354)+(S355*T355)+(S356*T356)+(S357*T357)+(S358*T358)+(S359*T359)</f>
        <v>0</v>
      </c>
      <c r="U349" s="665">
        <f t="shared" ref="U349:U359" si="113">S349*T349*(1+MGKZ)*(1+Gewinn)*(1+Sicherheit)</f>
        <v>0</v>
      </c>
      <c r="V349" s="643">
        <f t="shared" ref="V349:V359" si="114">R349*Fertigung</f>
        <v>0</v>
      </c>
      <c r="W349" s="50">
        <f t="shared" ref="W349:W359" si="115">L349*$E$6+M349*$M$6+N349*$M$7+O349*$M$8+P349*$E$7+Q349*$M$9+U349+V349</f>
        <v>0</v>
      </c>
      <c r="X349" s="442"/>
      <c r="Y349" s="442"/>
      <c r="Z349" s="442"/>
      <c r="AA349" s="442"/>
      <c r="AB349" s="442"/>
      <c r="AC349" s="442"/>
      <c r="AD349" s="442"/>
      <c r="AE349" s="442"/>
      <c r="AF349" s="442"/>
      <c r="AG349" s="442"/>
      <c r="AH349" s="442"/>
      <c r="AI349" s="442"/>
      <c r="AJ349" s="442"/>
      <c r="AK349" s="442"/>
      <c r="AL349" s="442"/>
      <c r="AM349" s="442"/>
      <c r="AN349" s="442"/>
      <c r="AO349" s="442"/>
      <c r="AP349" s="442"/>
      <c r="AQ349" s="442"/>
      <c r="AR349" s="442"/>
      <c r="AS349" s="442"/>
      <c r="AT349" s="442"/>
      <c r="AU349" s="442"/>
      <c r="AV349" s="442"/>
      <c r="AW349" s="442"/>
      <c r="AX349" s="442"/>
      <c r="AY349" s="442"/>
      <c r="AZ349" s="442"/>
    </row>
    <row r="350" spans="2:52" ht="20.100000000000001" hidden="1" customHeight="1" outlineLevel="1">
      <c r="B350" s="433"/>
      <c r="C350" s="1002"/>
      <c r="D350" s="1003"/>
      <c r="E350" s="1003"/>
      <c r="F350" s="1004"/>
      <c r="G350" s="1005"/>
      <c r="H350" s="1006"/>
      <c r="I350" s="1006"/>
      <c r="J350" s="1006"/>
      <c r="K350" s="1007"/>
      <c r="L350" s="715"/>
      <c r="M350" s="715"/>
      <c r="N350" s="715"/>
      <c r="O350" s="715"/>
      <c r="P350" s="715"/>
      <c r="Q350" s="715"/>
      <c r="R350" s="715"/>
      <c r="S350" s="716"/>
      <c r="T350" s="717"/>
      <c r="U350" s="720">
        <f t="shared" si="113"/>
        <v>0</v>
      </c>
      <c r="V350" s="721">
        <f t="shared" si="114"/>
        <v>0</v>
      </c>
      <c r="W350" s="722">
        <f t="shared" si="115"/>
        <v>0</v>
      </c>
      <c r="X350" s="442"/>
      <c r="Y350" s="442"/>
      <c r="Z350" s="442"/>
      <c r="AA350" s="442"/>
      <c r="AB350" s="442"/>
      <c r="AC350" s="442"/>
      <c r="AD350" s="442"/>
      <c r="AE350" s="442"/>
      <c r="AF350" s="442"/>
      <c r="AG350" s="442"/>
      <c r="AH350" s="442"/>
      <c r="AI350" s="442"/>
      <c r="AJ350" s="442"/>
      <c r="AK350" s="442"/>
      <c r="AL350" s="442"/>
      <c r="AM350" s="442"/>
      <c r="AN350" s="442"/>
      <c r="AO350" s="442"/>
      <c r="AP350" s="442"/>
      <c r="AQ350" s="442"/>
      <c r="AR350" s="442"/>
      <c r="AS350" s="442"/>
      <c r="AT350" s="442"/>
      <c r="AU350" s="442"/>
      <c r="AV350" s="442"/>
      <c r="AW350" s="442"/>
      <c r="AX350" s="442"/>
      <c r="AY350" s="442"/>
      <c r="AZ350" s="442"/>
    </row>
    <row r="351" spans="2:52" ht="20.100000000000001" hidden="1" customHeight="1" outlineLevel="1">
      <c r="B351" s="434"/>
      <c r="C351" s="1002"/>
      <c r="D351" s="1003"/>
      <c r="E351" s="1003"/>
      <c r="F351" s="1004"/>
      <c r="G351" s="1005"/>
      <c r="H351" s="1006"/>
      <c r="I351" s="1006"/>
      <c r="J351" s="1006"/>
      <c r="K351" s="1007"/>
      <c r="L351" s="715"/>
      <c r="M351" s="715"/>
      <c r="N351" s="715"/>
      <c r="O351" s="715"/>
      <c r="P351" s="715"/>
      <c r="Q351" s="715"/>
      <c r="R351" s="715"/>
      <c r="S351" s="716"/>
      <c r="T351" s="717"/>
      <c r="U351" s="720">
        <f t="shared" si="113"/>
        <v>0</v>
      </c>
      <c r="V351" s="721">
        <f t="shared" si="114"/>
        <v>0</v>
      </c>
      <c r="W351" s="722">
        <f t="shared" si="115"/>
        <v>0</v>
      </c>
      <c r="X351" s="442"/>
      <c r="Y351" s="442"/>
      <c r="Z351" s="442"/>
      <c r="AA351" s="442"/>
      <c r="AB351" s="442"/>
      <c r="AC351" s="442"/>
      <c r="AD351" s="442"/>
      <c r="AE351" s="442"/>
      <c r="AF351" s="442"/>
      <c r="AG351" s="442"/>
      <c r="AH351" s="442"/>
      <c r="AI351" s="442"/>
      <c r="AJ351" s="442"/>
      <c r="AK351" s="442"/>
      <c r="AL351" s="442"/>
      <c r="AM351" s="442"/>
      <c r="AN351" s="442"/>
      <c r="AO351" s="442"/>
      <c r="AP351" s="442"/>
      <c r="AQ351" s="442"/>
      <c r="AR351" s="442"/>
      <c r="AS351" s="442"/>
      <c r="AT351" s="442"/>
      <c r="AU351" s="442"/>
      <c r="AV351" s="442"/>
      <c r="AW351" s="442"/>
      <c r="AX351" s="442"/>
      <c r="AY351" s="442"/>
      <c r="AZ351" s="442"/>
    </row>
    <row r="352" spans="2:52" ht="20.100000000000001" hidden="1" customHeight="1" outlineLevel="1">
      <c r="B352" s="434"/>
      <c r="C352" s="1002"/>
      <c r="D352" s="1003"/>
      <c r="E352" s="1003"/>
      <c r="F352" s="1004"/>
      <c r="G352" s="1005"/>
      <c r="H352" s="1006"/>
      <c r="I352" s="1006"/>
      <c r="J352" s="1006"/>
      <c r="K352" s="1007"/>
      <c r="L352" s="715"/>
      <c r="M352" s="715"/>
      <c r="N352" s="715"/>
      <c r="O352" s="715"/>
      <c r="P352" s="715"/>
      <c r="Q352" s="715"/>
      <c r="R352" s="715"/>
      <c r="S352" s="716"/>
      <c r="T352" s="717"/>
      <c r="U352" s="720">
        <f t="shared" si="113"/>
        <v>0</v>
      </c>
      <c r="V352" s="721">
        <f t="shared" si="114"/>
        <v>0</v>
      </c>
      <c r="W352" s="722">
        <f t="shared" si="115"/>
        <v>0</v>
      </c>
      <c r="X352" s="442"/>
      <c r="Y352" s="442"/>
      <c r="Z352" s="442"/>
      <c r="AA352" s="442"/>
      <c r="AB352" s="442"/>
      <c r="AC352" s="442"/>
      <c r="AD352" s="442"/>
      <c r="AE352" s="442"/>
      <c r="AF352" s="442"/>
      <c r="AG352" s="442"/>
      <c r="AH352" s="442"/>
      <c r="AI352" s="442"/>
      <c r="AJ352" s="442"/>
      <c r="AK352" s="442"/>
      <c r="AL352" s="442"/>
      <c r="AM352" s="442"/>
      <c r="AN352" s="442"/>
      <c r="AO352" s="442"/>
      <c r="AP352" s="442"/>
      <c r="AQ352" s="442"/>
      <c r="AR352" s="442"/>
      <c r="AS352" s="442"/>
      <c r="AT352" s="442"/>
      <c r="AU352" s="442"/>
      <c r="AV352" s="442"/>
      <c r="AW352" s="442"/>
      <c r="AX352" s="442"/>
      <c r="AY352" s="442"/>
      <c r="AZ352" s="442"/>
    </row>
    <row r="353" spans="2:52" ht="20.100000000000001" hidden="1" customHeight="1" outlineLevel="1">
      <c r="B353" s="434"/>
      <c r="C353" s="1002"/>
      <c r="D353" s="1003"/>
      <c r="E353" s="1003"/>
      <c r="F353" s="1004"/>
      <c r="G353" s="1005"/>
      <c r="H353" s="1006"/>
      <c r="I353" s="1006"/>
      <c r="J353" s="1006"/>
      <c r="K353" s="1007"/>
      <c r="L353" s="715"/>
      <c r="M353" s="715"/>
      <c r="N353" s="715"/>
      <c r="O353" s="715"/>
      <c r="P353" s="715"/>
      <c r="Q353" s="715"/>
      <c r="R353" s="715"/>
      <c r="S353" s="716"/>
      <c r="T353" s="717"/>
      <c r="U353" s="720">
        <f t="shared" si="113"/>
        <v>0</v>
      </c>
      <c r="V353" s="721">
        <f t="shared" si="114"/>
        <v>0</v>
      </c>
      <c r="W353" s="722">
        <f t="shared" si="115"/>
        <v>0</v>
      </c>
      <c r="X353" s="442"/>
      <c r="Y353" s="442"/>
      <c r="Z353" s="442"/>
      <c r="AA353" s="442"/>
      <c r="AB353" s="442"/>
      <c r="AC353" s="442"/>
      <c r="AD353" s="442"/>
      <c r="AE353" s="442"/>
      <c r="AF353" s="442"/>
      <c r="AG353" s="442"/>
      <c r="AH353" s="442"/>
      <c r="AI353" s="442"/>
      <c r="AJ353" s="442"/>
      <c r="AK353" s="442"/>
      <c r="AL353" s="442"/>
      <c r="AM353" s="442"/>
      <c r="AN353" s="442"/>
      <c r="AO353" s="442"/>
      <c r="AP353" s="442"/>
      <c r="AQ353" s="442"/>
      <c r="AR353" s="442"/>
      <c r="AS353" s="442"/>
      <c r="AT353" s="442"/>
      <c r="AU353" s="442"/>
      <c r="AV353" s="442"/>
      <c r="AW353" s="442"/>
      <c r="AX353" s="442"/>
      <c r="AY353" s="442"/>
      <c r="AZ353" s="442"/>
    </row>
    <row r="354" spans="2:52" ht="20.100000000000001" hidden="1" customHeight="1" outlineLevel="1">
      <c r="B354" s="434"/>
      <c r="C354" s="1002"/>
      <c r="D354" s="1003"/>
      <c r="E354" s="1003"/>
      <c r="F354" s="1004"/>
      <c r="G354" s="1005"/>
      <c r="H354" s="1006"/>
      <c r="I354" s="1006"/>
      <c r="J354" s="1006"/>
      <c r="K354" s="1007"/>
      <c r="L354" s="715"/>
      <c r="M354" s="715"/>
      <c r="N354" s="715"/>
      <c r="O354" s="715"/>
      <c r="P354" s="715"/>
      <c r="Q354" s="715"/>
      <c r="R354" s="715"/>
      <c r="S354" s="716"/>
      <c r="T354" s="717"/>
      <c r="U354" s="720">
        <f t="shared" si="113"/>
        <v>0</v>
      </c>
      <c r="V354" s="721">
        <f t="shared" si="114"/>
        <v>0</v>
      </c>
      <c r="W354" s="722">
        <f t="shared" si="115"/>
        <v>0</v>
      </c>
      <c r="X354" s="442"/>
      <c r="Y354" s="442"/>
      <c r="Z354" s="442"/>
      <c r="AA354" s="442"/>
      <c r="AB354" s="442"/>
      <c r="AC354" s="442"/>
      <c r="AD354" s="442"/>
      <c r="AE354" s="442"/>
      <c r="AF354" s="442"/>
      <c r="AG354" s="442"/>
      <c r="AH354" s="442"/>
      <c r="AI354" s="442"/>
      <c r="AJ354" s="442"/>
      <c r="AK354" s="442"/>
      <c r="AL354" s="442"/>
      <c r="AM354" s="442"/>
      <c r="AN354" s="442"/>
      <c r="AO354" s="442"/>
      <c r="AP354" s="442"/>
      <c r="AQ354" s="442"/>
      <c r="AR354" s="442"/>
      <c r="AS354" s="442"/>
      <c r="AT354" s="442"/>
      <c r="AU354" s="442"/>
      <c r="AV354" s="442"/>
      <c r="AW354" s="442"/>
      <c r="AX354" s="442"/>
      <c r="AY354" s="442"/>
      <c r="AZ354" s="442"/>
    </row>
    <row r="355" spans="2:52" ht="20.100000000000001" hidden="1" customHeight="1" outlineLevel="1">
      <c r="B355" s="434"/>
      <c r="C355" s="1002"/>
      <c r="D355" s="1003"/>
      <c r="E355" s="1003"/>
      <c r="F355" s="1004"/>
      <c r="G355" s="1005"/>
      <c r="H355" s="1006"/>
      <c r="I355" s="1006"/>
      <c r="J355" s="1006"/>
      <c r="K355" s="1007"/>
      <c r="L355" s="715"/>
      <c r="M355" s="715"/>
      <c r="N355" s="715"/>
      <c r="O355" s="715"/>
      <c r="P355" s="715"/>
      <c r="Q355" s="715"/>
      <c r="R355" s="715"/>
      <c r="S355" s="716"/>
      <c r="T355" s="717"/>
      <c r="U355" s="720">
        <f t="shared" si="113"/>
        <v>0</v>
      </c>
      <c r="V355" s="721">
        <f t="shared" si="114"/>
        <v>0</v>
      </c>
      <c r="W355" s="722">
        <f t="shared" si="115"/>
        <v>0</v>
      </c>
      <c r="X355" s="442"/>
      <c r="Y355" s="442"/>
      <c r="Z355" s="442"/>
      <c r="AA355" s="442"/>
      <c r="AB355" s="442"/>
      <c r="AC355" s="442"/>
      <c r="AD355" s="442"/>
      <c r="AE355" s="442"/>
      <c r="AF355" s="442"/>
      <c r="AG355" s="442"/>
      <c r="AH355" s="442"/>
      <c r="AI355" s="442"/>
      <c r="AJ355" s="442"/>
      <c r="AK355" s="442"/>
      <c r="AL355" s="442"/>
      <c r="AM355" s="442"/>
      <c r="AN355" s="442"/>
      <c r="AO355" s="442"/>
      <c r="AP355" s="442"/>
      <c r="AQ355" s="442"/>
      <c r="AR355" s="442"/>
      <c r="AS355" s="442"/>
      <c r="AT355" s="442"/>
      <c r="AU355" s="442"/>
      <c r="AV355" s="442"/>
      <c r="AW355" s="442"/>
      <c r="AX355" s="442"/>
      <c r="AY355" s="442"/>
      <c r="AZ355" s="442"/>
    </row>
    <row r="356" spans="2:52" ht="20.100000000000001" hidden="1" customHeight="1" outlineLevel="1">
      <c r="B356" s="434"/>
      <c r="C356" s="1002"/>
      <c r="D356" s="1003"/>
      <c r="E356" s="1003"/>
      <c r="F356" s="1004"/>
      <c r="G356" s="1005"/>
      <c r="H356" s="1006"/>
      <c r="I356" s="1006"/>
      <c r="J356" s="1006"/>
      <c r="K356" s="1007"/>
      <c r="L356" s="715"/>
      <c r="M356" s="715"/>
      <c r="N356" s="715"/>
      <c r="O356" s="715"/>
      <c r="P356" s="715"/>
      <c r="Q356" s="715"/>
      <c r="R356" s="715"/>
      <c r="S356" s="716"/>
      <c r="T356" s="717"/>
      <c r="U356" s="720">
        <f t="shared" si="113"/>
        <v>0</v>
      </c>
      <c r="V356" s="721">
        <f t="shared" si="114"/>
        <v>0</v>
      </c>
      <c r="W356" s="722">
        <f t="shared" si="115"/>
        <v>0</v>
      </c>
      <c r="X356" s="442"/>
      <c r="Y356" s="442"/>
      <c r="Z356" s="442"/>
      <c r="AA356" s="442"/>
      <c r="AB356" s="442"/>
      <c r="AC356" s="442"/>
      <c r="AD356" s="442"/>
      <c r="AE356" s="442"/>
      <c r="AF356" s="442"/>
      <c r="AG356" s="442"/>
      <c r="AH356" s="442"/>
      <c r="AI356" s="442"/>
      <c r="AJ356" s="442"/>
      <c r="AK356" s="442"/>
      <c r="AL356" s="442"/>
      <c r="AM356" s="442"/>
      <c r="AN356" s="442"/>
      <c r="AO356" s="442"/>
      <c r="AP356" s="442"/>
      <c r="AQ356" s="442"/>
      <c r="AR356" s="442"/>
      <c r="AS356" s="442"/>
      <c r="AT356" s="442"/>
      <c r="AU356" s="442"/>
      <c r="AV356" s="442"/>
      <c r="AW356" s="442"/>
      <c r="AX356" s="442"/>
      <c r="AY356" s="442"/>
      <c r="AZ356" s="442"/>
    </row>
    <row r="357" spans="2:52" ht="20.100000000000001" hidden="1" customHeight="1" outlineLevel="1">
      <c r="B357" s="434"/>
      <c r="C357" s="1002"/>
      <c r="D357" s="1003"/>
      <c r="E357" s="1003"/>
      <c r="F357" s="1004"/>
      <c r="G357" s="1005"/>
      <c r="H357" s="1006"/>
      <c r="I357" s="1006"/>
      <c r="J357" s="1006"/>
      <c r="K357" s="1007"/>
      <c r="L357" s="715"/>
      <c r="M357" s="715"/>
      <c r="N357" s="715"/>
      <c r="O357" s="715"/>
      <c r="P357" s="715"/>
      <c r="Q357" s="715"/>
      <c r="R357" s="715"/>
      <c r="S357" s="716"/>
      <c r="T357" s="717"/>
      <c r="U357" s="720">
        <f t="shared" si="113"/>
        <v>0</v>
      </c>
      <c r="V357" s="721">
        <f t="shared" si="114"/>
        <v>0</v>
      </c>
      <c r="W357" s="722">
        <f t="shared" si="115"/>
        <v>0</v>
      </c>
      <c r="X357" s="442"/>
      <c r="Y357" s="442"/>
      <c r="Z357" s="442"/>
      <c r="AA357" s="442"/>
      <c r="AB357" s="442"/>
      <c r="AC357" s="442"/>
      <c r="AD357" s="442"/>
      <c r="AE357" s="442"/>
      <c r="AF357" s="442"/>
      <c r="AG357" s="442"/>
      <c r="AH357" s="442"/>
      <c r="AI357" s="442"/>
      <c r="AJ357" s="442"/>
      <c r="AK357" s="442"/>
      <c r="AL357" s="442"/>
      <c r="AM357" s="442"/>
      <c r="AN357" s="442"/>
      <c r="AO357" s="442"/>
      <c r="AP357" s="442"/>
      <c r="AQ357" s="442"/>
      <c r="AR357" s="442"/>
      <c r="AS357" s="442"/>
      <c r="AT357" s="442"/>
      <c r="AU357" s="442"/>
      <c r="AV357" s="442"/>
      <c r="AW357" s="442"/>
      <c r="AX357" s="442"/>
      <c r="AY357" s="442"/>
      <c r="AZ357" s="442"/>
    </row>
    <row r="358" spans="2:52" ht="20.100000000000001" hidden="1" customHeight="1" outlineLevel="1">
      <c r="B358" s="434"/>
      <c r="C358" s="1002"/>
      <c r="D358" s="1003"/>
      <c r="E358" s="1003"/>
      <c r="F358" s="1004"/>
      <c r="G358" s="1005"/>
      <c r="H358" s="1006"/>
      <c r="I358" s="1006"/>
      <c r="J358" s="1006"/>
      <c r="K358" s="1007"/>
      <c r="L358" s="715"/>
      <c r="M358" s="715"/>
      <c r="N358" s="715"/>
      <c r="O358" s="715"/>
      <c r="P358" s="715"/>
      <c r="Q358" s="715"/>
      <c r="R358" s="715"/>
      <c r="S358" s="716"/>
      <c r="T358" s="717"/>
      <c r="U358" s="720">
        <f t="shared" si="113"/>
        <v>0</v>
      </c>
      <c r="V358" s="721">
        <f t="shared" si="114"/>
        <v>0</v>
      </c>
      <c r="W358" s="722">
        <f t="shared" si="115"/>
        <v>0</v>
      </c>
      <c r="X358" s="442"/>
      <c r="Y358" s="442"/>
      <c r="Z358" s="442"/>
      <c r="AA358" s="442"/>
      <c r="AB358" s="442"/>
      <c r="AC358" s="442"/>
      <c r="AD358" s="442"/>
      <c r="AE358" s="442"/>
      <c r="AF358" s="442"/>
      <c r="AG358" s="442"/>
      <c r="AH358" s="442"/>
      <c r="AI358" s="442"/>
      <c r="AJ358" s="442"/>
      <c r="AK358" s="442"/>
      <c r="AL358" s="442"/>
      <c r="AM358" s="442"/>
      <c r="AN358" s="442"/>
      <c r="AO358" s="442"/>
      <c r="AP358" s="442"/>
      <c r="AQ358" s="442"/>
      <c r="AR358" s="442"/>
      <c r="AS358" s="442"/>
      <c r="AT358" s="442"/>
      <c r="AU358" s="442"/>
      <c r="AV358" s="442"/>
      <c r="AW358" s="442"/>
      <c r="AX358" s="442"/>
      <c r="AY358" s="442"/>
      <c r="AZ358" s="442"/>
    </row>
    <row r="359" spans="2:52" ht="20.100000000000001" hidden="1" customHeight="1" outlineLevel="1">
      <c r="B359" s="434"/>
      <c r="C359" s="1002"/>
      <c r="D359" s="1003"/>
      <c r="E359" s="1003"/>
      <c r="F359" s="1004"/>
      <c r="G359" s="1005"/>
      <c r="H359" s="1006"/>
      <c r="I359" s="1006"/>
      <c r="J359" s="1006"/>
      <c r="K359" s="1007"/>
      <c r="L359" s="715"/>
      <c r="M359" s="715"/>
      <c r="N359" s="715"/>
      <c r="O359" s="715"/>
      <c r="P359" s="715"/>
      <c r="Q359" s="715"/>
      <c r="R359" s="715"/>
      <c r="S359" s="716"/>
      <c r="T359" s="717"/>
      <c r="U359" s="720">
        <f t="shared" si="113"/>
        <v>0</v>
      </c>
      <c r="V359" s="721">
        <f t="shared" si="114"/>
        <v>0</v>
      </c>
      <c r="W359" s="722">
        <f t="shared" si="115"/>
        <v>0</v>
      </c>
      <c r="X359" s="442"/>
      <c r="Y359" s="442"/>
      <c r="Z359" s="442"/>
      <c r="AA359" s="442"/>
      <c r="AB359" s="442"/>
      <c r="AC359" s="442"/>
      <c r="AD359" s="442"/>
      <c r="AE359" s="442"/>
      <c r="AF359" s="442"/>
      <c r="AG359" s="442"/>
      <c r="AH359" s="442"/>
      <c r="AI359" s="442"/>
      <c r="AJ359" s="442"/>
      <c r="AK359" s="442"/>
      <c r="AL359" s="442"/>
      <c r="AM359" s="442"/>
      <c r="AN359" s="442"/>
      <c r="AO359" s="442"/>
      <c r="AP359" s="442"/>
      <c r="AQ359" s="442"/>
      <c r="AR359" s="442"/>
      <c r="AS359" s="442"/>
      <c r="AT359" s="442"/>
      <c r="AU359" s="442"/>
      <c r="AV359" s="442"/>
      <c r="AW359" s="442"/>
      <c r="AX359" s="442"/>
      <c r="AY359" s="442"/>
      <c r="AZ359" s="442"/>
    </row>
    <row r="360" spans="2:52" s="19" customFormat="1" ht="9.9499999999999993" hidden="1" customHeight="1" outlineLevel="1">
      <c r="B360" s="435"/>
      <c r="C360" s="437"/>
      <c r="D360" s="437"/>
      <c r="E360" s="437"/>
      <c r="F360" s="437"/>
      <c r="G360" s="666"/>
      <c r="H360" s="666"/>
      <c r="I360" s="666"/>
      <c r="J360" s="666"/>
      <c r="K360" s="666"/>
      <c r="L360" s="438"/>
      <c r="M360" s="438"/>
      <c r="N360" s="438"/>
      <c r="O360" s="438"/>
      <c r="P360" s="438"/>
      <c r="Q360" s="438"/>
      <c r="R360" s="438"/>
      <c r="S360" s="438"/>
      <c r="T360" s="439"/>
      <c r="U360" s="439"/>
      <c r="V360" s="439"/>
      <c r="W360" s="667"/>
      <c r="X360" s="668"/>
      <c r="Y360" s="668"/>
      <c r="Z360" s="668"/>
      <c r="AA360" s="668"/>
      <c r="AB360" s="668"/>
      <c r="AC360" s="668"/>
      <c r="AD360" s="668"/>
      <c r="AE360" s="668"/>
      <c r="AF360" s="668"/>
      <c r="AG360" s="668"/>
      <c r="AH360" s="668"/>
      <c r="AI360" s="668"/>
      <c r="AJ360" s="668"/>
      <c r="AK360" s="668"/>
      <c r="AL360" s="668"/>
      <c r="AM360" s="668"/>
      <c r="AN360" s="668"/>
      <c r="AO360" s="668"/>
      <c r="AP360" s="668"/>
      <c r="AQ360" s="668"/>
      <c r="AR360" s="668"/>
      <c r="AS360" s="668"/>
      <c r="AT360" s="668"/>
      <c r="AU360" s="668"/>
      <c r="AV360" s="668"/>
      <c r="AW360" s="668"/>
      <c r="AX360" s="668"/>
      <c r="AY360" s="668"/>
      <c r="AZ360" s="668"/>
    </row>
    <row r="361" spans="2:52" ht="20.100000000000001" customHeight="1" collapsed="1">
      <c r="B361" s="32">
        <f>B349+1</f>
        <v>30</v>
      </c>
      <c r="C361" s="1013"/>
      <c r="D361" s="1014"/>
      <c r="E361" s="1014"/>
      <c r="F361" s="1015"/>
      <c r="G361" s="1016"/>
      <c r="H361" s="1017"/>
      <c r="I361" s="1017"/>
      <c r="J361" s="1017"/>
      <c r="K361" s="1018"/>
      <c r="L361" s="701">
        <f t="shared" ref="L361:R361" si="116">SUM(L362:L371)</f>
        <v>0</v>
      </c>
      <c r="M361" s="702">
        <f t="shared" si="116"/>
        <v>0</v>
      </c>
      <c r="N361" s="703">
        <f t="shared" si="116"/>
        <v>0</v>
      </c>
      <c r="O361" s="703">
        <f t="shared" si="116"/>
        <v>0</v>
      </c>
      <c r="P361" s="702">
        <f t="shared" si="116"/>
        <v>0</v>
      </c>
      <c r="Q361" s="704">
        <f t="shared" si="116"/>
        <v>0</v>
      </c>
      <c r="R361" s="701">
        <f t="shared" si="116"/>
        <v>0</v>
      </c>
      <c r="S361" s="705">
        <v>1</v>
      </c>
      <c r="T361" s="706">
        <f>(S362*T362)+(S363*T363)+(S364*T364)+(S365*T365)+(S366*T366)+(S367*T367)+(S368*T368)+(S369*T369)+(S370*T370)+(S371*T371)</f>
        <v>0</v>
      </c>
      <c r="U361" s="665">
        <f t="shared" ref="U361:U371" si="117">S361*T361*(1+MGKZ)*(1+Gewinn)*(1+Sicherheit)</f>
        <v>0</v>
      </c>
      <c r="V361" s="643">
        <f t="shared" ref="V361:V371" si="118">R361*Fertigung</f>
        <v>0</v>
      </c>
      <c r="W361" s="50">
        <f t="shared" ref="W361:W371" si="119">L361*$E$6+M361*$M$6+N361*$M$7+O361*$M$8+P361*$E$7+Q361*$M$9+U361+V361</f>
        <v>0</v>
      </c>
      <c r="X361" s="442"/>
      <c r="Y361" s="442"/>
      <c r="Z361" s="442"/>
      <c r="AA361" s="442"/>
      <c r="AB361" s="442"/>
      <c r="AC361" s="442"/>
      <c r="AD361" s="442"/>
      <c r="AE361" s="442"/>
      <c r="AF361" s="442"/>
      <c r="AG361" s="442"/>
      <c r="AH361" s="442"/>
      <c r="AI361" s="442"/>
      <c r="AJ361" s="442"/>
      <c r="AK361" s="442"/>
      <c r="AL361" s="442"/>
      <c r="AM361" s="442"/>
      <c r="AN361" s="442"/>
      <c r="AO361" s="442"/>
      <c r="AP361" s="442"/>
      <c r="AQ361" s="442"/>
      <c r="AR361" s="442"/>
      <c r="AS361" s="442"/>
      <c r="AT361" s="442"/>
      <c r="AU361" s="442"/>
      <c r="AV361" s="442"/>
      <c r="AW361" s="442"/>
      <c r="AX361" s="442"/>
      <c r="AY361" s="442"/>
      <c r="AZ361" s="442"/>
    </row>
    <row r="362" spans="2:52" ht="20.100000000000001" hidden="1" customHeight="1" outlineLevel="1">
      <c r="B362" s="433"/>
      <c r="C362" s="1002"/>
      <c r="D362" s="1003"/>
      <c r="E362" s="1003"/>
      <c r="F362" s="1004"/>
      <c r="G362" s="1005"/>
      <c r="H362" s="1006"/>
      <c r="I362" s="1006"/>
      <c r="J362" s="1006"/>
      <c r="K362" s="1007"/>
      <c r="L362" s="715"/>
      <c r="M362" s="715"/>
      <c r="N362" s="715"/>
      <c r="O362" s="715"/>
      <c r="P362" s="715"/>
      <c r="Q362" s="715"/>
      <c r="R362" s="715"/>
      <c r="S362" s="716"/>
      <c r="T362" s="717"/>
      <c r="U362" s="720">
        <f t="shared" si="117"/>
        <v>0</v>
      </c>
      <c r="V362" s="721">
        <f t="shared" si="118"/>
        <v>0</v>
      </c>
      <c r="W362" s="722">
        <f t="shared" si="119"/>
        <v>0</v>
      </c>
      <c r="X362" s="442"/>
      <c r="Y362" s="442"/>
      <c r="Z362" s="442"/>
      <c r="AA362" s="442"/>
      <c r="AB362" s="442"/>
      <c r="AC362" s="442"/>
      <c r="AD362" s="442"/>
      <c r="AE362" s="442"/>
      <c r="AF362" s="442"/>
      <c r="AG362" s="442"/>
      <c r="AH362" s="442"/>
      <c r="AI362" s="442"/>
      <c r="AJ362" s="442"/>
      <c r="AK362" s="442"/>
      <c r="AL362" s="442"/>
      <c r="AM362" s="442"/>
      <c r="AN362" s="442"/>
      <c r="AO362" s="442"/>
      <c r="AP362" s="442"/>
      <c r="AQ362" s="442"/>
      <c r="AR362" s="442"/>
      <c r="AS362" s="442"/>
      <c r="AT362" s="442"/>
      <c r="AU362" s="442"/>
      <c r="AV362" s="442"/>
      <c r="AW362" s="442"/>
      <c r="AX362" s="442"/>
      <c r="AY362" s="442"/>
      <c r="AZ362" s="442"/>
    </row>
    <row r="363" spans="2:52" ht="20.100000000000001" hidden="1" customHeight="1" outlineLevel="1">
      <c r="B363" s="434"/>
      <c r="C363" s="1002"/>
      <c r="D363" s="1003"/>
      <c r="E363" s="1003"/>
      <c r="F363" s="1004"/>
      <c r="G363" s="1005"/>
      <c r="H363" s="1006"/>
      <c r="I363" s="1006"/>
      <c r="J363" s="1006"/>
      <c r="K363" s="1007"/>
      <c r="L363" s="715"/>
      <c r="M363" s="715"/>
      <c r="N363" s="715"/>
      <c r="O363" s="715"/>
      <c r="P363" s="715"/>
      <c r="Q363" s="715"/>
      <c r="R363" s="715"/>
      <c r="S363" s="716"/>
      <c r="T363" s="717"/>
      <c r="U363" s="720">
        <f t="shared" si="117"/>
        <v>0</v>
      </c>
      <c r="V363" s="721">
        <f t="shared" si="118"/>
        <v>0</v>
      </c>
      <c r="W363" s="722">
        <f t="shared" si="119"/>
        <v>0</v>
      </c>
      <c r="X363" s="442"/>
      <c r="Y363" s="442"/>
      <c r="Z363" s="442"/>
      <c r="AA363" s="442"/>
      <c r="AB363" s="442"/>
      <c r="AC363" s="442"/>
      <c r="AD363" s="442"/>
      <c r="AE363" s="442"/>
      <c r="AF363" s="442"/>
      <c r="AG363" s="442"/>
      <c r="AH363" s="442"/>
      <c r="AI363" s="442"/>
      <c r="AJ363" s="442"/>
      <c r="AK363" s="442"/>
      <c r="AL363" s="442"/>
      <c r="AM363" s="442"/>
      <c r="AN363" s="442"/>
      <c r="AO363" s="442"/>
      <c r="AP363" s="442"/>
      <c r="AQ363" s="442"/>
      <c r="AR363" s="442"/>
      <c r="AS363" s="442"/>
      <c r="AT363" s="442"/>
      <c r="AU363" s="442"/>
      <c r="AV363" s="442"/>
      <c r="AW363" s="442"/>
      <c r="AX363" s="442"/>
      <c r="AY363" s="442"/>
      <c r="AZ363" s="442"/>
    </row>
    <row r="364" spans="2:52" ht="20.100000000000001" hidden="1" customHeight="1" outlineLevel="1">
      <c r="B364" s="434"/>
      <c r="C364" s="1002"/>
      <c r="D364" s="1003"/>
      <c r="E364" s="1003"/>
      <c r="F364" s="1004"/>
      <c r="G364" s="1005"/>
      <c r="H364" s="1006"/>
      <c r="I364" s="1006"/>
      <c r="J364" s="1006"/>
      <c r="K364" s="1007"/>
      <c r="L364" s="715"/>
      <c r="M364" s="715"/>
      <c r="N364" s="715"/>
      <c r="O364" s="715"/>
      <c r="P364" s="715"/>
      <c r="Q364" s="715"/>
      <c r="R364" s="715"/>
      <c r="S364" s="716"/>
      <c r="T364" s="717"/>
      <c r="U364" s="720">
        <f t="shared" si="117"/>
        <v>0</v>
      </c>
      <c r="V364" s="721">
        <f t="shared" si="118"/>
        <v>0</v>
      </c>
      <c r="W364" s="722">
        <f t="shared" si="119"/>
        <v>0</v>
      </c>
      <c r="X364" s="442"/>
      <c r="Y364" s="442"/>
      <c r="Z364" s="442"/>
      <c r="AA364" s="442"/>
      <c r="AB364" s="442"/>
      <c r="AC364" s="442"/>
      <c r="AD364" s="442"/>
      <c r="AE364" s="442"/>
      <c r="AF364" s="442"/>
      <c r="AG364" s="442"/>
      <c r="AH364" s="442"/>
      <c r="AI364" s="442"/>
      <c r="AJ364" s="442"/>
      <c r="AK364" s="442"/>
      <c r="AL364" s="442"/>
      <c r="AM364" s="442"/>
      <c r="AN364" s="442"/>
      <c r="AO364" s="442"/>
      <c r="AP364" s="442"/>
      <c r="AQ364" s="442"/>
      <c r="AR364" s="442"/>
      <c r="AS364" s="442"/>
      <c r="AT364" s="442"/>
      <c r="AU364" s="442"/>
      <c r="AV364" s="442"/>
      <c r="AW364" s="442"/>
      <c r="AX364" s="442"/>
      <c r="AY364" s="442"/>
      <c r="AZ364" s="442"/>
    </row>
    <row r="365" spans="2:52" ht="20.100000000000001" hidden="1" customHeight="1" outlineLevel="1">
      <c r="B365" s="434"/>
      <c r="C365" s="1002"/>
      <c r="D365" s="1003"/>
      <c r="E365" s="1003"/>
      <c r="F365" s="1004"/>
      <c r="G365" s="1005"/>
      <c r="H365" s="1006"/>
      <c r="I365" s="1006"/>
      <c r="J365" s="1006"/>
      <c r="K365" s="1007"/>
      <c r="L365" s="715"/>
      <c r="M365" s="715"/>
      <c r="N365" s="715"/>
      <c r="O365" s="715"/>
      <c r="P365" s="715"/>
      <c r="Q365" s="715"/>
      <c r="R365" s="715"/>
      <c r="S365" s="716"/>
      <c r="T365" s="717"/>
      <c r="U365" s="720">
        <f t="shared" si="117"/>
        <v>0</v>
      </c>
      <c r="V365" s="721">
        <f t="shared" si="118"/>
        <v>0</v>
      </c>
      <c r="W365" s="722">
        <f t="shared" si="119"/>
        <v>0</v>
      </c>
      <c r="X365" s="442"/>
      <c r="Y365" s="442"/>
      <c r="Z365" s="442"/>
      <c r="AA365" s="442"/>
      <c r="AB365" s="442"/>
      <c r="AC365" s="442"/>
      <c r="AD365" s="442"/>
      <c r="AE365" s="442"/>
      <c r="AF365" s="442"/>
      <c r="AG365" s="442"/>
      <c r="AH365" s="442"/>
      <c r="AI365" s="442"/>
      <c r="AJ365" s="442"/>
      <c r="AK365" s="442"/>
      <c r="AL365" s="442"/>
      <c r="AM365" s="442"/>
      <c r="AN365" s="442"/>
      <c r="AO365" s="442"/>
      <c r="AP365" s="442"/>
      <c r="AQ365" s="442"/>
      <c r="AR365" s="442"/>
      <c r="AS365" s="442"/>
      <c r="AT365" s="442"/>
      <c r="AU365" s="442"/>
      <c r="AV365" s="442"/>
      <c r="AW365" s="442"/>
      <c r="AX365" s="442"/>
      <c r="AY365" s="442"/>
      <c r="AZ365" s="442"/>
    </row>
    <row r="366" spans="2:52" ht="20.100000000000001" hidden="1" customHeight="1" outlineLevel="1">
      <c r="B366" s="434"/>
      <c r="C366" s="1002"/>
      <c r="D366" s="1003"/>
      <c r="E366" s="1003"/>
      <c r="F366" s="1004"/>
      <c r="G366" s="1005"/>
      <c r="H366" s="1006"/>
      <c r="I366" s="1006"/>
      <c r="J366" s="1006"/>
      <c r="K366" s="1007"/>
      <c r="L366" s="715"/>
      <c r="M366" s="715"/>
      <c r="N366" s="715"/>
      <c r="O366" s="715"/>
      <c r="P366" s="715"/>
      <c r="Q366" s="715"/>
      <c r="R366" s="715"/>
      <c r="S366" s="716"/>
      <c r="T366" s="717"/>
      <c r="U366" s="720">
        <f t="shared" si="117"/>
        <v>0</v>
      </c>
      <c r="V366" s="721">
        <f t="shared" si="118"/>
        <v>0</v>
      </c>
      <c r="W366" s="722">
        <f t="shared" si="119"/>
        <v>0</v>
      </c>
      <c r="X366" s="442"/>
      <c r="Y366" s="442"/>
      <c r="Z366" s="442"/>
      <c r="AA366" s="442"/>
      <c r="AB366" s="442"/>
      <c r="AC366" s="442"/>
      <c r="AD366" s="442"/>
      <c r="AE366" s="442"/>
      <c r="AF366" s="442"/>
      <c r="AG366" s="442"/>
      <c r="AH366" s="442"/>
      <c r="AI366" s="442"/>
      <c r="AJ366" s="442"/>
      <c r="AK366" s="442"/>
      <c r="AL366" s="442"/>
      <c r="AM366" s="442"/>
      <c r="AN366" s="442"/>
      <c r="AO366" s="442"/>
      <c r="AP366" s="442"/>
      <c r="AQ366" s="442"/>
      <c r="AR366" s="442"/>
      <c r="AS366" s="442"/>
      <c r="AT366" s="442"/>
      <c r="AU366" s="442"/>
      <c r="AV366" s="442"/>
      <c r="AW366" s="442"/>
      <c r="AX366" s="442"/>
      <c r="AY366" s="442"/>
      <c r="AZ366" s="442"/>
    </row>
    <row r="367" spans="2:52" ht="20.100000000000001" hidden="1" customHeight="1" outlineLevel="1">
      <c r="B367" s="434"/>
      <c r="C367" s="1002"/>
      <c r="D367" s="1003"/>
      <c r="E367" s="1003"/>
      <c r="F367" s="1004"/>
      <c r="G367" s="1005"/>
      <c r="H367" s="1006"/>
      <c r="I367" s="1006"/>
      <c r="J367" s="1006"/>
      <c r="K367" s="1007"/>
      <c r="L367" s="715"/>
      <c r="M367" s="715"/>
      <c r="N367" s="715"/>
      <c r="O367" s="715"/>
      <c r="P367" s="715"/>
      <c r="Q367" s="715"/>
      <c r="R367" s="715"/>
      <c r="S367" s="716"/>
      <c r="T367" s="717"/>
      <c r="U367" s="720">
        <f t="shared" si="117"/>
        <v>0</v>
      </c>
      <c r="V367" s="721">
        <f t="shared" si="118"/>
        <v>0</v>
      </c>
      <c r="W367" s="722">
        <f t="shared" si="119"/>
        <v>0</v>
      </c>
      <c r="X367" s="442"/>
      <c r="Y367" s="442"/>
      <c r="Z367" s="442"/>
      <c r="AA367" s="442"/>
      <c r="AB367" s="442"/>
      <c r="AC367" s="442"/>
      <c r="AD367" s="442"/>
      <c r="AE367" s="442"/>
      <c r="AF367" s="442"/>
      <c r="AG367" s="442"/>
      <c r="AH367" s="442"/>
      <c r="AI367" s="442"/>
      <c r="AJ367" s="442"/>
      <c r="AK367" s="442"/>
      <c r="AL367" s="442"/>
      <c r="AM367" s="442"/>
      <c r="AN367" s="442"/>
      <c r="AO367" s="442"/>
      <c r="AP367" s="442"/>
      <c r="AQ367" s="442"/>
      <c r="AR367" s="442"/>
      <c r="AS367" s="442"/>
      <c r="AT367" s="442"/>
      <c r="AU367" s="442"/>
      <c r="AV367" s="442"/>
      <c r="AW367" s="442"/>
      <c r="AX367" s="442"/>
      <c r="AY367" s="442"/>
      <c r="AZ367" s="442"/>
    </row>
    <row r="368" spans="2:52" ht="20.100000000000001" hidden="1" customHeight="1" outlineLevel="1">
      <c r="B368" s="434"/>
      <c r="C368" s="1002"/>
      <c r="D368" s="1003"/>
      <c r="E368" s="1003"/>
      <c r="F368" s="1004"/>
      <c r="G368" s="1005"/>
      <c r="H368" s="1006"/>
      <c r="I368" s="1006"/>
      <c r="J368" s="1006"/>
      <c r="K368" s="1007"/>
      <c r="L368" s="715"/>
      <c r="M368" s="715"/>
      <c r="N368" s="715"/>
      <c r="O368" s="715"/>
      <c r="P368" s="715"/>
      <c r="Q368" s="715"/>
      <c r="R368" s="715"/>
      <c r="S368" s="716"/>
      <c r="T368" s="717"/>
      <c r="U368" s="720">
        <f t="shared" si="117"/>
        <v>0</v>
      </c>
      <c r="V368" s="721">
        <f t="shared" si="118"/>
        <v>0</v>
      </c>
      <c r="W368" s="722">
        <f t="shared" si="119"/>
        <v>0</v>
      </c>
      <c r="X368" s="442"/>
      <c r="Y368" s="442"/>
      <c r="Z368" s="442"/>
      <c r="AA368" s="442"/>
      <c r="AB368" s="442"/>
      <c r="AC368" s="442"/>
      <c r="AD368" s="442"/>
      <c r="AE368" s="442"/>
      <c r="AF368" s="442"/>
      <c r="AG368" s="442"/>
      <c r="AH368" s="442"/>
      <c r="AI368" s="442"/>
      <c r="AJ368" s="442"/>
      <c r="AK368" s="442"/>
      <c r="AL368" s="442"/>
      <c r="AM368" s="442"/>
      <c r="AN368" s="442"/>
      <c r="AO368" s="442"/>
      <c r="AP368" s="442"/>
      <c r="AQ368" s="442"/>
      <c r="AR368" s="442"/>
      <c r="AS368" s="442"/>
      <c r="AT368" s="442"/>
      <c r="AU368" s="442"/>
      <c r="AV368" s="442"/>
      <c r="AW368" s="442"/>
      <c r="AX368" s="442"/>
      <c r="AY368" s="442"/>
      <c r="AZ368" s="442"/>
    </row>
    <row r="369" spans="2:52" ht="20.100000000000001" hidden="1" customHeight="1" outlineLevel="1">
      <c r="B369" s="434"/>
      <c r="C369" s="1002"/>
      <c r="D369" s="1003"/>
      <c r="E369" s="1003"/>
      <c r="F369" s="1004"/>
      <c r="G369" s="1005"/>
      <c r="H369" s="1006"/>
      <c r="I369" s="1006"/>
      <c r="J369" s="1006"/>
      <c r="K369" s="1007"/>
      <c r="L369" s="715"/>
      <c r="M369" s="715"/>
      <c r="N369" s="715"/>
      <c r="O369" s="715"/>
      <c r="P369" s="715"/>
      <c r="Q369" s="715"/>
      <c r="R369" s="715"/>
      <c r="S369" s="716"/>
      <c r="T369" s="717"/>
      <c r="U369" s="720">
        <f t="shared" si="117"/>
        <v>0</v>
      </c>
      <c r="V369" s="721">
        <f t="shared" si="118"/>
        <v>0</v>
      </c>
      <c r="W369" s="722">
        <f t="shared" si="119"/>
        <v>0</v>
      </c>
      <c r="X369" s="442"/>
      <c r="Y369" s="442"/>
      <c r="Z369" s="442"/>
      <c r="AA369" s="442"/>
      <c r="AB369" s="442"/>
      <c r="AC369" s="442"/>
      <c r="AD369" s="442"/>
      <c r="AE369" s="442"/>
      <c r="AF369" s="442"/>
      <c r="AG369" s="442"/>
      <c r="AH369" s="442"/>
      <c r="AI369" s="442"/>
      <c r="AJ369" s="442"/>
      <c r="AK369" s="442"/>
      <c r="AL369" s="442"/>
      <c r="AM369" s="442"/>
      <c r="AN369" s="442"/>
      <c r="AO369" s="442"/>
      <c r="AP369" s="442"/>
      <c r="AQ369" s="442"/>
      <c r="AR369" s="442"/>
      <c r="AS369" s="442"/>
      <c r="AT369" s="442"/>
      <c r="AU369" s="442"/>
      <c r="AV369" s="442"/>
      <c r="AW369" s="442"/>
      <c r="AX369" s="442"/>
      <c r="AY369" s="442"/>
      <c r="AZ369" s="442"/>
    </row>
    <row r="370" spans="2:52" ht="20.100000000000001" hidden="1" customHeight="1" outlineLevel="1">
      <c r="B370" s="434"/>
      <c r="C370" s="1002"/>
      <c r="D370" s="1003"/>
      <c r="E370" s="1003"/>
      <c r="F370" s="1004"/>
      <c r="G370" s="1005"/>
      <c r="H370" s="1006"/>
      <c r="I370" s="1006"/>
      <c r="J370" s="1006"/>
      <c r="K370" s="1007"/>
      <c r="L370" s="715"/>
      <c r="M370" s="715"/>
      <c r="N370" s="715"/>
      <c r="O370" s="715"/>
      <c r="P370" s="715"/>
      <c r="Q370" s="715"/>
      <c r="R370" s="715"/>
      <c r="S370" s="716"/>
      <c r="T370" s="717"/>
      <c r="U370" s="720">
        <f t="shared" si="117"/>
        <v>0</v>
      </c>
      <c r="V370" s="721">
        <f t="shared" si="118"/>
        <v>0</v>
      </c>
      <c r="W370" s="722">
        <f t="shared" si="119"/>
        <v>0</v>
      </c>
      <c r="X370" s="442"/>
      <c r="Y370" s="442"/>
      <c r="Z370" s="442"/>
      <c r="AA370" s="442"/>
      <c r="AB370" s="442"/>
      <c r="AC370" s="442"/>
      <c r="AD370" s="442"/>
      <c r="AE370" s="442"/>
      <c r="AF370" s="442"/>
      <c r="AG370" s="442"/>
      <c r="AH370" s="442"/>
      <c r="AI370" s="442"/>
      <c r="AJ370" s="442"/>
      <c r="AK370" s="442"/>
      <c r="AL370" s="442"/>
      <c r="AM370" s="442"/>
      <c r="AN370" s="442"/>
      <c r="AO370" s="442"/>
      <c r="AP370" s="442"/>
      <c r="AQ370" s="442"/>
      <c r="AR370" s="442"/>
      <c r="AS370" s="442"/>
      <c r="AT370" s="442"/>
      <c r="AU370" s="442"/>
      <c r="AV370" s="442"/>
      <c r="AW370" s="442"/>
      <c r="AX370" s="442"/>
      <c r="AY370" s="442"/>
      <c r="AZ370" s="442"/>
    </row>
    <row r="371" spans="2:52" ht="20.100000000000001" hidden="1" customHeight="1" outlineLevel="1">
      <c r="B371" s="434"/>
      <c r="C371" s="1002"/>
      <c r="D371" s="1003"/>
      <c r="E371" s="1003"/>
      <c r="F371" s="1004"/>
      <c r="G371" s="1005"/>
      <c r="H371" s="1006"/>
      <c r="I371" s="1006"/>
      <c r="J371" s="1006"/>
      <c r="K371" s="1007"/>
      <c r="L371" s="715"/>
      <c r="M371" s="715"/>
      <c r="N371" s="715"/>
      <c r="O371" s="715"/>
      <c r="P371" s="715"/>
      <c r="Q371" s="715"/>
      <c r="R371" s="715"/>
      <c r="S371" s="716"/>
      <c r="T371" s="717"/>
      <c r="U371" s="720">
        <f t="shared" si="117"/>
        <v>0</v>
      </c>
      <c r="V371" s="721">
        <f t="shared" si="118"/>
        <v>0</v>
      </c>
      <c r="W371" s="722">
        <f t="shared" si="119"/>
        <v>0</v>
      </c>
      <c r="X371" s="442"/>
      <c r="Y371" s="442"/>
      <c r="Z371" s="442"/>
      <c r="AA371" s="442"/>
      <c r="AB371" s="442"/>
      <c r="AC371" s="442"/>
      <c r="AD371" s="442"/>
      <c r="AE371" s="442"/>
      <c r="AF371" s="442"/>
      <c r="AG371" s="442"/>
      <c r="AH371" s="442"/>
      <c r="AI371" s="442"/>
      <c r="AJ371" s="442"/>
      <c r="AK371" s="442"/>
      <c r="AL371" s="442"/>
      <c r="AM371" s="442"/>
      <c r="AN371" s="442"/>
      <c r="AO371" s="442"/>
      <c r="AP371" s="442"/>
      <c r="AQ371" s="442"/>
      <c r="AR371" s="442"/>
      <c r="AS371" s="442"/>
      <c r="AT371" s="442"/>
      <c r="AU371" s="442"/>
      <c r="AV371" s="442"/>
      <c r="AW371" s="442"/>
      <c r="AX371" s="442"/>
      <c r="AY371" s="442"/>
      <c r="AZ371" s="442"/>
    </row>
    <row r="372" spans="2:52" ht="9.9499999999999993" hidden="1" customHeight="1" outlineLevel="1">
      <c r="B372" s="435"/>
      <c r="C372" s="437"/>
      <c r="D372" s="437"/>
      <c r="E372" s="437"/>
      <c r="F372" s="437"/>
      <c r="G372" s="436"/>
      <c r="H372" s="436"/>
      <c r="I372" s="436"/>
      <c r="J372" s="436"/>
      <c r="K372" s="436"/>
      <c r="L372" s="438"/>
      <c r="M372" s="438"/>
      <c r="N372" s="438"/>
      <c r="O372" s="438"/>
      <c r="P372" s="438"/>
      <c r="Q372" s="438"/>
      <c r="R372" s="438"/>
      <c r="S372" s="438"/>
      <c r="T372" s="439"/>
      <c r="U372" s="432"/>
      <c r="V372" s="432"/>
      <c r="W372" s="431"/>
      <c r="X372" s="442"/>
      <c r="Y372" s="442"/>
      <c r="Z372" s="442"/>
      <c r="AA372" s="442"/>
      <c r="AB372" s="442"/>
      <c r="AC372" s="442"/>
      <c r="AD372" s="442"/>
      <c r="AE372" s="442"/>
      <c r="AF372" s="442"/>
      <c r="AG372" s="442"/>
      <c r="AH372" s="442"/>
      <c r="AI372" s="442"/>
      <c r="AJ372" s="442"/>
      <c r="AK372" s="442"/>
      <c r="AL372" s="442"/>
      <c r="AM372" s="442"/>
      <c r="AN372" s="442"/>
      <c r="AO372" s="442"/>
      <c r="AP372" s="442"/>
      <c r="AQ372" s="442"/>
      <c r="AR372" s="442"/>
      <c r="AS372" s="442"/>
      <c r="AT372" s="442"/>
      <c r="AU372" s="442"/>
      <c r="AV372" s="442"/>
      <c r="AW372" s="442"/>
      <c r="AX372" s="442"/>
      <c r="AY372" s="442"/>
      <c r="AZ372" s="442"/>
    </row>
    <row r="373" spans="2:52" ht="3" customHeight="1" collapsed="1" thickBot="1">
      <c r="B373" s="503"/>
      <c r="C373" s="1008"/>
      <c r="D373" s="1009"/>
      <c r="E373" s="1009"/>
      <c r="F373" s="1010"/>
      <c r="G373" s="1011"/>
      <c r="H373" s="1012"/>
      <c r="I373" s="1012"/>
      <c r="J373" s="523"/>
      <c r="K373" s="498"/>
      <c r="L373" s="499"/>
      <c r="M373" s="499"/>
      <c r="N373" s="499"/>
      <c r="O373" s="499"/>
      <c r="P373" s="499"/>
      <c r="Q373" s="499"/>
      <c r="R373" s="499"/>
      <c r="S373" s="49"/>
      <c r="T373" s="500"/>
      <c r="U373" s="501"/>
      <c r="V373" s="501"/>
      <c r="W373" s="502"/>
      <c r="X373" s="442"/>
      <c r="Y373" s="442"/>
      <c r="Z373" s="442"/>
      <c r="AA373" s="442"/>
      <c r="AB373" s="442"/>
      <c r="AC373" s="442"/>
      <c r="AD373" s="442"/>
      <c r="AE373" s="442"/>
      <c r="AF373" s="442"/>
      <c r="AG373" s="442"/>
      <c r="AH373" s="442"/>
      <c r="AI373" s="442"/>
      <c r="AJ373" s="442"/>
      <c r="AK373" s="442"/>
      <c r="AL373" s="442"/>
      <c r="AM373" s="442"/>
      <c r="AN373" s="442"/>
      <c r="AO373" s="442"/>
      <c r="AP373" s="442"/>
      <c r="AQ373" s="442"/>
      <c r="AR373" s="442"/>
      <c r="AS373" s="442"/>
      <c r="AT373" s="442"/>
      <c r="AU373" s="442"/>
      <c r="AV373" s="442"/>
      <c r="AW373" s="442"/>
      <c r="AX373" s="442"/>
      <c r="AY373" s="442"/>
      <c r="AZ373" s="442"/>
    </row>
    <row r="374" spans="2:52" ht="13.5" customHeight="1">
      <c r="F374" s="3"/>
      <c r="G374" s="3"/>
      <c r="H374" s="3"/>
      <c r="I374" s="3"/>
      <c r="J374" s="3"/>
      <c r="K374" s="4"/>
      <c r="L374" s="10"/>
      <c r="M374" s="10"/>
      <c r="N374" s="10"/>
      <c r="O374" s="10"/>
      <c r="P374" s="10"/>
      <c r="Q374" s="10"/>
      <c r="R374" s="10"/>
      <c r="S374" s="10"/>
      <c r="V374" s="10"/>
      <c r="W374" s="16"/>
      <c r="X374" s="442"/>
      <c r="Y374" s="442"/>
      <c r="Z374" s="442"/>
      <c r="AA374" s="442"/>
      <c r="AB374" s="442"/>
      <c r="AC374" s="442"/>
      <c r="AD374" s="442"/>
      <c r="AE374" s="442"/>
      <c r="AF374" s="442"/>
      <c r="AG374" s="442"/>
      <c r="AH374" s="442"/>
      <c r="AI374" s="442"/>
      <c r="AJ374" s="442"/>
      <c r="AK374" s="442"/>
      <c r="AL374" s="442"/>
      <c r="AM374" s="442"/>
      <c r="AN374" s="442"/>
      <c r="AO374" s="442"/>
      <c r="AP374" s="442"/>
      <c r="AQ374" s="442"/>
      <c r="AR374" s="442"/>
      <c r="AS374" s="442"/>
      <c r="AT374" s="442"/>
      <c r="AU374" s="442"/>
      <c r="AV374" s="442"/>
      <c r="AW374" s="442"/>
      <c r="AX374" s="442"/>
      <c r="AY374" s="442"/>
      <c r="AZ374" s="442"/>
    </row>
    <row r="375" spans="2:52">
      <c r="X375" s="442"/>
      <c r="Y375" s="442"/>
      <c r="Z375" s="442"/>
      <c r="AA375" s="442"/>
      <c r="AB375" s="442"/>
      <c r="AC375" s="442"/>
      <c r="AD375" s="442"/>
      <c r="AE375" s="442"/>
      <c r="AF375" s="442"/>
      <c r="AG375" s="442"/>
      <c r="AH375" s="442"/>
      <c r="AI375" s="442"/>
      <c r="AJ375" s="442"/>
      <c r="AK375" s="442"/>
      <c r="AL375" s="442"/>
      <c r="AM375" s="442"/>
      <c r="AN375" s="442"/>
      <c r="AO375" s="442"/>
      <c r="AP375" s="442"/>
      <c r="AQ375" s="442"/>
      <c r="AR375" s="442"/>
      <c r="AS375" s="442"/>
      <c r="AT375" s="442"/>
      <c r="AU375" s="442"/>
      <c r="AV375" s="442"/>
      <c r="AW375" s="442"/>
      <c r="AX375" s="442"/>
      <c r="AY375" s="442"/>
      <c r="AZ375" s="442"/>
    </row>
    <row r="376" spans="2:52">
      <c r="X376" s="442"/>
      <c r="Y376" s="442"/>
      <c r="Z376" s="442"/>
      <c r="AA376" s="442"/>
      <c r="AB376" s="442"/>
      <c r="AC376" s="442"/>
      <c r="AD376" s="442"/>
      <c r="AE376" s="442"/>
      <c r="AF376" s="442"/>
      <c r="AG376" s="442"/>
      <c r="AH376" s="442"/>
      <c r="AI376" s="442"/>
      <c r="AJ376" s="442"/>
      <c r="AK376" s="442"/>
      <c r="AL376" s="442"/>
      <c r="AM376" s="442"/>
      <c r="AN376" s="442"/>
      <c r="AO376" s="442"/>
      <c r="AP376" s="442"/>
      <c r="AQ376" s="442"/>
      <c r="AR376" s="442"/>
      <c r="AS376" s="442"/>
      <c r="AT376" s="442"/>
      <c r="AU376" s="442"/>
      <c r="AV376" s="442"/>
      <c r="AW376" s="442"/>
      <c r="AX376" s="442"/>
      <c r="AY376" s="442"/>
      <c r="AZ376" s="442"/>
    </row>
    <row r="377" spans="2:52">
      <c r="X377" s="442"/>
      <c r="Y377" s="442"/>
      <c r="Z377" s="442"/>
      <c r="AA377" s="442"/>
      <c r="AB377" s="442"/>
      <c r="AC377" s="442"/>
      <c r="AD377" s="442"/>
      <c r="AE377" s="442"/>
      <c r="AF377" s="442"/>
      <c r="AG377" s="442"/>
      <c r="AH377" s="442"/>
      <c r="AI377" s="442"/>
      <c r="AJ377" s="442"/>
      <c r="AK377" s="442"/>
      <c r="AL377" s="442"/>
      <c r="AM377" s="442"/>
      <c r="AN377" s="442"/>
      <c r="AO377" s="442"/>
      <c r="AP377" s="442"/>
      <c r="AQ377" s="442"/>
      <c r="AR377" s="442"/>
      <c r="AS377" s="442"/>
      <c r="AT377" s="442"/>
      <c r="AU377" s="442"/>
      <c r="AV377" s="442"/>
      <c r="AW377" s="442"/>
      <c r="AX377" s="442"/>
      <c r="AY377" s="442"/>
      <c r="AZ377" s="442"/>
    </row>
    <row r="378" spans="2:52">
      <c r="X378" s="442"/>
      <c r="Y378" s="442"/>
      <c r="Z378" s="442"/>
      <c r="AA378" s="442"/>
      <c r="AB378" s="442"/>
      <c r="AC378" s="442"/>
      <c r="AD378" s="442"/>
      <c r="AE378" s="442"/>
      <c r="AF378" s="442"/>
      <c r="AG378" s="442"/>
      <c r="AH378" s="442"/>
      <c r="AI378" s="442"/>
      <c r="AJ378" s="442"/>
      <c r="AK378" s="442"/>
      <c r="AL378" s="442"/>
      <c r="AM378" s="442"/>
      <c r="AN378" s="442"/>
      <c r="AO378" s="442"/>
      <c r="AP378" s="442"/>
      <c r="AQ378" s="442"/>
      <c r="AR378" s="442"/>
      <c r="AS378" s="442"/>
      <c r="AT378" s="442"/>
      <c r="AU378" s="442"/>
      <c r="AV378" s="442"/>
      <c r="AW378" s="442"/>
      <c r="AX378" s="442"/>
      <c r="AY378" s="442"/>
      <c r="AZ378" s="442"/>
    </row>
    <row r="379" spans="2:52">
      <c r="X379" s="442"/>
      <c r="Y379" s="442"/>
      <c r="Z379" s="442"/>
      <c r="AA379" s="442"/>
      <c r="AB379" s="442"/>
      <c r="AC379" s="442"/>
      <c r="AD379" s="442"/>
      <c r="AE379" s="442"/>
      <c r="AF379" s="442"/>
      <c r="AG379" s="442"/>
      <c r="AH379" s="442"/>
      <c r="AI379" s="442"/>
      <c r="AJ379" s="442"/>
      <c r="AK379" s="442"/>
      <c r="AL379" s="442"/>
      <c r="AM379" s="442"/>
      <c r="AN379" s="442"/>
      <c r="AO379" s="442"/>
      <c r="AP379" s="442"/>
      <c r="AQ379" s="442"/>
      <c r="AR379" s="442"/>
      <c r="AS379" s="442"/>
      <c r="AT379" s="442"/>
      <c r="AU379" s="442"/>
      <c r="AV379" s="442"/>
      <c r="AW379" s="442"/>
      <c r="AX379" s="442"/>
      <c r="AY379" s="442"/>
      <c r="AZ379" s="442"/>
    </row>
    <row r="380" spans="2:52">
      <c r="X380" s="442"/>
      <c r="Y380" s="442"/>
      <c r="Z380" s="442"/>
      <c r="AA380" s="442"/>
      <c r="AB380" s="442"/>
      <c r="AC380" s="442"/>
      <c r="AD380" s="442"/>
      <c r="AE380" s="442"/>
      <c r="AF380" s="442"/>
      <c r="AG380" s="442"/>
      <c r="AH380" s="442"/>
      <c r="AI380" s="442"/>
      <c r="AJ380" s="442"/>
      <c r="AK380" s="442"/>
      <c r="AL380" s="442"/>
      <c r="AM380" s="442"/>
      <c r="AN380" s="442"/>
      <c r="AO380" s="442"/>
      <c r="AP380" s="442"/>
      <c r="AQ380" s="442"/>
      <c r="AR380" s="442"/>
      <c r="AS380" s="442"/>
      <c r="AT380" s="442"/>
      <c r="AU380" s="442"/>
      <c r="AV380" s="442"/>
      <c r="AW380" s="442"/>
      <c r="AX380" s="442"/>
      <c r="AY380" s="442"/>
      <c r="AZ380" s="442"/>
    </row>
    <row r="381" spans="2:52">
      <c r="X381" s="442"/>
      <c r="Y381" s="442"/>
      <c r="Z381" s="442"/>
      <c r="AA381" s="442"/>
      <c r="AB381" s="442"/>
      <c r="AC381" s="442"/>
      <c r="AD381" s="442"/>
      <c r="AE381" s="442"/>
      <c r="AF381" s="442"/>
      <c r="AG381" s="442"/>
      <c r="AH381" s="442"/>
      <c r="AI381" s="442"/>
      <c r="AJ381" s="442"/>
      <c r="AK381" s="442"/>
      <c r="AL381" s="442"/>
      <c r="AM381" s="442"/>
      <c r="AN381" s="442"/>
      <c r="AO381" s="442"/>
      <c r="AP381" s="442"/>
      <c r="AQ381" s="442"/>
      <c r="AR381" s="442"/>
      <c r="AS381" s="442"/>
      <c r="AT381" s="442"/>
      <c r="AU381" s="442"/>
      <c r="AV381" s="442"/>
      <c r="AW381" s="442"/>
      <c r="AX381" s="442"/>
      <c r="AY381" s="442"/>
      <c r="AZ381" s="442"/>
    </row>
    <row r="382" spans="2:52">
      <c r="X382" s="442"/>
      <c r="Y382" s="442"/>
      <c r="Z382" s="442"/>
      <c r="AA382" s="442"/>
      <c r="AB382" s="442"/>
      <c r="AC382" s="442"/>
      <c r="AD382" s="442"/>
      <c r="AE382" s="442"/>
      <c r="AF382" s="442"/>
      <c r="AG382" s="442"/>
      <c r="AH382" s="442"/>
      <c r="AI382" s="442"/>
      <c r="AJ382" s="442"/>
      <c r="AK382" s="442"/>
      <c r="AL382" s="442"/>
      <c r="AM382" s="442"/>
      <c r="AN382" s="442"/>
      <c r="AO382" s="442"/>
      <c r="AP382" s="442"/>
      <c r="AQ382" s="442"/>
      <c r="AR382" s="442"/>
      <c r="AS382" s="442"/>
      <c r="AT382" s="442"/>
      <c r="AU382" s="442"/>
      <c r="AV382" s="442"/>
      <c r="AW382" s="442"/>
      <c r="AX382" s="442"/>
      <c r="AY382" s="442"/>
      <c r="AZ382" s="442"/>
    </row>
    <row r="383" spans="2:52">
      <c r="X383" s="442"/>
      <c r="Y383" s="442"/>
      <c r="Z383" s="442"/>
      <c r="AA383" s="442"/>
      <c r="AB383" s="442"/>
      <c r="AC383" s="442"/>
      <c r="AD383" s="442"/>
      <c r="AE383" s="442"/>
      <c r="AF383" s="442"/>
      <c r="AG383" s="442"/>
      <c r="AH383" s="442"/>
      <c r="AI383" s="442"/>
      <c r="AJ383" s="442"/>
      <c r="AK383" s="442"/>
      <c r="AL383" s="442"/>
      <c r="AM383" s="442"/>
      <c r="AN383" s="442"/>
      <c r="AO383" s="442"/>
      <c r="AP383" s="442"/>
      <c r="AQ383" s="442"/>
      <c r="AR383" s="442"/>
      <c r="AS383" s="442"/>
      <c r="AT383" s="442"/>
      <c r="AU383" s="442"/>
      <c r="AV383" s="442"/>
      <c r="AW383" s="442"/>
      <c r="AX383" s="442"/>
      <c r="AY383" s="442"/>
      <c r="AZ383" s="442"/>
    </row>
    <row r="384" spans="2:52">
      <c r="X384" s="442"/>
      <c r="Y384" s="442"/>
      <c r="Z384" s="442"/>
      <c r="AA384" s="442"/>
      <c r="AB384" s="442"/>
      <c r="AC384" s="442"/>
      <c r="AD384" s="442"/>
      <c r="AE384" s="442"/>
      <c r="AF384" s="442"/>
      <c r="AG384" s="442"/>
      <c r="AH384" s="442"/>
      <c r="AI384" s="442"/>
      <c r="AJ384" s="442"/>
      <c r="AK384" s="442"/>
      <c r="AL384" s="442"/>
      <c r="AM384" s="442"/>
      <c r="AN384" s="442"/>
      <c r="AO384" s="442"/>
      <c r="AP384" s="442"/>
      <c r="AQ384" s="442"/>
      <c r="AR384" s="442"/>
      <c r="AS384" s="442"/>
      <c r="AT384" s="442"/>
      <c r="AU384" s="442"/>
      <c r="AV384" s="442"/>
      <c r="AW384" s="442"/>
      <c r="AX384" s="442"/>
      <c r="AY384" s="442"/>
      <c r="AZ384" s="442"/>
    </row>
    <row r="385" spans="24:52">
      <c r="X385" s="442"/>
      <c r="Y385" s="442"/>
      <c r="Z385" s="442"/>
      <c r="AA385" s="442"/>
      <c r="AB385" s="442"/>
      <c r="AC385" s="442"/>
      <c r="AD385" s="442"/>
      <c r="AE385" s="442"/>
      <c r="AF385" s="442"/>
      <c r="AG385" s="442"/>
      <c r="AH385" s="442"/>
      <c r="AI385" s="442"/>
      <c r="AJ385" s="442"/>
      <c r="AK385" s="442"/>
      <c r="AL385" s="442"/>
      <c r="AM385" s="442"/>
      <c r="AN385" s="442"/>
      <c r="AO385" s="442"/>
      <c r="AP385" s="442"/>
      <c r="AQ385" s="442"/>
      <c r="AR385" s="442"/>
      <c r="AS385" s="442"/>
      <c r="AT385" s="442"/>
      <c r="AU385" s="442"/>
      <c r="AV385" s="442"/>
      <c r="AW385" s="442"/>
      <c r="AX385" s="442"/>
      <c r="AY385" s="442"/>
      <c r="AZ385" s="442"/>
    </row>
    <row r="386" spans="24:52">
      <c r="X386" s="442"/>
      <c r="Y386" s="442"/>
      <c r="Z386" s="442"/>
      <c r="AA386" s="442"/>
      <c r="AB386" s="442"/>
      <c r="AC386" s="442"/>
      <c r="AD386" s="442"/>
      <c r="AE386" s="442"/>
      <c r="AF386" s="442"/>
      <c r="AG386" s="442"/>
      <c r="AH386" s="442"/>
      <c r="AI386" s="442"/>
      <c r="AJ386" s="442"/>
      <c r="AK386" s="442"/>
      <c r="AL386" s="442"/>
      <c r="AM386" s="442"/>
      <c r="AN386" s="442"/>
      <c r="AO386" s="442"/>
      <c r="AP386" s="442"/>
      <c r="AQ386" s="442"/>
      <c r="AR386" s="442"/>
      <c r="AS386" s="442"/>
      <c r="AT386" s="442"/>
      <c r="AU386" s="442"/>
      <c r="AV386" s="442"/>
      <c r="AW386" s="442"/>
      <c r="AX386" s="442"/>
      <c r="AY386" s="442"/>
      <c r="AZ386" s="442"/>
    </row>
    <row r="387" spans="24:52">
      <c r="X387" s="442"/>
      <c r="Y387" s="442"/>
      <c r="Z387" s="442"/>
      <c r="AA387" s="442"/>
      <c r="AB387" s="442"/>
      <c r="AC387" s="442"/>
      <c r="AD387" s="442"/>
      <c r="AE387" s="442"/>
      <c r="AF387" s="442"/>
      <c r="AG387" s="442"/>
      <c r="AH387" s="442"/>
      <c r="AI387" s="442"/>
      <c r="AJ387" s="442"/>
      <c r="AK387" s="442"/>
      <c r="AL387" s="442"/>
      <c r="AM387" s="442"/>
      <c r="AN387" s="442"/>
      <c r="AO387" s="442"/>
      <c r="AP387" s="442"/>
      <c r="AQ387" s="442"/>
      <c r="AR387" s="442"/>
      <c r="AS387" s="442"/>
      <c r="AT387" s="442"/>
      <c r="AU387" s="442"/>
      <c r="AV387" s="442"/>
      <c r="AW387" s="442"/>
      <c r="AX387" s="442"/>
      <c r="AY387" s="442"/>
      <c r="AZ387" s="442"/>
    </row>
    <row r="388" spans="24:52">
      <c r="X388" s="442"/>
      <c r="Y388" s="442"/>
      <c r="Z388" s="442"/>
      <c r="AA388" s="442"/>
      <c r="AB388" s="442"/>
      <c r="AC388" s="442"/>
      <c r="AD388" s="442"/>
      <c r="AE388" s="442"/>
      <c r="AF388" s="442"/>
      <c r="AG388" s="442"/>
      <c r="AH388" s="442"/>
      <c r="AI388" s="442"/>
      <c r="AJ388" s="442"/>
      <c r="AK388" s="442"/>
      <c r="AL388" s="442"/>
      <c r="AM388" s="442"/>
      <c r="AN388" s="442"/>
      <c r="AO388" s="442"/>
      <c r="AP388" s="442"/>
      <c r="AQ388" s="442"/>
      <c r="AR388" s="442"/>
      <c r="AS388" s="442"/>
      <c r="AT388" s="442"/>
      <c r="AU388" s="442"/>
      <c r="AV388" s="442"/>
      <c r="AW388" s="442"/>
      <c r="AX388" s="442"/>
      <c r="AY388" s="442"/>
      <c r="AZ388" s="442"/>
    </row>
    <row r="389" spans="24:52">
      <c r="X389" s="442"/>
      <c r="Y389" s="442"/>
      <c r="Z389" s="442"/>
      <c r="AA389" s="442"/>
      <c r="AB389" s="442"/>
      <c r="AC389" s="442"/>
      <c r="AD389" s="442"/>
      <c r="AE389" s="442"/>
      <c r="AF389" s="442"/>
      <c r="AG389" s="442"/>
      <c r="AH389" s="442"/>
      <c r="AI389" s="442"/>
      <c r="AJ389" s="442"/>
      <c r="AK389" s="442"/>
      <c r="AL389" s="442"/>
      <c r="AM389" s="442"/>
      <c r="AN389" s="442"/>
      <c r="AO389" s="442"/>
      <c r="AP389" s="442"/>
      <c r="AQ389" s="442"/>
      <c r="AR389" s="442"/>
      <c r="AS389" s="442"/>
      <c r="AT389" s="442"/>
      <c r="AU389" s="442"/>
      <c r="AV389" s="442"/>
      <c r="AW389" s="442"/>
      <c r="AX389" s="442"/>
      <c r="AY389" s="442"/>
      <c r="AZ389" s="442"/>
    </row>
    <row r="390" spans="24:52">
      <c r="X390" s="442"/>
      <c r="Y390" s="442"/>
      <c r="Z390" s="442"/>
      <c r="AA390" s="442"/>
      <c r="AB390" s="442"/>
      <c r="AC390" s="442"/>
      <c r="AD390" s="442"/>
      <c r="AE390" s="442"/>
      <c r="AF390" s="442"/>
      <c r="AG390" s="442"/>
      <c r="AH390" s="442"/>
      <c r="AI390" s="442"/>
      <c r="AJ390" s="442"/>
      <c r="AK390" s="442"/>
      <c r="AL390" s="442"/>
      <c r="AM390" s="442"/>
      <c r="AN390" s="442"/>
      <c r="AO390" s="442"/>
      <c r="AP390" s="442"/>
      <c r="AQ390" s="442"/>
      <c r="AR390" s="442"/>
      <c r="AS390" s="442"/>
      <c r="AT390" s="442"/>
      <c r="AU390" s="442"/>
      <c r="AV390" s="442"/>
      <c r="AW390" s="442"/>
      <c r="AX390" s="442"/>
      <c r="AY390" s="442"/>
      <c r="AZ390" s="442"/>
    </row>
    <row r="391" spans="24:52">
      <c r="X391" s="442"/>
      <c r="Y391" s="442"/>
      <c r="Z391" s="442"/>
      <c r="AA391" s="442"/>
      <c r="AB391" s="442"/>
      <c r="AC391" s="442"/>
      <c r="AD391" s="442"/>
      <c r="AE391" s="442"/>
      <c r="AF391" s="442"/>
      <c r="AG391" s="442"/>
      <c r="AH391" s="442"/>
      <c r="AI391" s="442"/>
      <c r="AJ391" s="442"/>
      <c r="AK391" s="442"/>
      <c r="AL391" s="442"/>
      <c r="AM391" s="442"/>
      <c r="AN391" s="442"/>
      <c r="AO391" s="442"/>
      <c r="AP391" s="442"/>
      <c r="AQ391" s="442"/>
      <c r="AR391" s="442"/>
      <c r="AS391" s="442"/>
      <c r="AT391" s="442"/>
      <c r="AU391" s="442"/>
      <c r="AV391" s="442"/>
      <c r="AW391" s="442"/>
      <c r="AX391" s="442"/>
      <c r="AY391" s="442"/>
      <c r="AZ391" s="442"/>
    </row>
    <row r="392" spans="24:52">
      <c r="X392" s="442"/>
      <c r="Y392" s="442"/>
      <c r="Z392" s="442"/>
      <c r="AA392" s="442"/>
      <c r="AB392" s="442"/>
      <c r="AC392" s="442"/>
      <c r="AD392" s="442"/>
      <c r="AE392" s="442"/>
      <c r="AF392" s="442"/>
      <c r="AG392" s="442"/>
      <c r="AH392" s="442"/>
      <c r="AI392" s="442"/>
      <c r="AJ392" s="442"/>
      <c r="AK392" s="442"/>
      <c r="AL392" s="442"/>
      <c r="AM392" s="442"/>
      <c r="AN392" s="442"/>
      <c r="AO392" s="442"/>
      <c r="AP392" s="442"/>
      <c r="AQ392" s="442"/>
      <c r="AR392" s="442"/>
      <c r="AS392" s="442"/>
      <c r="AT392" s="442"/>
      <c r="AU392" s="442"/>
      <c r="AV392" s="442"/>
      <c r="AW392" s="442"/>
      <c r="AX392" s="442"/>
      <c r="AY392" s="442"/>
      <c r="AZ392" s="442"/>
    </row>
    <row r="393" spans="24:52">
      <c r="X393" s="442"/>
      <c r="Y393" s="442"/>
      <c r="Z393" s="442"/>
      <c r="AA393" s="442"/>
      <c r="AB393" s="442"/>
      <c r="AC393" s="442"/>
      <c r="AD393" s="442"/>
      <c r="AE393" s="442"/>
      <c r="AF393" s="442"/>
      <c r="AG393" s="442"/>
      <c r="AH393" s="442"/>
      <c r="AI393" s="442"/>
      <c r="AJ393" s="442"/>
      <c r="AK393" s="442"/>
      <c r="AL393" s="442"/>
      <c r="AM393" s="442"/>
      <c r="AN393" s="442"/>
      <c r="AO393" s="442"/>
      <c r="AP393" s="442"/>
      <c r="AQ393" s="442"/>
      <c r="AR393" s="442"/>
      <c r="AS393" s="442"/>
      <c r="AT393" s="442"/>
      <c r="AU393" s="442"/>
      <c r="AV393" s="442"/>
      <c r="AW393" s="442"/>
      <c r="AX393" s="442"/>
      <c r="AY393" s="442"/>
      <c r="AZ393" s="442"/>
    </row>
    <row r="394" spans="24:52">
      <c r="X394" s="442"/>
      <c r="Y394" s="442"/>
      <c r="Z394" s="442"/>
      <c r="AA394" s="442"/>
      <c r="AB394" s="442"/>
      <c r="AC394" s="442"/>
      <c r="AD394" s="442"/>
      <c r="AE394" s="442"/>
      <c r="AF394" s="442"/>
      <c r="AG394" s="442"/>
      <c r="AH394" s="442"/>
      <c r="AI394" s="442"/>
      <c r="AJ394" s="442"/>
      <c r="AK394" s="442"/>
      <c r="AL394" s="442"/>
      <c r="AM394" s="442"/>
      <c r="AN394" s="442"/>
      <c r="AO394" s="442"/>
      <c r="AP394" s="442"/>
      <c r="AQ394" s="442"/>
      <c r="AR394" s="442"/>
      <c r="AS394" s="442"/>
      <c r="AT394" s="442"/>
      <c r="AU394" s="442"/>
      <c r="AV394" s="442"/>
      <c r="AW394" s="442"/>
      <c r="AX394" s="442"/>
      <c r="AY394" s="442"/>
      <c r="AZ394" s="442"/>
    </row>
    <row r="395" spans="24:52">
      <c r="X395" s="442"/>
      <c r="Y395" s="442"/>
      <c r="Z395" s="442"/>
      <c r="AA395" s="442"/>
      <c r="AB395" s="442"/>
      <c r="AC395" s="442"/>
      <c r="AD395" s="442"/>
      <c r="AE395" s="442"/>
      <c r="AF395" s="442"/>
      <c r="AG395" s="442"/>
      <c r="AH395" s="442"/>
      <c r="AI395" s="442"/>
      <c r="AJ395" s="442"/>
      <c r="AK395" s="442"/>
      <c r="AL395" s="442"/>
      <c r="AM395" s="442"/>
      <c r="AN395" s="442"/>
      <c r="AO395" s="442"/>
      <c r="AP395" s="442"/>
      <c r="AQ395" s="442"/>
      <c r="AR395" s="442"/>
      <c r="AS395" s="442"/>
      <c r="AT395" s="442"/>
      <c r="AU395" s="442"/>
      <c r="AV395" s="442"/>
      <c r="AW395" s="442"/>
      <c r="AX395" s="442"/>
      <c r="AY395" s="442"/>
      <c r="AZ395" s="442"/>
    </row>
    <row r="396" spans="24:52">
      <c r="X396" s="442"/>
      <c r="Y396" s="442"/>
      <c r="Z396" s="442"/>
      <c r="AA396" s="442"/>
      <c r="AB396" s="442"/>
      <c r="AC396" s="442"/>
      <c r="AD396" s="442"/>
      <c r="AE396" s="442"/>
      <c r="AF396" s="442"/>
      <c r="AG396" s="442"/>
      <c r="AH396" s="442"/>
      <c r="AI396" s="442"/>
      <c r="AJ396" s="442"/>
      <c r="AK396" s="442"/>
      <c r="AL396" s="442"/>
      <c r="AM396" s="442"/>
      <c r="AN396" s="442"/>
      <c r="AO396" s="442"/>
      <c r="AP396" s="442"/>
      <c r="AQ396" s="442"/>
      <c r="AR396" s="442"/>
      <c r="AS396" s="442"/>
      <c r="AT396" s="442"/>
      <c r="AU396" s="442"/>
      <c r="AV396" s="442"/>
      <c r="AW396" s="442"/>
      <c r="AX396" s="442"/>
      <c r="AY396" s="442"/>
      <c r="AZ396" s="442"/>
    </row>
    <row r="397" spans="24:52">
      <c r="X397" s="442"/>
      <c r="Y397" s="442"/>
      <c r="Z397" s="442"/>
      <c r="AA397" s="442"/>
      <c r="AB397" s="442"/>
      <c r="AC397" s="442"/>
      <c r="AD397" s="442"/>
      <c r="AE397" s="442"/>
      <c r="AF397" s="442"/>
      <c r="AG397" s="442"/>
      <c r="AH397" s="442"/>
      <c r="AI397" s="442"/>
      <c r="AJ397" s="442"/>
      <c r="AK397" s="442"/>
      <c r="AL397" s="442"/>
      <c r="AM397" s="442"/>
      <c r="AN397" s="442"/>
      <c r="AO397" s="442"/>
      <c r="AP397" s="442"/>
      <c r="AQ397" s="442"/>
      <c r="AR397" s="442"/>
      <c r="AS397" s="442"/>
      <c r="AT397" s="442"/>
      <c r="AU397" s="442"/>
      <c r="AV397" s="442"/>
      <c r="AW397" s="442"/>
      <c r="AX397" s="442"/>
      <c r="AY397" s="442"/>
      <c r="AZ397" s="442"/>
    </row>
    <row r="398" spans="24:52">
      <c r="X398" s="442"/>
      <c r="Y398" s="442"/>
      <c r="Z398" s="442"/>
      <c r="AA398" s="442"/>
      <c r="AB398" s="442"/>
      <c r="AC398" s="442"/>
      <c r="AD398" s="442"/>
      <c r="AE398" s="442"/>
      <c r="AF398" s="442"/>
      <c r="AG398" s="442"/>
      <c r="AH398" s="442"/>
      <c r="AI398" s="442"/>
      <c r="AJ398" s="442"/>
      <c r="AK398" s="442"/>
      <c r="AL398" s="442"/>
      <c r="AM398" s="442"/>
      <c r="AN398" s="442"/>
      <c r="AO398" s="442"/>
      <c r="AP398" s="442"/>
      <c r="AQ398" s="442"/>
      <c r="AR398" s="442"/>
      <c r="AS398" s="442"/>
      <c r="AT398" s="442"/>
      <c r="AU398" s="442"/>
      <c r="AV398" s="442"/>
      <c r="AW398" s="442"/>
      <c r="AX398" s="442"/>
      <c r="AY398" s="442"/>
      <c r="AZ398" s="442"/>
    </row>
    <row r="399" spans="24:52">
      <c r="X399" s="442"/>
      <c r="Y399" s="442"/>
      <c r="Z399" s="442"/>
      <c r="AA399" s="442"/>
      <c r="AB399" s="442"/>
      <c r="AC399" s="442"/>
      <c r="AD399" s="442"/>
      <c r="AE399" s="442"/>
      <c r="AF399" s="442"/>
      <c r="AG399" s="442"/>
      <c r="AH399" s="442"/>
      <c r="AI399" s="442"/>
      <c r="AJ399" s="442"/>
      <c r="AK399" s="442"/>
      <c r="AL399" s="442"/>
      <c r="AM399" s="442"/>
      <c r="AN399" s="442"/>
      <c r="AO399" s="442"/>
      <c r="AP399" s="442"/>
      <c r="AQ399" s="442"/>
      <c r="AR399" s="442"/>
      <c r="AS399" s="442"/>
      <c r="AT399" s="442"/>
      <c r="AU399" s="442"/>
      <c r="AV399" s="442"/>
      <c r="AW399" s="442"/>
      <c r="AX399" s="442"/>
      <c r="AY399" s="442"/>
      <c r="AZ399" s="442"/>
    </row>
    <row r="400" spans="24:52">
      <c r="X400" s="442"/>
      <c r="Y400" s="442"/>
      <c r="Z400" s="442"/>
      <c r="AA400" s="442"/>
      <c r="AB400" s="442"/>
      <c r="AC400" s="442"/>
      <c r="AD400" s="442"/>
      <c r="AE400" s="442"/>
      <c r="AF400" s="442"/>
      <c r="AG400" s="442"/>
      <c r="AH400" s="442"/>
      <c r="AI400" s="442"/>
      <c r="AJ400" s="442"/>
      <c r="AK400" s="442"/>
      <c r="AL400" s="442"/>
      <c r="AM400" s="442"/>
      <c r="AN400" s="442"/>
      <c r="AO400" s="442"/>
      <c r="AP400" s="442"/>
      <c r="AQ400" s="442"/>
      <c r="AR400" s="442"/>
      <c r="AS400" s="442"/>
      <c r="AT400" s="442"/>
      <c r="AU400" s="442"/>
      <c r="AV400" s="442"/>
      <c r="AW400" s="442"/>
      <c r="AX400" s="442"/>
      <c r="AY400" s="442"/>
      <c r="AZ400" s="442"/>
    </row>
    <row r="401" spans="24:52">
      <c r="X401" s="442"/>
      <c r="Y401" s="442"/>
      <c r="Z401" s="442"/>
      <c r="AA401" s="442"/>
      <c r="AB401" s="442"/>
      <c r="AC401" s="442"/>
      <c r="AD401" s="442"/>
      <c r="AE401" s="442"/>
      <c r="AF401" s="442"/>
      <c r="AG401" s="442"/>
      <c r="AH401" s="442"/>
      <c r="AI401" s="442"/>
      <c r="AJ401" s="442"/>
      <c r="AK401" s="442"/>
      <c r="AL401" s="442"/>
      <c r="AM401" s="442"/>
      <c r="AN401" s="442"/>
      <c r="AO401" s="442"/>
      <c r="AP401" s="442"/>
      <c r="AQ401" s="442"/>
      <c r="AR401" s="442"/>
      <c r="AS401" s="442"/>
      <c r="AT401" s="442"/>
      <c r="AU401" s="442"/>
      <c r="AV401" s="442"/>
      <c r="AW401" s="442"/>
      <c r="AX401" s="442"/>
      <c r="AY401" s="442"/>
      <c r="AZ401" s="442"/>
    </row>
  </sheetData>
  <sheetProtection algorithmName="SHA-512" hashValue="iyIZkHy2MNCOGPECi1aJvK6ekT5JcfVkqEsg/IGcKiVVDj1frmRboZWVEtRnqNrrDxxbg0qYp0jhEHO/M0U+EQ==" saltValue="nv7gUs4q7oQfMUGnn/536A==" spinCount="100000" sheet="1" formatCells="0" formatColumns="0" formatRows="0"/>
  <mergeCells count="681">
    <mergeCell ref="B2:B4"/>
    <mergeCell ref="I9:K9"/>
    <mergeCell ref="M9:N9"/>
    <mergeCell ref="O9:P9"/>
    <mergeCell ref="I6:K6"/>
    <mergeCell ref="M6:N6"/>
    <mergeCell ref="O6:P6"/>
    <mergeCell ref="I7:K7"/>
    <mergeCell ref="M7:N7"/>
    <mergeCell ref="O7:P7"/>
    <mergeCell ref="D2:K2"/>
    <mergeCell ref="D3:K3"/>
    <mergeCell ref="D4:E4"/>
    <mergeCell ref="F4:G4"/>
    <mergeCell ref="C11:F11"/>
    <mergeCell ref="G11:K11"/>
    <mergeCell ref="C13:F13"/>
    <mergeCell ref="G13:K13"/>
    <mergeCell ref="C14:F14"/>
    <mergeCell ref="G14:K14"/>
    <mergeCell ref="I8:K8"/>
    <mergeCell ref="M8:N8"/>
    <mergeCell ref="O8:P8"/>
    <mergeCell ref="C18:F18"/>
    <mergeCell ref="G18:K18"/>
    <mergeCell ref="C19:F19"/>
    <mergeCell ref="G19:K19"/>
    <mergeCell ref="C20:F20"/>
    <mergeCell ref="G20:K20"/>
    <mergeCell ref="C15:F15"/>
    <mergeCell ref="G15:K15"/>
    <mergeCell ref="C16:F16"/>
    <mergeCell ref="G16:K16"/>
    <mergeCell ref="C17:F17"/>
    <mergeCell ref="G17:K17"/>
    <mergeCell ref="C25:F25"/>
    <mergeCell ref="G25:K25"/>
    <mergeCell ref="C26:F26"/>
    <mergeCell ref="G26:K26"/>
    <mergeCell ref="C27:F27"/>
    <mergeCell ref="G27:K27"/>
    <mergeCell ref="C21:F21"/>
    <mergeCell ref="G21:K21"/>
    <mergeCell ref="C22:F22"/>
    <mergeCell ref="G22:K22"/>
    <mergeCell ref="C23:F23"/>
    <mergeCell ref="G23:K23"/>
    <mergeCell ref="C31:F31"/>
    <mergeCell ref="G31:K31"/>
    <mergeCell ref="C32:F32"/>
    <mergeCell ref="G32:K32"/>
    <mergeCell ref="C33:F33"/>
    <mergeCell ref="G33:K33"/>
    <mergeCell ref="C28:F28"/>
    <mergeCell ref="G28:K28"/>
    <mergeCell ref="C29:F29"/>
    <mergeCell ref="G29:K29"/>
    <mergeCell ref="C30:F30"/>
    <mergeCell ref="G30:K30"/>
    <mergeCell ref="C38:F38"/>
    <mergeCell ref="G38:K38"/>
    <mergeCell ref="C39:F39"/>
    <mergeCell ref="G39:K39"/>
    <mergeCell ref="C40:F40"/>
    <mergeCell ref="G40:K40"/>
    <mergeCell ref="C34:F34"/>
    <mergeCell ref="G34:K34"/>
    <mergeCell ref="C35:F35"/>
    <mergeCell ref="G35:K35"/>
    <mergeCell ref="C37:F37"/>
    <mergeCell ref="G37:K37"/>
    <mergeCell ref="C44:F44"/>
    <mergeCell ref="G44:K44"/>
    <mergeCell ref="C45:F45"/>
    <mergeCell ref="G45:K45"/>
    <mergeCell ref="C46:F46"/>
    <mergeCell ref="G46:K46"/>
    <mergeCell ref="C41:F41"/>
    <mergeCell ref="G41:K41"/>
    <mergeCell ref="C42:F42"/>
    <mergeCell ref="G42:K42"/>
    <mergeCell ref="C43:F43"/>
    <mergeCell ref="G43:K43"/>
    <mergeCell ref="C51:F51"/>
    <mergeCell ref="G51:K51"/>
    <mergeCell ref="C52:F52"/>
    <mergeCell ref="G52:K52"/>
    <mergeCell ref="C53:F53"/>
    <mergeCell ref="G53:K53"/>
    <mergeCell ref="C47:F47"/>
    <mergeCell ref="G47:K47"/>
    <mergeCell ref="C49:F49"/>
    <mergeCell ref="G49:K49"/>
    <mergeCell ref="C50:F50"/>
    <mergeCell ref="G50:K50"/>
    <mergeCell ref="C57:F57"/>
    <mergeCell ref="G57:K57"/>
    <mergeCell ref="C58:F58"/>
    <mergeCell ref="G58:K58"/>
    <mergeCell ref="C59:F59"/>
    <mergeCell ref="G59:K59"/>
    <mergeCell ref="C54:F54"/>
    <mergeCell ref="G54:K54"/>
    <mergeCell ref="C55:F55"/>
    <mergeCell ref="G55:K55"/>
    <mergeCell ref="C56:F56"/>
    <mergeCell ref="G56:K56"/>
    <mergeCell ref="C64:F64"/>
    <mergeCell ref="G64:K64"/>
    <mergeCell ref="C65:F65"/>
    <mergeCell ref="G65:K65"/>
    <mergeCell ref="C66:F66"/>
    <mergeCell ref="G66:K66"/>
    <mergeCell ref="C61:F61"/>
    <mergeCell ref="G61:K61"/>
    <mergeCell ref="C62:F62"/>
    <mergeCell ref="G62:K62"/>
    <mergeCell ref="C63:F63"/>
    <mergeCell ref="G63:K63"/>
    <mergeCell ref="C70:F70"/>
    <mergeCell ref="G70:K70"/>
    <mergeCell ref="C71:F71"/>
    <mergeCell ref="G71:K71"/>
    <mergeCell ref="C73:F73"/>
    <mergeCell ref="G73:K73"/>
    <mergeCell ref="C67:F67"/>
    <mergeCell ref="G67:K67"/>
    <mergeCell ref="C68:F68"/>
    <mergeCell ref="G68:K68"/>
    <mergeCell ref="C69:F69"/>
    <mergeCell ref="G69:K69"/>
    <mergeCell ref="C77:F77"/>
    <mergeCell ref="G77:K77"/>
    <mergeCell ref="C78:F78"/>
    <mergeCell ref="G78:K78"/>
    <mergeCell ref="C79:F79"/>
    <mergeCell ref="G79:K79"/>
    <mergeCell ref="C74:F74"/>
    <mergeCell ref="G74:K74"/>
    <mergeCell ref="C75:F75"/>
    <mergeCell ref="G75:K75"/>
    <mergeCell ref="C76:F76"/>
    <mergeCell ref="G76:K76"/>
    <mergeCell ref="C83:F83"/>
    <mergeCell ref="G83:K83"/>
    <mergeCell ref="C85:F85"/>
    <mergeCell ref="G85:K85"/>
    <mergeCell ref="C86:F86"/>
    <mergeCell ref="G86:K86"/>
    <mergeCell ref="C80:F80"/>
    <mergeCell ref="G80:K80"/>
    <mergeCell ref="C81:F81"/>
    <mergeCell ref="G81:K81"/>
    <mergeCell ref="C82:F82"/>
    <mergeCell ref="G82:K82"/>
    <mergeCell ref="C90:F90"/>
    <mergeCell ref="G90:K90"/>
    <mergeCell ref="C91:F91"/>
    <mergeCell ref="G91:K91"/>
    <mergeCell ref="C92:F92"/>
    <mergeCell ref="G92:K92"/>
    <mergeCell ref="C87:F87"/>
    <mergeCell ref="G87:K87"/>
    <mergeCell ref="C88:F88"/>
    <mergeCell ref="G88:K88"/>
    <mergeCell ref="C89:F89"/>
    <mergeCell ref="G89:K89"/>
    <mergeCell ref="C97:F97"/>
    <mergeCell ref="G97:K97"/>
    <mergeCell ref="C98:F98"/>
    <mergeCell ref="G98:K98"/>
    <mergeCell ref="C99:F99"/>
    <mergeCell ref="G99:K99"/>
    <mergeCell ref="C93:F93"/>
    <mergeCell ref="G93:K93"/>
    <mergeCell ref="C94:F94"/>
    <mergeCell ref="G94:K94"/>
    <mergeCell ref="C95:F95"/>
    <mergeCell ref="G95:K95"/>
    <mergeCell ref="C103:F103"/>
    <mergeCell ref="G103:K103"/>
    <mergeCell ref="C104:F104"/>
    <mergeCell ref="G104:K104"/>
    <mergeCell ref="C105:F105"/>
    <mergeCell ref="G105:K105"/>
    <mergeCell ref="C100:F100"/>
    <mergeCell ref="G100:K100"/>
    <mergeCell ref="C101:F101"/>
    <mergeCell ref="G101:K101"/>
    <mergeCell ref="C102:F102"/>
    <mergeCell ref="G102:K102"/>
    <mergeCell ref="C110:F110"/>
    <mergeCell ref="G110:K110"/>
    <mergeCell ref="C111:F111"/>
    <mergeCell ref="G111:K111"/>
    <mergeCell ref="C112:F112"/>
    <mergeCell ref="G112:K112"/>
    <mergeCell ref="C106:F106"/>
    <mergeCell ref="G106:K106"/>
    <mergeCell ref="C107:F107"/>
    <mergeCell ref="G107:K107"/>
    <mergeCell ref="C109:F109"/>
    <mergeCell ref="G109:K109"/>
    <mergeCell ref="C116:F116"/>
    <mergeCell ref="G116:K116"/>
    <mergeCell ref="C117:F117"/>
    <mergeCell ref="G117:K117"/>
    <mergeCell ref="C118:F118"/>
    <mergeCell ref="G118:K118"/>
    <mergeCell ref="C113:F113"/>
    <mergeCell ref="G113:K113"/>
    <mergeCell ref="C114:F114"/>
    <mergeCell ref="G114:K114"/>
    <mergeCell ref="C115:F115"/>
    <mergeCell ref="G115:K115"/>
    <mergeCell ref="C123:F123"/>
    <mergeCell ref="G123:K123"/>
    <mergeCell ref="C124:F124"/>
    <mergeCell ref="G124:K124"/>
    <mergeCell ref="C125:F125"/>
    <mergeCell ref="G125:K125"/>
    <mergeCell ref="C119:F119"/>
    <mergeCell ref="G119:K119"/>
    <mergeCell ref="C121:F121"/>
    <mergeCell ref="G121:K121"/>
    <mergeCell ref="C122:F122"/>
    <mergeCell ref="G122:K122"/>
    <mergeCell ref="C129:F129"/>
    <mergeCell ref="G129:K129"/>
    <mergeCell ref="C130:F130"/>
    <mergeCell ref="G130:K130"/>
    <mergeCell ref="C131:F131"/>
    <mergeCell ref="G131:K131"/>
    <mergeCell ref="C126:F126"/>
    <mergeCell ref="G126:K126"/>
    <mergeCell ref="C127:F127"/>
    <mergeCell ref="G127:K127"/>
    <mergeCell ref="C128:F128"/>
    <mergeCell ref="G128:K128"/>
    <mergeCell ref="C136:F136"/>
    <mergeCell ref="G136:K136"/>
    <mergeCell ref="C137:F137"/>
    <mergeCell ref="G137:K137"/>
    <mergeCell ref="C138:F138"/>
    <mergeCell ref="G138:K138"/>
    <mergeCell ref="C133:F133"/>
    <mergeCell ref="G133:K133"/>
    <mergeCell ref="C134:F134"/>
    <mergeCell ref="G134:K134"/>
    <mergeCell ref="C135:F135"/>
    <mergeCell ref="G135:K135"/>
    <mergeCell ref="C142:F142"/>
    <mergeCell ref="G142:K142"/>
    <mergeCell ref="C143:F143"/>
    <mergeCell ref="G143:K143"/>
    <mergeCell ref="C145:F145"/>
    <mergeCell ref="G145:K145"/>
    <mergeCell ref="C139:F139"/>
    <mergeCell ref="G139:K139"/>
    <mergeCell ref="C140:F140"/>
    <mergeCell ref="G140:K140"/>
    <mergeCell ref="C141:F141"/>
    <mergeCell ref="G141:K141"/>
    <mergeCell ref="C149:F149"/>
    <mergeCell ref="G149:K149"/>
    <mergeCell ref="C150:F150"/>
    <mergeCell ref="G150:K150"/>
    <mergeCell ref="C151:F151"/>
    <mergeCell ref="G151:K151"/>
    <mergeCell ref="C146:F146"/>
    <mergeCell ref="G146:K146"/>
    <mergeCell ref="C147:F147"/>
    <mergeCell ref="G147:K147"/>
    <mergeCell ref="C148:F148"/>
    <mergeCell ref="G148:K148"/>
    <mergeCell ref="C155:F155"/>
    <mergeCell ref="G155:K155"/>
    <mergeCell ref="C157:F157"/>
    <mergeCell ref="G157:K157"/>
    <mergeCell ref="C158:F158"/>
    <mergeCell ref="G158:K158"/>
    <mergeCell ref="C152:F152"/>
    <mergeCell ref="G152:K152"/>
    <mergeCell ref="C153:F153"/>
    <mergeCell ref="G153:K153"/>
    <mergeCell ref="C154:F154"/>
    <mergeCell ref="G154:K154"/>
    <mergeCell ref="C162:F162"/>
    <mergeCell ref="G162:K162"/>
    <mergeCell ref="C163:F163"/>
    <mergeCell ref="G163:K163"/>
    <mergeCell ref="C164:F164"/>
    <mergeCell ref="G164:K164"/>
    <mergeCell ref="C159:F159"/>
    <mergeCell ref="G159:K159"/>
    <mergeCell ref="C160:F160"/>
    <mergeCell ref="G160:K160"/>
    <mergeCell ref="C161:F161"/>
    <mergeCell ref="G161:K161"/>
    <mergeCell ref="C169:F169"/>
    <mergeCell ref="G169:K169"/>
    <mergeCell ref="C170:F170"/>
    <mergeCell ref="G170:K170"/>
    <mergeCell ref="C171:F171"/>
    <mergeCell ref="G171:K171"/>
    <mergeCell ref="C165:F165"/>
    <mergeCell ref="G165:K165"/>
    <mergeCell ref="C166:F166"/>
    <mergeCell ref="G166:K166"/>
    <mergeCell ref="C167:F167"/>
    <mergeCell ref="G167:K167"/>
    <mergeCell ref="C175:F175"/>
    <mergeCell ref="G175:K175"/>
    <mergeCell ref="C176:F176"/>
    <mergeCell ref="G176:K176"/>
    <mergeCell ref="C177:F177"/>
    <mergeCell ref="G177:K177"/>
    <mergeCell ref="C172:F172"/>
    <mergeCell ref="G172:K172"/>
    <mergeCell ref="C173:F173"/>
    <mergeCell ref="G173:K173"/>
    <mergeCell ref="C174:F174"/>
    <mergeCell ref="G174:K174"/>
    <mergeCell ref="C182:F182"/>
    <mergeCell ref="G182:K182"/>
    <mergeCell ref="C183:F183"/>
    <mergeCell ref="G183:K183"/>
    <mergeCell ref="C184:F184"/>
    <mergeCell ref="G184:K184"/>
    <mergeCell ref="C178:F178"/>
    <mergeCell ref="G178:K178"/>
    <mergeCell ref="C179:F179"/>
    <mergeCell ref="G179:K179"/>
    <mergeCell ref="C181:F181"/>
    <mergeCell ref="G181:K181"/>
    <mergeCell ref="C188:F188"/>
    <mergeCell ref="G188:K188"/>
    <mergeCell ref="C189:F189"/>
    <mergeCell ref="G189:K189"/>
    <mergeCell ref="C190:F190"/>
    <mergeCell ref="G190:K190"/>
    <mergeCell ref="C185:F185"/>
    <mergeCell ref="G185:K185"/>
    <mergeCell ref="C186:F186"/>
    <mergeCell ref="G186:K186"/>
    <mergeCell ref="C187:F187"/>
    <mergeCell ref="G187:K187"/>
    <mergeCell ref="C195:F195"/>
    <mergeCell ref="G195:K195"/>
    <mergeCell ref="C196:F196"/>
    <mergeCell ref="G196:K196"/>
    <mergeCell ref="C197:F197"/>
    <mergeCell ref="G197:K197"/>
    <mergeCell ref="C191:F191"/>
    <mergeCell ref="G191:K191"/>
    <mergeCell ref="C193:F193"/>
    <mergeCell ref="G193:K193"/>
    <mergeCell ref="C194:F194"/>
    <mergeCell ref="G194:K194"/>
    <mergeCell ref="C201:F201"/>
    <mergeCell ref="G201:K201"/>
    <mergeCell ref="C202:F202"/>
    <mergeCell ref="G202:K202"/>
    <mergeCell ref="C203:F203"/>
    <mergeCell ref="G203:K203"/>
    <mergeCell ref="C198:F198"/>
    <mergeCell ref="G198:K198"/>
    <mergeCell ref="C199:F199"/>
    <mergeCell ref="G199:K199"/>
    <mergeCell ref="C200:F200"/>
    <mergeCell ref="G200:K200"/>
    <mergeCell ref="C208:F208"/>
    <mergeCell ref="G208:K208"/>
    <mergeCell ref="C209:F209"/>
    <mergeCell ref="G209:K209"/>
    <mergeCell ref="C210:F210"/>
    <mergeCell ref="G210:K210"/>
    <mergeCell ref="C205:F205"/>
    <mergeCell ref="G205:K205"/>
    <mergeCell ref="C206:F206"/>
    <mergeCell ref="G206:K206"/>
    <mergeCell ref="C207:F207"/>
    <mergeCell ref="G207:K207"/>
    <mergeCell ref="C214:F214"/>
    <mergeCell ref="G214:K214"/>
    <mergeCell ref="C215:F215"/>
    <mergeCell ref="G215:K215"/>
    <mergeCell ref="C217:F217"/>
    <mergeCell ref="G217:K217"/>
    <mergeCell ref="C211:F211"/>
    <mergeCell ref="G211:K211"/>
    <mergeCell ref="C212:F212"/>
    <mergeCell ref="G212:K212"/>
    <mergeCell ref="C213:F213"/>
    <mergeCell ref="G213:K213"/>
    <mergeCell ref="C221:F221"/>
    <mergeCell ref="G221:K221"/>
    <mergeCell ref="C222:F222"/>
    <mergeCell ref="G222:K222"/>
    <mergeCell ref="C223:F223"/>
    <mergeCell ref="G223:K223"/>
    <mergeCell ref="C218:F218"/>
    <mergeCell ref="G218:K218"/>
    <mergeCell ref="C219:F219"/>
    <mergeCell ref="G219:K219"/>
    <mergeCell ref="C220:F220"/>
    <mergeCell ref="G220:K220"/>
    <mergeCell ref="C227:F227"/>
    <mergeCell ref="G227:K227"/>
    <mergeCell ref="C229:F229"/>
    <mergeCell ref="G229:K229"/>
    <mergeCell ref="C230:F230"/>
    <mergeCell ref="G230:K230"/>
    <mergeCell ref="C224:F224"/>
    <mergeCell ref="G224:K224"/>
    <mergeCell ref="C225:F225"/>
    <mergeCell ref="G225:K225"/>
    <mergeCell ref="C226:F226"/>
    <mergeCell ref="G226:K226"/>
    <mergeCell ref="C234:F234"/>
    <mergeCell ref="G234:K234"/>
    <mergeCell ref="C235:F235"/>
    <mergeCell ref="G235:K235"/>
    <mergeCell ref="C236:F236"/>
    <mergeCell ref="G236:K236"/>
    <mergeCell ref="C231:F231"/>
    <mergeCell ref="G231:K231"/>
    <mergeCell ref="C232:F232"/>
    <mergeCell ref="G232:K232"/>
    <mergeCell ref="C233:F233"/>
    <mergeCell ref="G233:K233"/>
    <mergeCell ref="C241:F241"/>
    <mergeCell ref="G241:K241"/>
    <mergeCell ref="C242:F242"/>
    <mergeCell ref="G242:K242"/>
    <mergeCell ref="C243:F243"/>
    <mergeCell ref="G243:K243"/>
    <mergeCell ref="C237:F237"/>
    <mergeCell ref="G237:K237"/>
    <mergeCell ref="C238:F238"/>
    <mergeCell ref="G238:K238"/>
    <mergeCell ref="C239:F239"/>
    <mergeCell ref="G239:K239"/>
    <mergeCell ref="C247:F247"/>
    <mergeCell ref="G247:K247"/>
    <mergeCell ref="C248:F248"/>
    <mergeCell ref="G248:K248"/>
    <mergeCell ref="C249:F249"/>
    <mergeCell ref="G249:K249"/>
    <mergeCell ref="C244:F244"/>
    <mergeCell ref="G244:K244"/>
    <mergeCell ref="C245:F245"/>
    <mergeCell ref="G245:K245"/>
    <mergeCell ref="C246:F246"/>
    <mergeCell ref="G246:K246"/>
    <mergeCell ref="C254:F254"/>
    <mergeCell ref="G254:K254"/>
    <mergeCell ref="C255:F255"/>
    <mergeCell ref="G255:K255"/>
    <mergeCell ref="C256:F256"/>
    <mergeCell ref="G256:K256"/>
    <mergeCell ref="C250:F250"/>
    <mergeCell ref="G250:K250"/>
    <mergeCell ref="C251:F251"/>
    <mergeCell ref="G251:K251"/>
    <mergeCell ref="C253:F253"/>
    <mergeCell ref="G253:K253"/>
    <mergeCell ref="C260:F260"/>
    <mergeCell ref="G260:K260"/>
    <mergeCell ref="C261:F261"/>
    <mergeCell ref="G261:K261"/>
    <mergeCell ref="C262:F262"/>
    <mergeCell ref="G262:K262"/>
    <mergeCell ref="C257:F257"/>
    <mergeCell ref="G257:K257"/>
    <mergeCell ref="C258:F258"/>
    <mergeCell ref="G258:K258"/>
    <mergeCell ref="C259:F259"/>
    <mergeCell ref="G259:K259"/>
    <mergeCell ref="C267:F267"/>
    <mergeCell ref="G267:K267"/>
    <mergeCell ref="C268:F268"/>
    <mergeCell ref="G268:K268"/>
    <mergeCell ref="C269:F269"/>
    <mergeCell ref="G269:K269"/>
    <mergeCell ref="C263:F263"/>
    <mergeCell ref="G263:K263"/>
    <mergeCell ref="C265:F265"/>
    <mergeCell ref="G265:K265"/>
    <mergeCell ref="C266:F266"/>
    <mergeCell ref="G266:K266"/>
    <mergeCell ref="C273:F273"/>
    <mergeCell ref="G273:K273"/>
    <mergeCell ref="C274:F274"/>
    <mergeCell ref="G274:K274"/>
    <mergeCell ref="C275:F275"/>
    <mergeCell ref="G275:K275"/>
    <mergeCell ref="C270:F270"/>
    <mergeCell ref="G270:K270"/>
    <mergeCell ref="C271:F271"/>
    <mergeCell ref="G271:K271"/>
    <mergeCell ref="C272:F272"/>
    <mergeCell ref="G272:K272"/>
    <mergeCell ref="C280:F280"/>
    <mergeCell ref="G280:K280"/>
    <mergeCell ref="C281:F281"/>
    <mergeCell ref="G281:K281"/>
    <mergeCell ref="C282:F282"/>
    <mergeCell ref="G282:K282"/>
    <mergeCell ref="C277:F277"/>
    <mergeCell ref="G277:K277"/>
    <mergeCell ref="C278:F278"/>
    <mergeCell ref="G278:K278"/>
    <mergeCell ref="C279:F279"/>
    <mergeCell ref="G279:K279"/>
    <mergeCell ref="C286:F286"/>
    <mergeCell ref="G286:K286"/>
    <mergeCell ref="C287:F287"/>
    <mergeCell ref="G287:K287"/>
    <mergeCell ref="C289:F289"/>
    <mergeCell ref="G289:K289"/>
    <mergeCell ref="C283:F283"/>
    <mergeCell ref="G283:K283"/>
    <mergeCell ref="C284:F284"/>
    <mergeCell ref="G284:K284"/>
    <mergeCell ref="C285:F285"/>
    <mergeCell ref="G285:K285"/>
    <mergeCell ref="C293:F293"/>
    <mergeCell ref="G293:K293"/>
    <mergeCell ref="C294:F294"/>
    <mergeCell ref="G294:K294"/>
    <mergeCell ref="C295:F295"/>
    <mergeCell ref="G295:K295"/>
    <mergeCell ref="C290:F290"/>
    <mergeCell ref="G290:K290"/>
    <mergeCell ref="C291:F291"/>
    <mergeCell ref="G291:K291"/>
    <mergeCell ref="C292:F292"/>
    <mergeCell ref="G292:K292"/>
    <mergeCell ref="C299:F299"/>
    <mergeCell ref="G299:K299"/>
    <mergeCell ref="C301:F301"/>
    <mergeCell ref="G301:K301"/>
    <mergeCell ref="C302:F302"/>
    <mergeCell ref="G302:K302"/>
    <mergeCell ref="C296:F296"/>
    <mergeCell ref="G296:K296"/>
    <mergeCell ref="C297:F297"/>
    <mergeCell ref="G297:K297"/>
    <mergeCell ref="C298:F298"/>
    <mergeCell ref="G298:K298"/>
    <mergeCell ref="C306:F306"/>
    <mergeCell ref="G306:K306"/>
    <mergeCell ref="C307:F307"/>
    <mergeCell ref="G307:K307"/>
    <mergeCell ref="C308:F308"/>
    <mergeCell ref="G308:K308"/>
    <mergeCell ref="C303:F303"/>
    <mergeCell ref="G303:K303"/>
    <mergeCell ref="C304:F304"/>
    <mergeCell ref="G304:K304"/>
    <mergeCell ref="C305:F305"/>
    <mergeCell ref="G305:K305"/>
    <mergeCell ref="C313:F313"/>
    <mergeCell ref="G313:K313"/>
    <mergeCell ref="C314:F314"/>
    <mergeCell ref="G314:K314"/>
    <mergeCell ref="C315:F315"/>
    <mergeCell ref="G315:K315"/>
    <mergeCell ref="C309:F309"/>
    <mergeCell ref="G309:K309"/>
    <mergeCell ref="C310:F310"/>
    <mergeCell ref="G310:K310"/>
    <mergeCell ref="C311:F311"/>
    <mergeCell ref="G311:K311"/>
    <mergeCell ref="C319:F319"/>
    <mergeCell ref="G319:K319"/>
    <mergeCell ref="C320:F320"/>
    <mergeCell ref="G320:K320"/>
    <mergeCell ref="C321:F321"/>
    <mergeCell ref="G321:K321"/>
    <mergeCell ref="C316:F316"/>
    <mergeCell ref="G316:K316"/>
    <mergeCell ref="C317:F317"/>
    <mergeCell ref="G317:K317"/>
    <mergeCell ref="C318:F318"/>
    <mergeCell ref="G318:K318"/>
    <mergeCell ref="C326:F326"/>
    <mergeCell ref="G326:K326"/>
    <mergeCell ref="C327:F327"/>
    <mergeCell ref="G327:K327"/>
    <mergeCell ref="C328:F328"/>
    <mergeCell ref="G328:K328"/>
    <mergeCell ref="C322:F322"/>
    <mergeCell ref="G322:K322"/>
    <mergeCell ref="C323:F323"/>
    <mergeCell ref="G323:K323"/>
    <mergeCell ref="C325:F325"/>
    <mergeCell ref="G325:K325"/>
    <mergeCell ref="C332:F332"/>
    <mergeCell ref="G332:K332"/>
    <mergeCell ref="C333:F333"/>
    <mergeCell ref="G333:K333"/>
    <mergeCell ref="C334:F334"/>
    <mergeCell ref="G334:K334"/>
    <mergeCell ref="C329:F329"/>
    <mergeCell ref="G329:K329"/>
    <mergeCell ref="C330:F330"/>
    <mergeCell ref="G330:K330"/>
    <mergeCell ref="C331:F331"/>
    <mergeCell ref="G331:K331"/>
    <mergeCell ref="C339:F339"/>
    <mergeCell ref="G339:K339"/>
    <mergeCell ref="C340:F340"/>
    <mergeCell ref="G340:K340"/>
    <mergeCell ref="C341:F341"/>
    <mergeCell ref="G341:K341"/>
    <mergeCell ref="C335:F335"/>
    <mergeCell ref="G335:K335"/>
    <mergeCell ref="C337:F337"/>
    <mergeCell ref="G337:K337"/>
    <mergeCell ref="C338:F338"/>
    <mergeCell ref="G338:K338"/>
    <mergeCell ref="C345:F345"/>
    <mergeCell ref="G345:K345"/>
    <mergeCell ref="C346:F346"/>
    <mergeCell ref="G346:K346"/>
    <mergeCell ref="C347:F347"/>
    <mergeCell ref="G347:K347"/>
    <mergeCell ref="C342:F342"/>
    <mergeCell ref="G342:K342"/>
    <mergeCell ref="C343:F343"/>
    <mergeCell ref="G343:K343"/>
    <mergeCell ref="C344:F344"/>
    <mergeCell ref="G344:K344"/>
    <mergeCell ref="C352:F352"/>
    <mergeCell ref="G352:K352"/>
    <mergeCell ref="C353:F353"/>
    <mergeCell ref="G353:K353"/>
    <mergeCell ref="C354:F354"/>
    <mergeCell ref="G354:K354"/>
    <mergeCell ref="C349:F349"/>
    <mergeCell ref="G349:K349"/>
    <mergeCell ref="C350:F350"/>
    <mergeCell ref="G350:K350"/>
    <mergeCell ref="C351:F351"/>
    <mergeCell ref="G351:K351"/>
    <mergeCell ref="C358:F358"/>
    <mergeCell ref="G358:K358"/>
    <mergeCell ref="C359:F359"/>
    <mergeCell ref="G359:K359"/>
    <mergeCell ref="C361:F361"/>
    <mergeCell ref="G361:K361"/>
    <mergeCell ref="C355:F355"/>
    <mergeCell ref="G355:K355"/>
    <mergeCell ref="C356:F356"/>
    <mergeCell ref="G356:K356"/>
    <mergeCell ref="C357:F357"/>
    <mergeCell ref="G357:K357"/>
    <mergeCell ref="C365:F365"/>
    <mergeCell ref="G365:K365"/>
    <mergeCell ref="C366:F366"/>
    <mergeCell ref="G366:K366"/>
    <mergeCell ref="C367:F367"/>
    <mergeCell ref="G367:K367"/>
    <mergeCell ref="C362:F362"/>
    <mergeCell ref="G362:K362"/>
    <mergeCell ref="C363:F363"/>
    <mergeCell ref="G363:K363"/>
    <mergeCell ref="C364:F364"/>
    <mergeCell ref="G364:K364"/>
    <mergeCell ref="C371:F371"/>
    <mergeCell ref="G371:K371"/>
    <mergeCell ref="C373:F373"/>
    <mergeCell ref="G373:I373"/>
    <mergeCell ref="C368:F368"/>
    <mergeCell ref="G368:K368"/>
    <mergeCell ref="C369:F369"/>
    <mergeCell ref="G369:K369"/>
    <mergeCell ref="C370:F370"/>
    <mergeCell ref="G370:K370"/>
  </mergeCells>
  <pageMargins left="0.46" right="0.43307086614173229" top="0.48" bottom="0.38" header="0.27" footer="0.31496062992125984"/>
  <pageSetup paperSize="9" scale="65" orientation="landscape" r:id="rId1"/>
  <headerFooter>
    <oddFooter xml:space="preserve">&amp;R&amp;P 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EBD8B-C116-4334-A45C-D24FDB2DE32B}">
  <sheetPr codeName="Tabelle35">
    <tabColor theme="3" tint="0.59999389629810485"/>
    <outlinePr summaryBelow="0" summaryRight="0"/>
    <pageSetUpPr fitToPage="1"/>
  </sheetPr>
  <dimension ref="A1:AZ401"/>
  <sheetViews>
    <sheetView showGridLines="0" zoomScaleNormal="100" workbookViewId="0">
      <pane xSplit="2" ySplit="11" topLeftCell="C12" activePane="bottomRight" state="frozen"/>
      <selection activeCell="C369" sqref="C369:F369"/>
      <selection pane="topRight" activeCell="C369" sqref="C369:F369"/>
      <selection pane="bottomLeft" activeCell="C369" sqref="C369:F369"/>
      <selection pane="bottomRight" activeCell="C13" sqref="C13:F13"/>
    </sheetView>
  </sheetViews>
  <sheetFormatPr baseColWidth="10" defaultColWidth="11.42578125" defaultRowHeight="11.25" outlineLevelRow="1" outlineLevelCol="1"/>
  <cols>
    <col min="1" max="1" width="0.7109375" style="12" customWidth="1"/>
    <col min="2" max="2" width="4.7109375" style="12" customWidth="1"/>
    <col min="3" max="3" width="30.7109375" style="12" customWidth="1"/>
    <col min="4" max="4" width="7.7109375" style="12" customWidth="1"/>
    <col min="5" max="5" width="10.7109375" style="12" customWidth="1"/>
    <col min="6" max="6" width="15.7109375" style="12" customWidth="1"/>
    <col min="7" max="7" width="10.7109375" style="12" customWidth="1"/>
    <col min="8" max="8" width="4.7109375" style="12" customWidth="1"/>
    <col min="9" max="9" width="11.42578125" style="12" customWidth="1"/>
    <col min="10" max="11" width="4.7109375" style="12" customWidth="1"/>
    <col min="12" max="19" width="6.7109375" style="12" customWidth="1" outlineLevel="1"/>
    <col min="20" max="20" width="12.28515625" style="12" customWidth="1" outlineLevel="1"/>
    <col min="21" max="21" width="12.140625" style="12" customWidth="1" outlineLevel="1"/>
    <col min="22" max="22" width="11.5703125" style="12" customWidth="1" outlineLevel="1"/>
    <col min="23" max="23" width="15.7109375" style="12" customWidth="1"/>
    <col min="24" max="24" width="8.7109375" style="12" customWidth="1"/>
    <col min="25" max="25" width="4.7109375" style="12" customWidth="1"/>
    <col min="26" max="26" width="8.5703125" style="12" customWidth="1"/>
    <col min="27" max="27" width="6.7109375" style="12" hidden="1" customWidth="1"/>
    <col min="28" max="16384" width="11.42578125" style="12"/>
  </cols>
  <sheetData>
    <row r="1" spans="1:52" ht="8.25" customHeight="1" thickBot="1">
      <c r="X1" s="442"/>
      <c r="Y1" s="442"/>
      <c r="Z1" s="442"/>
      <c r="AA1" s="442"/>
      <c r="AB1" s="442"/>
      <c r="AC1" s="442"/>
      <c r="AD1" s="442"/>
      <c r="AE1" s="442"/>
      <c r="AF1" s="442"/>
      <c r="AG1" s="442"/>
      <c r="AH1" s="442"/>
      <c r="AI1" s="442"/>
      <c r="AJ1" s="442"/>
      <c r="AK1" s="442"/>
      <c r="AL1" s="442"/>
      <c r="AM1" s="442"/>
      <c r="AN1" s="442"/>
      <c r="AO1" s="442"/>
      <c r="AP1" s="442"/>
      <c r="AQ1" s="442"/>
      <c r="AR1" s="442"/>
      <c r="AS1" s="442"/>
      <c r="AT1" s="442"/>
      <c r="AU1" s="442"/>
      <c r="AV1" s="442"/>
      <c r="AW1" s="442"/>
      <c r="AX1" s="442"/>
      <c r="AY1" s="442"/>
      <c r="AZ1" s="442"/>
    </row>
    <row r="2" spans="1:52" s="13" customFormat="1" ht="20.100000000000001" customHeight="1" thickBot="1">
      <c r="B2" s="996" t="s">
        <v>255</v>
      </c>
      <c r="C2" s="22" t="str">
        <f>Kunde</f>
        <v>Bosch Rodez</v>
      </c>
      <c r="D2" s="899" t="str">
        <f>Anlage</f>
        <v>Montage Magnetanker</v>
      </c>
      <c r="E2" s="900"/>
      <c r="F2" s="900"/>
      <c r="G2" s="900"/>
      <c r="H2" s="900"/>
      <c r="I2" s="900"/>
      <c r="J2" s="900"/>
      <c r="K2" s="901"/>
      <c r="L2" s="688"/>
      <c r="M2" s="688"/>
      <c r="N2" s="688"/>
      <c r="O2" s="688"/>
      <c r="P2" s="688"/>
      <c r="Q2" s="688"/>
      <c r="R2" s="690"/>
      <c r="S2" s="690"/>
      <c r="T2" s="690"/>
      <c r="U2" s="379"/>
      <c r="V2" s="692"/>
      <c r="W2" s="695"/>
      <c r="X2" s="493"/>
      <c r="Y2" s="494"/>
      <c r="Z2" s="494"/>
      <c r="AA2" s="494"/>
      <c r="AB2" s="494"/>
      <c r="AC2" s="494"/>
      <c r="AD2" s="494"/>
      <c r="AE2" s="494"/>
      <c r="AF2" s="494"/>
      <c r="AG2" s="494"/>
      <c r="AH2" s="494"/>
      <c r="AI2" s="494"/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</row>
    <row r="3" spans="1:52" s="13" customFormat="1" ht="20.100000000000001" customHeight="1" thickBot="1">
      <c r="B3" s="1037"/>
      <c r="C3" s="689" t="s">
        <v>241</v>
      </c>
      <c r="D3" s="1052" t="str">
        <f>Übersicht!C13</f>
        <v>Modul 06 leer</v>
      </c>
      <c r="E3" s="1053"/>
      <c r="F3" s="1053"/>
      <c r="G3" s="1053"/>
      <c r="H3" s="1053"/>
      <c r="I3" s="1053"/>
      <c r="J3" s="1053"/>
      <c r="K3" s="1054"/>
      <c r="L3" s="688"/>
      <c r="M3" s="688"/>
      <c r="N3" s="688"/>
      <c r="O3" s="688"/>
      <c r="P3" s="688"/>
      <c r="Q3" s="688"/>
      <c r="R3" s="690"/>
      <c r="S3" s="690"/>
      <c r="T3" s="690"/>
      <c r="U3" s="379"/>
      <c r="V3" s="692"/>
      <c r="W3" s="694">
        <f>Übersicht!F13</f>
        <v>1</v>
      </c>
      <c r="X3" s="493"/>
      <c r="Y3" s="494"/>
      <c r="Z3" s="494"/>
      <c r="AA3" s="494"/>
      <c r="AB3" s="494"/>
      <c r="AC3" s="494"/>
      <c r="AD3" s="494"/>
      <c r="AE3" s="494"/>
      <c r="AF3" s="494"/>
      <c r="AG3" s="494"/>
      <c r="AH3" s="494"/>
      <c r="AI3" s="494"/>
      <c r="AJ3" s="494"/>
      <c r="AK3" s="494"/>
      <c r="AL3" s="494"/>
      <c r="AM3" s="494"/>
      <c r="AN3" s="494"/>
      <c r="AO3" s="494"/>
      <c r="AP3" s="494"/>
      <c r="AQ3" s="494"/>
      <c r="AR3" s="494"/>
      <c r="AS3" s="494"/>
      <c r="AT3" s="494"/>
      <c r="AU3" s="494"/>
      <c r="AV3" s="494"/>
      <c r="AW3" s="494"/>
      <c r="AX3" s="494"/>
      <c r="AY3" s="494"/>
      <c r="AZ3" s="494"/>
    </row>
    <row r="4" spans="1:52" s="13" customFormat="1" ht="20.100000000000001" customHeight="1" thickBot="1">
      <c r="B4" s="997"/>
      <c r="C4" s="691" t="str">
        <f>Angebotsnummer</f>
        <v>A07591000</v>
      </c>
      <c r="D4" s="1055">
        <f>Datum</f>
        <v>45344</v>
      </c>
      <c r="E4" s="1056"/>
      <c r="F4" s="1057" t="str">
        <f>Bearbeiter</f>
        <v>Waas. Harald</v>
      </c>
      <c r="G4" s="1057"/>
      <c r="H4" s="696"/>
      <c r="I4" s="696"/>
      <c r="J4" s="696"/>
      <c r="K4" s="697"/>
      <c r="L4" s="688"/>
      <c r="M4" s="688"/>
      <c r="N4" s="688"/>
      <c r="O4" s="688"/>
      <c r="P4" s="688"/>
      <c r="Q4" s="688"/>
      <c r="R4" s="690"/>
      <c r="S4" s="690"/>
      <c r="T4" s="690"/>
      <c r="U4" s="379"/>
      <c r="V4" s="692"/>
      <c r="W4" s="698">
        <f>Übersicht!V13</f>
        <v>0</v>
      </c>
      <c r="X4" s="495"/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4"/>
      <c r="AK4" s="494"/>
      <c r="AL4" s="494"/>
      <c r="AM4" s="494"/>
      <c r="AN4" s="494"/>
      <c r="AO4" s="494"/>
      <c r="AP4" s="494"/>
      <c r="AQ4" s="494"/>
      <c r="AR4" s="494"/>
      <c r="AS4" s="494"/>
      <c r="AT4" s="494"/>
      <c r="AU4" s="494"/>
      <c r="AV4" s="494"/>
      <c r="AW4" s="494"/>
      <c r="AX4" s="494"/>
      <c r="AY4" s="494"/>
      <c r="AZ4" s="494"/>
    </row>
    <row r="5" spans="1:52" ht="15" customHeight="1" collapsed="1" thickBot="1">
      <c r="T5" s="1"/>
      <c r="U5" s="1"/>
      <c r="X5" s="442"/>
      <c r="Y5" s="442"/>
      <c r="Z5" s="442"/>
      <c r="AA5" s="442"/>
      <c r="AB5" s="442"/>
      <c r="AC5" s="442"/>
      <c r="AD5" s="442"/>
      <c r="AE5" s="442"/>
      <c r="AF5" s="442"/>
      <c r="AG5" s="442"/>
      <c r="AH5" s="442"/>
      <c r="AI5" s="442"/>
      <c r="AJ5" s="442"/>
      <c r="AK5" s="442"/>
      <c r="AL5" s="442"/>
      <c r="AM5" s="442"/>
      <c r="AN5" s="442"/>
      <c r="AO5" s="442"/>
      <c r="AP5" s="442"/>
      <c r="AQ5" s="442"/>
      <c r="AR5" s="442"/>
      <c r="AS5" s="442"/>
      <c r="AT5" s="442"/>
      <c r="AU5" s="442"/>
      <c r="AV5" s="442"/>
      <c r="AW5" s="442"/>
      <c r="AX5" s="442"/>
      <c r="AY5" s="442"/>
      <c r="AZ5" s="442"/>
    </row>
    <row r="6" spans="1:52" s="4" customFormat="1" ht="20.100000000000001" hidden="1" customHeight="1" outlineLevel="1">
      <c r="B6" s="632">
        <v>1</v>
      </c>
      <c r="C6" s="633" t="s">
        <v>185</v>
      </c>
      <c r="D6" s="634">
        <f>SUM(L13,L25,L37,L49,L61,L73,L85,L97,L109,L121,L133,L145,L157,L169,L181,L193,L205,L217,L229,L241,L253,L265,L277,L289,L301,L313,L325,L337,L349,L361)</f>
        <v>0</v>
      </c>
      <c r="E6" s="635">
        <f>Konstruktion</f>
        <v>110.00000000000001</v>
      </c>
      <c r="F6" s="636">
        <f>D6*E6</f>
        <v>0</v>
      </c>
      <c r="G6" s="40"/>
      <c r="H6" s="644">
        <v>5</v>
      </c>
      <c r="I6" s="1045" t="s">
        <v>186</v>
      </c>
      <c r="J6" s="1046"/>
      <c r="K6" s="1047"/>
      <c r="L6" s="645">
        <f>SUM(M13,M25,M37,M49,M61,M73,M85,M97,M109,M121,M133,M145,M157,M169,M181,M193,M205,M217,M229,M241,M253,M265,M277,M289,M301,M313,M325,M337,M349,M361)</f>
        <v>0</v>
      </c>
      <c r="M6" s="1048">
        <f>Hardware</f>
        <v>101.2</v>
      </c>
      <c r="N6" s="1049"/>
      <c r="O6" s="1050">
        <f>L6*M6</f>
        <v>0</v>
      </c>
      <c r="P6" s="1051"/>
      <c r="Q6" s="40"/>
      <c r="R6" s="40"/>
      <c r="S6" s="40"/>
      <c r="T6" s="1"/>
      <c r="U6" s="1"/>
      <c r="V6" s="12"/>
      <c r="W6" s="12"/>
      <c r="X6" s="442"/>
      <c r="Y6" s="496"/>
      <c r="Z6" s="496"/>
      <c r="AA6" s="496"/>
      <c r="AB6" s="496"/>
      <c r="AC6" s="496"/>
      <c r="AD6" s="496"/>
      <c r="AE6" s="496"/>
      <c r="AF6" s="496"/>
      <c r="AG6" s="496"/>
      <c r="AH6" s="496"/>
      <c r="AI6" s="496"/>
      <c r="AJ6" s="496"/>
      <c r="AK6" s="496"/>
      <c r="AL6" s="496"/>
      <c r="AM6" s="496"/>
      <c r="AN6" s="496"/>
      <c r="AO6" s="496"/>
      <c r="AP6" s="496"/>
      <c r="AQ6" s="496"/>
      <c r="AR6" s="496"/>
      <c r="AS6" s="496"/>
      <c r="AT6" s="496"/>
      <c r="AU6" s="496"/>
      <c r="AV6" s="496"/>
      <c r="AW6" s="496"/>
      <c r="AX6" s="496"/>
      <c r="AY6" s="496"/>
      <c r="AZ6" s="496"/>
    </row>
    <row r="7" spans="1:52" ht="20.100000000000001" hidden="1" customHeight="1" outlineLevel="1">
      <c r="B7" s="652">
        <v>2</v>
      </c>
      <c r="C7" s="653" t="s">
        <v>14</v>
      </c>
      <c r="D7" s="654">
        <f>SUM(Q13,Q25,Q37,Q49,Q61,Q73,Q85,Q97,Q109,Q121,Q133,Q145,Q157,Q169,Q181,Q193,Q205,Q217,Q229,Q241,Q253,Q265,Q277,Q289,Q301,Q313,Q325,Q337,Q349,Q361)</f>
        <v>0</v>
      </c>
      <c r="E7" s="655">
        <f>Montage</f>
        <v>90.2</v>
      </c>
      <c r="F7" s="656">
        <f>D7*E7</f>
        <v>0</v>
      </c>
      <c r="G7" s="40"/>
      <c r="H7" s="649">
        <v>6</v>
      </c>
      <c r="I7" s="1030" t="s">
        <v>27</v>
      </c>
      <c r="J7" s="1031"/>
      <c r="K7" s="1032"/>
      <c r="L7" s="650">
        <f>SUM(N13,N25,N37,N49,N61,N73,N85,N97,N109,N121,N133,N145,N157,N169,N181,N193,N205,N217,N229,N241,N253,N265,N277,N289,N301,N313,N325,N337,N349,N361)</f>
        <v>0</v>
      </c>
      <c r="M7" s="1033">
        <f>Software</f>
        <v>115.50000000000001</v>
      </c>
      <c r="N7" s="1034"/>
      <c r="O7" s="1035">
        <f>L7*M7</f>
        <v>0</v>
      </c>
      <c r="P7" s="1036"/>
      <c r="Q7" s="40"/>
      <c r="R7" s="40"/>
      <c r="S7" s="40"/>
      <c r="T7" s="1"/>
      <c r="U7" s="1"/>
      <c r="X7" s="442"/>
      <c r="Y7" s="442"/>
      <c r="Z7" s="442"/>
      <c r="AA7" s="442"/>
      <c r="AB7" s="442"/>
      <c r="AC7" s="442"/>
      <c r="AD7" s="442"/>
      <c r="AE7" s="442"/>
      <c r="AF7" s="442"/>
      <c r="AG7" s="442"/>
      <c r="AH7" s="442"/>
      <c r="AI7" s="442"/>
      <c r="AJ7" s="442"/>
      <c r="AK7" s="442"/>
      <c r="AL7" s="442"/>
      <c r="AM7" s="442"/>
      <c r="AN7" s="442"/>
      <c r="AO7" s="442"/>
      <c r="AP7" s="442"/>
      <c r="AQ7" s="442"/>
      <c r="AR7" s="442"/>
      <c r="AS7" s="442"/>
      <c r="AT7" s="442"/>
      <c r="AU7" s="442"/>
      <c r="AV7" s="442"/>
      <c r="AW7" s="442"/>
      <c r="AX7" s="442"/>
      <c r="AY7" s="442"/>
      <c r="AZ7" s="442"/>
    </row>
    <row r="8" spans="1:52" ht="20.100000000000001" hidden="1" customHeight="1" outlineLevel="1">
      <c r="B8" s="637">
        <v>3</v>
      </c>
      <c r="C8" s="638" t="s">
        <v>15</v>
      </c>
      <c r="D8" s="639">
        <f>SUM(R13,R25,R37,R49,R61,R73,R85,R97,R109,R121,R133,R145,R157,R169,R181,R193,R205,R217,R229,R241,R253,R265,R277,R289,R301,R313,R325,R337,R349,R361)</f>
        <v>0</v>
      </c>
      <c r="E8" s="640">
        <f>Fertigung</f>
        <v>93.500000000000014</v>
      </c>
      <c r="F8" s="641">
        <f>D8*E8</f>
        <v>0</v>
      </c>
      <c r="G8" s="40"/>
      <c r="H8" s="649">
        <v>7</v>
      </c>
      <c r="I8" s="1030" t="s">
        <v>28</v>
      </c>
      <c r="J8" s="1031"/>
      <c r="K8" s="1032"/>
      <c r="L8" s="650">
        <f>SUM(O13,O25,O37,O49,O61,O73,O85,O97,O109,O121,O133,O145,O157,O169,O181,O193,O205,O217,O229,O241,O253,O265,O277,O289,O301,O313,O325,O337,O349,O361)</f>
        <v>0</v>
      </c>
      <c r="M8" s="1033">
        <f>INB</f>
        <v>115.50000000000001</v>
      </c>
      <c r="N8" s="1034"/>
      <c r="O8" s="1035">
        <f>L8*M8</f>
        <v>0</v>
      </c>
      <c r="P8" s="1036"/>
      <c r="Q8" s="40"/>
      <c r="R8" s="40"/>
      <c r="S8" s="40"/>
      <c r="T8" s="1"/>
      <c r="U8" s="1"/>
      <c r="X8" s="442"/>
      <c r="Y8" s="442"/>
      <c r="Z8" s="442"/>
      <c r="AA8" s="442"/>
      <c r="AB8" s="442"/>
      <c r="AC8" s="442"/>
      <c r="AD8" s="442"/>
      <c r="AE8" s="442"/>
      <c r="AF8" s="442"/>
      <c r="AG8" s="442"/>
      <c r="AH8" s="442"/>
      <c r="AI8" s="442"/>
      <c r="AJ8" s="442"/>
      <c r="AK8" s="442"/>
      <c r="AL8" s="442"/>
      <c r="AM8" s="442"/>
      <c r="AN8" s="442"/>
      <c r="AO8" s="442"/>
      <c r="AP8" s="442"/>
      <c r="AQ8" s="442"/>
      <c r="AR8" s="442"/>
      <c r="AS8" s="442"/>
      <c r="AT8" s="442"/>
      <c r="AU8" s="442"/>
      <c r="AV8" s="442"/>
      <c r="AW8" s="442"/>
      <c r="AX8" s="442"/>
      <c r="AY8" s="442"/>
      <c r="AZ8" s="442"/>
    </row>
    <row r="9" spans="1:52" ht="19.5" hidden="1" customHeight="1" outlineLevel="1" thickBot="1">
      <c r="B9" s="658">
        <v>4</v>
      </c>
      <c r="C9" s="659" t="s">
        <v>12</v>
      </c>
      <c r="D9" s="660"/>
      <c r="E9" s="661" t="s">
        <v>18</v>
      </c>
      <c r="F9" s="662">
        <f>SUM(U13,U25,U37,U49,U61,U73,U85,U97,U109,U121,U133,U145,U157,U169,U181,U193,U205,U217,U229,U241,U253,U265,U277,U289,U301,U313,U325,U337,U349,U361)</f>
        <v>0</v>
      </c>
      <c r="G9" s="40"/>
      <c r="H9" s="646">
        <v>8</v>
      </c>
      <c r="I9" s="1038" t="s">
        <v>29</v>
      </c>
      <c r="J9" s="1039"/>
      <c r="K9" s="1040"/>
      <c r="L9" s="647">
        <f>SUM(P13,P25,P37,P49,P61,P73,P85,P97,P109,P121,P133,P145,P157,P169,P181,P193,P205,P217,P229,P241,P253,P265,P277,P289,P301,P313,P325,P337,P349,P361)</f>
        <v>0</v>
      </c>
      <c r="M9" s="1041">
        <f>Elektrik</f>
        <v>90.2</v>
      </c>
      <c r="N9" s="1042"/>
      <c r="O9" s="1043">
        <f>L9*M9</f>
        <v>0</v>
      </c>
      <c r="P9" s="1044"/>
      <c r="Q9" s="40"/>
      <c r="R9" s="40"/>
      <c r="S9" s="40"/>
      <c r="T9" s="1"/>
      <c r="U9" s="1"/>
      <c r="X9" s="442"/>
      <c r="Y9" s="442"/>
      <c r="Z9" s="442"/>
      <c r="AA9" s="442"/>
      <c r="AB9" s="442"/>
      <c r="AC9" s="442"/>
      <c r="AD9" s="442"/>
      <c r="AE9" s="442"/>
      <c r="AF9" s="442"/>
      <c r="AG9" s="442"/>
      <c r="AH9" s="442"/>
      <c r="AI9" s="442"/>
      <c r="AJ9" s="442"/>
      <c r="AK9" s="442"/>
      <c r="AL9" s="442"/>
      <c r="AM9" s="442"/>
      <c r="AN9" s="442"/>
      <c r="AO9" s="442"/>
      <c r="AP9" s="442"/>
      <c r="AQ9" s="442"/>
      <c r="AR9" s="442"/>
      <c r="AS9" s="442"/>
      <c r="AT9" s="442"/>
      <c r="AU9" s="442"/>
      <c r="AV9" s="442"/>
      <c r="AW9" s="442"/>
      <c r="AX9" s="442"/>
      <c r="AY9" s="442"/>
      <c r="AZ9" s="442"/>
    </row>
    <row r="10" spans="1:52" ht="15" hidden="1" customHeight="1" outlineLevel="1" thickBot="1">
      <c r="A10" s="19"/>
      <c r="B10" s="30"/>
      <c r="C10" s="36"/>
      <c r="D10" s="36"/>
      <c r="E10" s="36"/>
      <c r="F10" s="25"/>
      <c r="G10" s="25"/>
      <c r="H10" s="25"/>
      <c r="I10" s="28"/>
      <c r="J10" s="28"/>
      <c r="K10" s="24"/>
      <c r="L10" s="27"/>
      <c r="M10" s="27"/>
      <c r="N10" s="27"/>
      <c r="O10" s="27"/>
      <c r="P10" s="27"/>
      <c r="Q10" s="26"/>
      <c r="R10" s="29"/>
      <c r="S10" s="29"/>
      <c r="T10" s="29"/>
      <c r="U10" s="29"/>
      <c r="V10" s="25"/>
      <c r="X10" s="442"/>
      <c r="Y10" s="442"/>
      <c r="Z10" s="442"/>
      <c r="AA10" s="442"/>
      <c r="AB10" s="442"/>
      <c r="AC10" s="442"/>
      <c r="AD10" s="442"/>
      <c r="AE10" s="442"/>
      <c r="AF10" s="442"/>
      <c r="AG10" s="442"/>
      <c r="AH10" s="442"/>
      <c r="AI10" s="442"/>
      <c r="AJ10" s="442"/>
      <c r="AK10" s="442"/>
      <c r="AL10" s="442"/>
      <c r="AM10" s="442"/>
      <c r="AN10" s="442"/>
      <c r="AO10" s="442"/>
      <c r="AP10" s="442"/>
      <c r="AQ10" s="442"/>
      <c r="AR10" s="442"/>
      <c r="AS10" s="442"/>
      <c r="AT10" s="442"/>
      <c r="AU10" s="442"/>
      <c r="AV10" s="442"/>
      <c r="AW10" s="442"/>
      <c r="AX10" s="442"/>
      <c r="AY10" s="442"/>
      <c r="AZ10" s="442"/>
    </row>
    <row r="11" spans="1:52" ht="20.100000000000001" customHeight="1" collapsed="1" thickBot="1">
      <c r="B11" s="39" t="s">
        <v>11</v>
      </c>
      <c r="C11" s="1027" t="s">
        <v>17</v>
      </c>
      <c r="D11" s="1028"/>
      <c r="E11" s="1028"/>
      <c r="F11" s="1029"/>
      <c r="G11" s="1027" t="s">
        <v>2</v>
      </c>
      <c r="H11" s="1028"/>
      <c r="I11" s="1028"/>
      <c r="J11" s="1028"/>
      <c r="K11" s="1029"/>
      <c r="L11" s="591" t="s">
        <v>247</v>
      </c>
      <c r="M11" s="648" t="s">
        <v>248</v>
      </c>
      <c r="N11" s="651" t="s">
        <v>25</v>
      </c>
      <c r="O11" s="651" t="s">
        <v>249</v>
      </c>
      <c r="P11" s="648" t="s">
        <v>246</v>
      </c>
      <c r="Q11" s="657" t="s">
        <v>250</v>
      </c>
      <c r="R11" s="591" t="s">
        <v>245</v>
      </c>
      <c r="S11" s="663" t="s">
        <v>21</v>
      </c>
      <c r="T11" s="663" t="s">
        <v>24</v>
      </c>
      <c r="U11" s="664" t="s">
        <v>275</v>
      </c>
      <c r="V11" s="642" t="s">
        <v>251</v>
      </c>
      <c r="W11" s="47" t="s">
        <v>6</v>
      </c>
      <c r="X11" s="442"/>
      <c r="Y11" s="442"/>
      <c r="Z11" s="442"/>
      <c r="AA11" s="442"/>
      <c r="AB11" s="442"/>
      <c r="AC11" s="442"/>
      <c r="AD11" s="442"/>
      <c r="AE11" s="442"/>
      <c r="AF11" s="442"/>
      <c r="AG11" s="442"/>
      <c r="AH11" s="442"/>
      <c r="AI11" s="442"/>
      <c r="AJ11" s="442"/>
      <c r="AK11" s="442"/>
      <c r="AL11" s="442"/>
      <c r="AM11" s="442"/>
      <c r="AN11" s="442"/>
      <c r="AO11" s="442"/>
      <c r="AP11" s="442"/>
      <c r="AQ11" s="442"/>
      <c r="AR11" s="442"/>
      <c r="AS11" s="442"/>
      <c r="AT11" s="442"/>
      <c r="AU11" s="442"/>
      <c r="AV11" s="442"/>
      <c r="AW11" s="442"/>
      <c r="AX11" s="442"/>
      <c r="AY11" s="442"/>
      <c r="AZ11" s="442"/>
    </row>
    <row r="12" spans="1:52" ht="3" customHeight="1">
      <c r="B12" s="504"/>
      <c r="C12" s="57"/>
      <c r="D12" s="56"/>
      <c r="E12" s="56"/>
      <c r="F12" s="290"/>
      <c r="G12" s="57"/>
      <c r="H12" s="56"/>
      <c r="I12" s="56"/>
      <c r="J12" s="430"/>
      <c r="K12" s="430"/>
      <c r="L12" s="55"/>
      <c r="M12" s="55"/>
      <c r="N12" s="55"/>
      <c r="O12" s="55"/>
      <c r="P12" s="55"/>
      <c r="Q12" s="55"/>
      <c r="R12" s="55"/>
      <c r="S12" s="56"/>
      <c r="T12" s="57"/>
      <c r="U12" s="60"/>
      <c r="V12" s="55"/>
      <c r="W12" s="55"/>
      <c r="X12" s="442"/>
      <c r="Y12" s="442"/>
      <c r="Z12" s="442"/>
      <c r="AA12" s="442"/>
      <c r="AB12" s="442"/>
      <c r="AC12" s="442"/>
      <c r="AD12" s="442"/>
      <c r="AE12" s="442"/>
      <c r="AF12" s="442"/>
      <c r="AG12" s="442"/>
      <c r="AH12" s="442"/>
      <c r="AI12" s="442"/>
      <c r="AJ12" s="442"/>
      <c r="AK12" s="442"/>
      <c r="AL12" s="442"/>
      <c r="AM12" s="442"/>
      <c r="AN12" s="442"/>
      <c r="AO12" s="442"/>
      <c r="AP12" s="442"/>
      <c r="AQ12" s="442"/>
      <c r="AR12" s="442"/>
      <c r="AS12" s="442"/>
      <c r="AT12" s="442"/>
      <c r="AU12" s="442"/>
      <c r="AV12" s="442"/>
      <c r="AW12" s="442"/>
      <c r="AX12" s="442"/>
      <c r="AY12" s="442"/>
      <c r="AZ12" s="442"/>
    </row>
    <row r="13" spans="1:52" ht="20.100000000000001" customHeight="1" collapsed="1">
      <c r="B13" s="714">
        <v>1</v>
      </c>
      <c r="C13" s="1013"/>
      <c r="D13" s="1014"/>
      <c r="E13" s="1014"/>
      <c r="F13" s="1015"/>
      <c r="G13" s="1016"/>
      <c r="H13" s="1017"/>
      <c r="I13" s="1017"/>
      <c r="J13" s="1017"/>
      <c r="K13" s="1018"/>
      <c r="L13" s="701">
        <f t="shared" ref="L13:R13" si="0">SUM(L14:L23)</f>
        <v>0</v>
      </c>
      <c r="M13" s="702">
        <f t="shared" si="0"/>
        <v>0</v>
      </c>
      <c r="N13" s="703">
        <f t="shared" si="0"/>
        <v>0</v>
      </c>
      <c r="O13" s="703">
        <f t="shared" si="0"/>
        <v>0</v>
      </c>
      <c r="P13" s="702">
        <f t="shared" si="0"/>
        <v>0</v>
      </c>
      <c r="Q13" s="704">
        <f t="shared" si="0"/>
        <v>0</v>
      </c>
      <c r="R13" s="701">
        <f t="shared" si="0"/>
        <v>0</v>
      </c>
      <c r="S13" s="705">
        <v>1</v>
      </c>
      <c r="T13" s="706">
        <f>(S14*T14)+(S15*T15)+(S16*T16)+(S17*T17)+(S18*T18)+(S19*T19)+(S20*T20)+(S21*T21)+(S22*T22)+(S23*T23)</f>
        <v>0</v>
      </c>
      <c r="U13" s="665">
        <f t="shared" ref="U13:U23" si="1">S13*T13*(1+MGKZ)*(1+Gewinn)*(1+Sicherheit)</f>
        <v>0</v>
      </c>
      <c r="V13" s="643">
        <f t="shared" ref="V13:V23" si="2">R13*Fertigung</f>
        <v>0</v>
      </c>
      <c r="W13" s="50">
        <f>L13*$E$6+M13*$M$6+N13*$M$7+O13*$M$8+P13*$E$7+Q13*$M$9+U13+V13</f>
        <v>0</v>
      </c>
      <c r="X13" s="442"/>
      <c r="Y13" s="442"/>
      <c r="Z13" s="442"/>
      <c r="AA13" s="442"/>
      <c r="AB13" s="442"/>
      <c r="AC13" s="442"/>
      <c r="AD13" s="442"/>
      <c r="AE13" s="442"/>
      <c r="AF13" s="442"/>
      <c r="AG13" s="442"/>
      <c r="AH13" s="442"/>
      <c r="AI13" s="442"/>
      <c r="AJ13" s="442"/>
      <c r="AK13" s="442"/>
      <c r="AL13" s="442"/>
      <c r="AM13" s="442"/>
      <c r="AN13" s="442"/>
      <c r="AO13" s="442"/>
      <c r="AP13" s="442"/>
      <c r="AQ13" s="442"/>
      <c r="AR13" s="442"/>
      <c r="AS13" s="442"/>
      <c r="AT13" s="442"/>
      <c r="AU13" s="442"/>
      <c r="AV13" s="442"/>
      <c r="AW13" s="442"/>
      <c r="AX13" s="442"/>
      <c r="AY13" s="442"/>
      <c r="AZ13" s="442"/>
    </row>
    <row r="14" spans="1:52" ht="18" hidden="1" customHeight="1" outlineLevel="1">
      <c r="B14" s="433"/>
      <c r="C14" s="1002"/>
      <c r="D14" s="1003"/>
      <c r="E14" s="1003"/>
      <c r="F14" s="1004"/>
      <c r="G14" s="1005"/>
      <c r="H14" s="1006"/>
      <c r="I14" s="1006"/>
      <c r="J14" s="1006"/>
      <c r="K14" s="1007"/>
      <c r="L14" s="715"/>
      <c r="M14" s="715"/>
      <c r="N14" s="715"/>
      <c r="O14" s="715"/>
      <c r="P14" s="715"/>
      <c r="Q14" s="715"/>
      <c r="R14" s="715"/>
      <c r="S14" s="716"/>
      <c r="T14" s="717"/>
      <c r="U14" s="720">
        <f t="shared" si="1"/>
        <v>0</v>
      </c>
      <c r="V14" s="721">
        <f t="shared" si="2"/>
        <v>0</v>
      </c>
      <c r="W14" s="722">
        <f t="shared" ref="W14:W23" si="3">L14*$E$6+M14*$M$6+N14*$M$7+O14*$M$8+P14*$E$7+Q14*$M$9+U14+V14</f>
        <v>0</v>
      </c>
      <c r="X14" s="442"/>
      <c r="Y14" s="442"/>
      <c r="Z14" s="442"/>
      <c r="AA14" s="442"/>
      <c r="AB14" s="442"/>
      <c r="AC14" s="442"/>
      <c r="AD14" s="442"/>
      <c r="AE14" s="442"/>
      <c r="AF14" s="442"/>
      <c r="AG14" s="442"/>
      <c r="AH14" s="442"/>
      <c r="AI14" s="442"/>
      <c r="AJ14" s="442"/>
      <c r="AK14" s="442"/>
      <c r="AL14" s="442"/>
      <c r="AM14" s="442"/>
      <c r="AN14" s="442"/>
      <c r="AO14" s="442"/>
      <c r="AP14" s="442"/>
      <c r="AQ14" s="442"/>
      <c r="AR14" s="442"/>
      <c r="AS14" s="442"/>
      <c r="AT14" s="442"/>
      <c r="AU14" s="442"/>
      <c r="AV14" s="442"/>
      <c r="AW14" s="442"/>
      <c r="AX14" s="442"/>
      <c r="AY14" s="442"/>
      <c r="AZ14" s="442"/>
    </row>
    <row r="15" spans="1:52" ht="18" hidden="1" customHeight="1" outlineLevel="1">
      <c r="B15" s="434"/>
      <c r="C15" s="1002"/>
      <c r="D15" s="1003"/>
      <c r="E15" s="1003"/>
      <c r="F15" s="1004"/>
      <c r="G15" s="1005"/>
      <c r="H15" s="1006"/>
      <c r="I15" s="1006"/>
      <c r="J15" s="1006"/>
      <c r="K15" s="1007"/>
      <c r="L15" s="715"/>
      <c r="M15" s="715"/>
      <c r="N15" s="715"/>
      <c r="O15" s="715"/>
      <c r="P15" s="715"/>
      <c r="Q15" s="715"/>
      <c r="R15" s="715"/>
      <c r="S15" s="716"/>
      <c r="T15" s="717"/>
      <c r="U15" s="720">
        <f t="shared" si="1"/>
        <v>0</v>
      </c>
      <c r="V15" s="721">
        <f t="shared" si="2"/>
        <v>0</v>
      </c>
      <c r="W15" s="722">
        <f t="shared" si="3"/>
        <v>0</v>
      </c>
      <c r="X15" s="442"/>
      <c r="Y15" s="442"/>
      <c r="Z15" s="442"/>
      <c r="AA15" s="442"/>
      <c r="AB15" s="442"/>
      <c r="AC15" s="442"/>
      <c r="AD15" s="442"/>
      <c r="AE15" s="442"/>
      <c r="AF15" s="442"/>
      <c r="AG15" s="442"/>
      <c r="AH15" s="442"/>
      <c r="AI15" s="442"/>
      <c r="AJ15" s="442"/>
      <c r="AK15" s="442"/>
      <c r="AL15" s="442"/>
      <c r="AM15" s="442"/>
      <c r="AN15" s="442"/>
      <c r="AO15" s="442"/>
      <c r="AP15" s="442"/>
      <c r="AQ15" s="442"/>
      <c r="AR15" s="442"/>
      <c r="AS15" s="442"/>
      <c r="AT15" s="442"/>
      <c r="AU15" s="442"/>
      <c r="AV15" s="442"/>
      <c r="AW15" s="442"/>
      <c r="AX15" s="442"/>
      <c r="AY15" s="442"/>
      <c r="AZ15" s="442"/>
    </row>
    <row r="16" spans="1:52" ht="18" hidden="1" customHeight="1" outlineLevel="1">
      <c r="B16" s="434"/>
      <c r="C16" s="1002"/>
      <c r="D16" s="1003"/>
      <c r="E16" s="1003"/>
      <c r="F16" s="1004"/>
      <c r="G16" s="1005"/>
      <c r="H16" s="1006"/>
      <c r="I16" s="1006"/>
      <c r="J16" s="1006"/>
      <c r="K16" s="1007"/>
      <c r="L16" s="715"/>
      <c r="M16" s="715"/>
      <c r="N16" s="715"/>
      <c r="O16" s="715"/>
      <c r="P16" s="715"/>
      <c r="Q16" s="715"/>
      <c r="R16" s="715"/>
      <c r="S16" s="716"/>
      <c r="T16" s="717"/>
      <c r="U16" s="720">
        <f t="shared" si="1"/>
        <v>0</v>
      </c>
      <c r="V16" s="721">
        <f t="shared" si="2"/>
        <v>0</v>
      </c>
      <c r="W16" s="722">
        <f t="shared" si="3"/>
        <v>0</v>
      </c>
      <c r="X16" s="442"/>
      <c r="Y16" s="442"/>
      <c r="Z16" s="442"/>
      <c r="AA16" s="442"/>
      <c r="AB16" s="442"/>
      <c r="AC16" s="442"/>
      <c r="AD16" s="442"/>
      <c r="AE16" s="442"/>
      <c r="AF16" s="442"/>
      <c r="AG16" s="442"/>
      <c r="AH16" s="442"/>
      <c r="AI16" s="442"/>
      <c r="AJ16" s="442"/>
      <c r="AK16" s="442"/>
      <c r="AL16" s="442"/>
      <c r="AM16" s="442"/>
      <c r="AN16" s="442"/>
      <c r="AO16" s="442"/>
      <c r="AP16" s="442"/>
      <c r="AQ16" s="442"/>
      <c r="AR16" s="442"/>
      <c r="AS16" s="442"/>
      <c r="AT16" s="442"/>
      <c r="AU16" s="442"/>
      <c r="AV16" s="442"/>
      <c r="AW16" s="442"/>
      <c r="AX16" s="442"/>
      <c r="AY16" s="442"/>
      <c r="AZ16" s="442"/>
    </row>
    <row r="17" spans="2:52" ht="18" hidden="1" customHeight="1" outlineLevel="1">
      <c r="B17" s="434"/>
      <c r="C17" s="1002"/>
      <c r="D17" s="1003"/>
      <c r="E17" s="1003"/>
      <c r="F17" s="1004"/>
      <c r="G17" s="1005"/>
      <c r="H17" s="1006"/>
      <c r="I17" s="1006"/>
      <c r="J17" s="1006"/>
      <c r="K17" s="1007"/>
      <c r="L17" s="715"/>
      <c r="M17" s="715"/>
      <c r="N17" s="715"/>
      <c r="O17" s="715"/>
      <c r="P17" s="715"/>
      <c r="Q17" s="715"/>
      <c r="R17" s="715"/>
      <c r="S17" s="716"/>
      <c r="T17" s="717"/>
      <c r="U17" s="720">
        <f t="shared" si="1"/>
        <v>0</v>
      </c>
      <c r="V17" s="721">
        <f t="shared" si="2"/>
        <v>0</v>
      </c>
      <c r="W17" s="722">
        <f t="shared" si="3"/>
        <v>0</v>
      </c>
      <c r="X17" s="442"/>
      <c r="Y17" s="442"/>
      <c r="Z17" s="442"/>
      <c r="AA17" s="442"/>
      <c r="AB17" s="442"/>
      <c r="AC17" s="442"/>
      <c r="AD17" s="442"/>
      <c r="AE17" s="442"/>
      <c r="AF17" s="442"/>
      <c r="AG17" s="442"/>
      <c r="AH17" s="442"/>
      <c r="AI17" s="442"/>
      <c r="AJ17" s="442"/>
      <c r="AK17" s="442"/>
      <c r="AL17" s="442"/>
      <c r="AM17" s="442"/>
      <c r="AN17" s="442"/>
      <c r="AO17" s="442"/>
      <c r="AP17" s="442"/>
      <c r="AQ17" s="442"/>
      <c r="AR17" s="442"/>
      <c r="AS17" s="442"/>
      <c r="AT17" s="442"/>
      <c r="AU17" s="442"/>
      <c r="AV17" s="442"/>
      <c r="AW17" s="442"/>
      <c r="AX17" s="442"/>
      <c r="AY17" s="442"/>
      <c r="AZ17" s="442"/>
    </row>
    <row r="18" spans="2:52" ht="18" hidden="1" customHeight="1" outlineLevel="1">
      <c r="B18" s="434"/>
      <c r="C18" s="1002"/>
      <c r="D18" s="1003"/>
      <c r="E18" s="1003"/>
      <c r="F18" s="1004"/>
      <c r="G18" s="1005"/>
      <c r="H18" s="1006"/>
      <c r="I18" s="1006"/>
      <c r="J18" s="1006"/>
      <c r="K18" s="1007"/>
      <c r="L18" s="715"/>
      <c r="M18" s="715"/>
      <c r="N18" s="715"/>
      <c r="O18" s="715"/>
      <c r="P18" s="715"/>
      <c r="Q18" s="715"/>
      <c r="R18" s="715"/>
      <c r="S18" s="716"/>
      <c r="T18" s="717"/>
      <c r="U18" s="720">
        <f t="shared" si="1"/>
        <v>0</v>
      </c>
      <c r="V18" s="721">
        <f t="shared" si="2"/>
        <v>0</v>
      </c>
      <c r="W18" s="722">
        <f t="shared" si="3"/>
        <v>0</v>
      </c>
      <c r="X18" s="442"/>
      <c r="Y18" s="442"/>
      <c r="Z18" s="442"/>
      <c r="AA18" s="442"/>
      <c r="AB18" s="442"/>
      <c r="AC18" s="442"/>
      <c r="AD18" s="442"/>
      <c r="AE18" s="442"/>
      <c r="AF18" s="442"/>
      <c r="AG18" s="442"/>
      <c r="AH18" s="442"/>
      <c r="AI18" s="442"/>
      <c r="AJ18" s="442"/>
      <c r="AK18" s="442"/>
      <c r="AL18" s="442"/>
      <c r="AM18" s="442"/>
      <c r="AN18" s="442"/>
      <c r="AO18" s="442"/>
      <c r="AP18" s="442"/>
      <c r="AQ18" s="442"/>
      <c r="AR18" s="442"/>
      <c r="AS18" s="442"/>
      <c r="AT18" s="442"/>
      <c r="AU18" s="442"/>
      <c r="AV18" s="442"/>
      <c r="AW18" s="442"/>
      <c r="AX18" s="442"/>
      <c r="AY18" s="442"/>
      <c r="AZ18" s="442"/>
    </row>
    <row r="19" spans="2:52" ht="18" hidden="1" customHeight="1" outlineLevel="1">
      <c r="B19" s="434"/>
      <c r="C19" s="1002"/>
      <c r="D19" s="1003"/>
      <c r="E19" s="1003"/>
      <c r="F19" s="1004"/>
      <c r="G19" s="1005"/>
      <c r="H19" s="1006"/>
      <c r="I19" s="1006"/>
      <c r="J19" s="1006"/>
      <c r="K19" s="1007"/>
      <c r="L19" s="715"/>
      <c r="M19" s="715"/>
      <c r="N19" s="715"/>
      <c r="O19" s="715"/>
      <c r="P19" s="715"/>
      <c r="Q19" s="715"/>
      <c r="R19" s="715"/>
      <c r="S19" s="716"/>
      <c r="T19" s="717"/>
      <c r="U19" s="720">
        <f t="shared" si="1"/>
        <v>0</v>
      </c>
      <c r="V19" s="721">
        <f t="shared" si="2"/>
        <v>0</v>
      </c>
      <c r="W19" s="722">
        <f t="shared" si="3"/>
        <v>0</v>
      </c>
      <c r="X19" s="442"/>
      <c r="Y19" s="442"/>
      <c r="Z19" s="442"/>
      <c r="AA19" s="442"/>
      <c r="AB19" s="442"/>
      <c r="AC19" s="442"/>
      <c r="AD19" s="442"/>
      <c r="AE19" s="442"/>
      <c r="AF19" s="442"/>
      <c r="AG19" s="442"/>
      <c r="AH19" s="442"/>
      <c r="AI19" s="442"/>
      <c r="AJ19" s="442"/>
      <c r="AK19" s="442"/>
      <c r="AL19" s="442"/>
      <c r="AM19" s="442"/>
      <c r="AN19" s="442"/>
      <c r="AO19" s="442"/>
      <c r="AP19" s="442"/>
      <c r="AQ19" s="442"/>
      <c r="AR19" s="442"/>
      <c r="AS19" s="442"/>
      <c r="AT19" s="442"/>
      <c r="AU19" s="442"/>
      <c r="AV19" s="442"/>
      <c r="AW19" s="442"/>
      <c r="AX19" s="442"/>
      <c r="AY19" s="442"/>
      <c r="AZ19" s="442"/>
    </row>
    <row r="20" spans="2:52" ht="18" hidden="1" customHeight="1" outlineLevel="1">
      <c r="B20" s="434"/>
      <c r="C20" s="1002"/>
      <c r="D20" s="1003"/>
      <c r="E20" s="1003"/>
      <c r="F20" s="1004"/>
      <c r="G20" s="1005"/>
      <c r="H20" s="1006"/>
      <c r="I20" s="1006"/>
      <c r="J20" s="1006"/>
      <c r="K20" s="1007"/>
      <c r="L20" s="715"/>
      <c r="M20" s="715"/>
      <c r="N20" s="715"/>
      <c r="O20" s="715"/>
      <c r="P20" s="715"/>
      <c r="Q20" s="715"/>
      <c r="R20" s="715"/>
      <c r="S20" s="716"/>
      <c r="T20" s="717"/>
      <c r="U20" s="720">
        <f t="shared" si="1"/>
        <v>0</v>
      </c>
      <c r="V20" s="721">
        <f t="shared" si="2"/>
        <v>0</v>
      </c>
      <c r="W20" s="722">
        <f t="shared" si="3"/>
        <v>0</v>
      </c>
      <c r="X20" s="442"/>
      <c r="Y20" s="442"/>
      <c r="Z20" s="442"/>
      <c r="AA20" s="442"/>
      <c r="AB20" s="442"/>
      <c r="AC20" s="442"/>
      <c r="AD20" s="442"/>
      <c r="AE20" s="442"/>
      <c r="AF20" s="442"/>
      <c r="AG20" s="442"/>
      <c r="AH20" s="442"/>
      <c r="AI20" s="442"/>
      <c r="AJ20" s="442"/>
      <c r="AK20" s="442"/>
      <c r="AL20" s="442"/>
      <c r="AM20" s="442"/>
      <c r="AN20" s="442"/>
      <c r="AO20" s="442"/>
      <c r="AP20" s="442"/>
      <c r="AQ20" s="442"/>
      <c r="AR20" s="442"/>
      <c r="AS20" s="442"/>
      <c r="AT20" s="442"/>
      <c r="AU20" s="442"/>
      <c r="AV20" s="442"/>
      <c r="AW20" s="442"/>
      <c r="AX20" s="442"/>
      <c r="AY20" s="442"/>
      <c r="AZ20" s="442"/>
    </row>
    <row r="21" spans="2:52" ht="18" hidden="1" customHeight="1" outlineLevel="1">
      <c r="B21" s="434"/>
      <c r="C21" s="1002"/>
      <c r="D21" s="1003"/>
      <c r="E21" s="1003"/>
      <c r="F21" s="1004"/>
      <c r="G21" s="1005"/>
      <c r="H21" s="1006"/>
      <c r="I21" s="1006"/>
      <c r="J21" s="1006"/>
      <c r="K21" s="1007"/>
      <c r="L21" s="715"/>
      <c r="M21" s="715"/>
      <c r="N21" s="715"/>
      <c r="O21" s="715"/>
      <c r="P21" s="715"/>
      <c r="Q21" s="715"/>
      <c r="R21" s="715"/>
      <c r="S21" s="716"/>
      <c r="T21" s="717"/>
      <c r="U21" s="720">
        <f t="shared" si="1"/>
        <v>0</v>
      </c>
      <c r="V21" s="721">
        <f t="shared" si="2"/>
        <v>0</v>
      </c>
      <c r="W21" s="722">
        <f t="shared" si="3"/>
        <v>0</v>
      </c>
      <c r="X21" s="442"/>
      <c r="Y21" s="442"/>
      <c r="Z21" s="442"/>
      <c r="AA21" s="442"/>
      <c r="AB21" s="442"/>
      <c r="AC21" s="442"/>
      <c r="AD21" s="442"/>
      <c r="AE21" s="442"/>
      <c r="AF21" s="442"/>
      <c r="AG21" s="442"/>
      <c r="AH21" s="442"/>
      <c r="AI21" s="442"/>
      <c r="AJ21" s="442"/>
      <c r="AK21" s="442"/>
      <c r="AL21" s="442"/>
      <c r="AM21" s="442"/>
      <c r="AN21" s="442"/>
      <c r="AO21" s="442"/>
      <c r="AP21" s="442"/>
      <c r="AQ21" s="442"/>
      <c r="AR21" s="442"/>
      <c r="AS21" s="442"/>
      <c r="AT21" s="442"/>
      <c r="AU21" s="442"/>
      <c r="AV21" s="442"/>
      <c r="AW21" s="442"/>
      <c r="AX21" s="442"/>
      <c r="AY21" s="442"/>
      <c r="AZ21" s="442"/>
    </row>
    <row r="22" spans="2:52" ht="18" hidden="1" customHeight="1" outlineLevel="1">
      <c r="B22" s="434"/>
      <c r="C22" s="1002"/>
      <c r="D22" s="1003"/>
      <c r="E22" s="1003"/>
      <c r="F22" s="1004"/>
      <c r="G22" s="1005"/>
      <c r="H22" s="1006"/>
      <c r="I22" s="1006"/>
      <c r="J22" s="1006"/>
      <c r="K22" s="1007"/>
      <c r="L22" s="715"/>
      <c r="M22" s="715"/>
      <c r="N22" s="715"/>
      <c r="O22" s="715"/>
      <c r="P22" s="715"/>
      <c r="Q22" s="715"/>
      <c r="R22" s="715"/>
      <c r="S22" s="716"/>
      <c r="T22" s="717"/>
      <c r="U22" s="720">
        <f t="shared" si="1"/>
        <v>0</v>
      </c>
      <c r="V22" s="721">
        <f t="shared" si="2"/>
        <v>0</v>
      </c>
      <c r="W22" s="722">
        <f t="shared" si="3"/>
        <v>0</v>
      </c>
      <c r="X22" s="442"/>
      <c r="Y22" s="442"/>
      <c r="Z22" s="442"/>
      <c r="AA22" s="442"/>
      <c r="AB22" s="442"/>
      <c r="AC22" s="442"/>
      <c r="AD22" s="442"/>
      <c r="AE22" s="442"/>
      <c r="AF22" s="442"/>
      <c r="AG22" s="442"/>
      <c r="AH22" s="442"/>
      <c r="AI22" s="442"/>
      <c r="AJ22" s="442"/>
      <c r="AK22" s="442"/>
      <c r="AL22" s="442"/>
      <c r="AM22" s="442"/>
      <c r="AN22" s="442"/>
      <c r="AO22" s="442"/>
      <c r="AP22" s="442"/>
      <c r="AQ22" s="442"/>
      <c r="AR22" s="442"/>
      <c r="AS22" s="442"/>
      <c r="AT22" s="442"/>
      <c r="AU22" s="442"/>
      <c r="AV22" s="442"/>
      <c r="AW22" s="442"/>
      <c r="AX22" s="442"/>
      <c r="AY22" s="442"/>
      <c r="AZ22" s="442"/>
    </row>
    <row r="23" spans="2:52" ht="18" hidden="1" customHeight="1" outlineLevel="1">
      <c r="B23" s="434"/>
      <c r="C23" s="1002"/>
      <c r="D23" s="1003"/>
      <c r="E23" s="1003"/>
      <c r="F23" s="1004"/>
      <c r="G23" s="1005"/>
      <c r="H23" s="1006"/>
      <c r="I23" s="1006"/>
      <c r="J23" s="1006"/>
      <c r="K23" s="1007"/>
      <c r="L23" s="715"/>
      <c r="M23" s="715"/>
      <c r="N23" s="715"/>
      <c r="O23" s="715"/>
      <c r="P23" s="715"/>
      <c r="Q23" s="715"/>
      <c r="R23" s="715"/>
      <c r="S23" s="716"/>
      <c r="T23" s="717"/>
      <c r="U23" s="720">
        <f t="shared" si="1"/>
        <v>0</v>
      </c>
      <c r="V23" s="721">
        <f t="shared" si="2"/>
        <v>0</v>
      </c>
      <c r="W23" s="722">
        <f t="shared" si="3"/>
        <v>0</v>
      </c>
      <c r="X23" s="442"/>
      <c r="Y23" s="442"/>
      <c r="Z23" s="442"/>
      <c r="AA23" s="442"/>
      <c r="AB23" s="442"/>
      <c r="AC23" s="442"/>
      <c r="AD23" s="442"/>
      <c r="AE23" s="442"/>
      <c r="AF23" s="442"/>
      <c r="AG23" s="442"/>
      <c r="AH23" s="442"/>
      <c r="AI23" s="442"/>
      <c r="AJ23" s="442"/>
      <c r="AK23" s="442"/>
      <c r="AL23" s="442"/>
      <c r="AM23" s="442"/>
      <c r="AN23" s="442"/>
      <c r="AO23" s="442"/>
      <c r="AP23" s="442"/>
      <c r="AQ23" s="442"/>
      <c r="AR23" s="442"/>
      <c r="AS23" s="442"/>
      <c r="AT23" s="442"/>
      <c r="AU23" s="442"/>
      <c r="AV23" s="442"/>
      <c r="AW23" s="442"/>
      <c r="AX23" s="442"/>
      <c r="AY23" s="442"/>
      <c r="AZ23" s="442"/>
    </row>
    <row r="24" spans="2:52" ht="9.9499999999999993" hidden="1" customHeight="1" outlineLevel="1">
      <c r="B24" s="435"/>
      <c r="C24" s="437"/>
      <c r="D24" s="437"/>
      <c r="E24" s="437"/>
      <c r="F24" s="437"/>
      <c r="G24" s="436"/>
      <c r="H24" s="436"/>
      <c r="I24" s="436"/>
      <c r="J24" s="436"/>
      <c r="K24" s="436"/>
      <c r="L24" s="707"/>
      <c r="M24" s="707"/>
      <c r="N24" s="707"/>
      <c r="O24" s="707"/>
      <c r="P24" s="707"/>
      <c r="Q24" s="707"/>
      <c r="R24" s="707"/>
      <c r="S24" s="438"/>
      <c r="T24" s="439"/>
      <c r="U24" s="439"/>
      <c r="V24" s="439"/>
      <c r="W24" s="431"/>
      <c r="X24" s="442"/>
      <c r="Y24" s="442"/>
      <c r="Z24" s="442"/>
      <c r="AA24" s="442"/>
      <c r="AB24" s="442"/>
      <c r="AC24" s="442"/>
      <c r="AD24" s="442"/>
      <c r="AE24" s="442"/>
      <c r="AF24" s="442"/>
      <c r="AG24" s="442"/>
      <c r="AH24" s="442"/>
      <c r="AI24" s="442"/>
      <c r="AJ24" s="442"/>
      <c r="AK24" s="442"/>
      <c r="AL24" s="442"/>
      <c r="AM24" s="442"/>
      <c r="AN24" s="442"/>
      <c r="AO24" s="442"/>
      <c r="AP24" s="442"/>
      <c r="AQ24" s="442"/>
      <c r="AR24" s="442"/>
      <c r="AS24" s="442"/>
      <c r="AT24" s="442"/>
      <c r="AU24" s="442"/>
      <c r="AV24" s="442"/>
      <c r="AW24" s="442"/>
      <c r="AX24" s="442"/>
      <c r="AY24" s="442"/>
      <c r="AZ24" s="442"/>
    </row>
    <row r="25" spans="2:52" ht="20.100000000000001" customHeight="1" collapsed="1">
      <c r="B25" s="714">
        <f>B13+1</f>
        <v>2</v>
      </c>
      <c r="C25" s="1013"/>
      <c r="D25" s="1014"/>
      <c r="E25" s="1014"/>
      <c r="F25" s="1015"/>
      <c r="G25" s="1016"/>
      <c r="H25" s="1017"/>
      <c r="I25" s="1017"/>
      <c r="J25" s="1017"/>
      <c r="K25" s="1018"/>
      <c r="L25" s="701">
        <f t="shared" ref="L25:R25" si="4">SUM(L26:L35)</f>
        <v>0</v>
      </c>
      <c r="M25" s="702">
        <f t="shared" si="4"/>
        <v>0</v>
      </c>
      <c r="N25" s="703">
        <f t="shared" si="4"/>
        <v>0</v>
      </c>
      <c r="O25" s="703">
        <f t="shared" si="4"/>
        <v>0</v>
      </c>
      <c r="P25" s="702">
        <f t="shared" si="4"/>
        <v>0</v>
      </c>
      <c r="Q25" s="704">
        <f t="shared" si="4"/>
        <v>0</v>
      </c>
      <c r="R25" s="701">
        <f t="shared" si="4"/>
        <v>0</v>
      </c>
      <c r="S25" s="705">
        <v>1</v>
      </c>
      <c r="T25" s="706">
        <f>(S26*T26)+(S27*T27)+(S28*T28)+(S29*T29)+(S30*T30)+(S31*T31)+(S32*T32)+(S33*T33)+(S34*T34)+(S35*T35)</f>
        <v>0</v>
      </c>
      <c r="U25" s="665">
        <f t="shared" ref="U25:U35" si="5">S25*T25*(1+MGKZ)*(1+Gewinn)*(1+Sicherheit)</f>
        <v>0</v>
      </c>
      <c r="V25" s="643">
        <f t="shared" ref="V25:V35" si="6">R25*Fertigung</f>
        <v>0</v>
      </c>
      <c r="W25" s="50">
        <f t="shared" ref="W25:W35" si="7">L25*$E$6+M25*$M$6+N25*$M$7+O25*$M$8+P25*$E$7+Q25*$M$9+U25+V25</f>
        <v>0</v>
      </c>
      <c r="X25" s="442"/>
      <c r="Y25" s="442"/>
      <c r="Z25" s="442"/>
      <c r="AA25" s="442"/>
      <c r="AB25" s="442"/>
      <c r="AC25" s="442"/>
      <c r="AD25" s="442"/>
      <c r="AE25" s="442"/>
      <c r="AF25" s="442"/>
      <c r="AG25" s="442"/>
      <c r="AH25" s="442"/>
      <c r="AI25" s="442"/>
      <c r="AJ25" s="442"/>
      <c r="AK25" s="442"/>
      <c r="AL25" s="442"/>
      <c r="AM25" s="442"/>
      <c r="AN25" s="442"/>
      <c r="AO25" s="442"/>
      <c r="AP25" s="442"/>
      <c r="AQ25" s="442"/>
      <c r="AR25" s="442"/>
      <c r="AS25" s="442"/>
      <c r="AT25" s="442"/>
      <c r="AU25" s="442"/>
      <c r="AV25" s="442"/>
      <c r="AW25" s="442"/>
      <c r="AX25" s="442"/>
      <c r="AY25" s="442"/>
      <c r="AZ25" s="442"/>
    </row>
    <row r="26" spans="2:52" ht="18" hidden="1" customHeight="1" outlineLevel="1">
      <c r="B26" s="433"/>
      <c r="C26" s="1002"/>
      <c r="D26" s="1003"/>
      <c r="E26" s="1003"/>
      <c r="F26" s="1004"/>
      <c r="G26" s="1005"/>
      <c r="H26" s="1006"/>
      <c r="I26" s="1006"/>
      <c r="J26" s="1006"/>
      <c r="K26" s="1007"/>
      <c r="L26" s="715"/>
      <c r="M26" s="715"/>
      <c r="N26" s="715"/>
      <c r="O26" s="715"/>
      <c r="P26" s="715"/>
      <c r="Q26" s="715"/>
      <c r="R26" s="715"/>
      <c r="S26" s="716"/>
      <c r="T26" s="717"/>
      <c r="U26" s="720">
        <f t="shared" si="5"/>
        <v>0</v>
      </c>
      <c r="V26" s="721">
        <f t="shared" si="6"/>
        <v>0</v>
      </c>
      <c r="W26" s="722">
        <f t="shared" si="7"/>
        <v>0</v>
      </c>
      <c r="X26" s="442"/>
      <c r="Y26" s="442"/>
      <c r="Z26" s="442"/>
      <c r="AA26" s="442"/>
      <c r="AB26" s="442"/>
      <c r="AC26" s="442"/>
      <c r="AD26" s="442"/>
      <c r="AE26" s="442"/>
      <c r="AF26" s="442"/>
      <c r="AG26" s="442"/>
      <c r="AH26" s="442"/>
      <c r="AI26" s="442"/>
      <c r="AJ26" s="442"/>
      <c r="AK26" s="442"/>
      <c r="AL26" s="442"/>
      <c r="AM26" s="442"/>
      <c r="AN26" s="442"/>
      <c r="AO26" s="442"/>
      <c r="AP26" s="442"/>
      <c r="AQ26" s="442"/>
      <c r="AR26" s="442"/>
      <c r="AS26" s="442"/>
      <c r="AT26" s="442"/>
      <c r="AU26" s="442"/>
      <c r="AV26" s="442"/>
      <c r="AW26" s="442"/>
      <c r="AX26" s="442"/>
      <c r="AY26" s="442"/>
      <c r="AZ26" s="442"/>
    </row>
    <row r="27" spans="2:52" ht="18" hidden="1" customHeight="1" outlineLevel="1">
      <c r="B27" s="434"/>
      <c r="C27" s="1002"/>
      <c r="D27" s="1003"/>
      <c r="E27" s="1003"/>
      <c r="F27" s="1004"/>
      <c r="G27" s="1005"/>
      <c r="H27" s="1006"/>
      <c r="I27" s="1006"/>
      <c r="J27" s="1006"/>
      <c r="K27" s="1007"/>
      <c r="L27" s="715"/>
      <c r="M27" s="715"/>
      <c r="N27" s="715"/>
      <c r="O27" s="715"/>
      <c r="P27" s="715"/>
      <c r="Q27" s="715"/>
      <c r="R27" s="715"/>
      <c r="S27" s="716"/>
      <c r="T27" s="717"/>
      <c r="U27" s="720">
        <f t="shared" si="5"/>
        <v>0</v>
      </c>
      <c r="V27" s="721">
        <f t="shared" si="6"/>
        <v>0</v>
      </c>
      <c r="W27" s="722">
        <f t="shared" si="7"/>
        <v>0</v>
      </c>
      <c r="X27" s="442"/>
      <c r="Y27" s="442"/>
      <c r="Z27" s="442"/>
      <c r="AA27" s="442"/>
      <c r="AB27" s="442"/>
      <c r="AC27" s="442"/>
      <c r="AD27" s="442"/>
      <c r="AE27" s="442"/>
      <c r="AF27" s="442"/>
      <c r="AG27" s="442"/>
      <c r="AH27" s="442"/>
      <c r="AI27" s="442"/>
      <c r="AJ27" s="442"/>
      <c r="AK27" s="442"/>
      <c r="AL27" s="442"/>
      <c r="AM27" s="442"/>
      <c r="AN27" s="442"/>
      <c r="AO27" s="442"/>
      <c r="AP27" s="442"/>
      <c r="AQ27" s="442"/>
      <c r="AR27" s="442"/>
      <c r="AS27" s="442"/>
      <c r="AT27" s="442"/>
      <c r="AU27" s="442"/>
      <c r="AV27" s="442"/>
      <c r="AW27" s="442"/>
      <c r="AX27" s="442"/>
      <c r="AY27" s="442"/>
      <c r="AZ27" s="442"/>
    </row>
    <row r="28" spans="2:52" ht="18" hidden="1" customHeight="1" outlineLevel="1">
      <c r="B28" s="434"/>
      <c r="C28" s="1002"/>
      <c r="D28" s="1003"/>
      <c r="E28" s="1003"/>
      <c r="F28" s="1004"/>
      <c r="G28" s="1005"/>
      <c r="H28" s="1006"/>
      <c r="I28" s="1006"/>
      <c r="J28" s="1006"/>
      <c r="K28" s="1007"/>
      <c r="L28" s="715"/>
      <c r="M28" s="715"/>
      <c r="N28" s="715"/>
      <c r="O28" s="715"/>
      <c r="P28" s="715"/>
      <c r="Q28" s="715"/>
      <c r="R28" s="715"/>
      <c r="S28" s="716"/>
      <c r="T28" s="717"/>
      <c r="U28" s="720">
        <f t="shared" si="5"/>
        <v>0</v>
      </c>
      <c r="V28" s="721">
        <f t="shared" si="6"/>
        <v>0</v>
      </c>
      <c r="W28" s="722">
        <f t="shared" si="7"/>
        <v>0</v>
      </c>
      <c r="X28" s="442"/>
      <c r="Y28" s="442"/>
      <c r="Z28" s="442"/>
      <c r="AA28" s="442"/>
      <c r="AB28" s="442"/>
      <c r="AC28" s="442"/>
      <c r="AD28" s="442"/>
      <c r="AE28" s="442"/>
      <c r="AF28" s="442"/>
      <c r="AG28" s="442"/>
      <c r="AH28" s="442"/>
      <c r="AI28" s="442"/>
      <c r="AJ28" s="442"/>
      <c r="AK28" s="442"/>
      <c r="AL28" s="442"/>
      <c r="AM28" s="442"/>
      <c r="AN28" s="442"/>
      <c r="AO28" s="442"/>
      <c r="AP28" s="442"/>
      <c r="AQ28" s="442"/>
      <c r="AR28" s="442"/>
      <c r="AS28" s="442"/>
      <c r="AT28" s="442"/>
      <c r="AU28" s="442"/>
      <c r="AV28" s="442"/>
      <c r="AW28" s="442"/>
      <c r="AX28" s="442"/>
      <c r="AY28" s="442"/>
      <c r="AZ28" s="442"/>
    </row>
    <row r="29" spans="2:52" ht="18" hidden="1" customHeight="1" outlineLevel="1">
      <c r="B29" s="434"/>
      <c r="C29" s="1002"/>
      <c r="D29" s="1003"/>
      <c r="E29" s="1003"/>
      <c r="F29" s="1004"/>
      <c r="G29" s="1005"/>
      <c r="H29" s="1006"/>
      <c r="I29" s="1006"/>
      <c r="J29" s="1006"/>
      <c r="K29" s="1007"/>
      <c r="L29" s="715"/>
      <c r="M29" s="715"/>
      <c r="N29" s="715"/>
      <c r="O29" s="715"/>
      <c r="P29" s="715"/>
      <c r="Q29" s="715"/>
      <c r="R29" s="715"/>
      <c r="S29" s="716"/>
      <c r="T29" s="717"/>
      <c r="U29" s="720">
        <f t="shared" si="5"/>
        <v>0</v>
      </c>
      <c r="V29" s="721">
        <f t="shared" si="6"/>
        <v>0</v>
      </c>
      <c r="W29" s="722">
        <f t="shared" si="7"/>
        <v>0</v>
      </c>
      <c r="X29" s="442"/>
      <c r="Y29" s="442"/>
      <c r="Z29" s="442"/>
      <c r="AA29" s="442"/>
      <c r="AB29" s="442"/>
      <c r="AC29" s="442"/>
      <c r="AD29" s="442"/>
      <c r="AE29" s="442"/>
      <c r="AF29" s="442"/>
      <c r="AG29" s="442"/>
      <c r="AH29" s="442"/>
      <c r="AI29" s="442"/>
      <c r="AJ29" s="442"/>
      <c r="AK29" s="442"/>
      <c r="AL29" s="442"/>
      <c r="AM29" s="442"/>
      <c r="AN29" s="442"/>
      <c r="AO29" s="442"/>
      <c r="AP29" s="442"/>
      <c r="AQ29" s="442"/>
      <c r="AR29" s="442"/>
      <c r="AS29" s="442"/>
      <c r="AT29" s="442"/>
      <c r="AU29" s="442"/>
      <c r="AV29" s="442"/>
      <c r="AW29" s="442"/>
      <c r="AX29" s="442"/>
      <c r="AY29" s="442"/>
      <c r="AZ29" s="442"/>
    </row>
    <row r="30" spans="2:52" ht="18" hidden="1" customHeight="1" outlineLevel="1">
      <c r="B30" s="434"/>
      <c r="C30" s="1002"/>
      <c r="D30" s="1003"/>
      <c r="E30" s="1003"/>
      <c r="F30" s="1004"/>
      <c r="G30" s="1005"/>
      <c r="H30" s="1006"/>
      <c r="I30" s="1006"/>
      <c r="J30" s="1006"/>
      <c r="K30" s="1007"/>
      <c r="L30" s="715"/>
      <c r="M30" s="715"/>
      <c r="N30" s="715"/>
      <c r="O30" s="715"/>
      <c r="P30" s="715"/>
      <c r="Q30" s="715"/>
      <c r="R30" s="715"/>
      <c r="S30" s="716"/>
      <c r="T30" s="717"/>
      <c r="U30" s="720">
        <f t="shared" si="5"/>
        <v>0</v>
      </c>
      <c r="V30" s="721">
        <f t="shared" si="6"/>
        <v>0</v>
      </c>
      <c r="W30" s="722">
        <f t="shared" si="7"/>
        <v>0</v>
      </c>
      <c r="X30" s="442"/>
      <c r="Y30" s="442"/>
      <c r="Z30" s="442"/>
      <c r="AA30" s="442"/>
      <c r="AB30" s="442"/>
      <c r="AC30" s="442"/>
      <c r="AD30" s="442"/>
      <c r="AE30" s="442"/>
      <c r="AF30" s="442"/>
      <c r="AG30" s="442"/>
      <c r="AH30" s="442"/>
      <c r="AI30" s="442"/>
      <c r="AJ30" s="442"/>
      <c r="AK30" s="442"/>
      <c r="AL30" s="442"/>
      <c r="AM30" s="442"/>
      <c r="AN30" s="442"/>
      <c r="AO30" s="442"/>
      <c r="AP30" s="442"/>
      <c r="AQ30" s="442"/>
      <c r="AR30" s="442"/>
      <c r="AS30" s="442"/>
      <c r="AT30" s="442"/>
      <c r="AU30" s="442"/>
      <c r="AV30" s="442"/>
      <c r="AW30" s="442"/>
      <c r="AX30" s="442"/>
      <c r="AY30" s="442"/>
      <c r="AZ30" s="442"/>
    </row>
    <row r="31" spans="2:52" ht="18" hidden="1" customHeight="1" outlineLevel="1">
      <c r="B31" s="434"/>
      <c r="C31" s="1002"/>
      <c r="D31" s="1003"/>
      <c r="E31" s="1003"/>
      <c r="F31" s="1004"/>
      <c r="G31" s="1005"/>
      <c r="H31" s="1006"/>
      <c r="I31" s="1006"/>
      <c r="J31" s="1006"/>
      <c r="K31" s="1007"/>
      <c r="L31" s="715"/>
      <c r="M31" s="715"/>
      <c r="N31" s="715"/>
      <c r="O31" s="715"/>
      <c r="P31" s="715"/>
      <c r="Q31" s="715"/>
      <c r="R31" s="715"/>
      <c r="S31" s="716"/>
      <c r="T31" s="717"/>
      <c r="U31" s="720">
        <f t="shared" si="5"/>
        <v>0</v>
      </c>
      <c r="V31" s="721">
        <f t="shared" si="6"/>
        <v>0</v>
      </c>
      <c r="W31" s="722">
        <f t="shared" si="7"/>
        <v>0</v>
      </c>
      <c r="X31" s="442"/>
      <c r="Y31" s="442"/>
      <c r="Z31" s="442"/>
      <c r="AA31" s="442"/>
      <c r="AB31" s="442"/>
      <c r="AC31" s="442"/>
      <c r="AD31" s="442"/>
      <c r="AE31" s="442"/>
      <c r="AF31" s="442"/>
      <c r="AG31" s="442"/>
      <c r="AH31" s="442"/>
      <c r="AI31" s="442"/>
      <c r="AJ31" s="442"/>
      <c r="AK31" s="442"/>
      <c r="AL31" s="442"/>
      <c r="AM31" s="442"/>
      <c r="AN31" s="442"/>
      <c r="AO31" s="442"/>
      <c r="AP31" s="442"/>
      <c r="AQ31" s="442"/>
      <c r="AR31" s="442"/>
      <c r="AS31" s="442"/>
      <c r="AT31" s="442"/>
      <c r="AU31" s="442"/>
      <c r="AV31" s="442"/>
      <c r="AW31" s="442"/>
      <c r="AX31" s="442"/>
      <c r="AY31" s="442"/>
      <c r="AZ31" s="442"/>
    </row>
    <row r="32" spans="2:52" ht="18" hidden="1" customHeight="1" outlineLevel="1">
      <c r="B32" s="434"/>
      <c r="C32" s="1002"/>
      <c r="D32" s="1003"/>
      <c r="E32" s="1003"/>
      <c r="F32" s="1004"/>
      <c r="G32" s="1005"/>
      <c r="H32" s="1006"/>
      <c r="I32" s="1006"/>
      <c r="J32" s="1006"/>
      <c r="K32" s="1007"/>
      <c r="L32" s="715"/>
      <c r="M32" s="715"/>
      <c r="N32" s="715"/>
      <c r="O32" s="715"/>
      <c r="P32" s="715"/>
      <c r="Q32" s="715"/>
      <c r="R32" s="715"/>
      <c r="S32" s="716"/>
      <c r="T32" s="717"/>
      <c r="U32" s="720">
        <f t="shared" si="5"/>
        <v>0</v>
      </c>
      <c r="V32" s="721">
        <f t="shared" si="6"/>
        <v>0</v>
      </c>
      <c r="W32" s="722">
        <f t="shared" si="7"/>
        <v>0</v>
      </c>
      <c r="X32" s="442"/>
      <c r="Y32" s="442"/>
      <c r="Z32" s="442"/>
      <c r="AA32" s="442"/>
      <c r="AB32" s="442"/>
      <c r="AC32" s="442"/>
      <c r="AD32" s="442"/>
      <c r="AE32" s="442"/>
      <c r="AF32" s="442"/>
      <c r="AG32" s="442"/>
      <c r="AH32" s="442"/>
      <c r="AI32" s="442"/>
      <c r="AJ32" s="442"/>
      <c r="AK32" s="442"/>
      <c r="AL32" s="442"/>
      <c r="AM32" s="442"/>
      <c r="AN32" s="442"/>
      <c r="AO32" s="442"/>
      <c r="AP32" s="442"/>
      <c r="AQ32" s="442"/>
      <c r="AR32" s="442"/>
      <c r="AS32" s="442"/>
      <c r="AT32" s="442"/>
      <c r="AU32" s="442"/>
      <c r="AV32" s="442"/>
      <c r="AW32" s="442"/>
      <c r="AX32" s="442"/>
      <c r="AY32" s="442"/>
      <c r="AZ32" s="442"/>
    </row>
    <row r="33" spans="2:52" ht="18" hidden="1" customHeight="1" outlineLevel="1">
      <c r="B33" s="434"/>
      <c r="C33" s="1002"/>
      <c r="D33" s="1003"/>
      <c r="E33" s="1003"/>
      <c r="F33" s="1004"/>
      <c r="G33" s="1005"/>
      <c r="H33" s="1006"/>
      <c r="I33" s="1006"/>
      <c r="J33" s="1006"/>
      <c r="K33" s="1007"/>
      <c r="L33" s="715"/>
      <c r="M33" s="715"/>
      <c r="N33" s="715"/>
      <c r="O33" s="715"/>
      <c r="P33" s="715"/>
      <c r="Q33" s="715"/>
      <c r="R33" s="715"/>
      <c r="S33" s="716"/>
      <c r="T33" s="717"/>
      <c r="U33" s="720">
        <f t="shared" si="5"/>
        <v>0</v>
      </c>
      <c r="V33" s="721">
        <f t="shared" si="6"/>
        <v>0</v>
      </c>
      <c r="W33" s="722">
        <f t="shared" si="7"/>
        <v>0</v>
      </c>
      <c r="X33" s="442"/>
      <c r="Y33" s="442"/>
      <c r="Z33" s="442"/>
      <c r="AA33" s="442"/>
      <c r="AB33" s="442"/>
      <c r="AC33" s="442"/>
      <c r="AD33" s="442"/>
      <c r="AE33" s="442"/>
      <c r="AF33" s="442"/>
      <c r="AG33" s="442"/>
      <c r="AH33" s="442"/>
      <c r="AI33" s="442"/>
      <c r="AJ33" s="442"/>
      <c r="AK33" s="442"/>
      <c r="AL33" s="442"/>
      <c r="AM33" s="442"/>
      <c r="AN33" s="442"/>
      <c r="AO33" s="442"/>
      <c r="AP33" s="442"/>
      <c r="AQ33" s="442"/>
      <c r="AR33" s="442"/>
      <c r="AS33" s="442"/>
      <c r="AT33" s="442"/>
      <c r="AU33" s="442"/>
      <c r="AV33" s="442"/>
      <c r="AW33" s="442"/>
      <c r="AX33" s="442"/>
      <c r="AY33" s="442"/>
      <c r="AZ33" s="442"/>
    </row>
    <row r="34" spans="2:52" ht="18" hidden="1" customHeight="1" outlineLevel="1">
      <c r="B34" s="434"/>
      <c r="C34" s="1002"/>
      <c r="D34" s="1003"/>
      <c r="E34" s="1003"/>
      <c r="F34" s="1004"/>
      <c r="G34" s="1005"/>
      <c r="H34" s="1006"/>
      <c r="I34" s="1006"/>
      <c r="J34" s="1006"/>
      <c r="K34" s="1007"/>
      <c r="L34" s="715"/>
      <c r="M34" s="715"/>
      <c r="N34" s="715"/>
      <c r="O34" s="715"/>
      <c r="P34" s="715"/>
      <c r="Q34" s="715"/>
      <c r="R34" s="715"/>
      <c r="S34" s="716"/>
      <c r="T34" s="717"/>
      <c r="U34" s="720">
        <f t="shared" si="5"/>
        <v>0</v>
      </c>
      <c r="V34" s="721">
        <f t="shared" si="6"/>
        <v>0</v>
      </c>
      <c r="W34" s="722">
        <f t="shared" si="7"/>
        <v>0</v>
      </c>
      <c r="X34" s="442"/>
      <c r="Y34" s="442"/>
      <c r="Z34" s="442"/>
      <c r="AA34" s="442"/>
      <c r="AB34" s="442"/>
      <c r="AC34" s="442"/>
      <c r="AD34" s="442"/>
      <c r="AE34" s="442"/>
      <c r="AF34" s="442"/>
      <c r="AG34" s="442"/>
      <c r="AH34" s="442"/>
      <c r="AI34" s="442"/>
      <c r="AJ34" s="442"/>
      <c r="AK34" s="442"/>
      <c r="AL34" s="442"/>
      <c r="AM34" s="442"/>
      <c r="AN34" s="442"/>
      <c r="AO34" s="442"/>
      <c r="AP34" s="442"/>
      <c r="AQ34" s="442"/>
      <c r="AR34" s="442"/>
      <c r="AS34" s="442"/>
      <c r="AT34" s="442"/>
      <c r="AU34" s="442"/>
      <c r="AV34" s="442"/>
      <c r="AW34" s="442"/>
      <c r="AX34" s="442"/>
      <c r="AY34" s="442"/>
      <c r="AZ34" s="442"/>
    </row>
    <row r="35" spans="2:52" ht="18" hidden="1" customHeight="1" outlineLevel="1">
      <c r="B35" s="434"/>
      <c r="C35" s="1002"/>
      <c r="D35" s="1003"/>
      <c r="E35" s="1003"/>
      <c r="F35" s="1004"/>
      <c r="G35" s="1005"/>
      <c r="H35" s="1006"/>
      <c r="I35" s="1006"/>
      <c r="J35" s="1006"/>
      <c r="K35" s="1007"/>
      <c r="L35" s="715"/>
      <c r="M35" s="715"/>
      <c r="N35" s="715"/>
      <c r="O35" s="715"/>
      <c r="P35" s="715"/>
      <c r="Q35" s="715"/>
      <c r="R35" s="715"/>
      <c r="S35" s="716"/>
      <c r="T35" s="717"/>
      <c r="U35" s="720">
        <f t="shared" si="5"/>
        <v>0</v>
      </c>
      <c r="V35" s="721">
        <f t="shared" si="6"/>
        <v>0</v>
      </c>
      <c r="W35" s="722">
        <f t="shared" si="7"/>
        <v>0</v>
      </c>
      <c r="X35" s="442"/>
      <c r="Y35" s="442"/>
      <c r="Z35" s="442"/>
      <c r="AA35" s="442"/>
      <c r="AB35" s="442"/>
      <c r="AC35" s="442"/>
      <c r="AD35" s="442"/>
      <c r="AE35" s="442"/>
      <c r="AF35" s="442"/>
      <c r="AG35" s="442"/>
      <c r="AH35" s="442"/>
      <c r="AI35" s="442"/>
      <c r="AJ35" s="442"/>
      <c r="AK35" s="442"/>
      <c r="AL35" s="442"/>
      <c r="AM35" s="442"/>
      <c r="AN35" s="442"/>
      <c r="AO35" s="442"/>
      <c r="AP35" s="442"/>
      <c r="AQ35" s="442"/>
      <c r="AR35" s="442"/>
      <c r="AS35" s="442"/>
      <c r="AT35" s="442"/>
      <c r="AU35" s="442"/>
      <c r="AV35" s="442"/>
      <c r="AW35" s="442"/>
      <c r="AX35" s="442"/>
      <c r="AY35" s="442"/>
      <c r="AZ35" s="442"/>
    </row>
    <row r="36" spans="2:52" ht="9.9499999999999993" hidden="1" customHeight="1" outlineLevel="1">
      <c r="B36" s="435"/>
      <c r="C36" s="437"/>
      <c r="D36" s="437"/>
      <c r="E36" s="437"/>
      <c r="F36" s="437"/>
      <c r="G36" s="436"/>
      <c r="H36" s="436"/>
      <c r="I36" s="436"/>
      <c r="J36" s="436"/>
      <c r="K36" s="436"/>
      <c r="L36" s="438"/>
      <c r="M36" s="438"/>
      <c r="N36" s="438"/>
      <c r="O36" s="438"/>
      <c r="P36" s="438"/>
      <c r="Q36" s="438"/>
      <c r="R36" s="438"/>
      <c r="S36" s="438"/>
      <c r="T36" s="439"/>
      <c r="U36" s="439"/>
      <c r="V36" s="439"/>
      <c r="W36" s="431"/>
      <c r="X36" s="442"/>
      <c r="Y36" s="442"/>
      <c r="Z36" s="442"/>
      <c r="AA36" s="442"/>
      <c r="AB36" s="442"/>
      <c r="AC36" s="442"/>
      <c r="AD36" s="442"/>
      <c r="AE36" s="442"/>
      <c r="AF36" s="442"/>
      <c r="AG36" s="442"/>
      <c r="AH36" s="442"/>
      <c r="AI36" s="442"/>
      <c r="AJ36" s="442"/>
      <c r="AK36" s="442"/>
      <c r="AL36" s="442"/>
      <c r="AM36" s="442"/>
      <c r="AN36" s="442"/>
      <c r="AO36" s="442"/>
      <c r="AP36" s="442"/>
      <c r="AQ36" s="442"/>
      <c r="AR36" s="442"/>
      <c r="AS36" s="442"/>
      <c r="AT36" s="442"/>
      <c r="AU36" s="442"/>
      <c r="AV36" s="442"/>
      <c r="AW36" s="442"/>
      <c r="AX36" s="442"/>
      <c r="AY36" s="442"/>
      <c r="AZ36" s="442"/>
    </row>
    <row r="37" spans="2:52" ht="20.100000000000001" customHeight="1" collapsed="1">
      <c r="B37" s="714">
        <f>B25+1</f>
        <v>3</v>
      </c>
      <c r="C37" s="1013"/>
      <c r="D37" s="1014"/>
      <c r="E37" s="1014"/>
      <c r="F37" s="1015"/>
      <c r="G37" s="1016"/>
      <c r="H37" s="1017"/>
      <c r="I37" s="1017"/>
      <c r="J37" s="1017"/>
      <c r="K37" s="1018"/>
      <c r="L37" s="701">
        <f t="shared" ref="L37:R37" si="8">SUM(L38:L47)</f>
        <v>0</v>
      </c>
      <c r="M37" s="702">
        <f t="shared" si="8"/>
        <v>0</v>
      </c>
      <c r="N37" s="703">
        <f t="shared" si="8"/>
        <v>0</v>
      </c>
      <c r="O37" s="703">
        <f t="shared" si="8"/>
        <v>0</v>
      </c>
      <c r="P37" s="702">
        <f t="shared" si="8"/>
        <v>0</v>
      </c>
      <c r="Q37" s="704">
        <f t="shared" si="8"/>
        <v>0</v>
      </c>
      <c r="R37" s="701">
        <f t="shared" si="8"/>
        <v>0</v>
      </c>
      <c r="S37" s="705">
        <v>1</v>
      </c>
      <c r="T37" s="706">
        <f>(S38*T38)+(S39*T39)+(S40*T40)+(S41*T41)+(S42*T42)+(S43*T43)+(S44*T44)+(S45*T45)+(S46*T46)+(S47*T47)</f>
        <v>0</v>
      </c>
      <c r="U37" s="665">
        <f t="shared" ref="U37:U47" si="9">S37*T37*(1+MGKZ)*(1+Gewinn)*(1+Sicherheit)</f>
        <v>0</v>
      </c>
      <c r="V37" s="643">
        <f t="shared" ref="V37:V47" si="10">R37*Fertigung</f>
        <v>0</v>
      </c>
      <c r="W37" s="50">
        <f t="shared" ref="W37:W47" si="11">L37*$E$6+M37*$M$6+N37*$M$7+O37*$M$8+P37*$E$7+Q37*$M$9+U37+V37</f>
        <v>0</v>
      </c>
      <c r="X37" s="442"/>
      <c r="Y37" s="442"/>
      <c r="Z37" s="442"/>
      <c r="AA37" s="442"/>
      <c r="AB37" s="442"/>
      <c r="AC37" s="442"/>
      <c r="AD37" s="442"/>
      <c r="AE37" s="442"/>
      <c r="AF37" s="442"/>
      <c r="AG37" s="442"/>
      <c r="AH37" s="442"/>
      <c r="AI37" s="442"/>
      <c r="AJ37" s="442"/>
      <c r="AK37" s="442"/>
      <c r="AL37" s="442"/>
      <c r="AM37" s="442"/>
      <c r="AN37" s="442"/>
      <c r="AO37" s="442"/>
      <c r="AP37" s="442"/>
      <c r="AQ37" s="442"/>
      <c r="AR37" s="442"/>
      <c r="AS37" s="442"/>
      <c r="AT37" s="442"/>
      <c r="AU37" s="442"/>
      <c r="AV37" s="442"/>
      <c r="AW37" s="442"/>
      <c r="AX37" s="442"/>
      <c r="AY37" s="442"/>
      <c r="AZ37" s="442"/>
    </row>
    <row r="38" spans="2:52" ht="20.100000000000001" hidden="1" customHeight="1" outlineLevel="1">
      <c r="B38" s="433"/>
      <c r="C38" s="1002"/>
      <c r="D38" s="1003"/>
      <c r="E38" s="1003"/>
      <c r="F38" s="1004"/>
      <c r="G38" s="1005"/>
      <c r="H38" s="1006"/>
      <c r="I38" s="1006"/>
      <c r="J38" s="1006"/>
      <c r="K38" s="1007"/>
      <c r="L38" s="715"/>
      <c r="M38" s="715"/>
      <c r="N38" s="715"/>
      <c r="O38" s="715"/>
      <c r="P38" s="715"/>
      <c r="Q38" s="715"/>
      <c r="R38" s="715"/>
      <c r="S38" s="716"/>
      <c r="T38" s="717"/>
      <c r="U38" s="720">
        <f t="shared" si="9"/>
        <v>0</v>
      </c>
      <c r="V38" s="721">
        <f t="shared" si="10"/>
        <v>0</v>
      </c>
      <c r="W38" s="722">
        <f t="shared" si="11"/>
        <v>0</v>
      </c>
      <c r="X38" s="442"/>
      <c r="Y38" s="442"/>
      <c r="Z38" s="442"/>
      <c r="AA38" s="442"/>
      <c r="AB38" s="442"/>
      <c r="AC38" s="442"/>
      <c r="AD38" s="442"/>
      <c r="AE38" s="442"/>
      <c r="AF38" s="442"/>
      <c r="AG38" s="442"/>
      <c r="AH38" s="442"/>
      <c r="AI38" s="442"/>
      <c r="AJ38" s="442"/>
      <c r="AK38" s="442"/>
      <c r="AL38" s="442"/>
      <c r="AM38" s="442"/>
      <c r="AN38" s="442"/>
      <c r="AO38" s="442"/>
      <c r="AP38" s="442"/>
      <c r="AQ38" s="442"/>
      <c r="AR38" s="442"/>
      <c r="AS38" s="442"/>
      <c r="AT38" s="442"/>
      <c r="AU38" s="442"/>
      <c r="AV38" s="442"/>
      <c r="AW38" s="442"/>
      <c r="AX38" s="442"/>
      <c r="AY38" s="442"/>
      <c r="AZ38" s="442"/>
    </row>
    <row r="39" spans="2:52" ht="20.100000000000001" hidden="1" customHeight="1" outlineLevel="1">
      <c r="B39" s="434"/>
      <c r="C39" s="1002"/>
      <c r="D39" s="1003"/>
      <c r="E39" s="1003"/>
      <c r="F39" s="1004"/>
      <c r="G39" s="1005"/>
      <c r="H39" s="1006"/>
      <c r="I39" s="1006"/>
      <c r="J39" s="1006"/>
      <c r="K39" s="1007"/>
      <c r="L39" s="715"/>
      <c r="M39" s="715"/>
      <c r="N39" s="715"/>
      <c r="O39" s="715"/>
      <c r="P39" s="715"/>
      <c r="Q39" s="715"/>
      <c r="R39" s="715"/>
      <c r="S39" s="716"/>
      <c r="T39" s="717"/>
      <c r="U39" s="720">
        <f t="shared" si="9"/>
        <v>0</v>
      </c>
      <c r="V39" s="721">
        <f t="shared" si="10"/>
        <v>0</v>
      </c>
      <c r="W39" s="722">
        <f t="shared" si="11"/>
        <v>0</v>
      </c>
      <c r="X39" s="442"/>
      <c r="Y39" s="442"/>
      <c r="Z39" s="442"/>
      <c r="AA39" s="442"/>
      <c r="AB39" s="442"/>
      <c r="AC39" s="442"/>
      <c r="AD39" s="442"/>
      <c r="AE39" s="442"/>
      <c r="AF39" s="442"/>
      <c r="AG39" s="442"/>
      <c r="AH39" s="442"/>
      <c r="AI39" s="442"/>
      <c r="AJ39" s="442"/>
      <c r="AK39" s="442"/>
      <c r="AL39" s="442"/>
      <c r="AM39" s="442"/>
      <c r="AN39" s="442"/>
      <c r="AO39" s="442"/>
      <c r="AP39" s="442"/>
      <c r="AQ39" s="442"/>
      <c r="AR39" s="442"/>
      <c r="AS39" s="442"/>
      <c r="AT39" s="442"/>
      <c r="AU39" s="442"/>
      <c r="AV39" s="442"/>
      <c r="AW39" s="442"/>
      <c r="AX39" s="442"/>
      <c r="AY39" s="442"/>
      <c r="AZ39" s="442"/>
    </row>
    <row r="40" spans="2:52" ht="20.100000000000001" hidden="1" customHeight="1" outlineLevel="1">
      <c r="B40" s="434"/>
      <c r="C40" s="1002"/>
      <c r="D40" s="1003"/>
      <c r="E40" s="1003"/>
      <c r="F40" s="1004"/>
      <c r="G40" s="1005"/>
      <c r="H40" s="1006"/>
      <c r="I40" s="1006"/>
      <c r="J40" s="1006"/>
      <c r="K40" s="1007"/>
      <c r="L40" s="715"/>
      <c r="M40" s="715"/>
      <c r="N40" s="715"/>
      <c r="O40" s="715"/>
      <c r="P40" s="715"/>
      <c r="Q40" s="715"/>
      <c r="R40" s="715"/>
      <c r="S40" s="716"/>
      <c r="T40" s="717"/>
      <c r="U40" s="720">
        <f t="shared" si="9"/>
        <v>0</v>
      </c>
      <c r="V40" s="721">
        <f t="shared" si="10"/>
        <v>0</v>
      </c>
      <c r="W40" s="722">
        <f t="shared" si="11"/>
        <v>0</v>
      </c>
      <c r="X40" s="442"/>
      <c r="Y40" s="442"/>
      <c r="Z40" s="442"/>
      <c r="AA40" s="442"/>
      <c r="AB40" s="442"/>
      <c r="AC40" s="442"/>
      <c r="AD40" s="442"/>
      <c r="AE40" s="442"/>
      <c r="AF40" s="442"/>
      <c r="AG40" s="442"/>
      <c r="AH40" s="442"/>
      <c r="AI40" s="442"/>
      <c r="AJ40" s="442"/>
      <c r="AK40" s="442"/>
      <c r="AL40" s="442"/>
      <c r="AM40" s="442"/>
      <c r="AN40" s="442"/>
      <c r="AO40" s="442"/>
      <c r="AP40" s="442"/>
      <c r="AQ40" s="442"/>
      <c r="AR40" s="442"/>
      <c r="AS40" s="442"/>
      <c r="AT40" s="442"/>
      <c r="AU40" s="442"/>
      <c r="AV40" s="442"/>
      <c r="AW40" s="442"/>
      <c r="AX40" s="442"/>
      <c r="AY40" s="442"/>
      <c r="AZ40" s="442"/>
    </row>
    <row r="41" spans="2:52" ht="20.100000000000001" hidden="1" customHeight="1" outlineLevel="1">
      <c r="B41" s="434"/>
      <c r="C41" s="1002"/>
      <c r="D41" s="1003"/>
      <c r="E41" s="1003"/>
      <c r="F41" s="1004"/>
      <c r="G41" s="1005"/>
      <c r="H41" s="1006"/>
      <c r="I41" s="1006"/>
      <c r="J41" s="1006"/>
      <c r="K41" s="1007"/>
      <c r="L41" s="715"/>
      <c r="M41" s="715"/>
      <c r="N41" s="715"/>
      <c r="O41" s="715"/>
      <c r="P41" s="715"/>
      <c r="Q41" s="715"/>
      <c r="R41" s="715"/>
      <c r="S41" s="716"/>
      <c r="T41" s="717"/>
      <c r="U41" s="720">
        <f t="shared" si="9"/>
        <v>0</v>
      </c>
      <c r="V41" s="721">
        <f t="shared" si="10"/>
        <v>0</v>
      </c>
      <c r="W41" s="722">
        <f t="shared" si="11"/>
        <v>0</v>
      </c>
      <c r="X41" s="442"/>
      <c r="Y41" s="442"/>
      <c r="Z41" s="442"/>
      <c r="AA41" s="442"/>
      <c r="AB41" s="442"/>
      <c r="AC41" s="442"/>
      <c r="AD41" s="442"/>
      <c r="AE41" s="442"/>
      <c r="AF41" s="442"/>
      <c r="AG41" s="442"/>
      <c r="AH41" s="442"/>
      <c r="AI41" s="442"/>
      <c r="AJ41" s="442"/>
      <c r="AK41" s="442"/>
      <c r="AL41" s="442"/>
      <c r="AM41" s="442"/>
      <c r="AN41" s="442"/>
      <c r="AO41" s="442"/>
      <c r="AP41" s="442"/>
      <c r="AQ41" s="442"/>
      <c r="AR41" s="442"/>
      <c r="AS41" s="442"/>
      <c r="AT41" s="442"/>
      <c r="AU41" s="442"/>
      <c r="AV41" s="442"/>
      <c r="AW41" s="442"/>
      <c r="AX41" s="442"/>
      <c r="AY41" s="442"/>
      <c r="AZ41" s="442"/>
    </row>
    <row r="42" spans="2:52" ht="20.100000000000001" hidden="1" customHeight="1" outlineLevel="1">
      <c r="B42" s="434"/>
      <c r="C42" s="1002"/>
      <c r="D42" s="1003"/>
      <c r="E42" s="1003"/>
      <c r="F42" s="1004"/>
      <c r="G42" s="1005"/>
      <c r="H42" s="1006"/>
      <c r="I42" s="1006"/>
      <c r="J42" s="1006"/>
      <c r="K42" s="1007"/>
      <c r="L42" s="715"/>
      <c r="M42" s="715"/>
      <c r="N42" s="715"/>
      <c r="O42" s="715"/>
      <c r="P42" s="715"/>
      <c r="Q42" s="715"/>
      <c r="R42" s="715"/>
      <c r="S42" s="716"/>
      <c r="T42" s="717"/>
      <c r="U42" s="720">
        <f t="shared" si="9"/>
        <v>0</v>
      </c>
      <c r="V42" s="721">
        <f t="shared" si="10"/>
        <v>0</v>
      </c>
      <c r="W42" s="722">
        <f t="shared" si="11"/>
        <v>0</v>
      </c>
      <c r="X42" s="442"/>
      <c r="Y42" s="442"/>
      <c r="Z42" s="442"/>
      <c r="AA42" s="442"/>
      <c r="AB42" s="442"/>
      <c r="AC42" s="442"/>
      <c r="AD42" s="442"/>
      <c r="AE42" s="442"/>
      <c r="AF42" s="442"/>
      <c r="AG42" s="442"/>
      <c r="AH42" s="442"/>
      <c r="AI42" s="442"/>
      <c r="AJ42" s="442"/>
      <c r="AK42" s="442"/>
      <c r="AL42" s="442"/>
      <c r="AM42" s="442"/>
      <c r="AN42" s="442"/>
      <c r="AO42" s="442"/>
      <c r="AP42" s="442"/>
      <c r="AQ42" s="442"/>
      <c r="AR42" s="442"/>
      <c r="AS42" s="442"/>
      <c r="AT42" s="442"/>
      <c r="AU42" s="442"/>
      <c r="AV42" s="442"/>
      <c r="AW42" s="442"/>
      <c r="AX42" s="442"/>
      <c r="AY42" s="442"/>
      <c r="AZ42" s="442"/>
    </row>
    <row r="43" spans="2:52" ht="20.100000000000001" hidden="1" customHeight="1" outlineLevel="1">
      <c r="B43" s="434"/>
      <c r="C43" s="1002"/>
      <c r="D43" s="1003"/>
      <c r="E43" s="1003"/>
      <c r="F43" s="1004"/>
      <c r="G43" s="1005"/>
      <c r="H43" s="1006"/>
      <c r="I43" s="1006"/>
      <c r="J43" s="1006"/>
      <c r="K43" s="1007"/>
      <c r="L43" s="715"/>
      <c r="M43" s="715"/>
      <c r="N43" s="715"/>
      <c r="O43" s="715"/>
      <c r="P43" s="715"/>
      <c r="Q43" s="715"/>
      <c r="R43" s="715"/>
      <c r="S43" s="716"/>
      <c r="T43" s="717"/>
      <c r="U43" s="720">
        <f t="shared" si="9"/>
        <v>0</v>
      </c>
      <c r="V43" s="721">
        <f t="shared" si="10"/>
        <v>0</v>
      </c>
      <c r="W43" s="722">
        <f t="shared" si="11"/>
        <v>0</v>
      </c>
      <c r="X43" s="442"/>
      <c r="Y43" s="442"/>
      <c r="Z43" s="442"/>
      <c r="AA43" s="442"/>
      <c r="AB43" s="442"/>
      <c r="AC43" s="442"/>
      <c r="AD43" s="442"/>
      <c r="AE43" s="442"/>
      <c r="AF43" s="442"/>
      <c r="AG43" s="442"/>
      <c r="AH43" s="442"/>
      <c r="AI43" s="442"/>
      <c r="AJ43" s="442"/>
      <c r="AK43" s="442"/>
      <c r="AL43" s="442"/>
      <c r="AM43" s="442"/>
      <c r="AN43" s="442"/>
      <c r="AO43" s="442"/>
      <c r="AP43" s="442"/>
      <c r="AQ43" s="442"/>
      <c r="AR43" s="442"/>
      <c r="AS43" s="442"/>
      <c r="AT43" s="442"/>
      <c r="AU43" s="442"/>
      <c r="AV43" s="442"/>
      <c r="AW43" s="442"/>
      <c r="AX43" s="442"/>
      <c r="AY43" s="442"/>
      <c r="AZ43" s="442"/>
    </row>
    <row r="44" spans="2:52" ht="20.100000000000001" hidden="1" customHeight="1" outlineLevel="1">
      <c r="B44" s="434"/>
      <c r="C44" s="1002"/>
      <c r="D44" s="1003"/>
      <c r="E44" s="1003"/>
      <c r="F44" s="1004"/>
      <c r="G44" s="1005"/>
      <c r="H44" s="1006"/>
      <c r="I44" s="1006"/>
      <c r="J44" s="1006"/>
      <c r="K44" s="1007"/>
      <c r="L44" s="715"/>
      <c r="M44" s="715"/>
      <c r="N44" s="715"/>
      <c r="O44" s="715"/>
      <c r="P44" s="715"/>
      <c r="Q44" s="715"/>
      <c r="R44" s="715"/>
      <c r="S44" s="716"/>
      <c r="T44" s="717"/>
      <c r="U44" s="720">
        <f t="shared" si="9"/>
        <v>0</v>
      </c>
      <c r="V44" s="721">
        <f t="shared" si="10"/>
        <v>0</v>
      </c>
      <c r="W44" s="722">
        <f t="shared" si="11"/>
        <v>0</v>
      </c>
      <c r="X44" s="442"/>
      <c r="Y44" s="442"/>
      <c r="Z44" s="442"/>
      <c r="AA44" s="442"/>
      <c r="AB44" s="442"/>
      <c r="AC44" s="442"/>
      <c r="AD44" s="442"/>
      <c r="AE44" s="442"/>
      <c r="AF44" s="442"/>
      <c r="AG44" s="442"/>
      <c r="AH44" s="442"/>
      <c r="AI44" s="442"/>
      <c r="AJ44" s="442"/>
      <c r="AK44" s="442"/>
      <c r="AL44" s="442"/>
      <c r="AM44" s="442"/>
      <c r="AN44" s="442"/>
      <c r="AO44" s="442"/>
      <c r="AP44" s="442"/>
      <c r="AQ44" s="442"/>
      <c r="AR44" s="442"/>
      <c r="AS44" s="442"/>
      <c r="AT44" s="442"/>
      <c r="AU44" s="442"/>
      <c r="AV44" s="442"/>
      <c r="AW44" s="442"/>
      <c r="AX44" s="442"/>
      <c r="AY44" s="442"/>
      <c r="AZ44" s="442"/>
    </row>
    <row r="45" spans="2:52" ht="20.100000000000001" hidden="1" customHeight="1" outlineLevel="1">
      <c r="B45" s="434"/>
      <c r="C45" s="1002"/>
      <c r="D45" s="1003"/>
      <c r="E45" s="1003"/>
      <c r="F45" s="1004"/>
      <c r="G45" s="1005"/>
      <c r="H45" s="1006"/>
      <c r="I45" s="1006"/>
      <c r="J45" s="1006"/>
      <c r="K45" s="1007"/>
      <c r="L45" s="715"/>
      <c r="M45" s="715"/>
      <c r="N45" s="715"/>
      <c r="O45" s="715"/>
      <c r="P45" s="715"/>
      <c r="Q45" s="715"/>
      <c r="R45" s="715"/>
      <c r="S45" s="716"/>
      <c r="T45" s="717"/>
      <c r="U45" s="720">
        <f t="shared" si="9"/>
        <v>0</v>
      </c>
      <c r="V45" s="721">
        <f t="shared" si="10"/>
        <v>0</v>
      </c>
      <c r="W45" s="722">
        <f t="shared" si="11"/>
        <v>0</v>
      </c>
      <c r="X45" s="442"/>
      <c r="Y45" s="442"/>
      <c r="Z45" s="442"/>
      <c r="AA45" s="442"/>
      <c r="AB45" s="442"/>
      <c r="AC45" s="442"/>
      <c r="AD45" s="442"/>
      <c r="AE45" s="442"/>
      <c r="AF45" s="442"/>
      <c r="AG45" s="442"/>
      <c r="AH45" s="442"/>
      <c r="AI45" s="442"/>
      <c r="AJ45" s="442"/>
      <c r="AK45" s="442"/>
      <c r="AL45" s="442"/>
      <c r="AM45" s="442"/>
      <c r="AN45" s="442"/>
      <c r="AO45" s="442"/>
      <c r="AP45" s="442"/>
      <c r="AQ45" s="442"/>
      <c r="AR45" s="442"/>
      <c r="AS45" s="442"/>
      <c r="AT45" s="442"/>
      <c r="AU45" s="442"/>
      <c r="AV45" s="442"/>
      <c r="AW45" s="442"/>
      <c r="AX45" s="442"/>
      <c r="AY45" s="442"/>
      <c r="AZ45" s="442"/>
    </row>
    <row r="46" spans="2:52" ht="20.100000000000001" hidden="1" customHeight="1" outlineLevel="1">
      <c r="B46" s="434"/>
      <c r="C46" s="1002"/>
      <c r="D46" s="1003"/>
      <c r="E46" s="1003"/>
      <c r="F46" s="1004"/>
      <c r="G46" s="1005"/>
      <c r="H46" s="1006"/>
      <c r="I46" s="1006"/>
      <c r="J46" s="1006"/>
      <c r="K46" s="1007"/>
      <c r="L46" s="715"/>
      <c r="M46" s="715"/>
      <c r="N46" s="715"/>
      <c r="O46" s="715"/>
      <c r="P46" s="715"/>
      <c r="Q46" s="715"/>
      <c r="R46" s="715"/>
      <c r="S46" s="716"/>
      <c r="T46" s="717"/>
      <c r="U46" s="720">
        <f t="shared" si="9"/>
        <v>0</v>
      </c>
      <c r="V46" s="721">
        <f t="shared" si="10"/>
        <v>0</v>
      </c>
      <c r="W46" s="722">
        <f t="shared" si="11"/>
        <v>0</v>
      </c>
      <c r="X46" s="442"/>
      <c r="Y46" s="442"/>
      <c r="Z46" s="442"/>
      <c r="AA46" s="442"/>
      <c r="AB46" s="442"/>
      <c r="AC46" s="442"/>
      <c r="AD46" s="442"/>
      <c r="AE46" s="442"/>
      <c r="AF46" s="442"/>
      <c r="AG46" s="442"/>
      <c r="AH46" s="442"/>
      <c r="AI46" s="442"/>
      <c r="AJ46" s="442"/>
      <c r="AK46" s="442"/>
      <c r="AL46" s="442"/>
      <c r="AM46" s="442"/>
      <c r="AN46" s="442"/>
      <c r="AO46" s="442"/>
      <c r="AP46" s="442"/>
      <c r="AQ46" s="442"/>
      <c r="AR46" s="442"/>
      <c r="AS46" s="442"/>
      <c r="AT46" s="442"/>
      <c r="AU46" s="442"/>
      <c r="AV46" s="442"/>
      <c r="AW46" s="442"/>
      <c r="AX46" s="442"/>
      <c r="AY46" s="442"/>
      <c r="AZ46" s="442"/>
    </row>
    <row r="47" spans="2:52" ht="20.100000000000001" hidden="1" customHeight="1" outlineLevel="1">
      <c r="B47" s="434"/>
      <c r="C47" s="1002"/>
      <c r="D47" s="1003"/>
      <c r="E47" s="1003"/>
      <c r="F47" s="1004"/>
      <c r="G47" s="1005"/>
      <c r="H47" s="1006"/>
      <c r="I47" s="1006"/>
      <c r="J47" s="1006"/>
      <c r="K47" s="1007"/>
      <c r="L47" s="715"/>
      <c r="M47" s="715"/>
      <c r="N47" s="715"/>
      <c r="O47" s="715"/>
      <c r="P47" s="715"/>
      <c r="Q47" s="715"/>
      <c r="R47" s="715"/>
      <c r="S47" s="716"/>
      <c r="T47" s="717"/>
      <c r="U47" s="720">
        <f t="shared" si="9"/>
        <v>0</v>
      </c>
      <c r="V47" s="721">
        <f t="shared" si="10"/>
        <v>0</v>
      </c>
      <c r="W47" s="722">
        <f t="shared" si="11"/>
        <v>0</v>
      </c>
      <c r="X47" s="442"/>
      <c r="Y47" s="442"/>
      <c r="Z47" s="442"/>
      <c r="AA47" s="442"/>
      <c r="AB47" s="442"/>
      <c r="AC47" s="442"/>
      <c r="AD47" s="442"/>
      <c r="AE47" s="442"/>
      <c r="AF47" s="442"/>
      <c r="AG47" s="442"/>
      <c r="AH47" s="442"/>
      <c r="AI47" s="442"/>
      <c r="AJ47" s="442"/>
      <c r="AK47" s="442"/>
      <c r="AL47" s="442"/>
      <c r="AM47" s="442"/>
      <c r="AN47" s="442"/>
      <c r="AO47" s="442"/>
      <c r="AP47" s="442"/>
      <c r="AQ47" s="442"/>
      <c r="AR47" s="442"/>
      <c r="AS47" s="442"/>
      <c r="AT47" s="442"/>
      <c r="AU47" s="442"/>
      <c r="AV47" s="442"/>
      <c r="AW47" s="442"/>
      <c r="AX47" s="442"/>
      <c r="AY47" s="442"/>
      <c r="AZ47" s="442"/>
    </row>
    <row r="48" spans="2:52" s="19" customFormat="1" ht="9.9499999999999993" hidden="1" customHeight="1" outlineLevel="1">
      <c r="B48" s="435"/>
      <c r="C48" s="437"/>
      <c r="D48" s="437"/>
      <c r="E48" s="437"/>
      <c r="F48" s="437"/>
      <c r="G48" s="666"/>
      <c r="H48" s="666"/>
      <c r="I48" s="666"/>
      <c r="J48" s="666"/>
      <c r="K48" s="666"/>
      <c r="L48" s="438"/>
      <c r="M48" s="438"/>
      <c r="N48" s="438"/>
      <c r="O48" s="438"/>
      <c r="P48" s="438"/>
      <c r="Q48" s="438"/>
      <c r="R48" s="438"/>
      <c r="S48" s="438"/>
      <c r="T48" s="439"/>
      <c r="U48" s="439"/>
      <c r="V48" s="439"/>
      <c r="W48" s="667"/>
      <c r="X48" s="668"/>
      <c r="Y48" s="668"/>
      <c r="Z48" s="668"/>
      <c r="AA48" s="668"/>
      <c r="AB48" s="668"/>
      <c r="AC48" s="668"/>
      <c r="AD48" s="668"/>
      <c r="AE48" s="668"/>
      <c r="AF48" s="668"/>
      <c r="AG48" s="668"/>
      <c r="AH48" s="668"/>
      <c r="AI48" s="668"/>
      <c r="AJ48" s="668"/>
      <c r="AK48" s="668"/>
      <c r="AL48" s="668"/>
      <c r="AM48" s="668"/>
      <c r="AN48" s="668"/>
      <c r="AO48" s="668"/>
      <c r="AP48" s="668"/>
      <c r="AQ48" s="668"/>
      <c r="AR48" s="668"/>
      <c r="AS48" s="668"/>
      <c r="AT48" s="668"/>
      <c r="AU48" s="668"/>
      <c r="AV48" s="668"/>
      <c r="AW48" s="668"/>
      <c r="AX48" s="668"/>
      <c r="AY48" s="668"/>
      <c r="AZ48" s="668"/>
    </row>
    <row r="49" spans="2:52" ht="20.100000000000001" customHeight="1" collapsed="1">
      <c r="B49" s="714">
        <f>B37+1</f>
        <v>4</v>
      </c>
      <c r="C49" s="1013"/>
      <c r="D49" s="1014"/>
      <c r="E49" s="1014"/>
      <c r="F49" s="1015"/>
      <c r="G49" s="1016"/>
      <c r="H49" s="1017"/>
      <c r="I49" s="1017"/>
      <c r="J49" s="1017"/>
      <c r="K49" s="1018"/>
      <c r="L49" s="701">
        <f t="shared" ref="L49:R49" si="12">SUM(L50:L59)</f>
        <v>0</v>
      </c>
      <c r="M49" s="702">
        <f t="shared" si="12"/>
        <v>0</v>
      </c>
      <c r="N49" s="703">
        <f t="shared" si="12"/>
        <v>0</v>
      </c>
      <c r="O49" s="703">
        <f t="shared" si="12"/>
        <v>0</v>
      </c>
      <c r="P49" s="702">
        <f t="shared" si="12"/>
        <v>0</v>
      </c>
      <c r="Q49" s="704">
        <f t="shared" si="12"/>
        <v>0</v>
      </c>
      <c r="R49" s="701">
        <f t="shared" si="12"/>
        <v>0</v>
      </c>
      <c r="S49" s="705">
        <v>1</v>
      </c>
      <c r="T49" s="706">
        <f>(S50*T50)+(S51*T51)+(S52*T52)+(S53*T53)+(S54*T54)+(S55*T55)+(S56*T56)+(S57*T57)+(S58*T58)+(S59*T59)</f>
        <v>0</v>
      </c>
      <c r="U49" s="665">
        <f t="shared" ref="U49:U59" si="13">S49*T49*(1+MGKZ)*(1+Gewinn)*(1+Sicherheit)</f>
        <v>0</v>
      </c>
      <c r="V49" s="643">
        <f t="shared" ref="V49:V59" si="14">R49*Fertigung</f>
        <v>0</v>
      </c>
      <c r="W49" s="50">
        <f t="shared" ref="W49:W59" si="15">L49*$E$6+M49*$M$6+N49*$M$7+O49*$M$8+P49*$E$7+Q49*$M$9+U49+V49</f>
        <v>0</v>
      </c>
      <c r="X49" s="442"/>
      <c r="Y49" s="442"/>
      <c r="Z49" s="442"/>
      <c r="AA49" s="442"/>
      <c r="AB49" s="442"/>
      <c r="AC49" s="442"/>
      <c r="AD49" s="442"/>
      <c r="AE49" s="442"/>
      <c r="AF49" s="442"/>
      <c r="AG49" s="442"/>
      <c r="AH49" s="442"/>
      <c r="AI49" s="442"/>
      <c r="AJ49" s="442"/>
      <c r="AK49" s="442"/>
      <c r="AL49" s="442"/>
      <c r="AM49" s="442"/>
      <c r="AN49" s="442"/>
      <c r="AO49" s="442"/>
      <c r="AP49" s="442"/>
      <c r="AQ49" s="442"/>
      <c r="AR49" s="442"/>
      <c r="AS49" s="442"/>
      <c r="AT49" s="442"/>
      <c r="AU49" s="442"/>
      <c r="AV49" s="442"/>
      <c r="AW49" s="442"/>
      <c r="AX49" s="442"/>
      <c r="AY49" s="442"/>
      <c r="AZ49" s="442"/>
    </row>
    <row r="50" spans="2:52" ht="20.100000000000001" hidden="1" customHeight="1" outlineLevel="1">
      <c r="B50" s="433"/>
      <c r="C50" s="1002"/>
      <c r="D50" s="1003"/>
      <c r="E50" s="1003"/>
      <c r="F50" s="1004"/>
      <c r="G50" s="1005"/>
      <c r="H50" s="1006"/>
      <c r="I50" s="1006"/>
      <c r="J50" s="1006"/>
      <c r="K50" s="1007"/>
      <c r="L50" s="715"/>
      <c r="M50" s="715"/>
      <c r="N50" s="715"/>
      <c r="O50" s="715"/>
      <c r="P50" s="715"/>
      <c r="Q50" s="715"/>
      <c r="R50" s="715"/>
      <c r="S50" s="716"/>
      <c r="T50" s="717"/>
      <c r="U50" s="720">
        <f t="shared" si="13"/>
        <v>0</v>
      </c>
      <c r="V50" s="721">
        <f t="shared" si="14"/>
        <v>0</v>
      </c>
      <c r="W50" s="722">
        <f t="shared" si="15"/>
        <v>0</v>
      </c>
      <c r="X50" s="442"/>
      <c r="Y50" s="442"/>
      <c r="Z50" s="442"/>
      <c r="AA50" s="442"/>
      <c r="AB50" s="442"/>
      <c r="AC50" s="442"/>
      <c r="AD50" s="442"/>
      <c r="AE50" s="442"/>
      <c r="AF50" s="442"/>
      <c r="AG50" s="442"/>
      <c r="AH50" s="442"/>
      <c r="AI50" s="442"/>
      <c r="AJ50" s="442"/>
      <c r="AK50" s="442"/>
      <c r="AL50" s="442"/>
      <c r="AM50" s="442"/>
      <c r="AN50" s="442"/>
      <c r="AO50" s="442"/>
      <c r="AP50" s="442"/>
      <c r="AQ50" s="442"/>
      <c r="AR50" s="442"/>
      <c r="AS50" s="442"/>
      <c r="AT50" s="442"/>
      <c r="AU50" s="442"/>
      <c r="AV50" s="442"/>
      <c r="AW50" s="442"/>
      <c r="AX50" s="442"/>
      <c r="AY50" s="442"/>
      <c r="AZ50" s="442"/>
    </row>
    <row r="51" spans="2:52" ht="20.100000000000001" hidden="1" customHeight="1" outlineLevel="1">
      <c r="B51" s="434"/>
      <c r="C51" s="1002"/>
      <c r="D51" s="1003"/>
      <c r="E51" s="1003"/>
      <c r="F51" s="1004"/>
      <c r="G51" s="1005"/>
      <c r="H51" s="1006"/>
      <c r="I51" s="1006"/>
      <c r="J51" s="1006"/>
      <c r="K51" s="1007"/>
      <c r="L51" s="715"/>
      <c r="M51" s="715"/>
      <c r="N51" s="715"/>
      <c r="O51" s="715"/>
      <c r="P51" s="715"/>
      <c r="Q51" s="715"/>
      <c r="R51" s="715"/>
      <c r="S51" s="716"/>
      <c r="T51" s="717"/>
      <c r="U51" s="720">
        <f t="shared" si="13"/>
        <v>0</v>
      </c>
      <c r="V51" s="721">
        <f t="shared" si="14"/>
        <v>0</v>
      </c>
      <c r="W51" s="722">
        <f t="shared" si="15"/>
        <v>0</v>
      </c>
      <c r="X51" s="442"/>
      <c r="Y51" s="442"/>
      <c r="Z51" s="442"/>
      <c r="AA51" s="442"/>
      <c r="AB51" s="442"/>
      <c r="AC51" s="442"/>
      <c r="AD51" s="442"/>
      <c r="AE51" s="442"/>
      <c r="AF51" s="442"/>
      <c r="AG51" s="442"/>
      <c r="AH51" s="442"/>
      <c r="AI51" s="442"/>
      <c r="AJ51" s="442"/>
      <c r="AK51" s="442"/>
      <c r="AL51" s="442"/>
      <c r="AM51" s="442"/>
      <c r="AN51" s="442"/>
      <c r="AO51" s="442"/>
      <c r="AP51" s="442"/>
      <c r="AQ51" s="442"/>
      <c r="AR51" s="442"/>
      <c r="AS51" s="442"/>
      <c r="AT51" s="442"/>
      <c r="AU51" s="442"/>
      <c r="AV51" s="442"/>
      <c r="AW51" s="442"/>
      <c r="AX51" s="442"/>
      <c r="AY51" s="442"/>
      <c r="AZ51" s="442"/>
    </row>
    <row r="52" spans="2:52" ht="20.100000000000001" hidden="1" customHeight="1" outlineLevel="1">
      <c r="B52" s="434"/>
      <c r="C52" s="1002"/>
      <c r="D52" s="1003"/>
      <c r="E52" s="1003"/>
      <c r="F52" s="1004"/>
      <c r="G52" s="1005"/>
      <c r="H52" s="1006"/>
      <c r="I52" s="1006"/>
      <c r="J52" s="1006"/>
      <c r="K52" s="1007"/>
      <c r="L52" s="715"/>
      <c r="M52" s="715"/>
      <c r="N52" s="715"/>
      <c r="O52" s="715"/>
      <c r="P52" s="715"/>
      <c r="Q52" s="715"/>
      <c r="R52" s="715"/>
      <c r="S52" s="716"/>
      <c r="T52" s="717"/>
      <c r="U52" s="720">
        <f t="shared" si="13"/>
        <v>0</v>
      </c>
      <c r="V52" s="721">
        <f t="shared" si="14"/>
        <v>0</v>
      </c>
      <c r="W52" s="722">
        <f t="shared" si="15"/>
        <v>0</v>
      </c>
      <c r="X52" s="442"/>
      <c r="Y52" s="442"/>
      <c r="Z52" s="442"/>
      <c r="AA52" s="442"/>
      <c r="AB52" s="442"/>
      <c r="AC52" s="442"/>
      <c r="AD52" s="442"/>
      <c r="AE52" s="442"/>
      <c r="AF52" s="442"/>
      <c r="AG52" s="442"/>
      <c r="AH52" s="442"/>
      <c r="AI52" s="442"/>
      <c r="AJ52" s="442"/>
      <c r="AK52" s="442"/>
      <c r="AL52" s="442"/>
      <c r="AM52" s="442"/>
      <c r="AN52" s="442"/>
      <c r="AO52" s="442"/>
      <c r="AP52" s="442"/>
      <c r="AQ52" s="442"/>
      <c r="AR52" s="442"/>
      <c r="AS52" s="442"/>
      <c r="AT52" s="442"/>
      <c r="AU52" s="442"/>
      <c r="AV52" s="442"/>
      <c r="AW52" s="442"/>
      <c r="AX52" s="442"/>
      <c r="AY52" s="442"/>
      <c r="AZ52" s="442"/>
    </row>
    <row r="53" spans="2:52" ht="20.100000000000001" hidden="1" customHeight="1" outlineLevel="1">
      <c r="B53" s="434"/>
      <c r="C53" s="1002"/>
      <c r="D53" s="1003"/>
      <c r="E53" s="1003"/>
      <c r="F53" s="1004"/>
      <c r="G53" s="1005"/>
      <c r="H53" s="1006"/>
      <c r="I53" s="1006"/>
      <c r="J53" s="1006"/>
      <c r="K53" s="1007"/>
      <c r="L53" s="715"/>
      <c r="M53" s="715"/>
      <c r="N53" s="715"/>
      <c r="O53" s="715"/>
      <c r="P53" s="715"/>
      <c r="Q53" s="715"/>
      <c r="R53" s="715"/>
      <c r="S53" s="716"/>
      <c r="T53" s="717"/>
      <c r="U53" s="720">
        <f t="shared" si="13"/>
        <v>0</v>
      </c>
      <c r="V53" s="721">
        <f t="shared" si="14"/>
        <v>0</v>
      </c>
      <c r="W53" s="722">
        <f t="shared" si="15"/>
        <v>0</v>
      </c>
      <c r="X53" s="442"/>
      <c r="Y53" s="442"/>
      <c r="Z53" s="442"/>
      <c r="AA53" s="442"/>
      <c r="AB53" s="442"/>
      <c r="AC53" s="442"/>
      <c r="AD53" s="442"/>
      <c r="AE53" s="442"/>
      <c r="AF53" s="442"/>
      <c r="AG53" s="442"/>
      <c r="AH53" s="442"/>
      <c r="AI53" s="442"/>
      <c r="AJ53" s="442"/>
      <c r="AK53" s="442"/>
      <c r="AL53" s="442"/>
      <c r="AM53" s="442"/>
      <c r="AN53" s="442"/>
      <c r="AO53" s="442"/>
      <c r="AP53" s="442"/>
      <c r="AQ53" s="442"/>
      <c r="AR53" s="442"/>
      <c r="AS53" s="442"/>
      <c r="AT53" s="442"/>
      <c r="AU53" s="442"/>
      <c r="AV53" s="442"/>
      <c r="AW53" s="442"/>
      <c r="AX53" s="442"/>
      <c r="AY53" s="442"/>
      <c r="AZ53" s="442"/>
    </row>
    <row r="54" spans="2:52" ht="20.100000000000001" hidden="1" customHeight="1" outlineLevel="1">
      <c r="B54" s="434"/>
      <c r="C54" s="1002"/>
      <c r="D54" s="1003"/>
      <c r="E54" s="1003"/>
      <c r="F54" s="1004"/>
      <c r="G54" s="1005"/>
      <c r="H54" s="1006"/>
      <c r="I54" s="1006"/>
      <c r="J54" s="1006"/>
      <c r="K54" s="1007"/>
      <c r="L54" s="715"/>
      <c r="M54" s="715"/>
      <c r="N54" s="715"/>
      <c r="O54" s="715"/>
      <c r="P54" s="715"/>
      <c r="Q54" s="715"/>
      <c r="R54" s="715"/>
      <c r="S54" s="716"/>
      <c r="T54" s="717"/>
      <c r="U54" s="720">
        <f t="shared" si="13"/>
        <v>0</v>
      </c>
      <c r="V54" s="721">
        <f t="shared" si="14"/>
        <v>0</v>
      </c>
      <c r="W54" s="722">
        <f t="shared" si="15"/>
        <v>0</v>
      </c>
      <c r="X54" s="442"/>
      <c r="Y54" s="442"/>
      <c r="Z54" s="442"/>
      <c r="AA54" s="442"/>
      <c r="AB54" s="442"/>
      <c r="AC54" s="442"/>
      <c r="AD54" s="442"/>
      <c r="AE54" s="442"/>
      <c r="AF54" s="442"/>
      <c r="AG54" s="442"/>
      <c r="AH54" s="442"/>
      <c r="AI54" s="442"/>
      <c r="AJ54" s="442"/>
      <c r="AK54" s="442"/>
      <c r="AL54" s="442"/>
      <c r="AM54" s="442"/>
      <c r="AN54" s="442"/>
      <c r="AO54" s="442"/>
      <c r="AP54" s="442"/>
      <c r="AQ54" s="442"/>
      <c r="AR54" s="442"/>
      <c r="AS54" s="442"/>
      <c r="AT54" s="442"/>
      <c r="AU54" s="442"/>
      <c r="AV54" s="442"/>
      <c r="AW54" s="442"/>
      <c r="AX54" s="442"/>
      <c r="AY54" s="442"/>
      <c r="AZ54" s="442"/>
    </row>
    <row r="55" spans="2:52" ht="20.100000000000001" hidden="1" customHeight="1" outlineLevel="1">
      <c r="B55" s="434"/>
      <c r="C55" s="1002" t="s">
        <v>283</v>
      </c>
      <c r="D55" s="1003"/>
      <c r="E55" s="1003"/>
      <c r="F55" s="1004"/>
      <c r="G55" s="1005"/>
      <c r="H55" s="1006"/>
      <c r="I55" s="1006"/>
      <c r="J55" s="1006"/>
      <c r="K55" s="1007"/>
      <c r="L55" s="715"/>
      <c r="M55" s="715"/>
      <c r="N55" s="715"/>
      <c r="O55" s="715"/>
      <c r="P55" s="715"/>
      <c r="Q55" s="715"/>
      <c r="R55" s="715"/>
      <c r="S55" s="716"/>
      <c r="T55" s="717"/>
      <c r="U55" s="720">
        <f t="shared" si="13"/>
        <v>0</v>
      </c>
      <c r="V55" s="721">
        <f t="shared" si="14"/>
        <v>0</v>
      </c>
      <c r="W55" s="722">
        <f t="shared" si="15"/>
        <v>0</v>
      </c>
      <c r="X55" s="442"/>
      <c r="Y55" s="442"/>
      <c r="Z55" s="442"/>
      <c r="AA55" s="442"/>
      <c r="AB55" s="442"/>
      <c r="AC55" s="442"/>
      <c r="AD55" s="442"/>
      <c r="AE55" s="442"/>
      <c r="AF55" s="442"/>
      <c r="AG55" s="442"/>
      <c r="AH55" s="442"/>
      <c r="AI55" s="442"/>
      <c r="AJ55" s="442"/>
      <c r="AK55" s="442"/>
      <c r="AL55" s="442"/>
      <c r="AM55" s="442"/>
      <c r="AN55" s="442"/>
      <c r="AO55" s="442"/>
      <c r="AP55" s="442"/>
      <c r="AQ55" s="442"/>
      <c r="AR55" s="442"/>
      <c r="AS55" s="442"/>
      <c r="AT55" s="442"/>
      <c r="AU55" s="442"/>
      <c r="AV55" s="442"/>
      <c r="AW55" s="442"/>
      <c r="AX55" s="442"/>
      <c r="AY55" s="442"/>
      <c r="AZ55" s="442"/>
    </row>
    <row r="56" spans="2:52" ht="20.100000000000001" hidden="1" customHeight="1" outlineLevel="1">
      <c r="B56" s="434"/>
      <c r="C56" s="1002"/>
      <c r="D56" s="1003"/>
      <c r="E56" s="1003"/>
      <c r="F56" s="1004"/>
      <c r="G56" s="1005"/>
      <c r="H56" s="1006"/>
      <c r="I56" s="1006"/>
      <c r="J56" s="1006"/>
      <c r="K56" s="1007"/>
      <c r="L56" s="715"/>
      <c r="M56" s="715"/>
      <c r="N56" s="715"/>
      <c r="O56" s="715"/>
      <c r="P56" s="715"/>
      <c r="Q56" s="715"/>
      <c r="R56" s="715"/>
      <c r="S56" s="716"/>
      <c r="T56" s="717"/>
      <c r="U56" s="720">
        <f t="shared" si="13"/>
        <v>0</v>
      </c>
      <c r="V56" s="721">
        <f t="shared" si="14"/>
        <v>0</v>
      </c>
      <c r="W56" s="722">
        <f t="shared" si="15"/>
        <v>0</v>
      </c>
      <c r="X56" s="442"/>
      <c r="Y56" s="442"/>
      <c r="Z56" s="442"/>
      <c r="AA56" s="442"/>
      <c r="AB56" s="442"/>
      <c r="AC56" s="442"/>
      <c r="AD56" s="442"/>
      <c r="AE56" s="442"/>
      <c r="AF56" s="442"/>
      <c r="AG56" s="442"/>
      <c r="AH56" s="442"/>
      <c r="AI56" s="442"/>
      <c r="AJ56" s="442"/>
      <c r="AK56" s="442"/>
      <c r="AL56" s="442"/>
      <c r="AM56" s="442"/>
      <c r="AN56" s="442"/>
      <c r="AO56" s="442"/>
      <c r="AP56" s="442"/>
      <c r="AQ56" s="442"/>
      <c r="AR56" s="442"/>
      <c r="AS56" s="442"/>
      <c r="AT56" s="442"/>
      <c r="AU56" s="442"/>
      <c r="AV56" s="442"/>
      <c r="AW56" s="442"/>
      <c r="AX56" s="442"/>
      <c r="AY56" s="442"/>
      <c r="AZ56" s="442"/>
    </row>
    <row r="57" spans="2:52" ht="20.100000000000001" hidden="1" customHeight="1" outlineLevel="1">
      <c r="B57" s="434"/>
      <c r="C57" s="1002"/>
      <c r="D57" s="1003"/>
      <c r="E57" s="1003"/>
      <c r="F57" s="1004"/>
      <c r="G57" s="1005"/>
      <c r="H57" s="1006"/>
      <c r="I57" s="1006"/>
      <c r="J57" s="1006"/>
      <c r="K57" s="1007"/>
      <c r="L57" s="715"/>
      <c r="M57" s="715"/>
      <c r="N57" s="715"/>
      <c r="O57" s="715"/>
      <c r="P57" s="715"/>
      <c r="Q57" s="715"/>
      <c r="R57" s="715"/>
      <c r="S57" s="716"/>
      <c r="T57" s="717"/>
      <c r="U57" s="720">
        <f t="shared" si="13"/>
        <v>0</v>
      </c>
      <c r="V57" s="721">
        <f t="shared" si="14"/>
        <v>0</v>
      </c>
      <c r="W57" s="722">
        <f t="shared" si="15"/>
        <v>0</v>
      </c>
      <c r="X57" s="442"/>
      <c r="Y57" s="442"/>
      <c r="Z57" s="442"/>
      <c r="AA57" s="442"/>
      <c r="AB57" s="442"/>
      <c r="AC57" s="442"/>
      <c r="AD57" s="442"/>
      <c r="AE57" s="442"/>
      <c r="AF57" s="442"/>
      <c r="AG57" s="442"/>
      <c r="AH57" s="442"/>
      <c r="AI57" s="442"/>
      <c r="AJ57" s="442"/>
      <c r="AK57" s="442"/>
      <c r="AL57" s="442"/>
      <c r="AM57" s="442"/>
      <c r="AN57" s="442"/>
      <c r="AO57" s="442"/>
      <c r="AP57" s="442"/>
      <c r="AQ57" s="442"/>
      <c r="AR57" s="442"/>
      <c r="AS57" s="442"/>
      <c r="AT57" s="442"/>
      <c r="AU57" s="442"/>
      <c r="AV57" s="442"/>
      <c r="AW57" s="442"/>
      <c r="AX57" s="442"/>
      <c r="AY57" s="442"/>
      <c r="AZ57" s="442"/>
    </row>
    <row r="58" spans="2:52" ht="20.100000000000001" hidden="1" customHeight="1" outlineLevel="1">
      <c r="B58" s="434"/>
      <c r="C58" s="1002"/>
      <c r="D58" s="1003"/>
      <c r="E58" s="1003"/>
      <c r="F58" s="1004"/>
      <c r="G58" s="1005"/>
      <c r="H58" s="1006"/>
      <c r="I58" s="1006"/>
      <c r="J58" s="1006"/>
      <c r="K58" s="1007"/>
      <c r="L58" s="715"/>
      <c r="M58" s="715"/>
      <c r="N58" s="715"/>
      <c r="O58" s="715"/>
      <c r="P58" s="715"/>
      <c r="Q58" s="715"/>
      <c r="R58" s="715"/>
      <c r="S58" s="716"/>
      <c r="T58" s="717"/>
      <c r="U58" s="720">
        <f t="shared" si="13"/>
        <v>0</v>
      </c>
      <c r="V58" s="721">
        <f t="shared" si="14"/>
        <v>0</v>
      </c>
      <c r="W58" s="722">
        <f t="shared" si="15"/>
        <v>0</v>
      </c>
      <c r="X58" s="442"/>
      <c r="Y58" s="442"/>
      <c r="Z58" s="442"/>
      <c r="AA58" s="442"/>
      <c r="AB58" s="442"/>
      <c r="AC58" s="442"/>
      <c r="AD58" s="442"/>
      <c r="AE58" s="442"/>
      <c r="AF58" s="442"/>
      <c r="AG58" s="442"/>
      <c r="AH58" s="442"/>
      <c r="AI58" s="442"/>
      <c r="AJ58" s="442"/>
      <c r="AK58" s="442"/>
      <c r="AL58" s="442"/>
      <c r="AM58" s="442"/>
      <c r="AN58" s="442"/>
      <c r="AO58" s="442"/>
      <c r="AP58" s="442"/>
      <c r="AQ58" s="442"/>
      <c r="AR58" s="442"/>
      <c r="AS58" s="442"/>
      <c r="AT58" s="442"/>
      <c r="AU58" s="442"/>
      <c r="AV58" s="442"/>
      <c r="AW58" s="442"/>
      <c r="AX58" s="442"/>
      <c r="AY58" s="442"/>
      <c r="AZ58" s="442"/>
    </row>
    <row r="59" spans="2:52" ht="20.100000000000001" hidden="1" customHeight="1" outlineLevel="1">
      <c r="B59" s="434"/>
      <c r="C59" s="1002"/>
      <c r="D59" s="1003"/>
      <c r="E59" s="1003"/>
      <c r="F59" s="1004"/>
      <c r="G59" s="1005"/>
      <c r="H59" s="1006"/>
      <c r="I59" s="1006"/>
      <c r="J59" s="1006"/>
      <c r="K59" s="1007"/>
      <c r="L59" s="715"/>
      <c r="M59" s="715"/>
      <c r="N59" s="715"/>
      <c r="O59" s="715"/>
      <c r="P59" s="715"/>
      <c r="Q59" s="715"/>
      <c r="R59" s="715"/>
      <c r="S59" s="716"/>
      <c r="T59" s="717"/>
      <c r="U59" s="720">
        <f t="shared" si="13"/>
        <v>0</v>
      </c>
      <c r="V59" s="721">
        <f t="shared" si="14"/>
        <v>0</v>
      </c>
      <c r="W59" s="722">
        <f t="shared" si="15"/>
        <v>0</v>
      </c>
      <c r="X59" s="442"/>
      <c r="Y59" s="442"/>
      <c r="Z59" s="442"/>
      <c r="AA59" s="442"/>
      <c r="AB59" s="442"/>
      <c r="AC59" s="442"/>
      <c r="AD59" s="442"/>
      <c r="AE59" s="442"/>
      <c r="AF59" s="442"/>
      <c r="AG59" s="442"/>
      <c r="AH59" s="442"/>
      <c r="AI59" s="442"/>
      <c r="AJ59" s="442"/>
      <c r="AK59" s="442"/>
      <c r="AL59" s="442"/>
      <c r="AM59" s="442"/>
      <c r="AN59" s="442"/>
      <c r="AO59" s="442"/>
      <c r="AP59" s="442"/>
      <c r="AQ59" s="442"/>
      <c r="AR59" s="442"/>
      <c r="AS59" s="442"/>
      <c r="AT59" s="442"/>
      <c r="AU59" s="442"/>
      <c r="AV59" s="442"/>
      <c r="AW59" s="442"/>
      <c r="AX59" s="442"/>
      <c r="AY59" s="442"/>
      <c r="AZ59" s="442"/>
    </row>
    <row r="60" spans="2:52" s="19" customFormat="1" ht="9.9499999999999993" hidden="1" customHeight="1" outlineLevel="1">
      <c r="B60" s="435"/>
      <c r="C60" s="437"/>
      <c r="D60" s="437"/>
      <c r="E60" s="437"/>
      <c r="F60" s="437"/>
      <c r="G60" s="666"/>
      <c r="H60" s="666"/>
      <c r="I60" s="666"/>
      <c r="J60" s="666"/>
      <c r="K60" s="666"/>
      <c r="L60" s="438"/>
      <c r="M60" s="438"/>
      <c r="N60" s="438"/>
      <c r="O60" s="438"/>
      <c r="P60" s="438"/>
      <c r="Q60" s="438"/>
      <c r="R60" s="438"/>
      <c r="S60" s="438"/>
      <c r="T60" s="439"/>
      <c r="U60" s="439"/>
      <c r="V60" s="439"/>
      <c r="W60" s="667"/>
      <c r="X60" s="668"/>
      <c r="Y60" s="668"/>
      <c r="Z60" s="668"/>
      <c r="AA60" s="668"/>
      <c r="AB60" s="668"/>
      <c r="AC60" s="668"/>
      <c r="AD60" s="668"/>
      <c r="AE60" s="668"/>
      <c r="AF60" s="668"/>
      <c r="AG60" s="668"/>
      <c r="AH60" s="668"/>
      <c r="AI60" s="668"/>
      <c r="AJ60" s="668"/>
      <c r="AK60" s="668"/>
      <c r="AL60" s="668"/>
      <c r="AM60" s="668"/>
      <c r="AN60" s="668"/>
      <c r="AO60" s="668"/>
      <c r="AP60" s="668"/>
      <c r="AQ60" s="668"/>
      <c r="AR60" s="668"/>
      <c r="AS60" s="668"/>
      <c r="AT60" s="668"/>
      <c r="AU60" s="668"/>
      <c r="AV60" s="668"/>
      <c r="AW60" s="668"/>
      <c r="AX60" s="668"/>
      <c r="AY60" s="668"/>
      <c r="AZ60" s="668"/>
    </row>
    <row r="61" spans="2:52" ht="20.100000000000001" customHeight="1" collapsed="1">
      <c r="B61" s="714">
        <f>B49+1</f>
        <v>5</v>
      </c>
      <c r="C61" s="1013"/>
      <c r="D61" s="1014"/>
      <c r="E61" s="1014"/>
      <c r="F61" s="1015"/>
      <c r="G61" s="1016"/>
      <c r="H61" s="1017"/>
      <c r="I61" s="1017"/>
      <c r="J61" s="1017"/>
      <c r="K61" s="1018"/>
      <c r="L61" s="701">
        <f t="shared" ref="L61:R61" si="16">SUM(L62:L71)</f>
        <v>0</v>
      </c>
      <c r="M61" s="702">
        <f t="shared" si="16"/>
        <v>0</v>
      </c>
      <c r="N61" s="703">
        <f t="shared" si="16"/>
        <v>0</v>
      </c>
      <c r="O61" s="703">
        <f t="shared" si="16"/>
        <v>0</v>
      </c>
      <c r="P61" s="702">
        <f t="shared" si="16"/>
        <v>0</v>
      </c>
      <c r="Q61" s="704">
        <f t="shared" si="16"/>
        <v>0</v>
      </c>
      <c r="R61" s="701">
        <f t="shared" si="16"/>
        <v>0</v>
      </c>
      <c r="S61" s="705">
        <v>1</v>
      </c>
      <c r="T61" s="706">
        <f>(S62*T62)+(S63*T63)+(S64*T64)+(S65*T65)+(S66*T66)+(S67*T67)+(S68*T68)+(S69*T69)+(S70*T70)+(S71*T71)</f>
        <v>0</v>
      </c>
      <c r="U61" s="665">
        <f t="shared" ref="U61:U71" si="17">S61*T61*(1+MGKZ)*(1+Gewinn)*(1+Sicherheit)</f>
        <v>0</v>
      </c>
      <c r="V61" s="643">
        <f t="shared" ref="V61:V71" si="18">R61*Fertigung</f>
        <v>0</v>
      </c>
      <c r="W61" s="50">
        <f t="shared" ref="W61:W71" si="19">L61*$E$6+M61*$M$6+N61*$M$7+O61*$M$8+P61*$E$7+Q61*$M$9+U61+V61</f>
        <v>0</v>
      </c>
      <c r="X61" s="442"/>
      <c r="Y61" s="442"/>
      <c r="Z61" s="442"/>
      <c r="AA61" s="442"/>
      <c r="AB61" s="442"/>
      <c r="AC61" s="442"/>
      <c r="AD61" s="442"/>
      <c r="AE61" s="442"/>
      <c r="AF61" s="442"/>
      <c r="AG61" s="442"/>
      <c r="AH61" s="442"/>
      <c r="AI61" s="442"/>
      <c r="AJ61" s="442"/>
      <c r="AK61" s="442"/>
      <c r="AL61" s="442"/>
      <c r="AM61" s="442"/>
      <c r="AN61" s="442"/>
      <c r="AO61" s="442"/>
      <c r="AP61" s="442"/>
      <c r="AQ61" s="442"/>
      <c r="AR61" s="442"/>
      <c r="AS61" s="442"/>
      <c r="AT61" s="442"/>
      <c r="AU61" s="442"/>
      <c r="AV61" s="442"/>
      <c r="AW61" s="442"/>
      <c r="AX61" s="442"/>
      <c r="AY61" s="442"/>
      <c r="AZ61" s="442"/>
    </row>
    <row r="62" spans="2:52" ht="20.100000000000001" hidden="1" customHeight="1" outlineLevel="1">
      <c r="B62" s="433"/>
      <c r="C62" s="1002"/>
      <c r="D62" s="1003"/>
      <c r="E62" s="1003"/>
      <c r="F62" s="1004"/>
      <c r="G62" s="1005"/>
      <c r="H62" s="1006"/>
      <c r="I62" s="1006"/>
      <c r="J62" s="1006"/>
      <c r="K62" s="1007"/>
      <c r="L62" s="715"/>
      <c r="M62" s="715"/>
      <c r="N62" s="715"/>
      <c r="O62" s="715"/>
      <c r="P62" s="715"/>
      <c r="Q62" s="715"/>
      <c r="R62" s="715"/>
      <c r="S62" s="716"/>
      <c r="T62" s="717"/>
      <c r="U62" s="720">
        <f t="shared" si="17"/>
        <v>0</v>
      </c>
      <c r="V62" s="721">
        <f t="shared" si="18"/>
        <v>0</v>
      </c>
      <c r="W62" s="722">
        <f t="shared" si="19"/>
        <v>0</v>
      </c>
      <c r="X62" s="442"/>
      <c r="Y62" s="442"/>
      <c r="Z62" s="442"/>
      <c r="AA62" s="442"/>
      <c r="AB62" s="442"/>
      <c r="AC62" s="442"/>
      <c r="AD62" s="442"/>
      <c r="AE62" s="442"/>
      <c r="AF62" s="442"/>
      <c r="AG62" s="442"/>
      <c r="AH62" s="442"/>
      <c r="AI62" s="442"/>
      <c r="AJ62" s="442"/>
      <c r="AK62" s="442"/>
      <c r="AL62" s="442"/>
      <c r="AM62" s="442"/>
      <c r="AN62" s="442"/>
      <c r="AO62" s="442"/>
      <c r="AP62" s="442"/>
      <c r="AQ62" s="442"/>
      <c r="AR62" s="442"/>
      <c r="AS62" s="442"/>
      <c r="AT62" s="442"/>
      <c r="AU62" s="442"/>
      <c r="AV62" s="442"/>
      <c r="AW62" s="442"/>
      <c r="AX62" s="442"/>
      <c r="AY62" s="442"/>
      <c r="AZ62" s="442"/>
    </row>
    <row r="63" spans="2:52" ht="20.100000000000001" hidden="1" customHeight="1" outlineLevel="1">
      <c r="B63" s="434"/>
      <c r="C63" s="1002"/>
      <c r="D63" s="1003"/>
      <c r="E63" s="1003"/>
      <c r="F63" s="1004"/>
      <c r="G63" s="1005"/>
      <c r="H63" s="1006"/>
      <c r="I63" s="1006"/>
      <c r="J63" s="1006"/>
      <c r="K63" s="1007"/>
      <c r="L63" s="715"/>
      <c r="M63" s="715"/>
      <c r="N63" s="715"/>
      <c r="O63" s="715"/>
      <c r="P63" s="715"/>
      <c r="Q63" s="715"/>
      <c r="R63" s="715"/>
      <c r="S63" s="716"/>
      <c r="T63" s="717"/>
      <c r="U63" s="720">
        <f t="shared" si="17"/>
        <v>0</v>
      </c>
      <c r="V63" s="721">
        <f t="shared" si="18"/>
        <v>0</v>
      </c>
      <c r="W63" s="722">
        <f t="shared" si="19"/>
        <v>0</v>
      </c>
      <c r="X63" s="442"/>
      <c r="Y63" s="442"/>
      <c r="Z63" s="442"/>
      <c r="AA63" s="442"/>
      <c r="AB63" s="442"/>
      <c r="AC63" s="442"/>
      <c r="AD63" s="442"/>
      <c r="AE63" s="442"/>
      <c r="AF63" s="442"/>
      <c r="AG63" s="442"/>
      <c r="AH63" s="442"/>
      <c r="AI63" s="442"/>
      <c r="AJ63" s="442"/>
      <c r="AK63" s="442"/>
      <c r="AL63" s="442"/>
      <c r="AM63" s="442"/>
      <c r="AN63" s="442"/>
      <c r="AO63" s="442"/>
      <c r="AP63" s="442"/>
      <c r="AQ63" s="442"/>
      <c r="AR63" s="442"/>
      <c r="AS63" s="442"/>
      <c r="AT63" s="442"/>
      <c r="AU63" s="442"/>
      <c r="AV63" s="442"/>
      <c r="AW63" s="442"/>
      <c r="AX63" s="442"/>
      <c r="AY63" s="442"/>
      <c r="AZ63" s="442"/>
    </row>
    <row r="64" spans="2:52" ht="20.100000000000001" hidden="1" customHeight="1" outlineLevel="1">
      <c r="B64" s="434"/>
      <c r="C64" s="1002"/>
      <c r="D64" s="1003"/>
      <c r="E64" s="1003"/>
      <c r="F64" s="1004"/>
      <c r="G64" s="1005"/>
      <c r="H64" s="1006"/>
      <c r="I64" s="1006"/>
      <c r="J64" s="1006"/>
      <c r="K64" s="1007"/>
      <c r="L64" s="715"/>
      <c r="M64" s="715"/>
      <c r="N64" s="715"/>
      <c r="O64" s="715"/>
      <c r="P64" s="715"/>
      <c r="Q64" s="715"/>
      <c r="R64" s="715"/>
      <c r="S64" s="716"/>
      <c r="T64" s="717"/>
      <c r="U64" s="720">
        <f t="shared" si="17"/>
        <v>0</v>
      </c>
      <c r="V64" s="721">
        <f t="shared" si="18"/>
        <v>0</v>
      </c>
      <c r="W64" s="722">
        <f t="shared" si="19"/>
        <v>0</v>
      </c>
      <c r="X64" s="442"/>
      <c r="Y64" s="442"/>
      <c r="Z64" s="442"/>
      <c r="AA64" s="442"/>
      <c r="AB64" s="442"/>
      <c r="AC64" s="442"/>
      <c r="AD64" s="442"/>
      <c r="AE64" s="442"/>
      <c r="AF64" s="442"/>
      <c r="AG64" s="442"/>
      <c r="AH64" s="442"/>
      <c r="AI64" s="442"/>
      <c r="AJ64" s="442"/>
      <c r="AK64" s="442"/>
      <c r="AL64" s="442"/>
      <c r="AM64" s="442"/>
      <c r="AN64" s="442"/>
      <c r="AO64" s="442"/>
      <c r="AP64" s="442"/>
      <c r="AQ64" s="442"/>
      <c r="AR64" s="442"/>
      <c r="AS64" s="442"/>
      <c r="AT64" s="442"/>
      <c r="AU64" s="442"/>
      <c r="AV64" s="442"/>
      <c r="AW64" s="442"/>
      <c r="AX64" s="442"/>
      <c r="AY64" s="442"/>
      <c r="AZ64" s="442"/>
    </row>
    <row r="65" spans="2:52" ht="20.100000000000001" hidden="1" customHeight="1" outlineLevel="1">
      <c r="B65" s="434"/>
      <c r="C65" s="1002"/>
      <c r="D65" s="1003"/>
      <c r="E65" s="1003"/>
      <c r="F65" s="1004"/>
      <c r="G65" s="1005"/>
      <c r="H65" s="1006"/>
      <c r="I65" s="1006"/>
      <c r="J65" s="1006"/>
      <c r="K65" s="1007"/>
      <c r="L65" s="715"/>
      <c r="M65" s="715"/>
      <c r="N65" s="715"/>
      <c r="O65" s="715"/>
      <c r="P65" s="715"/>
      <c r="Q65" s="715"/>
      <c r="R65" s="715"/>
      <c r="S65" s="716"/>
      <c r="T65" s="717"/>
      <c r="U65" s="720">
        <f t="shared" si="17"/>
        <v>0</v>
      </c>
      <c r="V65" s="721">
        <f t="shared" si="18"/>
        <v>0</v>
      </c>
      <c r="W65" s="722">
        <f t="shared" si="19"/>
        <v>0</v>
      </c>
      <c r="X65" s="442"/>
      <c r="Y65" s="442"/>
      <c r="Z65" s="442"/>
      <c r="AA65" s="442"/>
      <c r="AB65" s="442"/>
      <c r="AC65" s="442"/>
      <c r="AD65" s="442"/>
      <c r="AE65" s="442"/>
      <c r="AF65" s="442"/>
      <c r="AG65" s="442"/>
      <c r="AH65" s="442"/>
      <c r="AI65" s="442"/>
      <c r="AJ65" s="442"/>
      <c r="AK65" s="442"/>
      <c r="AL65" s="442"/>
      <c r="AM65" s="442"/>
      <c r="AN65" s="442"/>
      <c r="AO65" s="442"/>
      <c r="AP65" s="442"/>
      <c r="AQ65" s="442"/>
      <c r="AR65" s="442"/>
      <c r="AS65" s="442"/>
      <c r="AT65" s="442"/>
      <c r="AU65" s="442"/>
      <c r="AV65" s="442"/>
      <c r="AW65" s="442"/>
      <c r="AX65" s="442"/>
      <c r="AY65" s="442"/>
      <c r="AZ65" s="442"/>
    </row>
    <row r="66" spans="2:52" ht="20.100000000000001" hidden="1" customHeight="1" outlineLevel="1">
      <c r="B66" s="434"/>
      <c r="C66" s="1002"/>
      <c r="D66" s="1003"/>
      <c r="E66" s="1003"/>
      <c r="F66" s="1004"/>
      <c r="G66" s="1005"/>
      <c r="H66" s="1006"/>
      <c r="I66" s="1006"/>
      <c r="J66" s="1006"/>
      <c r="K66" s="1007"/>
      <c r="L66" s="715"/>
      <c r="M66" s="715"/>
      <c r="N66" s="715"/>
      <c r="O66" s="715"/>
      <c r="P66" s="715"/>
      <c r="Q66" s="715"/>
      <c r="R66" s="715"/>
      <c r="S66" s="716"/>
      <c r="T66" s="717"/>
      <c r="U66" s="720">
        <f t="shared" si="17"/>
        <v>0</v>
      </c>
      <c r="V66" s="721">
        <f t="shared" si="18"/>
        <v>0</v>
      </c>
      <c r="W66" s="722">
        <f t="shared" si="19"/>
        <v>0</v>
      </c>
      <c r="X66" s="442"/>
      <c r="Y66" s="442"/>
      <c r="Z66" s="442"/>
      <c r="AA66" s="442"/>
      <c r="AB66" s="442"/>
      <c r="AC66" s="442"/>
      <c r="AD66" s="442"/>
      <c r="AE66" s="442"/>
      <c r="AF66" s="442"/>
      <c r="AG66" s="442"/>
      <c r="AH66" s="442"/>
      <c r="AI66" s="442"/>
      <c r="AJ66" s="442"/>
      <c r="AK66" s="442"/>
      <c r="AL66" s="442"/>
      <c r="AM66" s="442"/>
      <c r="AN66" s="442"/>
      <c r="AO66" s="442"/>
      <c r="AP66" s="442"/>
      <c r="AQ66" s="442"/>
      <c r="AR66" s="442"/>
      <c r="AS66" s="442"/>
      <c r="AT66" s="442"/>
      <c r="AU66" s="442"/>
      <c r="AV66" s="442"/>
      <c r="AW66" s="442"/>
      <c r="AX66" s="442"/>
      <c r="AY66" s="442"/>
      <c r="AZ66" s="442"/>
    </row>
    <row r="67" spans="2:52" ht="20.100000000000001" hidden="1" customHeight="1" outlineLevel="1">
      <c r="B67" s="434"/>
      <c r="C67" s="1002"/>
      <c r="D67" s="1003"/>
      <c r="E67" s="1003"/>
      <c r="F67" s="1004"/>
      <c r="G67" s="1005"/>
      <c r="H67" s="1006"/>
      <c r="I67" s="1006"/>
      <c r="J67" s="1006"/>
      <c r="K67" s="1007"/>
      <c r="L67" s="715"/>
      <c r="M67" s="715"/>
      <c r="N67" s="715"/>
      <c r="O67" s="715"/>
      <c r="P67" s="715"/>
      <c r="Q67" s="715"/>
      <c r="R67" s="715"/>
      <c r="S67" s="716"/>
      <c r="T67" s="717"/>
      <c r="U67" s="720">
        <f t="shared" si="17"/>
        <v>0</v>
      </c>
      <c r="V67" s="721">
        <f t="shared" si="18"/>
        <v>0</v>
      </c>
      <c r="W67" s="722">
        <f t="shared" si="19"/>
        <v>0</v>
      </c>
      <c r="X67" s="442"/>
      <c r="Y67" s="442"/>
      <c r="Z67" s="442"/>
      <c r="AA67" s="442"/>
      <c r="AB67" s="442"/>
      <c r="AC67" s="442"/>
      <c r="AD67" s="442"/>
      <c r="AE67" s="442"/>
      <c r="AF67" s="442"/>
      <c r="AG67" s="442"/>
      <c r="AH67" s="442"/>
      <c r="AI67" s="442"/>
      <c r="AJ67" s="442"/>
      <c r="AK67" s="442"/>
      <c r="AL67" s="442"/>
      <c r="AM67" s="442"/>
      <c r="AN67" s="442"/>
      <c r="AO67" s="442"/>
      <c r="AP67" s="442"/>
      <c r="AQ67" s="442"/>
      <c r="AR67" s="442"/>
      <c r="AS67" s="442"/>
      <c r="AT67" s="442"/>
      <c r="AU67" s="442"/>
      <c r="AV67" s="442"/>
      <c r="AW67" s="442"/>
      <c r="AX67" s="442"/>
      <c r="AY67" s="442"/>
      <c r="AZ67" s="442"/>
    </row>
    <row r="68" spans="2:52" ht="20.100000000000001" hidden="1" customHeight="1" outlineLevel="1">
      <c r="B68" s="434"/>
      <c r="C68" s="1002"/>
      <c r="D68" s="1003"/>
      <c r="E68" s="1003"/>
      <c r="F68" s="1004"/>
      <c r="G68" s="1005"/>
      <c r="H68" s="1006"/>
      <c r="I68" s="1006"/>
      <c r="J68" s="1006"/>
      <c r="K68" s="1007"/>
      <c r="L68" s="715"/>
      <c r="M68" s="715"/>
      <c r="N68" s="715"/>
      <c r="O68" s="715"/>
      <c r="P68" s="715"/>
      <c r="Q68" s="715"/>
      <c r="R68" s="715"/>
      <c r="S68" s="716"/>
      <c r="T68" s="717"/>
      <c r="U68" s="720">
        <f t="shared" si="17"/>
        <v>0</v>
      </c>
      <c r="V68" s="721">
        <f t="shared" si="18"/>
        <v>0</v>
      </c>
      <c r="W68" s="722">
        <f t="shared" si="19"/>
        <v>0</v>
      </c>
      <c r="X68" s="442"/>
      <c r="Y68" s="442"/>
      <c r="Z68" s="442"/>
      <c r="AA68" s="442"/>
      <c r="AB68" s="442"/>
      <c r="AC68" s="442"/>
      <c r="AD68" s="442"/>
      <c r="AE68" s="442"/>
      <c r="AF68" s="442"/>
      <c r="AG68" s="442"/>
      <c r="AH68" s="442"/>
      <c r="AI68" s="442"/>
      <c r="AJ68" s="442"/>
      <c r="AK68" s="442"/>
      <c r="AL68" s="442"/>
      <c r="AM68" s="442"/>
      <c r="AN68" s="442"/>
      <c r="AO68" s="442"/>
      <c r="AP68" s="442"/>
      <c r="AQ68" s="442"/>
      <c r="AR68" s="442"/>
      <c r="AS68" s="442"/>
      <c r="AT68" s="442"/>
      <c r="AU68" s="442"/>
      <c r="AV68" s="442"/>
      <c r="AW68" s="442"/>
      <c r="AX68" s="442"/>
      <c r="AY68" s="442"/>
      <c r="AZ68" s="442"/>
    </row>
    <row r="69" spans="2:52" ht="20.100000000000001" hidden="1" customHeight="1" outlineLevel="1">
      <c r="B69" s="434"/>
      <c r="C69" s="1002"/>
      <c r="D69" s="1003"/>
      <c r="E69" s="1003"/>
      <c r="F69" s="1004"/>
      <c r="G69" s="1005"/>
      <c r="H69" s="1006"/>
      <c r="I69" s="1006"/>
      <c r="J69" s="1006"/>
      <c r="K69" s="1007"/>
      <c r="L69" s="715"/>
      <c r="M69" s="715"/>
      <c r="N69" s="715"/>
      <c r="O69" s="715"/>
      <c r="P69" s="715"/>
      <c r="Q69" s="715"/>
      <c r="R69" s="715"/>
      <c r="S69" s="716"/>
      <c r="T69" s="717"/>
      <c r="U69" s="720">
        <f t="shared" si="17"/>
        <v>0</v>
      </c>
      <c r="V69" s="721">
        <f t="shared" si="18"/>
        <v>0</v>
      </c>
      <c r="W69" s="722">
        <f t="shared" si="19"/>
        <v>0</v>
      </c>
      <c r="X69" s="442"/>
      <c r="Y69" s="442"/>
      <c r="Z69" s="442"/>
      <c r="AA69" s="442"/>
      <c r="AB69" s="442"/>
      <c r="AC69" s="442"/>
      <c r="AD69" s="442"/>
      <c r="AE69" s="442"/>
      <c r="AF69" s="442"/>
      <c r="AG69" s="442"/>
      <c r="AH69" s="442"/>
      <c r="AI69" s="442"/>
      <c r="AJ69" s="442"/>
      <c r="AK69" s="442"/>
      <c r="AL69" s="442"/>
      <c r="AM69" s="442"/>
      <c r="AN69" s="442"/>
      <c r="AO69" s="442"/>
      <c r="AP69" s="442"/>
      <c r="AQ69" s="442"/>
      <c r="AR69" s="442"/>
      <c r="AS69" s="442"/>
      <c r="AT69" s="442"/>
      <c r="AU69" s="442"/>
      <c r="AV69" s="442"/>
      <c r="AW69" s="442"/>
      <c r="AX69" s="442"/>
      <c r="AY69" s="442"/>
      <c r="AZ69" s="442"/>
    </row>
    <row r="70" spans="2:52" ht="20.100000000000001" hidden="1" customHeight="1" outlineLevel="1">
      <c r="B70" s="434"/>
      <c r="C70" s="1002"/>
      <c r="D70" s="1003"/>
      <c r="E70" s="1003"/>
      <c r="F70" s="1004"/>
      <c r="G70" s="1005"/>
      <c r="H70" s="1006"/>
      <c r="I70" s="1006"/>
      <c r="J70" s="1006"/>
      <c r="K70" s="1007"/>
      <c r="L70" s="715"/>
      <c r="M70" s="715"/>
      <c r="N70" s="715"/>
      <c r="O70" s="715"/>
      <c r="P70" s="715"/>
      <c r="Q70" s="715"/>
      <c r="R70" s="715"/>
      <c r="S70" s="716"/>
      <c r="T70" s="717"/>
      <c r="U70" s="720">
        <f t="shared" si="17"/>
        <v>0</v>
      </c>
      <c r="V70" s="721">
        <f t="shared" si="18"/>
        <v>0</v>
      </c>
      <c r="W70" s="722">
        <f t="shared" si="19"/>
        <v>0</v>
      </c>
      <c r="X70" s="442"/>
      <c r="Y70" s="442"/>
      <c r="Z70" s="442"/>
      <c r="AA70" s="442"/>
      <c r="AB70" s="442"/>
      <c r="AC70" s="442"/>
      <c r="AD70" s="442"/>
      <c r="AE70" s="442"/>
      <c r="AF70" s="442"/>
      <c r="AG70" s="442"/>
      <c r="AH70" s="442"/>
      <c r="AI70" s="442"/>
      <c r="AJ70" s="442"/>
      <c r="AK70" s="442"/>
      <c r="AL70" s="442"/>
      <c r="AM70" s="442"/>
      <c r="AN70" s="442"/>
      <c r="AO70" s="442"/>
      <c r="AP70" s="442"/>
      <c r="AQ70" s="442"/>
      <c r="AR70" s="442"/>
      <c r="AS70" s="442"/>
      <c r="AT70" s="442"/>
      <c r="AU70" s="442"/>
      <c r="AV70" s="442"/>
      <c r="AW70" s="442"/>
      <c r="AX70" s="442"/>
      <c r="AY70" s="442"/>
      <c r="AZ70" s="442"/>
    </row>
    <row r="71" spans="2:52" ht="20.100000000000001" hidden="1" customHeight="1" outlineLevel="1">
      <c r="B71" s="434"/>
      <c r="C71" s="1002"/>
      <c r="D71" s="1003"/>
      <c r="E71" s="1003"/>
      <c r="F71" s="1004"/>
      <c r="G71" s="1005"/>
      <c r="H71" s="1006"/>
      <c r="I71" s="1006"/>
      <c r="J71" s="1006"/>
      <c r="K71" s="1007"/>
      <c r="L71" s="715"/>
      <c r="M71" s="715"/>
      <c r="N71" s="715"/>
      <c r="O71" s="715"/>
      <c r="P71" s="715"/>
      <c r="Q71" s="715"/>
      <c r="R71" s="715"/>
      <c r="S71" s="716"/>
      <c r="T71" s="717"/>
      <c r="U71" s="720">
        <f t="shared" si="17"/>
        <v>0</v>
      </c>
      <c r="V71" s="721">
        <f t="shared" si="18"/>
        <v>0</v>
      </c>
      <c r="W71" s="722">
        <f t="shared" si="19"/>
        <v>0</v>
      </c>
      <c r="X71" s="442"/>
      <c r="Y71" s="442"/>
      <c r="Z71" s="442"/>
      <c r="AA71" s="442"/>
      <c r="AB71" s="442"/>
      <c r="AC71" s="442"/>
      <c r="AD71" s="442"/>
      <c r="AE71" s="442"/>
      <c r="AF71" s="442"/>
      <c r="AG71" s="442"/>
      <c r="AH71" s="442"/>
      <c r="AI71" s="442"/>
      <c r="AJ71" s="442"/>
      <c r="AK71" s="442"/>
      <c r="AL71" s="442"/>
      <c r="AM71" s="442"/>
      <c r="AN71" s="442"/>
      <c r="AO71" s="442"/>
      <c r="AP71" s="442"/>
      <c r="AQ71" s="442"/>
      <c r="AR71" s="442"/>
      <c r="AS71" s="442"/>
      <c r="AT71" s="442"/>
      <c r="AU71" s="442"/>
      <c r="AV71" s="442"/>
      <c r="AW71" s="442"/>
      <c r="AX71" s="442"/>
      <c r="AY71" s="442"/>
      <c r="AZ71" s="442"/>
    </row>
    <row r="72" spans="2:52" s="19" customFormat="1" ht="9.9499999999999993" hidden="1" customHeight="1" outlineLevel="1">
      <c r="B72" s="435"/>
      <c r="C72" s="437"/>
      <c r="D72" s="437"/>
      <c r="E72" s="437"/>
      <c r="F72" s="437"/>
      <c r="G72" s="666"/>
      <c r="H72" s="666"/>
      <c r="I72" s="666"/>
      <c r="J72" s="666"/>
      <c r="K72" s="666"/>
      <c r="L72" s="438"/>
      <c r="M72" s="438"/>
      <c r="N72" s="438"/>
      <c r="O72" s="438"/>
      <c r="P72" s="438"/>
      <c r="Q72" s="438"/>
      <c r="R72" s="438"/>
      <c r="S72" s="438"/>
      <c r="T72" s="439"/>
      <c r="U72" s="439"/>
      <c r="V72" s="439"/>
      <c r="W72" s="667"/>
      <c r="X72" s="668"/>
      <c r="Y72" s="668"/>
      <c r="Z72" s="668"/>
      <c r="AA72" s="668"/>
      <c r="AB72" s="668"/>
      <c r="AC72" s="668"/>
      <c r="AD72" s="668"/>
      <c r="AE72" s="668"/>
      <c r="AF72" s="668"/>
      <c r="AG72" s="668"/>
      <c r="AH72" s="668"/>
      <c r="AI72" s="668"/>
      <c r="AJ72" s="668"/>
      <c r="AK72" s="668"/>
      <c r="AL72" s="668"/>
      <c r="AM72" s="668"/>
      <c r="AN72" s="668"/>
      <c r="AO72" s="668"/>
      <c r="AP72" s="668"/>
      <c r="AQ72" s="668"/>
      <c r="AR72" s="668"/>
      <c r="AS72" s="668"/>
      <c r="AT72" s="668"/>
      <c r="AU72" s="668"/>
      <c r="AV72" s="668"/>
      <c r="AW72" s="668"/>
      <c r="AX72" s="668"/>
      <c r="AY72" s="668"/>
      <c r="AZ72" s="668"/>
    </row>
    <row r="73" spans="2:52" ht="20.100000000000001" customHeight="1" collapsed="1">
      <c r="B73" s="714">
        <f>B61+1</f>
        <v>6</v>
      </c>
      <c r="C73" s="1013"/>
      <c r="D73" s="1014"/>
      <c r="E73" s="1014"/>
      <c r="F73" s="1015"/>
      <c r="G73" s="1016"/>
      <c r="H73" s="1017"/>
      <c r="I73" s="1017"/>
      <c r="J73" s="1017"/>
      <c r="K73" s="1018"/>
      <c r="L73" s="701">
        <f t="shared" ref="L73:R73" si="20">SUM(L74:L83)</f>
        <v>0</v>
      </c>
      <c r="M73" s="702">
        <f t="shared" si="20"/>
        <v>0</v>
      </c>
      <c r="N73" s="703">
        <f t="shared" si="20"/>
        <v>0</v>
      </c>
      <c r="O73" s="703">
        <f t="shared" si="20"/>
        <v>0</v>
      </c>
      <c r="P73" s="702">
        <f t="shared" si="20"/>
        <v>0</v>
      </c>
      <c r="Q73" s="704">
        <f t="shared" si="20"/>
        <v>0</v>
      </c>
      <c r="R73" s="701">
        <f t="shared" si="20"/>
        <v>0</v>
      </c>
      <c r="S73" s="705">
        <v>1</v>
      </c>
      <c r="T73" s="706">
        <f>(S74*T74)+(S75*T75)+(S76*T76)+(S77*T77)+(S78*T78)+(S79*T79)+(S80*T80)+(S81*T81)+(S82*T82)+(S83*T83)</f>
        <v>0</v>
      </c>
      <c r="U73" s="665">
        <f t="shared" ref="U73:U83" si="21">S73*T73*(1+MGKZ)*(1+Gewinn)*(1+Sicherheit)</f>
        <v>0</v>
      </c>
      <c r="V73" s="643">
        <f t="shared" ref="V73:V83" si="22">R73*Fertigung</f>
        <v>0</v>
      </c>
      <c r="W73" s="50">
        <f t="shared" ref="W73:W83" si="23">L73*$E$6+M73*$M$6+N73*$M$7+O73*$M$8+P73*$E$7+Q73*$M$9+U73+V73</f>
        <v>0</v>
      </c>
      <c r="X73" s="442"/>
      <c r="Y73" s="442"/>
      <c r="Z73" s="442"/>
      <c r="AA73" s="442"/>
      <c r="AB73" s="442"/>
      <c r="AC73" s="442"/>
      <c r="AD73" s="442"/>
      <c r="AE73" s="442"/>
      <c r="AF73" s="442"/>
      <c r="AG73" s="442"/>
      <c r="AH73" s="442"/>
      <c r="AI73" s="442"/>
      <c r="AJ73" s="442"/>
      <c r="AK73" s="442"/>
      <c r="AL73" s="442"/>
      <c r="AM73" s="442"/>
      <c r="AN73" s="442"/>
      <c r="AO73" s="442"/>
      <c r="AP73" s="442"/>
      <c r="AQ73" s="442"/>
      <c r="AR73" s="442"/>
      <c r="AS73" s="442"/>
      <c r="AT73" s="442"/>
      <c r="AU73" s="442"/>
      <c r="AV73" s="442"/>
      <c r="AW73" s="442"/>
      <c r="AX73" s="442"/>
      <c r="AY73" s="442"/>
      <c r="AZ73" s="442"/>
    </row>
    <row r="74" spans="2:52" ht="20.100000000000001" hidden="1" customHeight="1" outlineLevel="1">
      <c r="B74" s="433"/>
      <c r="C74" s="1002"/>
      <c r="D74" s="1003"/>
      <c r="E74" s="1003"/>
      <c r="F74" s="1004"/>
      <c r="G74" s="1005"/>
      <c r="H74" s="1006"/>
      <c r="I74" s="1006"/>
      <c r="J74" s="1006"/>
      <c r="K74" s="1007"/>
      <c r="L74" s="715"/>
      <c r="M74" s="715"/>
      <c r="N74" s="715"/>
      <c r="O74" s="715"/>
      <c r="P74" s="715"/>
      <c r="Q74" s="715"/>
      <c r="R74" s="715"/>
      <c r="S74" s="716"/>
      <c r="T74" s="717"/>
      <c r="U74" s="720">
        <f t="shared" si="21"/>
        <v>0</v>
      </c>
      <c r="V74" s="721">
        <f t="shared" si="22"/>
        <v>0</v>
      </c>
      <c r="W74" s="722">
        <f t="shared" si="23"/>
        <v>0</v>
      </c>
      <c r="X74" s="442"/>
      <c r="Y74" s="442"/>
      <c r="Z74" s="442"/>
      <c r="AA74" s="442"/>
      <c r="AB74" s="442"/>
      <c r="AC74" s="442"/>
      <c r="AD74" s="442"/>
      <c r="AE74" s="442"/>
      <c r="AF74" s="442"/>
      <c r="AG74" s="442"/>
      <c r="AH74" s="442"/>
      <c r="AI74" s="442"/>
      <c r="AJ74" s="442"/>
      <c r="AK74" s="442"/>
      <c r="AL74" s="442"/>
      <c r="AM74" s="442"/>
      <c r="AN74" s="442"/>
      <c r="AO74" s="442"/>
      <c r="AP74" s="442"/>
      <c r="AQ74" s="442"/>
      <c r="AR74" s="442"/>
      <c r="AS74" s="442"/>
      <c r="AT74" s="442"/>
      <c r="AU74" s="442"/>
      <c r="AV74" s="442"/>
      <c r="AW74" s="442"/>
      <c r="AX74" s="442"/>
      <c r="AY74" s="442"/>
      <c r="AZ74" s="442"/>
    </row>
    <row r="75" spans="2:52" ht="20.100000000000001" hidden="1" customHeight="1" outlineLevel="1">
      <c r="B75" s="434"/>
      <c r="C75" s="1002"/>
      <c r="D75" s="1003"/>
      <c r="E75" s="1003"/>
      <c r="F75" s="1004"/>
      <c r="G75" s="1005"/>
      <c r="H75" s="1006"/>
      <c r="I75" s="1006"/>
      <c r="J75" s="1006"/>
      <c r="K75" s="1007"/>
      <c r="L75" s="715"/>
      <c r="M75" s="715"/>
      <c r="N75" s="715"/>
      <c r="O75" s="715"/>
      <c r="P75" s="715"/>
      <c r="Q75" s="715"/>
      <c r="R75" s="715"/>
      <c r="S75" s="716"/>
      <c r="T75" s="717"/>
      <c r="U75" s="720">
        <f t="shared" si="21"/>
        <v>0</v>
      </c>
      <c r="V75" s="721">
        <f t="shared" si="22"/>
        <v>0</v>
      </c>
      <c r="W75" s="722">
        <f t="shared" si="23"/>
        <v>0</v>
      </c>
      <c r="X75" s="442"/>
      <c r="Y75" s="442"/>
      <c r="Z75" s="442"/>
      <c r="AA75" s="442"/>
      <c r="AB75" s="442"/>
      <c r="AC75" s="442"/>
      <c r="AD75" s="442"/>
      <c r="AE75" s="442"/>
      <c r="AF75" s="442"/>
      <c r="AG75" s="442"/>
      <c r="AH75" s="442"/>
      <c r="AI75" s="442"/>
      <c r="AJ75" s="442"/>
      <c r="AK75" s="442"/>
      <c r="AL75" s="442"/>
      <c r="AM75" s="442"/>
      <c r="AN75" s="442"/>
      <c r="AO75" s="442"/>
      <c r="AP75" s="442"/>
      <c r="AQ75" s="442"/>
      <c r="AR75" s="442"/>
      <c r="AS75" s="442"/>
      <c r="AT75" s="442"/>
      <c r="AU75" s="442"/>
      <c r="AV75" s="442"/>
      <c r="AW75" s="442"/>
      <c r="AX75" s="442"/>
      <c r="AY75" s="442"/>
      <c r="AZ75" s="442"/>
    </row>
    <row r="76" spans="2:52" ht="20.100000000000001" hidden="1" customHeight="1" outlineLevel="1">
      <c r="B76" s="434"/>
      <c r="C76" s="1002"/>
      <c r="D76" s="1003"/>
      <c r="E76" s="1003"/>
      <c r="F76" s="1004"/>
      <c r="G76" s="1005"/>
      <c r="H76" s="1006"/>
      <c r="I76" s="1006"/>
      <c r="J76" s="1006"/>
      <c r="K76" s="1007"/>
      <c r="L76" s="715"/>
      <c r="M76" s="715"/>
      <c r="N76" s="715"/>
      <c r="O76" s="715"/>
      <c r="P76" s="715"/>
      <c r="Q76" s="715"/>
      <c r="R76" s="715"/>
      <c r="S76" s="716"/>
      <c r="T76" s="717"/>
      <c r="U76" s="720">
        <f t="shared" si="21"/>
        <v>0</v>
      </c>
      <c r="V76" s="721">
        <f t="shared" si="22"/>
        <v>0</v>
      </c>
      <c r="W76" s="722">
        <f t="shared" si="23"/>
        <v>0</v>
      </c>
      <c r="X76" s="442"/>
      <c r="Y76" s="442"/>
      <c r="Z76" s="442"/>
      <c r="AA76" s="442"/>
      <c r="AB76" s="442"/>
      <c r="AC76" s="442"/>
      <c r="AD76" s="442"/>
      <c r="AE76" s="442"/>
      <c r="AF76" s="442"/>
      <c r="AG76" s="442"/>
      <c r="AH76" s="442"/>
      <c r="AI76" s="442"/>
      <c r="AJ76" s="442"/>
      <c r="AK76" s="442"/>
      <c r="AL76" s="442"/>
      <c r="AM76" s="442"/>
      <c r="AN76" s="442"/>
      <c r="AO76" s="442"/>
      <c r="AP76" s="442"/>
      <c r="AQ76" s="442"/>
      <c r="AR76" s="442"/>
      <c r="AS76" s="442"/>
      <c r="AT76" s="442"/>
      <c r="AU76" s="442"/>
      <c r="AV76" s="442"/>
      <c r="AW76" s="442"/>
      <c r="AX76" s="442"/>
      <c r="AY76" s="442"/>
      <c r="AZ76" s="442"/>
    </row>
    <row r="77" spans="2:52" ht="20.100000000000001" hidden="1" customHeight="1" outlineLevel="1">
      <c r="B77" s="434"/>
      <c r="C77" s="1002"/>
      <c r="D77" s="1003"/>
      <c r="E77" s="1003"/>
      <c r="F77" s="1004"/>
      <c r="G77" s="1005"/>
      <c r="H77" s="1006"/>
      <c r="I77" s="1006"/>
      <c r="J77" s="1006"/>
      <c r="K77" s="1007"/>
      <c r="L77" s="715"/>
      <c r="M77" s="715"/>
      <c r="N77" s="715"/>
      <c r="O77" s="715"/>
      <c r="P77" s="715"/>
      <c r="Q77" s="715"/>
      <c r="R77" s="715"/>
      <c r="S77" s="716"/>
      <c r="T77" s="717"/>
      <c r="U77" s="720">
        <f t="shared" si="21"/>
        <v>0</v>
      </c>
      <c r="V77" s="721">
        <f t="shared" si="22"/>
        <v>0</v>
      </c>
      <c r="W77" s="722">
        <f t="shared" si="23"/>
        <v>0</v>
      </c>
      <c r="X77" s="442"/>
      <c r="Y77" s="442"/>
      <c r="Z77" s="442"/>
      <c r="AA77" s="442"/>
      <c r="AB77" s="442"/>
      <c r="AC77" s="442"/>
      <c r="AD77" s="442"/>
      <c r="AE77" s="442"/>
      <c r="AF77" s="442"/>
      <c r="AG77" s="442"/>
      <c r="AH77" s="442"/>
      <c r="AI77" s="442"/>
      <c r="AJ77" s="442"/>
      <c r="AK77" s="442"/>
      <c r="AL77" s="442"/>
      <c r="AM77" s="442"/>
      <c r="AN77" s="442"/>
      <c r="AO77" s="442"/>
      <c r="AP77" s="442"/>
      <c r="AQ77" s="442"/>
      <c r="AR77" s="442"/>
      <c r="AS77" s="442"/>
      <c r="AT77" s="442"/>
      <c r="AU77" s="442"/>
      <c r="AV77" s="442"/>
      <c r="AW77" s="442"/>
      <c r="AX77" s="442"/>
      <c r="AY77" s="442"/>
      <c r="AZ77" s="442"/>
    </row>
    <row r="78" spans="2:52" ht="20.100000000000001" hidden="1" customHeight="1" outlineLevel="1">
      <c r="B78" s="434"/>
      <c r="C78" s="1002"/>
      <c r="D78" s="1003"/>
      <c r="E78" s="1003"/>
      <c r="F78" s="1004"/>
      <c r="G78" s="1005"/>
      <c r="H78" s="1006"/>
      <c r="I78" s="1006"/>
      <c r="J78" s="1006"/>
      <c r="K78" s="1007"/>
      <c r="L78" s="715"/>
      <c r="M78" s="715"/>
      <c r="N78" s="715"/>
      <c r="O78" s="715"/>
      <c r="P78" s="715"/>
      <c r="Q78" s="715"/>
      <c r="R78" s="715"/>
      <c r="S78" s="716"/>
      <c r="T78" s="717"/>
      <c r="U78" s="720">
        <f t="shared" si="21"/>
        <v>0</v>
      </c>
      <c r="V78" s="721">
        <f t="shared" si="22"/>
        <v>0</v>
      </c>
      <c r="W78" s="722">
        <f t="shared" si="23"/>
        <v>0</v>
      </c>
      <c r="X78" s="442"/>
      <c r="Y78" s="442"/>
      <c r="Z78" s="442"/>
      <c r="AA78" s="442"/>
      <c r="AB78" s="442"/>
      <c r="AC78" s="442"/>
      <c r="AD78" s="442"/>
      <c r="AE78" s="442"/>
      <c r="AF78" s="442"/>
      <c r="AG78" s="442"/>
      <c r="AH78" s="442"/>
      <c r="AI78" s="442"/>
      <c r="AJ78" s="442"/>
      <c r="AK78" s="442"/>
      <c r="AL78" s="442"/>
      <c r="AM78" s="442"/>
      <c r="AN78" s="442"/>
      <c r="AO78" s="442"/>
      <c r="AP78" s="442"/>
      <c r="AQ78" s="442"/>
      <c r="AR78" s="442"/>
      <c r="AS78" s="442"/>
      <c r="AT78" s="442"/>
      <c r="AU78" s="442"/>
      <c r="AV78" s="442"/>
      <c r="AW78" s="442"/>
      <c r="AX78" s="442"/>
      <c r="AY78" s="442"/>
      <c r="AZ78" s="442"/>
    </row>
    <row r="79" spans="2:52" ht="20.100000000000001" hidden="1" customHeight="1" outlineLevel="1">
      <c r="B79" s="434"/>
      <c r="C79" s="1002"/>
      <c r="D79" s="1003"/>
      <c r="E79" s="1003"/>
      <c r="F79" s="1004"/>
      <c r="G79" s="1005"/>
      <c r="H79" s="1006"/>
      <c r="I79" s="1006"/>
      <c r="J79" s="1006"/>
      <c r="K79" s="1007"/>
      <c r="L79" s="715"/>
      <c r="M79" s="715"/>
      <c r="N79" s="715"/>
      <c r="O79" s="715"/>
      <c r="P79" s="715"/>
      <c r="Q79" s="715"/>
      <c r="R79" s="715"/>
      <c r="S79" s="716"/>
      <c r="T79" s="717"/>
      <c r="U79" s="720">
        <f t="shared" si="21"/>
        <v>0</v>
      </c>
      <c r="V79" s="721">
        <f t="shared" si="22"/>
        <v>0</v>
      </c>
      <c r="W79" s="722">
        <f t="shared" si="23"/>
        <v>0</v>
      </c>
      <c r="X79" s="442"/>
      <c r="Y79" s="442"/>
      <c r="Z79" s="442"/>
      <c r="AA79" s="442"/>
      <c r="AB79" s="442"/>
      <c r="AC79" s="442"/>
      <c r="AD79" s="442"/>
      <c r="AE79" s="442"/>
      <c r="AF79" s="442"/>
      <c r="AG79" s="442"/>
      <c r="AH79" s="442"/>
      <c r="AI79" s="442"/>
      <c r="AJ79" s="442"/>
      <c r="AK79" s="442"/>
      <c r="AL79" s="442"/>
      <c r="AM79" s="442"/>
      <c r="AN79" s="442"/>
      <c r="AO79" s="442"/>
      <c r="AP79" s="442"/>
      <c r="AQ79" s="442"/>
      <c r="AR79" s="442"/>
      <c r="AS79" s="442"/>
      <c r="AT79" s="442"/>
      <c r="AU79" s="442"/>
      <c r="AV79" s="442"/>
      <c r="AW79" s="442"/>
      <c r="AX79" s="442"/>
      <c r="AY79" s="442"/>
      <c r="AZ79" s="442"/>
    </row>
    <row r="80" spans="2:52" ht="20.100000000000001" hidden="1" customHeight="1" outlineLevel="1">
      <c r="B80" s="434"/>
      <c r="C80" s="1002"/>
      <c r="D80" s="1003"/>
      <c r="E80" s="1003"/>
      <c r="F80" s="1004"/>
      <c r="G80" s="1005"/>
      <c r="H80" s="1006"/>
      <c r="I80" s="1006"/>
      <c r="J80" s="1006"/>
      <c r="K80" s="1007"/>
      <c r="L80" s="715"/>
      <c r="M80" s="715"/>
      <c r="N80" s="715"/>
      <c r="O80" s="715"/>
      <c r="P80" s="715"/>
      <c r="Q80" s="715"/>
      <c r="R80" s="715"/>
      <c r="S80" s="716"/>
      <c r="T80" s="717"/>
      <c r="U80" s="720">
        <f t="shared" si="21"/>
        <v>0</v>
      </c>
      <c r="V80" s="721">
        <f t="shared" si="22"/>
        <v>0</v>
      </c>
      <c r="W80" s="722">
        <f t="shared" si="23"/>
        <v>0</v>
      </c>
      <c r="X80" s="442"/>
      <c r="Y80" s="442"/>
      <c r="Z80" s="442"/>
      <c r="AA80" s="442"/>
      <c r="AB80" s="442"/>
      <c r="AC80" s="442"/>
      <c r="AD80" s="442"/>
      <c r="AE80" s="442"/>
      <c r="AF80" s="442"/>
      <c r="AG80" s="442"/>
      <c r="AH80" s="442"/>
      <c r="AI80" s="442"/>
      <c r="AJ80" s="442"/>
      <c r="AK80" s="442"/>
      <c r="AL80" s="442"/>
      <c r="AM80" s="442"/>
      <c r="AN80" s="442"/>
      <c r="AO80" s="442"/>
      <c r="AP80" s="442"/>
      <c r="AQ80" s="442"/>
      <c r="AR80" s="442"/>
      <c r="AS80" s="442"/>
      <c r="AT80" s="442"/>
      <c r="AU80" s="442"/>
      <c r="AV80" s="442"/>
      <c r="AW80" s="442"/>
      <c r="AX80" s="442"/>
      <c r="AY80" s="442"/>
      <c r="AZ80" s="442"/>
    </row>
    <row r="81" spans="2:52" ht="20.100000000000001" hidden="1" customHeight="1" outlineLevel="1">
      <c r="B81" s="434"/>
      <c r="C81" s="1002"/>
      <c r="D81" s="1003"/>
      <c r="E81" s="1003"/>
      <c r="F81" s="1004"/>
      <c r="G81" s="1005"/>
      <c r="H81" s="1006"/>
      <c r="I81" s="1006"/>
      <c r="J81" s="1006"/>
      <c r="K81" s="1007"/>
      <c r="L81" s="715"/>
      <c r="M81" s="715"/>
      <c r="N81" s="715"/>
      <c r="O81" s="715"/>
      <c r="P81" s="715"/>
      <c r="Q81" s="715"/>
      <c r="R81" s="715"/>
      <c r="S81" s="716"/>
      <c r="T81" s="717"/>
      <c r="U81" s="720">
        <f t="shared" si="21"/>
        <v>0</v>
      </c>
      <c r="V81" s="721">
        <f t="shared" si="22"/>
        <v>0</v>
      </c>
      <c r="W81" s="722">
        <f t="shared" si="23"/>
        <v>0</v>
      </c>
      <c r="X81" s="442"/>
      <c r="Y81" s="442"/>
      <c r="Z81" s="442"/>
      <c r="AA81" s="442"/>
      <c r="AB81" s="442"/>
      <c r="AC81" s="442"/>
      <c r="AD81" s="442"/>
      <c r="AE81" s="442"/>
      <c r="AF81" s="442"/>
      <c r="AG81" s="442"/>
      <c r="AH81" s="442"/>
      <c r="AI81" s="442"/>
      <c r="AJ81" s="442"/>
      <c r="AK81" s="442"/>
      <c r="AL81" s="442"/>
      <c r="AM81" s="442"/>
      <c r="AN81" s="442"/>
      <c r="AO81" s="442"/>
      <c r="AP81" s="442"/>
      <c r="AQ81" s="442"/>
      <c r="AR81" s="442"/>
      <c r="AS81" s="442"/>
      <c r="AT81" s="442"/>
      <c r="AU81" s="442"/>
      <c r="AV81" s="442"/>
      <c r="AW81" s="442"/>
      <c r="AX81" s="442"/>
      <c r="AY81" s="442"/>
      <c r="AZ81" s="442"/>
    </row>
    <row r="82" spans="2:52" ht="20.100000000000001" hidden="1" customHeight="1" outlineLevel="1">
      <c r="B82" s="434"/>
      <c r="C82" s="1002"/>
      <c r="D82" s="1003"/>
      <c r="E82" s="1003"/>
      <c r="F82" s="1004"/>
      <c r="G82" s="1005"/>
      <c r="H82" s="1006"/>
      <c r="I82" s="1006"/>
      <c r="J82" s="1006"/>
      <c r="K82" s="1007"/>
      <c r="L82" s="715"/>
      <c r="M82" s="715"/>
      <c r="N82" s="715"/>
      <c r="O82" s="715"/>
      <c r="P82" s="715"/>
      <c r="Q82" s="715"/>
      <c r="R82" s="715"/>
      <c r="S82" s="716"/>
      <c r="T82" s="717"/>
      <c r="U82" s="720">
        <f t="shared" si="21"/>
        <v>0</v>
      </c>
      <c r="V82" s="721">
        <f t="shared" si="22"/>
        <v>0</v>
      </c>
      <c r="W82" s="722">
        <f t="shared" si="23"/>
        <v>0</v>
      </c>
      <c r="X82" s="442"/>
      <c r="Y82" s="442"/>
      <c r="Z82" s="442"/>
      <c r="AA82" s="442"/>
      <c r="AB82" s="442"/>
      <c r="AC82" s="442"/>
      <c r="AD82" s="442"/>
      <c r="AE82" s="442"/>
      <c r="AF82" s="442"/>
      <c r="AG82" s="442"/>
      <c r="AH82" s="442"/>
      <c r="AI82" s="442"/>
      <c r="AJ82" s="442"/>
      <c r="AK82" s="442"/>
      <c r="AL82" s="442"/>
      <c r="AM82" s="442"/>
      <c r="AN82" s="442"/>
      <c r="AO82" s="442"/>
      <c r="AP82" s="442"/>
      <c r="AQ82" s="442"/>
      <c r="AR82" s="442"/>
      <c r="AS82" s="442"/>
      <c r="AT82" s="442"/>
      <c r="AU82" s="442"/>
      <c r="AV82" s="442"/>
      <c r="AW82" s="442"/>
      <c r="AX82" s="442"/>
      <c r="AY82" s="442"/>
      <c r="AZ82" s="442"/>
    </row>
    <row r="83" spans="2:52" ht="20.100000000000001" hidden="1" customHeight="1" outlineLevel="1">
      <c r="B83" s="434"/>
      <c r="C83" s="1002"/>
      <c r="D83" s="1003"/>
      <c r="E83" s="1003"/>
      <c r="F83" s="1004"/>
      <c r="G83" s="1005"/>
      <c r="H83" s="1006"/>
      <c r="I83" s="1006"/>
      <c r="J83" s="1006"/>
      <c r="K83" s="1007"/>
      <c r="L83" s="715"/>
      <c r="M83" s="715"/>
      <c r="N83" s="715"/>
      <c r="O83" s="715"/>
      <c r="P83" s="715"/>
      <c r="Q83" s="715"/>
      <c r="R83" s="715"/>
      <c r="S83" s="716"/>
      <c r="T83" s="717"/>
      <c r="U83" s="720">
        <f t="shared" si="21"/>
        <v>0</v>
      </c>
      <c r="V83" s="721">
        <f t="shared" si="22"/>
        <v>0</v>
      </c>
      <c r="W83" s="722">
        <f t="shared" si="23"/>
        <v>0</v>
      </c>
      <c r="X83" s="442"/>
      <c r="Y83" s="442"/>
      <c r="Z83" s="442"/>
      <c r="AA83" s="442"/>
      <c r="AB83" s="442"/>
      <c r="AC83" s="442"/>
      <c r="AD83" s="442"/>
      <c r="AE83" s="442"/>
      <c r="AF83" s="442"/>
      <c r="AG83" s="442"/>
      <c r="AH83" s="442"/>
      <c r="AI83" s="442"/>
      <c r="AJ83" s="442"/>
      <c r="AK83" s="442"/>
      <c r="AL83" s="442"/>
      <c r="AM83" s="442"/>
      <c r="AN83" s="442"/>
      <c r="AO83" s="442"/>
      <c r="AP83" s="442"/>
      <c r="AQ83" s="442"/>
      <c r="AR83" s="442"/>
      <c r="AS83" s="442"/>
      <c r="AT83" s="442"/>
      <c r="AU83" s="442"/>
      <c r="AV83" s="442"/>
      <c r="AW83" s="442"/>
      <c r="AX83" s="442"/>
      <c r="AY83" s="442"/>
      <c r="AZ83" s="442"/>
    </row>
    <row r="84" spans="2:52" s="19" customFormat="1" ht="9.9499999999999993" hidden="1" customHeight="1" outlineLevel="1">
      <c r="B84" s="435"/>
      <c r="C84" s="437"/>
      <c r="D84" s="437"/>
      <c r="E84" s="437"/>
      <c r="F84" s="437"/>
      <c r="G84" s="666"/>
      <c r="H84" s="666"/>
      <c r="I84" s="666"/>
      <c r="J84" s="666"/>
      <c r="K84" s="666"/>
      <c r="L84" s="438"/>
      <c r="M84" s="438"/>
      <c r="N84" s="438"/>
      <c r="O84" s="438"/>
      <c r="P84" s="438"/>
      <c r="Q84" s="438"/>
      <c r="R84" s="438"/>
      <c r="S84" s="438"/>
      <c r="T84" s="439"/>
      <c r="U84" s="439"/>
      <c r="V84" s="439"/>
      <c r="W84" s="667"/>
      <c r="X84" s="668"/>
      <c r="Y84" s="668"/>
      <c r="Z84" s="668"/>
      <c r="AA84" s="668"/>
      <c r="AB84" s="668"/>
      <c r="AC84" s="668"/>
      <c r="AD84" s="668"/>
      <c r="AE84" s="668"/>
      <c r="AF84" s="668"/>
      <c r="AG84" s="668"/>
      <c r="AH84" s="668"/>
      <c r="AI84" s="668"/>
      <c r="AJ84" s="668"/>
      <c r="AK84" s="668"/>
      <c r="AL84" s="668"/>
      <c r="AM84" s="668"/>
      <c r="AN84" s="668"/>
      <c r="AO84" s="668"/>
      <c r="AP84" s="668"/>
      <c r="AQ84" s="668"/>
      <c r="AR84" s="668"/>
      <c r="AS84" s="668"/>
      <c r="AT84" s="668"/>
      <c r="AU84" s="668"/>
      <c r="AV84" s="668"/>
      <c r="AW84" s="668"/>
      <c r="AX84" s="668"/>
      <c r="AY84" s="668"/>
      <c r="AZ84" s="668"/>
    </row>
    <row r="85" spans="2:52" ht="20.100000000000001" customHeight="1" collapsed="1">
      <c r="B85" s="714">
        <f>B73+1</f>
        <v>7</v>
      </c>
      <c r="C85" s="1013"/>
      <c r="D85" s="1014"/>
      <c r="E85" s="1014"/>
      <c r="F85" s="1015"/>
      <c r="G85" s="1016"/>
      <c r="H85" s="1017"/>
      <c r="I85" s="1017"/>
      <c r="J85" s="1017"/>
      <c r="K85" s="1018"/>
      <c r="L85" s="701">
        <f t="shared" ref="L85:R85" si="24">SUM(L86:L95)</f>
        <v>0</v>
      </c>
      <c r="M85" s="702">
        <f t="shared" si="24"/>
        <v>0</v>
      </c>
      <c r="N85" s="703">
        <f t="shared" si="24"/>
        <v>0</v>
      </c>
      <c r="O85" s="703">
        <f t="shared" si="24"/>
        <v>0</v>
      </c>
      <c r="P85" s="702">
        <f t="shared" si="24"/>
        <v>0</v>
      </c>
      <c r="Q85" s="704">
        <f t="shared" si="24"/>
        <v>0</v>
      </c>
      <c r="R85" s="701">
        <f t="shared" si="24"/>
        <v>0</v>
      </c>
      <c r="S85" s="705">
        <v>1</v>
      </c>
      <c r="T85" s="706">
        <f>(S86*T86)+(S87*T87)+(S88*T88)+(S89*T89)+(S90*T90)+(S91*T91)+(S92*T92)+(S93*T93)+(S94*T94)+(S95*T95)</f>
        <v>0</v>
      </c>
      <c r="U85" s="665">
        <f t="shared" ref="U85:U95" si="25">S85*T85*(1+MGKZ)*(1+Gewinn)*(1+Sicherheit)</f>
        <v>0</v>
      </c>
      <c r="V85" s="643">
        <f t="shared" ref="V85:V95" si="26">R85*Fertigung</f>
        <v>0</v>
      </c>
      <c r="W85" s="50">
        <f t="shared" ref="W85:W95" si="27">L85*$E$6+M85*$M$6+N85*$M$7+O85*$M$8+P85*$E$7+Q85*$M$9+U85+V85</f>
        <v>0</v>
      </c>
      <c r="X85" s="442"/>
      <c r="Y85" s="442"/>
      <c r="Z85" s="442"/>
      <c r="AA85" s="442"/>
      <c r="AB85" s="442"/>
      <c r="AC85" s="442"/>
      <c r="AD85" s="442"/>
      <c r="AE85" s="442"/>
      <c r="AF85" s="442"/>
      <c r="AG85" s="442"/>
      <c r="AH85" s="442"/>
      <c r="AI85" s="442"/>
      <c r="AJ85" s="442"/>
      <c r="AK85" s="442"/>
      <c r="AL85" s="442"/>
      <c r="AM85" s="442"/>
      <c r="AN85" s="442"/>
      <c r="AO85" s="442"/>
      <c r="AP85" s="442"/>
      <c r="AQ85" s="442"/>
      <c r="AR85" s="442"/>
      <c r="AS85" s="442"/>
      <c r="AT85" s="442"/>
      <c r="AU85" s="442"/>
      <c r="AV85" s="442"/>
      <c r="AW85" s="442"/>
      <c r="AX85" s="442"/>
      <c r="AY85" s="442"/>
      <c r="AZ85" s="442"/>
    </row>
    <row r="86" spans="2:52" ht="20.100000000000001" hidden="1" customHeight="1" outlineLevel="1">
      <c r="B86" s="433"/>
      <c r="C86" s="1002"/>
      <c r="D86" s="1003"/>
      <c r="E86" s="1003"/>
      <c r="F86" s="1004"/>
      <c r="G86" s="1005"/>
      <c r="H86" s="1006"/>
      <c r="I86" s="1006"/>
      <c r="J86" s="1006"/>
      <c r="K86" s="1007"/>
      <c r="L86" s="715"/>
      <c r="M86" s="715"/>
      <c r="N86" s="715"/>
      <c r="O86" s="715"/>
      <c r="P86" s="715"/>
      <c r="Q86" s="715"/>
      <c r="R86" s="715"/>
      <c r="S86" s="716"/>
      <c r="T86" s="717"/>
      <c r="U86" s="720">
        <f t="shared" si="25"/>
        <v>0</v>
      </c>
      <c r="V86" s="721">
        <f t="shared" si="26"/>
        <v>0</v>
      </c>
      <c r="W86" s="722">
        <f t="shared" si="27"/>
        <v>0</v>
      </c>
      <c r="X86" s="442"/>
      <c r="Y86" s="442"/>
      <c r="Z86" s="442"/>
      <c r="AA86" s="442"/>
      <c r="AB86" s="442"/>
      <c r="AC86" s="442"/>
      <c r="AD86" s="442"/>
      <c r="AE86" s="442"/>
      <c r="AF86" s="442"/>
      <c r="AG86" s="442"/>
      <c r="AH86" s="442"/>
      <c r="AI86" s="442"/>
      <c r="AJ86" s="442"/>
      <c r="AK86" s="442"/>
      <c r="AL86" s="442"/>
      <c r="AM86" s="442"/>
      <c r="AN86" s="442"/>
      <c r="AO86" s="442"/>
      <c r="AP86" s="442"/>
      <c r="AQ86" s="442"/>
      <c r="AR86" s="442"/>
      <c r="AS86" s="442"/>
      <c r="AT86" s="442"/>
      <c r="AU86" s="442"/>
      <c r="AV86" s="442"/>
      <c r="AW86" s="442"/>
      <c r="AX86" s="442"/>
      <c r="AY86" s="442"/>
      <c r="AZ86" s="442"/>
    </row>
    <row r="87" spans="2:52" ht="20.100000000000001" hidden="1" customHeight="1" outlineLevel="1">
      <c r="B87" s="434"/>
      <c r="C87" s="1002"/>
      <c r="D87" s="1003"/>
      <c r="E87" s="1003"/>
      <c r="F87" s="1004"/>
      <c r="G87" s="1005"/>
      <c r="H87" s="1006"/>
      <c r="I87" s="1006"/>
      <c r="J87" s="1006"/>
      <c r="K87" s="1007"/>
      <c r="L87" s="715"/>
      <c r="M87" s="715"/>
      <c r="N87" s="715"/>
      <c r="O87" s="715"/>
      <c r="P87" s="715"/>
      <c r="Q87" s="715"/>
      <c r="R87" s="715"/>
      <c r="S87" s="716"/>
      <c r="T87" s="717"/>
      <c r="U87" s="720">
        <f t="shared" si="25"/>
        <v>0</v>
      </c>
      <c r="V87" s="721">
        <f t="shared" si="26"/>
        <v>0</v>
      </c>
      <c r="W87" s="722">
        <f t="shared" si="27"/>
        <v>0</v>
      </c>
      <c r="X87" s="442"/>
      <c r="Y87" s="442"/>
      <c r="Z87" s="442"/>
      <c r="AA87" s="442"/>
      <c r="AB87" s="442"/>
      <c r="AC87" s="442"/>
      <c r="AD87" s="442"/>
      <c r="AE87" s="442"/>
      <c r="AF87" s="442"/>
      <c r="AG87" s="442"/>
      <c r="AH87" s="442"/>
      <c r="AI87" s="442"/>
      <c r="AJ87" s="442"/>
      <c r="AK87" s="442"/>
      <c r="AL87" s="442"/>
      <c r="AM87" s="442"/>
      <c r="AN87" s="442"/>
      <c r="AO87" s="442"/>
      <c r="AP87" s="442"/>
      <c r="AQ87" s="442"/>
      <c r="AR87" s="442"/>
      <c r="AS87" s="442"/>
      <c r="AT87" s="442"/>
      <c r="AU87" s="442"/>
      <c r="AV87" s="442"/>
      <c r="AW87" s="442"/>
      <c r="AX87" s="442"/>
      <c r="AY87" s="442"/>
      <c r="AZ87" s="442"/>
    </row>
    <row r="88" spans="2:52" ht="20.100000000000001" hidden="1" customHeight="1" outlineLevel="1">
      <c r="B88" s="434"/>
      <c r="C88" s="1002"/>
      <c r="D88" s="1003"/>
      <c r="E88" s="1003"/>
      <c r="F88" s="1004"/>
      <c r="G88" s="1005"/>
      <c r="H88" s="1006"/>
      <c r="I88" s="1006"/>
      <c r="J88" s="1006"/>
      <c r="K88" s="1007"/>
      <c r="L88" s="715"/>
      <c r="M88" s="715"/>
      <c r="N88" s="715"/>
      <c r="O88" s="715"/>
      <c r="P88" s="715"/>
      <c r="Q88" s="715"/>
      <c r="R88" s="715"/>
      <c r="S88" s="716"/>
      <c r="T88" s="717"/>
      <c r="U88" s="720">
        <f t="shared" si="25"/>
        <v>0</v>
      </c>
      <c r="V88" s="721">
        <f t="shared" si="26"/>
        <v>0</v>
      </c>
      <c r="W88" s="722">
        <f t="shared" si="27"/>
        <v>0</v>
      </c>
      <c r="X88" s="442"/>
      <c r="Y88" s="442"/>
      <c r="Z88" s="442"/>
      <c r="AA88" s="442"/>
      <c r="AB88" s="442"/>
      <c r="AC88" s="442"/>
      <c r="AD88" s="442"/>
      <c r="AE88" s="442"/>
      <c r="AF88" s="442"/>
      <c r="AG88" s="442"/>
      <c r="AH88" s="442"/>
      <c r="AI88" s="442"/>
      <c r="AJ88" s="442"/>
      <c r="AK88" s="442"/>
      <c r="AL88" s="442"/>
      <c r="AM88" s="442"/>
      <c r="AN88" s="442"/>
      <c r="AO88" s="442"/>
      <c r="AP88" s="442"/>
      <c r="AQ88" s="442"/>
      <c r="AR88" s="442"/>
      <c r="AS88" s="442"/>
      <c r="AT88" s="442"/>
      <c r="AU88" s="442"/>
      <c r="AV88" s="442"/>
      <c r="AW88" s="442"/>
      <c r="AX88" s="442"/>
      <c r="AY88" s="442"/>
      <c r="AZ88" s="442"/>
    </row>
    <row r="89" spans="2:52" ht="20.100000000000001" hidden="1" customHeight="1" outlineLevel="1">
      <c r="B89" s="434"/>
      <c r="C89" s="1002"/>
      <c r="D89" s="1003"/>
      <c r="E89" s="1003"/>
      <c r="F89" s="1004"/>
      <c r="G89" s="1005"/>
      <c r="H89" s="1006"/>
      <c r="I89" s="1006"/>
      <c r="J89" s="1006"/>
      <c r="K89" s="1007"/>
      <c r="L89" s="715"/>
      <c r="M89" s="715"/>
      <c r="N89" s="715"/>
      <c r="O89" s="715"/>
      <c r="P89" s="715"/>
      <c r="Q89" s="715"/>
      <c r="R89" s="715"/>
      <c r="S89" s="716"/>
      <c r="T89" s="717"/>
      <c r="U89" s="720">
        <f t="shared" si="25"/>
        <v>0</v>
      </c>
      <c r="V89" s="721">
        <f t="shared" si="26"/>
        <v>0</v>
      </c>
      <c r="W89" s="722">
        <f t="shared" si="27"/>
        <v>0</v>
      </c>
      <c r="X89" s="442"/>
      <c r="Y89" s="442"/>
      <c r="Z89" s="442"/>
      <c r="AA89" s="442"/>
      <c r="AB89" s="442"/>
      <c r="AC89" s="442"/>
      <c r="AD89" s="442"/>
      <c r="AE89" s="442"/>
      <c r="AF89" s="442"/>
      <c r="AG89" s="442"/>
      <c r="AH89" s="442"/>
      <c r="AI89" s="442"/>
      <c r="AJ89" s="442"/>
      <c r="AK89" s="442"/>
      <c r="AL89" s="442"/>
      <c r="AM89" s="442"/>
      <c r="AN89" s="442"/>
      <c r="AO89" s="442"/>
      <c r="AP89" s="442"/>
      <c r="AQ89" s="442"/>
      <c r="AR89" s="442"/>
      <c r="AS89" s="442"/>
      <c r="AT89" s="442"/>
      <c r="AU89" s="442"/>
      <c r="AV89" s="442"/>
      <c r="AW89" s="442"/>
      <c r="AX89" s="442"/>
      <c r="AY89" s="442"/>
      <c r="AZ89" s="442"/>
    </row>
    <row r="90" spans="2:52" ht="20.100000000000001" hidden="1" customHeight="1" outlineLevel="1">
      <c r="B90" s="434"/>
      <c r="C90" s="1002"/>
      <c r="D90" s="1003"/>
      <c r="E90" s="1003"/>
      <c r="F90" s="1004"/>
      <c r="G90" s="1005"/>
      <c r="H90" s="1006"/>
      <c r="I90" s="1006"/>
      <c r="J90" s="1006"/>
      <c r="K90" s="1007"/>
      <c r="L90" s="715"/>
      <c r="M90" s="715"/>
      <c r="N90" s="715"/>
      <c r="O90" s="715"/>
      <c r="P90" s="715"/>
      <c r="Q90" s="715"/>
      <c r="R90" s="715"/>
      <c r="S90" s="716"/>
      <c r="T90" s="717"/>
      <c r="U90" s="720">
        <f t="shared" si="25"/>
        <v>0</v>
      </c>
      <c r="V90" s="721">
        <f t="shared" si="26"/>
        <v>0</v>
      </c>
      <c r="W90" s="722">
        <f t="shared" si="27"/>
        <v>0</v>
      </c>
      <c r="X90" s="442"/>
      <c r="Y90" s="442"/>
      <c r="Z90" s="442"/>
      <c r="AA90" s="442"/>
      <c r="AB90" s="442"/>
      <c r="AC90" s="442"/>
      <c r="AD90" s="442"/>
      <c r="AE90" s="442"/>
      <c r="AF90" s="442"/>
      <c r="AG90" s="442"/>
      <c r="AH90" s="442"/>
      <c r="AI90" s="442"/>
      <c r="AJ90" s="442"/>
      <c r="AK90" s="442"/>
      <c r="AL90" s="442"/>
      <c r="AM90" s="442"/>
      <c r="AN90" s="442"/>
      <c r="AO90" s="442"/>
      <c r="AP90" s="442"/>
      <c r="AQ90" s="442"/>
      <c r="AR90" s="442"/>
      <c r="AS90" s="442"/>
      <c r="AT90" s="442"/>
      <c r="AU90" s="442"/>
      <c r="AV90" s="442"/>
      <c r="AW90" s="442"/>
      <c r="AX90" s="442"/>
      <c r="AY90" s="442"/>
      <c r="AZ90" s="442"/>
    </row>
    <row r="91" spans="2:52" ht="20.100000000000001" hidden="1" customHeight="1" outlineLevel="1">
      <c r="B91" s="434"/>
      <c r="C91" s="1002"/>
      <c r="D91" s="1003"/>
      <c r="E91" s="1003"/>
      <c r="F91" s="1004"/>
      <c r="G91" s="1005"/>
      <c r="H91" s="1006"/>
      <c r="I91" s="1006"/>
      <c r="J91" s="1006"/>
      <c r="K91" s="1007"/>
      <c r="L91" s="715"/>
      <c r="M91" s="715"/>
      <c r="N91" s="715"/>
      <c r="O91" s="715"/>
      <c r="P91" s="715"/>
      <c r="Q91" s="715"/>
      <c r="R91" s="715"/>
      <c r="S91" s="716"/>
      <c r="T91" s="717"/>
      <c r="U91" s="720">
        <f t="shared" si="25"/>
        <v>0</v>
      </c>
      <c r="V91" s="721">
        <f t="shared" si="26"/>
        <v>0</v>
      </c>
      <c r="W91" s="722">
        <f t="shared" si="27"/>
        <v>0</v>
      </c>
      <c r="X91" s="442"/>
      <c r="Y91" s="442"/>
      <c r="Z91" s="442"/>
      <c r="AA91" s="442"/>
      <c r="AB91" s="442"/>
      <c r="AC91" s="442"/>
      <c r="AD91" s="442"/>
      <c r="AE91" s="442"/>
      <c r="AF91" s="442"/>
      <c r="AG91" s="442"/>
      <c r="AH91" s="442"/>
      <c r="AI91" s="442"/>
      <c r="AJ91" s="442"/>
      <c r="AK91" s="442"/>
      <c r="AL91" s="442"/>
      <c r="AM91" s="442"/>
      <c r="AN91" s="442"/>
      <c r="AO91" s="442"/>
      <c r="AP91" s="442"/>
      <c r="AQ91" s="442"/>
      <c r="AR91" s="442"/>
      <c r="AS91" s="442"/>
      <c r="AT91" s="442"/>
      <c r="AU91" s="442"/>
      <c r="AV91" s="442"/>
      <c r="AW91" s="442"/>
      <c r="AX91" s="442"/>
      <c r="AY91" s="442"/>
      <c r="AZ91" s="442"/>
    </row>
    <row r="92" spans="2:52" ht="20.100000000000001" hidden="1" customHeight="1" outlineLevel="1">
      <c r="B92" s="434"/>
      <c r="C92" s="1002"/>
      <c r="D92" s="1003"/>
      <c r="E92" s="1003"/>
      <c r="F92" s="1004"/>
      <c r="G92" s="1005"/>
      <c r="H92" s="1006"/>
      <c r="I92" s="1006"/>
      <c r="J92" s="1006"/>
      <c r="K92" s="1007"/>
      <c r="L92" s="715"/>
      <c r="M92" s="715"/>
      <c r="N92" s="715"/>
      <c r="O92" s="715"/>
      <c r="P92" s="715"/>
      <c r="Q92" s="715"/>
      <c r="R92" s="715"/>
      <c r="S92" s="716"/>
      <c r="T92" s="717"/>
      <c r="U92" s="720">
        <f t="shared" si="25"/>
        <v>0</v>
      </c>
      <c r="V92" s="721">
        <f t="shared" si="26"/>
        <v>0</v>
      </c>
      <c r="W92" s="722">
        <f t="shared" si="27"/>
        <v>0</v>
      </c>
      <c r="X92" s="442"/>
      <c r="Y92" s="442"/>
      <c r="Z92" s="442"/>
      <c r="AA92" s="442"/>
      <c r="AB92" s="442"/>
      <c r="AC92" s="442"/>
      <c r="AD92" s="442"/>
      <c r="AE92" s="442"/>
      <c r="AF92" s="442"/>
      <c r="AG92" s="442"/>
      <c r="AH92" s="442"/>
      <c r="AI92" s="442"/>
      <c r="AJ92" s="442"/>
      <c r="AK92" s="442"/>
      <c r="AL92" s="442"/>
      <c r="AM92" s="442"/>
      <c r="AN92" s="442"/>
      <c r="AO92" s="442"/>
      <c r="AP92" s="442"/>
      <c r="AQ92" s="442"/>
      <c r="AR92" s="442"/>
      <c r="AS92" s="442"/>
      <c r="AT92" s="442"/>
      <c r="AU92" s="442"/>
      <c r="AV92" s="442"/>
      <c r="AW92" s="442"/>
      <c r="AX92" s="442"/>
      <c r="AY92" s="442"/>
      <c r="AZ92" s="442"/>
    </row>
    <row r="93" spans="2:52" ht="20.100000000000001" hidden="1" customHeight="1" outlineLevel="1">
      <c r="B93" s="434"/>
      <c r="C93" s="1002"/>
      <c r="D93" s="1003"/>
      <c r="E93" s="1003"/>
      <c r="F93" s="1004"/>
      <c r="G93" s="1005"/>
      <c r="H93" s="1006"/>
      <c r="I93" s="1006"/>
      <c r="J93" s="1006"/>
      <c r="K93" s="1007"/>
      <c r="L93" s="715"/>
      <c r="M93" s="715"/>
      <c r="N93" s="715"/>
      <c r="O93" s="715"/>
      <c r="P93" s="715"/>
      <c r="Q93" s="715"/>
      <c r="R93" s="715"/>
      <c r="S93" s="716"/>
      <c r="T93" s="717"/>
      <c r="U93" s="720">
        <f t="shared" si="25"/>
        <v>0</v>
      </c>
      <c r="V93" s="721">
        <f t="shared" si="26"/>
        <v>0</v>
      </c>
      <c r="W93" s="722">
        <f t="shared" si="27"/>
        <v>0</v>
      </c>
      <c r="X93" s="442"/>
      <c r="Y93" s="442"/>
      <c r="Z93" s="442"/>
      <c r="AA93" s="442"/>
      <c r="AB93" s="442"/>
      <c r="AC93" s="442"/>
      <c r="AD93" s="442"/>
      <c r="AE93" s="442"/>
      <c r="AF93" s="442"/>
      <c r="AG93" s="442"/>
      <c r="AH93" s="442"/>
      <c r="AI93" s="442"/>
      <c r="AJ93" s="442"/>
      <c r="AK93" s="442"/>
      <c r="AL93" s="442"/>
      <c r="AM93" s="442"/>
      <c r="AN93" s="442"/>
      <c r="AO93" s="442"/>
      <c r="AP93" s="442"/>
      <c r="AQ93" s="442"/>
      <c r="AR93" s="442"/>
      <c r="AS93" s="442"/>
      <c r="AT93" s="442"/>
      <c r="AU93" s="442"/>
      <c r="AV93" s="442"/>
      <c r="AW93" s="442"/>
      <c r="AX93" s="442"/>
      <c r="AY93" s="442"/>
      <c r="AZ93" s="442"/>
    </row>
    <row r="94" spans="2:52" ht="20.100000000000001" hidden="1" customHeight="1" outlineLevel="1">
      <c r="B94" s="434"/>
      <c r="C94" s="1002"/>
      <c r="D94" s="1003"/>
      <c r="E94" s="1003"/>
      <c r="F94" s="1004"/>
      <c r="G94" s="1005"/>
      <c r="H94" s="1006"/>
      <c r="I94" s="1006"/>
      <c r="J94" s="1006"/>
      <c r="K94" s="1007"/>
      <c r="L94" s="715"/>
      <c r="M94" s="715"/>
      <c r="N94" s="715"/>
      <c r="O94" s="715"/>
      <c r="P94" s="715"/>
      <c r="Q94" s="715"/>
      <c r="R94" s="715"/>
      <c r="S94" s="716"/>
      <c r="T94" s="717"/>
      <c r="U94" s="720">
        <f t="shared" si="25"/>
        <v>0</v>
      </c>
      <c r="V94" s="721">
        <f t="shared" si="26"/>
        <v>0</v>
      </c>
      <c r="W94" s="722">
        <f t="shared" si="27"/>
        <v>0</v>
      </c>
      <c r="X94" s="442"/>
      <c r="Y94" s="442"/>
      <c r="Z94" s="442"/>
      <c r="AA94" s="442"/>
      <c r="AB94" s="442"/>
      <c r="AC94" s="442"/>
      <c r="AD94" s="442"/>
      <c r="AE94" s="442"/>
      <c r="AF94" s="442"/>
      <c r="AG94" s="442"/>
      <c r="AH94" s="442"/>
      <c r="AI94" s="442"/>
      <c r="AJ94" s="442"/>
      <c r="AK94" s="442"/>
      <c r="AL94" s="442"/>
      <c r="AM94" s="442"/>
      <c r="AN94" s="442"/>
      <c r="AO94" s="442"/>
      <c r="AP94" s="442"/>
      <c r="AQ94" s="442"/>
      <c r="AR94" s="442"/>
      <c r="AS94" s="442"/>
      <c r="AT94" s="442"/>
      <c r="AU94" s="442"/>
      <c r="AV94" s="442"/>
      <c r="AW94" s="442"/>
      <c r="AX94" s="442"/>
      <c r="AY94" s="442"/>
      <c r="AZ94" s="442"/>
    </row>
    <row r="95" spans="2:52" ht="20.100000000000001" hidden="1" customHeight="1" outlineLevel="1">
      <c r="B95" s="434"/>
      <c r="C95" s="1002"/>
      <c r="D95" s="1003"/>
      <c r="E95" s="1003"/>
      <c r="F95" s="1004"/>
      <c r="G95" s="1005"/>
      <c r="H95" s="1006"/>
      <c r="I95" s="1006"/>
      <c r="J95" s="1006"/>
      <c r="K95" s="1007"/>
      <c r="L95" s="715"/>
      <c r="M95" s="715"/>
      <c r="N95" s="715"/>
      <c r="O95" s="715"/>
      <c r="P95" s="715"/>
      <c r="Q95" s="715"/>
      <c r="R95" s="715"/>
      <c r="S95" s="716"/>
      <c r="T95" s="717"/>
      <c r="U95" s="720">
        <f t="shared" si="25"/>
        <v>0</v>
      </c>
      <c r="V95" s="721">
        <f t="shared" si="26"/>
        <v>0</v>
      </c>
      <c r="W95" s="722">
        <f t="shared" si="27"/>
        <v>0</v>
      </c>
      <c r="X95" s="442"/>
      <c r="Y95" s="442"/>
      <c r="Z95" s="442"/>
      <c r="AA95" s="442"/>
      <c r="AB95" s="442"/>
      <c r="AC95" s="442"/>
      <c r="AD95" s="442"/>
      <c r="AE95" s="442"/>
      <c r="AF95" s="442"/>
      <c r="AG95" s="442"/>
      <c r="AH95" s="442"/>
      <c r="AI95" s="442"/>
      <c r="AJ95" s="442"/>
      <c r="AK95" s="442"/>
      <c r="AL95" s="442"/>
      <c r="AM95" s="442"/>
      <c r="AN95" s="442"/>
      <c r="AO95" s="442"/>
      <c r="AP95" s="442"/>
      <c r="AQ95" s="442"/>
      <c r="AR95" s="442"/>
      <c r="AS95" s="442"/>
      <c r="AT95" s="442"/>
      <c r="AU95" s="442"/>
      <c r="AV95" s="442"/>
      <c r="AW95" s="442"/>
      <c r="AX95" s="442"/>
      <c r="AY95" s="442"/>
      <c r="AZ95" s="442"/>
    </row>
    <row r="96" spans="2:52" s="19" customFormat="1" ht="9.9499999999999993" hidden="1" customHeight="1" outlineLevel="1">
      <c r="B96" s="435"/>
      <c r="C96" s="437"/>
      <c r="D96" s="437"/>
      <c r="E96" s="437"/>
      <c r="F96" s="437"/>
      <c r="G96" s="666"/>
      <c r="H96" s="666"/>
      <c r="I96" s="666"/>
      <c r="J96" s="666"/>
      <c r="K96" s="666"/>
      <c r="L96" s="438"/>
      <c r="M96" s="438"/>
      <c r="N96" s="438"/>
      <c r="O96" s="438"/>
      <c r="P96" s="438"/>
      <c r="Q96" s="438"/>
      <c r="R96" s="438"/>
      <c r="S96" s="438"/>
      <c r="T96" s="439"/>
      <c r="U96" s="439"/>
      <c r="V96" s="439"/>
      <c r="W96" s="667"/>
      <c r="X96" s="668"/>
      <c r="Y96" s="668"/>
      <c r="Z96" s="668"/>
      <c r="AA96" s="668"/>
      <c r="AB96" s="668"/>
      <c r="AC96" s="668"/>
      <c r="AD96" s="668"/>
      <c r="AE96" s="668"/>
      <c r="AF96" s="668"/>
      <c r="AG96" s="668"/>
      <c r="AH96" s="668"/>
      <c r="AI96" s="668"/>
      <c r="AJ96" s="668"/>
      <c r="AK96" s="668"/>
      <c r="AL96" s="668"/>
      <c r="AM96" s="668"/>
      <c r="AN96" s="668"/>
      <c r="AO96" s="668"/>
      <c r="AP96" s="668"/>
      <c r="AQ96" s="668"/>
      <c r="AR96" s="668"/>
      <c r="AS96" s="668"/>
      <c r="AT96" s="668"/>
      <c r="AU96" s="668"/>
      <c r="AV96" s="668"/>
      <c r="AW96" s="668"/>
      <c r="AX96" s="668"/>
      <c r="AY96" s="668"/>
      <c r="AZ96" s="668"/>
    </row>
    <row r="97" spans="2:52" ht="20.100000000000001" customHeight="1" collapsed="1">
      <c r="B97" s="714">
        <f>B85+1</f>
        <v>8</v>
      </c>
      <c r="C97" s="1013"/>
      <c r="D97" s="1014"/>
      <c r="E97" s="1014"/>
      <c r="F97" s="1015"/>
      <c r="G97" s="1016"/>
      <c r="H97" s="1017"/>
      <c r="I97" s="1017"/>
      <c r="J97" s="1017"/>
      <c r="K97" s="1018"/>
      <c r="L97" s="701">
        <f t="shared" ref="L97:R97" si="28">SUM(L98:L107)</f>
        <v>0</v>
      </c>
      <c r="M97" s="702">
        <f t="shared" si="28"/>
        <v>0</v>
      </c>
      <c r="N97" s="703">
        <f t="shared" si="28"/>
        <v>0</v>
      </c>
      <c r="O97" s="703">
        <f t="shared" si="28"/>
        <v>0</v>
      </c>
      <c r="P97" s="702">
        <f t="shared" si="28"/>
        <v>0</v>
      </c>
      <c r="Q97" s="704">
        <f t="shared" si="28"/>
        <v>0</v>
      </c>
      <c r="R97" s="701">
        <f t="shared" si="28"/>
        <v>0</v>
      </c>
      <c r="S97" s="705">
        <v>1</v>
      </c>
      <c r="T97" s="706">
        <f>(S98*T98)+(S99*T99)+(S100*T100)+(S101*T101)+(S102*T102)+(S103*T103)+(S104*T104)+(S105*T105)+(S106*T106)+(S107*T107)</f>
        <v>0</v>
      </c>
      <c r="U97" s="665">
        <f t="shared" ref="U97:U107" si="29">S97*T97*(1+MGKZ)*(1+Gewinn)*(1+Sicherheit)</f>
        <v>0</v>
      </c>
      <c r="V97" s="643">
        <f t="shared" ref="V97:V107" si="30">R97*Fertigung</f>
        <v>0</v>
      </c>
      <c r="W97" s="50">
        <f t="shared" ref="W97:W107" si="31">L97*$E$6+M97*$M$6+N97*$M$7+O97*$M$8+P97*$E$7+Q97*$M$9+U97+V97</f>
        <v>0</v>
      </c>
      <c r="X97" s="442"/>
      <c r="Y97" s="442"/>
      <c r="Z97" s="442"/>
      <c r="AA97" s="442"/>
      <c r="AB97" s="442"/>
      <c r="AC97" s="442"/>
      <c r="AD97" s="442"/>
      <c r="AE97" s="442"/>
      <c r="AF97" s="442"/>
      <c r="AG97" s="442"/>
      <c r="AH97" s="442"/>
      <c r="AI97" s="442"/>
      <c r="AJ97" s="442"/>
      <c r="AK97" s="442"/>
      <c r="AL97" s="442"/>
      <c r="AM97" s="442"/>
      <c r="AN97" s="442"/>
      <c r="AO97" s="442"/>
      <c r="AP97" s="442"/>
      <c r="AQ97" s="442"/>
      <c r="AR97" s="442"/>
      <c r="AS97" s="442"/>
      <c r="AT97" s="442"/>
      <c r="AU97" s="442"/>
      <c r="AV97" s="442"/>
      <c r="AW97" s="442"/>
      <c r="AX97" s="442"/>
      <c r="AY97" s="442"/>
      <c r="AZ97" s="442"/>
    </row>
    <row r="98" spans="2:52" ht="20.100000000000001" hidden="1" customHeight="1" outlineLevel="1">
      <c r="B98" s="433"/>
      <c r="C98" s="1002"/>
      <c r="D98" s="1003"/>
      <c r="E98" s="1003"/>
      <c r="F98" s="1004"/>
      <c r="G98" s="1005"/>
      <c r="H98" s="1006"/>
      <c r="I98" s="1006"/>
      <c r="J98" s="1006"/>
      <c r="K98" s="1007"/>
      <c r="L98" s="715"/>
      <c r="M98" s="715"/>
      <c r="N98" s="715"/>
      <c r="O98" s="715"/>
      <c r="P98" s="715"/>
      <c r="Q98" s="715"/>
      <c r="R98" s="715"/>
      <c r="S98" s="716"/>
      <c r="T98" s="717"/>
      <c r="U98" s="720">
        <f t="shared" si="29"/>
        <v>0</v>
      </c>
      <c r="V98" s="721">
        <f t="shared" si="30"/>
        <v>0</v>
      </c>
      <c r="W98" s="722">
        <f t="shared" si="31"/>
        <v>0</v>
      </c>
      <c r="X98" s="442"/>
      <c r="Y98" s="442"/>
      <c r="Z98" s="442"/>
      <c r="AA98" s="442"/>
      <c r="AB98" s="442"/>
      <c r="AC98" s="442"/>
      <c r="AD98" s="442"/>
      <c r="AE98" s="442"/>
      <c r="AF98" s="442"/>
      <c r="AG98" s="442"/>
      <c r="AH98" s="442"/>
      <c r="AI98" s="442"/>
      <c r="AJ98" s="442"/>
      <c r="AK98" s="442"/>
      <c r="AL98" s="442"/>
      <c r="AM98" s="442"/>
      <c r="AN98" s="442"/>
      <c r="AO98" s="442"/>
      <c r="AP98" s="442"/>
      <c r="AQ98" s="442"/>
      <c r="AR98" s="442"/>
      <c r="AS98" s="442"/>
      <c r="AT98" s="442"/>
      <c r="AU98" s="442"/>
      <c r="AV98" s="442"/>
      <c r="AW98" s="442"/>
      <c r="AX98" s="442"/>
      <c r="AY98" s="442"/>
      <c r="AZ98" s="442"/>
    </row>
    <row r="99" spans="2:52" ht="20.100000000000001" hidden="1" customHeight="1" outlineLevel="1">
      <c r="B99" s="434"/>
      <c r="C99" s="1002"/>
      <c r="D99" s="1003"/>
      <c r="E99" s="1003"/>
      <c r="F99" s="1004"/>
      <c r="G99" s="1005"/>
      <c r="H99" s="1006"/>
      <c r="I99" s="1006"/>
      <c r="J99" s="1006"/>
      <c r="K99" s="1007"/>
      <c r="L99" s="715"/>
      <c r="M99" s="715"/>
      <c r="N99" s="715"/>
      <c r="O99" s="715"/>
      <c r="P99" s="715"/>
      <c r="Q99" s="715"/>
      <c r="R99" s="715"/>
      <c r="S99" s="716"/>
      <c r="T99" s="717"/>
      <c r="U99" s="720">
        <f t="shared" si="29"/>
        <v>0</v>
      </c>
      <c r="V99" s="721">
        <f t="shared" si="30"/>
        <v>0</v>
      </c>
      <c r="W99" s="722">
        <f t="shared" si="31"/>
        <v>0</v>
      </c>
      <c r="X99" s="442"/>
      <c r="Y99" s="442"/>
      <c r="Z99" s="442"/>
      <c r="AA99" s="442"/>
      <c r="AB99" s="442"/>
      <c r="AC99" s="442"/>
      <c r="AD99" s="442"/>
      <c r="AE99" s="442"/>
      <c r="AF99" s="442"/>
      <c r="AG99" s="442"/>
      <c r="AH99" s="442"/>
      <c r="AI99" s="442"/>
      <c r="AJ99" s="442"/>
      <c r="AK99" s="442"/>
      <c r="AL99" s="442"/>
      <c r="AM99" s="442"/>
      <c r="AN99" s="442"/>
      <c r="AO99" s="442"/>
      <c r="AP99" s="442"/>
      <c r="AQ99" s="442"/>
      <c r="AR99" s="442"/>
      <c r="AS99" s="442"/>
      <c r="AT99" s="442"/>
      <c r="AU99" s="442"/>
      <c r="AV99" s="442"/>
      <c r="AW99" s="442"/>
      <c r="AX99" s="442"/>
      <c r="AY99" s="442"/>
      <c r="AZ99" s="442"/>
    </row>
    <row r="100" spans="2:52" ht="20.100000000000001" hidden="1" customHeight="1" outlineLevel="1">
      <c r="B100" s="434"/>
      <c r="C100" s="1002"/>
      <c r="D100" s="1003"/>
      <c r="E100" s="1003"/>
      <c r="F100" s="1004"/>
      <c r="G100" s="1005"/>
      <c r="H100" s="1006"/>
      <c r="I100" s="1006"/>
      <c r="J100" s="1006"/>
      <c r="K100" s="1007"/>
      <c r="L100" s="715"/>
      <c r="M100" s="715"/>
      <c r="N100" s="715"/>
      <c r="O100" s="715"/>
      <c r="P100" s="715"/>
      <c r="Q100" s="715"/>
      <c r="R100" s="715"/>
      <c r="S100" s="716"/>
      <c r="T100" s="717"/>
      <c r="U100" s="720">
        <f t="shared" si="29"/>
        <v>0</v>
      </c>
      <c r="V100" s="721">
        <f t="shared" si="30"/>
        <v>0</v>
      </c>
      <c r="W100" s="722">
        <f t="shared" si="31"/>
        <v>0</v>
      </c>
      <c r="X100" s="442"/>
      <c r="Y100" s="442"/>
      <c r="Z100" s="442"/>
      <c r="AA100" s="442"/>
      <c r="AB100" s="442"/>
      <c r="AC100" s="442"/>
      <c r="AD100" s="442"/>
      <c r="AE100" s="442"/>
      <c r="AF100" s="442"/>
      <c r="AG100" s="442"/>
      <c r="AH100" s="442"/>
      <c r="AI100" s="442"/>
      <c r="AJ100" s="442"/>
      <c r="AK100" s="442"/>
      <c r="AL100" s="442"/>
      <c r="AM100" s="442"/>
      <c r="AN100" s="442"/>
      <c r="AO100" s="442"/>
      <c r="AP100" s="442"/>
      <c r="AQ100" s="442"/>
      <c r="AR100" s="442"/>
      <c r="AS100" s="442"/>
      <c r="AT100" s="442"/>
      <c r="AU100" s="442"/>
      <c r="AV100" s="442"/>
      <c r="AW100" s="442"/>
      <c r="AX100" s="442"/>
      <c r="AY100" s="442"/>
      <c r="AZ100" s="442"/>
    </row>
    <row r="101" spans="2:52" ht="20.100000000000001" hidden="1" customHeight="1" outlineLevel="1">
      <c r="B101" s="434"/>
      <c r="C101" s="1002"/>
      <c r="D101" s="1003"/>
      <c r="E101" s="1003"/>
      <c r="F101" s="1004"/>
      <c r="G101" s="1005"/>
      <c r="H101" s="1006"/>
      <c r="I101" s="1006"/>
      <c r="J101" s="1006"/>
      <c r="K101" s="1007"/>
      <c r="L101" s="715"/>
      <c r="M101" s="715"/>
      <c r="N101" s="715"/>
      <c r="O101" s="715"/>
      <c r="P101" s="715"/>
      <c r="Q101" s="715"/>
      <c r="R101" s="715"/>
      <c r="S101" s="716"/>
      <c r="T101" s="717"/>
      <c r="U101" s="720">
        <f t="shared" si="29"/>
        <v>0</v>
      </c>
      <c r="V101" s="721">
        <f t="shared" si="30"/>
        <v>0</v>
      </c>
      <c r="W101" s="722">
        <f t="shared" si="31"/>
        <v>0</v>
      </c>
      <c r="X101" s="442"/>
      <c r="Y101" s="442"/>
      <c r="Z101" s="442"/>
      <c r="AA101" s="442"/>
      <c r="AB101" s="442"/>
      <c r="AC101" s="442"/>
      <c r="AD101" s="442"/>
      <c r="AE101" s="442"/>
      <c r="AF101" s="442"/>
      <c r="AG101" s="442"/>
      <c r="AH101" s="442"/>
      <c r="AI101" s="442"/>
      <c r="AJ101" s="442"/>
      <c r="AK101" s="442"/>
      <c r="AL101" s="442"/>
      <c r="AM101" s="442"/>
      <c r="AN101" s="442"/>
      <c r="AO101" s="442"/>
      <c r="AP101" s="442"/>
      <c r="AQ101" s="442"/>
      <c r="AR101" s="442"/>
      <c r="AS101" s="442"/>
      <c r="AT101" s="442"/>
      <c r="AU101" s="442"/>
      <c r="AV101" s="442"/>
      <c r="AW101" s="442"/>
      <c r="AX101" s="442"/>
      <c r="AY101" s="442"/>
      <c r="AZ101" s="442"/>
    </row>
    <row r="102" spans="2:52" ht="20.100000000000001" hidden="1" customHeight="1" outlineLevel="1">
      <c r="B102" s="434"/>
      <c r="C102" s="1002"/>
      <c r="D102" s="1003"/>
      <c r="E102" s="1003"/>
      <c r="F102" s="1004"/>
      <c r="G102" s="1005"/>
      <c r="H102" s="1006"/>
      <c r="I102" s="1006"/>
      <c r="J102" s="1006"/>
      <c r="K102" s="1007"/>
      <c r="L102" s="715"/>
      <c r="M102" s="715"/>
      <c r="N102" s="715"/>
      <c r="O102" s="715"/>
      <c r="P102" s="715"/>
      <c r="Q102" s="715"/>
      <c r="R102" s="715"/>
      <c r="S102" s="716"/>
      <c r="T102" s="717"/>
      <c r="U102" s="720">
        <f t="shared" si="29"/>
        <v>0</v>
      </c>
      <c r="V102" s="721">
        <f t="shared" si="30"/>
        <v>0</v>
      </c>
      <c r="W102" s="722">
        <f t="shared" si="31"/>
        <v>0</v>
      </c>
      <c r="X102" s="442"/>
      <c r="Y102" s="442"/>
      <c r="Z102" s="442"/>
      <c r="AA102" s="442"/>
      <c r="AB102" s="442"/>
      <c r="AC102" s="442"/>
      <c r="AD102" s="442"/>
      <c r="AE102" s="442"/>
      <c r="AF102" s="442"/>
      <c r="AG102" s="442"/>
      <c r="AH102" s="442"/>
      <c r="AI102" s="442"/>
      <c r="AJ102" s="442"/>
      <c r="AK102" s="442"/>
      <c r="AL102" s="442"/>
      <c r="AM102" s="442"/>
      <c r="AN102" s="442"/>
      <c r="AO102" s="442"/>
      <c r="AP102" s="442"/>
      <c r="AQ102" s="442"/>
      <c r="AR102" s="442"/>
      <c r="AS102" s="442"/>
      <c r="AT102" s="442"/>
      <c r="AU102" s="442"/>
      <c r="AV102" s="442"/>
      <c r="AW102" s="442"/>
      <c r="AX102" s="442"/>
      <c r="AY102" s="442"/>
      <c r="AZ102" s="442"/>
    </row>
    <row r="103" spans="2:52" ht="20.100000000000001" hidden="1" customHeight="1" outlineLevel="1">
      <c r="B103" s="434"/>
      <c r="C103" s="1002"/>
      <c r="D103" s="1003"/>
      <c r="E103" s="1003"/>
      <c r="F103" s="1004"/>
      <c r="G103" s="1005"/>
      <c r="H103" s="1006"/>
      <c r="I103" s="1006"/>
      <c r="J103" s="1006"/>
      <c r="K103" s="1007"/>
      <c r="L103" s="715"/>
      <c r="M103" s="715"/>
      <c r="N103" s="715"/>
      <c r="O103" s="715"/>
      <c r="P103" s="715"/>
      <c r="Q103" s="715"/>
      <c r="R103" s="715"/>
      <c r="S103" s="716"/>
      <c r="T103" s="717"/>
      <c r="U103" s="720">
        <f t="shared" si="29"/>
        <v>0</v>
      </c>
      <c r="V103" s="721">
        <f t="shared" si="30"/>
        <v>0</v>
      </c>
      <c r="W103" s="722">
        <f t="shared" si="31"/>
        <v>0</v>
      </c>
      <c r="X103" s="442"/>
      <c r="Y103" s="442"/>
      <c r="Z103" s="442"/>
      <c r="AA103" s="442"/>
      <c r="AB103" s="442"/>
      <c r="AC103" s="442"/>
      <c r="AD103" s="442"/>
      <c r="AE103" s="442"/>
      <c r="AF103" s="442"/>
      <c r="AG103" s="442"/>
      <c r="AH103" s="442"/>
      <c r="AI103" s="442"/>
      <c r="AJ103" s="442"/>
      <c r="AK103" s="442"/>
      <c r="AL103" s="442"/>
      <c r="AM103" s="442"/>
      <c r="AN103" s="442"/>
      <c r="AO103" s="442"/>
      <c r="AP103" s="442"/>
      <c r="AQ103" s="442"/>
      <c r="AR103" s="442"/>
      <c r="AS103" s="442"/>
      <c r="AT103" s="442"/>
      <c r="AU103" s="442"/>
      <c r="AV103" s="442"/>
      <c r="AW103" s="442"/>
      <c r="AX103" s="442"/>
      <c r="AY103" s="442"/>
      <c r="AZ103" s="442"/>
    </row>
    <row r="104" spans="2:52" ht="20.100000000000001" hidden="1" customHeight="1" outlineLevel="1">
      <c r="B104" s="434"/>
      <c r="C104" s="1002"/>
      <c r="D104" s="1003"/>
      <c r="E104" s="1003"/>
      <c r="F104" s="1004"/>
      <c r="G104" s="1005"/>
      <c r="H104" s="1006"/>
      <c r="I104" s="1006"/>
      <c r="J104" s="1006"/>
      <c r="K104" s="1007"/>
      <c r="L104" s="715"/>
      <c r="M104" s="715"/>
      <c r="N104" s="715"/>
      <c r="O104" s="715"/>
      <c r="P104" s="715"/>
      <c r="Q104" s="715"/>
      <c r="R104" s="715"/>
      <c r="S104" s="716"/>
      <c r="T104" s="717"/>
      <c r="U104" s="720">
        <f t="shared" si="29"/>
        <v>0</v>
      </c>
      <c r="V104" s="721">
        <f t="shared" si="30"/>
        <v>0</v>
      </c>
      <c r="W104" s="722">
        <f t="shared" si="31"/>
        <v>0</v>
      </c>
      <c r="X104" s="442"/>
      <c r="Y104" s="442"/>
      <c r="Z104" s="442"/>
      <c r="AA104" s="442"/>
      <c r="AB104" s="442"/>
      <c r="AC104" s="442"/>
      <c r="AD104" s="442"/>
      <c r="AE104" s="442"/>
      <c r="AF104" s="442"/>
      <c r="AG104" s="442"/>
      <c r="AH104" s="442"/>
      <c r="AI104" s="442"/>
      <c r="AJ104" s="442"/>
      <c r="AK104" s="442"/>
      <c r="AL104" s="442"/>
      <c r="AM104" s="442"/>
      <c r="AN104" s="442"/>
      <c r="AO104" s="442"/>
      <c r="AP104" s="442"/>
      <c r="AQ104" s="442"/>
      <c r="AR104" s="442"/>
      <c r="AS104" s="442"/>
      <c r="AT104" s="442"/>
      <c r="AU104" s="442"/>
      <c r="AV104" s="442"/>
      <c r="AW104" s="442"/>
      <c r="AX104" s="442"/>
      <c r="AY104" s="442"/>
      <c r="AZ104" s="442"/>
    </row>
    <row r="105" spans="2:52" ht="20.100000000000001" hidden="1" customHeight="1" outlineLevel="1">
      <c r="B105" s="434"/>
      <c r="C105" s="1002"/>
      <c r="D105" s="1003"/>
      <c r="E105" s="1003"/>
      <c r="F105" s="1004"/>
      <c r="G105" s="1005"/>
      <c r="H105" s="1006"/>
      <c r="I105" s="1006"/>
      <c r="J105" s="1006"/>
      <c r="K105" s="1007"/>
      <c r="L105" s="715"/>
      <c r="M105" s="715"/>
      <c r="N105" s="715"/>
      <c r="O105" s="715"/>
      <c r="P105" s="715"/>
      <c r="Q105" s="715"/>
      <c r="R105" s="715"/>
      <c r="S105" s="716"/>
      <c r="T105" s="717"/>
      <c r="U105" s="720">
        <f t="shared" si="29"/>
        <v>0</v>
      </c>
      <c r="V105" s="721">
        <f t="shared" si="30"/>
        <v>0</v>
      </c>
      <c r="W105" s="722">
        <f t="shared" si="31"/>
        <v>0</v>
      </c>
      <c r="X105" s="442"/>
      <c r="Y105" s="442"/>
      <c r="Z105" s="442"/>
      <c r="AA105" s="442"/>
      <c r="AB105" s="442"/>
      <c r="AC105" s="442"/>
      <c r="AD105" s="442"/>
      <c r="AE105" s="442"/>
      <c r="AF105" s="442"/>
      <c r="AG105" s="442"/>
      <c r="AH105" s="442"/>
      <c r="AI105" s="442"/>
      <c r="AJ105" s="442"/>
      <c r="AK105" s="442"/>
      <c r="AL105" s="442"/>
      <c r="AM105" s="442"/>
      <c r="AN105" s="442"/>
      <c r="AO105" s="442"/>
      <c r="AP105" s="442"/>
      <c r="AQ105" s="442"/>
      <c r="AR105" s="442"/>
      <c r="AS105" s="442"/>
      <c r="AT105" s="442"/>
      <c r="AU105" s="442"/>
      <c r="AV105" s="442"/>
      <c r="AW105" s="442"/>
      <c r="AX105" s="442"/>
      <c r="AY105" s="442"/>
      <c r="AZ105" s="442"/>
    </row>
    <row r="106" spans="2:52" ht="20.100000000000001" hidden="1" customHeight="1" outlineLevel="1">
      <c r="B106" s="434"/>
      <c r="C106" s="1002"/>
      <c r="D106" s="1003"/>
      <c r="E106" s="1003"/>
      <c r="F106" s="1004"/>
      <c r="G106" s="1005"/>
      <c r="H106" s="1006"/>
      <c r="I106" s="1006"/>
      <c r="J106" s="1006"/>
      <c r="K106" s="1007"/>
      <c r="L106" s="715"/>
      <c r="M106" s="715"/>
      <c r="N106" s="715"/>
      <c r="O106" s="715"/>
      <c r="P106" s="715"/>
      <c r="Q106" s="715"/>
      <c r="R106" s="715"/>
      <c r="S106" s="716"/>
      <c r="T106" s="717"/>
      <c r="U106" s="720">
        <f t="shared" si="29"/>
        <v>0</v>
      </c>
      <c r="V106" s="721">
        <f t="shared" si="30"/>
        <v>0</v>
      </c>
      <c r="W106" s="722">
        <f t="shared" si="31"/>
        <v>0</v>
      </c>
      <c r="X106" s="442"/>
      <c r="Y106" s="442"/>
      <c r="Z106" s="442"/>
      <c r="AA106" s="442"/>
      <c r="AB106" s="442"/>
      <c r="AC106" s="442"/>
      <c r="AD106" s="442"/>
      <c r="AE106" s="442"/>
      <c r="AF106" s="442"/>
      <c r="AG106" s="442"/>
      <c r="AH106" s="442"/>
      <c r="AI106" s="442"/>
      <c r="AJ106" s="442"/>
      <c r="AK106" s="442"/>
      <c r="AL106" s="442"/>
      <c r="AM106" s="442"/>
      <c r="AN106" s="442"/>
      <c r="AO106" s="442"/>
      <c r="AP106" s="442"/>
      <c r="AQ106" s="442"/>
      <c r="AR106" s="442"/>
      <c r="AS106" s="442"/>
      <c r="AT106" s="442"/>
      <c r="AU106" s="442"/>
      <c r="AV106" s="442"/>
      <c r="AW106" s="442"/>
      <c r="AX106" s="442"/>
      <c r="AY106" s="442"/>
      <c r="AZ106" s="442"/>
    </row>
    <row r="107" spans="2:52" ht="20.100000000000001" hidden="1" customHeight="1" outlineLevel="1">
      <c r="B107" s="434"/>
      <c r="C107" s="1002"/>
      <c r="D107" s="1003"/>
      <c r="E107" s="1003"/>
      <c r="F107" s="1004"/>
      <c r="G107" s="1005"/>
      <c r="H107" s="1006"/>
      <c r="I107" s="1006"/>
      <c r="J107" s="1006"/>
      <c r="K107" s="1007"/>
      <c r="L107" s="715"/>
      <c r="M107" s="715"/>
      <c r="N107" s="715"/>
      <c r="O107" s="715"/>
      <c r="P107" s="715"/>
      <c r="Q107" s="715"/>
      <c r="R107" s="715"/>
      <c r="S107" s="716"/>
      <c r="T107" s="717"/>
      <c r="U107" s="720">
        <f t="shared" si="29"/>
        <v>0</v>
      </c>
      <c r="V107" s="721">
        <f t="shared" si="30"/>
        <v>0</v>
      </c>
      <c r="W107" s="722">
        <f t="shared" si="31"/>
        <v>0</v>
      </c>
      <c r="X107" s="442"/>
      <c r="Y107" s="442"/>
      <c r="Z107" s="442"/>
      <c r="AA107" s="442"/>
      <c r="AB107" s="442"/>
      <c r="AC107" s="442"/>
      <c r="AD107" s="442"/>
      <c r="AE107" s="442"/>
      <c r="AF107" s="442"/>
      <c r="AG107" s="442"/>
      <c r="AH107" s="442"/>
      <c r="AI107" s="442"/>
      <c r="AJ107" s="442"/>
      <c r="AK107" s="442"/>
      <c r="AL107" s="442"/>
      <c r="AM107" s="442"/>
      <c r="AN107" s="442"/>
      <c r="AO107" s="442"/>
      <c r="AP107" s="442"/>
      <c r="AQ107" s="442"/>
      <c r="AR107" s="442"/>
      <c r="AS107" s="442"/>
      <c r="AT107" s="442"/>
      <c r="AU107" s="442"/>
      <c r="AV107" s="442"/>
      <c r="AW107" s="442"/>
      <c r="AX107" s="442"/>
      <c r="AY107" s="442"/>
      <c r="AZ107" s="442"/>
    </row>
    <row r="108" spans="2:52" s="19" customFormat="1" ht="9.9499999999999993" hidden="1" customHeight="1" outlineLevel="1">
      <c r="B108" s="435"/>
      <c r="C108" s="437"/>
      <c r="D108" s="437"/>
      <c r="E108" s="437"/>
      <c r="F108" s="437"/>
      <c r="G108" s="666"/>
      <c r="H108" s="666"/>
      <c r="I108" s="666"/>
      <c r="J108" s="666"/>
      <c r="K108" s="666"/>
      <c r="L108" s="438"/>
      <c r="M108" s="438"/>
      <c r="N108" s="438"/>
      <c r="O108" s="438"/>
      <c r="P108" s="438"/>
      <c r="Q108" s="438"/>
      <c r="R108" s="438"/>
      <c r="S108" s="438"/>
      <c r="T108" s="439"/>
      <c r="U108" s="439"/>
      <c r="V108" s="439"/>
      <c r="W108" s="667"/>
      <c r="X108" s="668"/>
      <c r="Y108" s="668"/>
      <c r="Z108" s="668"/>
      <c r="AA108" s="668"/>
      <c r="AB108" s="668"/>
      <c r="AC108" s="668"/>
      <c r="AD108" s="668"/>
      <c r="AE108" s="668"/>
      <c r="AF108" s="668"/>
      <c r="AG108" s="668"/>
      <c r="AH108" s="668"/>
      <c r="AI108" s="668"/>
      <c r="AJ108" s="668"/>
      <c r="AK108" s="668"/>
      <c r="AL108" s="668"/>
      <c r="AM108" s="668"/>
      <c r="AN108" s="668"/>
      <c r="AO108" s="668"/>
      <c r="AP108" s="668"/>
      <c r="AQ108" s="668"/>
      <c r="AR108" s="668"/>
      <c r="AS108" s="668"/>
      <c r="AT108" s="668"/>
      <c r="AU108" s="668"/>
      <c r="AV108" s="668"/>
      <c r="AW108" s="668"/>
      <c r="AX108" s="668"/>
      <c r="AY108" s="668"/>
      <c r="AZ108" s="668"/>
    </row>
    <row r="109" spans="2:52" ht="20.100000000000001" customHeight="1" collapsed="1">
      <c r="B109" s="714">
        <f>B97+1</f>
        <v>9</v>
      </c>
      <c r="C109" s="1013"/>
      <c r="D109" s="1014"/>
      <c r="E109" s="1014"/>
      <c r="F109" s="1015"/>
      <c r="G109" s="1016"/>
      <c r="H109" s="1017"/>
      <c r="I109" s="1017"/>
      <c r="J109" s="1017"/>
      <c r="K109" s="1018"/>
      <c r="L109" s="701">
        <f t="shared" ref="L109:R109" si="32">SUM(L110:L119)</f>
        <v>0</v>
      </c>
      <c r="M109" s="702">
        <f t="shared" si="32"/>
        <v>0</v>
      </c>
      <c r="N109" s="703">
        <f t="shared" si="32"/>
        <v>0</v>
      </c>
      <c r="O109" s="703">
        <f t="shared" si="32"/>
        <v>0</v>
      </c>
      <c r="P109" s="702">
        <f t="shared" si="32"/>
        <v>0</v>
      </c>
      <c r="Q109" s="704">
        <f t="shared" si="32"/>
        <v>0</v>
      </c>
      <c r="R109" s="701">
        <f t="shared" si="32"/>
        <v>0</v>
      </c>
      <c r="S109" s="705">
        <v>1</v>
      </c>
      <c r="T109" s="706">
        <f>(S110*T110)+(S111*T111)+(S112*T112)+(S113*T113)+(S114*T114)+(S115*T115)+(S116*T116)+(S117*T117)+(S118*T118)+(S119*T119)</f>
        <v>0</v>
      </c>
      <c r="U109" s="665">
        <f t="shared" ref="U109:U119" si="33">S109*T109*(1+MGKZ)*(1+Gewinn)*(1+Sicherheit)</f>
        <v>0</v>
      </c>
      <c r="V109" s="643">
        <f t="shared" ref="V109:V119" si="34">R109*Fertigung</f>
        <v>0</v>
      </c>
      <c r="W109" s="50">
        <f t="shared" ref="W109:W119" si="35">L109*$E$6+M109*$M$6+N109*$M$7+O109*$M$8+P109*$E$7+Q109*$M$9+U109+V109</f>
        <v>0</v>
      </c>
      <c r="X109" s="442"/>
      <c r="Y109" s="442"/>
      <c r="Z109" s="442"/>
      <c r="AA109" s="442"/>
      <c r="AB109" s="442"/>
      <c r="AC109" s="442"/>
      <c r="AD109" s="442"/>
      <c r="AE109" s="442"/>
      <c r="AF109" s="442"/>
      <c r="AG109" s="442"/>
      <c r="AH109" s="442"/>
      <c r="AI109" s="442"/>
      <c r="AJ109" s="442"/>
      <c r="AK109" s="442"/>
      <c r="AL109" s="442"/>
      <c r="AM109" s="442"/>
      <c r="AN109" s="442"/>
      <c r="AO109" s="442"/>
      <c r="AP109" s="442"/>
      <c r="AQ109" s="442"/>
      <c r="AR109" s="442"/>
      <c r="AS109" s="442"/>
      <c r="AT109" s="442"/>
      <c r="AU109" s="442"/>
      <c r="AV109" s="442"/>
      <c r="AW109" s="442"/>
      <c r="AX109" s="442"/>
      <c r="AY109" s="442"/>
      <c r="AZ109" s="442"/>
    </row>
    <row r="110" spans="2:52" ht="20.100000000000001" hidden="1" customHeight="1" outlineLevel="1">
      <c r="B110" s="433"/>
      <c r="C110" s="1002"/>
      <c r="D110" s="1003"/>
      <c r="E110" s="1003"/>
      <c r="F110" s="1004"/>
      <c r="G110" s="1005"/>
      <c r="H110" s="1006"/>
      <c r="I110" s="1006"/>
      <c r="J110" s="1006"/>
      <c r="K110" s="1007"/>
      <c r="L110" s="715"/>
      <c r="M110" s="715"/>
      <c r="N110" s="715"/>
      <c r="O110" s="715"/>
      <c r="P110" s="715"/>
      <c r="Q110" s="715"/>
      <c r="R110" s="715"/>
      <c r="S110" s="716"/>
      <c r="T110" s="717"/>
      <c r="U110" s="720">
        <f t="shared" si="33"/>
        <v>0</v>
      </c>
      <c r="V110" s="721">
        <f t="shared" si="34"/>
        <v>0</v>
      </c>
      <c r="W110" s="722">
        <f t="shared" si="35"/>
        <v>0</v>
      </c>
      <c r="X110" s="442"/>
      <c r="Y110" s="442"/>
      <c r="Z110" s="442"/>
      <c r="AA110" s="442"/>
      <c r="AB110" s="442"/>
      <c r="AC110" s="442"/>
      <c r="AD110" s="442"/>
      <c r="AE110" s="442"/>
      <c r="AF110" s="442"/>
      <c r="AG110" s="442"/>
      <c r="AH110" s="442"/>
      <c r="AI110" s="442"/>
      <c r="AJ110" s="442"/>
      <c r="AK110" s="442"/>
      <c r="AL110" s="442"/>
      <c r="AM110" s="442"/>
      <c r="AN110" s="442"/>
      <c r="AO110" s="442"/>
      <c r="AP110" s="442"/>
      <c r="AQ110" s="442"/>
      <c r="AR110" s="442"/>
      <c r="AS110" s="442"/>
      <c r="AT110" s="442"/>
      <c r="AU110" s="442"/>
      <c r="AV110" s="442"/>
      <c r="AW110" s="442"/>
      <c r="AX110" s="442"/>
      <c r="AY110" s="442"/>
      <c r="AZ110" s="442"/>
    </row>
    <row r="111" spans="2:52" ht="20.100000000000001" hidden="1" customHeight="1" outlineLevel="1">
      <c r="B111" s="434"/>
      <c r="C111" s="1002"/>
      <c r="D111" s="1003"/>
      <c r="E111" s="1003"/>
      <c r="F111" s="1004"/>
      <c r="G111" s="1005"/>
      <c r="H111" s="1006"/>
      <c r="I111" s="1006"/>
      <c r="J111" s="1006"/>
      <c r="K111" s="1007"/>
      <c r="L111" s="715"/>
      <c r="M111" s="715"/>
      <c r="N111" s="715"/>
      <c r="O111" s="715"/>
      <c r="P111" s="715"/>
      <c r="Q111" s="715"/>
      <c r="R111" s="715"/>
      <c r="S111" s="716"/>
      <c r="T111" s="717"/>
      <c r="U111" s="720">
        <f t="shared" si="33"/>
        <v>0</v>
      </c>
      <c r="V111" s="721">
        <f t="shared" si="34"/>
        <v>0</v>
      </c>
      <c r="W111" s="722">
        <f t="shared" si="35"/>
        <v>0</v>
      </c>
      <c r="X111" s="442"/>
      <c r="Y111" s="442"/>
      <c r="Z111" s="442"/>
      <c r="AA111" s="442"/>
      <c r="AB111" s="442"/>
      <c r="AC111" s="442"/>
      <c r="AD111" s="442"/>
      <c r="AE111" s="442"/>
      <c r="AF111" s="442"/>
      <c r="AG111" s="442"/>
      <c r="AH111" s="442"/>
      <c r="AI111" s="442"/>
      <c r="AJ111" s="442"/>
      <c r="AK111" s="442"/>
      <c r="AL111" s="442"/>
      <c r="AM111" s="442"/>
      <c r="AN111" s="442"/>
      <c r="AO111" s="442"/>
      <c r="AP111" s="442"/>
      <c r="AQ111" s="442"/>
      <c r="AR111" s="442"/>
      <c r="AS111" s="442"/>
      <c r="AT111" s="442"/>
      <c r="AU111" s="442"/>
      <c r="AV111" s="442"/>
      <c r="AW111" s="442"/>
      <c r="AX111" s="442"/>
      <c r="AY111" s="442"/>
      <c r="AZ111" s="442"/>
    </row>
    <row r="112" spans="2:52" ht="20.100000000000001" hidden="1" customHeight="1" outlineLevel="1">
      <c r="B112" s="434"/>
      <c r="C112" s="1002"/>
      <c r="D112" s="1003"/>
      <c r="E112" s="1003"/>
      <c r="F112" s="1004"/>
      <c r="G112" s="1005"/>
      <c r="H112" s="1006"/>
      <c r="I112" s="1006"/>
      <c r="J112" s="1006"/>
      <c r="K112" s="1007"/>
      <c r="L112" s="715"/>
      <c r="M112" s="715"/>
      <c r="N112" s="715"/>
      <c r="O112" s="715"/>
      <c r="P112" s="715"/>
      <c r="Q112" s="715"/>
      <c r="R112" s="715"/>
      <c r="S112" s="716"/>
      <c r="T112" s="717"/>
      <c r="U112" s="720">
        <f t="shared" si="33"/>
        <v>0</v>
      </c>
      <c r="V112" s="721">
        <f t="shared" si="34"/>
        <v>0</v>
      </c>
      <c r="W112" s="722">
        <f t="shared" si="35"/>
        <v>0</v>
      </c>
      <c r="X112" s="442"/>
      <c r="Y112" s="442"/>
      <c r="Z112" s="442"/>
      <c r="AA112" s="442"/>
      <c r="AB112" s="442"/>
      <c r="AC112" s="442"/>
      <c r="AD112" s="442"/>
      <c r="AE112" s="442"/>
      <c r="AF112" s="442"/>
      <c r="AG112" s="442"/>
      <c r="AH112" s="442"/>
      <c r="AI112" s="442"/>
      <c r="AJ112" s="442"/>
      <c r="AK112" s="442"/>
      <c r="AL112" s="442"/>
      <c r="AM112" s="442"/>
      <c r="AN112" s="442"/>
      <c r="AO112" s="442"/>
      <c r="AP112" s="442"/>
      <c r="AQ112" s="442"/>
      <c r="AR112" s="442"/>
      <c r="AS112" s="442"/>
      <c r="AT112" s="442"/>
      <c r="AU112" s="442"/>
      <c r="AV112" s="442"/>
      <c r="AW112" s="442"/>
      <c r="AX112" s="442"/>
      <c r="AY112" s="442"/>
      <c r="AZ112" s="442"/>
    </row>
    <row r="113" spans="2:52" ht="20.100000000000001" hidden="1" customHeight="1" outlineLevel="1">
      <c r="B113" s="434"/>
      <c r="C113" s="1002"/>
      <c r="D113" s="1003"/>
      <c r="E113" s="1003"/>
      <c r="F113" s="1004"/>
      <c r="G113" s="1005"/>
      <c r="H113" s="1006"/>
      <c r="I113" s="1006"/>
      <c r="J113" s="1006"/>
      <c r="K113" s="1007"/>
      <c r="L113" s="715"/>
      <c r="M113" s="715"/>
      <c r="N113" s="715"/>
      <c r="O113" s="715"/>
      <c r="P113" s="715"/>
      <c r="Q113" s="715"/>
      <c r="R113" s="715"/>
      <c r="S113" s="716"/>
      <c r="T113" s="717"/>
      <c r="U113" s="720">
        <f t="shared" si="33"/>
        <v>0</v>
      </c>
      <c r="V113" s="721">
        <f t="shared" si="34"/>
        <v>0</v>
      </c>
      <c r="W113" s="722">
        <f t="shared" si="35"/>
        <v>0</v>
      </c>
      <c r="X113" s="442"/>
      <c r="Y113" s="442"/>
      <c r="Z113" s="442"/>
      <c r="AA113" s="442"/>
      <c r="AB113" s="442"/>
      <c r="AC113" s="442"/>
      <c r="AD113" s="442"/>
      <c r="AE113" s="442"/>
      <c r="AF113" s="442"/>
      <c r="AG113" s="442"/>
      <c r="AH113" s="442"/>
      <c r="AI113" s="442"/>
      <c r="AJ113" s="442"/>
      <c r="AK113" s="442"/>
      <c r="AL113" s="442"/>
      <c r="AM113" s="442"/>
      <c r="AN113" s="442"/>
      <c r="AO113" s="442"/>
      <c r="AP113" s="442"/>
      <c r="AQ113" s="442"/>
      <c r="AR113" s="442"/>
      <c r="AS113" s="442"/>
      <c r="AT113" s="442"/>
      <c r="AU113" s="442"/>
      <c r="AV113" s="442"/>
      <c r="AW113" s="442"/>
      <c r="AX113" s="442"/>
      <c r="AY113" s="442"/>
      <c r="AZ113" s="442"/>
    </row>
    <row r="114" spans="2:52" ht="20.100000000000001" hidden="1" customHeight="1" outlineLevel="1">
      <c r="B114" s="434"/>
      <c r="C114" s="1002"/>
      <c r="D114" s="1003"/>
      <c r="E114" s="1003"/>
      <c r="F114" s="1004"/>
      <c r="G114" s="1005"/>
      <c r="H114" s="1006"/>
      <c r="I114" s="1006"/>
      <c r="J114" s="1006"/>
      <c r="K114" s="1007"/>
      <c r="L114" s="715"/>
      <c r="M114" s="715"/>
      <c r="N114" s="715"/>
      <c r="O114" s="715"/>
      <c r="P114" s="715"/>
      <c r="Q114" s="715"/>
      <c r="R114" s="715"/>
      <c r="S114" s="716"/>
      <c r="T114" s="717"/>
      <c r="U114" s="720">
        <f t="shared" si="33"/>
        <v>0</v>
      </c>
      <c r="V114" s="721">
        <f t="shared" si="34"/>
        <v>0</v>
      </c>
      <c r="W114" s="722">
        <f t="shared" si="35"/>
        <v>0</v>
      </c>
      <c r="X114" s="442"/>
      <c r="Y114" s="442"/>
      <c r="Z114" s="442"/>
      <c r="AA114" s="442"/>
      <c r="AB114" s="442"/>
      <c r="AC114" s="442"/>
      <c r="AD114" s="442"/>
      <c r="AE114" s="442"/>
      <c r="AF114" s="442"/>
      <c r="AG114" s="442"/>
      <c r="AH114" s="442"/>
      <c r="AI114" s="442"/>
      <c r="AJ114" s="442"/>
      <c r="AK114" s="442"/>
      <c r="AL114" s="442"/>
      <c r="AM114" s="442"/>
      <c r="AN114" s="442"/>
      <c r="AO114" s="442"/>
      <c r="AP114" s="442"/>
      <c r="AQ114" s="442"/>
      <c r="AR114" s="442"/>
      <c r="AS114" s="442"/>
      <c r="AT114" s="442"/>
      <c r="AU114" s="442"/>
      <c r="AV114" s="442"/>
      <c r="AW114" s="442"/>
      <c r="AX114" s="442"/>
      <c r="AY114" s="442"/>
      <c r="AZ114" s="442"/>
    </row>
    <row r="115" spans="2:52" ht="20.100000000000001" hidden="1" customHeight="1" outlineLevel="1">
      <c r="B115" s="434"/>
      <c r="C115" s="1002"/>
      <c r="D115" s="1003"/>
      <c r="E115" s="1003"/>
      <c r="F115" s="1004"/>
      <c r="G115" s="1005"/>
      <c r="H115" s="1006"/>
      <c r="I115" s="1006"/>
      <c r="J115" s="1006"/>
      <c r="K115" s="1007"/>
      <c r="L115" s="715"/>
      <c r="M115" s="715"/>
      <c r="N115" s="715"/>
      <c r="O115" s="715"/>
      <c r="P115" s="715"/>
      <c r="Q115" s="715"/>
      <c r="R115" s="715"/>
      <c r="S115" s="716"/>
      <c r="T115" s="717"/>
      <c r="U115" s="720">
        <f t="shared" si="33"/>
        <v>0</v>
      </c>
      <c r="V115" s="721">
        <f t="shared" si="34"/>
        <v>0</v>
      </c>
      <c r="W115" s="722">
        <f t="shared" si="35"/>
        <v>0</v>
      </c>
      <c r="X115" s="442"/>
      <c r="Y115" s="442"/>
      <c r="Z115" s="442"/>
      <c r="AA115" s="442"/>
      <c r="AB115" s="442"/>
      <c r="AC115" s="442"/>
      <c r="AD115" s="442"/>
      <c r="AE115" s="442"/>
      <c r="AF115" s="442"/>
      <c r="AG115" s="442"/>
      <c r="AH115" s="442"/>
      <c r="AI115" s="442"/>
      <c r="AJ115" s="442"/>
      <c r="AK115" s="442"/>
      <c r="AL115" s="442"/>
      <c r="AM115" s="442"/>
      <c r="AN115" s="442"/>
      <c r="AO115" s="442"/>
      <c r="AP115" s="442"/>
      <c r="AQ115" s="442"/>
      <c r="AR115" s="442"/>
      <c r="AS115" s="442"/>
      <c r="AT115" s="442"/>
      <c r="AU115" s="442"/>
      <c r="AV115" s="442"/>
      <c r="AW115" s="442"/>
      <c r="AX115" s="442"/>
      <c r="AY115" s="442"/>
      <c r="AZ115" s="442"/>
    </row>
    <row r="116" spans="2:52" ht="20.100000000000001" hidden="1" customHeight="1" outlineLevel="1">
      <c r="B116" s="434"/>
      <c r="C116" s="1002"/>
      <c r="D116" s="1003"/>
      <c r="E116" s="1003"/>
      <c r="F116" s="1004"/>
      <c r="G116" s="1005"/>
      <c r="H116" s="1006"/>
      <c r="I116" s="1006"/>
      <c r="J116" s="1006"/>
      <c r="K116" s="1007"/>
      <c r="L116" s="715"/>
      <c r="M116" s="715"/>
      <c r="N116" s="715"/>
      <c r="O116" s="715"/>
      <c r="P116" s="715"/>
      <c r="Q116" s="715"/>
      <c r="R116" s="715"/>
      <c r="S116" s="716"/>
      <c r="T116" s="717"/>
      <c r="U116" s="720">
        <f t="shared" si="33"/>
        <v>0</v>
      </c>
      <c r="V116" s="721">
        <f t="shared" si="34"/>
        <v>0</v>
      </c>
      <c r="W116" s="722">
        <f t="shared" si="35"/>
        <v>0</v>
      </c>
      <c r="X116" s="442"/>
      <c r="Y116" s="442"/>
      <c r="Z116" s="442"/>
      <c r="AA116" s="442"/>
      <c r="AB116" s="442"/>
      <c r="AC116" s="442"/>
      <c r="AD116" s="442"/>
      <c r="AE116" s="442"/>
      <c r="AF116" s="442"/>
      <c r="AG116" s="442"/>
      <c r="AH116" s="442"/>
      <c r="AI116" s="442"/>
      <c r="AJ116" s="442"/>
      <c r="AK116" s="442"/>
      <c r="AL116" s="442"/>
      <c r="AM116" s="442"/>
      <c r="AN116" s="442"/>
      <c r="AO116" s="442"/>
      <c r="AP116" s="442"/>
      <c r="AQ116" s="442"/>
      <c r="AR116" s="442"/>
      <c r="AS116" s="442"/>
      <c r="AT116" s="442"/>
      <c r="AU116" s="442"/>
      <c r="AV116" s="442"/>
      <c r="AW116" s="442"/>
      <c r="AX116" s="442"/>
      <c r="AY116" s="442"/>
      <c r="AZ116" s="442"/>
    </row>
    <row r="117" spans="2:52" ht="20.100000000000001" hidden="1" customHeight="1" outlineLevel="1">
      <c r="B117" s="434"/>
      <c r="C117" s="1002"/>
      <c r="D117" s="1003"/>
      <c r="E117" s="1003"/>
      <c r="F117" s="1004"/>
      <c r="G117" s="1005"/>
      <c r="H117" s="1006"/>
      <c r="I117" s="1006"/>
      <c r="J117" s="1006"/>
      <c r="K117" s="1007"/>
      <c r="L117" s="715"/>
      <c r="M117" s="715"/>
      <c r="N117" s="715"/>
      <c r="O117" s="715"/>
      <c r="P117" s="715"/>
      <c r="Q117" s="715"/>
      <c r="R117" s="715"/>
      <c r="S117" s="716"/>
      <c r="T117" s="717"/>
      <c r="U117" s="720">
        <f t="shared" si="33"/>
        <v>0</v>
      </c>
      <c r="V117" s="721">
        <f t="shared" si="34"/>
        <v>0</v>
      </c>
      <c r="W117" s="722">
        <f t="shared" si="35"/>
        <v>0</v>
      </c>
      <c r="X117" s="442"/>
      <c r="Y117" s="442"/>
      <c r="Z117" s="442"/>
      <c r="AA117" s="442"/>
      <c r="AB117" s="442"/>
      <c r="AC117" s="442"/>
      <c r="AD117" s="442"/>
      <c r="AE117" s="442"/>
      <c r="AF117" s="442"/>
      <c r="AG117" s="442"/>
      <c r="AH117" s="442"/>
      <c r="AI117" s="442"/>
      <c r="AJ117" s="442"/>
      <c r="AK117" s="442"/>
      <c r="AL117" s="442"/>
      <c r="AM117" s="442"/>
      <c r="AN117" s="442"/>
      <c r="AO117" s="442"/>
      <c r="AP117" s="442"/>
      <c r="AQ117" s="442"/>
      <c r="AR117" s="442"/>
      <c r="AS117" s="442"/>
      <c r="AT117" s="442"/>
      <c r="AU117" s="442"/>
      <c r="AV117" s="442"/>
      <c r="AW117" s="442"/>
      <c r="AX117" s="442"/>
      <c r="AY117" s="442"/>
      <c r="AZ117" s="442"/>
    </row>
    <row r="118" spans="2:52" ht="20.100000000000001" hidden="1" customHeight="1" outlineLevel="1">
      <c r="B118" s="434"/>
      <c r="C118" s="1002"/>
      <c r="D118" s="1003"/>
      <c r="E118" s="1003"/>
      <c r="F118" s="1004"/>
      <c r="G118" s="1005"/>
      <c r="H118" s="1006"/>
      <c r="I118" s="1006"/>
      <c r="J118" s="1006"/>
      <c r="K118" s="1007"/>
      <c r="L118" s="715"/>
      <c r="M118" s="715"/>
      <c r="N118" s="715"/>
      <c r="O118" s="715"/>
      <c r="P118" s="715"/>
      <c r="Q118" s="715"/>
      <c r="R118" s="715"/>
      <c r="S118" s="716"/>
      <c r="T118" s="717"/>
      <c r="U118" s="720">
        <f t="shared" si="33"/>
        <v>0</v>
      </c>
      <c r="V118" s="721">
        <f t="shared" si="34"/>
        <v>0</v>
      </c>
      <c r="W118" s="722">
        <f t="shared" si="35"/>
        <v>0</v>
      </c>
      <c r="X118" s="442"/>
      <c r="Y118" s="442"/>
      <c r="Z118" s="442"/>
      <c r="AA118" s="442"/>
      <c r="AB118" s="442"/>
      <c r="AC118" s="442"/>
      <c r="AD118" s="442"/>
      <c r="AE118" s="442"/>
      <c r="AF118" s="442"/>
      <c r="AG118" s="442"/>
      <c r="AH118" s="442"/>
      <c r="AI118" s="442"/>
      <c r="AJ118" s="442"/>
      <c r="AK118" s="442"/>
      <c r="AL118" s="442"/>
      <c r="AM118" s="442"/>
      <c r="AN118" s="442"/>
      <c r="AO118" s="442"/>
      <c r="AP118" s="442"/>
      <c r="AQ118" s="442"/>
      <c r="AR118" s="442"/>
      <c r="AS118" s="442"/>
      <c r="AT118" s="442"/>
      <c r="AU118" s="442"/>
      <c r="AV118" s="442"/>
      <c r="AW118" s="442"/>
      <c r="AX118" s="442"/>
      <c r="AY118" s="442"/>
      <c r="AZ118" s="442"/>
    </row>
    <row r="119" spans="2:52" ht="20.100000000000001" hidden="1" customHeight="1" outlineLevel="1">
      <c r="B119" s="434"/>
      <c r="C119" s="1002"/>
      <c r="D119" s="1003"/>
      <c r="E119" s="1003"/>
      <c r="F119" s="1004"/>
      <c r="G119" s="1005"/>
      <c r="H119" s="1006"/>
      <c r="I119" s="1006"/>
      <c r="J119" s="1006"/>
      <c r="K119" s="1007"/>
      <c r="L119" s="715"/>
      <c r="M119" s="715"/>
      <c r="N119" s="715"/>
      <c r="O119" s="715"/>
      <c r="P119" s="715"/>
      <c r="Q119" s="715"/>
      <c r="R119" s="715"/>
      <c r="S119" s="716"/>
      <c r="T119" s="717"/>
      <c r="U119" s="720">
        <f t="shared" si="33"/>
        <v>0</v>
      </c>
      <c r="V119" s="721">
        <f t="shared" si="34"/>
        <v>0</v>
      </c>
      <c r="W119" s="722">
        <f t="shared" si="35"/>
        <v>0</v>
      </c>
      <c r="X119" s="442"/>
      <c r="Y119" s="442"/>
      <c r="Z119" s="442"/>
      <c r="AA119" s="442"/>
      <c r="AB119" s="442"/>
      <c r="AC119" s="442"/>
      <c r="AD119" s="442"/>
      <c r="AE119" s="442"/>
      <c r="AF119" s="442"/>
      <c r="AG119" s="442"/>
      <c r="AH119" s="442"/>
      <c r="AI119" s="442"/>
      <c r="AJ119" s="442"/>
      <c r="AK119" s="442"/>
      <c r="AL119" s="442"/>
      <c r="AM119" s="442"/>
      <c r="AN119" s="442"/>
      <c r="AO119" s="442"/>
      <c r="AP119" s="442"/>
      <c r="AQ119" s="442"/>
      <c r="AR119" s="442"/>
      <c r="AS119" s="442"/>
      <c r="AT119" s="442"/>
      <c r="AU119" s="442"/>
      <c r="AV119" s="442"/>
      <c r="AW119" s="442"/>
      <c r="AX119" s="442"/>
      <c r="AY119" s="442"/>
      <c r="AZ119" s="442"/>
    </row>
    <row r="120" spans="2:52" s="19" customFormat="1" ht="9.9499999999999993" hidden="1" customHeight="1" outlineLevel="1">
      <c r="B120" s="435"/>
      <c r="C120" s="437"/>
      <c r="D120" s="437"/>
      <c r="E120" s="437"/>
      <c r="F120" s="437"/>
      <c r="G120" s="666"/>
      <c r="H120" s="666"/>
      <c r="I120" s="666"/>
      <c r="J120" s="666"/>
      <c r="K120" s="666"/>
      <c r="L120" s="438"/>
      <c r="M120" s="438"/>
      <c r="N120" s="438"/>
      <c r="O120" s="438"/>
      <c r="P120" s="438"/>
      <c r="Q120" s="438"/>
      <c r="R120" s="438"/>
      <c r="S120" s="438"/>
      <c r="T120" s="439"/>
      <c r="U120" s="439"/>
      <c r="V120" s="439"/>
      <c r="W120" s="667"/>
      <c r="X120" s="668"/>
      <c r="Y120" s="668"/>
      <c r="Z120" s="668"/>
      <c r="AA120" s="668"/>
      <c r="AB120" s="668"/>
      <c r="AC120" s="668"/>
      <c r="AD120" s="668"/>
      <c r="AE120" s="668"/>
      <c r="AF120" s="668"/>
      <c r="AG120" s="668"/>
      <c r="AH120" s="668"/>
      <c r="AI120" s="668"/>
      <c r="AJ120" s="668"/>
      <c r="AK120" s="668"/>
      <c r="AL120" s="668"/>
      <c r="AM120" s="668"/>
      <c r="AN120" s="668"/>
      <c r="AO120" s="668"/>
      <c r="AP120" s="668"/>
      <c r="AQ120" s="668"/>
      <c r="AR120" s="668"/>
      <c r="AS120" s="668"/>
      <c r="AT120" s="668"/>
      <c r="AU120" s="668"/>
      <c r="AV120" s="668"/>
      <c r="AW120" s="668"/>
      <c r="AX120" s="668"/>
      <c r="AY120" s="668"/>
      <c r="AZ120" s="668"/>
    </row>
    <row r="121" spans="2:52" ht="20.100000000000001" customHeight="1" collapsed="1">
      <c r="B121" s="714">
        <f>B109+1</f>
        <v>10</v>
      </c>
      <c r="C121" s="1013"/>
      <c r="D121" s="1014"/>
      <c r="E121" s="1014"/>
      <c r="F121" s="1015"/>
      <c r="G121" s="1016"/>
      <c r="H121" s="1017"/>
      <c r="I121" s="1017"/>
      <c r="J121" s="1017"/>
      <c r="K121" s="1018"/>
      <c r="L121" s="701">
        <f t="shared" ref="L121:R121" si="36">SUM(L122:L131)</f>
        <v>0</v>
      </c>
      <c r="M121" s="702">
        <f t="shared" si="36"/>
        <v>0</v>
      </c>
      <c r="N121" s="703">
        <f t="shared" si="36"/>
        <v>0</v>
      </c>
      <c r="O121" s="703">
        <f t="shared" si="36"/>
        <v>0</v>
      </c>
      <c r="P121" s="702">
        <f t="shared" si="36"/>
        <v>0</v>
      </c>
      <c r="Q121" s="704">
        <f t="shared" si="36"/>
        <v>0</v>
      </c>
      <c r="R121" s="701">
        <f t="shared" si="36"/>
        <v>0</v>
      </c>
      <c r="S121" s="705">
        <v>1</v>
      </c>
      <c r="T121" s="706">
        <f>(S122*T122)+(S123*T123)+(S124*T124)+(S125*T125)+(S126*T126)+(S127*T127)+(S128*T128)+(S129*T129)+(S130*T130)+(S131*T131)</f>
        <v>0</v>
      </c>
      <c r="U121" s="665">
        <f t="shared" ref="U121:U131" si="37">S121*T121*(1+MGKZ)*(1+Gewinn)*(1+Sicherheit)</f>
        <v>0</v>
      </c>
      <c r="V121" s="643">
        <f t="shared" ref="V121:V131" si="38">R121*Fertigung</f>
        <v>0</v>
      </c>
      <c r="W121" s="50">
        <f t="shared" ref="W121:W131" si="39">L121*$E$6+M121*$M$6+N121*$M$7+O121*$M$8+P121*$E$7+Q121*$M$9+U121+V121</f>
        <v>0</v>
      </c>
      <c r="X121" s="442"/>
      <c r="Y121" s="442"/>
      <c r="Z121" s="442"/>
      <c r="AA121" s="442"/>
      <c r="AB121" s="442"/>
      <c r="AC121" s="442"/>
      <c r="AD121" s="442"/>
      <c r="AE121" s="442"/>
      <c r="AF121" s="442"/>
      <c r="AG121" s="442"/>
      <c r="AH121" s="442"/>
      <c r="AI121" s="442"/>
      <c r="AJ121" s="442"/>
      <c r="AK121" s="442"/>
      <c r="AL121" s="442"/>
      <c r="AM121" s="442"/>
      <c r="AN121" s="442"/>
      <c r="AO121" s="442"/>
      <c r="AP121" s="442"/>
      <c r="AQ121" s="442"/>
      <c r="AR121" s="442"/>
      <c r="AS121" s="442"/>
      <c r="AT121" s="442"/>
      <c r="AU121" s="442"/>
      <c r="AV121" s="442"/>
      <c r="AW121" s="442"/>
      <c r="AX121" s="442"/>
      <c r="AY121" s="442"/>
      <c r="AZ121" s="442"/>
    </row>
    <row r="122" spans="2:52" ht="20.100000000000001" hidden="1" customHeight="1" outlineLevel="1">
      <c r="B122" s="433"/>
      <c r="C122" s="1002"/>
      <c r="D122" s="1003"/>
      <c r="E122" s="1003"/>
      <c r="F122" s="1004"/>
      <c r="G122" s="1005"/>
      <c r="H122" s="1006"/>
      <c r="I122" s="1006"/>
      <c r="J122" s="1006"/>
      <c r="K122" s="1007"/>
      <c r="L122" s="715"/>
      <c r="M122" s="715"/>
      <c r="N122" s="715"/>
      <c r="O122" s="715"/>
      <c r="P122" s="715"/>
      <c r="Q122" s="715"/>
      <c r="R122" s="715"/>
      <c r="S122" s="716"/>
      <c r="T122" s="717"/>
      <c r="U122" s="720">
        <f t="shared" si="37"/>
        <v>0</v>
      </c>
      <c r="V122" s="721">
        <f t="shared" si="38"/>
        <v>0</v>
      </c>
      <c r="W122" s="722">
        <f t="shared" si="39"/>
        <v>0</v>
      </c>
      <c r="X122" s="442"/>
      <c r="Y122" s="442"/>
      <c r="Z122" s="442"/>
      <c r="AA122" s="442"/>
      <c r="AB122" s="442"/>
      <c r="AC122" s="442"/>
      <c r="AD122" s="442"/>
      <c r="AE122" s="442"/>
      <c r="AF122" s="442"/>
      <c r="AG122" s="442"/>
      <c r="AH122" s="442"/>
      <c r="AI122" s="442"/>
      <c r="AJ122" s="442"/>
      <c r="AK122" s="442"/>
      <c r="AL122" s="442"/>
      <c r="AM122" s="442"/>
      <c r="AN122" s="442"/>
      <c r="AO122" s="442"/>
      <c r="AP122" s="442"/>
      <c r="AQ122" s="442"/>
      <c r="AR122" s="442"/>
      <c r="AS122" s="442"/>
      <c r="AT122" s="442"/>
      <c r="AU122" s="442"/>
      <c r="AV122" s="442"/>
      <c r="AW122" s="442"/>
      <c r="AX122" s="442"/>
      <c r="AY122" s="442"/>
      <c r="AZ122" s="442"/>
    </row>
    <row r="123" spans="2:52" ht="20.100000000000001" hidden="1" customHeight="1" outlineLevel="1">
      <c r="B123" s="434"/>
      <c r="C123" s="1002"/>
      <c r="D123" s="1003"/>
      <c r="E123" s="1003"/>
      <c r="F123" s="1004"/>
      <c r="G123" s="1005"/>
      <c r="H123" s="1006"/>
      <c r="I123" s="1006"/>
      <c r="J123" s="1006"/>
      <c r="K123" s="1007"/>
      <c r="L123" s="715"/>
      <c r="M123" s="715"/>
      <c r="N123" s="715"/>
      <c r="O123" s="715"/>
      <c r="P123" s="715"/>
      <c r="Q123" s="715"/>
      <c r="R123" s="715"/>
      <c r="S123" s="716"/>
      <c r="T123" s="717"/>
      <c r="U123" s="720">
        <f t="shared" si="37"/>
        <v>0</v>
      </c>
      <c r="V123" s="721">
        <f t="shared" si="38"/>
        <v>0</v>
      </c>
      <c r="W123" s="722">
        <f t="shared" si="39"/>
        <v>0</v>
      </c>
      <c r="X123" s="442"/>
      <c r="Y123" s="442"/>
      <c r="Z123" s="442"/>
      <c r="AA123" s="442"/>
      <c r="AB123" s="442"/>
      <c r="AC123" s="442"/>
      <c r="AD123" s="442"/>
      <c r="AE123" s="442"/>
      <c r="AF123" s="442"/>
      <c r="AG123" s="442"/>
      <c r="AH123" s="442"/>
      <c r="AI123" s="442"/>
      <c r="AJ123" s="442"/>
      <c r="AK123" s="442"/>
      <c r="AL123" s="442"/>
      <c r="AM123" s="442"/>
      <c r="AN123" s="442"/>
      <c r="AO123" s="442"/>
      <c r="AP123" s="442"/>
      <c r="AQ123" s="442"/>
      <c r="AR123" s="442"/>
      <c r="AS123" s="442"/>
      <c r="AT123" s="442"/>
      <c r="AU123" s="442"/>
      <c r="AV123" s="442"/>
      <c r="AW123" s="442"/>
      <c r="AX123" s="442"/>
      <c r="AY123" s="442"/>
      <c r="AZ123" s="442"/>
    </row>
    <row r="124" spans="2:52" ht="20.100000000000001" hidden="1" customHeight="1" outlineLevel="1">
      <c r="B124" s="434"/>
      <c r="C124" s="1002"/>
      <c r="D124" s="1003"/>
      <c r="E124" s="1003"/>
      <c r="F124" s="1004"/>
      <c r="G124" s="1005"/>
      <c r="H124" s="1006"/>
      <c r="I124" s="1006"/>
      <c r="J124" s="1006"/>
      <c r="K124" s="1007"/>
      <c r="L124" s="715"/>
      <c r="M124" s="715"/>
      <c r="N124" s="715"/>
      <c r="O124" s="715"/>
      <c r="P124" s="715"/>
      <c r="Q124" s="715"/>
      <c r="R124" s="715"/>
      <c r="S124" s="716"/>
      <c r="T124" s="717"/>
      <c r="U124" s="720">
        <f t="shared" si="37"/>
        <v>0</v>
      </c>
      <c r="V124" s="721">
        <f t="shared" si="38"/>
        <v>0</v>
      </c>
      <c r="W124" s="722">
        <f t="shared" si="39"/>
        <v>0</v>
      </c>
      <c r="X124" s="442"/>
      <c r="Y124" s="442"/>
      <c r="Z124" s="442"/>
      <c r="AA124" s="442"/>
      <c r="AB124" s="442"/>
      <c r="AC124" s="442"/>
      <c r="AD124" s="442"/>
      <c r="AE124" s="442"/>
      <c r="AF124" s="442"/>
      <c r="AG124" s="442"/>
      <c r="AH124" s="442"/>
      <c r="AI124" s="442"/>
      <c r="AJ124" s="442"/>
      <c r="AK124" s="442"/>
      <c r="AL124" s="442"/>
      <c r="AM124" s="442"/>
      <c r="AN124" s="442"/>
      <c r="AO124" s="442"/>
      <c r="AP124" s="442"/>
      <c r="AQ124" s="442"/>
      <c r="AR124" s="442"/>
      <c r="AS124" s="442"/>
      <c r="AT124" s="442"/>
      <c r="AU124" s="442"/>
      <c r="AV124" s="442"/>
      <c r="AW124" s="442"/>
      <c r="AX124" s="442"/>
      <c r="AY124" s="442"/>
      <c r="AZ124" s="442"/>
    </row>
    <row r="125" spans="2:52" ht="20.100000000000001" hidden="1" customHeight="1" outlineLevel="1">
      <c r="B125" s="434"/>
      <c r="C125" s="1002"/>
      <c r="D125" s="1003"/>
      <c r="E125" s="1003"/>
      <c r="F125" s="1004"/>
      <c r="G125" s="1005"/>
      <c r="H125" s="1006"/>
      <c r="I125" s="1006"/>
      <c r="J125" s="1006"/>
      <c r="K125" s="1007"/>
      <c r="L125" s="715"/>
      <c r="M125" s="715"/>
      <c r="N125" s="715"/>
      <c r="O125" s="715"/>
      <c r="P125" s="715"/>
      <c r="Q125" s="715"/>
      <c r="R125" s="715"/>
      <c r="S125" s="716"/>
      <c r="T125" s="717"/>
      <c r="U125" s="720">
        <f t="shared" si="37"/>
        <v>0</v>
      </c>
      <c r="V125" s="721">
        <f t="shared" si="38"/>
        <v>0</v>
      </c>
      <c r="W125" s="722">
        <f t="shared" si="39"/>
        <v>0</v>
      </c>
      <c r="X125" s="442"/>
      <c r="Y125" s="442"/>
      <c r="Z125" s="442"/>
      <c r="AA125" s="442"/>
      <c r="AB125" s="442"/>
      <c r="AC125" s="442"/>
      <c r="AD125" s="442"/>
      <c r="AE125" s="442"/>
      <c r="AF125" s="442"/>
      <c r="AG125" s="442"/>
      <c r="AH125" s="442"/>
      <c r="AI125" s="442"/>
      <c r="AJ125" s="442"/>
      <c r="AK125" s="442"/>
      <c r="AL125" s="442"/>
      <c r="AM125" s="442"/>
      <c r="AN125" s="442"/>
      <c r="AO125" s="442"/>
      <c r="AP125" s="442"/>
      <c r="AQ125" s="442"/>
      <c r="AR125" s="442"/>
      <c r="AS125" s="442"/>
      <c r="AT125" s="442"/>
      <c r="AU125" s="442"/>
      <c r="AV125" s="442"/>
      <c r="AW125" s="442"/>
      <c r="AX125" s="442"/>
      <c r="AY125" s="442"/>
      <c r="AZ125" s="442"/>
    </row>
    <row r="126" spans="2:52" ht="20.100000000000001" hidden="1" customHeight="1" outlineLevel="1">
      <c r="B126" s="434"/>
      <c r="C126" s="1002"/>
      <c r="D126" s="1003"/>
      <c r="E126" s="1003"/>
      <c r="F126" s="1004"/>
      <c r="G126" s="1005"/>
      <c r="H126" s="1006"/>
      <c r="I126" s="1006"/>
      <c r="J126" s="1006"/>
      <c r="K126" s="1007"/>
      <c r="L126" s="715"/>
      <c r="M126" s="715"/>
      <c r="N126" s="715"/>
      <c r="O126" s="715"/>
      <c r="P126" s="715"/>
      <c r="Q126" s="715"/>
      <c r="R126" s="715"/>
      <c r="S126" s="716"/>
      <c r="T126" s="717"/>
      <c r="U126" s="720">
        <f t="shared" si="37"/>
        <v>0</v>
      </c>
      <c r="V126" s="721">
        <f t="shared" si="38"/>
        <v>0</v>
      </c>
      <c r="W126" s="722">
        <f t="shared" si="39"/>
        <v>0</v>
      </c>
      <c r="X126" s="442"/>
      <c r="Y126" s="442"/>
      <c r="Z126" s="442"/>
      <c r="AA126" s="442"/>
      <c r="AB126" s="442"/>
      <c r="AC126" s="442"/>
      <c r="AD126" s="442"/>
      <c r="AE126" s="442"/>
      <c r="AF126" s="442"/>
      <c r="AG126" s="442"/>
      <c r="AH126" s="442"/>
      <c r="AI126" s="442"/>
      <c r="AJ126" s="442"/>
      <c r="AK126" s="442"/>
      <c r="AL126" s="442"/>
      <c r="AM126" s="442"/>
      <c r="AN126" s="442"/>
      <c r="AO126" s="442"/>
      <c r="AP126" s="442"/>
      <c r="AQ126" s="442"/>
      <c r="AR126" s="442"/>
      <c r="AS126" s="442"/>
      <c r="AT126" s="442"/>
      <c r="AU126" s="442"/>
      <c r="AV126" s="442"/>
      <c r="AW126" s="442"/>
      <c r="AX126" s="442"/>
      <c r="AY126" s="442"/>
      <c r="AZ126" s="442"/>
    </row>
    <row r="127" spans="2:52" ht="20.100000000000001" hidden="1" customHeight="1" outlineLevel="1">
      <c r="B127" s="434"/>
      <c r="C127" s="1002"/>
      <c r="D127" s="1003"/>
      <c r="E127" s="1003"/>
      <c r="F127" s="1004"/>
      <c r="G127" s="1005"/>
      <c r="H127" s="1006"/>
      <c r="I127" s="1006"/>
      <c r="J127" s="1006"/>
      <c r="K127" s="1007"/>
      <c r="L127" s="715"/>
      <c r="M127" s="715"/>
      <c r="N127" s="715"/>
      <c r="O127" s="715"/>
      <c r="P127" s="715"/>
      <c r="Q127" s="715"/>
      <c r="R127" s="715"/>
      <c r="S127" s="716"/>
      <c r="T127" s="717"/>
      <c r="U127" s="720">
        <f t="shared" si="37"/>
        <v>0</v>
      </c>
      <c r="V127" s="721">
        <f t="shared" si="38"/>
        <v>0</v>
      </c>
      <c r="W127" s="722">
        <f t="shared" si="39"/>
        <v>0</v>
      </c>
      <c r="X127" s="442"/>
      <c r="Y127" s="442"/>
      <c r="Z127" s="442"/>
      <c r="AA127" s="442"/>
      <c r="AB127" s="442"/>
      <c r="AC127" s="442"/>
      <c r="AD127" s="442"/>
      <c r="AE127" s="442"/>
      <c r="AF127" s="442"/>
      <c r="AG127" s="442"/>
      <c r="AH127" s="442"/>
      <c r="AI127" s="442"/>
      <c r="AJ127" s="442"/>
      <c r="AK127" s="442"/>
      <c r="AL127" s="442"/>
      <c r="AM127" s="442"/>
      <c r="AN127" s="442"/>
      <c r="AO127" s="442"/>
      <c r="AP127" s="442"/>
      <c r="AQ127" s="442"/>
      <c r="AR127" s="442"/>
      <c r="AS127" s="442"/>
      <c r="AT127" s="442"/>
      <c r="AU127" s="442"/>
      <c r="AV127" s="442"/>
      <c r="AW127" s="442"/>
      <c r="AX127" s="442"/>
      <c r="AY127" s="442"/>
      <c r="AZ127" s="442"/>
    </row>
    <row r="128" spans="2:52" ht="20.100000000000001" hidden="1" customHeight="1" outlineLevel="1">
      <c r="B128" s="434"/>
      <c r="C128" s="1002"/>
      <c r="D128" s="1003"/>
      <c r="E128" s="1003"/>
      <c r="F128" s="1004"/>
      <c r="G128" s="1005"/>
      <c r="H128" s="1006"/>
      <c r="I128" s="1006"/>
      <c r="J128" s="1006"/>
      <c r="K128" s="1007"/>
      <c r="L128" s="715"/>
      <c r="M128" s="715"/>
      <c r="N128" s="715"/>
      <c r="O128" s="715"/>
      <c r="P128" s="715"/>
      <c r="Q128" s="715"/>
      <c r="R128" s="715"/>
      <c r="S128" s="716"/>
      <c r="T128" s="717"/>
      <c r="U128" s="720">
        <f t="shared" si="37"/>
        <v>0</v>
      </c>
      <c r="V128" s="721">
        <f t="shared" si="38"/>
        <v>0</v>
      </c>
      <c r="W128" s="722">
        <f t="shared" si="39"/>
        <v>0</v>
      </c>
      <c r="X128" s="442"/>
      <c r="Y128" s="442"/>
      <c r="Z128" s="442"/>
      <c r="AA128" s="442"/>
      <c r="AB128" s="442"/>
      <c r="AC128" s="442"/>
      <c r="AD128" s="442"/>
      <c r="AE128" s="442"/>
      <c r="AF128" s="442"/>
      <c r="AG128" s="442"/>
      <c r="AH128" s="442"/>
      <c r="AI128" s="442"/>
      <c r="AJ128" s="442"/>
      <c r="AK128" s="442"/>
      <c r="AL128" s="442"/>
      <c r="AM128" s="442"/>
      <c r="AN128" s="442"/>
      <c r="AO128" s="442"/>
      <c r="AP128" s="442"/>
      <c r="AQ128" s="442"/>
      <c r="AR128" s="442"/>
      <c r="AS128" s="442"/>
      <c r="AT128" s="442"/>
      <c r="AU128" s="442"/>
      <c r="AV128" s="442"/>
      <c r="AW128" s="442"/>
      <c r="AX128" s="442"/>
      <c r="AY128" s="442"/>
      <c r="AZ128" s="442"/>
    </row>
    <row r="129" spans="2:52" ht="20.100000000000001" hidden="1" customHeight="1" outlineLevel="1">
      <c r="B129" s="434"/>
      <c r="C129" s="1002"/>
      <c r="D129" s="1003"/>
      <c r="E129" s="1003"/>
      <c r="F129" s="1004"/>
      <c r="G129" s="1005"/>
      <c r="H129" s="1006"/>
      <c r="I129" s="1006"/>
      <c r="J129" s="1006"/>
      <c r="K129" s="1007"/>
      <c r="L129" s="715"/>
      <c r="M129" s="715"/>
      <c r="N129" s="715"/>
      <c r="O129" s="715"/>
      <c r="P129" s="715"/>
      <c r="Q129" s="715"/>
      <c r="R129" s="715"/>
      <c r="S129" s="716"/>
      <c r="T129" s="717"/>
      <c r="U129" s="720">
        <f t="shared" si="37"/>
        <v>0</v>
      </c>
      <c r="V129" s="721">
        <f t="shared" si="38"/>
        <v>0</v>
      </c>
      <c r="W129" s="722">
        <f t="shared" si="39"/>
        <v>0</v>
      </c>
      <c r="X129" s="442"/>
      <c r="Y129" s="442"/>
      <c r="Z129" s="442"/>
      <c r="AA129" s="442"/>
      <c r="AB129" s="442"/>
      <c r="AC129" s="442"/>
      <c r="AD129" s="442"/>
      <c r="AE129" s="442"/>
      <c r="AF129" s="442"/>
      <c r="AG129" s="442"/>
      <c r="AH129" s="442"/>
      <c r="AI129" s="442"/>
      <c r="AJ129" s="442"/>
      <c r="AK129" s="442"/>
      <c r="AL129" s="442"/>
      <c r="AM129" s="442"/>
      <c r="AN129" s="442"/>
      <c r="AO129" s="442"/>
      <c r="AP129" s="442"/>
      <c r="AQ129" s="442"/>
      <c r="AR129" s="442"/>
      <c r="AS129" s="442"/>
      <c r="AT129" s="442"/>
      <c r="AU129" s="442"/>
      <c r="AV129" s="442"/>
      <c r="AW129" s="442"/>
      <c r="AX129" s="442"/>
      <c r="AY129" s="442"/>
      <c r="AZ129" s="442"/>
    </row>
    <row r="130" spans="2:52" ht="20.100000000000001" hidden="1" customHeight="1" outlineLevel="1">
      <c r="B130" s="434"/>
      <c r="C130" s="1002"/>
      <c r="D130" s="1003"/>
      <c r="E130" s="1003"/>
      <c r="F130" s="1004"/>
      <c r="G130" s="1005"/>
      <c r="H130" s="1006"/>
      <c r="I130" s="1006"/>
      <c r="J130" s="1006"/>
      <c r="K130" s="1007"/>
      <c r="L130" s="715"/>
      <c r="M130" s="715"/>
      <c r="N130" s="715"/>
      <c r="O130" s="715"/>
      <c r="P130" s="715"/>
      <c r="Q130" s="715"/>
      <c r="R130" s="715"/>
      <c r="S130" s="716"/>
      <c r="T130" s="717"/>
      <c r="U130" s="720">
        <f t="shared" si="37"/>
        <v>0</v>
      </c>
      <c r="V130" s="721">
        <f t="shared" si="38"/>
        <v>0</v>
      </c>
      <c r="W130" s="722">
        <f t="shared" si="39"/>
        <v>0</v>
      </c>
      <c r="X130" s="442"/>
      <c r="Y130" s="442"/>
      <c r="Z130" s="442"/>
      <c r="AA130" s="442"/>
      <c r="AB130" s="442"/>
      <c r="AC130" s="442"/>
      <c r="AD130" s="442"/>
      <c r="AE130" s="442"/>
      <c r="AF130" s="442"/>
      <c r="AG130" s="442"/>
      <c r="AH130" s="442"/>
      <c r="AI130" s="442"/>
      <c r="AJ130" s="442"/>
      <c r="AK130" s="442"/>
      <c r="AL130" s="442"/>
      <c r="AM130" s="442"/>
      <c r="AN130" s="442"/>
      <c r="AO130" s="442"/>
      <c r="AP130" s="442"/>
      <c r="AQ130" s="442"/>
      <c r="AR130" s="442"/>
      <c r="AS130" s="442"/>
      <c r="AT130" s="442"/>
      <c r="AU130" s="442"/>
      <c r="AV130" s="442"/>
      <c r="AW130" s="442"/>
      <c r="AX130" s="442"/>
      <c r="AY130" s="442"/>
      <c r="AZ130" s="442"/>
    </row>
    <row r="131" spans="2:52" ht="20.100000000000001" hidden="1" customHeight="1" outlineLevel="1">
      <c r="B131" s="434"/>
      <c r="C131" s="1002"/>
      <c r="D131" s="1003"/>
      <c r="E131" s="1003"/>
      <c r="F131" s="1004"/>
      <c r="G131" s="1005"/>
      <c r="H131" s="1006"/>
      <c r="I131" s="1006"/>
      <c r="J131" s="1006"/>
      <c r="K131" s="1007"/>
      <c r="L131" s="715"/>
      <c r="M131" s="715"/>
      <c r="N131" s="715"/>
      <c r="O131" s="715"/>
      <c r="P131" s="715"/>
      <c r="Q131" s="715"/>
      <c r="R131" s="715"/>
      <c r="S131" s="716"/>
      <c r="T131" s="717"/>
      <c r="U131" s="720">
        <f t="shared" si="37"/>
        <v>0</v>
      </c>
      <c r="V131" s="721">
        <f t="shared" si="38"/>
        <v>0</v>
      </c>
      <c r="W131" s="722">
        <f t="shared" si="39"/>
        <v>0</v>
      </c>
      <c r="X131" s="442"/>
      <c r="Y131" s="442"/>
      <c r="Z131" s="442"/>
      <c r="AA131" s="442"/>
      <c r="AB131" s="442"/>
      <c r="AC131" s="442"/>
      <c r="AD131" s="442"/>
      <c r="AE131" s="442"/>
      <c r="AF131" s="442"/>
      <c r="AG131" s="442"/>
      <c r="AH131" s="442"/>
      <c r="AI131" s="442"/>
      <c r="AJ131" s="442"/>
      <c r="AK131" s="442"/>
      <c r="AL131" s="442"/>
      <c r="AM131" s="442"/>
      <c r="AN131" s="442"/>
      <c r="AO131" s="442"/>
      <c r="AP131" s="442"/>
      <c r="AQ131" s="442"/>
      <c r="AR131" s="442"/>
      <c r="AS131" s="442"/>
      <c r="AT131" s="442"/>
      <c r="AU131" s="442"/>
      <c r="AV131" s="442"/>
      <c r="AW131" s="442"/>
      <c r="AX131" s="442"/>
      <c r="AY131" s="442"/>
      <c r="AZ131" s="442"/>
    </row>
    <row r="132" spans="2:52" s="19" customFormat="1" ht="9.9499999999999993" hidden="1" customHeight="1" outlineLevel="1">
      <c r="B132" s="435"/>
      <c r="C132" s="437"/>
      <c r="D132" s="437"/>
      <c r="E132" s="437"/>
      <c r="F132" s="437"/>
      <c r="G132" s="666"/>
      <c r="H132" s="666"/>
      <c r="I132" s="666"/>
      <c r="J132" s="666"/>
      <c r="K132" s="666"/>
      <c r="L132" s="438"/>
      <c r="M132" s="438"/>
      <c r="N132" s="438"/>
      <c r="O132" s="438"/>
      <c r="P132" s="438"/>
      <c r="Q132" s="438"/>
      <c r="R132" s="438"/>
      <c r="S132" s="438"/>
      <c r="T132" s="439"/>
      <c r="U132" s="439"/>
      <c r="V132" s="439"/>
      <c r="W132" s="667"/>
      <c r="X132" s="668"/>
      <c r="Y132" s="668"/>
      <c r="Z132" s="668"/>
      <c r="AA132" s="668"/>
      <c r="AB132" s="668"/>
      <c r="AC132" s="668"/>
      <c r="AD132" s="668"/>
      <c r="AE132" s="668"/>
      <c r="AF132" s="668"/>
      <c r="AG132" s="668"/>
      <c r="AH132" s="668"/>
      <c r="AI132" s="668"/>
      <c r="AJ132" s="668"/>
      <c r="AK132" s="668"/>
      <c r="AL132" s="668"/>
      <c r="AM132" s="668"/>
      <c r="AN132" s="668"/>
      <c r="AO132" s="668"/>
      <c r="AP132" s="668"/>
      <c r="AQ132" s="668"/>
      <c r="AR132" s="668"/>
      <c r="AS132" s="668"/>
      <c r="AT132" s="668"/>
      <c r="AU132" s="668"/>
      <c r="AV132" s="668"/>
      <c r="AW132" s="668"/>
      <c r="AX132" s="668"/>
      <c r="AY132" s="668"/>
      <c r="AZ132" s="668"/>
    </row>
    <row r="133" spans="2:52" ht="20.100000000000001" customHeight="1" collapsed="1">
      <c r="B133" s="714">
        <f>B121+1</f>
        <v>11</v>
      </c>
      <c r="C133" s="1013"/>
      <c r="D133" s="1014"/>
      <c r="E133" s="1014"/>
      <c r="F133" s="1015"/>
      <c r="G133" s="1016"/>
      <c r="H133" s="1017"/>
      <c r="I133" s="1017"/>
      <c r="J133" s="1017"/>
      <c r="K133" s="1018"/>
      <c r="L133" s="701">
        <f t="shared" ref="L133:R133" si="40">SUM(L134:L143)</f>
        <v>0</v>
      </c>
      <c r="M133" s="702">
        <f t="shared" si="40"/>
        <v>0</v>
      </c>
      <c r="N133" s="703">
        <f t="shared" si="40"/>
        <v>0</v>
      </c>
      <c r="O133" s="703">
        <f t="shared" si="40"/>
        <v>0</v>
      </c>
      <c r="P133" s="702">
        <f t="shared" si="40"/>
        <v>0</v>
      </c>
      <c r="Q133" s="704">
        <f t="shared" si="40"/>
        <v>0</v>
      </c>
      <c r="R133" s="701">
        <f t="shared" si="40"/>
        <v>0</v>
      </c>
      <c r="S133" s="705">
        <v>1</v>
      </c>
      <c r="T133" s="706">
        <f>(S134*T134)+(S135*T135)+(S136*T136)+(S137*T137)+(S138*T138)+(S139*T139)+(S140*T140)+(S141*T141)+(S142*T142)+(S143*T143)</f>
        <v>0</v>
      </c>
      <c r="U133" s="665">
        <f t="shared" ref="U133:U143" si="41">S133*T133*(1+MGKZ)*(1+Gewinn)*(1+Sicherheit)</f>
        <v>0</v>
      </c>
      <c r="V133" s="643">
        <f t="shared" ref="V133:V143" si="42">R133*Fertigung</f>
        <v>0</v>
      </c>
      <c r="W133" s="50">
        <f t="shared" ref="W133:W143" si="43">L133*$E$6+M133*$M$6+N133*$M$7+O133*$M$8+P133*$E$7+Q133*$M$9+U133+V133</f>
        <v>0</v>
      </c>
      <c r="X133" s="442"/>
      <c r="Y133" s="442"/>
      <c r="Z133" s="442"/>
      <c r="AA133" s="442"/>
      <c r="AB133" s="442"/>
      <c r="AC133" s="442"/>
      <c r="AD133" s="442"/>
      <c r="AE133" s="442"/>
      <c r="AF133" s="442"/>
      <c r="AG133" s="442"/>
      <c r="AH133" s="442"/>
      <c r="AI133" s="442"/>
      <c r="AJ133" s="442"/>
      <c r="AK133" s="442"/>
      <c r="AL133" s="442"/>
      <c r="AM133" s="442"/>
      <c r="AN133" s="442"/>
      <c r="AO133" s="442"/>
      <c r="AP133" s="442"/>
      <c r="AQ133" s="442"/>
      <c r="AR133" s="442"/>
      <c r="AS133" s="442"/>
      <c r="AT133" s="442"/>
      <c r="AU133" s="442"/>
      <c r="AV133" s="442"/>
      <c r="AW133" s="442"/>
      <c r="AX133" s="442"/>
      <c r="AY133" s="442"/>
      <c r="AZ133" s="442"/>
    </row>
    <row r="134" spans="2:52" ht="20.100000000000001" hidden="1" customHeight="1" outlineLevel="1">
      <c r="B134" s="433"/>
      <c r="C134" s="1002"/>
      <c r="D134" s="1003"/>
      <c r="E134" s="1003"/>
      <c r="F134" s="1004"/>
      <c r="G134" s="1005"/>
      <c r="H134" s="1006"/>
      <c r="I134" s="1006"/>
      <c r="J134" s="1006"/>
      <c r="K134" s="1007"/>
      <c r="L134" s="715"/>
      <c r="M134" s="715"/>
      <c r="N134" s="715"/>
      <c r="O134" s="715"/>
      <c r="P134" s="715"/>
      <c r="Q134" s="715"/>
      <c r="R134" s="715"/>
      <c r="S134" s="716"/>
      <c r="T134" s="717"/>
      <c r="U134" s="720">
        <f t="shared" si="41"/>
        <v>0</v>
      </c>
      <c r="V134" s="721">
        <f t="shared" si="42"/>
        <v>0</v>
      </c>
      <c r="W134" s="722">
        <f t="shared" si="43"/>
        <v>0</v>
      </c>
      <c r="X134" s="442"/>
      <c r="Y134" s="442"/>
      <c r="Z134" s="442"/>
      <c r="AA134" s="442"/>
      <c r="AB134" s="442"/>
      <c r="AC134" s="442"/>
      <c r="AD134" s="442"/>
      <c r="AE134" s="442"/>
      <c r="AF134" s="442"/>
      <c r="AG134" s="442"/>
      <c r="AH134" s="442"/>
      <c r="AI134" s="442"/>
      <c r="AJ134" s="442"/>
      <c r="AK134" s="442"/>
      <c r="AL134" s="442"/>
      <c r="AM134" s="442"/>
      <c r="AN134" s="442"/>
      <c r="AO134" s="442"/>
      <c r="AP134" s="442"/>
      <c r="AQ134" s="442"/>
      <c r="AR134" s="442"/>
      <c r="AS134" s="442"/>
      <c r="AT134" s="442"/>
      <c r="AU134" s="442"/>
      <c r="AV134" s="442"/>
      <c r="AW134" s="442"/>
      <c r="AX134" s="442"/>
      <c r="AY134" s="442"/>
      <c r="AZ134" s="442"/>
    </row>
    <row r="135" spans="2:52" ht="20.100000000000001" hidden="1" customHeight="1" outlineLevel="1">
      <c r="B135" s="434"/>
      <c r="C135" s="1002"/>
      <c r="D135" s="1003"/>
      <c r="E135" s="1003"/>
      <c r="F135" s="1004"/>
      <c r="G135" s="1005"/>
      <c r="H135" s="1006"/>
      <c r="I135" s="1006"/>
      <c r="J135" s="1006"/>
      <c r="K135" s="1007"/>
      <c r="L135" s="715"/>
      <c r="M135" s="715"/>
      <c r="N135" s="715"/>
      <c r="O135" s="715"/>
      <c r="P135" s="715"/>
      <c r="Q135" s="715"/>
      <c r="R135" s="715"/>
      <c r="S135" s="716"/>
      <c r="T135" s="717"/>
      <c r="U135" s="720">
        <f t="shared" si="41"/>
        <v>0</v>
      </c>
      <c r="V135" s="721">
        <f t="shared" si="42"/>
        <v>0</v>
      </c>
      <c r="W135" s="722">
        <f t="shared" si="43"/>
        <v>0</v>
      </c>
      <c r="X135" s="442"/>
      <c r="Y135" s="442"/>
      <c r="Z135" s="442"/>
      <c r="AA135" s="442"/>
      <c r="AB135" s="442"/>
      <c r="AC135" s="442"/>
      <c r="AD135" s="442"/>
      <c r="AE135" s="442"/>
      <c r="AF135" s="442"/>
      <c r="AG135" s="442"/>
      <c r="AH135" s="442"/>
      <c r="AI135" s="442"/>
      <c r="AJ135" s="442"/>
      <c r="AK135" s="442"/>
      <c r="AL135" s="442"/>
      <c r="AM135" s="442"/>
      <c r="AN135" s="442"/>
      <c r="AO135" s="442"/>
      <c r="AP135" s="442"/>
      <c r="AQ135" s="442"/>
      <c r="AR135" s="442"/>
      <c r="AS135" s="442"/>
      <c r="AT135" s="442"/>
      <c r="AU135" s="442"/>
      <c r="AV135" s="442"/>
      <c r="AW135" s="442"/>
      <c r="AX135" s="442"/>
      <c r="AY135" s="442"/>
      <c r="AZ135" s="442"/>
    </row>
    <row r="136" spans="2:52" ht="20.100000000000001" hidden="1" customHeight="1" outlineLevel="1">
      <c r="B136" s="434"/>
      <c r="C136" s="1002"/>
      <c r="D136" s="1003"/>
      <c r="E136" s="1003"/>
      <c r="F136" s="1004"/>
      <c r="G136" s="1005"/>
      <c r="H136" s="1006"/>
      <c r="I136" s="1006"/>
      <c r="J136" s="1006"/>
      <c r="K136" s="1007"/>
      <c r="L136" s="715"/>
      <c r="M136" s="715"/>
      <c r="N136" s="715"/>
      <c r="O136" s="715"/>
      <c r="P136" s="715"/>
      <c r="Q136" s="715"/>
      <c r="R136" s="715"/>
      <c r="S136" s="716"/>
      <c r="T136" s="717"/>
      <c r="U136" s="720">
        <f t="shared" si="41"/>
        <v>0</v>
      </c>
      <c r="V136" s="721">
        <f t="shared" si="42"/>
        <v>0</v>
      </c>
      <c r="W136" s="722">
        <f t="shared" si="43"/>
        <v>0</v>
      </c>
      <c r="X136" s="442"/>
      <c r="Y136" s="442"/>
      <c r="Z136" s="442"/>
      <c r="AA136" s="442"/>
      <c r="AB136" s="442"/>
      <c r="AC136" s="442"/>
      <c r="AD136" s="442"/>
      <c r="AE136" s="442"/>
      <c r="AF136" s="442"/>
      <c r="AG136" s="442"/>
      <c r="AH136" s="442"/>
      <c r="AI136" s="442"/>
      <c r="AJ136" s="442"/>
      <c r="AK136" s="442"/>
      <c r="AL136" s="442"/>
      <c r="AM136" s="442"/>
      <c r="AN136" s="442"/>
      <c r="AO136" s="442"/>
      <c r="AP136" s="442"/>
      <c r="AQ136" s="442"/>
      <c r="AR136" s="442"/>
      <c r="AS136" s="442"/>
      <c r="AT136" s="442"/>
      <c r="AU136" s="442"/>
      <c r="AV136" s="442"/>
      <c r="AW136" s="442"/>
      <c r="AX136" s="442"/>
      <c r="AY136" s="442"/>
      <c r="AZ136" s="442"/>
    </row>
    <row r="137" spans="2:52" ht="20.100000000000001" hidden="1" customHeight="1" outlineLevel="1">
      <c r="B137" s="434"/>
      <c r="C137" s="1002"/>
      <c r="D137" s="1003"/>
      <c r="E137" s="1003"/>
      <c r="F137" s="1004"/>
      <c r="G137" s="1005"/>
      <c r="H137" s="1006"/>
      <c r="I137" s="1006"/>
      <c r="J137" s="1006"/>
      <c r="K137" s="1007"/>
      <c r="L137" s="715"/>
      <c r="M137" s="715"/>
      <c r="N137" s="715"/>
      <c r="O137" s="715"/>
      <c r="P137" s="715"/>
      <c r="Q137" s="715"/>
      <c r="R137" s="715"/>
      <c r="S137" s="716"/>
      <c r="T137" s="717"/>
      <c r="U137" s="720">
        <f t="shared" si="41"/>
        <v>0</v>
      </c>
      <c r="V137" s="721">
        <f t="shared" si="42"/>
        <v>0</v>
      </c>
      <c r="W137" s="722">
        <f t="shared" si="43"/>
        <v>0</v>
      </c>
      <c r="X137" s="442"/>
      <c r="Y137" s="442"/>
      <c r="Z137" s="442"/>
      <c r="AA137" s="442"/>
      <c r="AB137" s="442"/>
      <c r="AC137" s="442"/>
      <c r="AD137" s="442"/>
      <c r="AE137" s="442"/>
      <c r="AF137" s="442"/>
      <c r="AG137" s="442"/>
      <c r="AH137" s="442"/>
      <c r="AI137" s="442"/>
      <c r="AJ137" s="442"/>
      <c r="AK137" s="442"/>
      <c r="AL137" s="442"/>
      <c r="AM137" s="442"/>
      <c r="AN137" s="442"/>
      <c r="AO137" s="442"/>
      <c r="AP137" s="442"/>
      <c r="AQ137" s="442"/>
      <c r="AR137" s="442"/>
      <c r="AS137" s="442"/>
      <c r="AT137" s="442"/>
      <c r="AU137" s="442"/>
      <c r="AV137" s="442"/>
      <c r="AW137" s="442"/>
      <c r="AX137" s="442"/>
      <c r="AY137" s="442"/>
      <c r="AZ137" s="442"/>
    </row>
    <row r="138" spans="2:52" ht="20.100000000000001" hidden="1" customHeight="1" outlineLevel="1">
      <c r="B138" s="434"/>
      <c r="C138" s="1002"/>
      <c r="D138" s="1003"/>
      <c r="E138" s="1003"/>
      <c r="F138" s="1004"/>
      <c r="G138" s="1005"/>
      <c r="H138" s="1006"/>
      <c r="I138" s="1006"/>
      <c r="J138" s="1006"/>
      <c r="K138" s="1007"/>
      <c r="L138" s="715"/>
      <c r="M138" s="715"/>
      <c r="N138" s="715"/>
      <c r="O138" s="715"/>
      <c r="P138" s="715"/>
      <c r="Q138" s="715"/>
      <c r="R138" s="715"/>
      <c r="S138" s="716"/>
      <c r="T138" s="717"/>
      <c r="U138" s="720">
        <f t="shared" si="41"/>
        <v>0</v>
      </c>
      <c r="V138" s="721">
        <f t="shared" si="42"/>
        <v>0</v>
      </c>
      <c r="W138" s="722">
        <f t="shared" si="43"/>
        <v>0</v>
      </c>
      <c r="X138" s="442"/>
      <c r="Y138" s="442"/>
      <c r="Z138" s="442"/>
      <c r="AA138" s="442"/>
      <c r="AB138" s="442"/>
      <c r="AC138" s="442"/>
      <c r="AD138" s="442"/>
      <c r="AE138" s="442"/>
      <c r="AF138" s="442"/>
      <c r="AG138" s="442"/>
      <c r="AH138" s="442"/>
      <c r="AI138" s="442"/>
      <c r="AJ138" s="442"/>
      <c r="AK138" s="442"/>
      <c r="AL138" s="442"/>
      <c r="AM138" s="442"/>
      <c r="AN138" s="442"/>
      <c r="AO138" s="442"/>
      <c r="AP138" s="442"/>
      <c r="AQ138" s="442"/>
      <c r="AR138" s="442"/>
      <c r="AS138" s="442"/>
      <c r="AT138" s="442"/>
      <c r="AU138" s="442"/>
      <c r="AV138" s="442"/>
      <c r="AW138" s="442"/>
      <c r="AX138" s="442"/>
      <c r="AY138" s="442"/>
      <c r="AZ138" s="442"/>
    </row>
    <row r="139" spans="2:52" ht="20.100000000000001" hidden="1" customHeight="1" outlineLevel="1">
      <c r="B139" s="434"/>
      <c r="C139" s="1002"/>
      <c r="D139" s="1003"/>
      <c r="E139" s="1003"/>
      <c r="F139" s="1004"/>
      <c r="G139" s="1005"/>
      <c r="H139" s="1006"/>
      <c r="I139" s="1006"/>
      <c r="J139" s="1006"/>
      <c r="K139" s="1007"/>
      <c r="L139" s="715"/>
      <c r="M139" s="715"/>
      <c r="N139" s="715"/>
      <c r="O139" s="715"/>
      <c r="P139" s="715"/>
      <c r="Q139" s="715"/>
      <c r="R139" s="715"/>
      <c r="S139" s="716"/>
      <c r="T139" s="717"/>
      <c r="U139" s="720">
        <f t="shared" si="41"/>
        <v>0</v>
      </c>
      <c r="V139" s="721">
        <f t="shared" si="42"/>
        <v>0</v>
      </c>
      <c r="W139" s="722">
        <f t="shared" si="43"/>
        <v>0</v>
      </c>
      <c r="X139" s="442"/>
      <c r="Y139" s="442"/>
      <c r="Z139" s="442"/>
      <c r="AA139" s="442"/>
      <c r="AB139" s="442"/>
      <c r="AC139" s="442"/>
      <c r="AD139" s="442"/>
      <c r="AE139" s="442"/>
      <c r="AF139" s="442"/>
      <c r="AG139" s="442"/>
      <c r="AH139" s="442"/>
      <c r="AI139" s="442"/>
      <c r="AJ139" s="442"/>
      <c r="AK139" s="442"/>
      <c r="AL139" s="442"/>
      <c r="AM139" s="442"/>
      <c r="AN139" s="442"/>
      <c r="AO139" s="442"/>
      <c r="AP139" s="442"/>
      <c r="AQ139" s="442"/>
      <c r="AR139" s="442"/>
      <c r="AS139" s="442"/>
      <c r="AT139" s="442"/>
      <c r="AU139" s="442"/>
      <c r="AV139" s="442"/>
      <c r="AW139" s="442"/>
      <c r="AX139" s="442"/>
      <c r="AY139" s="442"/>
      <c r="AZ139" s="442"/>
    </row>
    <row r="140" spans="2:52" ht="20.100000000000001" hidden="1" customHeight="1" outlineLevel="1">
      <c r="B140" s="434"/>
      <c r="C140" s="1002"/>
      <c r="D140" s="1003"/>
      <c r="E140" s="1003"/>
      <c r="F140" s="1004"/>
      <c r="G140" s="1005"/>
      <c r="H140" s="1006"/>
      <c r="I140" s="1006"/>
      <c r="J140" s="1006"/>
      <c r="K140" s="1007"/>
      <c r="L140" s="715"/>
      <c r="M140" s="715"/>
      <c r="N140" s="715"/>
      <c r="O140" s="715"/>
      <c r="P140" s="715"/>
      <c r="Q140" s="715"/>
      <c r="R140" s="715"/>
      <c r="S140" s="716"/>
      <c r="T140" s="717"/>
      <c r="U140" s="720">
        <f t="shared" si="41"/>
        <v>0</v>
      </c>
      <c r="V140" s="721">
        <f t="shared" si="42"/>
        <v>0</v>
      </c>
      <c r="W140" s="722">
        <f t="shared" si="43"/>
        <v>0</v>
      </c>
      <c r="X140" s="442"/>
      <c r="Y140" s="442"/>
      <c r="Z140" s="442"/>
      <c r="AA140" s="442"/>
      <c r="AB140" s="442"/>
      <c r="AC140" s="442"/>
      <c r="AD140" s="442"/>
      <c r="AE140" s="442"/>
      <c r="AF140" s="442"/>
      <c r="AG140" s="442"/>
      <c r="AH140" s="442"/>
      <c r="AI140" s="442"/>
      <c r="AJ140" s="442"/>
      <c r="AK140" s="442"/>
      <c r="AL140" s="442"/>
      <c r="AM140" s="442"/>
      <c r="AN140" s="442"/>
      <c r="AO140" s="442"/>
      <c r="AP140" s="442"/>
      <c r="AQ140" s="442"/>
      <c r="AR140" s="442"/>
      <c r="AS140" s="442"/>
      <c r="AT140" s="442"/>
      <c r="AU140" s="442"/>
      <c r="AV140" s="442"/>
      <c r="AW140" s="442"/>
      <c r="AX140" s="442"/>
      <c r="AY140" s="442"/>
      <c r="AZ140" s="442"/>
    </row>
    <row r="141" spans="2:52" ht="20.100000000000001" hidden="1" customHeight="1" outlineLevel="1">
      <c r="B141" s="434"/>
      <c r="C141" s="1002"/>
      <c r="D141" s="1003"/>
      <c r="E141" s="1003"/>
      <c r="F141" s="1004"/>
      <c r="G141" s="1005"/>
      <c r="H141" s="1006"/>
      <c r="I141" s="1006"/>
      <c r="J141" s="1006"/>
      <c r="K141" s="1007"/>
      <c r="L141" s="715"/>
      <c r="M141" s="715"/>
      <c r="N141" s="715"/>
      <c r="O141" s="715"/>
      <c r="P141" s="715"/>
      <c r="Q141" s="715"/>
      <c r="R141" s="715"/>
      <c r="S141" s="716"/>
      <c r="T141" s="717"/>
      <c r="U141" s="720">
        <f t="shared" si="41"/>
        <v>0</v>
      </c>
      <c r="V141" s="721">
        <f t="shared" si="42"/>
        <v>0</v>
      </c>
      <c r="W141" s="722">
        <f t="shared" si="43"/>
        <v>0</v>
      </c>
      <c r="X141" s="442"/>
      <c r="Y141" s="442"/>
      <c r="Z141" s="442"/>
      <c r="AA141" s="442"/>
      <c r="AB141" s="442"/>
      <c r="AC141" s="442"/>
      <c r="AD141" s="442"/>
      <c r="AE141" s="442"/>
      <c r="AF141" s="442"/>
      <c r="AG141" s="442"/>
      <c r="AH141" s="442"/>
      <c r="AI141" s="442"/>
      <c r="AJ141" s="442"/>
      <c r="AK141" s="442"/>
      <c r="AL141" s="442"/>
      <c r="AM141" s="442"/>
      <c r="AN141" s="442"/>
      <c r="AO141" s="442"/>
      <c r="AP141" s="442"/>
      <c r="AQ141" s="442"/>
      <c r="AR141" s="442"/>
      <c r="AS141" s="442"/>
      <c r="AT141" s="442"/>
      <c r="AU141" s="442"/>
      <c r="AV141" s="442"/>
      <c r="AW141" s="442"/>
      <c r="AX141" s="442"/>
      <c r="AY141" s="442"/>
      <c r="AZ141" s="442"/>
    </row>
    <row r="142" spans="2:52" ht="20.100000000000001" hidden="1" customHeight="1" outlineLevel="1">
      <c r="B142" s="434"/>
      <c r="C142" s="1002"/>
      <c r="D142" s="1003"/>
      <c r="E142" s="1003"/>
      <c r="F142" s="1004"/>
      <c r="G142" s="1005"/>
      <c r="H142" s="1006"/>
      <c r="I142" s="1006"/>
      <c r="J142" s="1006"/>
      <c r="K142" s="1007"/>
      <c r="L142" s="715"/>
      <c r="M142" s="715"/>
      <c r="N142" s="715"/>
      <c r="O142" s="715"/>
      <c r="P142" s="715"/>
      <c r="Q142" s="715"/>
      <c r="R142" s="715"/>
      <c r="S142" s="716"/>
      <c r="T142" s="717"/>
      <c r="U142" s="720">
        <f t="shared" si="41"/>
        <v>0</v>
      </c>
      <c r="V142" s="721">
        <f t="shared" si="42"/>
        <v>0</v>
      </c>
      <c r="W142" s="722">
        <f t="shared" si="43"/>
        <v>0</v>
      </c>
      <c r="X142" s="442"/>
      <c r="Y142" s="442"/>
      <c r="Z142" s="442"/>
      <c r="AA142" s="442"/>
      <c r="AB142" s="442"/>
      <c r="AC142" s="442"/>
      <c r="AD142" s="442"/>
      <c r="AE142" s="442"/>
      <c r="AF142" s="442"/>
      <c r="AG142" s="442"/>
      <c r="AH142" s="442"/>
      <c r="AI142" s="442"/>
      <c r="AJ142" s="442"/>
      <c r="AK142" s="442"/>
      <c r="AL142" s="442"/>
      <c r="AM142" s="442"/>
      <c r="AN142" s="442"/>
      <c r="AO142" s="442"/>
      <c r="AP142" s="442"/>
      <c r="AQ142" s="442"/>
      <c r="AR142" s="442"/>
      <c r="AS142" s="442"/>
      <c r="AT142" s="442"/>
      <c r="AU142" s="442"/>
      <c r="AV142" s="442"/>
      <c r="AW142" s="442"/>
      <c r="AX142" s="442"/>
      <c r="AY142" s="442"/>
      <c r="AZ142" s="442"/>
    </row>
    <row r="143" spans="2:52" ht="20.100000000000001" hidden="1" customHeight="1" outlineLevel="1">
      <c r="B143" s="434"/>
      <c r="C143" s="1002"/>
      <c r="D143" s="1003"/>
      <c r="E143" s="1003"/>
      <c r="F143" s="1004"/>
      <c r="G143" s="1005"/>
      <c r="H143" s="1006"/>
      <c r="I143" s="1006"/>
      <c r="J143" s="1006"/>
      <c r="K143" s="1007"/>
      <c r="L143" s="715"/>
      <c r="M143" s="715"/>
      <c r="N143" s="715"/>
      <c r="O143" s="715"/>
      <c r="P143" s="715"/>
      <c r="Q143" s="715"/>
      <c r="R143" s="715"/>
      <c r="S143" s="716"/>
      <c r="T143" s="717"/>
      <c r="U143" s="720">
        <f t="shared" si="41"/>
        <v>0</v>
      </c>
      <c r="V143" s="721">
        <f t="shared" si="42"/>
        <v>0</v>
      </c>
      <c r="W143" s="722">
        <f t="shared" si="43"/>
        <v>0</v>
      </c>
      <c r="X143" s="442"/>
      <c r="Y143" s="442"/>
      <c r="Z143" s="442"/>
      <c r="AA143" s="442"/>
      <c r="AB143" s="442"/>
      <c r="AC143" s="442"/>
      <c r="AD143" s="442"/>
      <c r="AE143" s="442"/>
      <c r="AF143" s="442"/>
      <c r="AG143" s="442"/>
      <c r="AH143" s="442"/>
      <c r="AI143" s="442"/>
      <c r="AJ143" s="442"/>
      <c r="AK143" s="442"/>
      <c r="AL143" s="442"/>
      <c r="AM143" s="442"/>
      <c r="AN143" s="442"/>
      <c r="AO143" s="442"/>
      <c r="AP143" s="442"/>
      <c r="AQ143" s="442"/>
      <c r="AR143" s="442"/>
      <c r="AS143" s="442"/>
      <c r="AT143" s="442"/>
      <c r="AU143" s="442"/>
      <c r="AV143" s="442"/>
      <c r="AW143" s="442"/>
      <c r="AX143" s="442"/>
      <c r="AY143" s="442"/>
      <c r="AZ143" s="442"/>
    </row>
    <row r="144" spans="2:52" s="19" customFormat="1" ht="9.9499999999999993" hidden="1" customHeight="1" outlineLevel="1">
      <c r="B144" s="435"/>
      <c r="C144" s="437"/>
      <c r="D144" s="437"/>
      <c r="E144" s="437"/>
      <c r="F144" s="437"/>
      <c r="G144" s="666"/>
      <c r="H144" s="666"/>
      <c r="I144" s="666"/>
      <c r="J144" s="666"/>
      <c r="K144" s="666"/>
      <c r="L144" s="438"/>
      <c r="M144" s="438"/>
      <c r="N144" s="438"/>
      <c r="O144" s="438"/>
      <c r="P144" s="438"/>
      <c r="Q144" s="438"/>
      <c r="R144" s="438"/>
      <c r="S144" s="438"/>
      <c r="T144" s="439"/>
      <c r="U144" s="439"/>
      <c r="V144" s="439"/>
      <c r="W144" s="667"/>
      <c r="X144" s="668"/>
      <c r="Y144" s="668"/>
      <c r="Z144" s="668"/>
      <c r="AA144" s="668"/>
      <c r="AB144" s="668"/>
      <c r="AC144" s="668"/>
      <c r="AD144" s="668"/>
      <c r="AE144" s="668"/>
      <c r="AF144" s="668"/>
      <c r="AG144" s="668"/>
      <c r="AH144" s="668"/>
      <c r="AI144" s="668"/>
      <c r="AJ144" s="668"/>
      <c r="AK144" s="668"/>
      <c r="AL144" s="668"/>
      <c r="AM144" s="668"/>
      <c r="AN144" s="668"/>
      <c r="AO144" s="668"/>
      <c r="AP144" s="668"/>
      <c r="AQ144" s="668"/>
      <c r="AR144" s="668"/>
      <c r="AS144" s="668"/>
      <c r="AT144" s="668"/>
      <c r="AU144" s="668"/>
      <c r="AV144" s="668"/>
      <c r="AW144" s="668"/>
      <c r="AX144" s="668"/>
      <c r="AY144" s="668"/>
      <c r="AZ144" s="668"/>
    </row>
    <row r="145" spans="2:52" ht="20.100000000000001" customHeight="1" collapsed="1">
      <c r="B145" s="714">
        <f>B133+1</f>
        <v>12</v>
      </c>
      <c r="C145" s="1013"/>
      <c r="D145" s="1014"/>
      <c r="E145" s="1014"/>
      <c r="F145" s="1015"/>
      <c r="G145" s="1016"/>
      <c r="H145" s="1017"/>
      <c r="I145" s="1017"/>
      <c r="J145" s="1017"/>
      <c r="K145" s="1018"/>
      <c r="L145" s="701">
        <f t="shared" ref="L145:R145" si="44">SUM(L146:L155)</f>
        <v>0</v>
      </c>
      <c r="M145" s="702">
        <f t="shared" si="44"/>
        <v>0</v>
      </c>
      <c r="N145" s="703">
        <f t="shared" si="44"/>
        <v>0</v>
      </c>
      <c r="O145" s="703">
        <f t="shared" si="44"/>
        <v>0</v>
      </c>
      <c r="P145" s="702">
        <f t="shared" si="44"/>
        <v>0</v>
      </c>
      <c r="Q145" s="704">
        <f t="shared" si="44"/>
        <v>0</v>
      </c>
      <c r="R145" s="701">
        <f t="shared" si="44"/>
        <v>0</v>
      </c>
      <c r="S145" s="705">
        <v>1</v>
      </c>
      <c r="T145" s="706">
        <f>(S146*T146)+(S147*T147)+(S148*T148)+(S149*T149)+(S150*T150)+(S151*T151)+(S152*T152)+(S153*T153)+(S154*T154)+(S155*T155)</f>
        <v>0</v>
      </c>
      <c r="U145" s="665">
        <f t="shared" ref="U145:U155" si="45">S145*T145*(1+MGKZ)*(1+Gewinn)*(1+Sicherheit)</f>
        <v>0</v>
      </c>
      <c r="V145" s="643">
        <f t="shared" ref="V145:V155" si="46">R145*Fertigung</f>
        <v>0</v>
      </c>
      <c r="W145" s="50">
        <f t="shared" ref="W145:W155" si="47">L145*$E$6+M145*$M$6+N145*$M$7+O145*$M$8+P145*$E$7+Q145*$M$9+U145+V145</f>
        <v>0</v>
      </c>
      <c r="X145" s="442"/>
      <c r="Y145" s="442"/>
      <c r="Z145" s="442"/>
      <c r="AA145" s="442"/>
      <c r="AB145" s="442"/>
      <c r="AC145" s="442"/>
      <c r="AD145" s="442"/>
      <c r="AE145" s="442"/>
      <c r="AF145" s="442"/>
      <c r="AG145" s="442"/>
      <c r="AH145" s="442"/>
      <c r="AI145" s="442"/>
      <c r="AJ145" s="442"/>
      <c r="AK145" s="442"/>
      <c r="AL145" s="442"/>
      <c r="AM145" s="442"/>
      <c r="AN145" s="442"/>
      <c r="AO145" s="442"/>
      <c r="AP145" s="442"/>
      <c r="AQ145" s="442"/>
      <c r="AR145" s="442"/>
      <c r="AS145" s="442"/>
      <c r="AT145" s="442"/>
      <c r="AU145" s="442"/>
      <c r="AV145" s="442"/>
      <c r="AW145" s="442"/>
      <c r="AX145" s="442"/>
      <c r="AY145" s="442"/>
      <c r="AZ145" s="442"/>
    </row>
    <row r="146" spans="2:52" ht="20.100000000000001" hidden="1" customHeight="1" outlineLevel="1">
      <c r="B146" s="433"/>
      <c r="C146" s="1002"/>
      <c r="D146" s="1003"/>
      <c r="E146" s="1003"/>
      <c r="F146" s="1004"/>
      <c r="G146" s="1005"/>
      <c r="H146" s="1006"/>
      <c r="I146" s="1006"/>
      <c r="J146" s="1006"/>
      <c r="K146" s="1007"/>
      <c r="L146" s="715"/>
      <c r="M146" s="715"/>
      <c r="N146" s="715"/>
      <c r="O146" s="715"/>
      <c r="P146" s="715"/>
      <c r="Q146" s="715"/>
      <c r="R146" s="715"/>
      <c r="S146" s="716"/>
      <c r="T146" s="717"/>
      <c r="U146" s="720">
        <f t="shared" si="45"/>
        <v>0</v>
      </c>
      <c r="V146" s="721">
        <f t="shared" si="46"/>
        <v>0</v>
      </c>
      <c r="W146" s="722">
        <f t="shared" si="47"/>
        <v>0</v>
      </c>
      <c r="X146" s="442"/>
      <c r="Y146" s="442"/>
      <c r="Z146" s="442"/>
      <c r="AA146" s="442"/>
      <c r="AB146" s="442"/>
      <c r="AC146" s="442"/>
      <c r="AD146" s="442"/>
      <c r="AE146" s="442"/>
      <c r="AF146" s="442"/>
      <c r="AG146" s="442"/>
      <c r="AH146" s="442"/>
      <c r="AI146" s="442"/>
      <c r="AJ146" s="442"/>
      <c r="AK146" s="442"/>
      <c r="AL146" s="442"/>
      <c r="AM146" s="442"/>
      <c r="AN146" s="442"/>
      <c r="AO146" s="442"/>
      <c r="AP146" s="442"/>
      <c r="AQ146" s="442"/>
      <c r="AR146" s="442"/>
      <c r="AS146" s="442"/>
      <c r="AT146" s="442"/>
      <c r="AU146" s="442"/>
      <c r="AV146" s="442"/>
      <c r="AW146" s="442"/>
      <c r="AX146" s="442"/>
      <c r="AY146" s="442"/>
      <c r="AZ146" s="442"/>
    </row>
    <row r="147" spans="2:52" ht="20.100000000000001" hidden="1" customHeight="1" outlineLevel="1">
      <c r="B147" s="434"/>
      <c r="C147" s="1002"/>
      <c r="D147" s="1003"/>
      <c r="E147" s="1003"/>
      <c r="F147" s="1004"/>
      <c r="G147" s="1005"/>
      <c r="H147" s="1006"/>
      <c r="I147" s="1006"/>
      <c r="J147" s="1006"/>
      <c r="K147" s="1007"/>
      <c r="L147" s="715"/>
      <c r="M147" s="715"/>
      <c r="N147" s="715"/>
      <c r="O147" s="715"/>
      <c r="P147" s="715"/>
      <c r="Q147" s="715"/>
      <c r="R147" s="715"/>
      <c r="S147" s="716"/>
      <c r="T147" s="717"/>
      <c r="U147" s="720">
        <f t="shared" si="45"/>
        <v>0</v>
      </c>
      <c r="V147" s="721">
        <f t="shared" si="46"/>
        <v>0</v>
      </c>
      <c r="W147" s="722">
        <f t="shared" si="47"/>
        <v>0</v>
      </c>
      <c r="X147" s="442"/>
      <c r="Y147" s="442"/>
      <c r="Z147" s="442"/>
      <c r="AA147" s="442"/>
      <c r="AB147" s="442"/>
      <c r="AC147" s="442"/>
      <c r="AD147" s="442"/>
      <c r="AE147" s="442"/>
      <c r="AF147" s="442"/>
      <c r="AG147" s="442"/>
      <c r="AH147" s="442"/>
      <c r="AI147" s="442"/>
      <c r="AJ147" s="442"/>
      <c r="AK147" s="442"/>
      <c r="AL147" s="442"/>
      <c r="AM147" s="442"/>
      <c r="AN147" s="442"/>
      <c r="AO147" s="442"/>
      <c r="AP147" s="442"/>
      <c r="AQ147" s="442"/>
      <c r="AR147" s="442"/>
      <c r="AS147" s="442"/>
      <c r="AT147" s="442"/>
      <c r="AU147" s="442"/>
      <c r="AV147" s="442"/>
      <c r="AW147" s="442"/>
      <c r="AX147" s="442"/>
      <c r="AY147" s="442"/>
      <c r="AZ147" s="442"/>
    </row>
    <row r="148" spans="2:52" ht="20.100000000000001" hidden="1" customHeight="1" outlineLevel="1">
      <c r="B148" s="434"/>
      <c r="C148" s="1002"/>
      <c r="D148" s="1003"/>
      <c r="E148" s="1003"/>
      <c r="F148" s="1004"/>
      <c r="G148" s="1005"/>
      <c r="H148" s="1006"/>
      <c r="I148" s="1006"/>
      <c r="J148" s="1006"/>
      <c r="K148" s="1007"/>
      <c r="L148" s="715"/>
      <c r="M148" s="715"/>
      <c r="N148" s="715"/>
      <c r="O148" s="715"/>
      <c r="P148" s="715"/>
      <c r="Q148" s="715"/>
      <c r="R148" s="715"/>
      <c r="S148" s="716"/>
      <c r="T148" s="717"/>
      <c r="U148" s="720">
        <f t="shared" si="45"/>
        <v>0</v>
      </c>
      <c r="V148" s="721">
        <f t="shared" si="46"/>
        <v>0</v>
      </c>
      <c r="W148" s="722">
        <f t="shared" si="47"/>
        <v>0</v>
      </c>
      <c r="X148" s="442"/>
      <c r="Y148" s="442"/>
      <c r="Z148" s="442"/>
      <c r="AA148" s="442"/>
      <c r="AB148" s="442"/>
      <c r="AC148" s="442"/>
      <c r="AD148" s="442"/>
      <c r="AE148" s="442"/>
      <c r="AF148" s="442"/>
      <c r="AG148" s="442"/>
      <c r="AH148" s="442"/>
      <c r="AI148" s="442"/>
      <c r="AJ148" s="442"/>
      <c r="AK148" s="442"/>
      <c r="AL148" s="442"/>
      <c r="AM148" s="442"/>
      <c r="AN148" s="442"/>
      <c r="AO148" s="442"/>
      <c r="AP148" s="442"/>
      <c r="AQ148" s="442"/>
      <c r="AR148" s="442"/>
      <c r="AS148" s="442"/>
      <c r="AT148" s="442"/>
      <c r="AU148" s="442"/>
      <c r="AV148" s="442"/>
      <c r="AW148" s="442"/>
      <c r="AX148" s="442"/>
      <c r="AY148" s="442"/>
      <c r="AZ148" s="442"/>
    </row>
    <row r="149" spans="2:52" ht="20.100000000000001" hidden="1" customHeight="1" outlineLevel="1">
      <c r="B149" s="434"/>
      <c r="C149" s="1002"/>
      <c r="D149" s="1003"/>
      <c r="E149" s="1003"/>
      <c r="F149" s="1004"/>
      <c r="G149" s="1005"/>
      <c r="H149" s="1006"/>
      <c r="I149" s="1006"/>
      <c r="J149" s="1006"/>
      <c r="K149" s="1007"/>
      <c r="L149" s="715"/>
      <c r="M149" s="715"/>
      <c r="N149" s="715"/>
      <c r="O149" s="715"/>
      <c r="P149" s="715"/>
      <c r="Q149" s="715"/>
      <c r="R149" s="715"/>
      <c r="S149" s="716"/>
      <c r="T149" s="717"/>
      <c r="U149" s="720">
        <f t="shared" si="45"/>
        <v>0</v>
      </c>
      <c r="V149" s="721">
        <f t="shared" si="46"/>
        <v>0</v>
      </c>
      <c r="W149" s="722">
        <f t="shared" si="47"/>
        <v>0</v>
      </c>
      <c r="X149" s="442"/>
      <c r="Y149" s="442"/>
      <c r="Z149" s="442"/>
      <c r="AA149" s="442"/>
      <c r="AB149" s="442"/>
      <c r="AC149" s="442"/>
      <c r="AD149" s="442"/>
      <c r="AE149" s="442"/>
      <c r="AF149" s="442"/>
      <c r="AG149" s="442"/>
      <c r="AH149" s="442"/>
      <c r="AI149" s="442"/>
      <c r="AJ149" s="442"/>
      <c r="AK149" s="442"/>
      <c r="AL149" s="442"/>
      <c r="AM149" s="442"/>
      <c r="AN149" s="442"/>
      <c r="AO149" s="442"/>
      <c r="AP149" s="442"/>
      <c r="AQ149" s="442"/>
      <c r="AR149" s="442"/>
      <c r="AS149" s="442"/>
      <c r="AT149" s="442"/>
      <c r="AU149" s="442"/>
      <c r="AV149" s="442"/>
      <c r="AW149" s="442"/>
      <c r="AX149" s="442"/>
      <c r="AY149" s="442"/>
      <c r="AZ149" s="442"/>
    </row>
    <row r="150" spans="2:52" ht="20.100000000000001" hidden="1" customHeight="1" outlineLevel="1">
      <c r="B150" s="434"/>
      <c r="C150" s="1002"/>
      <c r="D150" s="1003"/>
      <c r="E150" s="1003"/>
      <c r="F150" s="1004"/>
      <c r="G150" s="1005"/>
      <c r="H150" s="1006"/>
      <c r="I150" s="1006"/>
      <c r="J150" s="1006"/>
      <c r="K150" s="1007"/>
      <c r="L150" s="715"/>
      <c r="M150" s="715"/>
      <c r="N150" s="715"/>
      <c r="O150" s="715"/>
      <c r="P150" s="715"/>
      <c r="Q150" s="715"/>
      <c r="R150" s="715"/>
      <c r="S150" s="716"/>
      <c r="T150" s="717"/>
      <c r="U150" s="720">
        <f t="shared" si="45"/>
        <v>0</v>
      </c>
      <c r="V150" s="721">
        <f t="shared" si="46"/>
        <v>0</v>
      </c>
      <c r="W150" s="722">
        <f t="shared" si="47"/>
        <v>0</v>
      </c>
      <c r="X150" s="442"/>
      <c r="Y150" s="442"/>
      <c r="Z150" s="442"/>
      <c r="AA150" s="442"/>
      <c r="AB150" s="442"/>
      <c r="AC150" s="442"/>
      <c r="AD150" s="442"/>
      <c r="AE150" s="442"/>
      <c r="AF150" s="442"/>
      <c r="AG150" s="442"/>
      <c r="AH150" s="442"/>
      <c r="AI150" s="442"/>
      <c r="AJ150" s="442"/>
      <c r="AK150" s="442"/>
      <c r="AL150" s="442"/>
      <c r="AM150" s="442"/>
      <c r="AN150" s="442"/>
      <c r="AO150" s="442"/>
      <c r="AP150" s="442"/>
      <c r="AQ150" s="442"/>
      <c r="AR150" s="442"/>
      <c r="AS150" s="442"/>
      <c r="AT150" s="442"/>
      <c r="AU150" s="442"/>
      <c r="AV150" s="442"/>
      <c r="AW150" s="442"/>
      <c r="AX150" s="442"/>
      <c r="AY150" s="442"/>
      <c r="AZ150" s="442"/>
    </row>
    <row r="151" spans="2:52" ht="20.100000000000001" hidden="1" customHeight="1" outlineLevel="1">
      <c r="B151" s="434"/>
      <c r="C151" s="1002"/>
      <c r="D151" s="1003"/>
      <c r="E151" s="1003"/>
      <c r="F151" s="1004"/>
      <c r="G151" s="1005"/>
      <c r="H151" s="1006"/>
      <c r="I151" s="1006"/>
      <c r="J151" s="1006"/>
      <c r="K151" s="1007"/>
      <c r="L151" s="715"/>
      <c r="M151" s="715"/>
      <c r="N151" s="715"/>
      <c r="O151" s="715"/>
      <c r="P151" s="715"/>
      <c r="Q151" s="715"/>
      <c r="R151" s="715"/>
      <c r="S151" s="716"/>
      <c r="T151" s="717"/>
      <c r="U151" s="720">
        <f t="shared" si="45"/>
        <v>0</v>
      </c>
      <c r="V151" s="721">
        <f t="shared" si="46"/>
        <v>0</v>
      </c>
      <c r="W151" s="722">
        <f t="shared" si="47"/>
        <v>0</v>
      </c>
      <c r="X151" s="442"/>
      <c r="Y151" s="442"/>
      <c r="Z151" s="442"/>
      <c r="AA151" s="442"/>
      <c r="AB151" s="442"/>
      <c r="AC151" s="442"/>
      <c r="AD151" s="442"/>
      <c r="AE151" s="442"/>
      <c r="AF151" s="442"/>
      <c r="AG151" s="442"/>
      <c r="AH151" s="442"/>
      <c r="AI151" s="442"/>
      <c r="AJ151" s="442"/>
      <c r="AK151" s="442"/>
      <c r="AL151" s="442"/>
      <c r="AM151" s="442"/>
      <c r="AN151" s="442"/>
      <c r="AO151" s="442"/>
      <c r="AP151" s="442"/>
      <c r="AQ151" s="442"/>
      <c r="AR151" s="442"/>
      <c r="AS151" s="442"/>
      <c r="AT151" s="442"/>
      <c r="AU151" s="442"/>
      <c r="AV151" s="442"/>
      <c r="AW151" s="442"/>
      <c r="AX151" s="442"/>
      <c r="AY151" s="442"/>
      <c r="AZ151" s="442"/>
    </row>
    <row r="152" spans="2:52" ht="20.100000000000001" hidden="1" customHeight="1" outlineLevel="1">
      <c r="B152" s="434"/>
      <c r="C152" s="1002"/>
      <c r="D152" s="1003"/>
      <c r="E152" s="1003"/>
      <c r="F152" s="1004"/>
      <c r="G152" s="1005"/>
      <c r="H152" s="1006"/>
      <c r="I152" s="1006"/>
      <c r="J152" s="1006"/>
      <c r="K152" s="1007"/>
      <c r="L152" s="715"/>
      <c r="M152" s="715"/>
      <c r="N152" s="715"/>
      <c r="O152" s="715"/>
      <c r="P152" s="715"/>
      <c r="Q152" s="715"/>
      <c r="R152" s="715"/>
      <c r="S152" s="716"/>
      <c r="T152" s="717"/>
      <c r="U152" s="720">
        <f t="shared" si="45"/>
        <v>0</v>
      </c>
      <c r="V152" s="721">
        <f t="shared" si="46"/>
        <v>0</v>
      </c>
      <c r="W152" s="722">
        <f t="shared" si="47"/>
        <v>0</v>
      </c>
      <c r="X152" s="442"/>
      <c r="Y152" s="442"/>
      <c r="Z152" s="442"/>
      <c r="AA152" s="442"/>
      <c r="AB152" s="442"/>
      <c r="AC152" s="442"/>
      <c r="AD152" s="442"/>
      <c r="AE152" s="442"/>
      <c r="AF152" s="442"/>
      <c r="AG152" s="442"/>
      <c r="AH152" s="442"/>
      <c r="AI152" s="442"/>
      <c r="AJ152" s="442"/>
      <c r="AK152" s="442"/>
      <c r="AL152" s="442"/>
      <c r="AM152" s="442"/>
      <c r="AN152" s="442"/>
      <c r="AO152" s="442"/>
      <c r="AP152" s="442"/>
      <c r="AQ152" s="442"/>
      <c r="AR152" s="442"/>
      <c r="AS152" s="442"/>
      <c r="AT152" s="442"/>
      <c r="AU152" s="442"/>
      <c r="AV152" s="442"/>
      <c r="AW152" s="442"/>
      <c r="AX152" s="442"/>
      <c r="AY152" s="442"/>
      <c r="AZ152" s="442"/>
    </row>
    <row r="153" spans="2:52" ht="20.100000000000001" hidden="1" customHeight="1" outlineLevel="1">
      <c r="B153" s="434"/>
      <c r="C153" s="1002"/>
      <c r="D153" s="1003"/>
      <c r="E153" s="1003"/>
      <c r="F153" s="1004"/>
      <c r="G153" s="1005"/>
      <c r="H153" s="1006"/>
      <c r="I153" s="1006"/>
      <c r="J153" s="1006"/>
      <c r="K153" s="1007"/>
      <c r="L153" s="715"/>
      <c r="M153" s="715"/>
      <c r="N153" s="715"/>
      <c r="O153" s="715"/>
      <c r="P153" s="715"/>
      <c r="Q153" s="715"/>
      <c r="R153" s="715"/>
      <c r="S153" s="716"/>
      <c r="T153" s="717"/>
      <c r="U153" s="720">
        <f t="shared" si="45"/>
        <v>0</v>
      </c>
      <c r="V153" s="721">
        <f t="shared" si="46"/>
        <v>0</v>
      </c>
      <c r="W153" s="722">
        <f t="shared" si="47"/>
        <v>0</v>
      </c>
      <c r="X153" s="442"/>
      <c r="Y153" s="442"/>
      <c r="Z153" s="442"/>
      <c r="AA153" s="442"/>
      <c r="AB153" s="442"/>
      <c r="AC153" s="442"/>
      <c r="AD153" s="442"/>
      <c r="AE153" s="442"/>
      <c r="AF153" s="442"/>
      <c r="AG153" s="442"/>
      <c r="AH153" s="442"/>
      <c r="AI153" s="442"/>
      <c r="AJ153" s="442"/>
      <c r="AK153" s="442"/>
      <c r="AL153" s="442"/>
      <c r="AM153" s="442"/>
      <c r="AN153" s="442"/>
      <c r="AO153" s="442"/>
      <c r="AP153" s="442"/>
      <c r="AQ153" s="442"/>
      <c r="AR153" s="442"/>
      <c r="AS153" s="442"/>
      <c r="AT153" s="442"/>
      <c r="AU153" s="442"/>
      <c r="AV153" s="442"/>
      <c r="AW153" s="442"/>
      <c r="AX153" s="442"/>
      <c r="AY153" s="442"/>
      <c r="AZ153" s="442"/>
    </row>
    <row r="154" spans="2:52" ht="20.100000000000001" hidden="1" customHeight="1" outlineLevel="1">
      <c r="B154" s="434"/>
      <c r="C154" s="1002"/>
      <c r="D154" s="1003"/>
      <c r="E154" s="1003"/>
      <c r="F154" s="1004"/>
      <c r="G154" s="1005"/>
      <c r="H154" s="1006"/>
      <c r="I154" s="1006"/>
      <c r="J154" s="1006"/>
      <c r="K154" s="1007"/>
      <c r="L154" s="715"/>
      <c r="M154" s="715"/>
      <c r="N154" s="715"/>
      <c r="O154" s="715"/>
      <c r="P154" s="715"/>
      <c r="Q154" s="715"/>
      <c r="R154" s="715"/>
      <c r="S154" s="716"/>
      <c r="T154" s="717"/>
      <c r="U154" s="720">
        <f t="shared" si="45"/>
        <v>0</v>
      </c>
      <c r="V154" s="721">
        <f t="shared" si="46"/>
        <v>0</v>
      </c>
      <c r="W154" s="722">
        <f t="shared" si="47"/>
        <v>0</v>
      </c>
      <c r="X154" s="442"/>
      <c r="Y154" s="442"/>
      <c r="Z154" s="442"/>
      <c r="AA154" s="442"/>
      <c r="AB154" s="442"/>
      <c r="AC154" s="442"/>
      <c r="AD154" s="442"/>
      <c r="AE154" s="442"/>
      <c r="AF154" s="442"/>
      <c r="AG154" s="442"/>
      <c r="AH154" s="442"/>
      <c r="AI154" s="442"/>
      <c r="AJ154" s="442"/>
      <c r="AK154" s="442"/>
      <c r="AL154" s="442"/>
      <c r="AM154" s="442"/>
      <c r="AN154" s="442"/>
      <c r="AO154" s="442"/>
      <c r="AP154" s="442"/>
      <c r="AQ154" s="442"/>
      <c r="AR154" s="442"/>
      <c r="AS154" s="442"/>
      <c r="AT154" s="442"/>
      <c r="AU154" s="442"/>
      <c r="AV154" s="442"/>
      <c r="AW154" s="442"/>
      <c r="AX154" s="442"/>
      <c r="AY154" s="442"/>
      <c r="AZ154" s="442"/>
    </row>
    <row r="155" spans="2:52" ht="20.100000000000001" hidden="1" customHeight="1" outlineLevel="1">
      <c r="B155" s="434"/>
      <c r="C155" s="1002"/>
      <c r="D155" s="1003"/>
      <c r="E155" s="1003"/>
      <c r="F155" s="1004"/>
      <c r="G155" s="1005"/>
      <c r="H155" s="1006"/>
      <c r="I155" s="1006"/>
      <c r="J155" s="1006"/>
      <c r="K155" s="1007"/>
      <c r="L155" s="715"/>
      <c r="M155" s="715"/>
      <c r="N155" s="715"/>
      <c r="O155" s="715"/>
      <c r="P155" s="715"/>
      <c r="Q155" s="715"/>
      <c r="R155" s="715"/>
      <c r="S155" s="716"/>
      <c r="T155" s="717"/>
      <c r="U155" s="720">
        <f t="shared" si="45"/>
        <v>0</v>
      </c>
      <c r="V155" s="721">
        <f t="shared" si="46"/>
        <v>0</v>
      </c>
      <c r="W155" s="722">
        <f t="shared" si="47"/>
        <v>0</v>
      </c>
      <c r="X155" s="442"/>
      <c r="Y155" s="442"/>
      <c r="Z155" s="442"/>
      <c r="AA155" s="442"/>
      <c r="AB155" s="442"/>
      <c r="AC155" s="442"/>
      <c r="AD155" s="442"/>
      <c r="AE155" s="442"/>
      <c r="AF155" s="442"/>
      <c r="AG155" s="442"/>
      <c r="AH155" s="442"/>
      <c r="AI155" s="442"/>
      <c r="AJ155" s="442"/>
      <c r="AK155" s="442"/>
      <c r="AL155" s="442"/>
      <c r="AM155" s="442"/>
      <c r="AN155" s="442"/>
      <c r="AO155" s="442"/>
      <c r="AP155" s="442"/>
      <c r="AQ155" s="442"/>
      <c r="AR155" s="442"/>
      <c r="AS155" s="442"/>
      <c r="AT155" s="442"/>
      <c r="AU155" s="442"/>
      <c r="AV155" s="442"/>
      <c r="AW155" s="442"/>
      <c r="AX155" s="442"/>
      <c r="AY155" s="442"/>
      <c r="AZ155" s="442"/>
    </row>
    <row r="156" spans="2:52" s="19" customFormat="1" ht="9.9499999999999993" hidden="1" customHeight="1" outlineLevel="1">
      <c r="B156" s="435"/>
      <c r="C156" s="437"/>
      <c r="D156" s="437"/>
      <c r="E156" s="437"/>
      <c r="F156" s="437"/>
      <c r="G156" s="666"/>
      <c r="H156" s="666"/>
      <c r="I156" s="666"/>
      <c r="J156" s="666"/>
      <c r="K156" s="666"/>
      <c r="L156" s="438"/>
      <c r="M156" s="438"/>
      <c r="N156" s="438"/>
      <c r="O156" s="438"/>
      <c r="P156" s="438"/>
      <c r="Q156" s="438"/>
      <c r="R156" s="438"/>
      <c r="S156" s="438"/>
      <c r="T156" s="439"/>
      <c r="U156" s="439"/>
      <c r="V156" s="439"/>
      <c r="W156" s="667"/>
      <c r="X156" s="668"/>
      <c r="Y156" s="668"/>
      <c r="Z156" s="668"/>
      <c r="AA156" s="668"/>
      <c r="AB156" s="668"/>
      <c r="AC156" s="668"/>
      <c r="AD156" s="668"/>
      <c r="AE156" s="668"/>
      <c r="AF156" s="668"/>
      <c r="AG156" s="668"/>
      <c r="AH156" s="668"/>
      <c r="AI156" s="668"/>
      <c r="AJ156" s="668"/>
      <c r="AK156" s="668"/>
      <c r="AL156" s="668"/>
      <c r="AM156" s="668"/>
      <c r="AN156" s="668"/>
      <c r="AO156" s="668"/>
      <c r="AP156" s="668"/>
      <c r="AQ156" s="668"/>
      <c r="AR156" s="668"/>
      <c r="AS156" s="668"/>
      <c r="AT156" s="668"/>
      <c r="AU156" s="668"/>
      <c r="AV156" s="668"/>
      <c r="AW156" s="668"/>
      <c r="AX156" s="668"/>
      <c r="AY156" s="668"/>
      <c r="AZ156" s="668"/>
    </row>
    <row r="157" spans="2:52" ht="20.100000000000001" customHeight="1" collapsed="1">
      <c r="B157" s="714">
        <f>B145+1</f>
        <v>13</v>
      </c>
      <c r="C157" s="1013"/>
      <c r="D157" s="1014"/>
      <c r="E157" s="1014"/>
      <c r="F157" s="1015"/>
      <c r="G157" s="1016"/>
      <c r="H157" s="1017"/>
      <c r="I157" s="1017"/>
      <c r="J157" s="1017"/>
      <c r="K157" s="1018"/>
      <c r="L157" s="701">
        <f t="shared" ref="L157:R157" si="48">SUM(L158:L167)</f>
        <v>0</v>
      </c>
      <c r="M157" s="702">
        <f t="shared" si="48"/>
        <v>0</v>
      </c>
      <c r="N157" s="703">
        <f t="shared" si="48"/>
        <v>0</v>
      </c>
      <c r="O157" s="703">
        <f t="shared" si="48"/>
        <v>0</v>
      </c>
      <c r="P157" s="702">
        <f t="shared" si="48"/>
        <v>0</v>
      </c>
      <c r="Q157" s="704">
        <f t="shared" si="48"/>
        <v>0</v>
      </c>
      <c r="R157" s="701">
        <f t="shared" si="48"/>
        <v>0</v>
      </c>
      <c r="S157" s="705">
        <v>1</v>
      </c>
      <c r="T157" s="706">
        <f>(S158*T158)+(S159*T159)+(S160*T160)+(S161*T161)+(S162*T162)+(S163*T163)+(S164*T164)+(S165*T165)+(S166*T166)+(S167*T167)</f>
        <v>0</v>
      </c>
      <c r="U157" s="665">
        <f t="shared" ref="U157:U167" si="49">S157*T157*(1+MGKZ)*(1+Gewinn)*(1+Sicherheit)</f>
        <v>0</v>
      </c>
      <c r="V157" s="643">
        <f t="shared" ref="V157:V167" si="50">R157*Fertigung</f>
        <v>0</v>
      </c>
      <c r="W157" s="50">
        <f t="shared" ref="W157:W167" si="51">L157*$E$6+M157*$M$6+N157*$M$7+O157*$M$8+P157*$E$7+Q157*$M$9+U157+V157</f>
        <v>0</v>
      </c>
      <c r="X157" s="442"/>
      <c r="Y157" s="442"/>
      <c r="Z157" s="442"/>
      <c r="AA157" s="442"/>
      <c r="AB157" s="442"/>
      <c r="AC157" s="442"/>
      <c r="AD157" s="442"/>
      <c r="AE157" s="442"/>
      <c r="AF157" s="442"/>
      <c r="AG157" s="442"/>
      <c r="AH157" s="442"/>
      <c r="AI157" s="442"/>
      <c r="AJ157" s="442"/>
      <c r="AK157" s="442"/>
      <c r="AL157" s="442"/>
      <c r="AM157" s="442"/>
      <c r="AN157" s="442"/>
      <c r="AO157" s="442"/>
      <c r="AP157" s="442"/>
      <c r="AQ157" s="442"/>
      <c r="AR157" s="442"/>
      <c r="AS157" s="442"/>
      <c r="AT157" s="442"/>
      <c r="AU157" s="442"/>
      <c r="AV157" s="442"/>
      <c r="AW157" s="442"/>
      <c r="AX157" s="442"/>
      <c r="AY157" s="442"/>
      <c r="AZ157" s="442"/>
    </row>
    <row r="158" spans="2:52" ht="20.100000000000001" hidden="1" customHeight="1" outlineLevel="1">
      <c r="B158" s="433"/>
      <c r="C158" s="1002"/>
      <c r="D158" s="1003"/>
      <c r="E158" s="1003"/>
      <c r="F158" s="1004"/>
      <c r="G158" s="1005"/>
      <c r="H158" s="1006"/>
      <c r="I158" s="1006"/>
      <c r="J158" s="1006"/>
      <c r="K158" s="1007"/>
      <c r="L158" s="715"/>
      <c r="M158" s="715"/>
      <c r="N158" s="715"/>
      <c r="O158" s="715"/>
      <c r="P158" s="715"/>
      <c r="Q158" s="715"/>
      <c r="R158" s="715"/>
      <c r="S158" s="716"/>
      <c r="T158" s="717"/>
      <c r="U158" s="720">
        <f t="shared" si="49"/>
        <v>0</v>
      </c>
      <c r="V158" s="721">
        <f t="shared" si="50"/>
        <v>0</v>
      </c>
      <c r="W158" s="722">
        <f t="shared" si="51"/>
        <v>0</v>
      </c>
      <c r="X158" s="442"/>
      <c r="Y158" s="442"/>
      <c r="Z158" s="442"/>
      <c r="AA158" s="442"/>
      <c r="AB158" s="442"/>
      <c r="AC158" s="442"/>
      <c r="AD158" s="442"/>
      <c r="AE158" s="442"/>
      <c r="AF158" s="442"/>
      <c r="AG158" s="442"/>
      <c r="AH158" s="442"/>
      <c r="AI158" s="442"/>
      <c r="AJ158" s="442"/>
      <c r="AK158" s="442"/>
      <c r="AL158" s="442"/>
      <c r="AM158" s="442"/>
      <c r="AN158" s="442"/>
      <c r="AO158" s="442"/>
      <c r="AP158" s="442"/>
      <c r="AQ158" s="442"/>
      <c r="AR158" s="442"/>
      <c r="AS158" s="442"/>
      <c r="AT158" s="442"/>
      <c r="AU158" s="442"/>
      <c r="AV158" s="442"/>
      <c r="AW158" s="442"/>
      <c r="AX158" s="442"/>
      <c r="AY158" s="442"/>
      <c r="AZ158" s="442"/>
    </row>
    <row r="159" spans="2:52" ht="20.100000000000001" hidden="1" customHeight="1" outlineLevel="1">
      <c r="B159" s="434"/>
      <c r="C159" s="1002"/>
      <c r="D159" s="1003"/>
      <c r="E159" s="1003"/>
      <c r="F159" s="1004"/>
      <c r="G159" s="1005"/>
      <c r="H159" s="1006"/>
      <c r="I159" s="1006"/>
      <c r="J159" s="1006"/>
      <c r="K159" s="1007"/>
      <c r="L159" s="715"/>
      <c r="M159" s="715"/>
      <c r="N159" s="715"/>
      <c r="O159" s="715"/>
      <c r="P159" s="715"/>
      <c r="Q159" s="715"/>
      <c r="R159" s="715"/>
      <c r="S159" s="716"/>
      <c r="T159" s="717"/>
      <c r="U159" s="720">
        <f t="shared" si="49"/>
        <v>0</v>
      </c>
      <c r="V159" s="721">
        <f t="shared" si="50"/>
        <v>0</v>
      </c>
      <c r="W159" s="722">
        <f t="shared" si="51"/>
        <v>0</v>
      </c>
      <c r="X159" s="442"/>
      <c r="Y159" s="442"/>
      <c r="Z159" s="442"/>
      <c r="AA159" s="442"/>
      <c r="AB159" s="442"/>
      <c r="AC159" s="442"/>
      <c r="AD159" s="442"/>
      <c r="AE159" s="442"/>
      <c r="AF159" s="442"/>
      <c r="AG159" s="442"/>
      <c r="AH159" s="442"/>
      <c r="AI159" s="442"/>
      <c r="AJ159" s="442"/>
      <c r="AK159" s="442"/>
      <c r="AL159" s="442"/>
      <c r="AM159" s="442"/>
      <c r="AN159" s="442"/>
      <c r="AO159" s="442"/>
      <c r="AP159" s="442"/>
      <c r="AQ159" s="442"/>
      <c r="AR159" s="442"/>
      <c r="AS159" s="442"/>
      <c r="AT159" s="442"/>
      <c r="AU159" s="442"/>
      <c r="AV159" s="442"/>
      <c r="AW159" s="442"/>
      <c r="AX159" s="442"/>
      <c r="AY159" s="442"/>
      <c r="AZ159" s="442"/>
    </row>
    <row r="160" spans="2:52" ht="20.100000000000001" hidden="1" customHeight="1" outlineLevel="1">
      <c r="B160" s="434"/>
      <c r="C160" s="1002"/>
      <c r="D160" s="1003"/>
      <c r="E160" s="1003"/>
      <c r="F160" s="1004"/>
      <c r="G160" s="1005"/>
      <c r="H160" s="1006"/>
      <c r="I160" s="1006"/>
      <c r="J160" s="1006"/>
      <c r="K160" s="1007"/>
      <c r="L160" s="715"/>
      <c r="M160" s="715"/>
      <c r="N160" s="715"/>
      <c r="O160" s="715"/>
      <c r="P160" s="715"/>
      <c r="Q160" s="715"/>
      <c r="R160" s="715"/>
      <c r="S160" s="716"/>
      <c r="T160" s="717"/>
      <c r="U160" s="720">
        <f t="shared" si="49"/>
        <v>0</v>
      </c>
      <c r="V160" s="721">
        <f t="shared" si="50"/>
        <v>0</v>
      </c>
      <c r="W160" s="722">
        <f t="shared" si="51"/>
        <v>0</v>
      </c>
      <c r="X160" s="442"/>
      <c r="Y160" s="442"/>
      <c r="Z160" s="442"/>
      <c r="AA160" s="442"/>
      <c r="AB160" s="442"/>
      <c r="AC160" s="442"/>
      <c r="AD160" s="442"/>
      <c r="AE160" s="442"/>
      <c r="AF160" s="442"/>
      <c r="AG160" s="442"/>
      <c r="AH160" s="442"/>
      <c r="AI160" s="442"/>
      <c r="AJ160" s="442"/>
      <c r="AK160" s="442"/>
      <c r="AL160" s="442"/>
      <c r="AM160" s="442"/>
      <c r="AN160" s="442"/>
      <c r="AO160" s="442"/>
      <c r="AP160" s="442"/>
      <c r="AQ160" s="442"/>
      <c r="AR160" s="442"/>
      <c r="AS160" s="442"/>
      <c r="AT160" s="442"/>
      <c r="AU160" s="442"/>
      <c r="AV160" s="442"/>
      <c r="AW160" s="442"/>
      <c r="AX160" s="442"/>
      <c r="AY160" s="442"/>
      <c r="AZ160" s="442"/>
    </row>
    <row r="161" spans="2:52" ht="20.100000000000001" hidden="1" customHeight="1" outlineLevel="1">
      <c r="B161" s="434"/>
      <c r="C161" s="1002"/>
      <c r="D161" s="1003"/>
      <c r="E161" s="1003"/>
      <c r="F161" s="1004"/>
      <c r="G161" s="1005"/>
      <c r="H161" s="1006"/>
      <c r="I161" s="1006"/>
      <c r="J161" s="1006"/>
      <c r="K161" s="1007"/>
      <c r="L161" s="715"/>
      <c r="M161" s="715"/>
      <c r="N161" s="715"/>
      <c r="O161" s="715"/>
      <c r="P161" s="715"/>
      <c r="Q161" s="715"/>
      <c r="R161" s="715"/>
      <c r="S161" s="716"/>
      <c r="T161" s="717"/>
      <c r="U161" s="720">
        <f t="shared" si="49"/>
        <v>0</v>
      </c>
      <c r="V161" s="721">
        <f t="shared" si="50"/>
        <v>0</v>
      </c>
      <c r="W161" s="722">
        <f t="shared" si="51"/>
        <v>0</v>
      </c>
      <c r="X161" s="442"/>
      <c r="Y161" s="442"/>
      <c r="Z161" s="442"/>
      <c r="AA161" s="442"/>
      <c r="AB161" s="442"/>
      <c r="AC161" s="442"/>
      <c r="AD161" s="442"/>
      <c r="AE161" s="442"/>
      <c r="AF161" s="442"/>
      <c r="AG161" s="442"/>
      <c r="AH161" s="442"/>
      <c r="AI161" s="442"/>
      <c r="AJ161" s="442"/>
      <c r="AK161" s="442"/>
      <c r="AL161" s="442"/>
      <c r="AM161" s="442"/>
      <c r="AN161" s="442"/>
      <c r="AO161" s="442"/>
      <c r="AP161" s="442"/>
      <c r="AQ161" s="442"/>
      <c r="AR161" s="442"/>
      <c r="AS161" s="442"/>
      <c r="AT161" s="442"/>
      <c r="AU161" s="442"/>
      <c r="AV161" s="442"/>
      <c r="AW161" s="442"/>
      <c r="AX161" s="442"/>
      <c r="AY161" s="442"/>
      <c r="AZ161" s="442"/>
    </row>
    <row r="162" spans="2:52" ht="20.100000000000001" hidden="1" customHeight="1" outlineLevel="1">
      <c r="B162" s="434"/>
      <c r="C162" s="1002"/>
      <c r="D162" s="1003"/>
      <c r="E162" s="1003"/>
      <c r="F162" s="1004"/>
      <c r="G162" s="1005"/>
      <c r="H162" s="1006"/>
      <c r="I162" s="1006"/>
      <c r="J162" s="1006"/>
      <c r="K162" s="1007"/>
      <c r="L162" s="715"/>
      <c r="M162" s="715"/>
      <c r="N162" s="715"/>
      <c r="O162" s="715"/>
      <c r="P162" s="715"/>
      <c r="Q162" s="715"/>
      <c r="R162" s="715"/>
      <c r="S162" s="716"/>
      <c r="T162" s="717"/>
      <c r="U162" s="720">
        <f t="shared" si="49"/>
        <v>0</v>
      </c>
      <c r="V162" s="721">
        <f t="shared" si="50"/>
        <v>0</v>
      </c>
      <c r="W162" s="722">
        <f t="shared" si="51"/>
        <v>0</v>
      </c>
      <c r="X162" s="442"/>
      <c r="Y162" s="442"/>
      <c r="Z162" s="442"/>
      <c r="AA162" s="442"/>
      <c r="AB162" s="442"/>
      <c r="AC162" s="442"/>
      <c r="AD162" s="442"/>
      <c r="AE162" s="442"/>
      <c r="AF162" s="442"/>
      <c r="AG162" s="442"/>
      <c r="AH162" s="442"/>
      <c r="AI162" s="442"/>
      <c r="AJ162" s="442"/>
      <c r="AK162" s="442"/>
      <c r="AL162" s="442"/>
      <c r="AM162" s="442"/>
      <c r="AN162" s="442"/>
      <c r="AO162" s="442"/>
      <c r="AP162" s="442"/>
      <c r="AQ162" s="442"/>
      <c r="AR162" s="442"/>
      <c r="AS162" s="442"/>
      <c r="AT162" s="442"/>
      <c r="AU162" s="442"/>
      <c r="AV162" s="442"/>
      <c r="AW162" s="442"/>
      <c r="AX162" s="442"/>
      <c r="AY162" s="442"/>
      <c r="AZ162" s="442"/>
    </row>
    <row r="163" spans="2:52" ht="20.100000000000001" hidden="1" customHeight="1" outlineLevel="1">
      <c r="B163" s="434"/>
      <c r="C163" s="1002"/>
      <c r="D163" s="1003"/>
      <c r="E163" s="1003"/>
      <c r="F163" s="1004"/>
      <c r="G163" s="1005"/>
      <c r="H163" s="1006"/>
      <c r="I163" s="1006"/>
      <c r="J163" s="1006"/>
      <c r="K163" s="1007"/>
      <c r="L163" s="715"/>
      <c r="M163" s="715"/>
      <c r="N163" s="715"/>
      <c r="O163" s="715"/>
      <c r="P163" s="715"/>
      <c r="Q163" s="715"/>
      <c r="R163" s="715"/>
      <c r="S163" s="716"/>
      <c r="T163" s="717"/>
      <c r="U163" s="720">
        <f t="shared" si="49"/>
        <v>0</v>
      </c>
      <c r="V163" s="721">
        <f t="shared" si="50"/>
        <v>0</v>
      </c>
      <c r="W163" s="722">
        <f t="shared" si="51"/>
        <v>0</v>
      </c>
      <c r="X163" s="442"/>
      <c r="Y163" s="442"/>
      <c r="Z163" s="442"/>
      <c r="AA163" s="442"/>
      <c r="AB163" s="442"/>
      <c r="AC163" s="442"/>
      <c r="AD163" s="442"/>
      <c r="AE163" s="442"/>
      <c r="AF163" s="442"/>
      <c r="AG163" s="442"/>
      <c r="AH163" s="442"/>
      <c r="AI163" s="442"/>
      <c r="AJ163" s="442"/>
      <c r="AK163" s="442"/>
      <c r="AL163" s="442"/>
      <c r="AM163" s="442"/>
      <c r="AN163" s="442"/>
      <c r="AO163" s="442"/>
      <c r="AP163" s="442"/>
      <c r="AQ163" s="442"/>
      <c r="AR163" s="442"/>
      <c r="AS163" s="442"/>
      <c r="AT163" s="442"/>
      <c r="AU163" s="442"/>
      <c r="AV163" s="442"/>
      <c r="AW163" s="442"/>
      <c r="AX163" s="442"/>
      <c r="AY163" s="442"/>
      <c r="AZ163" s="442"/>
    </row>
    <row r="164" spans="2:52" ht="20.100000000000001" hidden="1" customHeight="1" outlineLevel="1">
      <c r="B164" s="434"/>
      <c r="C164" s="1002"/>
      <c r="D164" s="1003"/>
      <c r="E164" s="1003"/>
      <c r="F164" s="1004"/>
      <c r="G164" s="1005"/>
      <c r="H164" s="1006"/>
      <c r="I164" s="1006"/>
      <c r="J164" s="1006"/>
      <c r="K164" s="1007"/>
      <c r="L164" s="715"/>
      <c r="M164" s="715"/>
      <c r="N164" s="715"/>
      <c r="O164" s="715"/>
      <c r="P164" s="715"/>
      <c r="Q164" s="715"/>
      <c r="R164" s="715"/>
      <c r="S164" s="716"/>
      <c r="T164" s="717"/>
      <c r="U164" s="720">
        <f t="shared" si="49"/>
        <v>0</v>
      </c>
      <c r="V164" s="721">
        <f t="shared" si="50"/>
        <v>0</v>
      </c>
      <c r="W164" s="722">
        <f t="shared" si="51"/>
        <v>0</v>
      </c>
      <c r="X164" s="442"/>
      <c r="Y164" s="442"/>
      <c r="Z164" s="442"/>
      <c r="AA164" s="442"/>
      <c r="AB164" s="442"/>
      <c r="AC164" s="442"/>
      <c r="AD164" s="442"/>
      <c r="AE164" s="442"/>
      <c r="AF164" s="442"/>
      <c r="AG164" s="442"/>
      <c r="AH164" s="442"/>
      <c r="AI164" s="442"/>
      <c r="AJ164" s="442"/>
      <c r="AK164" s="442"/>
      <c r="AL164" s="442"/>
      <c r="AM164" s="442"/>
      <c r="AN164" s="442"/>
      <c r="AO164" s="442"/>
      <c r="AP164" s="442"/>
      <c r="AQ164" s="442"/>
      <c r="AR164" s="442"/>
      <c r="AS164" s="442"/>
      <c r="AT164" s="442"/>
      <c r="AU164" s="442"/>
      <c r="AV164" s="442"/>
      <c r="AW164" s="442"/>
      <c r="AX164" s="442"/>
      <c r="AY164" s="442"/>
      <c r="AZ164" s="442"/>
    </row>
    <row r="165" spans="2:52" ht="20.100000000000001" hidden="1" customHeight="1" outlineLevel="1">
      <c r="B165" s="434"/>
      <c r="C165" s="1002"/>
      <c r="D165" s="1003"/>
      <c r="E165" s="1003"/>
      <c r="F165" s="1004"/>
      <c r="G165" s="1005"/>
      <c r="H165" s="1006"/>
      <c r="I165" s="1006"/>
      <c r="J165" s="1006"/>
      <c r="K165" s="1007"/>
      <c r="L165" s="715"/>
      <c r="M165" s="715"/>
      <c r="N165" s="715"/>
      <c r="O165" s="715"/>
      <c r="P165" s="715"/>
      <c r="Q165" s="715"/>
      <c r="R165" s="715"/>
      <c r="S165" s="716"/>
      <c r="T165" s="717"/>
      <c r="U165" s="720">
        <f t="shared" si="49"/>
        <v>0</v>
      </c>
      <c r="V165" s="721">
        <f t="shared" si="50"/>
        <v>0</v>
      </c>
      <c r="W165" s="722">
        <f t="shared" si="51"/>
        <v>0</v>
      </c>
      <c r="X165" s="442"/>
      <c r="Y165" s="442"/>
      <c r="Z165" s="442"/>
      <c r="AA165" s="442"/>
      <c r="AB165" s="442"/>
      <c r="AC165" s="442"/>
      <c r="AD165" s="442"/>
      <c r="AE165" s="442"/>
      <c r="AF165" s="442"/>
      <c r="AG165" s="442"/>
      <c r="AH165" s="442"/>
      <c r="AI165" s="442"/>
      <c r="AJ165" s="442"/>
      <c r="AK165" s="442"/>
      <c r="AL165" s="442"/>
      <c r="AM165" s="442"/>
      <c r="AN165" s="442"/>
      <c r="AO165" s="442"/>
      <c r="AP165" s="442"/>
      <c r="AQ165" s="442"/>
      <c r="AR165" s="442"/>
      <c r="AS165" s="442"/>
      <c r="AT165" s="442"/>
      <c r="AU165" s="442"/>
      <c r="AV165" s="442"/>
      <c r="AW165" s="442"/>
      <c r="AX165" s="442"/>
      <c r="AY165" s="442"/>
      <c r="AZ165" s="442"/>
    </row>
    <row r="166" spans="2:52" ht="20.100000000000001" hidden="1" customHeight="1" outlineLevel="1">
      <c r="B166" s="434"/>
      <c r="C166" s="1002"/>
      <c r="D166" s="1003"/>
      <c r="E166" s="1003"/>
      <c r="F166" s="1004"/>
      <c r="G166" s="1005"/>
      <c r="H166" s="1006"/>
      <c r="I166" s="1006"/>
      <c r="J166" s="1006"/>
      <c r="K166" s="1007"/>
      <c r="L166" s="715"/>
      <c r="M166" s="715"/>
      <c r="N166" s="715"/>
      <c r="O166" s="715"/>
      <c r="P166" s="715"/>
      <c r="Q166" s="715"/>
      <c r="R166" s="715"/>
      <c r="S166" s="716"/>
      <c r="T166" s="717"/>
      <c r="U166" s="720">
        <f t="shared" si="49"/>
        <v>0</v>
      </c>
      <c r="V166" s="721">
        <f t="shared" si="50"/>
        <v>0</v>
      </c>
      <c r="W166" s="722">
        <f t="shared" si="51"/>
        <v>0</v>
      </c>
      <c r="X166" s="442"/>
      <c r="Y166" s="442"/>
      <c r="Z166" s="442"/>
      <c r="AA166" s="442"/>
      <c r="AB166" s="442"/>
      <c r="AC166" s="442"/>
      <c r="AD166" s="442"/>
      <c r="AE166" s="442"/>
      <c r="AF166" s="442"/>
      <c r="AG166" s="442"/>
      <c r="AH166" s="442"/>
      <c r="AI166" s="442"/>
      <c r="AJ166" s="442"/>
      <c r="AK166" s="442"/>
      <c r="AL166" s="442"/>
      <c r="AM166" s="442"/>
      <c r="AN166" s="442"/>
      <c r="AO166" s="442"/>
      <c r="AP166" s="442"/>
      <c r="AQ166" s="442"/>
      <c r="AR166" s="442"/>
      <c r="AS166" s="442"/>
      <c r="AT166" s="442"/>
      <c r="AU166" s="442"/>
      <c r="AV166" s="442"/>
      <c r="AW166" s="442"/>
      <c r="AX166" s="442"/>
      <c r="AY166" s="442"/>
      <c r="AZ166" s="442"/>
    </row>
    <row r="167" spans="2:52" ht="20.100000000000001" hidden="1" customHeight="1" outlineLevel="1">
      <c r="B167" s="434"/>
      <c r="C167" s="1002"/>
      <c r="D167" s="1003"/>
      <c r="E167" s="1003"/>
      <c r="F167" s="1004"/>
      <c r="G167" s="1005"/>
      <c r="H167" s="1006"/>
      <c r="I167" s="1006"/>
      <c r="J167" s="1006"/>
      <c r="K167" s="1007"/>
      <c r="L167" s="715"/>
      <c r="M167" s="715"/>
      <c r="N167" s="715"/>
      <c r="O167" s="715"/>
      <c r="P167" s="715"/>
      <c r="Q167" s="715"/>
      <c r="R167" s="715"/>
      <c r="S167" s="716"/>
      <c r="T167" s="717"/>
      <c r="U167" s="720">
        <f t="shared" si="49"/>
        <v>0</v>
      </c>
      <c r="V167" s="721">
        <f t="shared" si="50"/>
        <v>0</v>
      </c>
      <c r="W167" s="722">
        <f t="shared" si="51"/>
        <v>0</v>
      </c>
      <c r="X167" s="442"/>
      <c r="Y167" s="442"/>
      <c r="Z167" s="442"/>
      <c r="AA167" s="442"/>
      <c r="AB167" s="442"/>
      <c r="AC167" s="442"/>
      <c r="AD167" s="442"/>
      <c r="AE167" s="442"/>
      <c r="AF167" s="442"/>
      <c r="AG167" s="442"/>
      <c r="AH167" s="442"/>
      <c r="AI167" s="442"/>
      <c r="AJ167" s="442"/>
      <c r="AK167" s="442"/>
      <c r="AL167" s="442"/>
      <c r="AM167" s="442"/>
      <c r="AN167" s="442"/>
      <c r="AO167" s="442"/>
      <c r="AP167" s="442"/>
      <c r="AQ167" s="442"/>
      <c r="AR167" s="442"/>
      <c r="AS167" s="442"/>
      <c r="AT167" s="442"/>
      <c r="AU167" s="442"/>
      <c r="AV167" s="442"/>
      <c r="AW167" s="442"/>
      <c r="AX167" s="442"/>
      <c r="AY167" s="442"/>
      <c r="AZ167" s="442"/>
    </row>
    <row r="168" spans="2:52" s="19" customFormat="1" ht="9.9499999999999993" hidden="1" customHeight="1" outlineLevel="1">
      <c r="B168" s="435"/>
      <c r="C168" s="437"/>
      <c r="D168" s="437"/>
      <c r="E168" s="437"/>
      <c r="F168" s="437"/>
      <c r="G168" s="666"/>
      <c r="H168" s="666"/>
      <c r="I168" s="666"/>
      <c r="J168" s="666"/>
      <c r="K168" s="666"/>
      <c r="L168" s="438"/>
      <c r="M168" s="438"/>
      <c r="N168" s="438"/>
      <c r="O168" s="438"/>
      <c r="P168" s="438"/>
      <c r="Q168" s="438"/>
      <c r="R168" s="438"/>
      <c r="S168" s="438"/>
      <c r="T168" s="439"/>
      <c r="U168" s="439"/>
      <c r="V168" s="439"/>
      <c r="W168" s="667"/>
      <c r="X168" s="668"/>
      <c r="Y168" s="668"/>
      <c r="Z168" s="668"/>
      <c r="AA168" s="668"/>
      <c r="AB168" s="668"/>
      <c r="AC168" s="668"/>
      <c r="AD168" s="668"/>
      <c r="AE168" s="668"/>
      <c r="AF168" s="668"/>
      <c r="AG168" s="668"/>
      <c r="AH168" s="668"/>
      <c r="AI168" s="668"/>
      <c r="AJ168" s="668"/>
      <c r="AK168" s="668"/>
      <c r="AL168" s="668"/>
      <c r="AM168" s="668"/>
      <c r="AN168" s="668"/>
      <c r="AO168" s="668"/>
      <c r="AP168" s="668"/>
      <c r="AQ168" s="668"/>
      <c r="AR168" s="668"/>
      <c r="AS168" s="668"/>
      <c r="AT168" s="668"/>
      <c r="AU168" s="668"/>
      <c r="AV168" s="668"/>
      <c r="AW168" s="668"/>
      <c r="AX168" s="668"/>
      <c r="AY168" s="668"/>
      <c r="AZ168" s="668"/>
    </row>
    <row r="169" spans="2:52" ht="20.100000000000001" customHeight="1" collapsed="1">
      <c r="B169" s="32">
        <f>B157+1</f>
        <v>14</v>
      </c>
      <c r="C169" s="1013"/>
      <c r="D169" s="1014"/>
      <c r="E169" s="1014"/>
      <c r="F169" s="1015"/>
      <c r="G169" s="1016"/>
      <c r="H169" s="1017"/>
      <c r="I169" s="1017"/>
      <c r="J169" s="1017"/>
      <c r="K169" s="1018"/>
      <c r="L169" s="701">
        <f t="shared" ref="L169:R169" si="52">SUM(L170:L179)</f>
        <v>0</v>
      </c>
      <c r="M169" s="702">
        <f t="shared" si="52"/>
        <v>0</v>
      </c>
      <c r="N169" s="703">
        <f t="shared" si="52"/>
        <v>0</v>
      </c>
      <c r="O169" s="703">
        <f t="shared" si="52"/>
        <v>0</v>
      </c>
      <c r="P169" s="702">
        <f t="shared" si="52"/>
        <v>0</v>
      </c>
      <c r="Q169" s="704">
        <f t="shared" si="52"/>
        <v>0</v>
      </c>
      <c r="R169" s="701">
        <f t="shared" si="52"/>
        <v>0</v>
      </c>
      <c r="S169" s="705">
        <v>1</v>
      </c>
      <c r="T169" s="706">
        <f>(S170*T170)+(S171*T171)+(S172*T172)+(S173*T173)+(S174*T174)+(S175*T175)+(S176*T176)+(S177*T177)+(S178*T178)+(S179*T179)</f>
        <v>0</v>
      </c>
      <c r="U169" s="665">
        <f t="shared" ref="U169:U179" si="53">S169*T169*(1+MGKZ)*(1+Gewinn)*(1+Sicherheit)</f>
        <v>0</v>
      </c>
      <c r="V169" s="643">
        <f t="shared" ref="V169:V179" si="54">R169*Fertigung</f>
        <v>0</v>
      </c>
      <c r="W169" s="50">
        <f t="shared" ref="W169:W179" si="55">L169*$E$6+M169*$M$6+N169*$M$7+O169*$M$8+P169*$E$7+Q169*$M$9+U169+V169</f>
        <v>0</v>
      </c>
      <c r="X169" s="442"/>
      <c r="Y169" s="442"/>
      <c r="Z169" s="442"/>
      <c r="AA169" s="442"/>
      <c r="AB169" s="442"/>
      <c r="AC169" s="442"/>
      <c r="AD169" s="442"/>
      <c r="AE169" s="442"/>
      <c r="AF169" s="442"/>
      <c r="AG169" s="442"/>
      <c r="AH169" s="442"/>
      <c r="AI169" s="442"/>
      <c r="AJ169" s="442"/>
      <c r="AK169" s="442"/>
      <c r="AL169" s="442"/>
      <c r="AM169" s="442"/>
      <c r="AN169" s="442"/>
      <c r="AO169" s="442"/>
      <c r="AP169" s="442"/>
      <c r="AQ169" s="442"/>
      <c r="AR169" s="442"/>
      <c r="AS169" s="442"/>
      <c r="AT169" s="442"/>
      <c r="AU169" s="442"/>
      <c r="AV169" s="442"/>
      <c r="AW169" s="442"/>
      <c r="AX169" s="442"/>
      <c r="AY169" s="442"/>
      <c r="AZ169" s="442"/>
    </row>
    <row r="170" spans="2:52" ht="20.100000000000001" hidden="1" customHeight="1" outlineLevel="1">
      <c r="B170" s="433"/>
      <c r="C170" s="1002"/>
      <c r="D170" s="1003"/>
      <c r="E170" s="1003"/>
      <c r="F170" s="1004"/>
      <c r="G170" s="1005"/>
      <c r="H170" s="1006"/>
      <c r="I170" s="1006"/>
      <c r="J170" s="1006"/>
      <c r="K170" s="1007"/>
      <c r="L170" s="715"/>
      <c r="M170" s="715"/>
      <c r="N170" s="715"/>
      <c r="O170" s="715"/>
      <c r="P170" s="715"/>
      <c r="Q170" s="715"/>
      <c r="R170" s="715"/>
      <c r="S170" s="716"/>
      <c r="T170" s="717"/>
      <c r="U170" s="720">
        <f t="shared" si="53"/>
        <v>0</v>
      </c>
      <c r="V170" s="721">
        <f t="shared" si="54"/>
        <v>0</v>
      </c>
      <c r="W170" s="722">
        <f t="shared" si="55"/>
        <v>0</v>
      </c>
      <c r="X170" s="442"/>
      <c r="Y170" s="442"/>
      <c r="Z170" s="442"/>
      <c r="AA170" s="442"/>
      <c r="AB170" s="442"/>
      <c r="AC170" s="442"/>
      <c r="AD170" s="442"/>
      <c r="AE170" s="442"/>
      <c r="AF170" s="442"/>
      <c r="AG170" s="442"/>
      <c r="AH170" s="442"/>
      <c r="AI170" s="442"/>
      <c r="AJ170" s="442"/>
      <c r="AK170" s="442"/>
      <c r="AL170" s="442"/>
      <c r="AM170" s="442"/>
      <c r="AN170" s="442"/>
      <c r="AO170" s="442"/>
      <c r="AP170" s="442"/>
      <c r="AQ170" s="442"/>
      <c r="AR170" s="442"/>
      <c r="AS170" s="442"/>
      <c r="AT170" s="442"/>
      <c r="AU170" s="442"/>
      <c r="AV170" s="442"/>
      <c r="AW170" s="442"/>
      <c r="AX170" s="442"/>
      <c r="AY170" s="442"/>
      <c r="AZ170" s="442"/>
    </row>
    <row r="171" spans="2:52" ht="20.100000000000001" hidden="1" customHeight="1" outlineLevel="1">
      <c r="B171" s="434"/>
      <c r="C171" s="1002"/>
      <c r="D171" s="1003"/>
      <c r="E171" s="1003"/>
      <c r="F171" s="1004"/>
      <c r="G171" s="1005"/>
      <c r="H171" s="1006"/>
      <c r="I171" s="1006"/>
      <c r="J171" s="1006"/>
      <c r="K171" s="1007"/>
      <c r="L171" s="715"/>
      <c r="M171" s="715"/>
      <c r="N171" s="715"/>
      <c r="O171" s="715"/>
      <c r="P171" s="715"/>
      <c r="Q171" s="715"/>
      <c r="R171" s="715"/>
      <c r="S171" s="716"/>
      <c r="T171" s="717"/>
      <c r="U171" s="720">
        <f t="shared" si="53"/>
        <v>0</v>
      </c>
      <c r="V171" s="721">
        <f t="shared" si="54"/>
        <v>0</v>
      </c>
      <c r="W171" s="722">
        <f t="shared" si="55"/>
        <v>0</v>
      </c>
      <c r="X171" s="442"/>
      <c r="Y171" s="442"/>
      <c r="Z171" s="442"/>
      <c r="AA171" s="442"/>
      <c r="AB171" s="442"/>
      <c r="AC171" s="442"/>
      <c r="AD171" s="442"/>
      <c r="AE171" s="442"/>
      <c r="AF171" s="442"/>
      <c r="AG171" s="442"/>
      <c r="AH171" s="442"/>
      <c r="AI171" s="442"/>
      <c r="AJ171" s="442"/>
      <c r="AK171" s="442"/>
      <c r="AL171" s="442"/>
      <c r="AM171" s="442"/>
      <c r="AN171" s="442"/>
      <c r="AO171" s="442"/>
      <c r="AP171" s="442"/>
      <c r="AQ171" s="442"/>
      <c r="AR171" s="442"/>
      <c r="AS171" s="442"/>
      <c r="AT171" s="442"/>
      <c r="AU171" s="442"/>
      <c r="AV171" s="442"/>
      <c r="AW171" s="442"/>
      <c r="AX171" s="442"/>
      <c r="AY171" s="442"/>
      <c r="AZ171" s="442"/>
    </row>
    <row r="172" spans="2:52" ht="20.100000000000001" hidden="1" customHeight="1" outlineLevel="1">
      <c r="B172" s="434"/>
      <c r="C172" s="1002"/>
      <c r="D172" s="1003"/>
      <c r="E172" s="1003"/>
      <c r="F172" s="1004"/>
      <c r="G172" s="1005"/>
      <c r="H172" s="1006"/>
      <c r="I172" s="1006"/>
      <c r="J172" s="1006"/>
      <c r="K172" s="1007"/>
      <c r="L172" s="715"/>
      <c r="M172" s="715"/>
      <c r="N172" s="715"/>
      <c r="O172" s="715"/>
      <c r="P172" s="715"/>
      <c r="Q172" s="715"/>
      <c r="R172" s="715"/>
      <c r="S172" s="716"/>
      <c r="T172" s="717"/>
      <c r="U172" s="720">
        <f t="shared" si="53"/>
        <v>0</v>
      </c>
      <c r="V172" s="721">
        <f t="shared" si="54"/>
        <v>0</v>
      </c>
      <c r="W172" s="722">
        <f t="shared" si="55"/>
        <v>0</v>
      </c>
      <c r="X172" s="442"/>
      <c r="Y172" s="442"/>
      <c r="Z172" s="442"/>
      <c r="AA172" s="442"/>
      <c r="AB172" s="442"/>
      <c r="AC172" s="442"/>
      <c r="AD172" s="442"/>
      <c r="AE172" s="442"/>
      <c r="AF172" s="442"/>
      <c r="AG172" s="442"/>
      <c r="AH172" s="442"/>
      <c r="AI172" s="442"/>
      <c r="AJ172" s="442"/>
      <c r="AK172" s="442"/>
      <c r="AL172" s="442"/>
      <c r="AM172" s="442"/>
      <c r="AN172" s="442"/>
      <c r="AO172" s="442"/>
      <c r="AP172" s="442"/>
      <c r="AQ172" s="442"/>
      <c r="AR172" s="442"/>
      <c r="AS172" s="442"/>
      <c r="AT172" s="442"/>
      <c r="AU172" s="442"/>
      <c r="AV172" s="442"/>
      <c r="AW172" s="442"/>
      <c r="AX172" s="442"/>
      <c r="AY172" s="442"/>
      <c r="AZ172" s="442"/>
    </row>
    <row r="173" spans="2:52" ht="20.100000000000001" hidden="1" customHeight="1" outlineLevel="1">
      <c r="B173" s="434"/>
      <c r="C173" s="1002"/>
      <c r="D173" s="1003"/>
      <c r="E173" s="1003"/>
      <c r="F173" s="1004"/>
      <c r="G173" s="1005"/>
      <c r="H173" s="1006"/>
      <c r="I173" s="1006"/>
      <c r="J173" s="1006"/>
      <c r="K173" s="1007"/>
      <c r="L173" s="715"/>
      <c r="M173" s="715"/>
      <c r="N173" s="715"/>
      <c r="O173" s="715"/>
      <c r="P173" s="715"/>
      <c r="Q173" s="715"/>
      <c r="R173" s="715"/>
      <c r="S173" s="716"/>
      <c r="T173" s="717"/>
      <c r="U173" s="720">
        <f t="shared" si="53"/>
        <v>0</v>
      </c>
      <c r="V173" s="721">
        <f t="shared" si="54"/>
        <v>0</v>
      </c>
      <c r="W173" s="722">
        <f t="shared" si="55"/>
        <v>0</v>
      </c>
      <c r="X173" s="442"/>
      <c r="Y173" s="442"/>
      <c r="Z173" s="442"/>
      <c r="AA173" s="442"/>
      <c r="AB173" s="442"/>
      <c r="AC173" s="442"/>
      <c r="AD173" s="442"/>
      <c r="AE173" s="442"/>
      <c r="AF173" s="442"/>
      <c r="AG173" s="442"/>
      <c r="AH173" s="442"/>
      <c r="AI173" s="442"/>
      <c r="AJ173" s="442"/>
      <c r="AK173" s="442"/>
      <c r="AL173" s="442"/>
      <c r="AM173" s="442"/>
      <c r="AN173" s="442"/>
      <c r="AO173" s="442"/>
      <c r="AP173" s="442"/>
      <c r="AQ173" s="442"/>
      <c r="AR173" s="442"/>
      <c r="AS173" s="442"/>
      <c r="AT173" s="442"/>
      <c r="AU173" s="442"/>
      <c r="AV173" s="442"/>
      <c r="AW173" s="442"/>
      <c r="AX173" s="442"/>
      <c r="AY173" s="442"/>
      <c r="AZ173" s="442"/>
    </row>
    <row r="174" spans="2:52" ht="20.100000000000001" hidden="1" customHeight="1" outlineLevel="1">
      <c r="B174" s="434"/>
      <c r="C174" s="1002"/>
      <c r="D174" s="1003"/>
      <c r="E174" s="1003"/>
      <c r="F174" s="1004"/>
      <c r="G174" s="1005"/>
      <c r="H174" s="1006"/>
      <c r="I174" s="1006"/>
      <c r="J174" s="1006"/>
      <c r="K174" s="1007"/>
      <c r="L174" s="715"/>
      <c r="M174" s="715"/>
      <c r="N174" s="715"/>
      <c r="O174" s="715"/>
      <c r="P174" s="715"/>
      <c r="Q174" s="715"/>
      <c r="R174" s="715"/>
      <c r="S174" s="716"/>
      <c r="T174" s="717"/>
      <c r="U174" s="720">
        <f t="shared" si="53"/>
        <v>0</v>
      </c>
      <c r="V174" s="721">
        <f t="shared" si="54"/>
        <v>0</v>
      </c>
      <c r="W174" s="722">
        <f t="shared" si="55"/>
        <v>0</v>
      </c>
      <c r="X174" s="442"/>
      <c r="Y174" s="442"/>
      <c r="Z174" s="442"/>
      <c r="AA174" s="442"/>
      <c r="AB174" s="442"/>
      <c r="AC174" s="442"/>
      <c r="AD174" s="442"/>
      <c r="AE174" s="442"/>
      <c r="AF174" s="442"/>
      <c r="AG174" s="442"/>
      <c r="AH174" s="442"/>
      <c r="AI174" s="442"/>
      <c r="AJ174" s="442"/>
      <c r="AK174" s="442"/>
      <c r="AL174" s="442"/>
      <c r="AM174" s="442"/>
      <c r="AN174" s="442"/>
      <c r="AO174" s="442"/>
      <c r="AP174" s="442"/>
      <c r="AQ174" s="442"/>
      <c r="AR174" s="442"/>
      <c r="AS174" s="442"/>
      <c r="AT174" s="442"/>
      <c r="AU174" s="442"/>
      <c r="AV174" s="442"/>
      <c r="AW174" s="442"/>
      <c r="AX174" s="442"/>
      <c r="AY174" s="442"/>
      <c r="AZ174" s="442"/>
    </row>
    <row r="175" spans="2:52" ht="20.100000000000001" hidden="1" customHeight="1" outlineLevel="1">
      <c r="B175" s="434"/>
      <c r="C175" s="1002"/>
      <c r="D175" s="1003"/>
      <c r="E175" s="1003"/>
      <c r="F175" s="1004"/>
      <c r="G175" s="1005"/>
      <c r="H175" s="1006"/>
      <c r="I175" s="1006"/>
      <c r="J175" s="1006"/>
      <c r="K175" s="1007"/>
      <c r="L175" s="715"/>
      <c r="M175" s="715"/>
      <c r="N175" s="715"/>
      <c r="O175" s="715"/>
      <c r="P175" s="715"/>
      <c r="Q175" s="715"/>
      <c r="R175" s="715"/>
      <c r="S175" s="716"/>
      <c r="T175" s="717"/>
      <c r="U175" s="720">
        <f t="shared" si="53"/>
        <v>0</v>
      </c>
      <c r="V175" s="721">
        <f t="shared" si="54"/>
        <v>0</v>
      </c>
      <c r="W175" s="722">
        <f t="shared" si="55"/>
        <v>0</v>
      </c>
      <c r="X175" s="442"/>
      <c r="Y175" s="442"/>
      <c r="Z175" s="442"/>
      <c r="AA175" s="442"/>
      <c r="AB175" s="442"/>
      <c r="AC175" s="442"/>
      <c r="AD175" s="442"/>
      <c r="AE175" s="442"/>
      <c r="AF175" s="442"/>
      <c r="AG175" s="442"/>
      <c r="AH175" s="442"/>
      <c r="AI175" s="442"/>
      <c r="AJ175" s="442"/>
      <c r="AK175" s="442"/>
      <c r="AL175" s="442"/>
      <c r="AM175" s="442"/>
      <c r="AN175" s="442"/>
      <c r="AO175" s="442"/>
      <c r="AP175" s="442"/>
      <c r="AQ175" s="442"/>
      <c r="AR175" s="442"/>
      <c r="AS175" s="442"/>
      <c r="AT175" s="442"/>
      <c r="AU175" s="442"/>
      <c r="AV175" s="442"/>
      <c r="AW175" s="442"/>
      <c r="AX175" s="442"/>
      <c r="AY175" s="442"/>
      <c r="AZ175" s="442"/>
    </row>
    <row r="176" spans="2:52" ht="20.100000000000001" hidden="1" customHeight="1" outlineLevel="1">
      <c r="B176" s="434"/>
      <c r="C176" s="1002"/>
      <c r="D176" s="1003"/>
      <c r="E176" s="1003"/>
      <c r="F176" s="1004"/>
      <c r="G176" s="1005"/>
      <c r="H176" s="1006"/>
      <c r="I176" s="1006"/>
      <c r="J176" s="1006"/>
      <c r="K176" s="1007"/>
      <c r="L176" s="715"/>
      <c r="M176" s="715"/>
      <c r="N176" s="715"/>
      <c r="O176" s="715"/>
      <c r="P176" s="715"/>
      <c r="Q176" s="715"/>
      <c r="R176" s="715"/>
      <c r="S176" s="716"/>
      <c r="T176" s="717"/>
      <c r="U176" s="720">
        <f t="shared" si="53"/>
        <v>0</v>
      </c>
      <c r="V176" s="721">
        <f t="shared" si="54"/>
        <v>0</v>
      </c>
      <c r="W176" s="722">
        <f t="shared" si="55"/>
        <v>0</v>
      </c>
      <c r="X176" s="442"/>
      <c r="Y176" s="442"/>
      <c r="Z176" s="442"/>
      <c r="AA176" s="442"/>
      <c r="AB176" s="442"/>
      <c r="AC176" s="442"/>
      <c r="AD176" s="442"/>
      <c r="AE176" s="442"/>
      <c r="AF176" s="442"/>
      <c r="AG176" s="442"/>
      <c r="AH176" s="442"/>
      <c r="AI176" s="442"/>
      <c r="AJ176" s="442"/>
      <c r="AK176" s="442"/>
      <c r="AL176" s="442"/>
      <c r="AM176" s="442"/>
      <c r="AN176" s="442"/>
      <c r="AO176" s="442"/>
      <c r="AP176" s="442"/>
      <c r="AQ176" s="442"/>
      <c r="AR176" s="442"/>
      <c r="AS176" s="442"/>
      <c r="AT176" s="442"/>
      <c r="AU176" s="442"/>
      <c r="AV176" s="442"/>
      <c r="AW176" s="442"/>
      <c r="AX176" s="442"/>
      <c r="AY176" s="442"/>
      <c r="AZ176" s="442"/>
    </row>
    <row r="177" spans="2:52" ht="20.100000000000001" hidden="1" customHeight="1" outlineLevel="1">
      <c r="B177" s="434"/>
      <c r="C177" s="1002"/>
      <c r="D177" s="1003"/>
      <c r="E177" s="1003"/>
      <c r="F177" s="1004"/>
      <c r="G177" s="1005"/>
      <c r="H177" s="1006"/>
      <c r="I177" s="1006"/>
      <c r="J177" s="1006"/>
      <c r="K177" s="1007"/>
      <c r="L177" s="715"/>
      <c r="M177" s="715"/>
      <c r="N177" s="715"/>
      <c r="O177" s="715"/>
      <c r="P177" s="715"/>
      <c r="Q177" s="715"/>
      <c r="R177" s="715"/>
      <c r="S177" s="716"/>
      <c r="T177" s="717"/>
      <c r="U177" s="720">
        <f t="shared" si="53"/>
        <v>0</v>
      </c>
      <c r="V177" s="721">
        <f t="shared" si="54"/>
        <v>0</v>
      </c>
      <c r="W177" s="722">
        <f t="shared" si="55"/>
        <v>0</v>
      </c>
      <c r="X177" s="442"/>
      <c r="Y177" s="442"/>
      <c r="Z177" s="442"/>
      <c r="AA177" s="442"/>
      <c r="AB177" s="442"/>
      <c r="AC177" s="442"/>
      <c r="AD177" s="442"/>
      <c r="AE177" s="442"/>
      <c r="AF177" s="442"/>
      <c r="AG177" s="442"/>
      <c r="AH177" s="442"/>
      <c r="AI177" s="442"/>
      <c r="AJ177" s="442"/>
      <c r="AK177" s="442"/>
      <c r="AL177" s="442"/>
      <c r="AM177" s="442"/>
      <c r="AN177" s="442"/>
      <c r="AO177" s="442"/>
      <c r="AP177" s="442"/>
      <c r="AQ177" s="442"/>
      <c r="AR177" s="442"/>
      <c r="AS177" s="442"/>
      <c r="AT177" s="442"/>
      <c r="AU177" s="442"/>
      <c r="AV177" s="442"/>
      <c r="AW177" s="442"/>
      <c r="AX177" s="442"/>
      <c r="AY177" s="442"/>
      <c r="AZ177" s="442"/>
    </row>
    <row r="178" spans="2:52" ht="20.100000000000001" hidden="1" customHeight="1" outlineLevel="1">
      <c r="B178" s="434"/>
      <c r="C178" s="1002"/>
      <c r="D178" s="1003"/>
      <c r="E178" s="1003"/>
      <c r="F178" s="1004"/>
      <c r="G178" s="1005"/>
      <c r="H178" s="1006"/>
      <c r="I178" s="1006"/>
      <c r="J178" s="1006"/>
      <c r="K178" s="1007"/>
      <c r="L178" s="715"/>
      <c r="M178" s="715"/>
      <c r="N178" s="715"/>
      <c r="O178" s="715"/>
      <c r="P178" s="715"/>
      <c r="Q178" s="715"/>
      <c r="R178" s="715"/>
      <c r="S178" s="716"/>
      <c r="T178" s="717"/>
      <c r="U178" s="720">
        <f t="shared" si="53"/>
        <v>0</v>
      </c>
      <c r="V178" s="721">
        <f t="shared" si="54"/>
        <v>0</v>
      </c>
      <c r="W178" s="722">
        <f t="shared" si="55"/>
        <v>0</v>
      </c>
      <c r="X178" s="442"/>
      <c r="Y178" s="442"/>
      <c r="Z178" s="442"/>
      <c r="AA178" s="442"/>
      <c r="AB178" s="442"/>
      <c r="AC178" s="442"/>
      <c r="AD178" s="442"/>
      <c r="AE178" s="442"/>
      <c r="AF178" s="442"/>
      <c r="AG178" s="442"/>
      <c r="AH178" s="442"/>
      <c r="AI178" s="442"/>
      <c r="AJ178" s="442"/>
      <c r="AK178" s="442"/>
      <c r="AL178" s="442"/>
      <c r="AM178" s="442"/>
      <c r="AN178" s="442"/>
      <c r="AO178" s="442"/>
      <c r="AP178" s="442"/>
      <c r="AQ178" s="442"/>
      <c r="AR178" s="442"/>
      <c r="AS178" s="442"/>
      <c r="AT178" s="442"/>
      <c r="AU178" s="442"/>
      <c r="AV178" s="442"/>
      <c r="AW178" s="442"/>
      <c r="AX178" s="442"/>
      <c r="AY178" s="442"/>
      <c r="AZ178" s="442"/>
    </row>
    <row r="179" spans="2:52" ht="20.100000000000001" hidden="1" customHeight="1" outlineLevel="1">
      <c r="B179" s="434"/>
      <c r="C179" s="1002"/>
      <c r="D179" s="1003"/>
      <c r="E179" s="1003"/>
      <c r="F179" s="1004"/>
      <c r="G179" s="1005"/>
      <c r="H179" s="1006"/>
      <c r="I179" s="1006"/>
      <c r="J179" s="1006"/>
      <c r="K179" s="1007"/>
      <c r="L179" s="715"/>
      <c r="M179" s="715"/>
      <c r="N179" s="715"/>
      <c r="O179" s="715"/>
      <c r="P179" s="715"/>
      <c r="Q179" s="715"/>
      <c r="R179" s="715"/>
      <c r="S179" s="716"/>
      <c r="T179" s="717"/>
      <c r="U179" s="720">
        <f t="shared" si="53"/>
        <v>0</v>
      </c>
      <c r="V179" s="721">
        <f t="shared" si="54"/>
        <v>0</v>
      </c>
      <c r="W179" s="722">
        <f t="shared" si="55"/>
        <v>0</v>
      </c>
      <c r="X179" s="442"/>
      <c r="Y179" s="442"/>
      <c r="Z179" s="442"/>
      <c r="AA179" s="442"/>
      <c r="AB179" s="442"/>
      <c r="AC179" s="442"/>
      <c r="AD179" s="442"/>
      <c r="AE179" s="442"/>
      <c r="AF179" s="442"/>
      <c r="AG179" s="442"/>
      <c r="AH179" s="442"/>
      <c r="AI179" s="442"/>
      <c r="AJ179" s="442"/>
      <c r="AK179" s="442"/>
      <c r="AL179" s="442"/>
      <c r="AM179" s="442"/>
      <c r="AN179" s="442"/>
      <c r="AO179" s="442"/>
      <c r="AP179" s="442"/>
      <c r="AQ179" s="442"/>
      <c r="AR179" s="442"/>
      <c r="AS179" s="442"/>
      <c r="AT179" s="442"/>
      <c r="AU179" s="442"/>
      <c r="AV179" s="442"/>
      <c r="AW179" s="442"/>
      <c r="AX179" s="442"/>
      <c r="AY179" s="442"/>
      <c r="AZ179" s="442"/>
    </row>
    <row r="180" spans="2:52" s="19" customFormat="1" ht="9.9499999999999993" hidden="1" customHeight="1" outlineLevel="1">
      <c r="B180" s="435"/>
      <c r="C180" s="437"/>
      <c r="D180" s="437"/>
      <c r="E180" s="437"/>
      <c r="F180" s="437"/>
      <c r="G180" s="666"/>
      <c r="H180" s="666"/>
      <c r="I180" s="666"/>
      <c r="J180" s="666"/>
      <c r="K180" s="666"/>
      <c r="L180" s="438"/>
      <c r="M180" s="438"/>
      <c r="N180" s="438"/>
      <c r="O180" s="438"/>
      <c r="P180" s="438"/>
      <c r="Q180" s="438"/>
      <c r="R180" s="438"/>
      <c r="S180" s="438"/>
      <c r="T180" s="439"/>
      <c r="U180" s="439"/>
      <c r="V180" s="439"/>
      <c r="W180" s="667"/>
      <c r="X180" s="668"/>
      <c r="Y180" s="668"/>
      <c r="Z180" s="668"/>
      <c r="AA180" s="668"/>
      <c r="AB180" s="668"/>
      <c r="AC180" s="668"/>
      <c r="AD180" s="668"/>
      <c r="AE180" s="668"/>
      <c r="AF180" s="668"/>
      <c r="AG180" s="668"/>
      <c r="AH180" s="668"/>
      <c r="AI180" s="668"/>
      <c r="AJ180" s="668"/>
      <c r="AK180" s="668"/>
      <c r="AL180" s="668"/>
      <c r="AM180" s="668"/>
      <c r="AN180" s="668"/>
      <c r="AO180" s="668"/>
      <c r="AP180" s="668"/>
      <c r="AQ180" s="668"/>
      <c r="AR180" s="668"/>
      <c r="AS180" s="668"/>
      <c r="AT180" s="668"/>
      <c r="AU180" s="668"/>
      <c r="AV180" s="668"/>
      <c r="AW180" s="668"/>
      <c r="AX180" s="668"/>
      <c r="AY180" s="668"/>
      <c r="AZ180" s="668"/>
    </row>
    <row r="181" spans="2:52" ht="20.100000000000001" customHeight="1" collapsed="1">
      <c r="B181" s="32">
        <f>B169+1</f>
        <v>15</v>
      </c>
      <c r="C181" s="1013"/>
      <c r="D181" s="1014"/>
      <c r="E181" s="1014"/>
      <c r="F181" s="1015"/>
      <c r="G181" s="1016"/>
      <c r="H181" s="1017"/>
      <c r="I181" s="1017"/>
      <c r="J181" s="1017"/>
      <c r="K181" s="1018"/>
      <c r="L181" s="701">
        <f t="shared" ref="L181:R181" si="56">SUM(L182:L191)</f>
        <v>0</v>
      </c>
      <c r="M181" s="702">
        <f t="shared" si="56"/>
        <v>0</v>
      </c>
      <c r="N181" s="703">
        <f t="shared" si="56"/>
        <v>0</v>
      </c>
      <c r="O181" s="703">
        <f t="shared" si="56"/>
        <v>0</v>
      </c>
      <c r="P181" s="702">
        <f t="shared" si="56"/>
        <v>0</v>
      </c>
      <c r="Q181" s="704">
        <f t="shared" si="56"/>
        <v>0</v>
      </c>
      <c r="R181" s="701">
        <f t="shared" si="56"/>
        <v>0</v>
      </c>
      <c r="S181" s="705">
        <v>1</v>
      </c>
      <c r="T181" s="706">
        <f>(S182*T182)+(S183*T183)+(S184*T184)+(S185*T185)+(S186*T186)+(S187*T187)+(S188*T188)+(S189*T189)+(S190*T190)+(S191*T191)</f>
        <v>0</v>
      </c>
      <c r="U181" s="665">
        <f t="shared" ref="U181:U191" si="57">S181*T181*(1+MGKZ)*(1+Gewinn)*(1+Sicherheit)</f>
        <v>0</v>
      </c>
      <c r="V181" s="643">
        <f t="shared" ref="V181:V191" si="58">R181*Fertigung</f>
        <v>0</v>
      </c>
      <c r="W181" s="50">
        <f t="shared" ref="W181:W191" si="59">L181*$E$6+M181*$M$6+N181*$M$7+O181*$M$8+P181*$E$7+Q181*$M$9+U181+V181</f>
        <v>0</v>
      </c>
      <c r="X181" s="442"/>
      <c r="Y181" s="442"/>
      <c r="Z181" s="442"/>
      <c r="AA181" s="442"/>
      <c r="AB181" s="442"/>
      <c r="AC181" s="442"/>
      <c r="AD181" s="442"/>
      <c r="AE181" s="442"/>
      <c r="AF181" s="442"/>
      <c r="AG181" s="442"/>
      <c r="AH181" s="442"/>
      <c r="AI181" s="442"/>
      <c r="AJ181" s="442"/>
      <c r="AK181" s="442"/>
      <c r="AL181" s="442"/>
      <c r="AM181" s="442"/>
      <c r="AN181" s="442"/>
      <c r="AO181" s="442"/>
      <c r="AP181" s="442"/>
      <c r="AQ181" s="442"/>
      <c r="AR181" s="442"/>
      <c r="AS181" s="442"/>
      <c r="AT181" s="442"/>
      <c r="AU181" s="442"/>
      <c r="AV181" s="442"/>
      <c r="AW181" s="442"/>
      <c r="AX181" s="442"/>
      <c r="AY181" s="442"/>
      <c r="AZ181" s="442"/>
    </row>
    <row r="182" spans="2:52" ht="20.100000000000001" hidden="1" customHeight="1" outlineLevel="1">
      <c r="B182" s="433"/>
      <c r="C182" s="1002"/>
      <c r="D182" s="1003"/>
      <c r="E182" s="1003"/>
      <c r="F182" s="1004"/>
      <c r="G182" s="1005"/>
      <c r="H182" s="1006"/>
      <c r="I182" s="1006"/>
      <c r="J182" s="1006"/>
      <c r="K182" s="1007"/>
      <c r="L182" s="715"/>
      <c r="M182" s="715"/>
      <c r="N182" s="715"/>
      <c r="O182" s="715"/>
      <c r="P182" s="715"/>
      <c r="Q182" s="715"/>
      <c r="R182" s="715"/>
      <c r="S182" s="716"/>
      <c r="T182" s="717"/>
      <c r="U182" s="720">
        <f t="shared" si="57"/>
        <v>0</v>
      </c>
      <c r="V182" s="721">
        <f t="shared" si="58"/>
        <v>0</v>
      </c>
      <c r="W182" s="722">
        <f t="shared" si="59"/>
        <v>0</v>
      </c>
      <c r="X182" s="442"/>
      <c r="Y182" s="442"/>
      <c r="Z182" s="442"/>
      <c r="AA182" s="442"/>
      <c r="AB182" s="442"/>
      <c r="AC182" s="442"/>
      <c r="AD182" s="442"/>
      <c r="AE182" s="442"/>
      <c r="AF182" s="442"/>
      <c r="AG182" s="442"/>
      <c r="AH182" s="442"/>
      <c r="AI182" s="442"/>
      <c r="AJ182" s="442"/>
      <c r="AK182" s="442"/>
      <c r="AL182" s="442"/>
      <c r="AM182" s="442"/>
      <c r="AN182" s="442"/>
      <c r="AO182" s="442"/>
      <c r="AP182" s="442"/>
      <c r="AQ182" s="442"/>
      <c r="AR182" s="442"/>
      <c r="AS182" s="442"/>
      <c r="AT182" s="442"/>
      <c r="AU182" s="442"/>
      <c r="AV182" s="442"/>
      <c r="AW182" s="442"/>
      <c r="AX182" s="442"/>
      <c r="AY182" s="442"/>
      <c r="AZ182" s="442"/>
    </row>
    <row r="183" spans="2:52" ht="20.100000000000001" hidden="1" customHeight="1" outlineLevel="1">
      <c r="B183" s="434"/>
      <c r="C183" s="1002"/>
      <c r="D183" s="1003"/>
      <c r="E183" s="1003"/>
      <c r="F183" s="1004"/>
      <c r="G183" s="1005"/>
      <c r="H183" s="1006"/>
      <c r="I183" s="1006"/>
      <c r="J183" s="1006"/>
      <c r="K183" s="1007"/>
      <c r="L183" s="715"/>
      <c r="M183" s="715"/>
      <c r="N183" s="715"/>
      <c r="O183" s="715"/>
      <c r="P183" s="715"/>
      <c r="Q183" s="715"/>
      <c r="R183" s="715"/>
      <c r="S183" s="716"/>
      <c r="T183" s="717"/>
      <c r="U183" s="720">
        <f t="shared" si="57"/>
        <v>0</v>
      </c>
      <c r="V183" s="721">
        <f t="shared" si="58"/>
        <v>0</v>
      </c>
      <c r="W183" s="722">
        <f t="shared" si="59"/>
        <v>0</v>
      </c>
      <c r="X183" s="442"/>
      <c r="Y183" s="442"/>
      <c r="Z183" s="442"/>
      <c r="AA183" s="442"/>
      <c r="AB183" s="442"/>
      <c r="AC183" s="442"/>
      <c r="AD183" s="442"/>
      <c r="AE183" s="442"/>
      <c r="AF183" s="442"/>
      <c r="AG183" s="442"/>
      <c r="AH183" s="442"/>
      <c r="AI183" s="442"/>
      <c r="AJ183" s="442"/>
      <c r="AK183" s="442"/>
      <c r="AL183" s="442"/>
      <c r="AM183" s="442"/>
      <c r="AN183" s="442"/>
      <c r="AO183" s="442"/>
      <c r="AP183" s="442"/>
      <c r="AQ183" s="442"/>
      <c r="AR183" s="442"/>
      <c r="AS183" s="442"/>
      <c r="AT183" s="442"/>
      <c r="AU183" s="442"/>
      <c r="AV183" s="442"/>
      <c r="AW183" s="442"/>
      <c r="AX183" s="442"/>
      <c r="AY183" s="442"/>
      <c r="AZ183" s="442"/>
    </row>
    <row r="184" spans="2:52" ht="20.100000000000001" hidden="1" customHeight="1" outlineLevel="1">
      <c r="B184" s="434"/>
      <c r="C184" s="1002"/>
      <c r="D184" s="1003"/>
      <c r="E184" s="1003"/>
      <c r="F184" s="1004"/>
      <c r="G184" s="1005"/>
      <c r="H184" s="1006"/>
      <c r="I184" s="1006"/>
      <c r="J184" s="1006"/>
      <c r="K184" s="1007"/>
      <c r="L184" s="715"/>
      <c r="M184" s="715"/>
      <c r="N184" s="715"/>
      <c r="O184" s="715"/>
      <c r="P184" s="715"/>
      <c r="Q184" s="715"/>
      <c r="R184" s="715"/>
      <c r="S184" s="716"/>
      <c r="T184" s="717"/>
      <c r="U184" s="720">
        <f t="shared" si="57"/>
        <v>0</v>
      </c>
      <c r="V184" s="721">
        <f t="shared" si="58"/>
        <v>0</v>
      </c>
      <c r="W184" s="722">
        <f t="shared" si="59"/>
        <v>0</v>
      </c>
      <c r="X184" s="442"/>
      <c r="Y184" s="442"/>
      <c r="Z184" s="442"/>
      <c r="AA184" s="442"/>
      <c r="AB184" s="442"/>
      <c r="AC184" s="442"/>
      <c r="AD184" s="442"/>
      <c r="AE184" s="442"/>
      <c r="AF184" s="442"/>
      <c r="AG184" s="442"/>
      <c r="AH184" s="442"/>
      <c r="AI184" s="442"/>
      <c r="AJ184" s="442"/>
      <c r="AK184" s="442"/>
      <c r="AL184" s="442"/>
      <c r="AM184" s="442"/>
      <c r="AN184" s="442"/>
      <c r="AO184" s="442"/>
      <c r="AP184" s="442"/>
      <c r="AQ184" s="442"/>
      <c r="AR184" s="442"/>
      <c r="AS184" s="442"/>
      <c r="AT184" s="442"/>
      <c r="AU184" s="442"/>
      <c r="AV184" s="442"/>
      <c r="AW184" s="442"/>
      <c r="AX184" s="442"/>
      <c r="AY184" s="442"/>
      <c r="AZ184" s="442"/>
    </row>
    <row r="185" spans="2:52" ht="20.100000000000001" hidden="1" customHeight="1" outlineLevel="1">
      <c r="B185" s="434"/>
      <c r="C185" s="1002"/>
      <c r="D185" s="1003"/>
      <c r="E185" s="1003"/>
      <c r="F185" s="1004"/>
      <c r="G185" s="1005"/>
      <c r="H185" s="1006"/>
      <c r="I185" s="1006"/>
      <c r="J185" s="1006"/>
      <c r="K185" s="1007"/>
      <c r="L185" s="715"/>
      <c r="M185" s="715"/>
      <c r="N185" s="715"/>
      <c r="O185" s="715"/>
      <c r="P185" s="715"/>
      <c r="Q185" s="715"/>
      <c r="R185" s="715"/>
      <c r="S185" s="716"/>
      <c r="T185" s="717"/>
      <c r="U185" s="720">
        <f t="shared" si="57"/>
        <v>0</v>
      </c>
      <c r="V185" s="721">
        <f t="shared" si="58"/>
        <v>0</v>
      </c>
      <c r="W185" s="722">
        <f t="shared" si="59"/>
        <v>0</v>
      </c>
      <c r="X185" s="442"/>
      <c r="Y185" s="442"/>
      <c r="Z185" s="442"/>
      <c r="AA185" s="442"/>
      <c r="AB185" s="442"/>
      <c r="AC185" s="442"/>
      <c r="AD185" s="442"/>
      <c r="AE185" s="442"/>
      <c r="AF185" s="442"/>
      <c r="AG185" s="442"/>
      <c r="AH185" s="442"/>
      <c r="AI185" s="442"/>
      <c r="AJ185" s="442"/>
      <c r="AK185" s="442"/>
      <c r="AL185" s="442"/>
      <c r="AM185" s="442"/>
      <c r="AN185" s="442"/>
      <c r="AO185" s="442"/>
      <c r="AP185" s="442"/>
      <c r="AQ185" s="442"/>
      <c r="AR185" s="442"/>
      <c r="AS185" s="442"/>
      <c r="AT185" s="442"/>
      <c r="AU185" s="442"/>
      <c r="AV185" s="442"/>
      <c r="AW185" s="442"/>
      <c r="AX185" s="442"/>
      <c r="AY185" s="442"/>
      <c r="AZ185" s="442"/>
    </row>
    <row r="186" spans="2:52" ht="20.100000000000001" hidden="1" customHeight="1" outlineLevel="1">
      <c r="B186" s="434"/>
      <c r="C186" s="1002"/>
      <c r="D186" s="1003"/>
      <c r="E186" s="1003"/>
      <c r="F186" s="1004"/>
      <c r="G186" s="1005"/>
      <c r="H186" s="1006"/>
      <c r="I186" s="1006"/>
      <c r="J186" s="1006"/>
      <c r="K186" s="1007"/>
      <c r="L186" s="715"/>
      <c r="M186" s="715"/>
      <c r="N186" s="715"/>
      <c r="O186" s="715"/>
      <c r="P186" s="715"/>
      <c r="Q186" s="715"/>
      <c r="R186" s="715"/>
      <c r="S186" s="716"/>
      <c r="T186" s="717"/>
      <c r="U186" s="720">
        <f t="shared" si="57"/>
        <v>0</v>
      </c>
      <c r="V186" s="721">
        <f t="shared" si="58"/>
        <v>0</v>
      </c>
      <c r="W186" s="722">
        <f t="shared" si="59"/>
        <v>0</v>
      </c>
      <c r="X186" s="442"/>
      <c r="Y186" s="442"/>
      <c r="Z186" s="442"/>
      <c r="AA186" s="442"/>
      <c r="AB186" s="442"/>
      <c r="AC186" s="442"/>
      <c r="AD186" s="442"/>
      <c r="AE186" s="442"/>
      <c r="AF186" s="442"/>
      <c r="AG186" s="442"/>
      <c r="AH186" s="442"/>
      <c r="AI186" s="442"/>
      <c r="AJ186" s="442"/>
      <c r="AK186" s="442"/>
      <c r="AL186" s="442"/>
      <c r="AM186" s="442"/>
      <c r="AN186" s="442"/>
      <c r="AO186" s="442"/>
      <c r="AP186" s="442"/>
      <c r="AQ186" s="442"/>
      <c r="AR186" s="442"/>
      <c r="AS186" s="442"/>
      <c r="AT186" s="442"/>
      <c r="AU186" s="442"/>
      <c r="AV186" s="442"/>
      <c r="AW186" s="442"/>
      <c r="AX186" s="442"/>
      <c r="AY186" s="442"/>
      <c r="AZ186" s="442"/>
    </row>
    <row r="187" spans="2:52" ht="20.100000000000001" hidden="1" customHeight="1" outlineLevel="1">
      <c r="B187" s="434"/>
      <c r="C187" s="1002"/>
      <c r="D187" s="1003"/>
      <c r="E187" s="1003"/>
      <c r="F187" s="1004"/>
      <c r="G187" s="1005"/>
      <c r="H187" s="1006"/>
      <c r="I187" s="1006"/>
      <c r="J187" s="1006"/>
      <c r="K187" s="1007"/>
      <c r="L187" s="715"/>
      <c r="M187" s="715"/>
      <c r="N187" s="715"/>
      <c r="O187" s="715"/>
      <c r="P187" s="715"/>
      <c r="Q187" s="715"/>
      <c r="R187" s="715"/>
      <c r="S187" s="716"/>
      <c r="T187" s="717"/>
      <c r="U187" s="720">
        <f t="shared" si="57"/>
        <v>0</v>
      </c>
      <c r="V187" s="721">
        <f t="shared" si="58"/>
        <v>0</v>
      </c>
      <c r="W187" s="722">
        <f t="shared" si="59"/>
        <v>0</v>
      </c>
      <c r="X187" s="442"/>
      <c r="Y187" s="442"/>
      <c r="Z187" s="442"/>
      <c r="AA187" s="442"/>
      <c r="AB187" s="442"/>
      <c r="AC187" s="442"/>
      <c r="AD187" s="442"/>
      <c r="AE187" s="442"/>
      <c r="AF187" s="442"/>
      <c r="AG187" s="442"/>
      <c r="AH187" s="442"/>
      <c r="AI187" s="442"/>
      <c r="AJ187" s="442"/>
      <c r="AK187" s="442"/>
      <c r="AL187" s="442"/>
      <c r="AM187" s="442"/>
      <c r="AN187" s="442"/>
      <c r="AO187" s="442"/>
      <c r="AP187" s="442"/>
      <c r="AQ187" s="442"/>
      <c r="AR187" s="442"/>
      <c r="AS187" s="442"/>
      <c r="AT187" s="442"/>
      <c r="AU187" s="442"/>
      <c r="AV187" s="442"/>
      <c r="AW187" s="442"/>
      <c r="AX187" s="442"/>
      <c r="AY187" s="442"/>
      <c r="AZ187" s="442"/>
    </row>
    <row r="188" spans="2:52" ht="20.100000000000001" hidden="1" customHeight="1" outlineLevel="1">
      <c r="B188" s="434"/>
      <c r="C188" s="1002"/>
      <c r="D188" s="1003"/>
      <c r="E188" s="1003"/>
      <c r="F188" s="1004"/>
      <c r="G188" s="1005"/>
      <c r="H188" s="1006"/>
      <c r="I188" s="1006"/>
      <c r="J188" s="1006"/>
      <c r="K188" s="1007"/>
      <c r="L188" s="715"/>
      <c r="M188" s="715"/>
      <c r="N188" s="715"/>
      <c r="O188" s="715"/>
      <c r="P188" s="715"/>
      <c r="Q188" s="715"/>
      <c r="R188" s="715"/>
      <c r="S188" s="716"/>
      <c r="T188" s="717"/>
      <c r="U188" s="720">
        <f t="shared" si="57"/>
        <v>0</v>
      </c>
      <c r="V188" s="721">
        <f t="shared" si="58"/>
        <v>0</v>
      </c>
      <c r="W188" s="722">
        <f t="shared" si="59"/>
        <v>0</v>
      </c>
      <c r="X188" s="442"/>
      <c r="Y188" s="442"/>
      <c r="Z188" s="442"/>
      <c r="AA188" s="442"/>
      <c r="AB188" s="442"/>
      <c r="AC188" s="442"/>
      <c r="AD188" s="442"/>
      <c r="AE188" s="442"/>
      <c r="AF188" s="442"/>
      <c r="AG188" s="442"/>
      <c r="AH188" s="442"/>
      <c r="AI188" s="442"/>
      <c r="AJ188" s="442"/>
      <c r="AK188" s="442"/>
      <c r="AL188" s="442"/>
      <c r="AM188" s="442"/>
      <c r="AN188" s="442"/>
      <c r="AO188" s="442"/>
      <c r="AP188" s="442"/>
      <c r="AQ188" s="442"/>
      <c r="AR188" s="442"/>
      <c r="AS188" s="442"/>
      <c r="AT188" s="442"/>
      <c r="AU188" s="442"/>
      <c r="AV188" s="442"/>
      <c r="AW188" s="442"/>
      <c r="AX188" s="442"/>
      <c r="AY188" s="442"/>
      <c r="AZ188" s="442"/>
    </row>
    <row r="189" spans="2:52" ht="20.100000000000001" hidden="1" customHeight="1" outlineLevel="1">
      <c r="B189" s="434"/>
      <c r="C189" s="1002"/>
      <c r="D189" s="1003"/>
      <c r="E189" s="1003"/>
      <c r="F189" s="1004"/>
      <c r="G189" s="1005"/>
      <c r="H189" s="1006"/>
      <c r="I189" s="1006"/>
      <c r="J189" s="1006"/>
      <c r="K189" s="1007"/>
      <c r="L189" s="715"/>
      <c r="M189" s="715"/>
      <c r="N189" s="715"/>
      <c r="O189" s="715"/>
      <c r="P189" s="715"/>
      <c r="Q189" s="715"/>
      <c r="R189" s="715"/>
      <c r="S189" s="716"/>
      <c r="T189" s="717"/>
      <c r="U189" s="720">
        <f t="shared" si="57"/>
        <v>0</v>
      </c>
      <c r="V189" s="721">
        <f t="shared" si="58"/>
        <v>0</v>
      </c>
      <c r="W189" s="722">
        <f t="shared" si="59"/>
        <v>0</v>
      </c>
      <c r="X189" s="442"/>
      <c r="Y189" s="442"/>
      <c r="Z189" s="442"/>
      <c r="AA189" s="442"/>
      <c r="AB189" s="442"/>
      <c r="AC189" s="442"/>
      <c r="AD189" s="442"/>
      <c r="AE189" s="442"/>
      <c r="AF189" s="442"/>
      <c r="AG189" s="442"/>
      <c r="AH189" s="442"/>
      <c r="AI189" s="442"/>
      <c r="AJ189" s="442"/>
      <c r="AK189" s="442"/>
      <c r="AL189" s="442"/>
      <c r="AM189" s="442"/>
      <c r="AN189" s="442"/>
      <c r="AO189" s="442"/>
      <c r="AP189" s="442"/>
      <c r="AQ189" s="442"/>
      <c r="AR189" s="442"/>
      <c r="AS189" s="442"/>
      <c r="AT189" s="442"/>
      <c r="AU189" s="442"/>
      <c r="AV189" s="442"/>
      <c r="AW189" s="442"/>
      <c r="AX189" s="442"/>
      <c r="AY189" s="442"/>
      <c r="AZ189" s="442"/>
    </row>
    <row r="190" spans="2:52" ht="20.100000000000001" hidden="1" customHeight="1" outlineLevel="1">
      <c r="B190" s="434"/>
      <c r="C190" s="1002"/>
      <c r="D190" s="1003"/>
      <c r="E190" s="1003"/>
      <c r="F190" s="1004"/>
      <c r="G190" s="1005"/>
      <c r="H190" s="1006"/>
      <c r="I190" s="1006"/>
      <c r="J190" s="1006"/>
      <c r="K190" s="1007"/>
      <c r="L190" s="715"/>
      <c r="M190" s="715"/>
      <c r="N190" s="715"/>
      <c r="O190" s="715"/>
      <c r="P190" s="715"/>
      <c r="Q190" s="715"/>
      <c r="R190" s="715"/>
      <c r="S190" s="716"/>
      <c r="T190" s="717"/>
      <c r="U190" s="720">
        <f t="shared" si="57"/>
        <v>0</v>
      </c>
      <c r="V190" s="721">
        <f t="shared" si="58"/>
        <v>0</v>
      </c>
      <c r="W190" s="722">
        <f t="shared" si="59"/>
        <v>0</v>
      </c>
      <c r="X190" s="442"/>
      <c r="Y190" s="442"/>
      <c r="Z190" s="442"/>
      <c r="AA190" s="442"/>
      <c r="AB190" s="442"/>
      <c r="AC190" s="442"/>
      <c r="AD190" s="442"/>
      <c r="AE190" s="442"/>
      <c r="AF190" s="442"/>
      <c r="AG190" s="442"/>
      <c r="AH190" s="442"/>
      <c r="AI190" s="442"/>
      <c r="AJ190" s="442"/>
      <c r="AK190" s="442"/>
      <c r="AL190" s="442"/>
      <c r="AM190" s="442"/>
      <c r="AN190" s="442"/>
      <c r="AO190" s="442"/>
      <c r="AP190" s="442"/>
      <c r="AQ190" s="442"/>
      <c r="AR190" s="442"/>
      <c r="AS190" s="442"/>
      <c r="AT190" s="442"/>
      <c r="AU190" s="442"/>
      <c r="AV190" s="442"/>
      <c r="AW190" s="442"/>
      <c r="AX190" s="442"/>
      <c r="AY190" s="442"/>
      <c r="AZ190" s="442"/>
    </row>
    <row r="191" spans="2:52" ht="20.100000000000001" hidden="1" customHeight="1" outlineLevel="1">
      <c r="B191" s="434"/>
      <c r="C191" s="1002"/>
      <c r="D191" s="1003"/>
      <c r="E191" s="1003"/>
      <c r="F191" s="1004"/>
      <c r="G191" s="1005"/>
      <c r="H191" s="1006"/>
      <c r="I191" s="1006"/>
      <c r="J191" s="1006"/>
      <c r="K191" s="1007"/>
      <c r="L191" s="715"/>
      <c r="M191" s="715"/>
      <c r="N191" s="715"/>
      <c r="O191" s="715"/>
      <c r="P191" s="715"/>
      <c r="Q191" s="715"/>
      <c r="R191" s="715"/>
      <c r="S191" s="716"/>
      <c r="T191" s="717"/>
      <c r="U191" s="720">
        <f t="shared" si="57"/>
        <v>0</v>
      </c>
      <c r="V191" s="721">
        <f t="shared" si="58"/>
        <v>0</v>
      </c>
      <c r="W191" s="722">
        <f t="shared" si="59"/>
        <v>0</v>
      </c>
      <c r="X191" s="442"/>
      <c r="Y191" s="442"/>
      <c r="Z191" s="442"/>
      <c r="AA191" s="442"/>
      <c r="AB191" s="442"/>
      <c r="AC191" s="442"/>
      <c r="AD191" s="442"/>
      <c r="AE191" s="442"/>
      <c r="AF191" s="442"/>
      <c r="AG191" s="442"/>
      <c r="AH191" s="442"/>
      <c r="AI191" s="442"/>
      <c r="AJ191" s="442"/>
      <c r="AK191" s="442"/>
      <c r="AL191" s="442"/>
      <c r="AM191" s="442"/>
      <c r="AN191" s="442"/>
      <c r="AO191" s="442"/>
      <c r="AP191" s="442"/>
      <c r="AQ191" s="442"/>
      <c r="AR191" s="442"/>
      <c r="AS191" s="442"/>
      <c r="AT191" s="442"/>
      <c r="AU191" s="442"/>
      <c r="AV191" s="442"/>
      <c r="AW191" s="442"/>
      <c r="AX191" s="442"/>
      <c r="AY191" s="442"/>
      <c r="AZ191" s="442"/>
    </row>
    <row r="192" spans="2:52" s="19" customFormat="1" ht="9.9499999999999993" hidden="1" customHeight="1" outlineLevel="1">
      <c r="B192" s="435"/>
      <c r="C192" s="437"/>
      <c r="D192" s="437"/>
      <c r="E192" s="437"/>
      <c r="F192" s="437"/>
      <c r="G192" s="666"/>
      <c r="H192" s="666"/>
      <c r="I192" s="666"/>
      <c r="J192" s="666"/>
      <c r="K192" s="666"/>
      <c r="L192" s="438"/>
      <c r="M192" s="438"/>
      <c r="N192" s="438"/>
      <c r="O192" s="438"/>
      <c r="P192" s="438"/>
      <c r="Q192" s="438"/>
      <c r="R192" s="438"/>
      <c r="S192" s="438"/>
      <c r="T192" s="439"/>
      <c r="U192" s="439"/>
      <c r="V192" s="439"/>
      <c r="W192" s="667"/>
      <c r="X192" s="668"/>
      <c r="Y192" s="668"/>
      <c r="Z192" s="668"/>
      <c r="AA192" s="668"/>
      <c r="AB192" s="668"/>
      <c r="AC192" s="668"/>
      <c r="AD192" s="668"/>
      <c r="AE192" s="668"/>
      <c r="AF192" s="668"/>
      <c r="AG192" s="668"/>
      <c r="AH192" s="668"/>
      <c r="AI192" s="668"/>
      <c r="AJ192" s="668"/>
      <c r="AK192" s="668"/>
      <c r="AL192" s="668"/>
      <c r="AM192" s="668"/>
      <c r="AN192" s="668"/>
      <c r="AO192" s="668"/>
      <c r="AP192" s="668"/>
      <c r="AQ192" s="668"/>
      <c r="AR192" s="668"/>
      <c r="AS192" s="668"/>
      <c r="AT192" s="668"/>
      <c r="AU192" s="668"/>
      <c r="AV192" s="668"/>
      <c r="AW192" s="668"/>
      <c r="AX192" s="668"/>
      <c r="AY192" s="668"/>
      <c r="AZ192" s="668"/>
    </row>
    <row r="193" spans="2:52" ht="20.100000000000001" customHeight="1" collapsed="1">
      <c r="B193" s="32">
        <f>B181+1</f>
        <v>16</v>
      </c>
      <c r="C193" s="1013"/>
      <c r="D193" s="1014"/>
      <c r="E193" s="1014"/>
      <c r="F193" s="1015"/>
      <c r="G193" s="1016"/>
      <c r="H193" s="1017"/>
      <c r="I193" s="1017"/>
      <c r="J193" s="1017"/>
      <c r="K193" s="1018"/>
      <c r="L193" s="701">
        <f t="shared" ref="L193:R193" si="60">SUM(L194:L203)</f>
        <v>0</v>
      </c>
      <c r="M193" s="702">
        <f t="shared" si="60"/>
        <v>0</v>
      </c>
      <c r="N193" s="703">
        <f t="shared" si="60"/>
        <v>0</v>
      </c>
      <c r="O193" s="703">
        <f t="shared" si="60"/>
        <v>0</v>
      </c>
      <c r="P193" s="702">
        <f t="shared" si="60"/>
        <v>0</v>
      </c>
      <c r="Q193" s="704">
        <f t="shared" si="60"/>
        <v>0</v>
      </c>
      <c r="R193" s="701">
        <f t="shared" si="60"/>
        <v>0</v>
      </c>
      <c r="S193" s="705">
        <v>1</v>
      </c>
      <c r="T193" s="706">
        <f>(S194*T194)+(S195*T195)+(S196*T196)+(S197*T197)+(S198*T198)+(S199*T199)+(S200*T200)+(S201*T201)+(S202*T202)+(S203*T203)</f>
        <v>0</v>
      </c>
      <c r="U193" s="665">
        <f t="shared" ref="U193:U203" si="61">S193*T193*(1+MGKZ)*(1+Gewinn)*(1+Sicherheit)</f>
        <v>0</v>
      </c>
      <c r="V193" s="643">
        <f t="shared" ref="V193:V203" si="62">R193*Fertigung</f>
        <v>0</v>
      </c>
      <c r="W193" s="50">
        <f t="shared" ref="W193:W203" si="63">L193*$E$6+M193*$M$6+N193*$M$7+O193*$M$8+P193*$E$7+Q193*$M$9+U193+V193</f>
        <v>0</v>
      </c>
      <c r="X193" s="442"/>
      <c r="Y193" s="442"/>
      <c r="Z193" s="442"/>
      <c r="AA193" s="442"/>
      <c r="AB193" s="442"/>
      <c r="AC193" s="442"/>
      <c r="AD193" s="442"/>
      <c r="AE193" s="442"/>
      <c r="AF193" s="442"/>
      <c r="AG193" s="442"/>
      <c r="AH193" s="442"/>
      <c r="AI193" s="442"/>
      <c r="AJ193" s="442"/>
      <c r="AK193" s="442"/>
      <c r="AL193" s="442"/>
      <c r="AM193" s="442"/>
      <c r="AN193" s="442"/>
      <c r="AO193" s="442"/>
      <c r="AP193" s="442"/>
      <c r="AQ193" s="442"/>
      <c r="AR193" s="442"/>
      <c r="AS193" s="442"/>
      <c r="AT193" s="442"/>
      <c r="AU193" s="442"/>
      <c r="AV193" s="442"/>
      <c r="AW193" s="442"/>
      <c r="AX193" s="442"/>
      <c r="AY193" s="442"/>
      <c r="AZ193" s="442"/>
    </row>
    <row r="194" spans="2:52" ht="20.100000000000001" hidden="1" customHeight="1" outlineLevel="1">
      <c r="B194" s="433"/>
      <c r="C194" s="1002"/>
      <c r="D194" s="1003"/>
      <c r="E194" s="1003"/>
      <c r="F194" s="1004"/>
      <c r="G194" s="1005"/>
      <c r="H194" s="1006"/>
      <c r="I194" s="1006"/>
      <c r="J194" s="1006"/>
      <c r="K194" s="1007"/>
      <c r="L194" s="715"/>
      <c r="M194" s="715"/>
      <c r="N194" s="715"/>
      <c r="O194" s="715"/>
      <c r="P194" s="715"/>
      <c r="Q194" s="715"/>
      <c r="R194" s="715"/>
      <c r="S194" s="716"/>
      <c r="T194" s="717"/>
      <c r="U194" s="720">
        <f t="shared" si="61"/>
        <v>0</v>
      </c>
      <c r="V194" s="721">
        <f t="shared" si="62"/>
        <v>0</v>
      </c>
      <c r="W194" s="722">
        <f t="shared" si="63"/>
        <v>0</v>
      </c>
      <c r="X194" s="442"/>
      <c r="Y194" s="442"/>
      <c r="Z194" s="442"/>
      <c r="AA194" s="442"/>
      <c r="AB194" s="442"/>
      <c r="AC194" s="442"/>
      <c r="AD194" s="442"/>
      <c r="AE194" s="442"/>
      <c r="AF194" s="442"/>
      <c r="AG194" s="442"/>
      <c r="AH194" s="442"/>
      <c r="AI194" s="442"/>
      <c r="AJ194" s="442"/>
      <c r="AK194" s="442"/>
      <c r="AL194" s="442"/>
      <c r="AM194" s="442"/>
      <c r="AN194" s="442"/>
      <c r="AO194" s="442"/>
      <c r="AP194" s="442"/>
      <c r="AQ194" s="442"/>
      <c r="AR194" s="442"/>
      <c r="AS194" s="442"/>
      <c r="AT194" s="442"/>
      <c r="AU194" s="442"/>
      <c r="AV194" s="442"/>
      <c r="AW194" s="442"/>
      <c r="AX194" s="442"/>
      <c r="AY194" s="442"/>
      <c r="AZ194" s="442"/>
    </row>
    <row r="195" spans="2:52" ht="20.100000000000001" hidden="1" customHeight="1" outlineLevel="1">
      <c r="B195" s="434"/>
      <c r="C195" s="1002"/>
      <c r="D195" s="1003"/>
      <c r="E195" s="1003"/>
      <c r="F195" s="1004"/>
      <c r="G195" s="1005"/>
      <c r="H195" s="1006"/>
      <c r="I195" s="1006"/>
      <c r="J195" s="1006"/>
      <c r="K195" s="1007"/>
      <c r="L195" s="715"/>
      <c r="M195" s="715"/>
      <c r="N195" s="715"/>
      <c r="O195" s="715"/>
      <c r="P195" s="715"/>
      <c r="Q195" s="715"/>
      <c r="R195" s="715"/>
      <c r="S195" s="716"/>
      <c r="T195" s="717"/>
      <c r="U195" s="720">
        <f t="shared" si="61"/>
        <v>0</v>
      </c>
      <c r="V195" s="721">
        <f t="shared" si="62"/>
        <v>0</v>
      </c>
      <c r="W195" s="722">
        <f t="shared" si="63"/>
        <v>0</v>
      </c>
      <c r="X195" s="442"/>
      <c r="Y195" s="442"/>
      <c r="Z195" s="442"/>
      <c r="AA195" s="442"/>
      <c r="AB195" s="442"/>
      <c r="AC195" s="442"/>
      <c r="AD195" s="442"/>
      <c r="AE195" s="442"/>
      <c r="AF195" s="442"/>
      <c r="AG195" s="442"/>
      <c r="AH195" s="442"/>
      <c r="AI195" s="442"/>
      <c r="AJ195" s="442"/>
      <c r="AK195" s="442"/>
      <c r="AL195" s="442"/>
      <c r="AM195" s="442"/>
      <c r="AN195" s="442"/>
      <c r="AO195" s="442"/>
      <c r="AP195" s="442"/>
      <c r="AQ195" s="442"/>
      <c r="AR195" s="442"/>
      <c r="AS195" s="442"/>
      <c r="AT195" s="442"/>
      <c r="AU195" s="442"/>
      <c r="AV195" s="442"/>
      <c r="AW195" s="442"/>
      <c r="AX195" s="442"/>
      <c r="AY195" s="442"/>
      <c r="AZ195" s="442"/>
    </row>
    <row r="196" spans="2:52" ht="20.100000000000001" hidden="1" customHeight="1" outlineLevel="1">
      <c r="B196" s="434"/>
      <c r="C196" s="1002"/>
      <c r="D196" s="1003"/>
      <c r="E196" s="1003"/>
      <c r="F196" s="1004"/>
      <c r="G196" s="1005"/>
      <c r="H196" s="1006"/>
      <c r="I196" s="1006"/>
      <c r="J196" s="1006"/>
      <c r="K196" s="1007"/>
      <c r="L196" s="715"/>
      <c r="M196" s="715"/>
      <c r="N196" s="715"/>
      <c r="O196" s="715"/>
      <c r="P196" s="715"/>
      <c r="Q196" s="715"/>
      <c r="R196" s="715"/>
      <c r="S196" s="716"/>
      <c r="T196" s="717"/>
      <c r="U196" s="720">
        <f t="shared" si="61"/>
        <v>0</v>
      </c>
      <c r="V196" s="721">
        <f t="shared" si="62"/>
        <v>0</v>
      </c>
      <c r="W196" s="722">
        <f t="shared" si="63"/>
        <v>0</v>
      </c>
      <c r="X196" s="442"/>
      <c r="Y196" s="442"/>
      <c r="Z196" s="442"/>
      <c r="AA196" s="442"/>
      <c r="AB196" s="442"/>
      <c r="AC196" s="442"/>
      <c r="AD196" s="442"/>
      <c r="AE196" s="442"/>
      <c r="AF196" s="442"/>
      <c r="AG196" s="442"/>
      <c r="AH196" s="442"/>
      <c r="AI196" s="442"/>
      <c r="AJ196" s="442"/>
      <c r="AK196" s="442"/>
      <c r="AL196" s="442"/>
      <c r="AM196" s="442"/>
      <c r="AN196" s="442"/>
      <c r="AO196" s="442"/>
      <c r="AP196" s="442"/>
      <c r="AQ196" s="442"/>
      <c r="AR196" s="442"/>
      <c r="AS196" s="442"/>
      <c r="AT196" s="442"/>
      <c r="AU196" s="442"/>
      <c r="AV196" s="442"/>
      <c r="AW196" s="442"/>
      <c r="AX196" s="442"/>
      <c r="AY196" s="442"/>
      <c r="AZ196" s="442"/>
    </row>
    <row r="197" spans="2:52" ht="20.100000000000001" hidden="1" customHeight="1" outlineLevel="1">
      <c r="B197" s="434"/>
      <c r="C197" s="1002"/>
      <c r="D197" s="1003"/>
      <c r="E197" s="1003"/>
      <c r="F197" s="1004"/>
      <c r="G197" s="1005"/>
      <c r="H197" s="1006"/>
      <c r="I197" s="1006"/>
      <c r="J197" s="1006"/>
      <c r="K197" s="1007"/>
      <c r="L197" s="715"/>
      <c r="M197" s="715"/>
      <c r="N197" s="715"/>
      <c r="O197" s="715"/>
      <c r="P197" s="715"/>
      <c r="Q197" s="715"/>
      <c r="R197" s="715"/>
      <c r="S197" s="716"/>
      <c r="T197" s="717"/>
      <c r="U197" s="720">
        <f t="shared" si="61"/>
        <v>0</v>
      </c>
      <c r="V197" s="721">
        <f t="shared" si="62"/>
        <v>0</v>
      </c>
      <c r="W197" s="722">
        <f t="shared" si="63"/>
        <v>0</v>
      </c>
      <c r="X197" s="442"/>
      <c r="Y197" s="442"/>
      <c r="Z197" s="442"/>
      <c r="AA197" s="442"/>
      <c r="AB197" s="442"/>
      <c r="AC197" s="442"/>
      <c r="AD197" s="442"/>
      <c r="AE197" s="442"/>
      <c r="AF197" s="442"/>
      <c r="AG197" s="442"/>
      <c r="AH197" s="442"/>
      <c r="AI197" s="442"/>
      <c r="AJ197" s="442"/>
      <c r="AK197" s="442"/>
      <c r="AL197" s="442"/>
      <c r="AM197" s="442"/>
      <c r="AN197" s="442"/>
      <c r="AO197" s="442"/>
      <c r="AP197" s="442"/>
      <c r="AQ197" s="442"/>
      <c r="AR197" s="442"/>
      <c r="AS197" s="442"/>
      <c r="AT197" s="442"/>
      <c r="AU197" s="442"/>
      <c r="AV197" s="442"/>
      <c r="AW197" s="442"/>
      <c r="AX197" s="442"/>
      <c r="AY197" s="442"/>
      <c r="AZ197" s="442"/>
    </row>
    <row r="198" spans="2:52" ht="20.100000000000001" hidden="1" customHeight="1" outlineLevel="1">
      <c r="B198" s="434"/>
      <c r="C198" s="1002"/>
      <c r="D198" s="1003"/>
      <c r="E198" s="1003"/>
      <c r="F198" s="1004"/>
      <c r="G198" s="1005"/>
      <c r="H198" s="1006"/>
      <c r="I198" s="1006"/>
      <c r="J198" s="1006"/>
      <c r="K198" s="1007"/>
      <c r="L198" s="715"/>
      <c r="M198" s="715"/>
      <c r="N198" s="715"/>
      <c r="O198" s="715"/>
      <c r="P198" s="715"/>
      <c r="Q198" s="715"/>
      <c r="R198" s="715"/>
      <c r="S198" s="716"/>
      <c r="T198" s="717"/>
      <c r="U198" s="720">
        <f t="shared" si="61"/>
        <v>0</v>
      </c>
      <c r="V198" s="721">
        <f t="shared" si="62"/>
        <v>0</v>
      </c>
      <c r="W198" s="722">
        <f t="shared" si="63"/>
        <v>0</v>
      </c>
      <c r="X198" s="442"/>
      <c r="Y198" s="442"/>
      <c r="Z198" s="442"/>
      <c r="AA198" s="442"/>
      <c r="AB198" s="442"/>
      <c r="AC198" s="442"/>
      <c r="AD198" s="442"/>
      <c r="AE198" s="442"/>
      <c r="AF198" s="442"/>
      <c r="AG198" s="442"/>
      <c r="AH198" s="442"/>
      <c r="AI198" s="442"/>
      <c r="AJ198" s="442"/>
      <c r="AK198" s="442"/>
      <c r="AL198" s="442"/>
      <c r="AM198" s="442"/>
      <c r="AN198" s="442"/>
      <c r="AO198" s="442"/>
      <c r="AP198" s="442"/>
      <c r="AQ198" s="442"/>
      <c r="AR198" s="442"/>
      <c r="AS198" s="442"/>
      <c r="AT198" s="442"/>
      <c r="AU198" s="442"/>
      <c r="AV198" s="442"/>
      <c r="AW198" s="442"/>
      <c r="AX198" s="442"/>
      <c r="AY198" s="442"/>
      <c r="AZ198" s="442"/>
    </row>
    <row r="199" spans="2:52" ht="20.100000000000001" hidden="1" customHeight="1" outlineLevel="1">
      <c r="B199" s="434"/>
      <c r="C199" s="1002"/>
      <c r="D199" s="1003"/>
      <c r="E199" s="1003"/>
      <c r="F199" s="1004"/>
      <c r="G199" s="1005"/>
      <c r="H199" s="1006"/>
      <c r="I199" s="1006"/>
      <c r="J199" s="1006"/>
      <c r="K199" s="1007"/>
      <c r="L199" s="715"/>
      <c r="M199" s="715"/>
      <c r="N199" s="715"/>
      <c r="O199" s="715"/>
      <c r="P199" s="715"/>
      <c r="Q199" s="715"/>
      <c r="R199" s="715"/>
      <c r="S199" s="716"/>
      <c r="T199" s="717"/>
      <c r="U199" s="720">
        <f t="shared" si="61"/>
        <v>0</v>
      </c>
      <c r="V199" s="721">
        <f t="shared" si="62"/>
        <v>0</v>
      </c>
      <c r="W199" s="722">
        <f t="shared" si="63"/>
        <v>0</v>
      </c>
      <c r="X199" s="442"/>
      <c r="Y199" s="442"/>
      <c r="Z199" s="442"/>
      <c r="AA199" s="442"/>
      <c r="AB199" s="442"/>
      <c r="AC199" s="442"/>
      <c r="AD199" s="442"/>
      <c r="AE199" s="442"/>
      <c r="AF199" s="442"/>
      <c r="AG199" s="442"/>
      <c r="AH199" s="442"/>
      <c r="AI199" s="442"/>
      <c r="AJ199" s="442"/>
      <c r="AK199" s="442"/>
      <c r="AL199" s="442"/>
      <c r="AM199" s="442"/>
      <c r="AN199" s="442"/>
      <c r="AO199" s="442"/>
      <c r="AP199" s="442"/>
      <c r="AQ199" s="442"/>
      <c r="AR199" s="442"/>
      <c r="AS199" s="442"/>
      <c r="AT199" s="442"/>
      <c r="AU199" s="442"/>
      <c r="AV199" s="442"/>
      <c r="AW199" s="442"/>
      <c r="AX199" s="442"/>
      <c r="AY199" s="442"/>
      <c r="AZ199" s="442"/>
    </row>
    <row r="200" spans="2:52" ht="20.100000000000001" hidden="1" customHeight="1" outlineLevel="1">
      <c r="B200" s="434"/>
      <c r="C200" s="1002"/>
      <c r="D200" s="1003"/>
      <c r="E200" s="1003"/>
      <c r="F200" s="1004"/>
      <c r="G200" s="1005"/>
      <c r="H200" s="1006"/>
      <c r="I200" s="1006"/>
      <c r="J200" s="1006"/>
      <c r="K200" s="1007"/>
      <c r="L200" s="715"/>
      <c r="M200" s="715"/>
      <c r="N200" s="715"/>
      <c r="O200" s="715"/>
      <c r="P200" s="715"/>
      <c r="Q200" s="715"/>
      <c r="R200" s="715"/>
      <c r="S200" s="716"/>
      <c r="T200" s="717"/>
      <c r="U200" s="720">
        <f t="shared" si="61"/>
        <v>0</v>
      </c>
      <c r="V200" s="721">
        <f t="shared" si="62"/>
        <v>0</v>
      </c>
      <c r="W200" s="722">
        <f t="shared" si="63"/>
        <v>0</v>
      </c>
      <c r="X200" s="442"/>
      <c r="Y200" s="442"/>
      <c r="Z200" s="442"/>
      <c r="AA200" s="442"/>
      <c r="AB200" s="442"/>
      <c r="AC200" s="442"/>
      <c r="AD200" s="442"/>
      <c r="AE200" s="442"/>
      <c r="AF200" s="442"/>
      <c r="AG200" s="442"/>
      <c r="AH200" s="442"/>
      <c r="AI200" s="442"/>
      <c r="AJ200" s="442"/>
      <c r="AK200" s="442"/>
      <c r="AL200" s="442"/>
      <c r="AM200" s="442"/>
      <c r="AN200" s="442"/>
      <c r="AO200" s="442"/>
      <c r="AP200" s="442"/>
      <c r="AQ200" s="442"/>
      <c r="AR200" s="442"/>
      <c r="AS200" s="442"/>
      <c r="AT200" s="442"/>
      <c r="AU200" s="442"/>
      <c r="AV200" s="442"/>
      <c r="AW200" s="442"/>
      <c r="AX200" s="442"/>
      <c r="AY200" s="442"/>
      <c r="AZ200" s="442"/>
    </row>
    <row r="201" spans="2:52" ht="20.100000000000001" hidden="1" customHeight="1" outlineLevel="1">
      <c r="B201" s="434"/>
      <c r="C201" s="1002"/>
      <c r="D201" s="1003"/>
      <c r="E201" s="1003"/>
      <c r="F201" s="1004"/>
      <c r="G201" s="1005"/>
      <c r="H201" s="1006"/>
      <c r="I201" s="1006"/>
      <c r="J201" s="1006"/>
      <c r="K201" s="1007"/>
      <c r="L201" s="715"/>
      <c r="M201" s="715"/>
      <c r="N201" s="715"/>
      <c r="O201" s="715"/>
      <c r="P201" s="715"/>
      <c r="Q201" s="715"/>
      <c r="R201" s="715"/>
      <c r="S201" s="716"/>
      <c r="T201" s="717"/>
      <c r="U201" s="720">
        <f t="shared" si="61"/>
        <v>0</v>
      </c>
      <c r="V201" s="721">
        <f t="shared" si="62"/>
        <v>0</v>
      </c>
      <c r="W201" s="722">
        <f t="shared" si="63"/>
        <v>0</v>
      </c>
      <c r="X201" s="442"/>
      <c r="Y201" s="442"/>
      <c r="Z201" s="442"/>
      <c r="AA201" s="442"/>
      <c r="AB201" s="442"/>
      <c r="AC201" s="442"/>
      <c r="AD201" s="442"/>
      <c r="AE201" s="442"/>
      <c r="AF201" s="442"/>
      <c r="AG201" s="442"/>
      <c r="AH201" s="442"/>
      <c r="AI201" s="442"/>
      <c r="AJ201" s="442"/>
      <c r="AK201" s="442"/>
      <c r="AL201" s="442"/>
      <c r="AM201" s="442"/>
      <c r="AN201" s="442"/>
      <c r="AO201" s="442"/>
      <c r="AP201" s="442"/>
      <c r="AQ201" s="442"/>
      <c r="AR201" s="442"/>
      <c r="AS201" s="442"/>
      <c r="AT201" s="442"/>
      <c r="AU201" s="442"/>
      <c r="AV201" s="442"/>
      <c r="AW201" s="442"/>
      <c r="AX201" s="442"/>
      <c r="AY201" s="442"/>
      <c r="AZ201" s="442"/>
    </row>
    <row r="202" spans="2:52" ht="20.100000000000001" hidden="1" customHeight="1" outlineLevel="1">
      <c r="B202" s="434"/>
      <c r="C202" s="1002"/>
      <c r="D202" s="1003"/>
      <c r="E202" s="1003"/>
      <c r="F202" s="1004"/>
      <c r="G202" s="1005"/>
      <c r="H202" s="1006"/>
      <c r="I202" s="1006"/>
      <c r="J202" s="1006"/>
      <c r="K202" s="1007"/>
      <c r="L202" s="715"/>
      <c r="M202" s="715"/>
      <c r="N202" s="715"/>
      <c r="O202" s="715"/>
      <c r="P202" s="715"/>
      <c r="Q202" s="715"/>
      <c r="R202" s="715"/>
      <c r="S202" s="716"/>
      <c r="T202" s="717"/>
      <c r="U202" s="720">
        <f t="shared" si="61"/>
        <v>0</v>
      </c>
      <c r="V202" s="721">
        <f t="shared" si="62"/>
        <v>0</v>
      </c>
      <c r="W202" s="722">
        <f t="shared" si="63"/>
        <v>0</v>
      </c>
      <c r="X202" s="442"/>
      <c r="Y202" s="442"/>
      <c r="Z202" s="442"/>
      <c r="AA202" s="442"/>
      <c r="AB202" s="442"/>
      <c r="AC202" s="442"/>
      <c r="AD202" s="442"/>
      <c r="AE202" s="442"/>
      <c r="AF202" s="442"/>
      <c r="AG202" s="442"/>
      <c r="AH202" s="442"/>
      <c r="AI202" s="442"/>
      <c r="AJ202" s="442"/>
      <c r="AK202" s="442"/>
      <c r="AL202" s="442"/>
      <c r="AM202" s="442"/>
      <c r="AN202" s="442"/>
      <c r="AO202" s="442"/>
      <c r="AP202" s="442"/>
      <c r="AQ202" s="442"/>
      <c r="AR202" s="442"/>
      <c r="AS202" s="442"/>
      <c r="AT202" s="442"/>
      <c r="AU202" s="442"/>
      <c r="AV202" s="442"/>
      <c r="AW202" s="442"/>
      <c r="AX202" s="442"/>
      <c r="AY202" s="442"/>
      <c r="AZ202" s="442"/>
    </row>
    <row r="203" spans="2:52" ht="20.100000000000001" hidden="1" customHeight="1" outlineLevel="1">
      <c r="B203" s="434"/>
      <c r="C203" s="1002"/>
      <c r="D203" s="1003"/>
      <c r="E203" s="1003"/>
      <c r="F203" s="1004"/>
      <c r="G203" s="1005"/>
      <c r="H203" s="1006"/>
      <c r="I203" s="1006"/>
      <c r="J203" s="1006"/>
      <c r="K203" s="1007"/>
      <c r="L203" s="715"/>
      <c r="M203" s="715"/>
      <c r="N203" s="715"/>
      <c r="O203" s="715"/>
      <c r="P203" s="715"/>
      <c r="Q203" s="715"/>
      <c r="R203" s="715"/>
      <c r="S203" s="716"/>
      <c r="T203" s="717"/>
      <c r="U203" s="720">
        <f t="shared" si="61"/>
        <v>0</v>
      </c>
      <c r="V203" s="721">
        <f t="shared" si="62"/>
        <v>0</v>
      </c>
      <c r="W203" s="722">
        <f t="shared" si="63"/>
        <v>0</v>
      </c>
      <c r="X203" s="442"/>
      <c r="Y203" s="442"/>
      <c r="Z203" s="442"/>
      <c r="AA203" s="442"/>
      <c r="AB203" s="442"/>
      <c r="AC203" s="442"/>
      <c r="AD203" s="442"/>
      <c r="AE203" s="442"/>
      <c r="AF203" s="442"/>
      <c r="AG203" s="442"/>
      <c r="AH203" s="442"/>
      <c r="AI203" s="442"/>
      <c r="AJ203" s="442"/>
      <c r="AK203" s="442"/>
      <c r="AL203" s="442"/>
      <c r="AM203" s="442"/>
      <c r="AN203" s="442"/>
      <c r="AO203" s="442"/>
      <c r="AP203" s="442"/>
      <c r="AQ203" s="442"/>
      <c r="AR203" s="442"/>
      <c r="AS203" s="442"/>
      <c r="AT203" s="442"/>
      <c r="AU203" s="442"/>
      <c r="AV203" s="442"/>
      <c r="AW203" s="442"/>
      <c r="AX203" s="442"/>
      <c r="AY203" s="442"/>
      <c r="AZ203" s="442"/>
    </row>
    <row r="204" spans="2:52" s="19" customFormat="1" ht="9.9499999999999993" hidden="1" customHeight="1" outlineLevel="1">
      <c r="B204" s="435"/>
      <c r="C204" s="437"/>
      <c r="D204" s="437"/>
      <c r="E204" s="437"/>
      <c r="F204" s="437"/>
      <c r="G204" s="666"/>
      <c r="H204" s="666"/>
      <c r="I204" s="666"/>
      <c r="J204" s="666"/>
      <c r="K204" s="666"/>
      <c r="L204" s="438"/>
      <c r="M204" s="438"/>
      <c r="N204" s="438"/>
      <c r="O204" s="438"/>
      <c r="P204" s="438"/>
      <c r="Q204" s="438"/>
      <c r="R204" s="438"/>
      <c r="S204" s="438"/>
      <c r="T204" s="439"/>
      <c r="U204" s="439"/>
      <c r="V204" s="439"/>
      <c r="W204" s="667"/>
      <c r="X204" s="668"/>
      <c r="Y204" s="668"/>
      <c r="Z204" s="668"/>
      <c r="AA204" s="668"/>
      <c r="AB204" s="668"/>
      <c r="AC204" s="668"/>
      <c r="AD204" s="668"/>
      <c r="AE204" s="668"/>
      <c r="AF204" s="668"/>
      <c r="AG204" s="668"/>
      <c r="AH204" s="668"/>
      <c r="AI204" s="668"/>
      <c r="AJ204" s="668"/>
      <c r="AK204" s="668"/>
      <c r="AL204" s="668"/>
      <c r="AM204" s="668"/>
      <c r="AN204" s="668"/>
      <c r="AO204" s="668"/>
      <c r="AP204" s="668"/>
      <c r="AQ204" s="668"/>
      <c r="AR204" s="668"/>
      <c r="AS204" s="668"/>
      <c r="AT204" s="668"/>
      <c r="AU204" s="668"/>
      <c r="AV204" s="668"/>
      <c r="AW204" s="668"/>
      <c r="AX204" s="668"/>
      <c r="AY204" s="668"/>
      <c r="AZ204" s="668"/>
    </row>
    <row r="205" spans="2:52" ht="20.100000000000001" customHeight="1" collapsed="1">
      <c r="B205" s="32">
        <f>B193+1</f>
        <v>17</v>
      </c>
      <c r="C205" s="1013"/>
      <c r="D205" s="1014"/>
      <c r="E205" s="1014"/>
      <c r="F205" s="1015"/>
      <c r="G205" s="1016"/>
      <c r="H205" s="1017"/>
      <c r="I205" s="1017"/>
      <c r="J205" s="1017"/>
      <c r="K205" s="1018"/>
      <c r="L205" s="701">
        <f t="shared" ref="L205:R205" si="64">SUM(L206:L215)</f>
        <v>0</v>
      </c>
      <c r="M205" s="702">
        <f t="shared" si="64"/>
        <v>0</v>
      </c>
      <c r="N205" s="703">
        <f t="shared" si="64"/>
        <v>0</v>
      </c>
      <c r="O205" s="703">
        <f t="shared" si="64"/>
        <v>0</v>
      </c>
      <c r="P205" s="702">
        <f t="shared" si="64"/>
        <v>0</v>
      </c>
      <c r="Q205" s="704">
        <f t="shared" si="64"/>
        <v>0</v>
      </c>
      <c r="R205" s="701">
        <f t="shared" si="64"/>
        <v>0</v>
      </c>
      <c r="S205" s="705">
        <v>1</v>
      </c>
      <c r="T205" s="706">
        <f>(S206*T206)+(S207*T207)+(S208*T208)+(S209*T209)+(S210*T210)+(S211*T211)+(S212*T212)+(S213*T213)+(S214*T214)+(S215*T215)</f>
        <v>0</v>
      </c>
      <c r="U205" s="665">
        <f t="shared" ref="U205:U215" si="65">S205*T205*(1+MGKZ)*(1+Gewinn)*(1+Sicherheit)</f>
        <v>0</v>
      </c>
      <c r="V205" s="643">
        <f t="shared" ref="V205:V215" si="66">R205*Fertigung</f>
        <v>0</v>
      </c>
      <c r="W205" s="50">
        <f t="shared" ref="W205:W215" si="67">L205*$E$6+M205*$M$6+N205*$M$7+O205*$M$8+P205*$E$7+Q205*$M$9+U205+V205</f>
        <v>0</v>
      </c>
      <c r="X205" s="442"/>
      <c r="Y205" s="442"/>
      <c r="Z205" s="442"/>
      <c r="AA205" s="442"/>
      <c r="AB205" s="442"/>
      <c r="AC205" s="442"/>
      <c r="AD205" s="442"/>
      <c r="AE205" s="442"/>
      <c r="AF205" s="442"/>
      <c r="AG205" s="442"/>
      <c r="AH205" s="442"/>
      <c r="AI205" s="442"/>
      <c r="AJ205" s="442"/>
      <c r="AK205" s="442"/>
      <c r="AL205" s="442"/>
      <c r="AM205" s="442"/>
      <c r="AN205" s="442"/>
      <c r="AO205" s="442"/>
      <c r="AP205" s="442"/>
      <c r="AQ205" s="442"/>
      <c r="AR205" s="442"/>
      <c r="AS205" s="442"/>
      <c r="AT205" s="442"/>
      <c r="AU205" s="442"/>
      <c r="AV205" s="442"/>
      <c r="AW205" s="442"/>
      <c r="AX205" s="442"/>
      <c r="AY205" s="442"/>
      <c r="AZ205" s="442"/>
    </row>
    <row r="206" spans="2:52" ht="20.100000000000001" hidden="1" customHeight="1" outlineLevel="1">
      <c r="B206" s="433"/>
      <c r="C206" s="1002"/>
      <c r="D206" s="1003"/>
      <c r="E206" s="1003"/>
      <c r="F206" s="1004"/>
      <c r="G206" s="1005"/>
      <c r="H206" s="1006"/>
      <c r="I206" s="1006"/>
      <c r="J206" s="1006"/>
      <c r="K206" s="1007"/>
      <c r="L206" s="715"/>
      <c r="M206" s="715"/>
      <c r="N206" s="715"/>
      <c r="O206" s="715"/>
      <c r="P206" s="715"/>
      <c r="Q206" s="715"/>
      <c r="R206" s="715"/>
      <c r="S206" s="716"/>
      <c r="T206" s="717"/>
      <c r="U206" s="720">
        <f t="shared" si="65"/>
        <v>0</v>
      </c>
      <c r="V206" s="721">
        <f t="shared" si="66"/>
        <v>0</v>
      </c>
      <c r="W206" s="722">
        <f t="shared" si="67"/>
        <v>0</v>
      </c>
      <c r="X206" s="442"/>
      <c r="Y206" s="442"/>
      <c r="Z206" s="442"/>
      <c r="AA206" s="442"/>
      <c r="AB206" s="442"/>
      <c r="AC206" s="442"/>
      <c r="AD206" s="442"/>
      <c r="AE206" s="442"/>
      <c r="AF206" s="442"/>
      <c r="AG206" s="442"/>
      <c r="AH206" s="442"/>
      <c r="AI206" s="442"/>
      <c r="AJ206" s="442"/>
      <c r="AK206" s="442"/>
      <c r="AL206" s="442"/>
      <c r="AM206" s="442"/>
      <c r="AN206" s="442"/>
      <c r="AO206" s="442"/>
      <c r="AP206" s="442"/>
      <c r="AQ206" s="442"/>
      <c r="AR206" s="442"/>
      <c r="AS206" s="442"/>
      <c r="AT206" s="442"/>
      <c r="AU206" s="442"/>
      <c r="AV206" s="442"/>
      <c r="AW206" s="442"/>
      <c r="AX206" s="442"/>
      <c r="AY206" s="442"/>
      <c r="AZ206" s="442"/>
    </row>
    <row r="207" spans="2:52" ht="20.100000000000001" hidden="1" customHeight="1" outlineLevel="1">
      <c r="B207" s="434"/>
      <c r="C207" s="1002"/>
      <c r="D207" s="1003"/>
      <c r="E207" s="1003"/>
      <c r="F207" s="1004"/>
      <c r="G207" s="1005"/>
      <c r="H207" s="1006"/>
      <c r="I207" s="1006"/>
      <c r="J207" s="1006"/>
      <c r="K207" s="1007"/>
      <c r="L207" s="715"/>
      <c r="M207" s="715"/>
      <c r="N207" s="715"/>
      <c r="O207" s="715"/>
      <c r="P207" s="715"/>
      <c r="Q207" s="715"/>
      <c r="R207" s="715"/>
      <c r="S207" s="716"/>
      <c r="T207" s="717"/>
      <c r="U207" s="720">
        <f t="shared" si="65"/>
        <v>0</v>
      </c>
      <c r="V207" s="721">
        <f t="shared" si="66"/>
        <v>0</v>
      </c>
      <c r="W207" s="722">
        <f t="shared" si="67"/>
        <v>0</v>
      </c>
      <c r="X207" s="442"/>
      <c r="Y207" s="442"/>
      <c r="Z207" s="442"/>
      <c r="AA207" s="442"/>
      <c r="AB207" s="442"/>
      <c r="AC207" s="442"/>
      <c r="AD207" s="442"/>
      <c r="AE207" s="442"/>
      <c r="AF207" s="442"/>
      <c r="AG207" s="442"/>
      <c r="AH207" s="442"/>
      <c r="AI207" s="442"/>
      <c r="AJ207" s="442"/>
      <c r="AK207" s="442"/>
      <c r="AL207" s="442"/>
      <c r="AM207" s="442"/>
      <c r="AN207" s="442"/>
      <c r="AO207" s="442"/>
      <c r="AP207" s="442"/>
      <c r="AQ207" s="442"/>
      <c r="AR207" s="442"/>
      <c r="AS207" s="442"/>
      <c r="AT207" s="442"/>
      <c r="AU207" s="442"/>
      <c r="AV207" s="442"/>
      <c r="AW207" s="442"/>
      <c r="AX207" s="442"/>
      <c r="AY207" s="442"/>
      <c r="AZ207" s="442"/>
    </row>
    <row r="208" spans="2:52" ht="20.100000000000001" hidden="1" customHeight="1" outlineLevel="1">
      <c r="B208" s="434"/>
      <c r="C208" s="1002"/>
      <c r="D208" s="1003"/>
      <c r="E208" s="1003"/>
      <c r="F208" s="1004"/>
      <c r="G208" s="1005"/>
      <c r="H208" s="1006"/>
      <c r="I208" s="1006"/>
      <c r="J208" s="1006"/>
      <c r="K208" s="1007"/>
      <c r="L208" s="715"/>
      <c r="M208" s="715"/>
      <c r="N208" s="715"/>
      <c r="O208" s="715"/>
      <c r="P208" s="715"/>
      <c r="Q208" s="715"/>
      <c r="R208" s="715"/>
      <c r="S208" s="716"/>
      <c r="T208" s="717"/>
      <c r="U208" s="720">
        <f t="shared" si="65"/>
        <v>0</v>
      </c>
      <c r="V208" s="721">
        <f t="shared" si="66"/>
        <v>0</v>
      </c>
      <c r="W208" s="722">
        <f t="shared" si="67"/>
        <v>0</v>
      </c>
      <c r="X208" s="442"/>
      <c r="Y208" s="442"/>
      <c r="Z208" s="442"/>
      <c r="AA208" s="442"/>
      <c r="AB208" s="442"/>
      <c r="AC208" s="442"/>
      <c r="AD208" s="442"/>
      <c r="AE208" s="442"/>
      <c r="AF208" s="442"/>
      <c r="AG208" s="442"/>
      <c r="AH208" s="442"/>
      <c r="AI208" s="442"/>
      <c r="AJ208" s="442"/>
      <c r="AK208" s="442"/>
      <c r="AL208" s="442"/>
      <c r="AM208" s="442"/>
      <c r="AN208" s="442"/>
      <c r="AO208" s="442"/>
      <c r="AP208" s="442"/>
      <c r="AQ208" s="442"/>
      <c r="AR208" s="442"/>
      <c r="AS208" s="442"/>
      <c r="AT208" s="442"/>
      <c r="AU208" s="442"/>
      <c r="AV208" s="442"/>
      <c r="AW208" s="442"/>
      <c r="AX208" s="442"/>
      <c r="AY208" s="442"/>
      <c r="AZ208" s="442"/>
    </row>
    <row r="209" spans="2:52" ht="20.100000000000001" hidden="1" customHeight="1" outlineLevel="1">
      <c r="B209" s="434"/>
      <c r="C209" s="1002"/>
      <c r="D209" s="1003"/>
      <c r="E209" s="1003"/>
      <c r="F209" s="1004"/>
      <c r="G209" s="1005"/>
      <c r="H209" s="1006"/>
      <c r="I209" s="1006"/>
      <c r="J209" s="1006"/>
      <c r="K209" s="1007"/>
      <c r="L209" s="715"/>
      <c r="M209" s="715"/>
      <c r="N209" s="715"/>
      <c r="O209" s="715"/>
      <c r="P209" s="715"/>
      <c r="Q209" s="715"/>
      <c r="R209" s="715"/>
      <c r="S209" s="716"/>
      <c r="T209" s="717"/>
      <c r="U209" s="720">
        <f t="shared" si="65"/>
        <v>0</v>
      </c>
      <c r="V209" s="721">
        <f t="shared" si="66"/>
        <v>0</v>
      </c>
      <c r="W209" s="722">
        <f t="shared" si="67"/>
        <v>0</v>
      </c>
      <c r="X209" s="442"/>
      <c r="Y209" s="442"/>
      <c r="Z209" s="442"/>
      <c r="AA209" s="442"/>
      <c r="AB209" s="442"/>
      <c r="AC209" s="442"/>
      <c r="AD209" s="442"/>
      <c r="AE209" s="442"/>
      <c r="AF209" s="442"/>
      <c r="AG209" s="442"/>
      <c r="AH209" s="442"/>
      <c r="AI209" s="442"/>
      <c r="AJ209" s="442"/>
      <c r="AK209" s="442"/>
      <c r="AL209" s="442"/>
      <c r="AM209" s="442"/>
      <c r="AN209" s="442"/>
      <c r="AO209" s="442"/>
      <c r="AP209" s="442"/>
      <c r="AQ209" s="442"/>
      <c r="AR209" s="442"/>
      <c r="AS209" s="442"/>
      <c r="AT209" s="442"/>
      <c r="AU209" s="442"/>
      <c r="AV209" s="442"/>
      <c r="AW209" s="442"/>
      <c r="AX209" s="442"/>
      <c r="AY209" s="442"/>
      <c r="AZ209" s="442"/>
    </row>
    <row r="210" spans="2:52" ht="20.100000000000001" hidden="1" customHeight="1" outlineLevel="1">
      <c r="B210" s="434"/>
      <c r="C210" s="1002"/>
      <c r="D210" s="1003"/>
      <c r="E210" s="1003"/>
      <c r="F210" s="1004"/>
      <c r="G210" s="1005"/>
      <c r="H210" s="1006"/>
      <c r="I210" s="1006"/>
      <c r="J210" s="1006"/>
      <c r="K210" s="1007"/>
      <c r="L210" s="715"/>
      <c r="M210" s="715"/>
      <c r="N210" s="715"/>
      <c r="O210" s="715"/>
      <c r="P210" s="715"/>
      <c r="Q210" s="715"/>
      <c r="R210" s="715"/>
      <c r="S210" s="716"/>
      <c r="T210" s="717"/>
      <c r="U210" s="720">
        <f t="shared" si="65"/>
        <v>0</v>
      </c>
      <c r="V210" s="721">
        <f t="shared" si="66"/>
        <v>0</v>
      </c>
      <c r="W210" s="722">
        <f t="shared" si="67"/>
        <v>0</v>
      </c>
      <c r="X210" s="442"/>
      <c r="Y210" s="442"/>
      <c r="Z210" s="442"/>
      <c r="AA210" s="442"/>
      <c r="AB210" s="442"/>
      <c r="AC210" s="442"/>
      <c r="AD210" s="442"/>
      <c r="AE210" s="442"/>
      <c r="AF210" s="442"/>
      <c r="AG210" s="442"/>
      <c r="AH210" s="442"/>
      <c r="AI210" s="442"/>
      <c r="AJ210" s="442"/>
      <c r="AK210" s="442"/>
      <c r="AL210" s="442"/>
      <c r="AM210" s="442"/>
      <c r="AN210" s="442"/>
      <c r="AO210" s="442"/>
      <c r="AP210" s="442"/>
      <c r="AQ210" s="442"/>
      <c r="AR210" s="442"/>
      <c r="AS210" s="442"/>
      <c r="AT210" s="442"/>
      <c r="AU210" s="442"/>
      <c r="AV210" s="442"/>
      <c r="AW210" s="442"/>
      <c r="AX210" s="442"/>
      <c r="AY210" s="442"/>
      <c r="AZ210" s="442"/>
    </row>
    <row r="211" spans="2:52" ht="20.100000000000001" hidden="1" customHeight="1" outlineLevel="1">
      <c r="B211" s="434"/>
      <c r="C211" s="1002"/>
      <c r="D211" s="1003"/>
      <c r="E211" s="1003"/>
      <c r="F211" s="1004"/>
      <c r="G211" s="1005"/>
      <c r="H211" s="1006"/>
      <c r="I211" s="1006"/>
      <c r="J211" s="1006"/>
      <c r="K211" s="1007"/>
      <c r="L211" s="715"/>
      <c r="M211" s="715"/>
      <c r="N211" s="715"/>
      <c r="O211" s="715"/>
      <c r="P211" s="715"/>
      <c r="Q211" s="715"/>
      <c r="R211" s="715"/>
      <c r="S211" s="716"/>
      <c r="T211" s="717"/>
      <c r="U211" s="720">
        <f t="shared" si="65"/>
        <v>0</v>
      </c>
      <c r="V211" s="721">
        <f t="shared" si="66"/>
        <v>0</v>
      </c>
      <c r="W211" s="722">
        <f t="shared" si="67"/>
        <v>0</v>
      </c>
      <c r="X211" s="442"/>
      <c r="Y211" s="442"/>
      <c r="Z211" s="442"/>
      <c r="AA211" s="442"/>
      <c r="AB211" s="442"/>
      <c r="AC211" s="442"/>
      <c r="AD211" s="442"/>
      <c r="AE211" s="442"/>
      <c r="AF211" s="442"/>
      <c r="AG211" s="442"/>
      <c r="AH211" s="442"/>
      <c r="AI211" s="442"/>
      <c r="AJ211" s="442"/>
      <c r="AK211" s="442"/>
      <c r="AL211" s="442"/>
      <c r="AM211" s="442"/>
      <c r="AN211" s="442"/>
      <c r="AO211" s="442"/>
      <c r="AP211" s="442"/>
      <c r="AQ211" s="442"/>
      <c r="AR211" s="442"/>
      <c r="AS211" s="442"/>
      <c r="AT211" s="442"/>
      <c r="AU211" s="442"/>
      <c r="AV211" s="442"/>
      <c r="AW211" s="442"/>
      <c r="AX211" s="442"/>
      <c r="AY211" s="442"/>
      <c r="AZ211" s="442"/>
    </row>
    <row r="212" spans="2:52" ht="20.100000000000001" hidden="1" customHeight="1" outlineLevel="1">
      <c r="B212" s="434"/>
      <c r="C212" s="1002"/>
      <c r="D212" s="1003"/>
      <c r="E212" s="1003"/>
      <c r="F212" s="1004"/>
      <c r="G212" s="1005"/>
      <c r="H212" s="1006"/>
      <c r="I212" s="1006"/>
      <c r="J212" s="1006"/>
      <c r="K212" s="1007"/>
      <c r="L212" s="715"/>
      <c r="M212" s="715"/>
      <c r="N212" s="715"/>
      <c r="O212" s="715"/>
      <c r="P212" s="715"/>
      <c r="Q212" s="715"/>
      <c r="R212" s="715"/>
      <c r="S212" s="716"/>
      <c r="T212" s="717"/>
      <c r="U212" s="720">
        <f t="shared" si="65"/>
        <v>0</v>
      </c>
      <c r="V212" s="721">
        <f t="shared" si="66"/>
        <v>0</v>
      </c>
      <c r="W212" s="722">
        <f t="shared" si="67"/>
        <v>0</v>
      </c>
      <c r="X212" s="442"/>
      <c r="Y212" s="442"/>
      <c r="Z212" s="442"/>
      <c r="AA212" s="442"/>
      <c r="AB212" s="442"/>
      <c r="AC212" s="442"/>
      <c r="AD212" s="442"/>
      <c r="AE212" s="442"/>
      <c r="AF212" s="442"/>
      <c r="AG212" s="442"/>
      <c r="AH212" s="442"/>
      <c r="AI212" s="442"/>
      <c r="AJ212" s="442"/>
      <c r="AK212" s="442"/>
      <c r="AL212" s="442"/>
      <c r="AM212" s="442"/>
      <c r="AN212" s="442"/>
      <c r="AO212" s="442"/>
      <c r="AP212" s="442"/>
      <c r="AQ212" s="442"/>
      <c r="AR212" s="442"/>
      <c r="AS212" s="442"/>
      <c r="AT212" s="442"/>
      <c r="AU212" s="442"/>
      <c r="AV212" s="442"/>
      <c r="AW212" s="442"/>
      <c r="AX212" s="442"/>
      <c r="AY212" s="442"/>
      <c r="AZ212" s="442"/>
    </row>
    <row r="213" spans="2:52" ht="20.100000000000001" hidden="1" customHeight="1" outlineLevel="1">
      <c r="B213" s="434"/>
      <c r="C213" s="1002"/>
      <c r="D213" s="1003"/>
      <c r="E213" s="1003"/>
      <c r="F213" s="1004"/>
      <c r="G213" s="1005"/>
      <c r="H213" s="1006"/>
      <c r="I213" s="1006"/>
      <c r="J213" s="1006"/>
      <c r="K213" s="1007"/>
      <c r="L213" s="715"/>
      <c r="M213" s="715"/>
      <c r="N213" s="715"/>
      <c r="O213" s="715"/>
      <c r="P213" s="715"/>
      <c r="Q213" s="715"/>
      <c r="R213" s="715"/>
      <c r="S213" s="716"/>
      <c r="T213" s="717"/>
      <c r="U213" s="720">
        <f t="shared" si="65"/>
        <v>0</v>
      </c>
      <c r="V213" s="721">
        <f t="shared" si="66"/>
        <v>0</v>
      </c>
      <c r="W213" s="722">
        <f t="shared" si="67"/>
        <v>0</v>
      </c>
      <c r="X213" s="442"/>
      <c r="Y213" s="442"/>
      <c r="Z213" s="442"/>
      <c r="AA213" s="442"/>
      <c r="AB213" s="442"/>
      <c r="AC213" s="442"/>
      <c r="AD213" s="442"/>
      <c r="AE213" s="442"/>
      <c r="AF213" s="442"/>
      <c r="AG213" s="442"/>
      <c r="AH213" s="442"/>
      <c r="AI213" s="442"/>
      <c r="AJ213" s="442"/>
      <c r="AK213" s="442"/>
      <c r="AL213" s="442"/>
      <c r="AM213" s="442"/>
      <c r="AN213" s="442"/>
      <c r="AO213" s="442"/>
      <c r="AP213" s="442"/>
      <c r="AQ213" s="442"/>
      <c r="AR213" s="442"/>
      <c r="AS213" s="442"/>
      <c r="AT213" s="442"/>
      <c r="AU213" s="442"/>
      <c r="AV213" s="442"/>
      <c r="AW213" s="442"/>
      <c r="AX213" s="442"/>
      <c r="AY213" s="442"/>
      <c r="AZ213" s="442"/>
    </row>
    <row r="214" spans="2:52" ht="20.100000000000001" hidden="1" customHeight="1" outlineLevel="1">
      <c r="B214" s="434"/>
      <c r="C214" s="1002"/>
      <c r="D214" s="1003"/>
      <c r="E214" s="1003"/>
      <c r="F214" s="1004"/>
      <c r="G214" s="1005"/>
      <c r="H214" s="1006"/>
      <c r="I214" s="1006"/>
      <c r="J214" s="1006"/>
      <c r="K214" s="1007"/>
      <c r="L214" s="715"/>
      <c r="M214" s="715"/>
      <c r="N214" s="715"/>
      <c r="O214" s="715"/>
      <c r="P214" s="715"/>
      <c r="Q214" s="715"/>
      <c r="R214" s="715"/>
      <c r="S214" s="716"/>
      <c r="T214" s="717"/>
      <c r="U214" s="720">
        <f t="shared" si="65"/>
        <v>0</v>
      </c>
      <c r="V214" s="721">
        <f t="shared" si="66"/>
        <v>0</v>
      </c>
      <c r="W214" s="722">
        <f t="shared" si="67"/>
        <v>0</v>
      </c>
      <c r="X214" s="442"/>
      <c r="Y214" s="442"/>
      <c r="Z214" s="442"/>
      <c r="AA214" s="442"/>
      <c r="AB214" s="442"/>
      <c r="AC214" s="442"/>
      <c r="AD214" s="442"/>
      <c r="AE214" s="442"/>
      <c r="AF214" s="442"/>
      <c r="AG214" s="442"/>
      <c r="AH214" s="442"/>
      <c r="AI214" s="442"/>
      <c r="AJ214" s="442"/>
      <c r="AK214" s="442"/>
      <c r="AL214" s="442"/>
      <c r="AM214" s="442"/>
      <c r="AN214" s="442"/>
      <c r="AO214" s="442"/>
      <c r="AP214" s="442"/>
      <c r="AQ214" s="442"/>
      <c r="AR214" s="442"/>
      <c r="AS214" s="442"/>
      <c r="AT214" s="442"/>
      <c r="AU214" s="442"/>
      <c r="AV214" s="442"/>
      <c r="AW214" s="442"/>
      <c r="AX214" s="442"/>
      <c r="AY214" s="442"/>
      <c r="AZ214" s="442"/>
    </row>
    <row r="215" spans="2:52" ht="20.100000000000001" hidden="1" customHeight="1" outlineLevel="1">
      <c r="B215" s="434"/>
      <c r="C215" s="1002"/>
      <c r="D215" s="1003"/>
      <c r="E215" s="1003"/>
      <c r="F215" s="1004"/>
      <c r="G215" s="1005"/>
      <c r="H215" s="1006"/>
      <c r="I215" s="1006"/>
      <c r="J215" s="1006"/>
      <c r="K215" s="1007"/>
      <c r="L215" s="715"/>
      <c r="M215" s="715"/>
      <c r="N215" s="715"/>
      <c r="O215" s="715"/>
      <c r="P215" s="715"/>
      <c r="Q215" s="715"/>
      <c r="R215" s="715"/>
      <c r="S215" s="716"/>
      <c r="T215" s="717"/>
      <c r="U215" s="720">
        <f t="shared" si="65"/>
        <v>0</v>
      </c>
      <c r="V215" s="721">
        <f t="shared" si="66"/>
        <v>0</v>
      </c>
      <c r="W215" s="722">
        <f t="shared" si="67"/>
        <v>0</v>
      </c>
      <c r="X215" s="442"/>
      <c r="Y215" s="442"/>
      <c r="Z215" s="442"/>
      <c r="AA215" s="442"/>
      <c r="AB215" s="442"/>
      <c r="AC215" s="442"/>
      <c r="AD215" s="442"/>
      <c r="AE215" s="442"/>
      <c r="AF215" s="442"/>
      <c r="AG215" s="442"/>
      <c r="AH215" s="442"/>
      <c r="AI215" s="442"/>
      <c r="AJ215" s="442"/>
      <c r="AK215" s="442"/>
      <c r="AL215" s="442"/>
      <c r="AM215" s="442"/>
      <c r="AN215" s="442"/>
      <c r="AO215" s="442"/>
      <c r="AP215" s="442"/>
      <c r="AQ215" s="442"/>
      <c r="AR215" s="442"/>
      <c r="AS215" s="442"/>
      <c r="AT215" s="442"/>
      <c r="AU215" s="442"/>
      <c r="AV215" s="442"/>
      <c r="AW215" s="442"/>
      <c r="AX215" s="442"/>
      <c r="AY215" s="442"/>
      <c r="AZ215" s="442"/>
    </row>
    <row r="216" spans="2:52" s="19" customFormat="1" ht="9.9499999999999993" hidden="1" customHeight="1" outlineLevel="1">
      <c r="B216" s="435"/>
      <c r="C216" s="437"/>
      <c r="D216" s="437"/>
      <c r="E216" s="437"/>
      <c r="F216" s="437"/>
      <c r="G216" s="666"/>
      <c r="H216" s="666"/>
      <c r="I216" s="666"/>
      <c r="J216" s="666"/>
      <c r="K216" s="666"/>
      <c r="L216" s="438"/>
      <c r="M216" s="438"/>
      <c r="N216" s="438"/>
      <c r="O216" s="438"/>
      <c r="P216" s="438"/>
      <c r="Q216" s="438"/>
      <c r="R216" s="438"/>
      <c r="S216" s="438"/>
      <c r="T216" s="439"/>
      <c r="U216" s="439"/>
      <c r="V216" s="439"/>
      <c r="W216" s="667"/>
      <c r="X216" s="668"/>
      <c r="Y216" s="668"/>
      <c r="Z216" s="668"/>
      <c r="AA216" s="668"/>
      <c r="AB216" s="668"/>
      <c r="AC216" s="668"/>
      <c r="AD216" s="668"/>
      <c r="AE216" s="668"/>
      <c r="AF216" s="668"/>
      <c r="AG216" s="668"/>
      <c r="AH216" s="668"/>
      <c r="AI216" s="668"/>
      <c r="AJ216" s="668"/>
      <c r="AK216" s="668"/>
      <c r="AL216" s="668"/>
      <c r="AM216" s="668"/>
      <c r="AN216" s="668"/>
      <c r="AO216" s="668"/>
      <c r="AP216" s="668"/>
      <c r="AQ216" s="668"/>
      <c r="AR216" s="668"/>
      <c r="AS216" s="668"/>
      <c r="AT216" s="668"/>
      <c r="AU216" s="668"/>
      <c r="AV216" s="668"/>
      <c r="AW216" s="668"/>
      <c r="AX216" s="668"/>
      <c r="AY216" s="668"/>
      <c r="AZ216" s="668"/>
    </row>
    <row r="217" spans="2:52" ht="20.100000000000001" customHeight="1" collapsed="1">
      <c r="B217" s="32">
        <f>B205+1</f>
        <v>18</v>
      </c>
      <c r="C217" s="1013"/>
      <c r="D217" s="1014"/>
      <c r="E217" s="1014"/>
      <c r="F217" s="1015"/>
      <c r="G217" s="1016"/>
      <c r="H217" s="1017"/>
      <c r="I217" s="1017"/>
      <c r="J217" s="1017"/>
      <c r="K217" s="1018"/>
      <c r="L217" s="701">
        <f t="shared" ref="L217:R217" si="68">SUM(L218:L227)</f>
        <v>0</v>
      </c>
      <c r="M217" s="702">
        <f t="shared" si="68"/>
        <v>0</v>
      </c>
      <c r="N217" s="703">
        <f t="shared" si="68"/>
        <v>0</v>
      </c>
      <c r="O217" s="703">
        <f t="shared" si="68"/>
        <v>0</v>
      </c>
      <c r="P217" s="702">
        <f t="shared" si="68"/>
        <v>0</v>
      </c>
      <c r="Q217" s="704">
        <f t="shared" si="68"/>
        <v>0</v>
      </c>
      <c r="R217" s="701">
        <f t="shared" si="68"/>
        <v>0</v>
      </c>
      <c r="S217" s="705">
        <v>1</v>
      </c>
      <c r="T217" s="706">
        <f>(S218*T218)+(S219*T219)+(S220*T220)+(S221*T221)+(S222*T222)+(S223*T223)+(S224*T224)+(S225*T225)+(S226*T226)+(S227*T227)</f>
        <v>0</v>
      </c>
      <c r="U217" s="665">
        <f t="shared" ref="U217:U227" si="69">S217*T217*(1+MGKZ)*(1+Gewinn)*(1+Sicherheit)</f>
        <v>0</v>
      </c>
      <c r="V217" s="643">
        <f t="shared" ref="V217:V227" si="70">R217*Fertigung</f>
        <v>0</v>
      </c>
      <c r="W217" s="50">
        <f t="shared" ref="W217:W227" si="71">L217*$E$6+M217*$M$6+N217*$M$7+O217*$M$8+P217*$E$7+Q217*$M$9+U217+V217</f>
        <v>0</v>
      </c>
      <c r="X217" s="442"/>
      <c r="Y217" s="442"/>
      <c r="Z217" s="442"/>
      <c r="AA217" s="442"/>
      <c r="AB217" s="442"/>
      <c r="AC217" s="442"/>
      <c r="AD217" s="442"/>
      <c r="AE217" s="442"/>
      <c r="AF217" s="442"/>
      <c r="AG217" s="442"/>
      <c r="AH217" s="442"/>
      <c r="AI217" s="442"/>
      <c r="AJ217" s="442"/>
      <c r="AK217" s="442"/>
      <c r="AL217" s="442"/>
      <c r="AM217" s="442"/>
      <c r="AN217" s="442"/>
      <c r="AO217" s="442"/>
      <c r="AP217" s="442"/>
      <c r="AQ217" s="442"/>
      <c r="AR217" s="442"/>
      <c r="AS217" s="442"/>
      <c r="AT217" s="442"/>
      <c r="AU217" s="442"/>
      <c r="AV217" s="442"/>
      <c r="AW217" s="442"/>
      <c r="AX217" s="442"/>
      <c r="AY217" s="442"/>
      <c r="AZ217" s="442"/>
    </row>
    <row r="218" spans="2:52" ht="20.100000000000001" hidden="1" customHeight="1" outlineLevel="1">
      <c r="B218" s="433"/>
      <c r="C218" s="1002"/>
      <c r="D218" s="1003"/>
      <c r="E218" s="1003"/>
      <c r="F218" s="1004"/>
      <c r="G218" s="1005"/>
      <c r="H218" s="1006"/>
      <c r="I218" s="1006"/>
      <c r="J218" s="1006"/>
      <c r="K218" s="1007"/>
      <c r="L218" s="715"/>
      <c r="M218" s="715"/>
      <c r="N218" s="715"/>
      <c r="O218" s="715"/>
      <c r="P218" s="715"/>
      <c r="Q218" s="715"/>
      <c r="R218" s="715"/>
      <c r="S218" s="716"/>
      <c r="T218" s="717"/>
      <c r="U218" s="720">
        <f t="shared" si="69"/>
        <v>0</v>
      </c>
      <c r="V218" s="721">
        <f t="shared" si="70"/>
        <v>0</v>
      </c>
      <c r="W218" s="722">
        <f t="shared" si="71"/>
        <v>0</v>
      </c>
      <c r="X218" s="442"/>
      <c r="Y218" s="442"/>
      <c r="Z218" s="442"/>
      <c r="AA218" s="442"/>
      <c r="AB218" s="442"/>
      <c r="AC218" s="442"/>
      <c r="AD218" s="442"/>
      <c r="AE218" s="442"/>
      <c r="AF218" s="442"/>
      <c r="AG218" s="442"/>
      <c r="AH218" s="442"/>
      <c r="AI218" s="442"/>
      <c r="AJ218" s="442"/>
      <c r="AK218" s="442"/>
      <c r="AL218" s="442"/>
      <c r="AM218" s="442"/>
      <c r="AN218" s="442"/>
      <c r="AO218" s="442"/>
      <c r="AP218" s="442"/>
      <c r="AQ218" s="442"/>
      <c r="AR218" s="442"/>
      <c r="AS218" s="442"/>
      <c r="AT218" s="442"/>
      <c r="AU218" s="442"/>
      <c r="AV218" s="442"/>
      <c r="AW218" s="442"/>
      <c r="AX218" s="442"/>
      <c r="AY218" s="442"/>
      <c r="AZ218" s="442"/>
    </row>
    <row r="219" spans="2:52" ht="20.100000000000001" hidden="1" customHeight="1" outlineLevel="1">
      <c r="B219" s="434"/>
      <c r="C219" s="1002"/>
      <c r="D219" s="1003"/>
      <c r="E219" s="1003"/>
      <c r="F219" s="1004"/>
      <c r="G219" s="1005"/>
      <c r="H219" s="1006"/>
      <c r="I219" s="1006"/>
      <c r="J219" s="1006"/>
      <c r="K219" s="1007"/>
      <c r="L219" s="715"/>
      <c r="M219" s="715"/>
      <c r="N219" s="715"/>
      <c r="O219" s="715"/>
      <c r="P219" s="715"/>
      <c r="Q219" s="715"/>
      <c r="R219" s="715"/>
      <c r="S219" s="716"/>
      <c r="T219" s="717"/>
      <c r="U219" s="720">
        <f t="shared" si="69"/>
        <v>0</v>
      </c>
      <c r="V219" s="721">
        <f t="shared" si="70"/>
        <v>0</v>
      </c>
      <c r="W219" s="722">
        <f t="shared" si="71"/>
        <v>0</v>
      </c>
      <c r="X219" s="442"/>
      <c r="Y219" s="442"/>
      <c r="Z219" s="442"/>
      <c r="AA219" s="442"/>
      <c r="AB219" s="442"/>
      <c r="AC219" s="442"/>
      <c r="AD219" s="442"/>
      <c r="AE219" s="442"/>
      <c r="AF219" s="442"/>
      <c r="AG219" s="442"/>
      <c r="AH219" s="442"/>
      <c r="AI219" s="442"/>
      <c r="AJ219" s="442"/>
      <c r="AK219" s="442"/>
      <c r="AL219" s="442"/>
      <c r="AM219" s="442"/>
      <c r="AN219" s="442"/>
      <c r="AO219" s="442"/>
      <c r="AP219" s="442"/>
      <c r="AQ219" s="442"/>
      <c r="AR219" s="442"/>
      <c r="AS219" s="442"/>
      <c r="AT219" s="442"/>
      <c r="AU219" s="442"/>
      <c r="AV219" s="442"/>
      <c r="AW219" s="442"/>
      <c r="AX219" s="442"/>
      <c r="AY219" s="442"/>
      <c r="AZ219" s="442"/>
    </row>
    <row r="220" spans="2:52" ht="20.100000000000001" hidden="1" customHeight="1" outlineLevel="1">
      <c r="B220" s="434"/>
      <c r="C220" s="1002"/>
      <c r="D220" s="1003"/>
      <c r="E220" s="1003"/>
      <c r="F220" s="1004"/>
      <c r="G220" s="1005"/>
      <c r="H220" s="1006"/>
      <c r="I220" s="1006"/>
      <c r="J220" s="1006"/>
      <c r="K220" s="1007"/>
      <c r="L220" s="715"/>
      <c r="M220" s="715"/>
      <c r="N220" s="715"/>
      <c r="O220" s="715"/>
      <c r="P220" s="715"/>
      <c r="Q220" s="715"/>
      <c r="R220" s="715"/>
      <c r="S220" s="716"/>
      <c r="T220" s="717"/>
      <c r="U220" s="720">
        <f t="shared" si="69"/>
        <v>0</v>
      </c>
      <c r="V220" s="721">
        <f t="shared" si="70"/>
        <v>0</v>
      </c>
      <c r="W220" s="722">
        <f t="shared" si="71"/>
        <v>0</v>
      </c>
      <c r="X220" s="442"/>
      <c r="Y220" s="442"/>
      <c r="Z220" s="442"/>
      <c r="AA220" s="442"/>
      <c r="AB220" s="442"/>
      <c r="AC220" s="442"/>
      <c r="AD220" s="442"/>
      <c r="AE220" s="442"/>
      <c r="AF220" s="442"/>
      <c r="AG220" s="442"/>
      <c r="AH220" s="442"/>
      <c r="AI220" s="442"/>
      <c r="AJ220" s="442"/>
      <c r="AK220" s="442"/>
      <c r="AL220" s="442"/>
      <c r="AM220" s="442"/>
      <c r="AN220" s="442"/>
      <c r="AO220" s="442"/>
      <c r="AP220" s="442"/>
      <c r="AQ220" s="442"/>
      <c r="AR220" s="442"/>
      <c r="AS220" s="442"/>
      <c r="AT220" s="442"/>
      <c r="AU220" s="442"/>
      <c r="AV220" s="442"/>
      <c r="AW220" s="442"/>
      <c r="AX220" s="442"/>
      <c r="AY220" s="442"/>
      <c r="AZ220" s="442"/>
    </row>
    <row r="221" spans="2:52" ht="20.100000000000001" hidden="1" customHeight="1" outlineLevel="1">
      <c r="B221" s="434"/>
      <c r="C221" s="1002"/>
      <c r="D221" s="1003"/>
      <c r="E221" s="1003"/>
      <c r="F221" s="1004"/>
      <c r="G221" s="1005"/>
      <c r="H221" s="1006"/>
      <c r="I221" s="1006"/>
      <c r="J221" s="1006"/>
      <c r="K221" s="1007"/>
      <c r="L221" s="715"/>
      <c r="M221" s="715"/>
      <c r="N221" s="715"/>
      <c r="O221" s="715"/>
      <c r="P221" s="715"/>
      <c r="Q221" s="715"/>
      <c r="R221" s="715"/>
      <c r="S221" s="716"/>
      <c r="T221" s="717"/>
      <c r="U221" s="720">
        <f t="shared" si="69"/>
        <v>0</v>
      </c>
      <c r="V221" s="721">
        <f t="shared" si="70"/>
        <v>0</v>
      </c>
      <c r="W221" s="722">
        <f t="shared" si="71"/>
        <v>0</v>
      </c>
      <c r="X221" s="442"/>
      <c r="Y221" s="442"/>
      <c r="Z221" s="442"/>
      <c r="AA221" s="442"/>
      <c r="AB221" s="442"/>
      <c r="AC221" s="442"/>
      <c r="AD221" s="442"/>
      <c r="AE221" s="442"/>
      <c r="AF221" s="442"/>
      <c r="AG221" s="442"/>
      <c r="AH221" s="442"/>
      <c r="AI221" s="442"/>
      <c r="AJ221" s="442"/>
      <c r="AK221" s="442"/>
      <c r="AL221" s="442"/>
      <c r="AM221" s="442"/>
      <c r="AN221" s="442"/>
      <c r="AO221" s="442"/>
      <c r="AP221" s="442"/>
      <c r="AQ221" s="442"/>
      <c r="AR221" s="442"/>
      <c r="AS221" s="442"/>
      <c r="AT221" s="442"/>
      <c r="AU221" s="442"/>
      <c r="AV221" s="442"/>
      <c r="AW221" s="442"/>
      <c r="AX221" s="442"/>
      <c r="AY221" s="442"/>
      <c r="AZ221" s="442"/>
    </row>
    <row r="222" spans="2:52" ht="20.100000000000001" hidden="1" customHeight="1" outlineLevel="1">
      <c r="B222" s="434"/>
      <c r="C222" s="1002"/>
      <c r="D222" s="1003"/>
      <c r="E222" s="1003"/>
      <c r="F222" s="1004"/>
      <c r="G222" s="1005"/>
      <c r="H222" s="1006"/>
      <c r="I222" s="1006"/>
      <c r="J222" s="1006"/>
      <c r="K222" s="1007"/>
      <c r="L222" s="715"/>
      <c r="M222" s="715"/>
      <c r="N222" s="715"/>
      <c r="O222" s="715"/>
      <c r="P222" s="715"/>
      <c r="Q222" s="715"/>
      <c r="R222" s="715"/>
      <c r="S222" s="716"/>
      <c r="T222" s="717"/>
      <c r="U222" s="720">
        <f t="shared" si="69"/>
        <v>0</v>
      </c>
      <c r="V222" s="721">
        <f t="shared" si="70"/>
        <v>0</v>
      </c>
      <c r="W222" s="722">
        <f t="shared" si="71"/>
        <v>0</v>
      </c>
      <c r="X222" s="442"/>
      <c r="Y222" s="442"/>
      <c r="Z222" s="442"/>
      <c r="AA222" s="442"/>
      <c r="AB222" s="442"/>
      <c r="AC222" s="442"/>
      <c r="AD222" s="442"/>
      <c r="AE222" s="442"/>
      <c r="AF222" s="442"/>
      <c r="AG222" s="442"/>
      <c r="AH222" s="442"/>
      <c r="AI222" s="442"/>
      <c r="AJ222" s="442"/>
      <c r="AK222" s="442"/>
      <c r="AL222" s="442"/>
      <c r="AM222" s="442"/>
      <c r="AN222" s="442"/>
      <c r="AO222" s="442"/>
      <c r="AP222" s="442"/>
      <c r="AQ222" s="442"/>
      <c r="AR222" s="442"/>
      <c r="AS222" s="442"/>
      <c r="AT222" s="442"/>
      <c r="AU222" s="442"/>
      <c r="AV222" s="442"/>
      <c r="AW222" s="442"/>
      <c r="AX222" s="442"/>
      <c r="AY222" s="442"/>
      <c r="AZ222" s="442"/>
    </row>
    <row r="223" spans="2:52" ht="20.100000000000001" hidden="1" customHeight="1" outlineLevel="1">
      <c r="B223" s="434"/>
      <c r="C223" s="1002"/>
      <c r="D223" s="1003"/>
      <c r="E223" s="1003"/>
      <c r="F223" s="1004"/>
      <c r="G223" s="1005"/>
      <c r="H223" s="1006"/>
      <c r="I223" s="1006"/>
      <c r="J223" s="1006"/>
      <c r="K223" s="1007"/>
      <c r="L223" s="715"/>
      <c r="M223" s="715"/>
      <c r="N223" s="715"/>
      <c r="O223" s="715"/>
      <c r="P223" s="715"/>
      <c r="Q223" s="715"/>
      <c r="R223" s="715"/>
      <c r="S223" s="716"/>
      <c r="T223" s="717"/>
      <c r="U223" s="720">
        <f t="shared" si="69"/>
        <v>0</v>
      </c>
      <c r="V223" s="721">
        <f t="shared" si="70"/>
        <v>0</v>
      </c>
      <c r="W223" s="722">
        <f t="shared" si="71"/>
        <v>0</v>
      </c>
      <c r="X223" s="442"/>
      <c r="Y223" s="442"/>
      <c r="Z223" s="442"/>
      <c r="AA223" s="442"/>
      <c r="AB223" s="442"/>
      <c r="AC223" s="442"/>
      <c r="AD223" s="442"/>
      <c r="AE223" s="442"/>
      <c r="AF223" s="442"/>
      <c r="AG223" s="442"/>
      <c r="AH223" s="442"/>
      <c r="AI223" s="442"/>
      <c r="AJ223" s="442"/>
      <c r="AK223" s="442"/>
      <c r="AL223" s="442"/>
      <c r="AM223" s="442"/>
      <c r="AN223" s="442"/>
      <c r="AO223" s="442"/>
      <c r="AP223" s="442"/>
      <c r="AQ223" s="442"/>
      <c r="AR223" s="442"/>
      <c r="AS223" s="442"/>
      <c r="AT223" s="442"/>
      <c r="AU223" s="442"/>
      <c r="AV223" s="442"/>
      <c r="AW223" s="442"/>
      <c r="AX223" s="442"/>
      <c r="AY223" s="442"/>
      <c r="AZ223" s="442"/>
    </row>
    <row r="224" spans="2:52" ht="20.100000000000001" hidden="1" customHeight="1" outlineLevel="1">
      <c r="B224" s="434"/>
      <c r="C224" s="1002"/>
      <c r="D224" s="1003"/>
      <c r="E224" s="1003"/>
      <c r="F224" s="1004"/>
      <c r="G224" s="1005"/>
      <c r="H224" s="1006"/>
      <c r="I224" s="1006"/>
      <c r="J224" s="1006"/>
      <c r="K224" s="1007"/>
      <c r="L224" s="715"/>
      <c r="M224" s="715"/>
      <c r="N224" s="715"/>
      <c r="O224" s="715"/>
      <c r="P224" s="715"/>
      <c r="Q224" s="715"/>
      <c r="R224" s="715"/>
      <c r="S224" s="716"/>
      <c r="T224" s="717"/>
      <c r="U224" s="720">
        <f t="shared" si="69"/>
        <v>0</v>
      </c>
      <c r="V224" s="721">
        <f t="shared" si="70"/>
        <v>0</v>
      </c>
      <c r="W224" s="722">
        <f t="shared" si="71"/>
        <v>0</v>
      </c>
      <c r="X224" s="442"/>
      <c r="Y224" s="442"/>
      <c r="Z224" s="442"/>
      <c r="AA224" s="442"/>
      <c r="AB224" s="442"/>
      <c r="AC224" s="442"/>
      <c r="AD224" s="442"/>
      <c r="AE224" s="442"/>
      <c r="AF224" s="442"/>
      <c r="AG224" s="442"/>
      <c r="AH224" s="442"/>
      <c r="AI224" s="442"/>
      <c r="AJ224" s="442"/>
      <c r="AK224" s="442"/>
      <c r="AL224" s="442"/>
      <c r="AM224" s="442"/>
      <c r="AN224" s="442"/>
      <c r="AO224" s="442"/>
      <c r="AP224" s="442"/>
      <c r="AQ224" s="442"/>
      <c r="AR224" s="442"/>
      <c r="AS224" s="442"/>
      <c r="AT224" s="442"/>
      <c r="AU224" s="442"/>
      <c r="AV224" s="442"/>
      <c r="AW224" s="442"/>
      <c r="AX224" s="442"/>
      <c r="AY224" s="442"/>
      <c r="AZ224" s="442"/>
    </row>
    <row r="225" spans="2:52" ht="20.100000000000001" hidden="1" customHeight="1" outlineLevel="1">
      <c r="B225" s="434"/>
      <c r="C225" s="1002"/>
      <c r="D225" s="1003"/>
      <c r="E225" s="1003"/>
      <c r="F225" s="1004"/>
      <c r="G225" s="1005"/>
      <c r="H225" s="1006"/>
      <c r="I225" s="1006"/>
      <c r="J225" s="1006"/>
      <c r="K225" s="1007"/>
      <c r="L225" s="715"/>
      <c r="M225" s="715"/>
      <c r="N225" s="715"/>
      <c r="O225" s="715"/>
      <c r="P225" s="715"/>
      <c r="Q225" s="715"/>
      <c r="R225" s="715"/>
      <c r="S225" s="716"/>
      <c r="T225" s="717"/>
      <c r="U225" s="720">
        <f t="shared" si="69"/>
        <v>0</v>
      </c>
      <c r="V225" s="721">
        <f t="shared" si="70"/>
        <v>0</v>
      </c>
      <c r="W225" s="722">
        <f t="shared" si="71"/>
        <v>0</v>
      </c>
      <c r="X225" s="442"/>
      <c r="Y225" s="442"/>
      <c r="Z225" s="442"/>
      <c r="AA225" s="442"/>
      <c r="AB225" s="442"/>
      <c r="AC225" s="442"/>
      <c r="AD225" s="442"/>
      <c r="AE225" s="442"/>
      <c r="AF225" s="442"/>
      <c r="AG225" s="442"/>
      <c r="AH225" s="442"/>
      <c r="AI225" s="442"/>
      <c r="AJ225" s="442"/>
      <c r="AK225" s="442"/>
      <c r="AL225" s="442"/>
      <c r="AM225" s="442"/>
      <c r="AN225" s="442"/>
      <c r="AO225" s="442"/>
      <c r="AP225" s="442"/>
      <c r="AQ225" s="442"/>
      <c r="AR225" s="442"/>
      <c r="AS225" s="442"/>
      <c r="AT225" s="442"/>
      <c r="AU225" s="442"/>
      <c r="AV225" s="442"/>
      <c r="AW225" s="442"/>
      <c r="AX225" s="442"/>
      <c r="AY225" s="442"/>
      <c r="AZ225" s="442"/>
    </row>
    <row r="226" spans="2:52" ht="20.100000000000001" hidden="1" customHeight="1" outlineLevel="1">
      <c r="B226" s="434"/>
      <c r="C226" s="1002"/>
      <c r="D226" s="1003"/>
      <c r="E226" s="1003"/>
      <c r="F226" s="1004"/>
      <c r="G226" s="1005"/>
      <c r="H226" s="1006"/>
      <c r="I226" s="1006"/>
      <c r="J226" s="1006"/>
      <c r="K226" s="1007"/>
      <c r="L226" s="715"/>
      <c r="M226" s="715"/>
      <c r="N226" s="715"/>
      <c r="O226" s="715"/>
      <c r="P226" s="715"/>
      <c r="Q226" s="715"/>
      <c r="R226" s="715"/>
      <c r="S226" s="716"/>
      <c r="T226" s="717"/>
      <c r="U226" s="720">
        <f t="shared" si="69"/>
        <v>0</v>
      </c>
      <c r="V226" s="721">
        <f t="shared" si="70"/>
        <v>0</v>
      </c>
      <c r="W226" s="722">
        <f t="shared" si="71"/>
        <v>0</v>
      </c>
      <c r="X226" s="442"/>
      <c r="Y226" s="442"/>
      <c r="Z226" s="442"/>
      <c r="AA226" s="442"/>
      <c r="AB226" s="442"/>
      <c r="AC226" s="442"/>
      <c r="AD226" s="442"/>
      <c r="AE226" s="442"/>
      <c r="AF226" s="442"/>
      <c r="AG226" s="442"/>
      <c r="AH226" s="442"/>
      <c r="AI226" s="442"/>
      <c r="AJ226" s="442"/>
      <c r="AK226" s="442"/>
      <c r="AL226" s="442"/>
      <c r="AM226" s="442"/>
      <c r="AN226" s="442"/>
      <c r="AO226" s="442"/>
      <c r="AP226" s="442"/>
      <c r="AQ226" s="442"/>
      <c r="AR226" s="442"/>
      <c r="AS226" s="442"/>
      <c r="AT226" s="442"/>
      <c r="AU226" s="442"/>
      <c r="AV226" s="442"/>
      <c r="AW226" s="442"/>
      <c r="AX226" s="442"/>
      <c r="AY226" s="442"/>
      <c r="AZ226" s="442"/>
    </row>
    <row r="227" spans="2:52" ht="20.100000000000001" hidden="1" customHeight="1" outlineLevel="1">
      <c r="B227" s="434"/>
      <c r="C227" s="1002"/>
      <c r="D227" s="1003"/>
      <c r="E227" s="1003"/>
      <c r="F227" s="1004"/>
      <c r="G227" s="1005"/>
      <c r="H227" s="1006"/>
      <c r="I227" s="1006"/>
      <c r="J227" s="1006"/>
      <c r="K227" s="1007"/>
      <c r="L227" s="715"/>
      <c r="M227" s="715"/>
      <c r="N227" s="715"/>
      <c r="O227" s="715"/>
      <c r="P227" s="715"/>
      <c r="Q227" s="715"/>
      <c r="R227" s="715"/>
      <c r="S227" s="716"/>
      <c r="T227" s="717"/>
      <c r="U227" s="720">
        <f t="shared" si="69"/>
        <v>0</v>
      </c>
      <c r="V227" s="721">
        <f t="shared" si="70"/>
        <v>0</v>
      </c>
      <c r="W227" s="722">
        <f t="shared" si="71"/>
        <v>0</v>
      </c>
      <c r="X227" s="442"/>
      <c r="Y227" s="442"/>
      <c r="Z227" s="442"/>
      <c r="AA227" s="442"/>
      <c r="AB227" s="442"/>
      <c r="AC227" s="442"/>
      <c r="AD227" s="442"/>
      <c r="AE227" s="442"/>
      <c r="AF227" s="442"/>
      <c r="AG227" s="442"/>
      <c r="AH227" s="442"/>
      <c r="AI227" s="442"/>
      <c r="AJ227" s="442"/>
      <c r="AK227" s="442"/>
      <c r="AL227" s="442"/>
      <c r="AM227" s="442"/>
      <c r="AN227" s="442"/>
      <c r="AO227" s="442"/>
      <c r="AP227" s="442"/>
      <c r="AQ227" s="442"/>
      <c r="AR227" s="442"/>
      <c r="AS227" s="442"/>
      <c r="AT227" s="442"/>
      <c r="AU227" s="442"/>
      <c r="AV227" s="442"/>
      <c r="AW227" s="442"/>
      <c r="AX227" s="442"/>
      <c r="AY227" s="442"/>
      <c r="AZ227" s="442"/>
    </row>
    <row r="228" spans="2:52" s="19" customFormat="1" ht="9.9499999999999993" hidden="1" customHeight="1" outlineLevel="1">
      <c r="B228" s="435"/>
      <c r="C228" s="437"/>
      <c r="D228" s="437"/>
      <c r="E228" s="437"/>
      <c r="F228" s="437"/>
      <c r="G228" s="666"/>
      <c r="H228" s="666"/>
      <c r="I228" s="666"/>
      <c r="J228" s="666"/>
      <c r="K228" s="666"/>
      <c r="L228" s="438"/>
      <c r="M228" s="438"/>
      <c r="N228" s="438"/>
      <c r="O228" s="438"/>
      <c r="P228" s="438"/>
      <c r="Q228" s="438"/>
      <c r="R228" s="438"/>
      <c r="S228" s="438"/>
      <c r="T228" s="439"/>
      <c r="U228" s="439"/>
      <c r="V228" s="439"/>
      <c r="W228" s="667"/>
      <c r="X228" s="668"/>
      <c r="Y228" s="668"/>
      <c r="Z228" s="668"/>
      <c r="AA228" s="668"/>
      <c r="AB228" s="668"/>
      <c r="AC228" s="668"/>
      <c r="AD228" s="668"/>
      <c r="AE228" s="668"/>
      <c r="AF228" s="668"/>
      <c r="AG228" s="668"/>
      <c r="AH228" s="668"/>
      <c r="AI228" s="668"/>
      <c r="AJ228" s="668"/>
      <c r="AK228" s="668"/>
      <c r="AL228" s="668"/>
      <c r="AM228" s="668"/>
      <c r="AN228" s="668"/>
      <c r="AO228" s="668"/>
      <c r="AP228" s="668"/>
      <c r="AQ228" s="668"/>
      <c r="AR228" s="668"/>
      <c r="AS228" s="668"/>
      <c r="AT228" s="668"/>
      <c r="AU228" s="668"/>
      <c r="AV228" s="668"/>
      <c r="AW228" s="668"/>
      <c r="AX228" s="668"/>
      <c r="AY228" s="668"/>
      <c r="AZ228" s="668"/>
    </row>
    <row r="229" spans="2:52" ht="20.100000000000001" customHeight="1" collapsed="1">
      <c r="B229" s="32">
        <f>B217+1</f>
        <v>19</v>
      </c>
      <c r="C229" s="1013"/>
      <c r="D229" s="1014"/>
      <c r="E229" s="1014"/>
      <c r="F229" s="1015"/>
      <c r="G229" s="1016"/>
      <c r="H229" s="1017"/>
      <c r="I229" s="1017"/>
      <c r="J229" s="1017"/>
      <c r="K229" s="1018"/>
      <c r="L229" s="701">
        <f t="shared" ref="L229:R229" si="72">SUM(L230:L239)</f>
        <v>0</v>
      </c>
      <c r="M229" s="702">
        <f t="shared" si="72"/>
        <v>0</v>
      </c>
      <c r="N229" s="703">
        <f t="shared" si="72"/>
        <v>0</v>
      </c>
      <c r="O229" s="703">
        <f t="shared" si="72"/>
        <v>0</v>
      </c>
      <c r="P229" s="702">
        <f t="shared" si="72"/>
        <v>0</v>
      </c>
      <c r="Q229" s="704">
        <f t="shared" si="72"/>
        <v>0</v>
      </c>
      <c r="R229" s="701">
        <f t="shared" si="72"/>
        <v>0</v>
      </c>
      <c r="S229" s="705">
        <v>1</v>
      </c>
      <c r="T229" s="706">
        <f>(S230*T230)+(S231*T231)+(S232*T232)+(S233*T233)+(S234*T234)+(S235*T235)+(S236*T236)+(S237*T237)+(S238*T238)+(S239*T239)</f>
        <v>0</v>
      </c>
      <c r="U229" s="665">
        <f t="shared" ref="U229:U239" si="73">S229*T229*(1+MGKZ)*(1+Gewinn)*(1+Sicherheit)</f>
        <v>0</v>
      </c>
      <c r="V229" s="643">
        <f t="shared" ref="V229:V239" si="74">R229*Fertigung</f>
        <v>0</v>
      </c>
      <c r="W229" s="50">
        <f t="shared" ref="W229:W239" si="75">L229*$E$6+M229*$M$6+N229*$M$7+O229*$M$8+P229*$E$7+Q229*$M$9+U229+V229</f>
        <v>0</v>
      </c>
      <c r="X229" s="442"/>
      <c r="Y229" s="442"/>
      <c r="Z229" s="442"/>
      <c r="AA229" s="442"/>
      <c r="AB229" s="442"/>
      <c r="AC229" s="442"/>
      <c r="AD229" s="442"/>
      <c r="AE229" s="442"/>
      <c r="AF229" s="442"/>
      <c r="AG229" s="442"/>
      <c r="AH229" s="442"/>
      <c r="AI229" s="442"/>
      <c r="AJ229" s="442"/>
      <c r="AK229" s="442"/>
      <c r="AL229" s="442"/>
      <c r="AM229" s="442"/>
      <c r="AN229" s="442"/>
      <c r="AO229" s="442"/>
      <c r="AP229" s="442"/>
      <c r="AQ229" s="442"/>
      <c r="AR229" s="442"/>
      <c r="AS229" s="442"/>
      <c r="AT229" s="442"/>
      <c r="AU229" s="442"/>
      <c r="AV229" s="442"/>
      <c r="AW229" s="442"/>
      <c r="AX229" s="442"/>
      <c r="AY229" s="442"/>
      <c r="AZ229" s="442"/>
    </row>
    <row r="230" spans="2:52" ht="20.100000000000001" hidden="1" customHeight="1" outlineLevel="1">
      <c r="B230" s="433"/>
      <c r="C230" s="1002"/>
      <c r="D230" s="1003"/>
      <c r="E230" s="1003"/>
      <c r="F230" s="1004"/>
      <c r="G230" s="1005"/>
      <c r="H230" s="1006"/>
      <c r="I230" s="1006"/>
      <c r="J230" s="1006"/>
      <c r="K230" s="1007"/>
      <c r="L230" s="715"/>
      <c r="M230" s="715"/>
      <c r="N230" s="715"/>
      <c r="O230" s="715"/>
      <c r="P230" s="715"/>
      <c r="Q230" s="715"/>
      <c r="R230" s="715"/>
      <c r="S230" s="716"/>
      <c r="T230" s="717"/>
      <c r="U230" s="720">
        <f t="shared" si="73"/>
        <v>0</v>
      </c>
      <c r="V230" s="721">
        <f t="shared" si="74"/>
        <v>0</v>
      </c>
      <c r="W230" s="722">
        <f t="shared" si="75"/>
        <v>0</v>
      </c>
      <c r="X230" s="442"/>
      <c r="Y230" s="442"/>
      <c r="Z230" s="442"/>
      <c r="AA230" s="442"/>
      <c r="AB230" s="442"/>
      <c r="AC230" s="442"/>
      <c r="AD230" s="442"/>
      <c r="AE230" s="442"/>
      <c r="AF230" s="442"/>
      <c r="AG230" s="442"/>
      <c r="AH230" s="442"/>
      <c r="AI230" s="442"/>
      <c r="AJ230" s="442"/>
      <c r="AK230" s="442"/>
      <c r="AL230" s="442"/>
      <c r="AM230" s="442"/>
      <c r="AN230" s="442"/>
      <c r="AO230" s="442"/>
      <c r="AP230" s="442"/>
      <c r="AQ230" s="442"/>
      <c r="AR230" s="442"/>
      <c r="AS230" s="442"/>
      <c r="AT230" s="442"/>
      <c r="AU230" s="442"/>
      <c r="AV230" s="442"/>
      <c r="AW230" s="442"/>
      <c r="AX230" s="442"/>
      <c r="AY230" s="442"/>
      <c r="AZ230" s="442"/>
    </row>
    <row r="231" spans="2:52" ht="20.100000000000001" hidden="1" customHeight="1" outlineLevel="1">
      <c r="B231" s="434"/>
      <c r="C231" s="1002"/>
      <c r="D231" s="1003"/>
      <c r="E231" s="1003"/>
      <c r="F231" s="1004"/>
      <c r="G231" s="1005"/>
      <c r="H231" s="1006"/>
      <c r="I231" s="1006"/>
      <c r="J231" s="1006"/>
      <c r="K231" s="1007"/>
      <c r="L231" s="715"/>
      <c r="M231" s="715"/>
      <c r="N231" s="715"/>
      <c r="O231" s="715"/>
      <c r="P231" s="715"/>
      <c r="Q231" s="715"/>
      <c r="R231" s="715"/>
      <c r="S231" s="716"/>
      <c r="T231" s="717"/>
      <c r="U231" s="720">
        <f t="shared" si="73"/>
        <v>0</v>
      </c>
      <c r="V231" s="721">
        <f t="shared" si="74"/>
        <v>0</v>
      </c>
      <c r="W231" s="722">
        <f t="shared" si="75"/>
        <v>0</v>
      </c>
      <c r="X231" s="442"/>
      <c r="Y231" s="442"/>
      <c r="Z231" s="442"/>
      <c r="AA231" s="442"/>
      <c r="AB231" s="442"/>
      <c r="AC231" s="442"/>
      <c r="AD231" s="442"/>
      <c r="AE231" s="442"/>
      <c r="AF231" s="442"/>
      <c r="AG231" s="442"/>
      <c r="AH231" s="442"/>
      <c r="AI231" s="442"/>
      <c r="AJ231" s="442"/>
      <c r="AK231" s="442"/>
      <c r="AL231" s="442"/>
      <c r="AM231" s="442"/>
      <c r="AN231" s="442"/>
      <c r="AO231" s="442"/>
      <c r="AP231" s="442"/>
      <c r="AQ231" s="442"/>
      <c r="AR231" s="442"/>
      <c r="AS231" s="442"/>
      <c r="AT231" s="442"/>
      <c r="AU231" s="442"/>
      <c r="AV231" s="442"/>
      <c r="AW231" s="442"/>
      <c r="AX231" s="442"/>
      <c r="AY231" s="442"/>
      <c r="AZ231" s="442"/>
    </row>
    <row r="232" spans="2:52" ht="20.100000000000001" hidden="1" customHeight="1" outlineLevel="1">
      <c r="B232" s="434"/>
      <c r="C232" s="1002"/>
      <c r="D232" s="1003"/>
      <c r="E232" s="1003"/>
      <c r="F232" s="1004"/>
      <c r="G232" s="1005"/>
      <c r="H232" s="1006"/>
      <c r="I232" s="1006"/>
      <c r="J232" s="1006"/>
      <c r="K232" s="1007"/>
      <c r="L232" s="715"/>
      <c r="M232" s="715"/>
      <c r="N232" s="715"/>
      <c r="O232" s="715"/>
      <c r="P232" s="715"/>
      <c r="Q232" s="715"/>
      <c r="R232" s="715"/>
      <c r="S232" s="716"/>
      <c r="T232" s="717"/>
      <c r="U232" s="720">
        <f t="shared" si="73"/>
        <v>0</v>
      </c>
      <c r="V232" s="721">
        <f t="shared" si="74"/>
        <v>0</v>
      </c>
      <c r="W232" s="722">
        <f t="shared" si="75"/>
        <v>0</v>
      </c>
      <c r="X232" s="442"/>
      <c r="Y232" s="442"/>
      <c r="Z232" s="442"/>
      <c r="AA232" s="442"/>
      <c r="AB232" s="442"/>
      <c r="AC232" s="442"/>
      <c r="AD232" s="442"/>
      <c r="AE232" s="442"/>
      <c r="AF232" s="442"/>
      <c r="AG232" s="442"/>
      <c r="AH232" s="442"/>
      <c r="AI232" s="442"/>
      <c r="AJ232" s="442"/>
      <c r="AK232" s="442"/>
      <c r="AL232" s="442"/>
      <c r="AM232" s="442"/>
      <c r="AN232" s="442"/>
      <c r="AO232" s="442"/>
      <c r="AP232" s="442"/>
      <c r="AQ232" s="442"/>
      <c r="AR232" s="442"/>
      <c r="AS232" s="442"/>
      <c r="AT232" s="442"/>
      <c r="AU232" s="442"/>
      <c r="AV232" s="442"/>
      <c r="AW232" s="442"/>
      <c r="AX232" s="442"/>
      <c r="AY232" s="442"/>
      <c r="AZ232" s="442"/>
    </row>
    <row r="233" spans="2:52" ht="20.100000000000001" hidden="1" customHeight="1" outlineLevel="1">
      <c r="B233" s="434"/>
      <c r="C233" s="1002"/>
      <c r="D233" s="1003"/>
      <c r="E233" s="1003"/>
      <c r="F233" s="1004"/>
      <c r="G233" s="1005"/>
      <c r="H233" s="1006"/>
      <c r="I233" s="1006"/>
      <c r="J233" s="1006"/>
      <c r="K233" s="1007"/>
      <c r="L233" s="715"/>
      <c r="M233" s="715"/>
      <c r="N233" s="715"/>
      <c r="O233" s="715"/>
      <c r="P233" s="715"/>
      <c r="Q233" s="715"/>
      <c r="R233" s="715"/>
      <c r="S233" s="716"/>
      <c r="T233" s="717"/>
      <c r="U233" s="720">
        <f t="shared" si="73"/>
        <v>0</v>
      </c>
      <c r="V233" s="721">
        <f t="shared" si="74"/>
        <v>0</v>
      </c>
      <c r="W233" s="722">
        <f t="shared" si="75"/>
        <v>0</v>
      </c>
      <c r="X233" s="442"/>
      <c r="Y233" s="442"/>
      <c r="Z233" s="442"/>
      <c r="AA233" s="442"/>
      <c r="AB233" s="442"/>
      <c r="AC233" s="442"/>
      <c r="AD233" s="442"/>
      <c r="AE233" s="442"/>
      <c r="AF233" s="442"/>
      <c r="AG233" s="442"/>
      <c r="AH233" s="442"/>
      <c r="AI233" s="442"/>
      <c r="AJ233" s="442"/>
      <c r="AK233" s="442"/>
      <c r="AL233" s="442"/>
      <c r="AM233" s="442"/>
      <c r="AN233" s="442"/>
      <c r="AO233" s="442"/>
      <c r="AP233" s="442"/>
      <c r="AQ233" s="442"/>
      <c r="AR233" s="442"/>
      <c r="AS233" s="442"/>
      <c r="AT233" s="442"/>
      <c r="AU233" s="442"/>
      <c r="AV233" s="442"/>
      <c r="AW233" s="442"/>
      <c r="AX233" s="442"/>
      <c r="AY233" s="442"/>
      <c r="AZ233" s="442"/>
    </row>
    <row r="234" spans="2:52" ht="20.100000000000001" hidden="1" customHeight="1" outlineLevel="1">
      <c r="B234" s="434"/>
      <c r="C234" s="1002"/>
      <c r="D234" s="1003"/>
      <c r="E234" s="1003"/>
      <c r="F234" s="1004"/>
      <c r="G234" s="1005"/>
      <c r="H234" s="1006"/>
      <c r="I234" s="1006"/>
      <c r="J234" s="1006"/>
      <c r="K234" s="1007"/>
      <c r="L234" s="715"/>
      <c r="M234" s="715"/>
      <c r="N234" s="715"/>
      <c r="O234" s="715"/>
      <c r="P234" s="715"/>
      <c r="Q234" s="715"/>
      <c r="R234" s="715"/>
      <c r="S234" s="716"/>
      <c r="T234" s="717"/>
      <c r="U234" s="720">
        <f t="shared" si="73"/>
        <v>0</v>
      </c>
      <c r="V234" s="721">
        <f t="shared" si="74"/>
        <v>0</v>
      </c>
      <c r="W234" s="722">
        <f t="shared" si="75"/>
        <v>0</v>
      </c>
      <c r="X234" s="442"/>
      <c r="Y234" s="442"/>
      <c r="Z234" s="442"/>
      <c r="AA234" s="442"/>
      <c r="AB234" s="442"/>
      <c r="AC234" s="442"/>
      <c r="AD234" s="442"/>
      <c r="AE234" s="442"/>
      <c r="AF234" s="442"/>
      <c r="AG234" s="442"/>
      <c r="AH234" s="442"/>
      <c r="AI234" s="442"/>
      <c r="AJ234" s="442"/>
      <c r="AK234" s="442"/>
      <c r="AL234" s="442"/>
      <c r="AM234" s="442"/>
      <c r="AN234" s="442"/>
      <c r="AO234" s="442"/>
      <c r="AP234" s="442"/>
      <c r="AQ234" s="442"/>
      <c r="AR234" s="442"/>
      <c r="AS234" s="442"/>
      <c r="AT234" s="442"/>
      <c r="AU234" s="442"/>
      <c r="AV234" s="442"/>
      <c r="AW234" s="442"/>
      <c r="AX234" s="442"/>
      <c r="AY234" s="442"/>
      <c r="AZ234" s="442"/>
    </row>
    <row r="235" spans="2:52" ht="20.100000000000001" hidden="1" customHeight="1" outlineLevel="1">
      <c r="B235" s="434"/>
      <c r="C235" s="1002"/>
      <c r="D235" s="1003"/>
      <c r="E235" s="1003"/>
      <c r="F235" s="1004"/>
      <c r="G235" s="1005"/>
      <c r="H235" s="1006"/>
      <c r="I235" s="1006"/>
      <c r="J235" s="1006"/>
      <c r="K235" s="1007"/>
      <c r="L235" s="715"/>
      <c r="M235" s="715"/>
      <c r="N235" s="715"/>
      <c r="O235" s="715"/>
      <c r="P235" s="715"/>
      <c r="Q235" s="715"/>
      <c r="R235" s="715"/>
      <c r="S235" s="716"/>
      <c r="T235" s="717"/>
      <c r="U235" s="720">
        <f t="shared" si="73"/>
        <v>0</v>
      </c>
      <c r="V235" s="721">
        <f t="shared" si="74"/>
        <v>0</v>
      </c>
      <c r="W235" s="722">
        <f t="shared" si="75"/>
        <v>0</v>
      </c>
      <c r="X235" s="442"/>
      <c r="Y235" s="442"/>
      <c r="Z235" s="442"/>
      <c r="AA235" s="442"/>
      <c r="AB235" s="442"/>
      <c r="AC235" s="442"/>
      <c r="AD235" s="442"/>
      <c r="AE235" s="442"/>
      <c r="AF235" s="442"/>
      <c r="AG235" s="442"/>
      <c r="AH235" s="442"/>
      <c r="AI235" s="442"/>
      <c r="AJ235" s="442"/>
      <c r="AK235" s="442"/>
      <c r="AL235" s="442"/>
      <c r="AM235" s="442"/>
      <c r="AN235" s="442"/>
      <c r="AO235" s="442"/>
      <c r="AP235" s="442"/>
      <c r="AQ235" s="442"/>
      <c r="AR235" s="442"/>
      <c r="AS235" s="442"/>
      <c r="AT235" s="442"/>
      <c r="AU235" s="442"/>
      <c r="AV235" s="442"/>
      <c r="AW235" s="442"/>
      <c r="AX235" s="442"/>
      <c r="AY235" s="442"/>
      <c r="AZ235" s="442"/>
    </row>
    <row r="236" spans="2:52" ht="20.100000000000001" hidden="1" customHeight="1" outlineLevel="1">
      <c r="B236" s="434"/>
      <c r="C236" s="1002"/>
      <c r="D236" s="1003"/>
      <c r="E236" s="1003"/>
      <c r="F236" s="1004"/>
      <c r="G236" s="1005"/>
      <c r="H236" s="1006"/>
      <c r="I236" s="1006"/>
      <c r="J236" s="1006"/>
      <c r="K236" s="1007"/>
      <c r="L236" s="715"/>
      <c r="M236" s="715"/>
      <c r="N236" s="715"/>
      <c r="O236" s="715"/>
      <c r="P236" s="715"/>
      <c r="Q236" s="715"/>
      <c r="R236" s="715"/>
      <c r="S236" s="716"/>
      <c r="T236" s="717"/>
      <c r="U236" s="720">
        <f t="shared" si="73"/>
        <v>0</v>
      </c>
      <c r="V236" s="721">
        <f t="shared" si="74"/>
        <v>0</v>
      </c>
      <c r="W236" s="722">
        <f t="shared" si="75"/>
        <v>0</v>
      </c>
      <c r="X236" s="442"/>
      <c r="Y236" s="442"/>
      <c r="Z236" s="442"/>
      <c r="AA236" s="442"/>
      <c r="AB236" s="442"/>
      <c r="AC236" s="442"/>
      <c r="AD236" s="442"/>
      <c r="AE236" s="442"/>
      <c r="AF236" s="442"/>
      <c r="AG236" s="442"/>
      <c r="AH236" s="442"/>
      <c r="AI236" s="442"/>
      <c r="AJ236" s="442"/>
      <c r="AK236" s="442"/>
      <c r="AL236" s="442"/>
      <c r="AM236" s="442"/>
      <c r="AN236" s="442"/>
      <c r="AO236" s="442"/>
      <c r="AP236" s="442"/>
      <c r="AQ236" s="442"/>
      <c r="AR236" s="442"/>
      <c r="AS236" s="442"/>
      <c r="AT236" s="442"/>
      <c r="AU236" s="442"/>
      <c r="AV236" s="442"/>
      <c r="AW236" s="442"/>
      <c r="AX236" s="442"/>
      <c r="AY236" s="442"/>
      <c r="AZ236" s="442"/>
    </row>
    <row r="237" spans="2:52" ht="20.100000000000001" hidden="1" customHeight="1" outlineLevel="1">
      <c r="B237" s="434"/>
      <c r="C237" s="1002"/>
      <c r="D237" s="1003"/>
      <c r="E237" s="1003"/>
      <c r="F237" s="1004"/>
      <c r="G237" s="1005"/>
      <c r="H237" s="1006"/>
      <c r="I237" s="1006"/>
      <c r="J237" s="1006"/>
      <c r="K237" s="1007"/>
      <c r="L237" s="715"/>
      <c r="M237" s="715"/>
      <c r="N237" s="715"/>
      <c r="O237" s="715"/>
      <c r="P237" s="715"/>
      <c r="Q237" s="715"/>
      <c r="R237" s="715"/>
      <c r="S237" s="716"/>
      <c r="T237" s="717"/>
      <c r="U237" s="720">
        <f t="shared" si="73"/>
        <v>0</v>
      </c>
      <c r="V237" s="721">
        <f t="shared" si="74"/>
        <v>0</v>
      </c>
      <c r="W237" s="722">
        <f t="shared" si="75"/>
        <v>0</v>
      </c>
      <c r="X237" s="442"/>
      <c r="Y237" s="442"/>
      <c r="Z237" s="442"/>
      <c r="AA237" s="442"/>
      <c r="AB237" s="442"/>
      <c r="AC237" s="442"/>
      <c r="AD237" s="442"/>
      <c r="AE237" s="442"/>
      <c r="AF237" s="442"/>
      <c r="AG237" s="442"/>
      <c r="AH237" s="442"/>
      <c r="AI237" s="442"/>
      <c r="AJ237" s="442"/>
      <c r="AK237" s="442"/>
      <c r="AL237" s="442"/>
      <c r="AM237" s="442"/>
      <c r="AN237" s="442"/>
      <c r="AO237" s="442"/>
      <c r="AP237" s="442"/>
      <c r="AQ237" s="442"/>
      <c r="AR237" s="442"/>
      <c r="AS237" s="442"/>
      <c r="AT237" s="442"/>
      <c r="AU237" s="442"/>
      <c r="AV237" s="442"/>
      <c r="AW237" s="442"/>
      <c r="AX237" s="442"/>
      <c r="AY237" s="442"/>
      <c r="AZ237" s="442"/>
    </row>
    <row r="238" spans="2:52" ht="20.100000000000001" hidden="1" customHeight="1" outlineLevel="1">
      <c r="B238" s="434"/>
      <c r="C238" s="1002"/>
      <c r="D238" s="1003"/>
      <c r="E238" s="1003"/>
      <c r="F238" s="1004"/>
      <c r="G238" s="1005"/>
      <c r="H238" s="1006"/>
      <c r="I238" s="1006"/>
      <c r="J238" s="1006"/>
      <c r="K238" s="1007"/>
      <c r="L238" s="715"/>
      <c r="M238" s="715"/>
      <c r="N238" s="715"/>
      <c r="O238" s="715"/>
      <c r="P238" s="715"/>
      <c r="Q238" s="715"/>
      <c r="R238" s="715"/>
      <c r="S238" s="716"/>
      <c r="T238" s="717"/>
      <c r="U238" s="720">
        <f t="shared" si="73"/>
        <v>0</v>
      </c>
      <c r="V238" s="721">
        <f t="shared" si="74"/>
        <v>0</v>
      </c>
      <c r="W238" s="722">
        <f t="shared" si="75"/>
        <v>0</v>
      </c>
      <c r="X238" s="442"/>
      <c r="Y238" s="442"/>
      <c r="Z238" s="442"/>
      <c r="AA238" s="442"/>
      <c r="AB238" s="442"/>
      <c r="AC238" s="442"/>
      <c r="AD238" s="442"/>
      <c r="AE238" s="442"/>
      <c r="AF238" s="442"/>
      <c r="AG238" s="442"/>
      <c r="AH238" s="442"/>
      <c r="AI238" s="442"/>
      <c r="AJ238" s="442"/>
      <c r="AK238" s="442"/>
      <c r="AL238" s="442"/>
      <c r="AM238" s="442"/>
      <c r="AN238" s="442"/>
      <c r="AO238" s="442"/>
      <c r="AP238" s="442"/>
      <c r="AQ238" s="442"/>
      <c r="AR238" s="442"/>
      <c r="AS238" s="442"/>
      <c r="AT238" s="442"/>
      <c r="AU238" s="442"/>
      <c r="AV238" s="442"/>
      <c r="AW238" s="442"/>
      <c r="AX238" s="442"/>
      <c r="AY238" s="442"/>
      <c r="AZ238" s="442"/>
    </row>
    <row r="239" spans="2:52" ht="20.100000000000001" hidden="1" customHeight="1" outlineLevel="1">
      <c r="B239" s="434"/>
      <c r="C239" s="1002"/>
      <c r="D239" s="1003"/>
      <c r="E239" s="1003"/>
      <c r="F239" s="1004"/>
      <c r="G239" s="1005"/>
      <c r="H239" s="1006"/>
      <c r="I239" s="1006"/>
      <c r="J239" s="1006"/>
      <c r="K239" s="1007"/>
      <c r="L239" s="715"/>
      <c r="M239" s="715"/>
      <c r="N239" s="715"/>
      <c r="O239" s="715"/>
      <c r="P239" s="715"/>
      <c r="Q239" s="715"/>
      <c r="R239" s="715"/>
      <c r="S239" s="716"/>
      <c r="T239" s="717"/>
      <c r="U239" s="720">
        <f t="shared" si="73"/>
        <v>0</v>
      </c>
      <c r="V239" s="721">
        <f t="shared" si="74"/>
        <v>0</v>
      </c>
      <c r="W239" s="722">
        <f t="shared" si="75"/>
        <v>0</v>
      </c>
      <c r="X239" s="442"/>
      <c r="Y239" s="442"/>
      <c r="Z239" s="442"/>
      <c r="AA239" s="442"/>
      <c r="AB239" s="442"/>
      <c r="AC239" s="442"/>
      <c r="AD239" s="442"/>
      <c r="AE239" s="442"/>
      <c r="AF239" s="442"/>
      <c r="AG239" s="442"/>
      <c r="AH239" s="442"/>
      <c r="AI239" s="442"/>
      <c r="AJ239" s="442"/>
      <c r="AK239" s="442"/>
      <c r="AL239" s="442"/>
      <c r="AM239" s="442"/>
      <c r="AN239" s="442"/>
      <c r="AO239" s="442"/>
      <c r="AP239" s="442"/>
      <c r="AQ239" s="442"/>
      <c r="AR239" s="442"/>
      <c r="AS239" s="442"/>
      <c r="AT239" s="442"/>
      <c r="AU239" s="442"/>
      <c r="AV239" s="442"/>
      <c r="AW239" s="442"/>
      <c r="AX239" s="442"/>
      <c r="AY239" s="442"/>
      <c r="AZ239" s="442"/>
    </row>
    <row r="240" spans="2:52" s="19" customFormat="1" ht="9.9499999999999993" hidden="1" customHeight="1" outlineLevel="1">
      <c r="B240" s="435"/>
      <c r="C240" s="437"/>
      <c r="D240" s="437"/>
      <c r="E240" s="437"/>
      <c r="F240" s="437"/>
      <c r="G240" s="666"/>
      <c r="H240" s="666"/>
      <c r="I240" s="666"/>
      <c r="J240" s="666"/>
      <c r="K240" s="666"/>
      <c r="L240" s="438"/>
      <c r="M240" s="438"/>
      <c r="N240" s="438"/>
      <c r="O240" s="438"/>
      <c r="P240" s="438"/>
      <c r="Q240" s="438"/>
      <c r="R240" s="438"/>
      <c r="S240" s="438"/>
      <c r="T240" s="439"/>
      <c r="U240" s="432"/>
      <c r="V240" s="432"/>
      <c r="W240" s="667"/>
      <c r="X240" s="668"/>
      <c r="Y240" s="668"/>
      <c r="Z240" s="668"/>
      <c r="AA240" s="668"/>
      <c r="AB240" s="668"/>
      <c r="AC240" s="668"/>
      <c r="AD240" s="668"/>
      <c r="AE240" s="668"/>
      <c r="AF240" s="668"/>
      <c r="AG240" s="668"/>
      <c r="AH240" s="668"/>
      <c r="AI240" s="668"/>
      <c r="AJ240" s="668"/>
      <c r="AK240" s="668"/>
      <c r="AL240" s="668"/>
      <c r="AM240" s="668"/>
      <c r="AN240" s="668"/>
      <c r="AO240" s="668"/>
      <c r="AP240" s="668"/>
      <c r="AQ240" s="668"/>
      <c r="AR240" s="668"/>
      <c r="AS240" s="668"/>
      <c r="AT240" s="668"/>
      <c r="AU240" s="668"/>
      <c r="AV240" s="668"/>
      <c r="AW240" s="668"/>
      <c r="AX240" s="668"/>
      <c r="AY240" s="668"/>
      <c r="AZ240" s="668"/>
    </row>
    <row r="241" spans="2:52" ht="20.100000000000001" customHeight="1" collapsed="1">
      <c r="B241" s="32">
        <f>B229+1</f>
        <v>20</v>
      </c>
      <c r="C241" s="1013"/>
      <c r="D241" s="1014"/>
      <c r="E241" s="1014"/>
      <c r="F241" s="1015"/>
      <c r="G241" s="1016"/>
      <c r="H241" s="1017"/>
      <c r="I241" s="1017"/>
      <c r="J241" s="1017"/>
      <c r="K241" s="1018"/>
      <c r="L241" s="701">
        <f t="shared" ref="L241:R241" si="76">SUM(L242:L251)</f>
        <v>0</v>
      </c>
      <c r="M241" s="702">
        <f t="shared" si="76"/>
        <v>0</v>
      </c>
      <c r="N241" s="703">
        <f t="shared" si="76"/>
        <v>0</v>
      </c>
      <c r="O241" s="703">
        <f t="shared" si="76"/>
        <v>0</v>
      </c>
      <c r="P241" s="702">
        <f t="shared" si="76"/>
        <v>0</v>
      </c>
      <c r="Q241" s="704">
        <f t="shared" si="76"/>
        <v>0</v>
      </c>
      <c r="R241" s="701">
        <f t="shared" si="76"/>
        <v>0</v>
      </c>
      <c r="S241" s="705">
        <v>1</v>
      </c>
      <c r="T241" s="706">
        <f>(S242*T242)+(S243*T243)+(S244*T244)+(S245*T245)+(S246*T246)+(S247*T247)+(S248*T248)+(S249*T249)+(S250*T250)+(S251*T251)</f>
        <v>0</v>
      </c>
      <c r="U241" s="665">
        <f t="shared" ref="U241:U251" si="77">S241*T241*(1+MGKZ)*(1+Gewinn)*(1+Sicherheit)</f>
        <v>0</v>
      </c>
      <c r="V241" s="643">
        <f t="shared" ref="V241:V251" si="78">R241*Fertigung</f>
        <v>0</v>
      </c>
      <c r="W241" s="50">
        <f t="shared" ref="W241:W251" si="79">L241*$E$6+M241*$M$6+N241*$M$7+O241*$M$8+P241*$E$7+Q241*$M$9+U241+V241</f>
        <v>0</v>
      </c>
      <c r="X241" s="442"/>
      <c r="Y241" s="442"/>
      <c r="Z241" s="442"/>
      <c r="AA241" s="442"/>
      <c r="AB241" s="442"/>
      <c r="AC241" s="442"/>
      <c r="AD241" s="442"/>
      <c r="AE241" s="442"/>
      <c r="AF241" s="442"/>
      <c r="AG241" s="442"/>
      <c r="AH241" s="442"/>
      <c r="AI241" s="442"/>
      <c r="AJ241" s="442"/>
      <c r="AK241" s="442"/>
      <c r="AL241" s="442"/>
      <c r="AM241" s="442"/>
      <c r="AN241" s="442"/>
      <c r="AO241" s="442"/>
      <c r="AP241" s="442"/>
      <c r="AQ241" s="442"/>
      <c r="AR241" s="442"/>
      <c r="AS241" s="442"/>
      <c r="AT241" s="442"/>
      <c r="AU241" s="442"/>
      <c r="AV241" s="442"/>
      <c r="AW241" s="442"/>
      <c r="AX241" s="442"/>
      <c r="AY241" s="442"/>
      <c r="AZ241" s="442"/>
    </row>
    <row r="242" spans="2:52" ht="20.100000000000001" hidden="1" customHeight="1" outlineLevel="1">
      <c r="B242" s="433"/>
      <c r="C242" s="1002"/>
      <c r="D242" s="1003"/>
      <c r="E242" s="1003"/>
      <c r="F242" s="1004"/>
      <c r="G242" s="1005"/>
      <c r="H242" s="1006"/>
      <c r="I242" s="1006"/>
      <c r="J242" s="1006"/>
      <c r="K242" s="1007"/>
      <c r="L242" s="715"/>
      <c r="M242" s="715"/>
      <c r="N242" s="715"/>
      <c r="O242" s="715"/>
      <c r="P242" s="715"/>
      <c r="Q242" s="715"/>
      <c r="R242" s="715"/>
      <c r="S242" s="716"/>
      <c r="T242" s="717"/>
      <c r="U242" s="720">
        <f t="shared" si="77"/>
        <v>0</v>
      </c>
      <c r="V242" s="721">
        <f t="shared" si="78"/>
        <v>0</v>
      </c>
      <c r="W242" s="722">
        <f t="shared" si="79"/>
        <v>0</v>
      </c>
      <c r="X242" s="442"/>
      <c r="Y242" s="442"/>
      <c r="Z242" s="442"/>
      <c r="AA242" s="442"/>
      <c r="AB242" s="442"/>
      <c r="AC242" s="442"/>
      <c r="AD242" s="442"/>
      <c r="AE242" s="442"/>
      <c r="AF242" s="442"/>
      <c r="AG242" s="442"/>
      <c r="AH242" s="442"/>
      <c r="AI242" s="442"/>
      <c r="AJ242" s="442"/>
      <c r="AK242" s="442"/>
      <c r="AL242" s="442"/>
      <c r="AM242" s="442"/>
      <c r="AN242" s="442"/>
      <c r="AO242" s="442"/>
      <c r="AP242" s="442"/>
      <c r="AQ242" s="442"/>
      <c r="AR242" s="442"/>
      <c r="AS242" s="442"/>
      <c r="AT242" s="442"/>
      <c r="AU242" s="442"/>
      <c r="AV242" s="442"/>
      <c r="AW242" s="442"/>
      <c r="AX242" s="442"/>
      <c r="AY242" s="442"/>
      <c r="AZ242" s="442"/>
    </row>
    <row r="243" spans="2:52" ht="20.100000000000001" hidden="1" customHeight="1" outlineLevel="1">
      <c r="B243" s="434"/>
      <c r="C243" s="1002"/>
      <c r="D243" s="1003"/>
      <c r="E243" s="1003"/>
      <c r="F243" s="1004"/>
      <c r="G243" s="1005"/>
      <c r="H243" s="1006"/>
      <c r="I243" s="1006"/>
      <c r="J243" s="1006"/>
      <c r="K243" s="1007"/>
      <c r="L243" s="715"/>
      <c r="M243" s="715"/>
      <c r="N243" s="715"/>
      <c r="O243" s="715"/>
      <c r="P243" s="715"/>
      <c r="Q243" s="715"/>
      <c r="R243" s="715"/>
      <c r="S243" s="716"/>
      <c r="T243" s="717"/>
      <c r="U243" s="720">
        <f t="shared" si="77"/>
        <v>0</v>
      </c>
      <c r="V243" s="721">
        <f t="shared" si="78"/>
        <v>0</v>
      </c>
      <c r="W243" s="722">
        <f t="shared" si="79"/>
        <v>0</v>
      </c>
      <c r="X243" s="442"/>
      <c r="Y243" s="442"/>
      <c r="Z243" s="442"/>
      <c r="AA243" s="442"/>
      <c r="AB243" s="442"/>
      <c r="AC243" s="442"/>
      <c r="AD243" s="442"/>
      <c r="AE243" s="442"/>
      <c r="AF243" s="442"/>
      <c r="AG243" s="442"/>
      <c r="AH243" s="442"/>
      <c r="AI243" s="442"/>
      <c r="AJ243" s="442"/>
      <c r="AK243" s="442"/>
      <c r="AL243" s="442"/>
      <c r="AM243" s="442"/>
      <c r="AN243" s="442"/>
      <c r="AO243" s="442"/>
      <c r="AP243" s="442"/>
      <c r="AQ243" s="442"/>
      <c r="AR243" s="442"/>
      <c r="AS243" s="442"/>
      <c r="AT243" s="442"/>
      <c r="AU243" s="442"/>
      <c r="AV243" s="442"/>
      <c r="AW243" s="442"/>
      <c r="AX243" s="442"/>
      <c r="AY243" s="442"/>
      <c r="AZ243" s="442"/>
    </row>
    <row r="244" spans="2:52" ht="20.100000000000001" hidden="1" customHeight="1" outlineLevel="1">
      <c r="B244" s="434"/>
      <c r="C244" s="1002"/>
      <c r="D244" s="1003"/>
      <c r="E244" s="1003"/>
      <c r="F244" s="1004"/>
      <c r="G244" s="1005"/>
      <c r="H244" s="1006"/>
      <c r="I244" s="1006"/>
      <c r="J244" s="1006"/>
      <c r="K244" s="1007"/>
      <c r="L244" s="715"/>
      <c r="M244" s="715"/>
      <c r="N244" s="715"/>
      <c r="O244" s="715"/>
      <c r="P244" s="715"/>
      <c r="Q244" s="715"/>
      <c r="R244" s="715"/>
      <c r="S244" s="716"/>
      <c r="T244" s="717"/>
      <c r="U244" s="720">
        <f t="shared" si="77"/>
        <v>0</v>
      </c>
      <c r="V244" s="721">
        <f t="shared" si="78"/>
        <v>0</v>
      </c>
      <c r="W244" s="722">
        <f t="shared" si="79"/>
        <v>0</v>
      </c>
      <c r="X244" s="442"/>
      <c r="Y244" s="442"/>
      <c r="Z244" s="442"/>
      <c r="AA244" s="442"/>
      <c r="AB244" s="442"/>
      <c r="AC244" s="442"/>
      <c r="AD244" s="442"/>
      <c r="AE244" s="442"/>
      <c r="AF244" s="442"/>
      <c r="AG244" s="442"/>
      <c r="AH244" s="442"/>
      <c r="AI244" s="442"/>
      <c r="AJ244" s="442"/>
      <c r="AK244" s="442"/>
      <c r="AL244" s="442"/>
      <c r="AM244" s="442"/>
      <c r="AN244" s="442"/>
      <c r="AO244" s="442"/>
      <c r="AP244" s="442"/>
      <c r="AQ244" s="442"/>
      <c r="AR244" s="442"/>
      <c r="AS244" s="442"/>
      <c r="AT244" s="442"/>
      <c r="AU244" s="442"/>
      <c r="AV244" s="442"/>
      <c r="AW244" s="442"/>
      <c r="AX244" s="442"/>
      <c r="AY244" s="442"/>
      <c r="AZ244" s="442"/>
    </row>
    <row r="245" spans="2:52" ht="20.100000000000001" hidden="1" customHeight="1" outlineLevel="1">
      <c r="B245" s="434"/>
      <c r="C245" s="1002"/>
      <c r="D245" s="1003"/>
      <c r="E245" s="1003"/>
      <c r="F245" s="1004"/>
      <c r="G245" s="1005"/>
      <c r="H245" s="1006"/>
      <c r="I245" s="1006"/>
      <c r="J245" s="1006"/>
      <c r="K245" s="1007"/>
      <c r="L245" s="715"/>
      <c r="M245" s="715"/>
      <c r="N245" s="715"/>
      <c r="O245" s="715"/>
      <c r="P245" s="715"/>
      <c r="Q245" s="715"/>
      <c r="R245" s="715"/>
      <c r="S245" s="716"/>
      <c r="T245" s="717"/>
      <c r="U245" s="720">
        <f t="shared" si="77"/>
        <v>0</v>
      </c>
      <c r="V245" s="721">
        <f t="shared" si="78"/>
        <v>0</v>
      </c>
      <c r="W245" s="722">
        <f t="shared" si="79"/>
        <v>0</v>
      </c>
      <c r="X245" s="442"/>
      <c r="Y245" s="442"/>
      <c r="Z245" s="442"/>
      <c r="AA245" s="442"/>
      <c r="AB245" s="442"/>
      <c r="AC245" s="442"/>
      <c r="AD245" s="442"/>
      <c r="AE245" s="442"/>
      <c r="AF245" s="442"/>
      <c r="AG245" s="442"/>
      <c r="AH245" s="442"/>
      <c r="AI245" s="442"/>
      <c r="AJ245" s="442"/>
      <c r="AK245" s="442"/>
      <c r="AL245" s="442"/>
      <c r="AM245" s="442"/>
      <c r="AN245" s="442"/>
      <c r="AO245" s="442"/>
      <c r="AP245" s="442"/>
      <c r="AQ245" s="442"/>
      <c r="AR245" s="442"/>
      <c r="AS245" s="442"/>
      <c r="AT245" s="442"/>
      <c r="AU245" s="442"/>
      <c r="AV245" s="442"/>
      <c r="AW245" s="442"/>
      <c r="AX245" s="442"/>
      <c r="AY245" s="442"/>
      <c r="AZ245" s="442"/>
    </row>
    <row r="246" spans="2:52" ht="20.100000000000001" hidden="1" customHeight="1" outlineLevel="1">
      <c r="B246" s="434"/>
      <c r="C246" s="1002"/>
      <c r="D246" s="1003"/>
      <c r="E246" s="1003"/>
      <c r="F246" s="1004"/>
      <c r="G246" s="1005"/>
      <c r="H246" s="1006"/>
      <c r="I246" s="1006"/>
      <c r="J246" s="1006"/>
      <c r="K246" s="1007"/>
      <c r="L246" s="715"/>
      <c r="M246" s="715"/>
      <c r="N246" s="715"/>
      <c r="O246" s="715"/>
      <c r="P246" s="715"/>
      <c r="Q246" s="715"/>
      <c r="R246" s="715"/>
      <c r="S246" s="716"/>
      <c r="T246" s="717"/>
      <c r="U246" s="720">
        <f t="shared" si="77"/>
        <v>0</v>
      </c>
      <c r="V246" s="721">
        <f t="shared" si="78"/>
        <v>0</v>
      </c>
      <c r="W246" s="722">
        <f t="shared" si="79"/>
        <v>0</v>
      </c>
      <c r="X246" s="442"/>
      <c r="Y246" s="442"/>
      <c r="Z246" s="442"/>
      <c r="AA246" s="442"/>
      <c r="AB246" s="442"/>
      <c r="AC246" s="442"/>
      <c r="AD246" s="442"/>
      <c r="AE246" s="442"/>
      <c r="AF246" s="442"/>
      <c r="AG246" s="442"/>
      <c r="AH246" s="442"/>
      <c r="AI246" s="442"/>
      <c r="AJ246" s="442"/>
      <c r="AK246" s="442"/>
      <c r="AL246" s="442"/>
      <c r="AM246" s="442"/>
      <c r="AN246" s="442"/>
      <c r="AO246" s="442"/>
      <c r="AP246" s="442"/>
      <c r="AQ246" s="442"/>
      <c r="AR246" s="442"/>
      <c r="AS246" s="442"/>
      <c r="AT246" s="442"/>
      <c r="AU246" s="442"/>
      <c r="AV246" s="442"/>
      <c r="AW246" s="442"/>
      <c r="AX246" s="442"/>
      <c r="AY246" s="442"/>
      <c r="AZ246" s="442"/>
    </row>
    <row r="247" spans="2:52" ht="20.100000000000001" hidden="1" customHeight="1" outlineLevel="1">
      <c r="B247" s="434"/>
      <c r="C247" s="1002"/>
      <c r="D247" s="1003"/>
      <c r="E247" s="1003"/>
      <c r="F247" s="1004"/>
      <c r="G247" s="1005"/>
      <c r="H247" s="1006"/>
      <c r="I247" s="1006"/>
      <c r="J247" s="1006"/>
      <c r="K247" s="1007"/>
      <c r="L247" s="715"/>
      <c r="M247" s="715"/>
      <c r="N247" s="715"/>
      <c r="O247" s="715"/>
      <c r="P247" s="715"/>
      <c r="Q247" s="715"/>
      <c r="R247" s="715"/>
      <c r="S247" s="716"/>
      <c r="T247" s="717"/>
      <c r="U247" s="720">
        <f t="shared" si="77"/>
        <v>0</v>
      </c>
      <c r="V247" s="721">
        <f t="shared" si="78"/>
        <v>0</v>
      </c>
      <c r="W247" s="722">
        <f t="shared" si="79"/>
        <v>0</v>
      </c>
      <c r="X247" s="442"/>
      <c r="Y247" s="442"/>
      <c r="Z247" s="442"/>
      <c r="AA247" s="442"/>
      <c r="AB247" s="442"/>
      <c r="AC247" s="442"/>
      <c r="AD247" s="442"/>
      <c r="AE247" s="442"/>
      <c r="AF247" s="442"/>
      <c r="AG247" s="442"/>
      <c r="AH247" s="442"/>
      <c r="AI247" s="442"/>
      <c r="AJ247" s="442"/>
      <c r="AK247" s="442"/>
      <c r="AL247" s="442"/>
      <c r="AM247" s="442"/>
      <c r="AN247" s="442"/>
      <c r="AO247" s="442"/>
      <c r="AP247" s="442"/>
      <c r="AQ247" s="442"/>
      <c r="AR247" s="442"/>
      <c r="AS247" s="442"/>
      <c r="AT247" s="442"/>
      <c r="AU247" s="442"/>
      <c r="AV247" s="442"/>
      <c r="AW247" s="442"/>
      <c r="AX247" s="442"/>
      <c r="AY247" s="442"/>
      <c r="AZ247" s="442"/>
    </row>
    <row r="248" spans="2:52" ht="20.100000000000001" hidden="1" customHeight="1" outlineLevel="1">
      <c r="B248" s="434"/>
      <c r="C248" s="1002"/>
      <c r="D248" s="1003"/>
      <c r="E248" s="1003"/>
      <c r="F248" s="1004"/>
      <c r="G248" s="1005"/>
      <c r="H248" s="1006"/>
      <c r="I248" s="1006"/>
      <c r="J248" s="1006"/>
      <c r="K248" s="1007"/>
      <c r="L248" s="715"/>
      <c r="M248" s="715"/>
      <c r="N248" s="715"/>
      <c r="O248" s="715"/>
      <c r="P248" s="715"/>
      <c r="Q248" s="715"/>
      <c r="R248" s="715"/>
      <c r="S248" s="716"/>
      <c r="T248" s="717"/>
      <c r="U248" s="720">
        <f t="shared" si="77"/>
        <v>0</v>
      </c>
      <c r="V248" s="721">
        <f t="shared" si="78"/>
        <v>0</v>
      </c>
      <c r="W248" s="722">
        <f t="shared" si="79"/>
        <v>0</v>
      </c>
      <c r="X248" s="442"/>
      <c r="Y248" s="442"/>
      <c r="Z248" s="442"/>
      <c r="AA248" s="442"/>
      <c r="AB248" s="442"/>
      <c r="AC248" s="442"/>
      <c r="AD248" s="442"/>
      <c r="AE248" s="442"/>
      <c r="AF248" s="442"/>
      <c r="AG248" s="442"/>
      <c r="AH248" s="442"/>
      <c r="AI248" s="442"/>
      <c r="AJ248" s="442"/>
      <c r="AK248" s="442"/>
      <c r="AL248" s="442"/>
      <c r="AM248" s="442"/>
      <c r="AN248" s="442"/>
      <c r="AO248" s="442"/>
      <c r="AP248" s="442"/>
      <c r="AQ248" s="442"/>
      <c r="AR248" s="442"/>
      <c r="AS248" s="442"/>
      <c r="AT248" s="442"/>
      <c r="AU248" s="442"/>
      <c r="AV248" s="442"/>
      <c r="AW248" s="442"/>
      <c r="AX248" s="442"/>
      <c r="AY248" s="442"/>
      <c r="AZ248" s="442"/>
    </row>
    <row r="249" spans="2:52" ht="20.100000000000001" hidden="1" customHeight="1" outlineLevel="1">
      <c r="B249" s="434"/>
      <c r="C249" s="1002"/>
      <c r="D249" s="1003"/>
      <c r="E249" s="1003"/>
      <c r="F249" s="1004"/>
      <c r="G249" s="1005"/>
      <c r="H249" s="1006"/>
      <c r="I249" s="1006"/>
      <c r="J249" s="1006"/>
      <c r="K249" s="1007"/>
      <c r="L249" s="715"/>
      <c r="M249" s="715"/>
      <c r="N249" s="715"/>
      <c r="O249" s="715"/>
      <c r="P249" s="715"/>
      <c r="Q249" s="715"/>
      <c r="R249" s="715"/>
      <c r="S249" s="716"/>
      <c r="T249" s="717"/>
      <c r="U249" s="720">
        <f t="shared" si="77"/>
        <v>0</v>
      </c>
      <c r="V249" s="721">
        <f t="shared" si="78"/>
        <v>0</v>
      </c>
      <c r="W249" s="722">
        <f t="shared" si="79"/>
        <v>0</v>
      </c>
      <c r="X249" s="442"/>
      <c r="Y249" s="442"/>
      <c r="Z249" s="442"/>
      <c r="AA249" s="442"/>
      <c r="AB249" s="442"/>
      <c r="AC249" s="442"/>
      <c r="AD249" s="442"/>
      <c r="AE249" s="442"/>
      <c r="AF249" s="442"/>
      <c r="AG249" s="442"/>
      <c r="AH249" s="442"/>
      <c r="AI249" s="442"/>
      <c r="AJ249" s="442"/>
      <c r="AK249" s="442"/>
      <c r="AL249" s="442"/>
      <c r="AM249" s="442"/>
      <c r="AN249" s="442"/>
      <c r="AO249" s="442"/>
      <c r="AP249" s="442"/>
      <c r="AQ249" s="442"/>
      <c r="AR249" s="442"/>
      <c r="AS249" s="442"/>
      <c r="AT249" s="442"/>
      <c r="AU249" s="442"/>
      <c r="AV249" s="442"/>
      <c r="AW249" s="442"/>
      <c r="AX249" s="442"/>
      <c r="AY249" s="442"/>
      <c r="AZ249" s="442"/>
    </row>
    <row r="250" spans="2:52" ht="20.100000000000001" hidden="1" customHeight="1" outlineLevel="1">
      <c r="B250" s="434"/>
      <c r="C250" s="1002"/>
      <c r="D250" s="1003"/>
      <c r="E250" s="1003"/>
      <c r="F250" s="1004"/>
      <c r="G250" s="1005"/>
      <c r="H250" s="1006"/>
      <c r="I250" s="1006"/>
      <c r="J250" s="1006"/>
      <c r="K250" s="1007"/>
      <c r="L250" s="715"/>
      <c r="M250" s="715"/>
      <c r="N250" s="715"/>
      <c r="O250" s="715"/>
      <c r="P250" s="715"/>
      <c r="Q250" s="715"/>
      <c r="R250" s="715"/>
      <c r="S250" s="716"/>
      <c r="T250" s="717"/>
      <c r="U250" s="720">
        <f t="shared" si="77"/>
        <v>0</v>
      </c>
      <c r="V250" s="721">
        <f t="shared" si="78"/>
        <v>0</v>
      </c>
      <c r="W250" s="722">
        <f t="shared" si="79"/>
        <v>0</v>
      </c>
      <c r="X250" s="442"/>
      <c r="Y250" s="442"/>
      <c r="Z250" s="442"/>
      <c r="AA250" s="442"/>
      <c r="AB250" s="442"/>
      <c r="AC250" s="442"/>
      <c r="AD250" s="442"/>
      <c r="AE250" s="442"/>
      <c r="AF250" s="442"/>
      <c r="AG250" s="442"/>
      <c r="AH250" s="442"/>
      <c r="AI250" s="442"/>
      <c r="AJ250" s="442"/>
      <c r="AK250" s="442"/>
      <c r="AL250" s="442"/>
      <c r="AM250" s="442"/>
      <c r="AN250" s="442"/>
      <c r="AO250" s="442"/>
      <c r="AP250" s="442"/>
      <c r="AQ250" s="442"/>
      <c r="AR250" s="442"/>
      <c r="AS250" s="442"/>
      <c r="AT250" s="442"/>
      <c r="AU250" s="442"/>
      <c r="AV250" s="442"/>
      <c r="AW250" s="442"/>
      <c r="AX250" s="442"/>
      <c r="AY250" s="442"/>
      <c r="AZ250" s="442"/>
    </row>
    <row r="251" spans="2:52" ht="20.100000000000001" hidden="1" customHeight="1" outlineLevel="1">
      <c r="B251" s="434"/>
      <c r="C251" s="1002"/>
      <c r="D251" s="1003"/>
      <c r="E251" s="1003"/>
      <c r="F251" s="1004"/>
      <c r="G251" s="1005"/>
      <c r="H251" s="1006"/>
      <c r="I251" s="1006"/>
      <c r="J251" s="1006"/>
      <c r="K251" s="1007"/>
      <c r="L251" s="715"/>
      <c r="M251" s="715"/>
      <c r="N251" s="715"/>
      <c r="O251" s="715"/>
      <c r="P251" s="715"/>
      <c r="Q251" s="715"/>
      <c r="R251" s="715"/>
      <c r="S251" s="716"/>
      <c r="T251" s="717"/>
      <c r="U251" s="720">
        <f t="shared" si="77"/>
        <v>0</v>
      </c>
      <c r="V251" s="721">
        <f t="shared" si="78"/>
        <v>0</v>
      </c>
      <c r="W251" s="722">
        <f t="shared" si="79"/>
        <v>0</v>
      </c>
      <c r="X251" s="442"/>
      <c r="Y251" s="442"/>
      <c r="Z251" s="442"/>
      <c r="AA251" s="442"/>
      <c r="AB251" s="442"/>
      <c r="AC251" s="442"/>
      <c r="AD251" s="442"/>
      <c r="AE251" s="442"/>
      <c r="AF251" s="442"/>
      <c r="AG251" s="442"/>
      <c r="AH251" s="442"/>
      <c r="AI251" s="442"/>
      <c r="AJ251" s="442"/>
      <c r="AK251" s="442"/>
      <c r="AL251" s="442"/>
      <c r="AM251" s="442"/>
      <c r="AN251" s="442"/>
      <c r="AO251" s="442"/>
      <c r="AP251" s="442"/>
      <c r="AQ251" s="442"/>
      <c r="AR251" s="442"/>
      <c r="AS251" s="442"/>
      <c r="AT251" s="442"/>
      <c r="AU251" s="442"/>
      <c r="AV251" s="442"/>
      <c r="AW251" s="442"/>
      <c r="AX251" s="442"/>
      <c r="AY251" s="442"/>
      <c r="AZ251" s="442"/>
    </row>
    <row r="252" spans="2:52" s="19" customFormat="1" ht="9.9499999999999993" hidden="1" customHeight="1" outlineLevel="1">
      <c r="B252" s="435"/>
      <c r="C252" s="437"/>
      <c r="D252" s="437"/>
      <c r="E252" s="437"/>
      <c r="F252" s="437"/>
      <c r="G252" s="666"/>
      <c r="H252" s="666"/>
      <c r="I252" s="666"/>
      <c r="J252" s="666"/>
      <c r="K252" s="666"/>
      <c r="L252" s="438"/>
      <c r="M252" s="438"/>
      <c r="N252" s="438"/>
      <c r="O252" s="438"/>
      <c r="P252" s="438"/>
      <c r="Q252" s="438"/>
      <c r="R252" s="438"/>
      <c r="S252" s="438"/>
      <c r="T252" s="439"/>
      <c r="U252" s="439"/>
      <c r="V252" s="439"/>
      <c r="W252" s="667"/>
      <c r="X252" s="668"/>
      <c r="Y252" s="668"/>
      <c r="Z252" s="668"/>
      <c r="AA252" s="668"/>
      <c r="AB252" s="668"/>
      <c r="AC252" s="668"/>
      <c r="AD252" s="668"/>
      <c r="AE252" s="668"/>
      <c r="AF252" s="668"/>
      <c r="AG252" s="668"/>
      <c r="AH252" s="668"/>
      <c r="AI252" s="668"/>
      <c r="AJ252" s="668"/>
      <c r="AK252" s="668"/>
      <c r="AL252" s="668"/>
      <c r="AM252" s="668"/>
      <c r="AN252" s="668"/>
      <c r="AO252" s="668"/>
      <c r="AP252" s="668"/>
      <c r="AQ252" s="668"/>
      <c r="AR252" s="668"/>
      <c r="AS252" s="668"/>
      <c r="AT252" s="668"/>
      <c r="AU252" s="668"/>
      <c r="AV252" s="668"/>
      <c r="AW252" s="668"/>
      <c r="AX252" s="668"/>
      <c r="AY252" s="668"/>
      <c r="AZ252" s="668"/>
    </row>
    <row r="253" spans="2:52" ht="20.100000000000001" customHeight="1" collapsed="1">
      <c r="B253" s="32">
        <f>B241+1</f>
        <v>21</v>
      </c>
      <c r="C253" s="1013"/>
      <c r="D253" s="1014"/>
      <c r="E253" s="1014"/>
      <c r="F253" s="1015"/>
      <c r="G253" s="1016"/>
      <c r="H253" s="1017"/>
      <c r="I253" s="1017"/>
      <c r="J253" s="1017"/>
      <c r="K253" s="1018"/>
      <c r="L253" s="701">
        <f t="shared" ref="L253:R253" si="80">SUM(L254:L263)</f>
        <v>0</v>
      </c>
      <c r="M253" s="702">
        <f t="shared" si="80"/>
        <v>0</v>
      </c>
      <c r="N253" s="703">
        <f t="shared" si="80"/>
        <v>0</v>
      </c>
      <c r="O253" s="703">
        <f t="shared" si="80"/>
        <v>0</v>
      </c>
      <c r="P253" s="702">
        <f t="shared" si="80"/>
        <v>0</v>
      </c>
      <c r="Q253" s="704">
        <f t="shared" si="80"/>
        <v>0</v>
      </c>
      <c r="R253" s="701">
        <f t="shared" si="80"/>
        <v>0</v>
      </c>
      <c r="S253" s="705">
        <v>1</v>
      </c>
      <c r="T253" s="706">
        <f>(S254*T254)+(S255*T255)+(S256*T256)+(S257*T257)+(S258*T258)+(S259*T259)+(S260*T260)+(S261*T261)+(S262*T262)+(S263*T263)</f>
        <v>0</v>
      </c>
      <c r="U253" s="665">
        <f t="shared" ref="U253:U263" si="81">S253*T253*(1+MGKZ)*(1+Gewinn)*(1+Sicherheit)</f>
        <v>0</v>
      </c>
      <c r="V253" s="643">
        <f t="shared" ref="V253:V263" si="82">R253*Fertigung</f>
        <v>0</v>
      </c>
      <c r="W253" s="50">
        <f t="shared" ref="W253:W263" si="83">L253*$E$6+M253*$M$6+N253*$M$7+O253*$M$8+P253*$E$7+Q253*$M$9+U253+V253</f>
        <v>0</v>
      </c>
      <c r="X253" s="442"/>
      <c r="Y253" s="442"/>
      <c r="Z253" s="442"/>
      <c r="AA253" s="442"/>
      <c r="AB253" s="442"/>
      <c r="AC253" s="442"/>
      <c r="AD253" s="442"/>
      <c r="AE253" s="442"/>
      <c r="AF253" s="442"/>
      <c r="AG253" s="442"/>
      <c r="AH253" s="442"/>
      <c r="AI253" s="442"/>
      <c r="AJ253" s="442"/>
      <c r="AK253" s="442"/>
      <c r="AL253" s="442"/>
      <c r="AM253" s="442"/>
      <c r="AN253" s="442"/>
      <c r="AO253" s="442"/>
      <c r="AP253" s="442"/>
      <c r="AQ253" s="442"/>
      <c r="AR253" s="442"/>
      <c r="AS253" s="442"/>
      <c r="AT253" s="442"/>
      <c r="AU253" s="442"/>
      <c r="AV253" s="442"/>
      <c r="AW253" s="442"/>
      <c r="AX253" s="442"/>
      <c r="AY253" s="442"/>
      <c r="AZ253" s="442"/>
    </row>
    <row r="254" spans="2:52" ht="20.100000000000001" hidden="1" customHeight="1" outlineLevel="1">
      <c r="B254" s="433"/>
      <c r="C254" s="1002"/>
      <c r="D254" s="1003"/>
      <c r="E254" s="1003"/>
      <c r="F254" s="1004"/>
      <c r="G254" s="1005"/>
      <c r="H254" s="1006"/>
      <c r="I254" s="1006"/>
      <c r="J254" s="1006"/>
      <c r="K254" s="1007"/>
      <c r="L254" s="715"/>
      <c r="M254" s="715"/>
      <c r="N254" s="715"/>
      <c r="O254" s="715"/>
      <c r="P254" s="715"/>
      <c r="Q254" s="715"/>
      <c r="R254" s="715"/>
      <c r="S254" s="716"/>
      <c r="T254" s="717"/>
      <c r="U254" s="720">
        <f t="shared" si="81"/>
        <v>0</v>
      </c>
      <c r="V254" s="721">
        <f t="shared" si="82"/>
        <v>0</v>
      </c>
      <c r="W254" s="722">
        <f t="shared" si="83"/>
        <v>0</v>
      </c>
      <c r="X254" s="442"/>
      <c r="Y254" s="442"/>
      <c r="Z254" s="442"/>
      <c r="AA254" s="442"/>
      <c r="AB254" s="442"/>
      <c r="AC254" s="442"/>
      <c r="AD254" s="442"/>
      <c r="AE254" s="442"/>
      <c r="AF254" s="442"/>
      <c r="AG254" s="442"/>
      <c r="AH254" s="442"/>
      <c r="AI254" s="442"/>
      <c r="AJ254" s="442"/>
      <c r="AK254" s="442"/>
      <c r="AL254" s="442"/>
      <c r="AM254" s="442"/>
      <c r="AN254" s="442"/>
      <c r="AO254" s="442"/>
      <c r="AP254" s="442"/>
      <c r="AQ254" s="442"/>
      <c r="AR254" s="442"/>
      <c r="AS254" s="442"/>
      <c r="AT254" s="442"/>
      <c r="AU254" s="442"/>
      <c r="AV254" s="442"/>
      <c r="AW254" s="442"/>
      <c r="AX254" s="442"/>
      <c r="AY254" s="442"/>
      <c r="AZ254" s="442"/>
    </row>
    <row r="255" spans="2:52" ht="20.100000000000001" hidden="1" customHeight="1" outlineLevel="1">
      <c r="B255" s="434"/>
      <c r="C255" s="1002"/>
      <c r="D255" s="1003"/>
      <c r="E255" s="1003"/>
      <c r="F255" s="1004"/>
      <c r="G255" s="1005"/>
      <c r="H255" s="1006"/>
      <c r="I255" s="1006"/>
      <c r="J255" s="1006"/>
      <c r="K255" s="1007"/>
      <c r="L255" s="715"/>
      <c r="M255" s="715"/>
      <c r="N255" s="715"/>
      <c r="O255" s="715"/>
      <c r="P255" s="715"/>
      <c r="Q255" s="715"/>
      <c r="R255" s="715"/>
      <c r="S255" s="716"/>
      <c r="T255" s="717"/>
      <c r="U255" s="720">
        <f t="shared" si="81"/>
        <v>0</v>
      </c>
      <c r="V255" s="721">
        <f t="shared" si="82"/>
        <v>0</v>
      </c>
      <c r="W255" s="722">
        <f t="shared" si="83"/>
        <v>0</v>
      </c>
      <c r="X255" s="442"/>
      <c r="Y255" s="442"/>
      <c r="Z255" s="442"/>
      <c r="AA255" s="442"/>
      <c r="AB255" s="442"/>
      <c r="AC255" s="442"/>
      <c r="AD255" s="442"/>
      <c r="AE255" s="442"/>
      <c r="AF255" s="442"/>
      <c r="AG255" s="442"/>
      <c r="AH255" s="442"/>
      <c r="AI255" s="442"/>
      <c r="AJ255" s="442"/>
      <c r="AK255" s="442"/>
      <c r="AL255" s="442"/>
      <c r="AM255" s="442"/>
      <c r="AN255" s="442"/>
      <c r="AO255" s="442"/>
      <c r="AP255" s="442"/>
      <c r="AQ255" s="442"/>
      <c r="AR255" s="442"/>
      <c r="AS255" s="442"/>
      <c r="AT255" s="442"/>
      <c r="AU255" s="442"/>
      <c r="AV255" s="442"/>
      <c r="AW255" s="442"/>
      <c r="AX255" s="442"/>
      <c r="AY255" s="442"/>
      <c r="AZ255" s="442"/>
    </row>
    <row r="256" spans="2:52" ht="20.100000000000001" hidden="1" customHeight="1" outlineLevel="1">
      <c r="B256" s="434"/>
      <c r="C256" s="1002"/>
      <c r="D256" s="1003"/>
      <c r="E256" s="1003"/>
      <c r="F256" s="1004"/>
      <c r="G256" s="1005"/>
      <c r="H256" s="1006"/>
      <c r="I256" s="1006"/>
      <c r="J256" s="1006"/>
      <c r="K256" s="1007"/>
      <c r="L256" s="715"/>
      <c r="M256" s="715"/>
      <c r="N256" s="715"/>
      <c r="O256" s="715"/>
      <c r="P256" s="715"/>
      <c r="Q256" s="715"/>
      <c r="R256" s="715"/>
      <c r="S256" s="716"/>
      <c r="T256" s="717"/>
      <c r="U256" s="720">
        <f t="shared" si="81"/>
        <v>0</v>
      </c>
      <c r="V256" s="721">
        <f t="shared" si="82"/>
        <v>0</v>
      </c>
      <c r="W256" s="722">
        <f t="shared" si="83"/>
        <v>0</v>
      </c>
      <c r="X256" s="442"/>
      <c r="Y256" s="442"/>
      <c r="Z256" s="442"/>
      <c r="AA256" s="442"/>
      <c r="AB256" s="442"/>
      <c r="AC256" s="442"/>
      <c r="AD256" s="442"/>
      <c r="AE256" s="442"/>
      <c r="AF256" s="442"/>
      <c r="AG256" s="442"/>
      <c r="AH256" s="442"/>
      <c r="AI256" s="442"/>
      <c r="AJ256" s="442"/>
      <c r="AK256" s="442"/>
      <c r="AL256" s="442"/>
      <c r="AM256" s="442"/>
      <c r="AN256" s="442"/>
      <c r="AO256" s="442"/>
      <c r="AP256" s="442"/>
      <c r="AQ256" s="442"/>
      <c r="AR256" s="442"/>
      <c r="AS256" s="442"/>
      <c r="AT256" s="442"/>
      <c r="AU256" s="442"/>
      <c r="AV256" s="442"/>
      <c r="AW256" s="442"/>
      <c r="AX256" s="442"/>
      <c r="AY256" s="442"/>
      <c r="AZ256" s="442"/>
    </row>
    <row r="257" spans="2:52" ht="20.100000000000001" hidden="1" customHeight="1" outlineLevel="1">
      <c r="B257" s="434"/>
      <c r="C257" s="1002"/>
      <c r="D257" s="1003"/>
      <c r="E257" s="1003"/>
      <c r="F257" s="1004"/>
      <c r="G257" s="1005"/>
      <c r="H257" s="1006"/>
      <c r="I257" s="1006"/>
      <c r="J257" s="1006"/>
      <c r="K257" s="1007"/>
      <c r="L257" s="715"/>
      <c r="M257" s="715"/>
      <c r="N257" s="715"/>
      <c r="O257" s="715"/>
      <c r="P257" s="715"/>
      <c r="Q257" s="715"/>
      <c r="R257" s="715"/>
      <c r="S257" s="716"/>
      <c r="T257" s="717"/>
      <c r="U257" s="720">
        <f t="shared" si="81"/>
        <v>0</v>
      </c>
      <c r="V257" s="721">
        <f t="shared" si="82"/>
        <v>0</v>
      </c>
      <c r="W257" s="722">
        <f t="shared" si="83"/>
        <v>0</v>
      </c>
      <c r="X257" s="442"/>
      <c r="Y257" s="442"/>
      <c r="Z257" s="442"/>
      <c r="AA257" s="442"/>
      <c r="AB257" s="442"/>
      <c r="AC257" s="442"/>
      <c r="AD257" s="442"/>
      <c r="AE257" s="442"/>
      <c r="AF257" s="442"/>
      <c r="AG257" s="442"/>
      <c r="AH257" s="442"/>
      <c r="AI257" s="442"/>
      <c r="AJ257" s="442"/>
      <c r="AK257" s="442"/>
      <c r="AL257" s="442"/>
      <c r="AM257" s="442"/>
      <c r="AN257" s="442"/>
      <c r="AO257" s="442"/>
      <c r="AP257" s="442"/>
      <c r="AQ257" s="442"/>
      <c r="AR257" s="442"/>
      <c r="AS257" s="442"/>
      <c r="AT257" s="442"/>
      <c r="AU257" s="442"/>
      <c r="AV257" s="442"/>
      <c r="AW257" s="442"/>
      <c r="AX257" s="442"/>
      <c r="AY257" s="442"/>
      <c r="AZ257" s="442"/>
    </row>
    <row r="258" spans="2:52" ht="20.100000000000001" hidden="1" customHeight="1" outlineLevel="1">
      <c r="B258" s="434"/>
      <c r="C258" s="1002"/>
      <c r="D258" s="1003"/>
      <c r="E258" s="1003"/>
      <c r="F258" s="1004"/>
      <c r="G258" s="1005"/>
      <c r="H258" s="1006"/>
      <c r="I258" s="1006"/>
      <c r="J258" s="1006"/>
      <c r="K258" s="1007"/>
      <c r="L258" s="715"/>
      <c r="M258" s="715"/>
      <c r="N258" s="715"/>
      <c r="O258" s="715"/>
      <c r="P258" s="715"/>
      <c r="Q258" s="715"/>
      <c r="R258" s="715"/>
      <c r="S258" s="716"/>
      <c r="T258" s="717"/>
      <c r="U258" s="720">
        <f t="shared" si="81"/>
        <v>0</v>
      </c>
      <c r="V258" s="721">
        <f t="shared" si="82"/>
        <v>0</v>
      </c>
      <c r="W258" s="722">
        <f t="shared" si="83"/>
        <v>0</v>
      </c>
      <c r="X258" s="442"/>
      <c r="Y258" s="442"/>
      <c r="Z258" s="442"/>
      <c r="AA258" s="442"/>
      <c r="AB258" s="442"/>
      <c r="AC258" s="442"/>
      <c r="AD258" s="442"/>
      <c r="AE258" s="442"/>
      <c r="AF258" s="442"/>
      <c r="AG258" s="442"/>
      <c r="AH258" s="442"/>
      <c r="AI258" s="442"/>
      <c r="AJ258" s="442"/>
      <c r="AK258" s="442"/>
      <c r="AL258" s="442"/>
      <c r="AM258" s="442"/>
      <c r="AN258" s="442"/>
      <c r="AO258" s="442"/>
      <c r="AP258" s="442"/>
      <c r="AQ258" s="442"/>
      <c r="AR258" s="442"/>
      <c r="AS258" s="442"/>
      <c r="AT258" s="442"/>
      <c r="AU258" s="442"/>
      <c r="AV258" s="442"/>
      <c r="AW258" s="442"/>
      <c r="AX258" s="442"/>
      <c r="AY258" s="442"/>
      <c r="AZ258" s="442"/>
    </row>
    <row r="259" spans="2:52" ht="20.100000000000001" hidden="1" customHeight="1" outlineLevel="1">
      <c r="B259" s="434"/>
      <c r="C259" s="1002"/>
      <c r="D259" s="1003"/>
      <c r="E259" s="1003"/>
      <c r="F259" s="1004"/>
      <c r="G259" s="1005"/>
      <c r="H259" s="1006"/>
      <c r="I259" s="1006"/>
      <c r="J259" s="1006"/>
      <c r="K259" s="1007"/>
      <c r="L259" s="715"/>
      <c r="M259" s="715"/>
      <c r="N259" s="715"/>
      <c r="O259" s="715"/>
      <c r="P259" s="715"/>
      <c r="Q259" s="715"/>
      <c r="R259" s="715"/>
      <c r="S259" s="716"/>
      <c r="T259" s="717"/>
      <c r="U259" s="720">
        <f t="shared" si="81"/>
        <v>0</v>
      </c>
      <c r="V259" s="721">
        <f t="shared" si="82"/>
        <v>0</v>
      </c>
      <c r="W259" s="722">
        <f t="shared" si="83"/>
        <v>0</v>
      </c>
      <c r="X259" s="442"/>
      <c r="Y259" s="442"/>
      <c r="Z259" s="442"/>
      <c r="AA259" s="442"/>
      <c r="AB259" s="442"/>
      <c r="AC259" s="442"/>
      <c r="AD259" s="442"/>
      <c r="AE259" s="442"/>
      <c r="AF259" s="442"/>
      <c r="AG259" s="442"/>
      <c r="AH259" s="442"/>
      <c r="AI259" s="442"/>
      <c r="AJ259" s="442"/>
      <c r="AK259" s="442"/>
      <c r="AL259" s="442"/>
      <c r="AM259" s="442"/>
      <c r="AN259" s="442"/>
      <c r="AO259" s="442"/>
      <c r="AP259" s="442"/>
      <c r="AQ259" s="442"/>
      <c r="AR259" s="442"/>
      <c r="AS259" s="442"/>
      <c r="AT259" s="442"/>
      <c r="AU259" s="442"/>
      <c r="AV259" s="442"/>
      <c r="AW259" s="442"/>
      <c r="AX259" s="442"/>
      <c r="AY259" s="442"/>
      <c r="AZ259" s="442"/>
    </row>
    <row r="260" spans="2:52" ht="20.100000000000001" hidden="1" customHeight="1" outlineLevel="1">
      <c r="B260" s="434"/>
      <c r="C260" s="1002"/>
      <c r="D260" s="1003"/>
      <c r="E260" s="1003"/>
      <c r="F260" s="1004"/>
      <c r="G260" s="1005"/>
      <c r="H260" s="1006"/>
      <c r="I260" s="1006"/>
      <c r="J260" s="1006"/>
      <c r="K260" s="1007"/>
      <c r="L260" s="715"/>
      <c r="M260" s="715"/>
      <c r="N260" s="715"/>
      <c r="O260" s="715"/>
      <c r="P260" s="715"/>
      <c r="Q260" s="715"/>
      <c r="R260" s="715"/>
      <c r="S260" s="716"/>
      <c r="T260" s="717"/>
      <c r="U260" s="720">
        <f t="shared" si="81"/>
        <v>0</v>
      </c>
      <c r="V260" s="721">
        <f t="shared" si="82"/>
        <v>0</v>
      </c>
      <c r="W260" s="722">
        <f t="shared" si="83"/>
        <v>0</v>
      </c>
      <c r="X260" s="442"/>
      <c r="Y260" s="442"/>
      <c r="Z260" s="442"/>
      <c r="AA260" s="442"/>
      <c r="AB260" s="442"/>
      <c r="AC260" s="442"/>
      <c r="AD260" s="442"/>
      <c r="AE260" s="442"/>
      <c r="AF260" s="442"/>
      <c r="AG260" s="442"/>
      <c r="AH260" s="442"/>
      <c r="AI260" s="442"/>
      <c r="AJ260" s="442"/>
      <c r="AK260" s="442"/>
      <c r="AL260" s="442"/>
      <c r="AM260" s="442"/>
      <c r="AN260" s="442"/>
      <c r="AO260" s="442"/>
      <c r="AP260" s="442"/>
      <c r="AQ260" s="442"/>
      <c r="AR260" s="442"/>
      <c r="AS260" s="442"/>
      <c r="AT260" s="442"/>
      <c r="AU260" s="442"/>
      <c r="AV260" s="442"/>
      <c r="AW260" s="442"/>
      <c r="AX260" s="442"/>
      <c r="AY260" s="442"/>
      <c r="AZ260" s="442"/>
    </row>
    <row r="261" spans="2:52" ht="20.100000000000001" hidden="1" customHeight="1" outlineLevel="1">
      <c r="B261" s="434"/>
      <c r="C261" s="1002"/>
      <c r="D261" s="1003"/>
      <c r="E261" s="1003"/>
      <c r="F261" s="1004"/>
      <c r="G261" s="1005"/>
      <c r="H261" s="1006"/>
      <c r="I261" s="1006"/>
      <c r="J261" s="1006"/>
      <c r="K261" s="1007"/>
      <c r="L261" s="715"/>
      <c r="M261" s="715"/>
      <c r="N261" s="715"/>
      <c r="O261" s="715"/>
      <c r="P261" s="715"/>
      <c r="Q261" s="715"/>
      <c r="R261" s="715"/>
      <c r="S261" s="716"/>
      <c r="T261" s="717"/>
      <c r="U261" s="720">
        <f t="shared" si="81"/>
        <v>0</v>
      </c>
      <c r="V261" s="721">
        <f t="shared" si="82"/>
        <v>0</v>
      </c>
      <c r="W261" s="722">
        <f t="shared" si="83"/>
        <v>0</v>
      </c>
      <c r="X261" s="442"/>
      <c r="Y261" s="442"/>
      <c r="Z261" s="442"/>
      <c r="AA261" s="442"/>
      <c r="AB261" s="442"/>
      <c r="AC261" s="442"/>
      <c r="AD261" s="442"/>
      <c r="AE261" s="442"/>
      <c r="AF261" s="442"/>
      <c r="AG261" s="442"/>
      <c r="AH261" s="442"/>
      <c r="AI261" s="442"/>
      <c r="AJ261" s="442"/>
      <c r="AK261" s="442"/>
      <c r="AL261" s="442"/>
      <c r="AM261" s="442"/>
      <c r="AN261" s="442"/>
      <c r="AO261" s="442"/>
      <c r="AP261" s="442"/>
      <c r="AQ261" s="442"/>
      <c r="AR261" s="442"/>
      <c r="AS261" s="442"/>
      <c r="AT261" s="442"/>
      <c r="AU261" s="442"/>
      <c r="AV261" s="442"/>
      <c r="AW261" s="442"/>
      <c r="AX261" s="442"/>
      <c r="AY261" s="442"/>
      <c r="AZ261" s="442"/>
    </row>
    <row r="262" spans="2:52" ht="20.100000000000001" hidden="1" customHeight="1" outlineLevel="1">
      <c r="B262" s="434"/>
      <c r="C262" s="1002"/>
      <c r="D262" s="1003"/>
      <c r="E262" s="1003"/>
      <c r="F262" s="1004"/>
      <c r="G262" s="1005"/>
      <c r="H262" s="1006"/>
      <c r="I262" s="1006"/>
      <c r="J262" s="1006"/>
      <c r="K262" s="1007"/>
      <c r="L262" s="715"/>
      <c r="M262" s="715"/>
      <c r="N262" s="715"/>
      <c r="O262" s="715"/>
      <c r="P262" s="715"/>
      <c r="Q262" s="715"/>
      <c r="R262" s="715"/>
      <c r="S262" s="716"/>
      <c r="T262" s="717"/>
      <c r="U262" s="720">
        <f t="shared" si="81"/>
        <v>0</v>
      </c>
      <c r="V262" s="721">
        <f t="shared" si="82"/>
        <v>0</v>
      </c>
      <c r="W262" s="722">
        <f t="shared" si="83"/>
        <v>0</v>
      </c>
      <c r="X262" s="442"/>
      <c r="Y262" s="442"/>
      <c r="Z262" s="442"/>
      <c r="AA262" s="442"/>
      <c r="AB262" s="442"/>
      <c r="AC262" s="442"/>
      <c r="AD262" s="442"/>
      <c r="AE262" s="442"/>
      <c r="AF262" s="442"/>
      <c r="AG262" s="442"/>
      <c r="AH262" s="442"/>
      <c r="AI262" s="442"/>
      <c r="AJ262" s="442"/>
      <c r="AK262" s="442"/>
      <c r="AL262" s="442"/>
      <c r="AM262" s="442"/>
      <c r="AN262" s="442"/>
      <c r="AO262" s="442"/>
      <c r="AP262" s="442"/>
      <c r="AQ262" s="442"/>
      <c r="AR262" s="442"/>
      <c r="AS262" s="442"/>
      <c r="AT262" s="442"/>
      <c r="AU262" s="442"/>
      <c r="AV262" s="442"/>
      <c r="AW262" s="442"/>
      <c r="AX262" s="442"/>
      <c r="AY262" s="442"/>
      <c r="AZ262" s="442"/>
    </row>
    <row r="263" spans="2:52" ht="20.100000000000001" hidden="1" customHeight="1" outlineLevel="1">
      <c r="B263" s="434"/>
      <c r="C263" s="1002"/>
      <c r="D263" s="1003"/>
      <c r="E263" s="1003"/>
      <c r="F263" s="1004"/>
      <c r="G263" s="1005"/>
      <c r="H263" s="1006"/>
      <c r="I263" s="1006"/>
      <c r="J263" s="1006"/>
      <c r="K263" s="1007"/>
      <c r="L263" s="715"/>
      <c r="M263" s="715"/>
      <c r="N263" s="715"/>
      <c r="O263" s="715"/>
      <c r="P263" s="715"/>
      <c r="Q263" s="715"/>
      <c r="R263" s="715"/>
      <c r="S263" s="716"/>
      <c r="T263" s="717"/>
      <c r="U263" s="720">
        <f t="shared" si="81"/>
        <v>0</v>
      </c>
      <c r="V263" s="721">
        <f t="shared" si="82"/>
        <v>0</v>
      </c>
      <c r="W263" s="722">
        <f t="shared" si="83"/>
        <v>0</v>
      </c>
      <c r="X263" s="442"/>
      <c r="Y263" s="442"/>
      <c r="Z263" s="442"/>
      <c r="AA263" s="442"/>
      <c r="AB263" s="442"/>
      <c r="AC263" s="442"/>
      <c r="AD263" s="442"/>
      <c r="AE263" s="442"/>
      <c r="AF263" s="442"/>
      <c r="AG263" s="442"/>
      <c r="AH263" s="442"/>
      <c r="AI263" s="442"/>
      <c r="AJ263" s="442"/>
      <c r="AK263" s="442"/>
      <c r="AL263" s="442"/>
      <c r="AM263" s="442"/>
      <c r="AN263" s="442"/>
      <c r="AO263" s="442"/>
      <c r="AP263" s="442"/>
      <c r="AQ263" s="442"/>
      <c r="AR263" s="442"/>
      <c r="AS263" s="442"/>
      <c r="AT263" s="442"/>
      <c r="AU263" s="442"/>
      <c r="AV263" s="442"/>
      <c r="AW263" s="442"/>
      <c r="AX263" s="442"/>
      <c r="AY263" s="442"/>
      <c r="AZ263" s="442"/>
    </row>
    <row r="264" spans="2:52" s="19" customFormat="1" ht="9.9499999999999993" hidden="1" customHeight="1" outlineLevel="1">
      <c r="B264" s="435"/>
      <c r="C264" s="437"/>
      <c r="D264" s="437"/>
      <c r="E264" s="437"/>
      <c r="F264" s="437"/>
      <c r="G264" s="666"/>
      <c r="H264" s="666"/>
      <c r="I264" s="666"/>
      <c r="J264" s="666"/>
      <c r="K264" s="666"/>
      <c r="L264" s="438"/>
      <c r="M264" s="438"/>
      <c r="N264" s="438"/>
      <c r="O264" s="438"/>
      <c r="P264" s="438"/>
      <c r="Q264" s="438"/>
      <c r="R264" s="438"/>
      <c r="S264" s="438"/>
      <c r="T264" s="439"/>
      <c r="U264" s="439"/>
      <c r="V264" s="439"/>
      <c r="W264" s="667"/>
      <c r="X264" s="668"/>
      <c r="Y264" s="668"/>
      <c r="Z264" s="668"/>
      <c r="AA264" s="668"/>
      <c r="AB264" s="668"/>
      <c r="AC264" s="668"/>
      <c r="AD264" s="668"/>
      <c r="AE264" s="668"/>
      <c r="AF264" s="668"/>
      <c r="AG264" s="668"/>
      <c r="AH264" s="668"/>
      <c r="AI264" s="668"/>
      <c r="AJ264" s="668"/>
      <c r="AK264" s="668"/>
      <c r="AL264" s="668"/>
      <c r="AM264" s="668"/>
      <c r="AN264" s="668"/>
      <c r="AO264" s="668"/>
      <c r="AP264" s="668"/>
      <c r="AQ264" s="668"/>
      <c r="AR264" s="668"/>
      <c r="AS264" s="668"/>
      <c r="AT264" s="668"/>
      <c r="AU264" s="668"/>
      <c r="AV264" s="668"/>
      <c r="AW264" s="668"/>
      <c r="AX264" s="668"/>
      <c r="AY264" s="668"/>
      <c r="AZ264" s="668"/>
    </row>
    <row r="265" spans="2:52" ht="20.100000000000001" customHeight="1" collapsed="1">
      <c r="B265" s="32">
        <f>B253+1</f>
        <v>22</v>
      </c>
      <c r="C265" s="1013"/>
      <c r="D265" s="1014"/>
      <c r="E265" s="1014"/>
      <c r="F265" s="1015"/>
      <c r="G265" s="1016"/>
      <c r="H265" s="1017"/>
      <c r="I265" s="1017"/>
      <c r="J265" s="1017"/>
      <c r="K265" s="1018"/>
      <c r="L265" s="701">
        <f t="shared" ref="L265:R265" si="84">SUM(L266:L275)</f>
        <v>0</v>
      </c>
      <c r="M265" s="702">
        <f t="shared" si="84"/>
        <v>0</v>
      </c>
      <c r="N265" s="703">
        <f t="shared" si="84"/>
        <v>0</v>
      </c>
      <c r="O265" s="703">
        <f t="shared" si="84"/>
        <v>0</v>
      </c>
      <c r="P265" s="702">
        <f t="shared" si="84"/>
        <v>0</v>
      </c>
      <c r="Q265" s="704">
        <f t="shared" si="84"/>
        <v>0</v>
      </c>
      <c r="R265" s="701">
        <f t="shared" si="84"/>
        <v>0</v>
      </c>
      <c r="S265" s="705">
        <v>1</v>
      </c>
      <c r="T265" s="706">
        <f>(S266*T266)+(S267*T267)+(S268*T268)+(S269*T269)+(S270*T270)+(S271*T271)+(S272*T272)+(S273*T273)+(S274*T274)+(S275*T275)</f>
        <v>0</v>
      </c>
      <c r="U265" s="665">
        <f t="shared" ref="U265:U275" si="85">S265*T265*(1+MGKZ)*(1+Gewinn)*(1+Sicherheit)</f>
        <v>0</v>
      </c>
      <c r="V265" s="643">
        <f t="shared" ref="V265:V275" si="86">R265*Fertigung</f>
        <v>0</v>
      </c>
      <c r="W265" s="50">
        <f t="shared" ref="W265:W275" si="87">L265*$E$6+M265*$M$6+N265*$M$7+O265*$M$8+P265*$E$7+Q265*$M$9+U265+V265</f>
        <v>0</v>
      </c>
      <c r="X265" s="442"/>
      <c r="Y265" s="442"/>
      <c r="Z265" s="442"/>
      <c r="AA265" s="442"/>
      <c r="AB265" s="442"/>
      <c r="AC265" s="442"/>
      <c r="AD265" s="442"/>
      <c r="AE265" s="442"/>
      <c r="AF265" s="442"/>
      <c r="AG265" s="442"/>
      <c r="AH265" s="442"/>
      <c r="AI265" s="442"/>
      <c r="AJ265" s="442"/>
      <c r="AK265" s="442"/>
      <c r="AL265" s="442"/>
      <c r="AM265" s="442"/>
      <c r="AN265" s="442"/>
      <c r="AO265" s="442"/>
      <c r="AP265" s="442"/>
      <c r="AQ265" s="442"/>
      <c r="AR265" s="442"/>
      <c r="AS265" s="442"/>
      <c r="AT265" s="442"/>
      <c r="AU265" s="442"/>
      <c r="AV265" s="442"/>
      <c r="AW265" s="442"/>
      <c r="AX265" s="442"/>
      <c r="AY265" s="442"/>
      <c r="AZ265" s="442"/>
    </row>
    <row r="266" spans="2:52" ht="20.100000000000001" hidden="1" customHeight="1" outlineLevel="1">
      <c r="B266" s="433"/>
      <c r="C266" s="1002"/>
      <c r="D266" s="1003"/>
      <c r="E266" s="1003"/>
      <c r="F266" s="1004"/>
      <c r="G266" s="1005"/>
      <c r="H266" s="1006"/>
      <c r="I266" s="1006"/>
      <c r="J266" s="1006"/>
      <c r="K266" s="1007"/>
      <c r="L266" s="715"/>
      <c r="M266" s="715"/>
      <c r="N266" s="715"/>
      <c r="O266" s="715"/>
      <c r="P266" s="715"/>
      <c r="Q266" s="715"/>
      <c r="R266" s="715"/>
      <c r="S266" s="716"/>
      <c r="T266" s="717"/>
      <c r="U266" s="720">
        <f t="shared" si="85"/>
        <v>0</v>
      </c>
      <c r="V266" s="721">
        <f t="shared" si="86"/>
        <v>0</v>
      </c>
      <c r="W266" s="722">
        <f t="shared" si="87"/>
        <v>0</v>
      </c>
      <c r="X266" s="442"/>
      <c r="Y266" s="442"/>
      <c r="Z266" s="442"/>
      <c r="AA266" s="442"/>
      <c r="AB266" s="442"/>
      <c r="AC266" s="442"/>
      <c r="AD266" s="442"/>
      <c r="AE266" s="442"/>
      <c r="AF266" s="442"/>
      <c r="AG266" s="442"/>
      <c r="AH266" s="442"/>
      <c r="AI266" s="442"/>
      <c r="AJ266" s="442"/>
      <c r="AK266" s="442"/>
      <c r="AL266" s="442"/>
      <c r="AM266" s="442"/>
      <c r="AN266" s="442"/>
      <c r="AO266" s="442"/>
      <c r="AP266" s="442"/>
      <c r="AQ266" s="442"/>
      <c r="AR266" s="442"/>
      <c r="AS266" s="442"/>
      <c r="AT266" s="442"/>
      <c r="AU266" s="442"/>
      <c r="AV266" s="442"/>
      <c r="AW266" s="442"/>
      <c r="AX266" s="442"/>
      <c r="AY266" s="442"/>
      <c r="AZ266" s="442"/>
    </row>
    <row r="267" spans="2:52" ht="20.100000000000001" hidden="1" customHeight="1" outlineLevel="1">
      <c r="B267" s="434"/>
      <c r="C267" s="1002"/>
      <c r="D267" s="1003"/>
      <c r="E267" s="1003"/>
      <c r="F267" s="1004"/>
      <c r="G267" s="1005"/>
      <c r="H267" s="1006"/>
      <c r="I267" s="1006"/>
      <c r="J267" s="1006"/>
      <c r="K267" s="1007"/>
      <c r="L267" s="715"/>
      <c r="M267" s="715"/>
      <c r="N267" s="715"/>
      <c r="O267" s="715"/>
      <c r="P267" s="715"/>
      <c r="Q267" s="715"/>
      <c r="R267" s="715"/>
      <c r="S267" s="716"/>
      <c r="T267" s="717"/>
      <c r="U267" s="720">
        <f t="shared" si="85"/>
        <v>0</v>
      </c>
      <c r="V267" s="721">
        <f t="shared" si="86"/>
        <v>0</v>
      </c>
      <c r="W267" s="722">
        <f t="shared" si="87"/>
        <v>0</v>
      </c>
      <c r="X267" s="442"/>
      <c r="Y267" s="442"/>
      <c r="Z267" s="442"/>
      <c r="AA267" s="442"/>
      <c r="AB267" s="442"/>
      <c r="AC267" s="442"/>
      <c r="AD267" s="442"/>
      <c r="AE267" s="442"/>
      <c r="AF267" s="442"/>
      <c r="AG267" s="442"/>
      <c r="AH267" s="442"/>
      <c r="AI267" s="442"/>
      <c r="AJ267" s="442"/>
      <c r="AK267" s="442"/>
      <c r="AL267" s="442"/>
      <c r="AM267" s="442"/>
      <c r="AN267" s="442"/>
      <c r="AO267" s="442"/>
      <c r="AP267" s="442"/>
      <c r="AQ267" s="442"/>
      <c r="AR267" s="442"/>
      <c r="AS267" s="442"/>
      <c r="AT267" s="442"/>
      <c r="AU267" s="442"/>
      <c r="AV267" s="442"/>
      <c r="AW267" s="442"/>
      <c r="AX267" s="442"/>
      <c r="AY267" s="442"/>
      <c r="AZ267" s="442"/>
    </row>
    <row r="268" spans="2:52" ht="20.100000000000001" hidden="1" customHeight="1" outlineLevel="1">
      <c r="B268" s="434"/>
      <c r="C268" s="1002"/>
      <c r="D268" s="1003"/>
      <c r="E268" s="1003"/>
      <c r="F268" s="1004"/>
      <c r="G268" s="1005"/>
      <c r="H268" s="1006"/>
      <c r="I268" s="1006"/>
      <c r="J268" s="1006"/>
      <c r="K268" s="1007"/>
      <c r="L268" s="715"/>
      <c r="M268" s="715"/>
      <c r="N268" s="715"/>
      <c r="O268" s="715"/>
      <c r="P268" s="715"/>
      <c r="Q268" s="715"/>
      <c r="R268" s="715"/>
      <c r="S268" s="716"/>
      <c r="T268" s="717"/>
      <c r="U268" s="720">
        <f t="shared" si="85"/>
        <v>0</v>
      </c>
      <c r="V268" s="721">
        <f t="shared" si="86"/>
        <v>0</v>
      </c>
      <c r="W268" s="722">
        <f t="shared" si="87"/>
        <v>0</v>
      </c>
      <c r="X268" s="442"/>
      <c r="Y268" s="442"/>
      <c r="Z268" s="442"/>
      <c r="AA268" s="442"/>
      <c r="AB268" s="442"/>
      <c r="AC268" s="442"/>
      <c r="AD268" s="442"/>
      <c r="AE268" s="442"/>
      <c r="AF268" s="442"/>
      <c r="AG268" s="442"/>
      <c r="AH268" s="442"/>
      <c r="AI268" s="442"/>
      <c r="AJ268" s="442"/>
      <c r="AK268" s="442"/>
      <c r="AL268" s="442"/>
      <c r="AM268" s="442"/>
      <c r="AN268" s="442"/>
      <c r="AO268" s="442"/>
      <c r="AP268" s="442"/>
      <c r="AQ268" s="442"/>
      <c r="AR268" s="442"/>
      <c r="AS268" s="442"/>
      <c r="AT268" s="442"/>
      <c r="AU268" s="442"/>
      <c r="AV268" s="442"/>
      <c r="AW268" s="442"/>
      <c r="AX268" s="442"/>
      <c r="AY268" s="442"/>
      <c r="AZ268" s="442"/>
    </row>
    <row r="269" spans="2:52" ht="20.100000000000001" hidden="1" customHeight="1" outlineLevel="1">
      <c r="B269" s="434"/>
      <c r="C269" s="1002"/>
      <c r="D269" s="1003"/>
      <c r="E269" s="1003"/>
      <c r="F269" s="1004"/>
      <c r="G269" s="1005"/>
      <c r="H269" s="1006"/>
      <c r="I269" s="1006"/>
      <c r="J269" s="1006"/>
      <c r="K269" s="1007"/>
      <c r="L269" s="715"/>
      <c r="M269" s="715"/>
      <c r="N269" s="715"/>
      <c r="O269" s="715"/>
      <c r="P269" s="715"/>
      <c r="Q269" s="715"/>
      <c r="R269" s="715"/>
      <c r="S269" s="716"/>
      <c r="T269" s="717"/>
      <c r="U269" s="720">
        <f t="shared" si="85"/>
        <v>0</v>
      </c>
      <c r="V269" s="721">
        <f t="shared" si="86"/>
        <v>0</v>
      </c>
      <c r="W269" s="722">
        <f t="shared" si="87"/>
        <v>0</v>
      </c>
      <c r="X269" s="442"/>
      <c r="Y269" s="442"/>
      <c r="Z269" s="442"/>
      <c r="AA269" s="442"/>
      <c r="AB269" s="442"/>
      <c r="AC269" s="442"/>
      <c r="AD269" s="442"/>
      <c r="AE269" s="442"/>
      <c r="AF269" s="442"/>
      <c r="AG269" s="442"/>
      <c r="AH269" s="442"/>
      <c r="AI269" s="442"/>
      <c r="AJ269" s="442"/>
      <c r="AK269" s="442"/>
      <c r="AL269" s="442"/>
      <c r="AM269" s="442"/>
      <c r="AN269" s="442"/>
      <c r="AO269" s="442"/>
      <c r="AP269" s="442"/>
      <c r="AQ269" s="442"/>
      <c r="AR269" s="442"/>
      <c r="AS269" s="442"/>
      <c r="AT269" s="442"/>
      <c r="AU269" s="442"/>
      <c r="AV269" s="442"/>
      <c r="AW269" s="442"/>
      <c r="AX269" s="442"/>
      <c r="AY269" s="442"/>
      <c r="AZ269" s="442"/>
    </row>
    <row r="270" spans="2:52" ht="20.100000000000001" hidden="1" customHeight="1" outlineLevel="1">
      <c r="B270" s="434"/>
      <c r="C270" s="1002"/>
      <c r="D270" s="1003"/>
      <c r="E270" s="1003"/>
      <c r="F270" s="1004"/>
      <c r="G270" s="1005"/>
      <c r="H270" s="1006"/>
      <c r="I270" s="1006"/>
      <c r="J270" s="1006"/>
      <c r="K270" s="1007"/>
      <c r="L270" s="715"/>
      <c r="M270" s="715"/>
      <c r="N270" s="715"/>
      <c r="O270" s="715"/>
      <c r="P270" s="715"/>
      <c r="Q270" s="715"/>
      <c r="R270" s="715"/>
      <c r="S270" s="716"/>
      <c r="T270" s="717"/>
      <c r="U270" s="720">
        <f t="shared" si="85"/>
        <v>0</v>
      </c>
      <c r="V270" s="721">
        <f t="shared" si="86"/>
        <v>0</v>
      </c>
      <c r="W270" s="722">
        <f t="shared" si="87"/>
        <v>0</v>
      </c>
      <c r="X270" s="442"/>
      <c r="Y270" s="442"/>
      <c r="Z270" s="442"/>
      <c r="AA270" s="442"/>
      <c r="AB270" s="442"/>
      <c r="AC270" s="442"/>
      <c r="AD270" s="442"/>
      <c r="AE270" s="442"/>
      <c r="AF270" s="442"/>
      <c r="AG270" s="442"/>
      <c r="AH270" s="442"/>
      <c r="AI270" s="442"/>
      <c r="AJ270" s="442"/>
      <c r="AK270" s="442"/>
      <c r="AL270" s="442"/>
      <c r="AM270" s="442"/>
      <c r="AN270" s="442"/>
      <c r="AO270" s="442"/>
      <c r="AP270" s="442"/>
      <c r="AQ270" s="442"/>
      <c r="AR270" s="442"/>
      <c r="AS270" s="442"/>
      <c r="AT270" s="442"/>
      <c r="AU270" s="442"/>
      <c r="AV270" s="442"/>
      <c r="AW270" s="442"/>
      <c r="AX270" s="442"/>
      <c r="AY270" s="442"/>
      <c r="AZ270" s="442"/>
    </row>
    <row r="271" spans="2:52" ht="20.100000000000001" hidden="1" customHeight="1" outlineLevel="1">
      <c r="B271" s="434"/>
      <c r="C271" s="1002"/>
      <c r="D271" s="1003"/>
      <c r="E271" s="1003"/>
      <c r="F271" s="1004"/>
      <c r="G271" s="1005"/>
      <c r="H271" s="1006"/>
      <c r="I271" s="1006"/>
      <c r="J271" s="1006"/>
      <c r="K271" s="1007"/>
      <c r="L271" s="715"/>
      <c r="M271" s="715"/>
      <c r="N271" s="715"/>
      <c r="O271" s="715"/>
      <c r="P271" s="715"/>
      <c r="Q271" s="715"/>
      <c r="R271" s="715"/>
      <c r="S271" s="716"/>
      <c r="T271" s="717"/>
      <c r="U271" s="720">
        <f t="shared" si="85"/>
        <v>0</v>
      </c>
      <c r="V271" s="721">
        <f t="shared" si="86"/>
        <v>0</v>
      </c>
      <c r="W271" s="722">
        <f t="shared" si="87"/>
        <v>0</v>
      </c>
      <c r="X271" s="442"/>
      <c r="Y271" s="442"/>
      <c r="Z271" s="442"/>
      <c r="AA271" s="442"/>
      <c r="AB271" s="442"/>
      <c r="AC271" s="442"/>
      <c r="AD271" s="442"/>
      <c r="AE271" s="442"/>
      <c r="AF271" s="442"/>
      <c r="AG271" s="442"/>
      <c r="AH271" s="442"/>
      <c r="AI271" s="442"/>
      <c r="AJ271" s="442"/>
      <c r="AK271" s="442"/>
      <c r="AL271" s="442"/>
      <c r="AM271" s="442"/>
      <c r="AN271" s="442"/>
      <c r="AO271" s="442"/>
      <c r="AP271" s="442"/>
      <c r="AQ271" s="442"/>
      <c r="AR271" s="442"/>
      <c r="AS271" s="442"/>
      <c r="AT271" s="442"/>
      <c r="AU271" s="442"/>
      <c r="AV271" s="442"/>
      <c r="AW271" s="442"/>
      <c r="AX271" s="442"/>
      <c r="AY271" s="442"/>
      <c r="AZ271" s="442"/>
    </row>
    <row r="272" spans="2:52" ht="20.100000000000001" hidden="1" customHeight="1" outlineLevel="1">
      <c r="B272" s="434"/>
      <c r="C272" s="1002"/>
      <c r="D272" s="1003"/>
      <c r="E272" s="1003"/>
      <c r="F272" s="1004"/>
      <c r="G272" s="1005"/>
      <c r="H272" s="1006"/>
      <c r="I272" s="1006"/>
      <c r="J272" s="1006"/>
      <c r="K272" s="1007"/>
      <c r="L272" s="715"/>
      <c r="M272" s="715"/>
      <c r="N272" s="715"/>
      <c r="O272" s="715"/>
      <c r="P272" s="715"/>
      <c r="Q272" s="715"/>
      <c r="R272" s="715"/>
      <c r="S272" s="716"/>
      <c r="T272" s="717"/>
      <c r="U272" s="720">
        <f t="shared" si="85"/>
        <v>0</v>
      </c>
      <c r="V272" s="721">
        <f t="shared" si="86"/>
        <v>0</v>
      </c>
      <c r="W272" s="722">
        <f t="shared" si="87"/>
        <v>0</v>
      </c>
      <c r="X272" s="442"/>
      <c r="Y272" s="442"/>
      <c r="Z272" s="442"/>
      <c r="AA272" s="442"/>
      <c r="AB272" s="442"/>
      <c r="AC272" s="442"/>
      <c r="AD272" s="442"/>
      <c r="AE272" s="442"/>
      <c r="AF272" s="442"/>
      <c r="AG272" s="442"/>
      <c r="AH272" s="442"/>
      <c r="AI272" s="442"/>
      <c r="AJ272" s="442"/>
      <c r="AK272" s="442"/>
      <c r="AL272" s="442"/>
      <c r="AM272" s="442"/>
      <c r="AN272" s="442"/>
      <c r="AO272" s="442"/>
      <c r="AP272" s="442"/>
      <c r="AQ272" s="442"/>
      <c r="AR272" s="442"/>
      <c r="AS272" s="442"/>
      <c r="AT272" s="442"/>
      <c r="AU272" s="442"/>
      <c r="AV272" s="442"/>
      <c r="AW272" s="442"/>
      <c r="AX272" s="442"/>
      <c r="AY272" s="442"/>
      <c r="AZ272" s="442"/>
    </row>
    <row r="273" spans="2:52" ht="20.100000000000001" hidden="1" customHeight="1" outlineLevel="1">
      <c r="B273" s="434"/>
      <c r="C273" s="1002"/>
      <c r="D273" s="1003"/>
      <c r="E273" s="1003"/>
      <c r="F273" s="1004"/>
      <c r="G273" s="1005"/>
      <c r="H273" s="1006"/>
      <c r="I273" s="1006"/>
      <c r="J273" s="1006"/>
      <c r="K273" s="1007"/>
      <c r="L273" s="715"/>
      <c r="M273" s="715"/>
      <c r="N273" s="715"/>
      <c r="O273" s="715"/>
      <c r="P273" s="715"/>
      <c r="Q273" s="715"/>
      <c r="R273" s="715"/>
      <c r="S273" s="716"/>
      <c r="T273" s="717"/>
      <c r="U273" s="720">
        <f t="shared" si="85"/>
        <v>0</v>
      </c>
      <c r="V273" s="721">
        <f t="shared" si="86"/>
        <v>0</v>
      </c>
      <c r="W273" s="722">
        <f t="shared" si="87"/>
        <v>0</v>
      </c>
      <c r="X273" s="442"/>
      <c r="Y273" s="442"/>
      <c r="Z273" s="442"/>
      <c r="AA273" s="442"/>
      <c r="AB273" s="442"/>
      <c r="AC273" s="442"/>
      <c r="AD273" s="442"/>
      <c r="AE273" s="442"/>
      <c r="AF273" s="442"/>
      <c r="AG273" s="442"/>
      <c r="AH273" s="442"/>
      <c r="AI273" s="442"/>
      <c r="AJ273" s="442"/>
      <c r="AK273" s="442"/>
      <c r="AL273" s="442"/>
      <c r="AM273" s="442"/>
      <c r="AN273" s="442"/>
      <c r="AO273" s="442"/>
      <c r="AP273" s="442"/>
      <c r="AQ273" s="442"/>
      <c r="AR273" s="442"/>
      <c r="AS273" s="442"/>
      <c r="AT273" s="442"/>
      <c r="AU273" s="442"/>
      <c r="AV273" s="442"/>
      <c r="AW273" s="442"/>
      <c r="AX273" s="442"/>
      <c r="AY273" s="442"/>
      <c r="AZ273" s="442"/>
    </row>
    <row r="274" spans="2:52" ht="20.100000000000001" hidden="1" customHeight="1" outlineLevel="1">
      <c r="B274" s="434"/>
      <c r="C274" s="1002"/>
      <c r="D274" s="1003"/>
      <c r="E274" s="1003"/>
      <c r="F274" s="1004"/>
      <c r="G274" s="1005"/>
      <c r="H274" s="1006"/>
      <c r="I274" s="1006"/>
      <c r="J274" s="1006"/>
      <c r="K274" s="1007"/>
      <c r="L274" s="715"/>
      <c r="M274" s="715"/>
      <c r="N274" s="715"/>
      <c r="O274" s="715"/>
      <c r="P274" s="715"/>
      <c r="Q274" s="715"/>
      <c r="R274" s="715"/>
      <c r="S274" s="716"/>
      <c r="T274" s="717"/>
      <c r="U274" s="720">
        <f t="shared" si="85"/>
        <v>0</v>
      </c>
      <c r="V274" s="721">
        <f t="shared" si="86"/>
        <v>0</v>
      </c>
      <c r="W274" s="722">
        <f t="shared" si="87"/>
        <v>0</v>
      </c>
      <c r="X274" s="442"/>
      <c r="Y274" s="442"/>
      <c r="Z274" s="442"/>
      <c r="AA274" s="442"/>
      <c r="AB274" s="442"/>
      <c r="AC274" s="442"/>
      <c r="AD274" s="442"/>
      <c r="AE274" s="442"/>
      <c r="AF274" s="442"/>
      <c r="AG274" s="442"/>
      <c r="AH274" s="442"/>
      <c r="AI274" s="442"/>
      <c r="AJ274" s="442"/>
      <c r="AK274" s="442"/>
      <c r="AL274" s="442"/>
      <c r="AM274" s="442"/>
      <c r="AN274" s="442"/>
      <c r="AO274" s="442"/>
      <c r="AP274" s="442"/>
      <c r="AQ274" s="442"/>
      <c r="AR274" s="442"/>
      <c r="AS274" s="442"/>
      <c r="AT274" s="442"/>
      <c r="AU274" s="442"/>
      <c r="AV274" s="442"/>
      <c r="AW274" s="442"/>
      <c r="AX274" s="442"/>
      <c r="AY274" s="442"/>
      <c r="AZ274" s="442"/>
    </row>
    <row r="275" spans="2:52" ht="20.100000000000001" hidden="1" customHeight="1" outlineLevel="1">
      <c r="B275" s="434"/>
      <c r="C275" s="1002"/>
      <c r="D275" s="1003"/>
      <c r="E275" s="1003"/>
      <c r="F275" s="1004"/>
      <c r="G275" s="1005"/>
      <c r="H275" s="1006"/>
      <c r="I275" s="1006"/>
      <c r="J275" s="1006"/>
      <c r="K275" s="1007"/>
      <c r="L275" s="715"/>
      <c r="M275" s="715"/>
      <c r="N275" s="715"/>
      <c r="O275" s="715"/>
      <c r="P275" s="715"/>
      <c r="Q275" s="715"/>
      <c r="R275" s="715"/>
      <c r="S275" s="716"/>
      <c r="T275" s="717"/>
      <c r="U275" s="720">
        <f t="shared" si="85"/>
        <v>0</v>
      </c>
      <c r="V275" s="721">
        <f t="shared" si="86"/>
        <v>0</v>
      </c>
      <c r="W275" s="722">
        <f t="shared" si="87"/>
        <v>0</v>
      </c>
      <c r="X275" s="442"/>
      <c r="Y275" s="442"/>
      <c r="Z275" s="442"/>
      <c r="AA275" s="442"/>
      <c r="AB275" s="442"/>
      <c r="AC275" s="442"/>
      <c r="AD275" s="442"/>
      <c r="AE275" s="442"/>
      <c r="AF275" s="442"/>
      <c r="AG275" s="442"/>
      <c r="AH275" s="442"/>
      <c r="AI275" s="442"/>
      <c r="AJ275" s="442"/>
      <c r="AK275" s="442"/>
      <c r="AL275" s="442"/>
      <c r="AM275" s="442"/>
      <c r="AN275" s="442"/>
      <c r="AO275" s="442"/>
      <c r="AP275" s="442"/>
      <c r="AQ275" s="442"/>
      <c r="AR275" s="442"/>
      <c r="AS275" s="442"/>
      <c r="AT275" s="442"/>
      <c r="AU275" s="442"/>
      <c r="AV275" s="442"/>
      <c r="AW275" s="442"/>
      <c r="AX275" s="442"/>
      <c r="AY275" s="442"/>
      <c r="AZ275" s="442"/>
    </row>
    <row r="276" spans="2:52" s="19" customFormat="1" ht="9.9499999999999993" hidden="1" customHeight="1" outlineLevel="1">
      <c r="B276" s="435"/>
      <c r="C276" s="437"/>
      <c r="D276" s="437"/>
      <c r="E276" s="437"/>
      <c r="F276" s="437"/>
      <c r="G276" s="666"/>
      <c r="H276" s="666"/>
      <c r="I276" s="666"/>
      <c r="J276" s="666"/>
      <c r="K276" s="666"/>
      <c r="L276" s="438"/>
      <c r="M276" s="438"/>
      <c r="N276" s="438"/>
      <c r="O276" s="438"/>
      <c r="P276" s="438"/>
      <c r="Q276" s="438"/>
      <c r="R276" s="438"/>
      <c r="S276" s="438"/>
      <c r="T276" s="439"/>
      <c r="U276" s="439"/>
      <c r="V276" s="439"/>
      <c r="W276" s="667"/>
      <c r="X276" s="668"/>
      <c r="Y276" s="668"/>
      <c r="Z276" s="668"/>
      <c r="AA276" s="668"/>
      <c r="AB276" s="668"/>
      <c r="AC276" s="668"/>
      <c r="AD276" s="668"/>
      <c r="AE276" s="668"/>
      <c r="AF276" s="668"/>
      <c r="AG276" s="668"/>
      <c r="AH276" s="668"/>
      <c r="AI276" s="668"/>
      <c r="AJ276" s="668"/>
      <c r="AK276" s="668"/>
      <c r="AL276" s="668"/>
      <c r="AM276" s="668"/>
      <c r="AN276" s="668"/>
      <c r="AO276" s="668"/>
      <c r="AP276" s="668"/>
      <c r="AQ276" s="668"/>
      <c r="AR276" s="668"/>
      <c r="AS276" s="668"/>
      <c r="AT276" s="668"/>
      <c r="AU276" s="668"/>
      <c r="AV276" s="668"/>
      <c r="AW276" s="668"/>
      <c r="AX276" s="668"/>
      <c r="AY276" s="668"/>
      <c r="AZ276" s="668"/>
    </row>
    <row r="277" spans="2:52" ht="20.100000000000001" customHeight="1" collapsed="1">
      <c r="B277" s="32">
        <f>B265+1</f>
        <v>23</v>
      </c>
      <c r="C277" s="1013"/>
      <c r="D277" s="1014"/>
      <c r="E277" s="1014"/>
      <c r="F277" s="1015"/>
      <c r="G277" s="1016"/>
      <c r="H277" s="1017"/>
      <c r="I277" s="1017"/>
      <c r="J277" s="1017"/>
      <c r="K277" s="1018"/>
      <c r="L277" s="701">
        <f t="shared" ref="L277:R277" si="88">SUM(L278:L287)</f>
        <v>0</v>
      </c>
      <c r="M277" s="702">
        <f t="shared" si="88"/>
        <v>0</v>
      </c>
      <c r="N277" s="703">
        <f t="shared" si="88"/>
        <v>0</v>
      </c>
      <c r="O277" s="703">
        <f t="shared" si="88"/>
        <v>0</v>
      </c>
      <c r="P277" s="702">
        <f t="shared" si="88"/>
        <v>0</v>
      </c>
      <c r="Q277" s="704">
        <f t="shared" si="88"/>
        <v>0</v>
      </c>
      <c r="R277" s="701">
        <f t="shared" si="88"/>
        <v>0</v>
      </c>
      <c r="S277" s="705">
        <v>1</v>
      </c>
      <c r="T277" s="706">
        <f>(S278*T278)+(S279*T279)+(S280*T280)+(S281*T281)+(S282*T282)+(S283*T283)+(S284*T284)+(S285*T285)+(S286*T286)+(S287*T287)</f>
        <v>0</v>
      </c>
      <c r="U277" s="665">
        <f t="shared" ref="U277:U287" si="89">S277*T277*(1+MGKZ)*(1+Gewinn)*(1+Sicherheit)</f>
        <v>0</v>
      </c>
      <c r="V277" s="643">
        <f t="shared" ref="V277:V287" si="90">R277*Fertigung</f>
        <v>0</v>
      </c>
      <c r="W277" s="50">
        <f t="shared" ref="W277:W287" si="91">L277*$E$6+M277*$M$6+N277*$M$7+O277*$M$8+P277*$E$7+Q277*$M$9+U277+V277</f>
        <v>0</v>
      </c>
      <c r="X277" s="442"/>
      <c r="Y277" s="442"/>
      <c r="Z277" s="442"/>
      <c r="AA277" s="442"/>
      <c r="AB277" s="442"/>
      <c r="AC277" s="442"/>
      <c r="AD277" s="442"/>
      <c r="AE277" s="442"/>
      <c r="AF277" s="442"/>
      <c r="AG277" s="442"/>
      <c r="AH277" s="442"/>
      <c r="AI277" s="442"/>
      <c r="AJ277" s="442"/>
      <c r="AK277" s="442"/>
      <c r="AL277" s="442"/>
      <c r="AM277" s="442"/>
      <c r="AN277" s="442"/>
      <c r="AO277" s="442"/>
      <c r="AP277" s="442"/>
      <c r="AQ277" s="442"/>
      <c r="AR277" s="442"/>
      <c r="AS277" s="442"/>
      <c r="AT277" s="442"/>
      <c r="AU277" s="442"/>
      <c r="AV277" s="442"/>
      <c r="AW277" s="442"/>
      <c r="AX277" s="442"/>
      <c r="AY277" s="442"/>
      <c r="AZ277" s="442"/>
    </row>
    <row r="278" spans="2:52" ht="20.100000000000001" hidden="1" customHeight="1" outlineLevel="1">
      <c r="B278" s="433"/>
      <c r="C278" s="1002"/>
      <c r="D278" s="1003"/>
      <c r="E278" s="1003"/>
      <c r="F278" s="1004"/>
      <c r="G278" s="1005"/>
      <c r="H278" s="1006"/>
      <c r="I278" s="1006"/>
      <c r="J278" s="1006"/>
      <c r="K278" s="1007"/>
      <c r="L278" s="715"/>
      <c r="M278" s="715"/>
      <c r="N278" s="715"/>
      <c r="O278" s="715"/>
      <c r="P278" s="715"/>
      <c r="Q278" s="715"/>
      <c r="R278" s="715"/>
      <c r="S278" s="716"/>
      <c r="T278" s="717"/>
      <c r="U278" s="720">
        <f t="shared" si="89"/>
        <v>0</v>
      </c>
      <c r="V278" s="721">
        <f t="shared" si="90"/>
        <v>0</v>
      </c>
      <c r="W278" s="722">
        <f t="shared" si="91"/>
        <v>0</v>
      </c>
      <c r="X278" s="442"/>
      <c r="Y278" s="442"/>
      <c r="Z278" s="442"/>
      <c r="AA278" s="442"/>
      <c r="AB278" s="442"/>
      <c r="AC278" s="442"/>
      <c r="AD278" s="442"/>
      <c r="AE278" s="442"/>
      <c r="AF278" s="442"/>
      <c r="AG278" s="442"/>
      <c r="AH278" s="442"/>
      <c r="AI278" s="442"/>
      <c r="AJ278" s="442"/>
      <c r="AK278" s="442"/>
      <c r="AL278" s="442"/>
      <c r="AM278" s="442"/>
      <c r="AN278" s="442"/>
      <c r="AO278" s="442"/>
      <c r="AP278" s="442"/>
      <c r="AQ278" s="442"/>
      <c r="AR278" s="442"/>
      <c r="AS278" s="442"/>
      <c r="AT278" s="442"/>
      <c r="AU278" s="442"/>
      <c r="AV278" s="442"/>
      <c r="AW278" s="442"/>
      <c r="AX278" s="442"/>
      <c r="AY278" s="442"/>
      <c r="AZ278" s="442"/>
    </row>
    <row r="279" spans="2:52" ht="20.100000000000001" hidden="1" customHeight="1" outlineLevel="1">
      <c r="B279" s="434"/>
      <c r="C279" s="1002"/>
      <c r="D279" s="1003"/>
      <c r="E279" s="1003"/>
      <c r="F279" s="1004"/>
      <c r="G279" s="1005"/>
      <c r="H279" s="1006"/>
      <c r="I279" s="1006"/>
      <c r="J279" s="1006"/>
      <c r="K279" s="1007"/>
      <c r="L279" s="715"/>
      <c r="M279" s="715"/>
      <c r="N279" s="715"/>
      <c r="O279" s="715"/>
      <c r="P279" s="715"/>
      <c r="Q279" s="715"/>
      <c r="R279" s="715"/>
      <c r="S279" s="716"/>
      <c r="T279" s="717"/>
      <c r="U279" s="720">
        <f t="shared" si="89"/>
        <v>0</v>
      </c>
      <c r="V279" s="721">
        <f t="shared" si="90"/>
        <v>0</v>
      </c>
      <c r="W279" s="722">
        <f t="shared" si="91"/>
        <v>0</v>
      </c>
      <c r="X279" s="442"/>
      <c r="Y279" s="442"/>
      <c r="Z279" s="442"/>
      <c r="AA279" s="442"/>
      <c r="AB279" s="442"/>
      <c r="AC279" s="442"/>
      <c r="AD279" s="442"/>
      <c r="AE279" s="442"/>
      <c r="AF279" s="442"/>
      <c r="AG279" s="442"/>
      <c r="AH279" s="442"/>
      <c r="AI279" s="442"/>
      <c r="AJ279" s="442"/>
      <c r="AK279" s="442"/>
      <c r="AL279" s="442"/>
      <c r="AM279" s="442"/>
      <c r="AN279" s="442"/>
      <c r="AO279" s="442"/>
      <c r="AP279" s="442"/>
      <c r="AQ279" s="442"/>
      <c r="AR279" s="442"/>
      <c r="AS279" s="442"/>
      <c r="AT279" s="442"/>
      <c r="AU279" s="442"/>
      <c r="AV279" s="442"/>
      <c r="AW279" s="442"/>
      <c r="AX279" s="442"/>
      <c r="AY279" s="442"/>
      <c r="AZ279" s="442"/>
    </row>
    <row r="280" spans="2:52" ht="20.100000000000001" hidden="1" customHeight="1" outlineLevel="1">
      <c r="B280" s="434"/>
      <c r="C280" s="1002"/>
      <c r="D280" s="1003"/>
      <c r="E280" s="1003"/>
      <c r="F280" s="1004"/>
      <c r="G280" s="1005"/>
      <c r="H280" s="1006"/>
      <c r="I280" s="1006"/>
      <c r="J280" s="1006"/>
      <c r="K280" s="1007"/>
      <c r="L280" s="715"/>
      <c r="M280" s="715"/>
      <c r="N280" s="715"/>
      <c r="O280" s="715"/>
      <c r="P280" s="715"/>
      <c r="Q280" s="715"/>
      <c r="R280" s="715"/>
      <c r="S280" s="716"/>
      <c r="T280" s="717"/>
      <c r="U280" s="720">
        <f t="shared" si="89"/>
        <v>0</v>
      </c>
      <c r="V280" s="721">
        <f t="shared" si="90"/>
        <v>0</v>
      </c>
      <c r="W280" s="722">
        <f t="shared" si="91"/>
        <v>0</v>
      </c>
      <c r="X280" s="442"/>
      <c r="Y280" s="442"/>
      <c r="Z280" s="442"/>
      <c r="AA280" s="442"/>
      <c r="AB280" s="442"/>
      <c r="AC280" s="442"/>
      <c r="AD280" s="442"/>
      <c r="AE280" s="442"/>
      <c r="AF280" s="442"/>
      <c r="AG280" s="442"/>
      <c r="AH280" s="442"/>
      <c r="AI280" s="442"/>
      <c r="AJ280" s="442"/>
      <c r="AK280" s="442"/>
      <c r="AL280" s="442"/>
      <c r="AM280" s="442"/>
      <c r="AN280" s="442"/>
      <c r="AO280" s="442"/>
      <c r="AP280" s="442"/>
      <c r="AQ280" s="442"/>
      <c r="AR280" s="442"/>
      <c r="AS280" s="442"/>
      <c r="AT280" s="442"/>
      <c r="AU280" s="442"/>
      <c r="AV280" s="442"/>
      <c r="AW280" s="442"/>
      <c r="AX280" s="442"/>
      <c r="AY280" s="442"/>
      <c r="AZ280" s="442"/>
    </row>
    <row r="281" spans="2:52" ht="20.100000000000001" hidden="1" customHeight="1" outlineLevel="1">
      <c r="B281" s="434"/>
      <c r="C281" s="1002"/>
      <c r="D281" s="1003"/>
      <c r="E281" s="1003"/>
      <c r="F281" s="1004"/>
      <c r="G281" s="1005"/>
      <c r="H281" s="1006"/>
      <c r="I281" s="1006"/>
      <c r="J281" s="1006"/>
      <c r="K281" s="1007"/>
      <c r="L281" s="715"/>
      <c r="M281" s="715"/>
      <c r="N281" s="715"/>
      <c r="O281" s="715"/>
      <c r="P281" s="715"/>
      <c r="Q281" s="715"/>
      <c r="R281" s="715"/>
      <c r="S281" s="716"/>
      <c r="T281" s="717"/>
      <c r="U281" s="720">
        <f t="shared" si="89"/>
        <v>0</v>
      </c>
      <c r="V281" s="721">
        <f t="shared" si="90"/>
        <v>0</v>
      </c>
      <c r="W281" s="722">
        <f t="shared" si="91"/>
        <v>0</v>
      </c>
      <c r="X281" s="442"/>
      <c r="Y281" s="442"/>
      <c r="Z281" s="442"/>
      <c r="AA281" s="442"/>
      <c r="AB281" s="442"/>
      <c r="AC281" s="442"/>
      <c r="AD281" s="442"/>
      <c r="AE281" s="442"/>
      <c r="AF281" s="442"/>
      <c r="AG281" s="442"/>
      <c r="AH281" s="442"/>
      <c r="AI281" s="442"/>
      <c r="AJ281" s="442"/>
      <c r="AK281" s="442"/>
      <c r="AL281" s="442"/>
      <c r="AM281" s="442"/>
      <c r="AN281" s="442"/>
      <c r="AO281" s="442"/>
      <c r="AP281" s="442"/>
      <c r="AQ281" s="442"/>
      <c r="AR281" s="442"/>
      <c r="AS281" s="442"/>
      <c r="AT281" s="442"/>
      <c r="AU281" s="442"/>
      <c r="AV281" s="442"/>
      <c r="AW281" s="442"/>
      <c r="AX281" s="442"/>
      <c r="AY281" s="442"/>
      <c r="AZ281" s="442"/>
    </row>
    <row r="282" spans="2:52" ht="20.100000000000001" hidden="1" customHeight="1" outlineLevel="1">
      <c r="B282" s="434"/>
      <c r="C282" s="1002"/>
      <c r="D282" s="1003"/>
      <c r="E282" s="1003"/>
      <c r="F282" s="1004"/>
      <c r="G282" s="1005"/>
      <c r="H282" s="1006"/>
      <c r="I282" s="1006"/>
      <c r="J282" s="1006"/>
      <c r="K282" s="1007"/>
      <c r="L282" s="715"/>
      <c r="M282" s="715"/>
      <c r="N282" s="715"/>
      <c r="O282" s="715"/>
      <c r="P282" s="715"/>
      <c r="Q282" s="715"/>
      <c r="R282" s="715"/>
      <c r="S282" s="716"/>
      <c r="T282" s="717"/>
      <c r="U282" s="720">
        <f t="shared" si="89"/>
        <v>0</v>
      </c>
      <c r="V282" s="721">
        <f t="shared" si="90"/>
        <v>0</v>
      </c>
      <c r="W282" s="722">
        <f t="shared" si="91"/>
        <v>0</v>
      </c>
      <c r="X282" s="442"/>
      <c r="Y282" s="442"/>
      <c r="Z282" s="442"/>
      <c r="AA282" s="442"/>
      <c r="AB282" s="442"/>
      <c r="AC282" s="442"/>
      <c r="AD282" s="442"/>
      <c r="AE282" s="442"/>
      <c r="AF282" s="442"/>
      <c r="AG282" s="442"/>
      <c r="AH282" s="442"/>
      <c r="AI282" s="442"/>
      <c r="AJ282" s="442"/>
      <c r="AK282" s="442"/>
      <c r="AL282" s="442"/>
      <c r="AM282" s="442"/>
      <c r="AN282" s="442"/>
      <c r="AO282" s="442"/>
      <c r="AP282" s="442"/>
      <c r="AQ282" s="442"/>
      <c r="AR282" s="442"/>
      <c r="AS282" s="442"/>
      <c r="AT282" s="442"/>
      <c r="AU282" s="442"/>
      <c r="AV282" s="442"/>
      <c r="AW282" s="442"/>
      <c r="AX282" s="442"/>
      <c r="AY282" s="442"/>
      <c r="AZ282" s="442"/>
    </row>
    <row r="283" spans="2:52" ht="20.100000000000001" hidden="1" customHeight="1" outlineLevel="1">
      <c r="B283" s="434"/>
      <c r="C283" s="1002"/>
      <c r="D283" s="1003"/>
      <c r="E283" s="1003"/>
      <c r="F283" s="1004"/>
      <c r="G283" s="1005"/>
      <c r="H283" s="1006"/>
      <c r="I283" s="1006"/>
      <c r="J283" s="1006"/>
      <c r="K283" s="1007"/>
      <c r="L283" s="715"/>
      <c r="M283" s="715"/>
      <c r="N283" s="715"/>
      <c r="O283" s="715"/>
      <c r="P283" s="715"/>
      <c r="Q283" s="715"/>
      <c r="R283" s="715"/>
      <c r="S283" s="716"/>
      <c r="T283" s="717"/>
      <c r="U283" s="720">
        <f t="shared" si="89"/>
        <v>0</v>
      </c>
      <c r="V283" s="721">
        <f t="shared" si="90"/>
        <v>0</v>
      </c>
      <c r="W283" s="722">
        <f t="shared" si="91"/>
        <v>0</v>
      </c>
      <c r="X283" s="442"/>
      <c r="Y283" s="442"/>
      <c r="Z283" s="442"/>
      <c r="AA283" s="442"/>
      <c r="AB283" s="442"/>
      <c r="AC283" s="442"/>
      <c r="AD283" s="442"/>
      <c r="AE283" s="442"/>
      <c r="AF283" s="442"/>
      <c r="AG283" s="442"/>
      <c r="AH283" s="442"/>
      <c r="AI283" s="442"/>
      <c r="AJ283" s="442"/>
      <c r="AK283" s="442"/>
      <c r="AL283" s="442"/>
      <c r="AM283" s="442"/>
      <c r="AN283" s="442"/>
      <c r="AO283" s="442"/>
      <c r="AP283" s="442"/>
      <c r="AQ283" s="442"/>
      <c r="AR283" s="442"/>
      <c r="AS283" s="442"/>
      <c r="AT283" s="442"/>
      <c r="AU283" s="442"/>
      <c r="AV283" s="442"/>
      <c r="AW283" s="442"/>
      <c r="AX283" s="442"/>
      <c r="AY283" s="442"/>
      <c r="AZ283" s="442"/>
    </row>
    <row r="284" spans="2:52" ht="20.100000000000001" hidden="1" customHeight="1" outlineLevel="1">
      <c r="B284" s="434"/>
      <c r="C284" s="1002"/>
      <c r="D284" s="1003"/>
      <c r="E284" s="1003"/>
      <c r="F284" s="1004"/>
      <c r="G284" s="1005"/>
      <c r="H284" s="1006"/>
      <c r="I284" s="1006"/>
      <c r="J284" s="1006"/>
      <c r="K284" s="1007"/>
      <c r="L284" s="715"/>
      <c r="M284" s="715"/>
      <c r="N284" s="715"/>
      <c r="O284" s="715"/>
      <c r="P284" s="715"/>
      <c r="Q284" s="715"/>
      <c r="R284" s="715"/>
      <c r="S284" s="716"/>
      <c r="T284" s="717"/>
      <c r="U284" s="720">
        <f t="shared" si="89"/>
        <v>0</v>
      </c>
      <c r="V284" s="721">
        <f t="shared" si="90"/>
        <v>0</v>
      </c>
      <c r="W284" s="722">
        <f t="shared" si="91"/>
        <v>0</v>
      </c>
      <c r="X284" s="442"/>
      <c r="Y284" s="442"/>
      <c r="Z284" s="442"/>
      <c r="AA284" s="442"/>
      <c r="AB284" s="442"/>
      <c r="AC284" s="442"/>
      <c r="AD284" s="442"/>
      <c r="AE284" s="442"/>
      <c r="AF284" s="442"/>
      <c r="AG284" s="442"/>
      <c r="AH284" s="442"/>
      <c r="AI284" s="442"/>
      <c r="AJ284" s="442"/>
      <c r="AK284" s="442"/>
      <c r="AL284" s="442"/>
      <c r="AM284" s="442"/>
      <c r="AN284" s="442"/>
      <c r="AO284" s="442"/>
      <c r="AP284" s="442"/>
      <c r="AQ284" s="442"/>
      <c r="AR284" s="442"/>
      <c r="AS284" s="442"/>
      <c r="AT284" s="442"/>
      <c r="AU284" s="442"/>
      <c r="AV284" s="442"/>
      <c r="AW284" s="442"/>
      <c r="AX284" s="442"/>
      <c r="AY284" s="442"/>
      <c r="AZ284" s="442"/>
    </row>
    <row r="285" spans="2:52" ht="20.100000000000001" hidden="1" customHeight="1" outlineLevel="1">
      <c r="B285" s="434"/>
      <c r="C285" s="1002"/>
      <c r="D285" s="1003"/>
      <c r="E285" s="1003"/>
      <c r="F285" s="1004"/>
      <c r="G285" s="1005"/>
      <c r="H285" s="1006"/>
      <c r="I285" s="1006"/>
      <c r="J285" s="1006"/>
      <c r="K285" s="1007"/>
      <c r="L285" s="715"/>
      <c r="M285" s="715"/>
      <c r="N285" s="715"/>
      <c r="O285" s="715"/>
      <c r="P285" s="715"/>
      <c r="Q285" s="715"/>
      <c r="R285" s="715"/>
      <c r="S285" s="716"/>
      <c r="T285" s="717"/>
      <c r="U285" s="720">
        <f t="shared" si="89"/>
        <v>0</v>
      </c>
      <c r="V285" s="721">
        <f t="shared" si="90"/>
        <v>0</v>
      </c>
      <c r="W285" s="722">
        <f t="shared" si="91"/>
        <v>0</v>
      </c>
      <c r="X285" s="442"/>
      <c r="Y285" s="442"/>
      <c r="Z285" s="442"/>
      <c r="AA285" s="442"/>
      <c r="AB285" s="442"/>
      <c r="AC285" s="442"/>
      <c r="AD285" s="442"/>
      <c r="AE285" s="442"/>
      <c r="AF285" s="442"/>
      <c r="AG285" s="442"/>
      <c r="AH285" s="442"/>
      <c r="AI285" s="442"/>
      <c r="AJ285" s="442"/>
      <c r="AK285" s="442"/>
      <c r="AL285" s="442"/>
      <c r="AM285" s="442"/>
      <c r="AN285" s="442"/>
      <c r="AO285" s="442"/>
      <c r="AP285" s="442"/>
      <c r="AQ285" s="442"/>
      <c r="AR285" s="442"/>
      <c r="AS285" s="442"/>
      <c r="AT285" s="442"/>
      <c r="AU285" s="442"/>
      <c r="AV285" s="442"/>
      <c r="AW285" s="442"/>
      <c r="AX285" s="442"/>
      <c r="AY285" s="442"/>
      <c r="AZ285" s="442"/>
    </row>
    <row r="286" spans="2:52" ht="20.100000000000001" hidden="1" customHeight="1" outlineLevel="1">
      <c r="B286" s="434"/>
      <c r="C286" s="1002"/>
      <c r="D286" s="1003"/>
      <c r="E286" s="1003"/>
      <c r="F286" s="1004"/>
      <c r="G286" s="1005"/>
      <c r="H286" s="1006"/>
      <c r="I286" s="1006"/>
      <c r="J286" s="1006"/>
      <c r="K286" s="1007"/>
      <c r="L286" s="715"/>
      <c r="M286" s="715"/>
      <c r="N286" s="715"/>
      <c r="O286" s="715"/>
      <c r="P286" s="715"/>
      <c r="Q286" s="715"/>
      <c r="R286" s="715"/>
      <c r="S286" s="716"/>
      <c r="T286" s="717"/>
      <c r="U286" s="720">
        <f t="shared" si="89"/>
        <v>0</v>
      </c>
      <c r="V286" s="721">
        <f t="shared" si="90"/>
        <v>0</v>
      </c>
      <c r="W286" s="722">
        <f t="shared" si="91"/>
        <v>0</v>
      </c>
      <c r="X286" s="442"/>
      <c r="Y286" s="442"/>
      <c r="Z286" s="442"/>
      <c r="AA286" s="442"/>
      <c r="AB286" s="442"/>
      <c r="AC286" s="442"/>
      <c r="AD286" s="442"/>
      <c r="AE286" s="442"/>
      <c r="AF286" s="442"/>
      <c r="AG286" s="442"/>
      <c r="AH286" s="442"/>
      <c r="AI286" s="442"/>
      <c r="AJ286" s="442"/>
      <c r="AK286" s="442"/>
      <c r="AL286" s="442"/>
      <c r="AM286" s="442"/>
      <c r="AN286" s="442"/>
      <c r="AO286" s="442"/>
      <c r="AP286" s="442"/>
      <c r="AQ286" s="442"/>
      <c r="AR286" s="442"/>
      <c r="AS286" s="442"/>
      <c r="AT286" s="442"/>
      <c r="AU286" s="442"/>
      <c r="AV286" s="442"/>
      <c r="AW286" s="442"/>
      <c r="AX286" s="442"/>
      <c r="AY286" s="442"/>
      <c r="AZ286" s="442"/>
    </row>
    <row r="287" spans="2:52" ht="20.100000000000001" hidden="1" customHeight="1" outlineLevel="1">
      <c r="B287" s="434"/>
      <c r="C287" s="1002"/>
      <c r="D287" s="1003"/>
      <c r="E287" s="1003"/>
      <c r="F287" s="1004"/>
      <c r="G287" s="1005"/>
      <c r="H287" s="1006"/>
      <c r="I287" s="1006"/>
      <c r="J287" s="1006"/>
      <c r="K287" s="1007"/>
      <c r="L287" s="715"/>
      <c r="M287" s="715"/>
      <c r="N287" s="715"/>
      <c r="O287" s="715"/>
      <c r="P287" s="715"/>
      <c r="Q287" s="715"/>
      <c r="R287" s="715"/>
      <c r="S287" s="716"/>
      <c r="T287" s="717"/>
      <c r="U287" s="720">
        <f t="shared" si="89"/>
        <v>0</v>
      </c>
      <c r="V287" s="721">
        <f t="shared" si="90"/>
        <v>0</v>
      </c>
      <c r="W287" s="722">
        <f t="shared" si="91"/>
        <v>0</v>
      </c>
      <c r="X287" s="442"/>
      <c r="Y287" s="442"/>
      <c r="Z287" s="442"/>
      <c r="AA287" s="442"/>
      <c r="AB287" s="442"/>
      <c r="AC287" s="442"/>
      <c r="AD287" s="442"/>
      <c r="AE287" s="442"/>
      <c r="AF287" s="442"/>
      <c r="AG287" s="442"/>
      <c r="AH287" s="442"/>
      <c r="AI287" s="442"/>
      <c r="AJ287" s="442"/>
      <c r="AK287" s="442"/>
      <c r="AL287" s="442"/>
      <c r="AM287" s="442"/>
      <c r="AN287" s="442"/>
      <c r="AO287" s="442"/>
      <c r="AP287" s="442"/>
      <c r="AQ287" s="442"/>
      <c r="AR287" s="442"/>
      <c r="AS287" s="442"/>
      <c r="AT287" s="442"/>
      <c r="AU287" s="442"/>
      <c r="AV287" s="442"/>
      <c r="AW287" s="442"/>
      <c r="AX287" s="442"/>
      <c r="AY287" s="442"/>
      <c r="AZ287" s="442"/>
    </row>
    <row r="288" spans="2:52" s="19" customFormat="1" ht="9.9499999999999993" hidden="1" customHeight="1" outlineLevel="1">
      <c r="B288" s="435"/>
      <c r="C288" s="437"/>
      <c r="D288" s="437"/>
      <c r="E288" s="437"/>
      <c r="F288" s="437"/>
      <c r="G288" s="666"/>
      <c r="H288" s="666"/>
      <c r="I288" s="666"/>
      <c r="J288" s="666"/>
      <c r="K288" s="666"/>
      <c r="L288" s="438"/>
      <c r="M288" s="438"/>
      <c r="N288" s="438"/>
      <c r="O288" s="438"/>
      <c r="P288" s="438"/>
      <c r="Q288" s="438"/>
      <c r="R288" s="438"/>
      <c r="S288" s="438"/>
      <c r="T288" s="439"/>
      <c r="U288" s="439"/>
      <c r="V288" s="439"/>
      <c r="W288" s="667"/>
      <c r="X288" s="668"/>
      <c r="Y288" s="668"/>
      <c r="Z288" s="668"/>
      <c r="AA288" s="668"/>
      <c r="AB288" s="668"/>
      <c r="AC288" s="668"/>
      <c r="AD288" s="668"/>
      <c r="AE288" s="668"/>
      <c r="AF288" s="668"/>
      <c r="AG288" s="668"/>
      <c r="AH288" s="668"/>
      <c r="AI288" s="668"/>
      <c r="AJ288" s="668"/>
      <c r="AK288" s="668"/>
      <c r="AL288" s="668"/>
      <c r="AM288" s="668"/>
      <c r="AN288" s="668"/>
      <c r="AO288" s="668"/>
      <c r="AP288" s="668"/>
      <c r="AQ288" s="668"/>
      <c r="AR288" s="668"/>
      <c r="AS288" s="668"/>
      <c r="AT288" s="668"/>
      <c r="AU288" s="668"/>
      <c r="AV288" s="668"/>
      <c r="AW288" s="668"/>
      <c r="AX288" s="668"/>
      <c r="AY288" s="668"/>
      <c r="AZ288" s="668"/>
    </row>
    <row r="289" spans="2:52" ht="20.100000000000001" customHeight="1" collapsed="1">
      <c r="B289" s="32">
        <f>B277+1</f>
        <v>24</v>
      </c>
      <c r="C289" s="1013"/>
      <c r="D289" s="1014"/>
      <c r="E289" s="1014"/>
      <c r="F289" s="1015"/>
      <c r="G289" s="1016"/>
      <c r="H289" s="1017"/>
      <c r="I289" s="1017"/>
      <c r="J289" s="1017"/>
      <c r="K289" s="1018"/>
      <c r="L289" s="701">
        <f t="shared" ref="L289:R289" si="92">SUM(L290:L299)</f>
        <v>0</v>
      </c>
      <c r="M289" s="702">
        <f t="shared" si="92"/>
        <v>0</v>
      </c>
      <c r="N289" s="703">
        <f t="shared" si="92"/>
        <v>0</v>
      </c>
      <c r="O289" s="703">
        <f t="shared" si="92"/>
        <v>0</v>
      </c>
      <c r="P289" s="702">
        <f t="shared" si="92"/>
        <v>0</v>
      </c>
      <c r="Q289" s="704">
        <f t="shared" si="92"/>
        <v>0</v>
      </c>
      <c r="R289" s="701">
        <f t="shared" si="92"/>
        <v>0</v>
      </c>
      <c r="S289" s="705">
        <v>1</v>
      </c>
      <c r="T289" s="706">
        <f>(S290*T290)+(S291*T291)+(S292*T292)+(S293*T293)+(S294*T294)+(S295*T295)+(S296*T296)+(S297*T297)+(S298*T298)+(S299*T299)</f>
        <v>0</v>
      </c>
      <c r="U289" s="665">
        <f t="shared" ref="U289:U299" si="93">S289*T289*(1+MGKZ)*(1+Gewinn)*(1+Sicherheit)</f>
        <v>0</v>
      </c>
      <c r="V289" s="643">
        <f t="shared" ref="V289:V299" si="94">R289*Fertigung</f>
        <v>0</v>
      </c>
      <c r="W289" s="50">
        <f t="shared" ref="W289:W299" si="95">L289*$E$6+M289*$M$6+N289*$M$7+O289*$M$8+P289*$E$7+Q289*$M$9+U289+V289</f>
        <v>0</v>
      </c>
      <c r="X289" s="442"/>
      <c r="Y289" s="442"/>
      <c r="Z289" s="442"/>
      <c r="AA289" s="442"/>
      <c r="AB289" s="442"/>
      <c r="AC289" s="442"/>
      <c r="AD289" s="442"/>
      <c r="AE289" s="442"/>
      <c r="AF289" s="442"/>
      <c r="AG289" s="442"/>
      <c r="AH289" s="442"/>
      <c r="AI289" s="442"/>
      <c r="AJ289" s="442"/>
      <c r="AK289" s="442"/>
      <c r="AL289" s="442"/>
      <c r="AM289" s="442"/>
      <c r="AN289" s="442"/>
      <c r="AO289" s="442"/>
      <c r="AP289" s="442"/>
      <c r="AQ289" s="442"/>
      <c r="AR289" s="442"/>
      <c r="AS289" s="442"/>
      <c r="AT289" s="442"/>
      <c r="AU289" s="442"/>
      <c r="AV289" s="442"/>
      <c r="AW289" s="442"/>
      <c r="AX289" s="442"/>
      <c r="AY289" s="442"/>
      <c r="AZ289" s="442"/>
    </row>
    <row r="290" spans="2:52" ht="20.100000000000001" hidden="1" customHeight="1" outlineLevel="1">
      <c r="B290" s="433"/>
      <c r="C290" s="1002"/>
      <c r="D290" s="1003"/>
      <c r="E290" s="1003"/>
      <c r="F290" s="1004"/>
      <c r="G290" s="1005"/>
      <c r="H290" s="1006"/>
      <c r="I290" s="1006"/>
      <c r="J290" s="1006"/>
      <c r="K290" s="1007"/>
      <c r="L290" s="715"/>
      <c r="M290" s="715"/>
      <c r="N290" s="715"/>
      <c r="O290" s="715"/>
      <c r="P290" s="715"/>
      <c r="Q290" s="715"/>
      <c r="R290" s="715"/>
      <c r="S290" s="716"/>
      <c r="T290" s="717"/>
      <c r="U290" s="720">
        <f t="shared" si="93"/>
        <v>0</v>
      </c>
      <c r="V290" s="721">
        <f t="shared" si="94"/>
        <v>0</v>
      </c>
      <c r="W290" s="722">
        <f t="shared" si="95"/>
        <v>0</v>
      </c>
      <c r="X290" s="442"/>
      <c r="Y290" s="442"/>
      <c r="Z290" s="442"/>
      <c r="AA290" s="442"/>
      <c r="AB290" s="442"/>
      <c r="AC290" s="442"/>
      <c r="AD290" s="442"/>
      <c r="AE290" s="442"/>
      <c r="AF290" s="442"/>
      <c r="AG290" s="442"/>
      <c r="AH290" s="442"/>
      <c r="AI290" s="442"/>
      <c r="AJ290" s="442"/>
      <c r="AK290" s="442"/>
      <c r="AL290" s="442"/>
      <c r="AM290" s="442"/>
      <c r="AN290" s="442"/>
      <c r="AO290" s="442"/>
      <c r="AP290" s="442"/>
      <c r="AQ290" s="442"/>
      <c r="AR290" s="442"/>
      <c r="AS290" s="442"/>
      <c r="AT290" s="442"/>
      <c r="AU290" s="442"/>
      <c r="AV290" s="442"/>
      <c r="AW290" s="442"/>
      <c r="AX290" s="442"/>
      <c r="AY290" s="442"/>
      <c r="AZ290" s="442"/>
    </row>
    <row r="291" spans="2:52" ht="20.100000000000001" hidden="1" customHeight="1" outlineLevel="1">
      <c r="B291" s="434"/>
      <c r="C291" s="1002"/>
      <c r="D291" s="1003"/>
      <c r="E291" s="1003"/>
      <c r="F291" s="1004"/>
      <c r="G291" s="1005"/>
      <c r="H291" s="1006"/>
      <c r="I291" s="1006"/>
      <c r="J291" s="1006"/>
      <c r="K291" s="1007"/>
      <c r="L291" s="715"/>
      <c r="M291" s="715"/>
      <c r="N291" s="715"/>
      <c r="O291" s="715"/>
      <c r="P291" s="715"/>
      <c r="Q291" s="715"/>
      <c r="R291" s="715"/>
      <c r="S291" s="716"/>
      <c r="T291" s="717"/>
      <c r="U291" s="720">
        <f t="shared" si="93"/>
        <v>0</v>
      </c>
      <c r="V291" s="721">
        <f t="shared" si="94"/>
        <v>0</v>
      </c>
      <c r="W291" s="722">
        <f t="shared" si="95"/>
        <v>0</v>
      </c>
      <c r="X291" s="442"/>
      <c r="Y291" s="442"/>
      <c r="Z291" s="442"/>
      <c r="AA291" s="442"/>
      <c r="AB291" s="442"/>
      <c r="AC291" s="442"/>
      <c r="AD291" s="442"/>
      <c r="AE291" s="442"/>
      <c r="AF291" s="442"/>
      <c r="AG291" s="442"/>
      <c r="AH291" s="442"/>
      <c r="AI291" s="442"/>
      <c r="AJ291" s="442"/>
      <c r="AK291" s="442"/>
      <c r="AL291" s="442"/>
      <c r="AM291" s="442"/>
      <c r="AN291" s="442"/>
      <c r="AO291" s="442"/>
      <c r="AP291" s="442"/>
      <c r="AQ291" s="442"/>
      <c r="AR291" s="442"/>
      <c r="AS291" s="442"/>
      <c r="AT291" s="442"/>
      <c r="AU291" s="442"/>
      <c r="AV291" s="442"/>
      <c r="AW291" s="442"/>
      <c r="AX291" s="442"/>
      <c r="AY291" s="442"/>
      <c r="AZ291" s="442"/>
    </row>
    <row r="292" spans="2:52" ht="20.100000000000001" hidden="1" customHeight="1" outlineLevel="1">
      <c r="B292" s="434"/>
      <c r="C292" s="1002"/>
      <c r="D292" s="1003"/>
      <c r="E292" s="1003"/>
      <c r="F292" s="1004"/>
      <c r="G292" s="1005"/>
      <c r="H292" s="1006"/>
      <c r="I292" s="1006"/>
      <c r="J292" s="1006"/>
      <c r="K292" s="1007"/>
      <c r="L292" s="715"/>
      <c r="M292" s="715"/>
      <c r="N292" s="715"/>
      <c r="O292" s="715"/>
      <c r="P292" s="715"/>
      <c r="Q292" s="715"/>
      <c r="R292" s="715"/>
      <c r="S292" s="716"/>
      <c r="T292" s="717"/>
      <c r="U292" s="720">
        <f t="shared" si="93"/>
        <v>0</v>
      </c>
      <c r="V292" s="721">
        <f t="shared" si="94"/>
        <v>0</v>
      </c>
      <c r="W292" s="722">
        <f t="shared" si="95"/>
        <v>0</v>
      </c>
      <c r="X292" s="442"/>
      <c r="Y292" s="442"/>
      <c r="Z292" s="442"/>
      <c r="AA292" s="442"/>
      <c r="AB292" s="442"/>
      <c r="AC292" s="442"/>
      <c r="AD292" s="442"/>
      <c r="AE292" s="442"/>
      <c r="AF292" s="442"/>
      <c r="AG292" s="442"/>
      <c r="AH292" s="442"/>
      <c r="AI292" s="442"/>
      <c r="AJ292" s="442"/>
      <c r="AK292" s="442"/>
      <c r="AL292" s="442"/>
      <c r="AM292" s="442"/>
      <c r="AN292" s="442"/>
      <c r="AO292" s="442"/>
      <c r="AP292" s="442"/>
      <c r="AQ292" s="442"/>
      <c r="AR292" s="442"/>
      <c r="AS292" s="442"/>
      <c r="AT292" s="442"/>
      <c r="AU292" s="442"/>
      <c r="AV292" s="442"/>
      <c r="AW292" s="442"/>
      <c r="AX292" s="442"/>
      <c r="AY292" s="442"/>
      <c r="AZ292" s="442"/>
    </row>
    <row r="293" spans="2:52" ht="20.100000000000001" hidden="1" customHeight="1" outlineLevel="1">
      <c r="B293" s="434"/>
      <c r="C293" s="1002"/>
      <c r="D293" s="1003"/>
      <c r="E293" s="1003"/>
      <c r="F293" s="1004"/>
      <c r="G293" s="1005"/>
      <c r="H293" s="1006"/>
      <c r="I293" s="1006"/>
      <c r="J293" s="1006"/>
      <c r="K293" s="1007"/>
      <c r="L293" s="715"/>
      <c r="M293" s="715"/>
      <c r="N293" s="715"/>
      <c r="O293" s="715"/>
      <c r="P293" s="715"/>
      <c r="Q293" s="715"/>
      <c r="R293" s="715"/>
      <c r="S293" s="716"/>
      <c r="T293" s="717"/>
      <c r="U293" s="720">
        <f t="shared" si="93"/>
        <v>0</v>
      </c>
      <c r="V293" s="721">
        <f t="shared" si="94"/>
        <v>0</v>
      </c>
      <c r="W293" s="722">
        <f t="shared" si="95"/>
        <v>0</v>
      </c>
      <c r="X293" s="442"/>
      <c r="Y293" s="442"/>
      <c r="Z293" s="442"/>
      <c r="AA293" s="442"/>
      <c r="AB293" s="442"/>
      <c r="AC293" s="442"/>
      <c r="AD293" s="442"/>
      <c r="AE293" s="442"/>
      <c r="AF293" s="442"/>
      <c r="AG293" s="442"/>
      <c r="AH293" s="442"/>
      <c r="AI293" s="442"/>
      <c r="AJ293" s="442"/>
      <c r="AK293" s="442"/>
      <c r="AL293" s="442"/>
      <c r="AM293" s="442"/>
      <c r="AN293" s="442"/>
      <c r="AO293" s="442"/>
      <c r="AP293" s="442"/>
      <c r="AQ293" s="442"/>
      <c r="AR293" s="442"/>
      <c r="AS293" s="442"/>
      <c r="AT293" s="442"/>
      <c r="AU293" s="442"/>
      <c r="AV293" s="442"/>
      <c r="AW293" s="442"/>
      <c r="AX293" s="442"/>
      <c r="AY293" s="442"/>
      <c r="AZ293" s="442"/>
    </row>
    <row r="294" spans="2:52" ht="20.100000000000001" hidden="1" customHeight="1" outlineLevel="1">
      <c r="B294" s="434"/>
      <c r="C294" s="1002"/>
      <c r="D294" s="1003"/>
      <c r="E294" s="1003"/>
      <c r="F294" s="1004"/>
      <c r="G294" s="1005"/>
      <c r="H294" s="1006"/>
      <c r="I294" s="1006"/>
      <c r="J294" s="1006"/>
      <c r="K294" s="1007"/>
      <c r="L294" s="715"/>
      <c r="M294" s="715"/>
      <c r="N294" s="715"/>
      <c r="O294" s="715"/>
      <c r="P294" s="715"/>
      <c r="Q294" s="715"/>
      <c r="R294" s="715"/>
      <c r="S294" s="716"/>
      <c r="T294" s="717"/>
      <c r="U294" s="720">
        <f t="shared" si="93"/>
        <v>0</v>
      </c>
      <c r="V294" s="721">
        <f t="shared" si="94"/>
        <v>0</v>
      </c>
      <c r="W294" s="722">
        <f t="shared" si="95"/>
        <v>0</v>
      </c>
      <c r="X294" s="442"/>
      <c r="Y294" s="442"/>
      <c r="Z294" s="442"/>
      <c r="AA294" s="442"/>
      <c r="AB294" s="442"/>
      <c r="AC294" s="442"/>
      <c r="AD294" s="442"/>
      <c r="AE294" s="442"/>
      <c r="AF294" s="442"/>
      <c r="AG294" s="442"/>
      <c r="AH294" s="442"/>
      <c r="AI294" s="442"/>
      <c r="AJ294" s="442"/>
      <c r="AK294" s="442"/>
      <c r="AL294" s="442"/>
      <c r="AM294" s="442"/>
      <c r="AN294" s="442"/>
      <c r="AO294" s="442"/>
      <c r="AP294" s="442"/>
      <c r="AQ294" s="442"/>
      <c r="AR294" s="442"/>
      <c r="AS294" s="442"/>
      <c r="AT294" s="442"/>
      <c r="AU294" s="442"/>
      <c r="AV294" s="442"/>
      <c r="AW294" s="442"/>
      <c r="AX294" s="442"/>
      <c r="AY294" s="442"/>
      <c r="AZ294" s="442"/>
    </row>
    <row r="295" spans="2:52" ht="20.100000000000001" hidden="1" customHeight="1" outlineLevel="1">
      <c r="B295" s="434"/>
      <c r="C295" s="1002"/>
      <c r="D295" s="1003"/>
      <c r="E295" s="1003"/>
      <c r="F295" s="1004"/>
      <c r="G295" s="1005"/>
      <c r="H295" s="1006"/>
      <c r="I295" s="1006"/>
      <c r="J295" s="1006"/>
      <c r="K295" s="1007"/>
      <c r="L295" s="715"/>
      <c r="M295" s="715"/>
      <c r="N295" s="715"/>
      <c r="O295" s="715"/>
      <c r="P295" s="715"/>
      <c r="Q295" s="715"/>
      <c r="R295" s="715"/>
      <c r="S295" s="716"/>
      <c r="T295" s="717"/>
      <c r="U295" s="720">
        <f t="shared" si="93"/>
        <v>0</v>
      </c>
      <c r="V295" s="721">
        <f t="shared" si="94"/>
        <v>0</v>
      </c>
      <c r="W295" s="722">
        <f t="shared" si="95"/>
        <v>0</v>
      </c>
      <c r="X295" s="442"/>
      <c r="Y295" s="442"/>
      <c r="Z295" s="442"/>
      <c r="AA295" s="442"/>
      <c r="AB295" s="442"/>
      <c r="AC295" s="442"/>
      <c r="AD295" s="442"/>
      <c r="AE295" s="442"/>
      <c r="AF295" s="442"/>
      <c r="AG295" s="442"/>
      <c r="AH295" s="442"/>
      <c r="AI295" s="442"/>
      <c r="AJ295" s="442"/>
      <c r="AK295" s="442"/>
      <c r="AL295" s="442"/>
      <c r="AM295" s="442"/>
      <c r="AN295" s="442"/>
      <c r="AO295" s="442"/>
      <c r="AP295" s="442"/>
      <c r="AQ295" s="442"/>
      <c r="AR295" s="442"/>
      <c r="AS295" s="442"/>
      <c r="AT295" s="442"/>
      <c r="AU295" s="442"/>
      <c r="AV295" s="442"/>
      <c r="AW295" s="442"/>
      <c r="AX295" s="442"/>
      <c r="AY295" s="442"/>
      <c r="AZ295" s="442"/>
    </row>
    <row r="296" spans="2:52" ht="20.100000000000001" hidden="1" customHeight="1" outlineLevel="1">
      <c r="B296" s="434"/>
      <c r="C296" s="1002"/>
      <c r="D296" s="1003"/>
      <c r="E296" s="1003"/>
      <c r="F296" s="1004"/>
      <c r="G296" s="1005"/>
      <c r="H296" s="1006"/>
      <c r="I296" s="1006"/>
      <c r="J296" s="1006"/>
      <c r="K296" s="1007"/>
      <c r="L296" s="715"/>
      <c r="M296" s="715"/>
      <c r="N296" s="715"/>
      <c r="O296" s="715"/>
      <c r="P296" s="715"/>
      <c r="Q296" s="715"/>
      <c r="R296" s="715"/>
      <c r="S296" s="716"/>
      <c r="T296" s="717"/>
      <c r="U296" s="720">
        <f t="shared" si="93"/>
        <v>0</v>
      </c>
      <c r="V296" s="721">
        <f t="shared" si="94"/>
        <v>0</v>
      </c>
      <c r="W296" s="722">
        <f t="shared" si="95"/>
        <v>0</v>
      </c>
      <c r="X296" s="442"/>
      <c r="Y296" s="442"/>
      <c r="Z296" s="442"/>
      <c r="AA296" s="442"/>
      <c r="AB296" s="442"/>
      <c r="AC296" s="442"/>
      <c r="AD296" s="442"/>
      <c r="AE296" s="442"/>
      <c r="AF296" s="442"/>
      <c r="AG296" s="442"/>
      <c r="AH296" s="442"/>
      <c r="AI296" s="442"/>
      <c r="AJ296" s="442"/>
      <c r="AK296" s="442"/>
      <c r="AL296" s="442"/>
      <c r="AM296" s="442"/>
      <c r="AN296" s="442"/>
      <c r="AO296" s="442"/>
      <c r="AP296" s="442"/>
      <c r="AQ296" s="442"/>
      <c r="AR296" s="442"/>
      <c r="AS296" s="442"/>
      <c r="AT296" s="442"/>
      <c r="AU296" s="442"/>
      <c r="AV296" s="442"/>
      <c r="AW296" s="442"/>
      <c r="AX296" s="442"/>
      <c r="AY296" s="442"/>
      <c r="AZ296" s="442"/>
    </row>
    <row r="297" spans="2:52" ht="20.100000000000001" hidden="1" customHeight="1" outlineLevel="1">
      <c r="B297" s="434"/>
      <c r="C297" s="1002"/>
      <c r="D297" s="1003"/>
      <c r="E297" s="1003"/>
      <c r="F297" s="1004"/>
      <c r="G297" s="1005"/>
      <c r="H297" s="1006"/>
      <c r="I297" s="1006"/>
      <c r="J297" s="1006"/>
      <c r="K297" s="1007"/>
      <c r="L297" s="715"/>
      <c r="M297" s="715"/>
      <c r="N297" s="715"/>
      <c r="O297" s="715"/>
      <c r="P297" s="715"/>
      <c r="Q297" s="715"/>
      <c r="R297" s="715"/>
      <c r="S297" s="716"/>
      <c r="T297" s="717"/>
      <c r="U297" s="720">
        <f t="shared" si="93"/>
        <v>0</v>
      </c>
      <c r="V297" s="721">
        <f t="shared" si="94"/>
        <v>0</v>
      </c>
      <c r="W297" s="722">
        <f t="shared" si="95"/>
        <v>0</v>
      </c>
      <c r="X297" s="442"/>
      <c r="Y297" s="442"/>
      <c r="Z297" s="442"/>
      <c r="AA297" s="442"/>
      <c r="AB297" s="442"/>
      <c r="AC297" s="442"/>
      <c r="AD297" s="442"/>
      <c r="AE297" s="442"/>
      <c r="AF297" s="442"/>
      <c r="AG297" s="442"/>
      <c r="AH297" s="442"/>
      <c r="AI297" s="442"/>
      <c r="AJ297" s="442"/>
      <c r="AK297" s="442"/>
      <c r="AL297" s="442"/>
      <c r="AM297" s="442"/>
      <c r="AN297" s="442"/>
      <c r="AO297" s="442"/>
      <c r="AP297" s="442"/>
      <c r="AQ297" s="442"/>
      <c r="AR297" s="442"/>
      <c r="AS297" s="442"/>
      <c r="AT297" s="442"/>
      <c r="AU297" s="442"/>
      <c r="AV297" s="442"/>
      <c r="AW297" s="442"/>
      <c r="AX297" s="442"/>
      <c r="AY297" s="442"/>
      <c r="AZ297" s="442"/>
    </row>
    <row r="298" spans="2:52" ht="20.100000000000001" hidden="1" customHeight="1" outlineLevel="1">
      <c r="B298" s="434"/>
      <c r="C298" s="1002"/>
      <c r="D298" s="1003"/>
      <c r="E298" s="1003"/>
      <c r="F298" s="1004"/>
      <c r="G298" s="1005"/>
      <c r="H298" s="1006"/>
      <c r="I298" s="1006"/>
      <c r="J298" s="1006"/>
      <c r="K298" s="1007"/>
      <c r="L298" s="715"/>
      <c r="M298" s="715"/>
      <c r="N298" s="715"/>
      <c r="O298" s="715"/>
      <c r="P298" s="715"/>
      <c r="Q298" s="715"/>
      <c r="R298" s="715"/>
      <c r="S298" s="716"/>
      <c r="T298" s="717"/>
      <c r="U298" s="720">
        <f t="shared" si="93"/>
        <v>0</v>
      </c>
      <c r="V298" s="721">
        <f t="shared" si="94"/>
        <v>0</v>
      </c>
      <c r="W298" s="722">
        <f t="shared" si="95"/>
        <v>0</v>
      </c>
      <c r="X298" s="442"/>
      <c r="Y298" s="442"/>
      <c r="Z298" s="442"/>
      <c r="AA298" s="442"/>
      <c r="AB298" s="442"/>
      <c r="AC298" s="442"/>
      <c r="AD298" s="442"/>
      <c r="AE298" s="442"/>
      <c r="AF298" s="442"/>
      <c r="AG298" s="442"/>
      <c r="AH298" s="442"/>
      <c r="AI298" s="442"/>
      <c r="AJ298" s="442"/>
      <c r="AK298" s="442"/>
      <c r="AL298" s="442"/>
      <c r="AM298" s="442"/>
      <c r="AN298" s="442"/>
      <c r="AO298" s="442"/>
      <c r="AP298" s="442"/>
      <c r="AQ298" s="442"/>
      <c r="AR298" s="442"/>
      <c r="AS298" s="442"/>
      <c r="AT298" s="442"/>
      <c r="AU298" s="442"/>
      <c r="AV298" s="442"/>
      <c r="AW298" s="442"/>
      <c r="AX298" s="442"/>
      <c r="AY298" s="442"/>
      <c r="AZ298" s="442"/>
    </row>
    <row r="299" spans="2:52" ht="20.100000000000001" hidden="1" customHeight="1" outlineLevel="1">
      <c r="B299" s="434"/>
      <c r="C299" s="1002"/>
      <c r="D299" s="1003"/>
      <c r="E299" s="1003"/>
      <c r="F299" s="1004"/>
      <c r="G299" s="1005"/>
      <c r="H299" s="1006"/>
      <c r="I299" s="1006"/>
      <c r="J299" s="1006"/>
      <c r="K299" s="1007"/>
      <c r="L299" s="715"/>
      <c r="M299" s="715"/>
      <c r="N299" s="715"/>
      <c r="O299" s="715"/>
      <c r="P299" s="715"/>
      <c r="Q299" s="715"/>
      <c r="R299" s="715"/>
      <c r="S299" s="716"/>
      <c r="T299" s="717"/>
      <c r="U299" s="720">
        <f t="shared" si="93"/>
        <v>0</v>
      </c>
      <c r="V299" s="721">
        <f t="shared" si="94"/>
        <v>0</v>
      </c>
      <c r="W299" s="722">
        <f t="shared" si="95"/>
        <v>0</v>
      </c>
      <c r="X299" s="442"/>
      <c r="Y299" s="442"/>
      <c r="Z299" s="442"/>
      <c r="AA299" s="442"/>
      <c r="AB299" s="442"/>
      <c r="AC299" s="442"/>
      <c r="AD299" s="442"/>
      <c r="AE299" s="442"/>
      <c r="AF299" s="442"/>
      <c r="AG299" s="442"/>
      <c r="AH299" s="442"/>
      <c r="AI299" s="442"/>
      <c r="AJ299" s="442"/>
      <c r="AK299" s="442"/>
      <c r="AL299" s="442"/>
      <c r="AM299" s="442"/>
      <c r="AN299" s="442"/>
      <c r="AO299" s="442"/>
      <c r="AP299" s="442"/>
      <c r="AQ299" s="442"/>
      <c r="AR299" s="442"/>
      <c r="AS299" s="442"/>
      <c r="AT299" s="442"/>
      <c r="AU299" s="442"/>
      <c r="AV299" s="442"/>
      <c r="AW299" s="442"/>
      <c r="AX299" s="442"/>
      <c r="AY299" s="442"/>
      <c r="AZ299" s="442"/>
    </row>
    <row r="300" spans="2:52" s="19" customFormat="1" ht="9.9499999999999993" hidden="1" customHeight="1" outlineLevel="1">
      <c r="B300" s="435"/>
      <c r="C300" s="437"/>
      <c r="D300" s="437"/>
      <c r="E300" s="437"/>
      <c r="F300" s="437"/>
      <c r="G300" s="666"/>
      <c r="H300" s="666"/>
      <c r="I300" s="666"/>
      <c r="J300" s="666"/>
      <c r="K300" s="666"/>
      <c r="L300" s="438"/>
      <c r="M300" s="438"/>
      <c r="N300" s="438"/>
      <c r="O300" s="438"/>
      <c r="P300" s="438"/>
      <c r="Q300" s="438"/>
      <c r="R300" s="438"/>
      <c r="S300" s="438"/>
      <c r="T300" s="439"/>
      <c r="U300" s="432"/>
      <c r="V300" s="432"/>
      <c r="W300" s="667"/>
      <c r="X300" s="668"/>
      <c r="Y300" s="668"/>
      <c r="Z300" s="668"/>
      <c r="AA300" s="668"/>
      <c r="AB300" s="668"/>
      <c r="AC300" s="668"/>
      <c r="AD300" s="668"/>
      <c r="AE300" s="668"/>
      <c r="AF300" s="668"/>
      <c r="AG300" s="668"/>
      <c r="AH300" s="668"/>
      <c r="AI300" s="668"/>
      <c r="AJ300" s="668"/>
      <c r="AK300" s="668"/>
      <c r="AL300" s="668"/>
      <c r="AM300" s="668"/>
      <c r="AN300" s="668"/>
      <c r="AO300" s="668"/>
      <c r="AP300" s="668"/>
      <c r="AQ300" s="668"/>
      <c r="AR300" s="668"/>
      <c r="AS300" s="668"/>
      <c r="AT300" s="668"/>
      <c r="AU300" s="668"/>
      <c r="AV300" s="668"/>
      <c r="AW300" s="668"/>
      <c r="AX300" s="668"/>
      <c r="AY300" s="668"/>
      <c r="AZ300" s="668"/>
    </row>
    <row r="301" spans="2:52" ht="20.100000000000001" customHeight="1" collapsed="1">
      <c r="B301" s="32">
        <f>B289+1</f>
        <v>25</v>
      </c>
      <c r="C301" s="1013"/>
      <c r="D301" s="1014"/>
      <c r="E301" s="1014"/>
      <c r="F301" s="1015"/>
      <c r="G301" s="1016"/>
      <c r="H301" s="1017"/>
      <c r="I301" s="1017"/>
      <c r="J301" s="1017"/>
      <c r="K301" s="1018"/>
      <c r="L301" s="701">
        <f t="shared" ref="L301:R301" si="96">SUM(L302:L311)</f>
        <v>0</v>
      </c>
      <c r="M301" s="702">
        <f t="shared" si="96"/>
        <v>0</v>
      </c>
      <c r="N301" s="703">
        <f t="shared" si="96"/>
        <v>0</v>
      </c>
      <c r="O301" s="703">
        <f t="shared" si="96"/>
        <v>0</v>
      </c>
      <c r="P301" s="702">
        <f t="shared" si="96"/>
        <v>0</v>
      </c>
      <c r="Q301" s="704">
        <f t="shared" si="96"/>
        <v>0</v>
      </c>
      <c r="R301" s="701">
        <f t="shared" si="96"/>
        <v>0</v>
      </c>
      <c r="S301" s="705">
        <v>1</v>
      </c>
      <c r="T301" s="706">
        <f>(S302*T302)+(S303*T303)+(S304*T304)+(S305*T305)+(S306*T306)+(S307*T307)+(S308*T308)+(S309*T309)+(S310*T310)+(S311*T311)</f>
        <v>0</v>
      </c>
      <c r="U301" s="665">
        <f t="shared" ref="U301:U311" si="97">S301*T301*(1+MGKZ)*(1+Gewinn)*(1+Sicherheit)</f>
        <v>0</v>
      </c>
      <c r="V301" s="643">
        <f t="shared" ref="V301:V311" si="98">R301*Fertigung</f>
        <v>0</v>
      </c>
      <c r="W301" s="50">
        <f t="shared" ref="W301:W311" si="99">L301*$E$6+M301*$M$6+N301*$M$7+O301*$M$8+P301*$E$7+Q301*$M$9+U301+V301</f>
        <v>0</v>
      </c>
      <c r="X301" s="442"/>
      <c r="Y301" s="442"/>
      <c r="Z301" s="442"/>
      <c r="AA301" s="442"/>
      <c r="AB301" s="442"/>
      <c r="AC301" s="442"/>
      <c r="AD301" s="442"/>
      <c r="AE301" s="442"/>
      <c r="AF301" s="442"/>
      <c r="AG301" s="442"/>
      <c r="AH301" s="442"/>
      <c r="AI301" s="442"/>
      <c r="AJ301" s="442"/>
      <c r="AK301" s="442"/>
      <c r="AL301" s="442"/>
      <c r="AM301" s="442"/>
      <c r="AN301" s="442"/>
      <c r="AO301" s="442"/>
      <c r="AP301" s="442"/>
      <c r="AQ301" s="442"/>
      <c r="AR301" s="442"/>
      <c r="AS301" s="442"/>
      <c r="AT301" s="442"/>
      <c r="AU301" s="442"/>
      <c r="AV301" s="442"/>
      <c r="AW301" s="442"/>
      <c r="AX301" s="442"/>
      <c r="AY301" s="442"/>
      <c r="AZ301" s="442"/>
    </row>
    <row r="302" spans="2:52" ht="20.100000000000001" hidden="1" customHeight="1" outlineLevel="1">
      <c r="B302" s="433"/>
      <c r="C302" s="1002"/>
      <c r="D302" s="1003"/>
      <c r="E302" s="1003"/>
      <c r="F302" s="1004"/>
      <c r="G302" s="1005"/>
      <c r="H302" s="1006"/>
      <c r="I302" s="1006"/>
      <c r="J302" s="1006"/>
      <c r="K302" s="1007"/>
      <c r="L302" s="715"/>
      <c r="M302" s="715"/>
      <c r="N302" s="715"/>
      <c r="O302" s="715"/>
      <c r="P302" s="715"/>
      <c r="Q302" s="715"/>
      <c r="R302" s="715"/>
      <c r="S302" s="716"/>
      <c r="T302" s="717"/>
      <c r="U302" s="720">
        <f t="shared" si="97"/>
        <v>0</v>
      </c>
      <c r="V302" s="721">
        <f t="shared" si="98"/>
        <v>0</v>
      </c>
      <c r="W302" s="722">
        <f t="shared" si="99"/>
        <v>0</v>
      </c>
      <c r="X302" s="442"/>
      <c r="Y302" s="442"/>
      <c r="Z302" s="442"/>
      <c r="AA302" s="442"/>
      <c r="AB302" s="442"/>
      <c r="AC302" s="442"/>
      <c r="AD302" s="442"/>
      <c r="AE302" s="442"/>
      <c r="AF302" s="442"/>
      <c r="AG302" s="442"/>
      <c r="AH302" s="442"/>
      <c r="AI302" s="442"/>
      <c r="AJ302" s="442"/>
      <c r="AK302" s="442"/>
      <c r="AL302" s="442"/>
      <c r="AM302" s="442"/>
      <c r="AN302" s="442"/>
      <c r="AO302" s="442"/>
      <c r="AP302" s="442"/>
      <c r="AQ302" s="442"/>
      <c r="AR302" s="442"/>
      <c r="AS302" s="442"/>
      <c r="AT302" s="442"/>
      <c r="AU302" s="442"/>
      <c r="AV302" s="442"/>
      <c r="AW302" s="442"/>
      <c r="AX302" s="442"/>
      <c r="AY302" s="442"/>
      <c r="AZ302" s="442"/>
    </row>
    <row r="303" spans="2:52" ht="20.100000000000001" hidden="1" customHeight="1" outlineLevel="1">
      <c r="B303" s="434"/>
      <c r="C303" s="1002"/>
      <c r="D303" s="1003"/>
      <c r="E303" s="1003"/>
      <c r="F303" s="1004"/>
      <c r="G303" s="1005"/>
      <c r="H303" s="1006"/>
      <c r="I303" s="1006"/>
      <c r="J303" s="1006"/>
      <c r="K303" s="1007"/>
      <c r="L303" s="715"/>
      <c r="M303" s="715"/>
      <c r="N303" s="715"/>
      <c r="O303" s="715"/>
      <c r="P303" s="715"/>
      <c r="Q303" s="715"/>
      <c r="R303" s="715"/>
      <c r="S303" s="716"/>
      <c r="T303" s="717"/>
      <c r="U303" s="720">
        <f t="shared" si="97"/>
        <v>0</v>
      </c>
      <c r="V303" s="721">
        <f t="shared" si="98"/>
        <v>0</v>
      </c>
      <c r="W303" s="722">
        <f t="shared" si="99"/>
        <v>0</v>
      </c>
      <c r="X303" s="442"/>
      <c r="Y303" s="442"/>
      <c r="Z303" s="442"/>
      <c r="AA303" s="442"/>
      <c r="AB303" s="442"/>
      <c r="AC303" s="442"/>
      <c r="AD303" s="442"/>
      <c r="AE303" s="442"/>
      <c r="AF303" s="442"/>
      <c r="AG303" s="442"/>
      <c r="AH303" s="442"/>
      <c r="AI303" s="442"/>
      <c r="AJ303" s="442"/>
      <c r="AK303" s="442"/>
      <c r="AL303" s="442"/>
      <c r="AM303" s="442"/>
      <c r="AN303" s="442"/>
      <c r="AO303" s="442"/>
      <c r="AP303" s="442"/>
      <c r="AQ303" s="442"/>
      <c r="AR303" s="442"/>
      <c r="AS303" s="442"/>
      <c r="AT303" s="442"/>
      <c r="AU303" s="442"/>
      <c r="AV303" s="442"/>
      <c r="AW303" s="442"/>
      <c r="AX303" s="442"/>
      <c r="AY303" s="442"/>
      <c r="AZ303" s="442"/>
    </row>
    <row r="304" spans="2:52" ht="20.100000000000001" hidden="1" customHeight="1" outlineLevel="1">
      <c r="B304" s="434"/>
      <c r="C304" s="1002"/>
      <c r="D304" s="1003"/>
      <c r="E304" s="1003"/>
      <c r="F304" s="1004"/>
      <c r="G304" s="1005"/>
      <c r="H304" s="1006"/>
      <c r="I304" s="1006"/>
      <c r="J304" s="1006"/>
      <c r="K304" s="1007"/>
      <c r="L304" s="715"/>
      <c r="M304" s="715"/>
      <c r="N304" s="715"/>
      <c r="O304" s="715"/>
      <c r="P304" s="715"/>
      <c r="Q304" s="715"/>
      <c r="R304" s="715"/>
      <c r="S304" s="716"/>
      <c r="T304" s="717"/>
      <c r="U304" s="720">
        <f t="shared" si="97"/>
        <v>0</v>
      </c>
      <c r="V304" s="721">
        <f t="shared" si="98"/>
        <v>0</v>
      </c>
      <c r="W304" s="722">
        <f t="shared" si="99"/>
        <v>0</v>
      </c>
      <c r="X304" s="442"/>
      <c r="Y304" s="442"/>
      <c r="Z304" s="442"/>
      <c r="AA304" s="442"/>
      <c r="AB304" s="442"/>
      <c r="AC304" s="442"/>
      <c r="AD304" s="442"/>
      <c r="AE304" s="442"/>
      <c r="AF304" s="442"/>
      <c r="AG304" s="442"/>
      <c r="AH304" s="442"/>
      <c r="AI304" s="442"/>
      <c r="AJ304" s="442"/>
      <c r="AK304" s="442"/>
      <c r="AL304" s="442"/>
      <c r="AM304" s="442"/>
      <c r="AN304" s="442"/>
      <c r="AO304" s="442"/>
      <c r="AP304" s="442"/>
      <c r="AQ304" s="442"/>
      <c r="AR304" s="442"/>
      <c r="AS304" s="442"/>
      <c r="AT304" s="442"/>
      <c r="AU304" s="442"/>
      <c r="AV304" s="442"/>
      <c r="AW304" s="442"/>
      <c r="AX304" s="442"/>
      <c r="AY304" s="442"/>
      <c r="AZ304" s="442"/>
    </row>
    <row r="305" spans="2:52" ht="20.100000000000001" hidden="1" customHeight="1" outlineLevel="1">
      <c r="B305" s="434"/>
      <c r="C305" s="1002"/>
      <c r="D305" s="1003"/>
      <c r="E305" s="1003"/>
      <c r="F305" s="1004"/>
      <c r="G305" s="1005"/>
      <c r="H305" s="1006"/>
      <c r="I305" s="1006"/>
      <c r="J305" s="1006"/>
      <c r="K305" s="1007"/>
      <c r="L305" s="715"/>
      <c r="M305" s="715"/>
      <c r="N305" s="715"/>
      <c r="O305" s="715"/>
      <c r="P305" s="715"/>
      <c r="Q305" s="715"/>
      <c r="R305" s="715"/>
      <c r="S305" s="716"/>
      <c r="T305" s="717"/>
      <c r="U305" s="720">
        <f t="shared" si="97"/>
        <v>0</v>
      </c>
      <c r="V305" s="721">
        <f t="shared" si="98"/>
        <v>0</v>
      </c>
      <c r="W305" s="722">
        <f t="shared" si="99"/>
        <v>0</v>
      </c>
      <c r="X305" s="442"/>
      <c r="Y305" s="442"/>
      <c r="Z305" s="442"/>
      <c r="AA305" s="442"/>
      <c r="AB305" s="442"/>
      <c r="AC305" s="442"/>
      <c r="AD305" s="442"/>
      <c r="AE305" s="442"/>
      <c r="AF305" s="442"/>
      <c r="AG305" s="442"/>
      <c r="AH305" s="442"/>
      <c r="AI305" s="442"/>
      <c r="AJ305" s="442"/>
      <c r="AK305" s="442"/>
      <c r="AL305" s="442"/>
      <c r="AM305" s="442"/>
      <c r="AN305" s="442"/>
      <c r="AO305" s="442"/>
      <c r="AP305" s="442"/>
      <c r="AQ305" s="442"/>
      <c r="AR305" s="442"/>
      <c r="AS305" s="442"/>
      <c r="AT305" s="442"/>
      <c r="AU305" s="442"/>
      <c r="AV305" s="442"/>
      <c r="AW305" s="442"/>
      <c r="AX305" s="442"/>
      <c r="AY305" s="442"/>
      <c r="AZ305" s="442"/>
    </row>
    <row r="306" spans="2:52" ht="20.100000000000001" hidden="1" customHeight="1" outlineLevel="1">
      <c r="B306" s="434"/>
      <c r="C306" s="1002"/>
      <c r="D306" s="1003"/>
      <c r="E306" s="1003"/>
      <c r="F306" s="1004"/>
      <c r="G306" s="1005"/>
      <c r="H306" s="1006"/>
      <c r="I306" s="1006"/>
      <c r="J306" s="1006"/>
      <c r="K306" s="1007"/>
      <c r="L306" s="715"/>
      <c r="M306" s="715"/>
      <c r="N306" s="715"/>
      <c r="O306" s="715"/>
      <c r="P306" s="715"/>
      <c r="Q306" s="715"/>
      <c r="R306" s="715"/>
      <c r="S306" s="716"/>
      <c r="T306" s="717"/>
      <c r="U306" s="720">
        <f t="shared" si="97"/>
        <v>0</v>
      </c>
      <c r="V306" s="721">
        <f t="shared" si="98"/>
        <v>0</v>
      </c>
      <c r="W306" s="722">
        <f t="shared" si="99"/>
        <v>0</v>
      </c>
      <c r="X306" s="442"/>
      <c r="Y306" s="442"/>
      <c r="Z306" s="442"/>
      <c r="AA306" s="442"/>
      <c r="AB306" s="442"/>
      <c r="AC306" s="442"/>
      <c r="AD306" s="442"/>
      <c r="AE306" s="442"/>
      <c r="AF306" s="442"/>
      <c r="AG306" s="442"/>
      <c r="AH306" s="442"/>
      <c r="AI306" s="442"/>
      <c r="AJ306" s="442"/>
      <c r="AK306" s="442"/>
      <c r="AL306" s="442"/>
      <c r="AM306" s="442"/>
      <c r="AN306" s="442"/>
      <c r="AO306" s="442"/>
      <c r="AP306" s="442"/>
      <c r="AQ306" s="442"/>
      <c r="AR306" s="442"/>
      <c r="AS306" s="442"/>
      <c r="AT306" s="442"/>
      <c r="AU306" s="442"/>
      <c r="AV306" s="442"/>
      <c r="AW306" s="442"/>
      <c r="AX306" s="442"/>
      <c r="AY306" s="442"/>
      <c r="AZ306" s="442"/>
    </row>
    <row r="307" spans="2:52" ht="20.100000000000001" hidden="1" customHeight="1" outlineLevel="1">
      <c r="B307" s="434"/>
      <c r="C307" s="1002"/>
      <c r="D307" s="1003"/>
      <c r="E307" s="1003"/>
      <c r="F307" s="1004"/>
      <c r="G307" s="1005"/>
      <c r="H307" s="1006"/>
      <c r="I307" s="1006"/>
      <c r="J307" s="1006"/>
      <c r="K307" s="1007"/>
      <c r="L307" s="715"/>
      <c r="M307" s="715"/>
      <c r="N307" s="715"/>
      <c r="O307" s="715"/>
      <c r="P307" s="715"/>
      <c r="Q307" s="715"/>
      <c r="R307" s="715"/>
      <c r="S307" s="716"/>
      <c r="T307" s="717"/>
      <c r="U307" s="720">
        <f t="shared" si="97"/>
        <v>0</v>
      </c>
      <c r="V307" s="721">
        <f t="shared" si="98"/>
        <v>0</v>
      </c>
      <c r="W307" s="722">
        <f t="shared" si="99"/>
        <v>0</v>
      </c>
      <c r="X307" s="442"/>
      <c r="Y307" s="442"/>
      <c r="Z307" s="442"/>
      <c r="AA307" s="442"/>
      <c r="AB307" s="442"/>
      <c r="AC307" s="442"/>
      <c r="AD307" s="442"/>
      <c r="AE307" s="442"/>
      <c r="AF307" s="442"/>
      <c r="AG307" s="442"/>
      <c r="AH307" s="442"/>
      <c r="AI307" s="442"/>
      <c r="AJ307" s="442"/>
      <c r="AK307" s="442"/>
      <c r="AL307" s="442"/>
      <c r="AM307" s="442"/>
      <c r="AN307" s="442"/>
      <c r="AO307" s="442"/>
      <c r="AP307" s="442"/>
      <c r="AQ307" s="442"/>
      <c r="AR307" s="442"/>
      <c r="AS307" s="442"/>
      <c r="AT307" s="442"/>
      <c r="AU307" s="442"/>
      <c r="AV307" s="442"/>
      <c r="AW307" s="442"/>
      <c r="AX307" s="442"/>
      <c r="AY307" s="442"/>
      <c r="AZ307" s="442"/>
    </row>
    <row r="308" spans="2:52" ht="20.100000000000001" hidden="1" customHeight="1" outlineLevel="1">
      <c r="B308" s="434"/>
      <c r="C308" s="1002"/>
      <c r="D308" s="1003"/>
      <c r="E308" s="1003"/>
      <c r="F308" s="1004"/>
      <c r="G308" s="1005"/>
      <c r="H308" s="1006"/>
      <c r="I308" s="1006"/>
      <c r="J308" s="1006"/>
      <c r="K308" s="1007"/>
      <c r="L308" s="715"/>
      <c r="M308" s="715"/>
      <c r="N308" s="715"/>
      <c r="O308" s="715"/>
      <c r="P308" s="715"/>
      <c r="Q308" s="715"/>
      <c r="R308" s="715"/>
      <c r="S308" s="716"/>
      <c r="T308" s="717"/>
      <c r="U308" s="720">
        <f t="shared" si="97"/>
        <v>0</v>
      </c>
      <c r="V308" s="721">
        <f t="shared" si="98"/>
        <v>0</v>
      </c>
      <c r="W308" s="722">
        <f t="shared" si="99"/>
        <v>0</v>
      </c>
      <c r="X308" s="442"/>
      <c r="Y308" s="442"/>
      <c r="Z308" s="442"/>
      <c r="AA308" s="442"/>
      <c r="AB308" s="442"/>
      <c r="AC308" s="442"/>
      <c r="AD308" s="442"/>
      <c r="AE308" s="442"/>
      <c r="AF308" s="442"/>
      <c r="AG308" s="442"/>
      <c r="AH308" s="442"/>
      <c r="AI308" s="442"/>
      <c r="AJ308" s="442"/>
      <c r="AK308" s="442"/>
      <c r="AL308" s="442"/>
      <c r="AM308" s="442"/>
      <c r="AN308" s="442"/>
      <c r="AO308" s="442"/>
      <c r="AP308" s="442"/>
      <c r="AQ308" s="442"/>
      <c r="AR308" s="442"/>
      <c r="AS308" s="442"/>
      <c r="AT308" s="442"/>
      <c r="AU308" s="442"/>
      <c r="AV308" s="442"/>
      <c r="AW308" s="442"/>
      <c r="AX308" s="442"/>
      <c r="AY308" s="442"/>
      <c r="AZ308" s="442"/>
    </row>
    <row r="309" spans="2:52" ht="20.100000000000001" hidden="1" customHeight="1" outlineLevel="1">
      <c r="B309" s="434"/>
      <c r="C309" s="1002"/>
      <c r="D309" s="1003"/>
      <c r="E309" s="1003"/>
      <c r="F309" s="1004"/>
      <c r="G309" s="1005"/>
      <c r="H309" s="1006"/>
      <c r="I309" s="1006"/>
      <c r="J309" s="1006"/>
      <c r="K309" s="1007"/>
      <c r="L309" s="715"/>
      <c r="M309" s="715"/>
      <c r="N309" s="715"/>
      <c r="O309" s="715"/>
      <c r="P309" s="715"/>
      <c r="Q309" s="715"/>
      <c r="R309" s="715"/>
      <c r="S309" s="716"/>
      <c r="T309" s="717"/>
      <c r="U309" s="720">
        <f t="shared" si="97"/>
        <v>0</v>
      </c>
      <c r="V309" s="721">
        <f t="shared" si="98"/>
        <v>0</v>
      </c>
      <c r="W309" s="722">
        <f t="shared" si="99"/>
        <v>0</v>
      </c>
      <c r="X309" s="442"/>
      <c r="Y309" s="442"/>
      <c r="Z309" s="442"/>
      <c r="AA309" s="442"/>
      <c r="AB309" s="442"/>
      <c r="AC309" s="442"/>
      <c r="AD309" s="442"/>
      <c r="AE309" s="442"/>
      <c r="AF309" s="442"/>
      <c r="AG309" s="442"/>
      <c r="AH309" s="442"/>
      <c r="AI309" s="442"/>
      <c r="AJ309" s="442"/>
      <c r="AK309" s="442"/>
      <c r="AL309" s="442"/>
      <c r="AM309" s="442"/>
      <c r="AN309" s="442"/>
      <c r="AO309" s="442"/>
      <c r="AP309" s="442"/>
      <c r="AQ309" s="442"/>
      <c r="AR309" s="442"/>
      <c r="AS309" s="442"/>
      <c r="AT309" s="442"/>
      <c r="AU309" s="442"/>
      <c r="AV309" s="442"/>
      <c r="AW309" s="442"/>
      <c r="AX309" s="442"/>
      <c r="AY309" s="442"/>
      <c r="AZ309" s="442"/>
    </row>
    <row r="310" spans="2:52" ht="20.100000000000001" hidden="1" customHeight="1" outlineLevel="1">
      <c r="B310" s="434"/>
      <c r="C310" s="1002"/>
      <c r="D310" s="1003"/>
      <c r="E310" s="1003"/>
      <c r="F310" s="1004"/>
      <c r="G310" s="1005"/>
      <c r="H310" s="1006"/>
      <c r="I310" s="1006"/>
      <c r="J310" s="1006"/>
      <c r="K310" s="1007"/>
      <c r="L310" s="715"/>
      <c r="M310" s="715"/>
      <c r="N310" s="715"/>
      <c r="O310" s="715"/>
      <c r="P310" s="715"/>
      <c r="Q310" s="715"/>
      <c r="R310" s="715"/>
      <c r="S310" s="716"/>
      <c r="T310" s="717"/>
      <c r="U310" s="720">
        <f t="shared" si="97"/>
        <v>0</v>
      </c>
      <c r="V310" s="721">
        <f t="shared" si="98"/>
        <v>0</v>
      </c>
      <c r="W310" s="722">
        <f t="shared" si="99"/>
        <v>0</v>
      </c>
      <c r="X310" s="442"/>
      <c r="Y310" s="442"/>
      <c r="Z310" s="442"/>
      <c r="AA310" s="442"/>
      <c r="AB310" s="442"/>
      <c r="AC310" s="442"/>
      <c r="AD310" s="442"/>
      <c r="AE310" s="442"/>
      <c r="AF310" s="442"/>
      <c r="AG310" s="442"/>
      <c r="AH310" s="442"/>
      <c r="AI310" s="442"/>
      <c r="AJ310" s="442"/>
      <c r="AK310" s="442"/>
      <c r="AL310" s="442"/>
      <c r="AM310" s="442"/>
      <c r="AN310" s="442"/>
      <c r="AO310" s="442"/>
      <c r="AP310" s="442"/>
      <c r="AQ310" s="442"/>
      <c r="AR310" s="442"/>
      <c r="AS310" s="442"/>
      <c r="AT310" s="442"/>
      <c r="AU310" s="442"/>
      <c r="AV310" s="442"/>
      <c r="AW310" s="442"/>
      <c r="AX310" s="442"/>
      <c r="AY310" s="442"/>
      <c r="AZ310" s="442"/>
    </row>
    <row r="311" spans="2:52" ht="20.100000000000001" hidden="1" customHeight="1" outlineLevel="1">
      <c r="B311" s="434"/>
      <c r="C311" s="1002"/>
      <c r="D311" s="1003"/>
      <c r="E311" s="1003"/>
      <c r="F311" s="1004"/>
      <c r="G311" s="1005"/>
      <c r="H311" s="1006"/>
      <c r="I311" s="1006"/>
      <c r="J311" s="1006"/>
      <c r="K311" s="1007"/>
      <c r="L311" s="715"/>
      <c r="M311" s="715"/>
      <c r="N311" s="715"/>
      <c r="O311" s="715"/>
      <c r="P311" s="715"/>
      <c r="Q311" s="715"/>
      <c r="R311" s="715"/>
      <c r="S311" s="716"/>
      <c r="T311" s="717"/>
      <c r="U311" s="720">
        <f t="shared" si="97"/>
        <v>0</v>
      </c>
      <c r="V311" s="721">
        <f t="shared" si="98"/>
        <v>0</v>
      </c>
      <c r="W311" s="722">
        <f t="shared" si="99"/>
        <v>0</v>
      </c>
      <c r="X311" s="442"/>
      <c r="Y311" s="442"/>
      <c r="Z311" s="442"/>
      <c r="AA311" s="442"/>
      <c r="AB311" s="442"/>
      <c r="AC311" s="442"/>
      <c r="AD311" s="442"/>
      <c r="AE311" s="442"/>
      <c r="AF311" s="442"/>
      <c r="AG311" s="442"/>
      <c r="AH311" s="442"/>
      <c r="AI311" s="442"/>
      <c r="AJ311" s="442"/>
      <c r="AK311" s="442"/>
      <c r="AL311" s="442"/>
      <c r="AM311" s="442"/>
      <c r="AN311" s="442"/>
      <c r="AO311" s="442"/>
      <c r="AP311" s="442"/>
      <c r="AQ311" s="442"/>
      <c r="AR311" s="442"/>
      <c r="AS311" s="442"/>
      <c r="AT311" s="442"/>
      <c r="AU311" s="442"/>
      <c r="AV311" s="442"/>
      <c r="AW311" s="442"/>
      <c r="AX311" s="442"/>
      <c r="AY311" s="442"/>
      <c r="AZ311" s="442"/>
    </row>
    <row r="312" spans="2:52" s="19" customFormat="1" ht="9.9499999999999993" hidden="1" customHeight="1" outlineLevel="1">
      <c r="B312" s="435"/>
      <c r="C312" s="437"/>
      <c r="D312" s="437"/>
      <c r="E312" s="437"/>
      <c r="F312" s="437"/>
      <c r="G312" s="666"/>
      <c r="H312" s="666"/>
      <c r="I312" s="666"/>
      <c r="J312" s="666"/>
      <c r="K312" s="666"/>
      <c r="L312" s="438"/>
      <c r="M312" s="438"/>
      <c r="N312" s="438"/>
      <c r="O312" s="438"/>
      <c r="P312" s="438"/>
      <c r="Q312" s="438"/>
      <c r="R312" s="438"/>
      <c r="S312" s="438"/>
      <c r="T312" s="439"/>
      <c r="U312" s="439"/>
      <c r="V312" s="439"/>
      <c r="W312" s="667"/>
      <c r="X312" s="668"/>
      <c r="Y312" s="668"/>
      <c r="Z312" s="668"/>
      <c r="AA312" s="668"/>
      <c r="AB312" s="668"/>
      <c r="AC312" s="668"/>
      <c r="AD312" s="668"/>
      <c r="AE312" s="668"/>
      <c r="AF312" s="668"/>
      <c r="AG312" s="668"/>
      <c r="AH312" s="668"/>
      <c r="AI312" s="668"/>
      <c r="AJ312" s="668"/>
      <c r="AK312" s="668"/>
      <c r="AL312" s="668"/>
      <c r="AM312" s="668"/>
      <c r="AN312" s="668"/>
      <c r="AO312" s="668"/>
      <c r="AP312" s="668"/>
      <c r="AQ312" s="668"/>
      <c r="AR312" s="668"/>
      <c r="AS312" s="668"/>
      <c r="AT312" s="668"/>
      <c r="AU312" s="668"/>
      <c r="AV312" s="668"/>
      <c r="AW312" s="668"/>
      <c r="AX312" s="668"/>
      <c r="AY312" s="668"/>
      <c r="AZ312" s="668"/>
    </row>
    <row r="313" spans="2:52" ht="20.100000000000001" customHeight="1" collapsed="1">
      <c r="B313" s="32">
        <f>B301+1</f>
        <v>26</v>
      </c>
      <c r="C313" s="1013"/>
      <c r="D313" s="1014"/>
      <c r="E313" s="1014"/>
      <c r="F313" s="1015"/>
      <c r="G313" s="1016"/>
      <c r="H313" s="1017"/>
      <c r="I313" s="1017"/>
      <c r="J313" s="1017"/>
      <c r="K313" s="1018"/>
      <c r="L313" s="701">
        <f t="shared" ref="L313:R313" si="100">SUM(L314:L323)</f>
        <v>0</v>
      </c>
      <c r="M313" s="702">
        <f t="shared" si="100"/>
        <v>0</v>
      </c>
      <c r="N313" s="703">
        <f t="shared" si="100"/>
        <v>0</v>
      </c>
      <c r="O313" s="703">
        <f t="shared" si="100"/>
        <v>0</v>
      </c>
      <c r="P313" s="702">
        <f t="shared" si="100"/>
        <v>0</v>
      </c>
      <c r="Q313" s="704">
        <f t="shared" si="100"/>
        <v>0</v>
      </c>
      <c r="R313" s="701">
        <f t="shared" si="100"/>
        <v>0</v>
      </c>
      <c r="S313" s="705">
        <v>1</v>
      </c>
      <c r="T313" s="706">
        <f>(S314*T314)+(S315*T315)+(S316*T316)+(S317*T317)+(S318*T318)+(S319*T319)+(S320*T320)+(S321*T321)+(S322*T322)+(S323*T323)</f>
        <v>0</v>
      </c>
      <c r="U313" s="665">
        <f t="shared" ref="U313:U323" si="101">S313*T313*(1+MGKZ)*(1+Gewinn)*(1+Sicherheit)</f>
        <v>0</v>
      </c>
      <c r="V313" s="643">
        <f t="shared" ref="V313:V323" si="102">R313*Fertigung</f>
        <v>0</v>
      </c>
      <c r="W313" s="50">
        <f t="shared" ref="W313:W323" si="103">L313*$E$6+M313*$M$6+N313*$M$7+O313*$M$8+P313*$E$7+Q313*$M$9+U313+V313</f>
        <v>0</v>
      </c>
      <c r="X313" s="442"/>
      <c r="Y313" s="442"/>
      <c r="Z313" s="442"/>
      <c r="AA313" s="442"/>
      <c r="AB313" s="442"/>
      <c r="AC313" s="442"/>
      <c r="AD313" s="442"/>
      <c r="AE313" s="442"/>
      <c r="AF313" s="442"/>
      <c r="AG313" s="442"/>
      <c r="AH313" s="442"/>
      <c r="AI313" s="442"/>
      <c r="AJ313" s="442"/>
      <c r="AK313" s="442"/>
      <c r="AL313" s="442"/>
      <c r="AM313" s="442"/>
      <c r="AN313" s="442"/>
      <c r="AO313" s="442"/>
      <c r="AP313" s="442"/>
      <c r="AQ313" s="442"/>
      <c r="AR313" s="442"/>
      <c r="AS313" s="442"/>
      <c r="AT313" s="442"/>
      <c r="AU313" s="442"/>
      <c r="AV313" s="442"/>
      <c r="AW313" s="442"/>
      <c r="AX313" s="442"/>
      <c r="AY313" s="442"/>
      <c r="AZ313" s="442"/>
    </row>
    <row r="314" spans="2:52" ht="20.100000000000001" hidden="1" customHeight="1" outlineLevel="1">
      <c r="B314" s="433"/>
      <c r="C314" s="1002"/>
      <c r="D314" s="1003"/>
      <c r="E314" s="1003"/>
      <c r="F314" s="1004"/>
      <c r="G314" s="1005"/>
      <c r="H314" s="1006"/>
      <c r="I314" s="1006"/>
      <c r="J314" s="1006"/>
      <c r="K314" s="1007"/>
      <c r="L314" s="715"/>
      <c r="M314" s="715"/>
      <c r="N314" s="715"/>
      <c r="O314" s="715"/>
      <c r="P314" s="715"/>
      <c r="Q314" s="715"/>
      <c r="R314" s="715"/>
      <c r="S314" s="716"/>
      <c r="T314" s="717"/>
      <c r="U314" s="720">
        <f t="shared" si="101"/>
        <v>0</v>
      </c>
      <c r="V314" s="721">
        <f t="shared" si="102"/>
        <v>0</v>
      </c>
      <c r="W314" s="722">
        <f t="shared" si="103"/>
        <v>0</v>
      </c>
      <c r="X314" s="442"/>
      <c r="Y314" s="442"/>
      <c r="Z314" s="442"/>
      <c r="AA314" s="442"/>
      <c r="AB314" s="442"/>
      <c r="AC314" s="442"/>
      <c r="AD314" s="442"/>
      <c r="AE314" s="442"/>
      <c r="AF314" s="442"/>
      <c r="AG314" s="442"/>
      <c r="AH314" s="442"/>
      <c r="AI314" s="442"/>
      <c r="AJ314" s="442"/>
      <c r="AK314" s="442"/>
      <c r="AL314" s="442"/>
      <c r="AM314" s="442"/>
      <c r="AN314" s="442"/>
      <c r="AO314" s="442"/>
      <c r="AP314" s="442"/>
      <c r="AQ314" s="442"/>
      <c r="AR314" s="442"/>
      <c r="AS314" s="442"/>
      <c r="AT314" s="442"/>
      <c r="AU314" s="442"/>
      <c r="AV314" s="442"/>
      <c r="AW314" s="442"/>
      <c r="AX314" s="442"/>
      <c r="AY314" s="442"/>
      <c r="AZ314" s="442"/>
    </row>
    <row r="315" spans="2:52" ht="20.100000000000001" hidden="1" customHeight="1" outlineLevel="1">
      <c r="B315" s="434"/>
      <c r="C315" s="1002"/>
      <c r="D315" s="1003"/>
      <c r="E315" s="1003"/>
      <c r="F315" s="1004"/>
      <c r="G315" s="1005"/>
      <c r="H315" s="1006"/>
      <c r="I315" s="1006"/>
      <c r="J315" s="1006"/>
      <c r="K315" s="1007"/>
      <c r="L315" s="715"/>
      <c r="M315" s="715"/>
      <c r="N315" s="715"/>
      <c r="O315" s="715"/>
      <c r="P315" s="715"/>
      <c r="Q315" s="715"/>
      <c r="R315" s="715"/>
      <c r="S315" s="716"/>
      <c r="T315" s="717"/>
      <c r="U315" s="720">
        <f t="shared" si="101"/>
        <v>0</v>
      </c>
      <c r="V315" s="721">
        <f t="shared" si="102"/>
        <v>0</v>
      </c>
      <c r="W315" s="722">
        <f t="shared" si="103"/>
        <v>0</v>
      </c>
      <c r="X315" s="442"/>
      <c r="Y315" s="442"/>
      <c r="Z315" s="442"/>
      <c r="AA315" s="442"/>
      <c r="AB315" s="442"/>
      <c r="AC315" s="442"/>
      <c r="AD315" s="442"/>
      <c r="AE315" s="442"/>
      <c r="AF315" s="442"/>
      <c r="AG315" s="442"/>
      <c r="AH315" s="442"/>
      <c r="AI315" s="442"/>
      <c r="AJ315" s="442"/>
      <c r="AK315" s="442"/>
      <c r="AL315" s="442"/>
      <c r="AM315" s="442"/>
      <c r="AN315" s="442"/>
      <c r="AO315" s="442"/>
      <c r="AP315" s="442"/>
      <c r="AQ315" s="442"/>
      <c r="AR315" s="442"/>
      <c r="AS315" s="442"/>
      <c r="AT315" s="442"/>
      <c r="AU315" s="442"/>
      <c r="AV315" s="442"/>
      <c r="AW315" s="442"/>
      <c r="AX315" s="442"/>
      <c r="AY315" s="442"/>
      <c r="AZ315" s="442"/>
    </row>
    <row r="316" spans="2:52" ht="20.100000000000001" hidden="1" customHeight="1" outlineLevel="1">
      <c r="B316" s="434"/>
      <c r="C316" s="1002"/>
      <c r="D316" s="1003"/>
      <c r="E316" s="1003"/>
      <c r="F316" s="1004"/>
      <c r="G316" s="1005"/>
      <c r="H316" s="1006"/>
      <c r="I316" s="1006"/>
      <c r="J316" s="1006"/>
      <c r="K316" s="1007"/>
      <c r="L316" s="715"/>
      <c r="M316" s="715"/>
      <c r="N316" s="715"/>
      <c r="O316" s="715"/>
      <c r="P316" s="715"/>
      <c r="Q316" s="715"/>
      <c r="R316" s="715"/>
      <c r="S316" s="716"/>
      <c r="T316" s="717"/>
      <c r="U316" s="720">
        <f t="shared" si="101"/>
        <v>0</v>
      </c>
      <c r="V316" s="721">
        <f t="shared" si="102"/>
        <v>0</v>
      </c>
      <c r="W316" s="722">
        <f t="shared" si="103"/>
        <v>0</v>
      </c>
      <c r="X316" s="442"/>
      <c r="Y316" s="442"/>
      <c r="Z316" s="442"/>
      <c r="AA316" s="442"/>
      <c r="AB316" s="442"/>
      <c r="AC316" s="442"/>
      <c r="AD316" s="442"/>
      <c r="AE316" s="442"/>
      <c r="AF316" s="442"/>
      <c r="AG316" s="442"/>
      <c r="AH316" s="442"/>
      <c r="AI316" s="442"/>
      <c r="AJ316" s="442"/>
      <c r="AK316" s="442"/>
      <c r="AL316" s="442"/>
      <c r="AM316" s="442"/>
      <c r="AN316" s="442"/>
      <c r="AO316" s="442"/>
      <c r="AP316" s="442"/>
      <c r="AQ316" s="442"/>
      <c r="AR316" s="442"/>
      <c r="AS316" s="442"/>
      <c r="AT316" s="442"/>
      <c r="AU316" s="442"/>
      <c r="AV316" s="442"/>
      <c r="AW316" s="442"/>
      <c r="AX316" s="442"/>
      <c r="AY316" s="442"/>
      <c r="AZ316" s="442"/>
    </row>
    <row r="317" spans="2:52" ht="20.100000000000001" hidden="1" customHeight="1" outlineLevel="1">
      <c r="B317" s="434"/>
      <c r="C317" s="1002"/>
      <c r="D317" s="1003"/>
      <c r="E317" s="1003"/>
      <c r="F317" s="1004"/>
      <c r="G317" s="1005"/>
      <c r="H317" s="1006"/>
      <c r="I317" s="1006"/>
      <c r="J317" s="1006"/>
      <c r="K317" s="1007"/>
      <c r="L317" s="715"/>
      <c r="M317" s="715"/>
      <c r="N317" s="715"/>
      <c r="O317" s="715"/>
      <c r="P317" s="715"/>
      <c r="Q317" s="715"/>
      <c r="R317" s="715"/>
      <c r="S317" s="716"/>
      <c r="T317" s="717"/>
      <c r="U317" s="720">
        <f t="shared" si="101"/>
        <v>0</v>
      </c>
      <c r="V317" s="721">
        <f t="shared" si="102"/>
        <v>0</v>
      </c>
      <c r="W317" s="722">
        <f t="shared" si="103"/>
        <v>0</v>
      </c>
      <c r="X317" s="442"/>
      <c r="Y317" s="442"/>
      <c r="Z317" s="442"/>
      <c r="AA317" s="442"/>
      <c r="AB317" s="442"/>
      <c r="AC317" s="442"/>
      <c r="AD317" s="442"/>
      <c r="AE317" s="442"/>
      <c r="AF317" s="442"/>
      <c r="AG317" s="442"/>
      <c r="AH317" s="442"/>
      <c r="AI317" s="442"/>
      <c r="AJ317" s="442"/>
      <c r="AK317" s="442"/>
      <c r="AL317" s="442"/>
      <c r="AM317" s="442"/>
      <c r="AN317" s="442"/>
      <c r="AO317" s="442"/>
      <c r="AP317" s="442"/>
      <c r="AQ317" s="442"/>
      <c r="AR317" s="442"/>
      <c r="AS317" s="442"/>
      <c r="AT317" s="442"/>
      <c r="AU317" s="442"/>
      <c r="AV317" s="442"/>
      <c r="AW317" s="442"/>
      <c r="AX317" s="442"/>
      <c r="AY317" s="442"/>
      <c r="AZ317" s="442"/>
    </row>
    <row r="318" spans="2:52" ht="20.100000000000001" hidden="1" customHeight="1" outlineLevel="1">
      <c r="B318" s="434"/>
      <c r="C318" s="1002"/>
      <c r="D318" s="1003"/>
      <c r="E318" s="1003"/>
      <c r="F318" s="1004"/>
      <c r="G318" s="1005"/>
      <c r="H318" s="1006"/>
      <c r="I318" s="1006"/>
      <c r="J318" s="1006"/>
      <c r="K318" s="1007"/>
      <c r="L318" s="715"/>
      <c r="M318" s="715"/>
      <c r="N318" s="715"/>
      <c r="O318" s="715"/>
      <c r="P318" s="715"/>
      <c r="Q318" s="715"/>
      <c r="R318" s="715"/>
      <c r="S318" s="716"/>
      <c r="T318" s="717"/>
      <c r="U318" s="720">
        <f t="shared" si="101"/>
        <v>0</v>
      </c>
      <c r="V318" s="721">
        <f t="shared" si="102"/>
        <v>0</v>
      </c>
      <c r="W318" s="722">
        <f t="shared" si="103"/>
        <v>0</v>
      </c>
      <c r="X318" s="442"/>
      <c r="Y318" s="442"/>
      <c r="Z318" s="442"/>
      <c r="AA318" s="442"/>
      <c r="AB318" s="442"/>
      <c r="AC318" s="442"/>
      <c r="AD318" s="442"/>
      <c r="AE318" s="442"/>
      <c r="AF318" s="442"/>
      <c r="AG318" s="442"/>
      <c r="AH318" s="442"/>
      <c r="AI318" s="442"/>
      <c r="AJ318" s="442"/>
      <c r="AK318" s="442"/>
      <c r="AL318" s="442"/>
      <c r="AM318" s="442"/>
      <c r="AN318" s="442"/>
      <c r="AO318" s="442"/>
      <c r="AP318" s="442"/>
      <c r="AQ318" s="442"/>
      <c r="AR318" s="442"/>
      <c r="AS318" s="442"/>
      <c r="AT318" s="442"/>
      <c r="AU318" s="442"/>
      <c r="AV318" s="442"/>
      <c r="AW318" s="442"/>
      <c r="AX318" s="442"/>
      <c r="AY318" s="442"/>
      <c r="AZ318" s="442"/>
    </row>
    <row r="319" spans="2:52" ht="20.100000000000001" hidden="1" customHeight="1" outlineLevel="1">
      <c r="B319" s="434"/>
      <c r="C319" s="1002"/>
      <c r="D319" s="1003"/>
      <c r="E319" s="1003"/>
      <c r="F319" s="1004"/>
      <c r="G319" s="1005"/>
      <c r="H319" s="1006"/>
      <c r="I319" s="1006"/>
      <c r="J319" s="1006"/>
      <c r="K319" s="1007"/>
      <c r="L319" s="715"/>
      <c r="M319" s="715"/>
      <c r="N319" s="715"/>
      <c r="O319" s="715"/>
      <c r="P319" s="715"/>
      <c r="Q319" s="715"/>
      <c r="R319" s="715"/>
      <c r="S319" s="716"/>
      <c r="T319" s="717"/>
      <c r="U319" s="720">
        <f t="shared" si="101"/>
        <v>0</v>
      </c>
      <c r="V319" s="721">
        <f t="shared" si="102"/>
        <v>0</v>
      </c>
      <c r="W319" s="722">
        <f t="shared" si="103"/>
        <v>0</v>
      </c>
      <c r="X319" s="442"/>
      <c r="Y319" s="442"/>
      <c r="Z319" s="442"/>
      <c r="AA319" s="442"/>
      <c r="AB319" s="442"/>
      <c r="AC319" s="442"/>
      <c r="AD319" s="442"/>
      <c r="AE319" s="442"/>
      <c r="AF319" s="442"/>
      <c r="AG319" s="442"/>
      <c r="AH319" s="442"/>
      <c r="AI319" s="442"/>
      <c r="AJ319" s="442"/>
      <c r="AK319" s="442"/>
      <c r="AL319" s="442"/>
      <c r="AM319" s="442"/>
      <c r="AN319" s="442"/>
      <c r="AO319" s="442"/>
      <c r="AP319" s="442"/>
      <c r="AQ319" s="442"/>
      <c r="AR319" s="442"/>
      <c r="AS319" s="442"/>
      <c r="AT319" s="442"/>
      <c r="AU319" s="442"/>
      <c r="AV319" s="442"/>
      <c r="AW319" s="442"/>
      <c r="AX319" s="442"/>
      <c r="AY319" s="442"/>
      <c r="AZ319" s="442"/>
    </row>
    <row r="320" spans="2:52" ht="20.100000000000001" hidden="1" customHeight="1" outlineLevel="1">
      <c r="B320" s="434"/>
      <c r="C320" s="1002"/>
      <c r="D320" s="1003"/>
      <c r="E320" s="1003"/>
      <c r="F320" s="1004"/>
      <c r="G320" s="1005"/>
      <c r="H320" s="1006"/>
      <c r="I320" s="1006"/>
      <c r="J320" s="1006"/>
      <c r="K320" s="1007"/>
      <c r="L320" s="715"/>
      <c r="M320" s="715"/>
      <c r="N320" s="715"/>
      <c r="O320" s="715"/>
      <c r="P320" s="715"/>
      <c r="Q320" s="715"/>
      <c r="R320" s="715"/>
      <c r="S320" s="716"/>
      <c r="T320" s="717"/>
      <c r="U320" s="720">
        <f t="shared" si="101"/>
        <v>0</v>
      </c>
      <c r="V320" s="721">
        <f t="shared" si="102"/>
        <v>0</v>
      </c>
      <c r="W320" s="722">
        <f t="shared" si="103"/>
        <v>0</v>
      </c>
      <c r="X320" s="442"/>
      <c r="Y320" s="442"/>
      <c r="Z320" s="442"/>
      <c r="AA320" s="442"/>
      <c r="AB320" s="442"/>
      <c r="AC320" s="442"/>
      <c r="AD320" s="442"/>
      <c r="AE320" s="442"/>
      <c r="AF320" s="442"/>
      <c r="AG320" s="442"/>
      <c r="AH320" s="442"/>
      <c r="AI320" s="442"/>
      <c r="AJ320" s="442"/>
      <c r="AK320" s="442"/>
      <c r="AL320" s="442"/>
      <c r="AM320" s="442"/>
      <c r="AN320" s="442"/>
      <c r="AO320" s="442"/>
      <c r="AP320" s="442"/>
      <c r="AQ320" s="442"/>
      <c r="AR320" s="442"/>
      <c r="AS320" s="442"/>
      <c r="AT320" s="442"/>
      <c r="AU320" s="442"/>
      <c r="AV320" s="442"/>
      <c r="AW320" s="442"/>
      <c r="AX320" s="442"/>
      <c r="AY320" s="442"/>
      <c r="AZ320" s="442"/>
    </row>
    <row r="321" spans="2:52" ht="20.100000000000001" hidden="1" customHeight="1" outlineLevel="1">
      <c r="B321" s="434"/>
      <c r="C321" s="1002"/>
      <c r="D321" s="1003"/>
      <c r="E321" s="1003"/>
      <c r="F321" s="1004"/>
      <c r="G321" s="1005"/>
      <c r="H321" s="1006"/>
      <c r="I321" s="1006"/>
      <c r="J321" s="1006"/>
      <c r="K321" s="1007"/>
      <c r="L321" s="715"/>
      <c r="M321" s="715"/>
      <c r="N321" s="715"/>
      <c r="O321" s="715"/>
      <c r="P321" s="715"/>
      <c r="Q321" s="715"/>
      <c r="R321" s="715"/>
      <c r="S321" s="716"/>
      <c r="T321" s="717"/>
      <c r="U321" s="720">
        <f t="shared" si="101"/>
        <v>0</v>
      </c>
      <c r="V321" s="721">
        <f t="shared" si="102"/>
        <v>0</v>
      </c>
      <c r="W321" s="722">
        <f t="shared" si="103"/>
        <v>0</v>
      </c>
      <c r="X321" s="442"/>
      <c r="Y321" s="442"/>
      <c r="Z321" s="442"/>
      <c r="AA321" s="442"/>
      <c r="AB321" s="442"/>
      <c r="AC321" s="442"/>
      <c r="AD321" s="442"/>
      <c r="AE321" s="442"/>
      <c r="AF321" s="442"/>
      <c r="AG321" s="442"/>
      <c r="AH321" s="442"/>
      <c r="AI321" s="442"/>
      <c r="AJ321" s="442"/>
      <c r="AK321" s="442"/>
      <c r="AL321" s="442"/>
      <c r="AM321" s="442"/>
      <c r="AN321" s="442"/>
      <c r="AO321" s="442"/>
      <c r="AP321" s="442"/>
      <c r="AQ321" s="442"/>
      <c r="AR321" s="442"/>
      <c r="AS321" s="442"/>
      <c r="AT321" s="442"/>
      <c r="AU321" s="442"/>
      <c r="AV321" s="442"/>
      <c r="AW321" s="442"/>
      <c r="AX321" s="442"/>
      <c r="AY321" s="442"/>
      <c r="AZ321" s="442"/>
    </row>
    <row r="322" spans="2:52" ht="20.100000000000001" hidden="1" customHeight="1" outlineLevel="1">
      <c r="B322" s="434"/>
      <c r="C322" s="1002"/>
      <c r="D322" s="1003"/>
      <c r="E322" s="1003"/>
      <c r="F322" s="1004"/>
      <c r="G322" s="1005"/>
      <c r="H322" s="1006"/>
      <c r="I322" s="1006"/>
      <c r="J322" s="1006"/>
      <c r="K322" s="1007"/>
      <c r="L322" s="715"/>
      <c r="M322" s="715"/>
      <c r="N322" s="715"/>
      <c r="O322" s="715"/>
      <c r="P322" s="715"/>
      <c r="Q322" s="715"/>
      <c r="R322" s="715"/>
      <c r="S322" s="716"/>
      <c r="T322" s="717"/>
      <c r="U322" s="720">
        <f t="shared" si="101"/>
        <v>0</v>
      </c>
      <c r="V322" s="721">
        <f t="shared" si="102"/>
        <v>0</v>
      </c>
      <c r="W322" s="722">
        <f t="shared" si="103"/>
        <v>0</v>
      </c>
      <c r="X322" s="442"/>
      <c r="Y322" s="442"/>
      <c r="Z322" s="442"/>
      <c r="AA322" s="442"/>
      <c r="AB322" s="442"/>
      <c r="AC322" s="442"/>
      <c r="AD322" s="442"/>
      <c r="AE322" s="442"/>
      <c r="AF322" s="442"/>
      <c r="AG322" s="442"/>
      <c r="AH322" s="442"/>
      <c r="AI322" s="442"/>
      <c r="AJ322" s="442"/>
      <c r="AK322" s="442"/>
      <c r="AL322" s="442"/>
      <c r="AM322" s="442"/>
      <c r="AN322" s="442"/>
      <c r="AO322" s="442"/>
      <c r="AP322" s="442"/>
      <c r="AQ322" s="442"/>
      <c r="AR322" s="442"/>
      <c r="AS322" s="442"/>
      <c r="AT322" s="442"/>
      <c r="AU322" s="442"/>
      <c r="AV322" s="442"/>
      <c r="AW322" s="442"/>
      <c r="AX322" s="442"/>
      <c r="AY322" s="442"/>
      <c r="AZ322" s="442"/>
    </row>
    <row r="323" spans="2:52" ht="20.100000000000001" hidden="1" customHeight="1" outlineLevel="1">
      <c r="B323" s="434"/>
      <c r="C323" s="1002"/>
      <c r="D323" s="1003"/>
      <c r="E323" s="1003"/>
      <c r="F323" s="1004"/>
      <c r="G323" s="1005"/>
      <c r="H323" s="1006"/>
      <c r="I323" s="1006"/>
      <c r="J323" s="1006"/>
      <c r="K323" s="1007"/>
      <c r="L323" s="715"/>
      <c r="M323" s="715"/>
      <c r="N323" s="715"/>
      <c r="O323" s="715"/>
      <c r="P323" s="715"/>
      <c r="Q323" s="715"/>
      <c r="R323" s="715"/>
      <c r="S323" s="716"/>
      <c r="T323" s="717"/>
      <c r="U323" s="720">
        <f t="shared" si="101"/>
        <v>0</v>
      </c>
      <c r="V323" s="721">
        <f t="shared" si="102"/>
        <v>0</v>
      </c>
      <c r="W323" s="722">
        <f t="shared" si="103"/>
        <v>0</v>
      </c>
      <c r="X323" s="442"/>
      <c r="Y323" s="442"/>
      <c r="Z323" s="442"/>
      <c r="AA323" s="442"/>
      <c r="AB323" s="442"/>
      <c r="AC323" s="442"/>
      <c r="AD323" s="442"/>
      <c r="AE323" s="442"/>
      <c r="AF323" s="442"/>
      <c r="AG323" s="442"/>
      <c r="AH323" s="442"/>
      <c r="AI323" s="442"/>
      <c r="AJ323" s="442"/>
      <c r="AK323" s="442"/>
      <c r="AL323" s="442"/>
      <c r="AM323" s="442"/>
      <c r="AN323" s="442"/>
      <c r="AO323" s="442"/>
      <c r="AP323" s="442"/>
      <c r="AQ323" s="442"/>
      <c r="AR323" s="442"/>
      <c r="AS323" s="442"/>
      <c r="AT323" s="442"/>
      <c r="AU323" s="442"/>
      <c r="AV323" s="442"/>
      <c r="AW323" s="442"/>
      <c r="AX323" s="442"/>
      <c r="AY323" s="442"/>
      <c r="AZ323" s="442"/>
    </row>
    <row r="324" spans="2:52" s="19" customFormat="1" ht="9.9499999999999993" hidden="1" customHeight="1" outlineLevel="1">
      <c r="B324" s="435"/>
      <c r="C324" s="437"/>
      <c r="D324" s="437"/>
      <c r="E324" s="437"/>
      <c r="F324" s="437"/>
      <c r="G324" s="666"/>
      <c r="H324" s="666"/>
      <c r="I324" s="666"/>
      <c r="J324" s="666"/>
      <c r="K324" s="666"/>
      <c r="L324" s="438"/>
      <c r="M324" s="438"/>
      <c r="N324" s="438"/>
      <c r="O324" s="438"/>
      <c r="P324" s="438"/>
      <c r="Q324" s="438"/>
      <c r="R324" s="438"/>
      <c r="S324" s="438"/>
      <c r="T324" s="439"/>
      <c r="U324" s="439"/>
      <c r="V324" s="439"/>
      <c r="W324" s="667"/>
      <c r="X324" s="668"/>
      <c r="Y324" s="668"/>
      <c r="Z324" s="668"/>
      <c r="AA324" s="668"/>
      <c r="AB324" s="668"/>
      <c r="AC324" s="668"/>
      <c r="AD324" s="668"/>
      <c r="AE324" s="668"/>
      <c r="AF324" s="668"/>
      <c r="AG324" s="668"/>
      <c r="AH324" s="668"/>
      <c r="AI324" s="668"/>
      <c r="AJ324" s="668"/>
      <c r="AK324" s="668"/>
      <c r="AL324" s="668"/>
      <c r="AM324" s="668"/>
      <c r="AN324" s="668"/>
      <c r="AO324" s="668"/>
      <c r="AP324" s="668"/>
      <c r="AQ324" s="668"/>
      <c r="AR324" s="668"/>
      <c r="AS324" s="668"/>
      <c r="AT324" s="668"/>
      <c r="AU324" s="668"/>
      <c r="AV324" s="668"/>
      <c r="AW324" s="668"/>
      <c r="AX324" s="668"/>
      <c r="AY324" s="668"/>
      <c r="AZ324" s="668"/>
    </row>
    <row r="325" spans="2:52" ht="20.100000000000001" customHeight="1" collapsed="1">
      <c r="B325" s="32">
        <f>B313+1</f>
        <v>27</v>
      </c>
      <c r="C325" s="1013"/>
      <c r="D325" s="1014"/>
      <c r="E325" s="1014"/>
      <c r="F325" s="1015"/>
      <c r="G325" s="1016"/>
      <c r="H325" s="1017"/>
      <c r="I325" s="1017"/>
      <c r="J325" s="1017"/>
      <c r="K325" s="1018"/>
      <c r="L325" s="701">
        <f t="shared" ref="L325:R325" si="104">SUM(L326:L335)</f>
        <v>0</v>
      </c>
      <c r="M325" s="702">
        <f t="shared" si="104"/>
        <v>0</v>
      </c>
      <c r="N325" s="703">
        <f t="shared" si="104"/>
        <v>0</v>
      </c>
      <c r="O325" s="703">
        <f t="shared" si="104"/>
        <v>0</v>
      </c>
      <c r="P325" s="702">
        <f t="shared" si="104"/>
        <v>0</v>
      </c>
      <c r="Q325" s="704">
        <f t="shared" si="104"/>
        <v>0</v>
      </c>
      <c r="R325" s="701">
        <f t="shared" si="104"/>
        <v>0</v>
      </c>
      <c r="S325" s="705">
        <v>1</v>
      </c>
      <c r="T325" s="706">
        <f>(S326*T326)+(S327*T327)+(S328*T328)+(S329*T329)+(S330*T330)+(S331*T331)+(S332*T332)+(S333*T333)+(S334*T334)+(S335*T335)</f>
        <v>0</v>
      </c>
      <c r="U325" s="665">
        <f t="shared" ref="U325:U335" si="105">S325*T325*(1+MGKZ)*(1+Gewinn)*(1+Sicherheit)</f>
        <v>0</v>
      </c>
      <c r="V325" s="643">
        <f t="shared" ref="V325:V335" si="106">R325*Fertigung</f>
        <v>0</v>
      </c>
      <c r="W325" s="50">
        <f t="shared" ref="W325:W335" si="107">L325*$E$6+M325*$M$6+N325*$M$7+O325*$M$8+P325*$E$7+Q325*$M$9+U325+V325</f>
        <v>0</v>
      </c>
      <c r="X325" s="442"/>
      <c r="Y325" s="442"/>
      <c r="Z325" s="442"/>
      <c r="AA325" s="442"/>
      <c r="AB325" s="442"/>
      <c r="AC325" s="442"/>
      <c r="AD325" s="442"/>
      <c r="AE325" s="442"/>
      <c r="AF325" s="442"/>
      <c r="AG325" s="442"/>
      <c r="AH325" s="442"/>
      <c r="AI325" s="442"/>
      <c r="AJ325" s="442"/>
      <c r="AK325" s="442"/>
      <c r="AL325" s="442"/>
      <c r="AM325" s="442"/>
      <c r="AN325" s="442"/>
      <c r="AO325" s="442"/>
      <c r="AP325" s="442"/>
      <c r="AQ325" s="442"/>
      <c r="AR325" s="442"/>
      <c r="AS325" s="442"/>
      <c r="AT325" s="442"/>
      <c r="AU325" s="442"/>
      <c r="AV325" s="442"/>
      <c r="AW325" s="442"/>
      <c r="AX325" s="442"/>
      <c r="AY325" s="442"/>
      <c r="AZ325" s="442"/>
    </row>
    <row r="326" spans="2:52" ht="20.100000000000001" hidden="1" customHeight="1" outlineLevel="1">
      <c r="B326" s="433"/>
      <c r="C326" s="1002"/>
      <c r="D326" s="1003"/>
      <c r="E326" s="1003"/>
      <c r="F326" s="1004"/>
      <c r="G326" s="1005"/>
      <c r="H326" s="1006"/>
      <c r="I326" s="1006"/>
      <c r="J326" s="1006"/>
      <c r="K326" s="1007"/>
      <c r="L326" s="715"/>
      <c r="M326" s="715"/>
      <c r="N326" s="715"/>
      <c r="O326" s="715"/>
      <c r="P326" s="715"/>
      <c r="Q326" s="715"/>
      <c r="R326" s="715"/>
      <c r="S326" s="716"/>
      <c r="T326" s="717"/>
      <c r="U326" s="720">
        <f t="shared" si="105"/>
        <v>0</v>
      </c>
      <c r="V326" s="721">
        <f t="shared" si="106"/>
        <v>0</v>
      </c>
      <c r="W326" s="722">
        <f t="shared" si="107"/>
        <v>0</v>
      </c>
      <c r="X326" s="442"/>
      <c r="Y326" s="442"/>
      <c r="Z326" s="442"/>
      <c r="AA326" s="442"/>
      <c r="AB326" s="442"/>
      <c r="AC326" s="442"/>
      <c r="AD326" s="442"/>
      <c r="AE326" s="442"/>
      <c r="AF326" s="442"/>
      <c r="AG326" s="442"/>
      <c r="AH326" s="442"/>
      <c r="AI326" s="442"/>
      <c r="AJ326" s="442"/>
      <c r="AK326" s="442"/>
      <c r="AL326" s="442"/>
      <c r="AM326" s="442"/>
      <c r="AN326" s="442"/>
      <c r="AO326" s="442"/>
      <c r="AP326" s="442"/>
      <c r="AQ326" s="442"/>
      <c r="AR326" s="442"/>
      <c r="AS326" s="442"/>
      <c r="AT326" s="442"/>
      <c r="AU326" s="442"/>
      <c r="AV326" s="442"/>
      <c r="AW326" s="442"/>
      <c r="AX326" s="442"/>
      <c r="AY326" s="442"/>
      <c r="AZ326" s="442"/>
    </row>
    <row r="327" spans="2:52" ht="20.100000000000001" hidden="1" customHeight="1" outlineLevel="1">
      <c r="B327" s="434"/>
      <c r="C327" s="1002"/>
      <c r="D327" s="1003"/>
      <c r="E327" s="1003"/>
      <c r="F327" s="1004"/>
      <c r="G327" s="1005"/>
      <c r="H327" s="1006"/>
      <c r="I327" s="1006"/>
      <c r="J327" s="1006"/>
      <c r="K327" s="1007"/>
      <c r="L327" s="715"/>
      <c r="M327" s="715"/>
      <c r="N327" s="715"/>
      <c r="O327" s="715"/>
      <c r="P327" s="715"/>
      <c r="Q327" s="715"/>
      <c r="R327" s="715"/>
      <c r="S327" s="716"/>
      <c r="T327" s="717"/>
      <c r="U327" s="720">
        <f t="shared" si="105"/>
        <v>0</v>
      </c>
      <c r="V327" s="721">
        <f t="shared" si="106"/>
        <v>0</v>
      </c>
      <c r="W327" s="722">
        <f t="shared" si="107"/>
        <v>0</v>
      </c>
      <c r="X327" s="442"/>
      <c r="Y327" s="442"/>
      <c r="Z327" s="442"/>
      <c r="AA327" s="442"/>
      <c r="AB327" s="442"/>
      <c r="AC327" s="442"/>
      <c r="AD327" s="442"/>
      <c r="AE327" s="442"/>
      <c r="AF327" s="442"/>
      <c r="AG327" s="442"/>
      <c r="AH327" s="442"/>
      <c r="AI327" s="442"/>
      <c r="AJ327" s="442"/>
      <c r="AK327" s="442"/>
      <c r="AL327" s="442"/>
      <c r="AM327" s="442"/>
      <c r="AN327" s="442"/>
      <c r="AO327" s="442"/>
      <c r="AP327" s="442"/>
      <c r="AQ327" s="442"/>
      <c r="AR327" s="442"/>
      <c r="AS327" s="442"/>
      <c r="AT327" s="442"/>
      <c r="AU327" s="442"/>
      <c r="AV327" s="442"/>
      <c r="AW327" s="442"/>
      <c r="AX327" s="442"/>
      <c r="AY327" s="442"/>
      <c r="AZ327" s="442"/>
    </row>
    <row r="328" spans="2:52" ht="20.100000000000001" hidden="1" customHeight="1" outlineLevel="1">
      <c r="B328" s="434"/>
      <c r="C328" s="1002"/>
      <c r="D328" s="1003"/>
      <c r="E328" s="1003"/>
      <c r="F328" s="1004"/>
      <c r="G328" s="1005"/>
      <c r="H328" s="1006"/>
      <c r="I328" s="1006"/>
      <c r="J328" s="1006"/>
      <c r="K328" s="1007"/>
      <c r="L328" s="715"/>
      <c r="M328" s="715"/>
      <c r="N328" s="715"/>
      <c r="O328" s="715"/>
      <c r="P328" s="715"/>
      <c r="Q328" s="715"/>
      <c r="R328" s="715"/>
      <c r="S328" s="716"/>
      <c r="T328" s="717"/>
      <c r="U328" s="720">
        <f t="shared" si="105"/>
        <v>0</v>
      </c>
      <c r="V328" s="721">
        <f t="shared" si="106"/>
        <v>0</v>
      </c>
      <c r="W328" s="722">
        <f t="shared" si="107"/>
        <v>0</v>
      </c>
      <c r="X328" s="442"/>
      <c r="Y328" s="442"/>
      <c r="Z328" s="442"/>
      <c r="AA328" s="442"/>
      <c r="AB328" s="442"/>
      <c r="AC328" s="442"/>
      <c r="AD328" s="442"/>
      <c r="AE328" s="442"/>
      <c r="AF328" s="442"/>
      <c r="AG328" s="442"/>
      <c r="AH328" s="442"/>
      <c r="AI328" s="442"/>
      <c r="AJ328" s="442"/>
      <c r="AK328" s="442"/>
      <c r="AL328" s="442"/>
      <c r="AM328" s="442"/>
      <c r="AN328" s="442"/>
      <c r="AO328" s="442"/>
      <c r="AP328" s="442"/>
      <c r="AQ328" s="442"/>
      <c r="AR328" s="442"/>
      <c r="AS328" s="442"/>
      <c r="AT328" s="442"/>
      <c r="AU328" s="442"/>
      <c r="AV328" s="442"/>
      <c r="AW328" s="442"/>
      <c r="AX328" s="442"/>
      <c r="AY328" s="442"/>
      <c r="AZ328" s="442"/>
    </row>
    <row r="329" spans="2:52" ht="20.100000000000001" hidden="1" customHeight="1" outlineLevel="1">
      <c r="B329" s="434"/>
      <c r="C329" s="1002"/>
      <c r="D329" s="1003"/>
      <c r="E329" s="1003"/>
      <c r="F329" s="1004"/>
      <c r="G329" s="1005"/>
      <c r="H329" s="1006"/>
      <c r="I329" s="1006"/>
      <c r="J329" s="1006"/>
      <c r="K329" s="1007"/>
      <c r="L329" s="715"/>
      <c r="M329" s="715"/>
      <c r="N329" s="715"/>
      <c r="O329" s="715"/>
      <c r="P329" s="715"/>
      <c r="Q329" s="715"/>
      <c r="R329" s="715"/>
      <c r="S329" s="716"/>
      <c r="T329" s="717"/>
      <c r="U329" s="720">
        <f t="shared" si="105"/>
        <v>0</v>
      </c>
      <c r="V329" s="721">
        <f t="shared" si="106"/>
        <v>0</v>
      </c>
      <c r="W329" s="722">
        <f t="shared" si="107"/>
        <v>0</v>
      </c>
      <c r="X329" s="442"/>
      <c r="Y329" s="442"/>
      <c r="Z329" s="442"/>
      <c r="AA329" s="442"/>
      <c r="AB329" s="442"/>
      <c r="AC329" s="442"/>
      <c r="AD329" s="442"/>
      <c r="AE329" s="442"/>
      <c r="AF329" s="442"/>
      <c r="AG329" s="442"/>
      <c r="AH329" s="442"/>
      <c r="AI329" s="442"/>
      <c r="AJ329" s="442"/>
      <c r="AK329" s="442"/>
      <c r="AL329" s="442"/>
      <c r="AM329" s="442"/>
      <c r="AN329" s="442"/>
      <c r="AO329" s="442"/>
      <c r="AP329" s="442"/>
      <c r="AQ329" s="442"/>
      <c r="AR329" s="442"/>
      <c r="AS329" s="442"/>
      <c r="AT329" s="442"/>
      <c r="AU329" s="442"/>
      <c r="AV329" s="442"/>
      <c r="AW329" s="442"/>
      <c r="AX329" s="442"/>
      <c r="AY329" s="442"/>
      <c r="AZ329" s="442"/>
    </row>
    <row r="330" spans="2:52" ht="20.100000000000001" hidden="1" customHeight="1" outlineLevel="1">
      <c r="B330" s="434"/>
      <c r="C330" s="1002"/>
      <c r="D330" s="1003"/>
      <c r="E330" s="1003"/>
      <c r="F330" s="1004"/>
      <c r="G330" s="1005"/>
      <c r="H330" s="1006"/>
      <c r="I330" s="1006"/>
      <c r="J330" s="1006"/>
      <c r="K330" s="1007"/>
      <c r="L330" s="715"/>
      <c r="M330" s="715"/>
      <c r="N330" s="715"/>
      <c r="O330" s="715"/>
      <c r="P330" s="715"/>
      <c r="Q330" s="715"/>
      <c r="R330" s="715"/>
      <c r="S330" s="716"/>
      <c r="T330" s="717"/>
      <c r="U330" s="720">
        <f t="shared" si="105"/>
        <v>0</v>
      </c>
      <c r="V330" s="721">
        <f t="shared" si="106"/>
        <v>0</v>
      </c>
      <c r="W330" s="722">
        <f t="shared" si="107"/>
        <v>0</v>
      </c>
      <c r="X330" s="442"/>
      <c r="Y330" s="442"/>
      <c r="Z330" s="442"/>
      <c r="AA330" s="442"/>
      <c r="AB330" s="442"/>
      <c r="AC330" s="442"/>
      <c r="AD330" s="442"/>
      <c r="AE330" s="442"/>
      <c r="AF330" s="442"/>
      <c r="AG330" s="442"/>
      <c r="AH330" s="442"/>
      <c r="AI330" s="442"/>
      <c r="AJ330" s="442"/>
      <c r="AK330" s="442"/>
      <c r="AL330" s="442"/>
      <c r="AM330" s="442"/>
      <c r="AN330" s="442"/>
      <c r="AO330" s="442"/>
      <c r="AP330" s="442"/>
      <c r="AQ330" s="442"/>
      <c r="AR330" s="442"/>
      <c r="AS330" s="442"/>
      <c r="AT330" s="442"/>
      <c r="AU330" s="442"/>
      <c r="AV330" s="442"/>
      <c r="AW330" s="442"/>
      <c r="AX330" s="442"/>
      <c r="AY330" s="442"/>
      <c r="AZ330" s="442"/>
    </row>
    <row r="331" spans="2:52" ht="20.100000000000001" hidden="1" customHeight="1" outlineLevel="1">
      <c r="B331" s="434"/>
      <c r="C331" s="1002"/>
      <c r="D331" s="1003"/>
      <c r="E331" s="1003"/>
      <c r="F331" s="1004"/>
      <c r="G331" s="1005"/>
      <c r="H331" s="1006"/>
      <c r="I331" s="1006"/>
      <c r="J331" s="1006"/>
      <c r="K331" s="1007"/>
      <c r="L331" s="715"/>
      <c r="M331" s="715"/>
      <c r="N331" s="715"/>
      <c r="O331" s="715"/>
      <c r="P331" s="715"/>
      <c r="Q331" s="715"/>
      <c r="R331" s="715"/>
      <c r="S331" s="716"/>
      <c r="T331" s="717"/>
      <c r="U331" s="720">
        <f t="shared" si="105"/>
        <v>0</v>
      </c>
      <c r="V331" s="721">
        <f t="shared" si="106"/>
        <v>0</v>
      </c>
      <c r="W331" s="722">
        <f t="shared" si="107"/>
        <v>0</v>
      </c>
      <c r="X331" s="442"/>
      <c r="Y331" s="442"/>
      <c r="Z331" s="442"/>
      <c r="AA331" s="442"/>
      <c r="AB331" s="442"/>
      <c r="AC331" s="442"/>
      <c r="AD331" s="442"/>
      <c r="AE331" s="442"/>
      <c r="AF331" s="442"/>
      <c r="AG331" s="442"/>
      <c r="AH331" s="442"/>
      <c r="AI331" s="442"/>
      <c r="AJ331" s="442"/>
      <c r="AK331" s="442"/>
      <c r="AL331" s="442"/>
      <c r="AM331" s="442"/>
      <c r="AN331" s="442"/>
      <c r="AO331" s="442"/>
      <c r="AP331" s="442"/>
      <c r="AQ331" s="442"/>
      <c r="AR331" s="442"/>
      <c r="AS331" s="442"/>
      <c r="AT331" s="442"/>
      <c r="AU331" s="442"/>
      <c r="AV331" s="442"/>
      <c r="AW331" s="442"/>
      <c r="AX331" s="442"/>
      <c r="AY331" s="442"/>
      <c r="AZ331" s="442"/>
    </row>
    <row r="332" spans="2:52" ht="20.100000000000001" hidden="1" customHeight="1" outlineLevel="1">
      <c r="B332" s="434"/>
      <c r="C332" s="1002"/>
      <c r="D332" s="1003"/>
      <c r="E332" s="1003"/>
      <c r="F332" s="1004"/>
      <c r="G332" s="1005"/>
      <c r="H332" s="1006"/>
      <c r="I332" s="1006"/>
      <c r="J332" s="1006"/>
      <c r="K332" s="1007"/>
      <c r="L332" s="715"/>
      <c r="M332" s="715"/>
      <c r="N332" s="715"/>
      <c r="O332" s="715"/>
      <c r="P332" s="715"/>
      <c r="Q332" s="715"/>
      <c r="R332" s="715"/>
      <c r="S332" s="716"/>
      <c r="T332" s="717"/>
      <c r="U332" s="720">
        <f t="shared" si="105"/>
        <v>0</v>
      </c>
      <c r="V332" s="721">
        <f t="shared" si="106"/>
        <v>0</v>
      </c>
      <c r="W332" s="722">
        <f t="shared" si="107"/>
        <v>0</v>
      </c>
      <c r="X332" s="442"/>
      <c r="Y332" s="442"/>
      <c r="Z332" s="442"/>
      <c r="AA332" s="442"/>
      <c r="AB332" s="442"/>
      <c r="AC332" s="442"/>
      <c r="AD332" s="442"/>
      <c r="AE332" s="442"/>
      <c r="AF332" s="442"/>
      <c r="AG332" s="442"/>
      <c r="AH332" s="442"/>
      <c r="AI332" s="442"/>
      <c r="AJ332" s="442"/>
      <c r="AK332" s="442"/>
      <c r="AL332" s="442"/>
      <c r="AM332" s="442"/>
      <c r="AN332" s="442"/>
      <c r="AO332" s="442"/>
      <c r="AP332" s="442"/>
      <c r="AQ332" s="442"/>
      <c r="AR332" s="442"/>
      <c r="AS332" s="442"/>
      <c r="AT332" s="442"/>
      <c r="AU332" s="442"/>
      <c r="AV332" s="442"/>
      <c r="AW332" s="442"/>
      <c r="AX332" s="442"/>
      <c r="AY332" s="442"/>
      <c r="AZ332" s="442"/>
    </row>
    <row r="333" spans="2:52" ht="20.100000000000001" hidden="1" customHeight="1" outlineLevel="1">
      <c r="B333" s="434"/>
      <c r="C333" s="1002"/>
      <c r="D333" s="1003"/>
      <c r="E333" s="1003"/>
      <c r="F333" s="1004"/>
      <c r="G333" s="1005"/>
      <c r="H333" s="1006"/>
      <c r="I333" s="1006"/>
      <c r="J333" s="1006"/>
      <c r="K333" s="1007"/>
      <c r="L333" s="715"/>
      <c r="M333" s="715"/>
      <c r="N333" s="715"/>
      <c r="O333" s="715"/>
      <c r="P333" s="715"/>
      <c r="Q333" s="715"/>
      <c r="R333" s="715"/>
      <c r="S333" s="716"/>
      <c r="T333" s="717"/>
      <c r="U333" s="720">
        <f t="shared" si="105"/>
        <v>0</v>
      </c>
      <c r="V333" s="721">
        <f t="shared" si="106"/>
        <v>0</v>
      </c>
      <c r="W333" s="722">
        <f t="shared" si="107"/>
        <v>0</v>
      </c>
      <c r="X333" s="442"/>
      <c r="Y333" s="442"/>
      <c r="Z333" s="442"/>
      <c r="AA333" s="442"/>
      <c r="AB333" s="442"/>
      <c r="AC333" s="442"/>
      <c r="AD333" s="442"/>
      <c r="AE333" s="442"/>
      <c r="AF333" s="442"/>
      <c r="AG333" s="442"/>
      <c r="AH333" s="442"/>
      <c r="AI333" s="442"/>
      <c r="AJ333" s="442"/>
      <c r="AK333" s="442"/>
      <c r="AL333" s="442"/>
      <c r="AM333" s="442"/>
      <c r="AN333" s="442"/>
      <c r="AO333" s="442"/>
      <c r="AP333" s="442"/>
      <c r="AQ333" s="442"/>
      <c r="AR333" s="442"/>
      <c r="AS333" s="442"/>
      <c r="AT333" s="442"/>
      <c r="AU333" s="442"/>
      <c r="AV333" s="442"/>
      <c r="AW333" s="442"/>
      <c r="AX333" s="442"/>
      <c r="AY333" s="442"/>
      <c r="AZ333" s="442"/>
    </row>
    <row r="334" spans="2:52" ht="20.100000000000001" hidden="1" customHeight="1" outlineLevel="1">
      <c r="B334" s="434"/>
      <c r="C334" s="1002"/>
      <c r="D334" s="1003"/>
      <c r="E334" s="1003"/>
      <c r="F334" s="1004"/>
      <c r="G334" s="1005"/>
      <c r="H334" s="1006"/>
      <c r="I334" s="1006"/>
      <c r="J334" s="1006"/>
      <c r="K334" s="1007"/>
      <c r="L334" s="715"/>
      <c r="M334" s="715"/>
      <c r="N334" s="715"/>
      <c r="O334" s="715"/>
      <c r="P334" s="715"/>
      <c r="Q334" s="715"/>
      <c r="R334" s="715"/>
      <c r="S334" s="716"/>
      <c r="T334" s="717"/>
      <c r="U334" s="720">
        <f t="shared" si="105"/>
        <v>0</v>
      </c>
      <c r="V334" s="721">
        <f t="shared" si="106"/>
        <v>0</v>
      </c>
      <c r="W334" s="722">
        <f t="shared" si="107"/>
        <v>0</v>
      </c>
      <c r="X334" s="442"/>
      <c r="Y334" s="442"/>
      <c r="Z334" s="442"/>
      <c r="AA334" s="442"/>
      <c r="AB334" s="442"/>
      <c r="AC334" s="442"/>
      <c r="AD334" s="442"/>
      <c r="AE334" s="442"/>
      <c r="AF334" s="442"/>
      <c r="AG334" s="442"/>
      <c r="AH334" s="442"/>
      <c r="AI334" s="442"/>
      <c r="AJ334" s="442"/>
      <c r="AK334" s="442"/>
      <c r="AL334" s="442"/>
      <c r="AM334" s="442"/>
      <c r="AN334" s="442"/>
      <c r="AO334" s="442"/>
      <c r="AP334" s="442"/>
      <c r="AQ334" s="442"/>
      <c r="AR334" s="442"/>
      <c r="AS334" s="442"/>
      <c r="AT334" s="442"/>
      <c r="AU334" s="442"/>
      <c r="AV334" s="442"/>
      <c r="AW334" s="442"/>
      <c r="AX334" s="442"/>
      <c r="AY334" s="442"/>
      <c r="AZ334" s="442"/>
    </row>
    <row r="335" spans="2:52" ht="20.100000000000001" hidden="1" customHeight="1" outlineLevel="1">
      <c r="B335" s="434"/>
      <c r="C335" s="1002"/>
      <c r="D335" s="1003"/>
      <c r="E335" s="1003"/>
      <c r="F335" s="1004"/>
      <c r="G335" s="1005"/>
      <c r="H335" s="1006"/>
      <c r="I335" s="1006"/>
      <c r="J335" s="1006"/>
      <c r="K335" s="1007"/>
      <c r="L335" s="715"/>
      <c r="M335" s="715"/>
      <c r="N335" s="715"/>
      <c r="O335" s="715"/>
      <c r="P335" s="715"/>
      <c r="Q335" s="715"/>
      <c r="R335" s="715"/>
      <c r="S335" s="716"/>
      <c r="T335" s="717"/>
      <c r="U335" s="720">
        <f t="shared" si="105"/>
        <v>0</v>
      </c>
      <c r="V335" s="721">
        <f t="shared" si="106"/>
        <v>0</v>
      </c>
      <c r="W335" s="722">
        <f t="shared" si="107"/>
        <v>0</v>
      </c>
      <c r="X335" s="442"/>
      <c r="Y335" s="442"/>
      <c r="Z335" s="442"/>
      <c r="AA335" s="442"/>
      <c r="AB335" s="442"/>
      <c r="AC335" s="442"/>
      <c r="AD335" s="442"/>
      <c r="AE335" s="442"/>
      <c r="AF335" s="442"/>
      <c r="AG335" s="442"/>
      <c r="AH335" s="442"/>
      <c r="AI335" s="442"/>
      <c r="AJ335" s="442"/>
      <c r="AK335" s="442"/>
      <c r="AL335" s="442"/>
      <c r="AM335" s="442"/>
      <c r="AN335" s="442"/>
      <c r="AO335" s="442"/>
      <c r="AP335" s="442"/>
      <c r="AQ335" s="442"/>
      <c r="AR335" s="442"/>
      <c r="AS335" s="442"/>
      <c r="AT335" s="442"/>
      <c r="AU335" s="442"/>
      <c r="AV335" s="442"/>
      <c r="AW335" s="442"/>
      <c r="AX335" s="442"/>
      <c r="AY335" s="442"/>
      <c r="AZ335" s="442"/>
    </row>
    <row r="336" spans="2:52" s="19" customFormat="1" ht="9.9499999999999993" hidden="1" customHeight="1" outlineLevel="1">
      <c r="B336" s="435"/>
      <c r="C336" s="437"/>
      <c r="D336" s="437"/>
      <c r="E336" s="437"/>
      <c r="F336" s="437"/>
      <c r="G336" s="666"/>
      <c r="H336" s="666"/>
      <c r="I336" s="666"/>
      <c r="J336" s="666"/>
      <c r="K336" s="666"/>
      <c r="L336" s="438"/>
      <c r="M336" s="438"/>
      <c r="N336" s="438"/>
      <c r="O336" s="438"/>
      <c r="P336" s="438"/>
      <c r="Q336" s="438"/>
      <c r="R336" s="438"/>
      <c r="S336" s="438"/>
      <c r="T336" s="439"/>
      <c r="U336" s="439"/>
      <c r="V336" s="439"/>
      <c r="W336" s="667"/>
      <c r="X336" s="668"/>
      <c r="Y336" s="668"/>
      <c r="Z336" s="668"/>
      <c r="AA336" s="668"/>
      <c r="AB336" s="668"/>
      <c r="AC336" s="668"/>
      <c r="AD336" s="668"/>
      <c r="AE336" s="668"/>
      <c r="AF336" s="668"/>
      <c r="AG336" s="668"/>
      <c r="AH336" s="668"/>
      <c r="AI336" s="668"/>
      <c r="AJ336" s="668"/>
      <c r="AK336" s="668"/>
      <c r="AL336" s="668"/>
      <c r="AM336" s="668"/>
      <c r="AN336" s="668"/>
      <c r="AO336" s="668"/>
      <c r="AP336" s="668"/>
      <c r="AQ336" s="668"/>
      <c r="AR336" s="668"/>
      <c r="AS336" s="668"/>
      <c r="AT336" s="668"/>
      <c r="AU336" s="668"/>
      <c r="AV336" s="668"/>
      <c r="AW336" s="668"/>
      <c r="AX336" s="668"/>
      <c r="AY336" s="668"/>
      <c r="AZ336" s="668"/>
    </row>
    <row r="337" spans="2:52" ht="20.100000000000001" customHeight="1" collapsed="1">
      <c r="B337" s="32">
        <f>B325+1</f>
        <v>28</v>
      </c>
      <c r="C337" s="1013"/>
      <c r="D337" s="1014"/>
      <c r="E337" s="1014"/>
      <c r="F337" s="1015"/>
      <c r="G337" s="1016"/>
      <c r="H337" s="1017"/>
      <c r="I337" s="1017"/>
      <c r="J337" s="1017"/>
      <c r="K337" s="1018"/>
      <c r="L337" s="701">
        <f t="shared" ref="L337:R337" si="108">SUM(L338:L347)</f>
        <v>0</v>
      </c>
      <c r="M337" s="702">
        <f t="shared" si="108"/>
        <v>0</v>
      </c>
      <c r="N337" s="703">
        <f t="shared" si="108"/>
        <v>0</v>
      </c>
      <c r="O337" s="703">
        <f t="shared" si="108"/>
        <v>0</v>
      </c>
      <c r="P337" s="702">
        <f t="shared" si="108"/>
        <v>0</v>
      </c>
      <c r="Q337" s="704">
        <f t="shared" si="108"/>
        <v>0</v>
      </c>
      <c r="R337" s="701">
        <f t="shared" si="108"/>
        <v>0</v>
      </c>
      <c r="S337" s="705">
        <v>1</v>
      </c>
      <c r="T337" s="706">
        <f>(S338*T338)+(S339*T339)+(S340*T340)+(S341*T341)+(S342*T342)+(S343*T343)+(S344*T344)+(S345*T345)+(S346*T346)+(S347*T347)</f>
        <v>0</v>
      </c>
      <c r="U337" s="665">
        <f t="shared" ref="U337:U347" si="109">S337*T337*(1+MGKZ)*(1+Gewinn)*(1+Sicherheit)</f>
        <v>0</v>
      </c>
      <c r="V337" s="643">
        <f t="shared" ref="V337:V347" si="110">R337*Fertigung</f>
        <v>0</v>
      </c>
      <c r="W337" s="50">
        <f t="shared" ref="W337:W347" si="111">L337*$E$6+M337*$M$6+N337*$M$7+O337*$M$8+P337*$E$7+Q337*$M$9+U337+V337</f>
        <v>0</v>
      </c>
      <c r="X337" s="442"/>
      <c r="Y337" s="442"/>
      <c r="Z337" s="442"/>
      <c r="AA337" s="442"/>
      <c r="AB337" s="442"/>
      <c r="AC337" s="442"/>
      <c r="AD337" s="442"/>
      <c r="AE337" s="442"/>
      <c r="AF337" s="442"/>
      <c r="AG337" s="442"/>
      <c r="AH337" s="442"/>
      <c r="AI337" s="442"/>
      <c r="AJ337" s="442"/>
      <c r="AK337" s="442"/>
      <c r="AL337" s="442"/>
      <c r="AM337" s="442"/>
      <c r="AN337" s="442"/>
      <c r="AO337" s="442"/>
      <c r="AP337" s="442"/>
      <c r="AQ337" s="442"/>
      <c r="AR337" s="442"/>
      <c r="AS337" s="442"/>
      <c r="AT337" s="442"/>
      <c r="AU337" s="442"/>
      <c r="AV337" s="442"/>
      <c r="AW337" s="442"/>
      <c r="AX337" s="442"/>
      <c r="AY337" s="442"/>
      <c r="AZ337" s="442"/>
    </row>
    <row r="338" spans="2:52" ht="20.100000000000001" hidden="1" customHeight="1" outlineLevel="1">
      <c r="B338" s="433"/>
      <c r="C338" s="1002"/>
      <c r="D338" s="1003"/>
      <c r="E338" s="1003"/>
      <c r="F338" s="1004"/>
      <c r="G338" s="1005"/>
      <c r="H338" s="1006"/>
      <c r="I338" s="1006"/>
      <c r="J338" s="1006"/>
      <c r="K338" s="1007"/>
      <c r="L338" s="715"/>
      <c r="M338" s="715"/>
      <c r="N338" s="715"/>
      <c r="O338" s="715"/>
      <c r="P338" s="715"/>
      <c r="Q338" s="715"/>
      <c r="R338" s="715"/>
      <c r="S338" s="716"/>
      <c r="T338" s="717"/>
      <c r="U338" s="720">
        <f t="shared" si="109"/>
        <v>0</v>
      </c>
      <c r="V338" s="721">
        <f t="shared" si="110"/>
        <v>0</v>
      </c>
      <c r="W338" s="722">
        <f t="shared" si="111"/>
        <v>0</v>
      </c>
      <c r="X338" s="442"/>
      <c r="Y338" s="442"/>
      <c r="Z338" s="442"/>
      <c r="AA338" s="442"/>
      <c r="AB338" s="442"/>
      <c r="AC338" s="442"/>
      <c r="AD338" s="442"/>
      <c r="AE338" s="442"/>
      <c r="AF338" s="442"/>
      <c r="AG338" s="442"/>
      <c r="AH338" s="442"/>
      <c r="AI338" s="442"/>
      <c r="AJ338" s="442"/>
      <c r="AK338" s="442"/>
      <c r="AL338" s="442"/>
      <c r="AM338" s="442"/>
      <c r="AN338" s="442"/>
      <c r="AO338" s="442"/>
      <c r="AP338" s="442"/>
      <c r="AQ338" s="442"/>
      <c r="AR338" s="442"/>
      <c r="AS338" s="442"/>
      <c r="AT338" s="442"/>
      <c r="AU338" s="442"/>
      <c r="AV338" s="442"/>
      <c r="AW338" s="442"/>
      <c r="AX338" s="442"/>
      <c r="AY338" s="442"/>
      <c r="AZ338" s="442"/>
    </row>
    <row r="339" spans="2:52" ht="20.100000000000001" hidden="1" customHeight="1" outlineLevel="1">
      <c r="B339" s="434"/>
      <c r="C339" s="1002"/>
      <c r="D339" s="1003"/>
      <c r="E339" s="1003"/>
      <c r="F339" s="1004"/>
      <c r="G339" s="1005"/>
      <c r="H339" s="1006"/>
      <c r="I339" s="1006"/>
      <c r="J339" s="1006"/>
      <c r="K339" s="1007"/>
      <c r="L339" s="715"/>
      <c r="M339" s="715"/>
      <c r="N339" s="715"/>
      <c r="O339" s="715"/>
      <c r="P339" s="715"/>
      <c r="Q339" s="715"/>
      <c r="R339" s="715"/>
      <c r="S339" s="716"/>
      <c r="T339" s="717"/>
      <c r="U339" s="720">
        <f t="shared" si="109"/>
        <v>0</v>
      </c>
      <c r="V339" s="721">
        <f t="shared" si="110"/>
        <v>0</v>
      </c>
      <c r="W339" s="722">
        <f t="shared" si="111"/>
        <v>0</v>
      </c>
      <c r="X339" s="442"/>
      <c r="Y339" s="442"/>
      <c r="Z339" s="442"/>
      <c r="AA339" s="442"/>
      <c r="AB339" s="442"/>
      <c r="AC339" s="442"/>
      <c r="AD339" s="442"/>
      <c r="AE339" s="442"/>
      <c r="AF339" s="442"/>
      <c r="AG339" s="442"/>
      <c r="AH339" s="442"/>
      <c r="AI339" s="442"/>
      <c r="AJ339" s="442"/>
      <c r="AK339" s="442"/>
      <c r="AL339" s="442"/>
      <c r="AM339" s="442"/>
      <c r="AN339" s="442"/>
      <c r="AO339" s="442"/>
      <c r="AP339" s="442"/>
      <c r="AQ339" s="442"/>
      <c r="AR339" s="442"/>
      <c r="AS339" s="442"/>
      <c r="AT339" s="442"/>
      <c r="AU339" s="442"/>
      <c r="AV339" s="442"/>
      <c r="AW339" s="442"/>
      <c r="AX339" s="442"/>
      <c r="AY339" s="442"/>
      <c r="AZ339" s="442"/>
    </row>
    <row r="340" spans="2:52" ht="20.100000000000001" hidden="1" customHeight="1" outlineLevel="1">
      <c r="B340" s="434"/>
      <c r="C340" s="1002"/>
      <c r="D340" s="1003"/>
      <c r="E340" s="1003"/>
      <c r="F340" s="1004"/>
      <c r="G340" s="1005"/>
      <c r="H340" s="1006"/>
      <c r="I340" s="1006"/>
      <c r="J340" s="1006"/>
      <c r="K340" s="1007"/>
      <c r="L340" s="715"/>
      <c r="M340" s="715"/>
      <c r="N340" s="715"/>
      <c r="O340" s="715"/>
      <c r="P340" s="715"/>
      <c r="Q340" s="715"/>
      <c r="R340" s="715"/>
      <c r="S340" s="716"/>
      <c r="T340" s="717"/>
      <c r="U340" s="720">
        <f t="shared" si="109"/>
        <v>0</v>
      </c>
      <c r="V340" s="721">
        <f t="shared" si="110"/>
        <v>0</v>
      </c>
      <c r="W340" s="722">
        <f t="shared" si="111"/>
        <v>0</v>
      </c>
      <c r="X340" s="442"/>
      <c r="Y340" s="442"/>
      <c r="Z340" s="442"/>
      <c r="AA340" s="442"/>
      <c r="AB340" s="442"/>
      <c r="AC340" s="442"/>
      <c r="AD340" s="442"/>
      <c r="AE340" s="442"/>
      <c r="AF340" s="442"/>
      <c r="AG340" s="442"/>
      <c r="AH340" s="442"/>
      <c r="AI340" s="442"/>
      <c r="AJ340" s="442"/>
      <c r="AK340" s="442"/>
      <c r="AL340" s="442"/>
      <c r="AM340" s="442"/>
      <c r="AN340" s="442"/>
      <c r="AO340" s="442"/>
      <c r="AP340" s="442"/>
      <c r="AQ340" s="442"/>
      <c r="AR340" s="442"/>
      <c r="AS340" s="442"/>
      <c r="AT340" s="442"/>
      <c r="AU340" s="442"/>
      <c r="AV340" s="442"/>
      <c r="AW340" s="442"/>
      <c r="AX340" s="442"/>
      <c r="AY340" s="442"/>
      <c r="AZ340" s="442"/>
    </row>
    <row r="341" spans="2:52" ht="20.100000000000001" hidden="1" customHeight="1" outlineLevel="1">
      <c r="B341" s="434"/>
      <c r="C341" s="1002"/>
      <c r="D341" s="1003"/>
      <c r="E341" s="1003"/>
      <c r="F341" s="1004"/>
      <c r="G341" s="1005"/>
      <c r="H341" s="1006"/>
      <c r="I341" s="1006"/>
      <c r="J341" s="1006"/>
      <c r="K341" s="1007"/>
      <c r="L341" s="715"/>
      <c r="M341" s="715"/>
      <c r="N341" s="715"/>
      <c r="O341" s="715"/>
      <c r="P341" s="715"/>
      <c r="Q341" s="715"/>
      <c r="R341" s="715"/>
      <c r="S341" s="716"/>
      <c r="T341" s="717"/>
      <c r="U341" s="720">
        <f t="shared" si="109"/>
        <v>0</v>
      </c>
      <c r="V341" s="721">
        <f t="shared" si="110"/>
        <v>0</v>
      </c>
      <c r="W341" s="722">
        <f t="shared" si="111"/>
        <v>0</v>
      </c>
      <c r="X341" s="442"/>
      <c r="Y341" s="442"/>
      <c r="Z341" s="442"/>
      <c r="AA341" s="442"/>
      <c r="AB341" s="442"/>
      <c r="AC341" s="442"/>
      <c r="AD341" s="442"/>
      <c r="AE341" s="442"/>
      <c r="AF341" s="442"/>
      <c r="AG341" s="442"/>
      <c r="AH341" s="442"/>
      <c r="AI341" s="442"/>
      <c r="AJ341" s="442"/>
      <c r="AK341" s="442"/>
      <c r="AL341" s="442"/>
      <c r="AM341" s="442"/>
      <c r="AN341" s="442"/>
      <c r="AO341" s="442"/>
      <c r="AP341" s="442"/>
      <c r="AQ341" s="442"/>
      <c r="AR341" s="442"/>
      <c r="AS341" s="442"/>
      <c r="AT341" s="442"/>
      <c r="AU341" s="442"/>
      <c r="AV341" s="442"/>
      <c r="AW341" s="442"/>
      <c r="AX341" s="442"/>
      <c r="AY341" s="442"/>
      <c r="AZ341" s="442"/>
    </row>
    <row r="342" spans="2:52" ht="20.100000000000001" hidden="1" customHeight="1" outlineLevel="1">
      <c r="B342" s="434"/>
      <c r="C342" s="1002"/>
      <c r="D342" s="1003"/>
      <c r="E342" s="1003"/>
      <c r="F342" s="1004"/>
      <c r="G342" s="1005"/>
      <c r="H342" s="1006"/>
      <c r="I342" s="1006"/>
      <c r="J342" s="1006"/>
      <c r="K342" s="1007"/>
      <c r="L342" s="715"/>
      <c r="M342" s="715"/>
      <c r="N342" s="715"/>
      <c r="O342" s="715"/>
      <c r="P342" s="715"/>
      <c r="Q342" s="715"/>
      <c r="R342" s="715"/>
      <c r="S342" s="716"/>
      <c r="T342" s="717"/>
      <c r="U342" s="720">
        <f t="shared" si="109"/>
        <v>0</v>
      </c>
      <c r="V342" s="721">
        <f t="shared" si="110"/>
        <v>0</v>
      </c>
      <c r="W342" s="722">
        <f t="shared" si="111"/>
        <v>0</v>
      </c>
      <c r="X342" s="442"/>
      <c r="Y342" s="442"/>
      <c r="Z342" s="442"/>
      <c r="AA342" s="442"/>
      <c r="AB342" s="442"/>
      <c r="AC342" s="442"/>
      <c r="AD342" s="442"/>
      <c r="AE342" s="442"/>
      <c r="AF342" s="442"/>
      <c r="AG342" s="442"/>
      <c r="AH342" s="442"/>
      <c r="AI342" s="442"/>
      <c r="AJ342" s="442"/>
      <c r="AK342" s="442"/>
      <c r="AL342" s="442"/>
      <c r="AM342" s="442"/>
      <c r="AN342" s="442"/>
      <c r="AO342" s="442"/>
      <c r="AP342" s="442"/>
      <c r="AQ342" s="442"/>
      <c r="AR342" s="442"/>
      <c r="AS342" s="442"/>
      <c r="AT342" s="442"/>
      <c r="AU342" s="442"/>
      <c r="AV342" s="442"/>
      <c r="AW342" s="442"/>
      <c r="AX342" s="442"/>
      <c r="AY342" s="442"/>
      <c r="AZ342" s="442"/>
    </row>
    <row r="343" spans="2:52" ht="20.100000000000001" hidden="1" customHeight="1" outlineLevel="1">
      <c r="B343" s="434"/>
      <c r="C343" s="1002"/>
      <c r="D343" s="1003"/>
      <c r="E343" s="1003"/>
      <c r="F343" s="1004"/>
      <c r="G343" s="1005"/>
      <c r="H343" s="1006"/>
      <c r="I343" s="1006"/>
      <c r="J343" s="1006"/>
      <c r="K343" s="1007"/>
      <c r="L343" s="715"/>
      <c r="M343" s="715"/>
      <c r="N343" s="715"/>
      <c r="O343" s="715"/>
      <c r="P343" s="715"/>
      <c r="Q343" s="715"/>
      <c r="R343" s="715"/>
      <c r="S343" s="716"/>
      <c r="T343" s="717"/>
      <c r="U343" s="720">
        <f t="shared" si="109"/>
        <v>0</v>
      </c>
      <c r="V343" s="721">
        <f t="shared" si="110"/>
        <v>0</v>
      </c>
      <c r="W343" s="722">
        <f t="shared" si="111"/>
        <v>0</v>
      </c>
      <c r="X343" s="442"/>
      <c r="Y343" s="442"/>
      <c r="Z343" s="442"/>
      <c r="AA343" s="442"/>
      <c r="AB343" s="442"/>
      <c r="AC343" s="442"/>
      <c r="AD343" s="442"/>
      <c r="AE343" s="442"/>
      <c r="AF343" s="442"/>
      <c r="AG343" s="442"/>
      <c r="AH343" s="442"/>
      <c r="AI343" s="442"/>
      <c r="AJ343" s="442"/>
      <c r="AK343" s="442"/>
      <c r="AL343" s="442"/>
      <c r="AM343" s="442"/>
      <c r="AN343" s="442"/>
      <c r="AO343" s="442"/>
      <c r="AP343" s="442"/>
      <c r="AQ343" s="442"/>
      <c r="AR343" s="442"/>
      <c r="AS343" s="442"/>
      <c r="AT343" s="442"/>
      <c r="AU343" s="442"/>
      <c r="AV343" s="442"/>
      <c r="AW343" s="442"/>
      <c r="AX343" s="442"/>
      <c r="AY343" s="442"/>
      <c r="AZ343" s="442"/>
    </row>
    <row r="344" spans="2:52" ht="20.100000000000001" hidden="1" customHeight="1" outlineLevel="1">
      <c r="B344" s="434"/>
      <c r="C344" s="1002"/>
      <c r="D344" s="1003"/>
      <c r="E344" s="1003"/>
      <c r="F344" s="1004"/>
      <c r="G344" s="1005"/>
      <c r="H344" s="1006"/>
      <c r="I344" s="1006"/>
      <c r="J344" s="1006"/>
      <c r="K344" s="1007"/>
      <c r="L344" s="715"/>
      <c r="M344" s="715"/>
      <c r="N344" s="715"/>
      <c r="O344" s="715"/>
      <c r="P344" s="715"/>
      <c r="Q344" s="715"/>
      <c r="R344" s="715"/>
      <c r="S344" s="716"/>
      <c r="T344" s="717"/>
      <c r="U344" s="720">
        <f t="shared" si="109"/>
        <v>0</v>
      </c>
      <c r="V344" s="721">
        <f t="shared" si="110"/>
        <v>0</v>
      </c>
      <c r="W344" s="722">
        <f t="shared" si="111"/>
        <v>0</v>
      </c>
      <c r="X344" s="442"/>
      <c r="Y344" s="442"/>
      <c r="Z344" s="442"/>
      <c r="AA344" s="442"/>
      <c r="AB344" s="442"/>
      <c r="AC344" s="442"/>
      <c r="AD344" s="442"/>
      <c r="AE344" s="442"/>
      <c r="AF344" s="442"/>
      <c r="AG344" s="442"/>
      <c r="AH344" s="442"/>
      <c r="AI344" s="442"/>
      <c r="AJ344" s="442"/>
      <c r="AK344" s="442"/>
      <c r="AL344" s="442"/>
      <c r="AM344" s="442"/>
      <c r="AN344" s="442"/>
      <c r="AO344" s="442"/>
      <c r="AP344" s="442"/>
      <c r="AQ344" s="442"/>
      <c r="AR344" s="442"/>
      <c r="AS344" s="442"/>
      <c r="AT344" s="442"/>
      <c r="AU344" s="442"/>
      <c r="AV344" s="442"/>
      <c r="AW344" s="442"/>
      <c r="AX344" s="442"/>
      <c r="AY344" s="442"/>
      <c r="AZ344" s="442"/>
    </row>
    <row r="345" spans="2:52" ht="20.100000000000001" hidden="1" customHeight="1" outlineLevel="1">
      <c r="B345" s="434"/>
      <c r="C345" s="1002"/>
      <c r="D345" s="1003"/>
      <c r="E345" s="1003"/>
      <c r="F345" s="1004"/>
      <c r="G345" s="1005"/>
      <c r="H345" s="1006"/>
      <c r="I345" s="1006"/>
      <c r="J345" s="1006"/>
      <c r="K345" s="1007"/>
      <c r="L345" s="715"/>
      <c r="M345" s="715"/>
      <c r="N345" s="715"/>
      <c r="O345" s="715"/>
      <c r="P345" s="715"/>
      <c r="Q345" s="715"/>
      <c r="R345" s="715"/>
      <c r="S345" s="716"/>
      <c r="T345" s="717"/>
      <c r="U345" s="720">
        <f t="shared" si="109"/>
        <v>0</v>
      </c>
      <c r="V345" s="721">
        <f t="shared" si="110"/>
        <v>0</v>
      </c>
      <c r="W345" s="722">
        <f t="shared" si="111"/>
        <v>0</v>
      </c>
      <c r="X345" s="442"/>
      <c r="Y345" s="442"/>
      <c r="Z345" s="442"/>
      <c r="AA345" s="442"/>
      <c r="AB345" s="442"/>
      <c r="AC345" s="442"/>
      <c r="AD345" s="442"/>
      <c r="AE345" s="442"/>
      <c r="AF345" s="442"/>
      <c r="AG345" s="442"/>
      <c r="AH345" s="442"/>
      <c r="AI345" s="442"/>
      <c r="AJ345" s="442"/>
      <c r="AK345" s="442"/>
      <c r="AL345" s="442"/>
      <c r="AM345" s="442"/>
      <c r="AN345" s="442"/>
      <c r="AO345" s="442"/>
      <c r="AP345" s="442"/>
      <c r="AQ345" s="442"/>
      <c r="AR345" s="442"/>
      <c r="AS345" s="442"/>
      <c r="AT345" s="442"/>
      <c r="AU345" s="442"/>
      <c r="AV345" s="442"/>
      <c r="AW345" s="442"/>
      <c r="AX345" s="442"/>
      <c r="AY345" s="442"/>
      <c r="AZ345" s="442"/>
    </row>
    <row r="346" spans="2:52" ht="20.100000000000001" hidden="1" customHeight="1" outlineLevel="1">
      <c r="B346" s="434"/>
      <c r="C346" s="1002"/>
      <c r="D346" s="1003"/>
      <c r="E346" s="1003"/>
      <c r="F346" s="1004"/>
      <c r="G346" s="1005"/>
      <c r="H346" s="1006"/>
      <c r="I346" s="1006"/>
      <c r="J346" s="1006"/>
      <c r="K346" s="1007"/>
      <c r="L346" s="715"/>
      <c r="M346" s="715"/>
      <c r="N346" s="715"/>
      <c r="O346" s="715"/>
      <c r="P346" s="715"/>
      <c r="Q346" s="715"/>
      <c r="R346" s="715"/>
      <c r="S346" s="716"/>
      <c r="T346" s="717"/>
      <c r="U346" s="720">
        <f t="shared" si="109"/>
        <v>0</v>
      </c>
      <c r="V346" s="721">
        <f t="shared" si="110"/>
        <v>0</v>
      </c>
      <c r="W346" s="722">
        <f t="shared" si="111"/>
        <v>0</v>
      </c>
      <c r="X346" s="442"/>
      <c r="Y346" s="442"/>
      <c r="Z346" s="442"/>
      <c r="AA346" s="442"/>
      <c r="AB346" s="442"/>
      <c r="AC346" s="442"/>
      <c r="AD346" s="442"/>
      <c r="AE346" s="442"/>
      <c r="AF346" s="442"/>
      <c r="AG346" s="442"/>
      <c r="AH346" s="442"/>
      <c r="AI346" s="442"/>
      <c r="AJ346" s="442"/>
      <c r="AK346" s="442"/>
      <c r="AL346" s="442"/>
      <c r="AM346" s="442"/>
      <c r="AN346" s="442"/>
      <c r="AO346" s="442"/>
      <c r="AP346" s="442"/>
      <c r="AQ346" s="442"/>
      <c r="AR346" s="442"/>
      <c r="AS346" s="442"/>
      <c r="AT346" s="442"/>
      <c r="AU346" s="442"/>
      <c r="AV346" s="442"/>
      <c r="AW346" s="442"/>
      <c r="AX346" s="442"/>
      <c r="AY346" s="442"/>
      <c r="AZ346" s="442"/>
    </row>
    <row r="347" spans="2:52" ht="20.100000000000001" hidden="1" customHeight="1" outlineLevel="1">
      <c r="B347" s="434"/>
      <c r="C347" s="1002"/>
      <c r="D347" s="1003"/>
      <c r="E347" s="1003"/>
      <c r="F347" s="1004"/>
      <c r="G347" s="1005"/>
      <c r="H347" s="1006"/>
      <c r="I347" s="1006"/>
      <c r="J347" s="1006"/>
      <c r="K347" s="1007"/>
      <c r="L347" s="715"/>
      <c r="M347" s="715"/>
      <c r="N347" s="715"/>
      <c r="O347" s="715"/>
      <c r="P347" s="715"/>
      <c r="Q347" s="715"/>
      <c r="R347" s="715"/>
      <c r="S347" s="716"/>
      <c r="T347" s="717"/>
      <c r="U347" s="720">
        <f t="shared" si="109"/>
        <v>0</v>
      </c>
      <c r="V347" s="721">
        <f t="shared" si="110"/>
        <v>0</v>
      </c>
      <c r="W347" s="722">
        <f t="shared" si="111"/>
        <v>0</v>
      </c>
      <c r="X347" s="442"/>
      <c r="Y347" s="442"/>
      <c r="Z347" s="442"/>
      <c r="AA347" s="442"/>
      <c r="AB347" s="442"/>
      <c r="AC347" s="442"/>
      <c r="AD347" s="442"/>
      <c r="AE347" s="442"/>
      <c r="AF347" s="442"/>
      <c r="AG347" s="442"/>
      <c r="AH347" s="442"/>
      <c r="AI347" s="442"/>
      <c r="AJ347" s="442"/>
      <c r="AK347" s="442"/>
      <c r="AL347" s="442"/>
      <c r="AM347" s="442"/>
      <c r="AN347" s="442"/>
      <c r="AO347" s="442"/>
      <c r="AP347" s="442"/>
      <c r="AQ347" s="442"/>
      <c r="AR347" s="442"/>
      <c r="AS347" s="442"/>
      <c r="AT347" s="442"/>
      <c r="AU347" s="442"/>
      <c r="AV347" s="442"/>
      <c r="AW347" s="442"/>
      <c r="AX347" s="442"/>
      <c r="AY347" s="442"/>
      <c r="AZ347" s="442"/>
    </row>
    <row r="348" spans="2:52" s="19" customFormat="1" ht="9.9499999999999993" hidden="1" customHeight="1" outlineLevel="1">
      <c r="B348" s="435"/>
      <c r="C348" s="437"/>
      <c r="D348" s="437"/>
      <c r="E348" s="437"/>
      <c r="F348" s="437"/>
      <c r="G348" s="666"/>
      <c r="H348" s="666"/>
      <c r="I348" s="666"/>
      <c r="J348" s="666"/>
      <c r="K348" s="666"/>
      <c r="L348" s="438"/>
      <c r="M348" s="438"/>
      <c r="N348" s="438"/>
      <c r="O348" s="438"/>
      <c r="P348" s="438"/>
      <c r="Q348" s="438"/>
      <c r="R348" s="438"/>
      <c r="S348" s="438"/>
      <c r="T348" s="439"/>
      <c r="U348" s="439"/>
      <c r="V348" s="439"/>
      <c r="W348" s="667"/>
      <c r="X348" s="668"/>
      <c r="Y348" s="668"/>
      <c r="Z348" s="668"/>
      <c r="AA348" s="668"/>
      <c r="AB348" s="668"/>
      <c r="AC348" s="668"/>
      <c r="AD348" s="668"/>
      <c r="AE348" s="668"/>
      <c r="AF348" s="668"/>
      <c r="AG348" s="668"/>
      <c r="AH348" s="668"/>
      <c r="AI348" s="668"/>
      <c r="AJ348" s="668"/>
      <c r="AK348" s="668"/>
      <c r="AL348" s="668"/>
      <c r="AM348" s="668"/>
      <c r="AN348" s="668"/>
      <c r="AO348" s="668"/>
      <c r="AP348" s="668"/>
      <c r="AQ348" s="668"/>
      <c r="AR348" s="668"/>
      <c r="AS348" s="668"/>
      <c r="AT348" s="668"/>
      <c r="AU348" s="668"/>
      <c r="AV348" s="668"/>
      <c r="AW348" s="668"/>
      <c r="AX348" s="668"/>
      <c r="AY348" s="668"/>
      <c r="AZ348" s="668"/>
    </row>
    <row r="349" spans="2:52" ht="20.100000000000001" customHeight="1" collapsed="1">
      <c r="B349" s="32">
        <f>B337+1</f>
        <v>29</v>
      </c>
      <c r="C349" s="1013"/>
      <c r="D349" s="1014"/>
      <c r="E349" s="1014"/>
      <c r="F349" s="1015"/>
      <c r="G349" s="1016"/>
      <c r="H349" s="1017"/>
      <c r="I349" s="1017"/>
      <c r="J349" s="1017"/>
      <c r="K349" s="1018"/>
      <c r="L349" s="701">
        <f t="shared" ref="L349:R349" si="112">SUM(L350:L359)</f>
        <v>0</v>
      </c>
      <c r="M349" s="702">
        <f t="shared" si="112"/>
        <v>0</v>
      </c>
      <c r="N349" s="703">
        <f t="shared" si="112"/>
        <v>0</v>
      </c>
      <c r="O349" s="703">
        <f t="shared" si="112"/>
        <v>0</v>
      </c>
      <c r="P349" s="702">
        <f t="shared" si="112"/>
        <v>0</v>
      </c>
      <c r="Q349" s="704">
        <f t="shared" si="112"/>
        <v>0</v>
      </c>
      <c r="R349" s="701">
        <f t="shared" si="112"/>
        <v>0</v>
      </c>
      <c r="S349" s="705">
        <v>1</v>
      </c>
      <c r="T349" s="706">
        <f>(S350*T350)+(S351*T351)+(S352*T352)+(S353*T353)+(S354*T354)+(S355*T355)+(S356*T356)+(S357*T357)+(S358*T358)+(S359*T359)</f>
        <v>0</v>
      </c>
      <c r="U349" s="665">
        <f t="shared" ref="U349:U359" si="113">S349*T349*(1+MGKZ)*(1+Gewinn)*(1+Sicherheit)</f>
        <v>0</v>
      </c>
      <c r="V349" s="643">
        <f t="shared" ref="V349:V359" si="114">R349*Fertigung</f>
        <v>0</v>
      </c>
      <c r="W349" s="50">
        <f t="shared" ref="W349:W359" si="115">L349*$E$6+M349*$M$6+N349*$M$7+O349*$M$8+P349*$E$7+Q349*$M$9+U349+V349</f>
        <v>0</v>
      </c>
      <c r="X349" s="442"/>
      <c r="Y349" s="442"/>
      <c r="Z349" s="442"/>
      <c r="AA349" s="442"/>
      <c r="AB349" s="442"/>
      <c r="AC349" s="442"/>
      <c r="AD349" s="442"/>
      <c r="AE349" s="442"/>
      <c r="AF349" s="442"/>
      <c r="AG349" s="442"/>
      <c r="AH349" s="442"/>
      <c r="AI349" s="442"/>
      <c r="AJ349" s="442"/>
      <c r="AK349" s="442"/>
      <c r="AL349" s="442"/>
      <c r="AM349" s="442"/>
      <c r="AN349" s="442"/>
      <c r="AO349" s="442"/>
      <c r="AP349" s="442"/>
      <c r="AQ349" s="442"/>
      <c r="AR349" s="442"/>
      <c r="AS349" s="442"/>
      <c r="AT349" s="442"/>
      <c r="AU349" s="442"/>
      <c r="AV349" s="442"/>
      <c r="AW349" s="442"/>
      <c r="AX349" s="442"/>
      <c r="AY349" s="442"/>
      <c r="AZ349" s="442"/>
    </row>
    <row r="350" spans="2:52" ht="20.100000000000001" hidden="1" customHeight="1" outlineLevel="1">
      <c r="B350" s="433"/>
      <c r="C350" s="1002"/>
      <c r="D350" s="1003"/>
      <c r="E350" s="1003"/>
      <c r="F350" s="1004"/>
      <c r="G350" s="1005"/>
      <c r="H350" s="1006"/>
      <c r="I350" s="1006"/>
      <c r="J350" s="1006"/>
      <c r="K350" s="1007"/>
      <c r="L350" s="715"/>
      <c r="M350" s="715"/>
      <c r="N350" s="715"/>
      <c r="O350" s="715"/>
      <c r="P350" s="715"/>
      <c r="Q350" s="715"/>
      <c r="R350" s="715"/>
      <c r="S350" s="716"/>
      <c r="T350" s="717"/>
      <c r="U350" s="720">
        <f t="shared" si="113"/>
        <v>0</v>
      </c>
      <c r="V350" s="721">
        <f t="shared" si="114"/>
        <v>0</v>
      </c>
      <c r="W350" s="722">
        <f t="shared" si="115"/>
        <v>0</v>
      </c>
      <c r="X350" s="442"/>
      <c r="Y350" s="442"/>
      <c r="Z350" s="442"/>
      <c r="AA350" s="442"/>
      <c r="AB350" s="442"/>
      <c r="AC350" s="442"/>
      <c r="AD350" s="442"/>
      <c r="AE350" s="442"/>
      <c r="AF350" s="442"/>
      <c r="AG350" s="442"/>
      <c r="AH350" s="442"/>
      <c r="AI350" s="442"/>
      <c r="AJ350" s="442"/>
      <c r="AK350" s="442"/>
      <c r="AL350" s="442"/>
      <c r="AM350" s="442"/>
      <c r="AN350" s="442"/>
      <c r="AO350" s="442"/>
      <c r="AP350" s="442"/>
      <c r="AQ350" s="442"/>
      <c r="AR350" s="442"/>
      <c r="AS350" s="442"/>
      <c r="AT350" s="442"/>
      <c r="AU350" s="442"/>
      <c r="AV350" s="442"/>
      <c r="AW350" s="442"/>
      <c r="AX350" s="442"/>
      <c r="AY350" s="442"/>
      <c r="AZ350" s="442"/>
    </row>
    <row r="351" spans="2:52" ht="20.100000000000001" hidden="1" customHeight="1" outlineLevel="1">
      <c r="B351" s="434"/>
      <c r="C351" s="1002"/>
      <c r="D351" s="1003"/>
      <c r="E351" s="1003"/>
      <c r="F351" s="1004"/>
      <c r="G351" s="1005"/>
      <c r="H351" s="1006"/>
      <c r="I351" s="1006"/>
      <c r="J351" s="1006"/>
      <c r="K351" s="1007"/>
      <c r="L351" s="715"/>
      <c r="M351" s="715"/>
      <c r="N351" s="715"/>
      <c r="O351" s="715"/>
      <c r="P351" s="715"/>
      <c r="Q351" s="715"/>
      <c r="R351" s="715"/>
      <c r="S351" s="716"/>
      <c r="T351" s="717"/>
      <c r="U351" s="720">
        <f t="shared" si="113"/>
        <v>0</v>
      </c>
      <c r="V351" s="721">
        <f t="shared" si="114"/>
        <v>0</v>
      </c>
      <c r="W351" s="722">
        <f t="shared" si="115"/>
        <v>0</v>
      </c>
      <c r="X351" s="442"/>
      <c r="Y351" s="442"/>
      <c r="Z351" s="442"/>
      <c r="AA351" s="442"/>
      <c r="AB351" s="442"/>
      <c r="AC351" s="442"/>
      <c r="AD351" s="442"/>
      <c r="AE351" s="442"/>
      <c r="AF351" s="442"/>
      <c r="AG351" s="442"/>
      <c r="AH351" s="442"/>
      <c r="AI351" s="442"/>
      <c r="AJ351" s="442"/>
      <c r="AK351" s="442"/>
      <c r="AL351" s="442"/>
      <c r="AM351" s="442"/>
      <c r="AN351" s="442"/>
      <c r="AO351" s="442"/>
      <c r="AP351" s="442"/>
      <c r="AQ351" s="442"/>
      <c r="AR351" s="442"/>
      <c r="AS351" s="442"/>
      <c r="AT351" s="442"/>
      <c r="AU351" s="442"/>
      <c r="AV351" s="442"/>
      <c r="AW351" s="442"/>
      <c r="AX351" s="442"/>
      <c r="AY351" s="442"/>
      <c r="AZ351" s="442"/>
    </row>
    <row r="352" spans="2:52" ht="20.100000000000001" hidden="1" customHeight="1" outlineLevel="1">
      <c r="B352" s="434"/>
      <c r="C352" s="1002"/>
      <c r="D352" s="1003"/>
      <c r="E352" s="1003"/>
      <c r="F352" s="1004"/>
      <c r="G352" s="1005"/>
      <c r="H352" s="1006"/>
      <c r="I352" s="1006"/>
      <c r="J352" s="1006"/>
      <c r="K352" s="1007"/>
      <c r="L352" s="715"/>
      <c r="M352" s="715"/>
      <c r="N352" s="715"/>
      <c r="O352" s="715"/>
      <c r="P352" s="715"/>
      <c r="Q352" s="715"/>
      <c r="R352" s="715"/>
      <c r="S352" s="716"/>
      <c r="T352" s="717"/>
      <c r="U352" s="720">
        <f t="shared" si="113"/>
        <v>0</v>
      </c>
      <c r="V352" s="721">
        <f t="shared" si="114"/>
        <v>0</v>
      </c>
      <c r="W352" s="722">
        <f t="shared" si="115"/>
        <v>0</v>
      </c>
      <c r="X352" s="442"/>
      <c r="Y352" s="442"/>
      <c r="Z352" s="442"/>
      <c r="AA352" s="442"/>
      <c r="AB352" s="442"/>
      <c r="AC352" s="442"/>
      <c r="AD352" s="442"/>
      <c r="AE352" s="442"/>
      <c r="AF352" s="442"/>
      <c r="AG352" s="442"/>
      <c r="AH352" s="442"/>
      <c r="AI352" s="442"/>
      <c r="AJ352" s="442"/>
      <c r="AK352" s="442"/>
      <c r="AL352" s="442"/>
      <c r="AM352" s="442"/>
      <c r="AN352" s="442"/>
      <c r="AO352" s="442"/>
      <c r="AP352" s="442"/>
      <c r="AQ352" s="442"/>
      <c r="AR352" s="442"/>
      <c r="AS352" s="442"/>
      <c r="AT352" s="442"/>
      <c r="AU352" s="442"/>
      <c r="AV352" s="442"/>
      <c r="AW352" s="442"/>
      <c r="AX352" s="442"/>
      <c r="AY352" s="442"/>
      <c r="AZ352" s="442"/>
    </row>
    <row r="353" spans="2:52" ht="20.100000000000001" hidden="1" customHeight="1" outlineLevel="1">
      <c r="B353" s="434"/>
      <c r="C353" s="1002"/>
      <c r="D353" s="1003"/>
      <c r="E353" s="1003"/>
      <c r="F353" s="1004"/>
      <c r="G353" s="1005"/>
      <c r="H353" s="1006"/>
      <c r="I353" s="1006"/>
      <c r="J353" s="1006"/>
      <c r="K353" s="1007"/>
      <c r="L353" s="715"/>
      <c r="M353" s="715"/>
      <c r="N353" s="715"/>
      <c r="O353" s="715"/>
      <c r="P353" s="715"/>
      <c r="Q353" s="715"/>
      <c r="R353" s="715"/>
      <c r="S353" s="716"/>
      <c r="T353" s="717"/>
      <c r="U353" s="720">
        <f t="shared" si="113"/>
        <v>0</v>
      </c>
      <c r="V353" s="721">
        <f t="shared" si="114"/>
        <v>0</v>
      </c>
      <c r="W353" s="722">
        <f t="shared" si="115"/>
        <v>0</v>
      </c>
      <c r="X353" s="442"/>
      <c r="Y353" s="442"/>
      <c r="Z353" s="442"/>
      <c r="AA353" s="442"/>
      <c r="AB353" s="442"/>
      <c r="AC353" s="442"/>
      <c r="AD353" s="442"/>
      <c r="AE353" s="442"/>
      <c r="AF353" s="442"/>
      <c r="AG353" s="442"/>
      <c r="AH353" s="442"/>
      <c r="AI353" s="442"/>
      <c r="AJ353" s="442"/>
      <c r="AK353" s="442"/>
      <c r="AL353" s="442"/>
      <c r="AM353" s="442"/>
      <c r="AN353" s="442"/>
      <c r="AO353" s="442"/>
      <c r="AP353" s="442"/>
      <c r="AQ353" s="442"/>
      <c r="AR353" s="442"/>
      <c r="AS353" s="442"/>
      <c r="AT353" s="442"/>
      <c r="AU353" s="442"/>
      <c r="AV353" s="442"/>
      <c r="AW353" s="442"/>
      <c r="AX353" s="442"/>
      <c r="AY353" s="442"/>
      <c r="AZ353" s="442"/>
    </row>
    <row r="354" spans="2:52" ht="20.100000000000001" hidden="1" customHeight="1" outlineLevel="1">
      <c r="B354" s="434"/>
      <c r="C354" s="1002"/>
      <c r="D354" s="1003"/>
      <c r="E354" s="1003"/>
      <c r="F354" s="1004"/>
      <c r="G354" s="1005"/>
      <c r="H354" s="1006"/>
      <c r="I354" s="1006"/>
      <c r="J354" s="1006"/>
      <c r="K354" s="1007"/>
      <c r="L354" s="715"/>
      <c r="M354" s="715"/>
      <c r="N354" s="715"/>
      <c r="O354" s="715"/>
      <c r="P354" s="715"/>
      <c r="Q354" s="715"/>
      <c r="R354" s="715"/>
      <c r="S354" s="716"/>
      <c r="T354" s="717"/>
      <c r="U354" s="720">
        <f t="shared" si="113"/>
        <v>0</v>
      </c>
      <c r="V354" s="721">
        <f t="shared" si="114"/>
        <v>0</v>
      </c>
      <c r="W354" s="722">
        <f t="shared" si="115"/>
        <v>0</v>
      </c>
      <c r="X354" s="442"/>
      <c r="Y354" s="442"/>
      <c r="Z354" s="442"/>
      <c r="AA354" s="442"/>
      <c r="AB354" s="442"/>
      <c r="AC354" s="442"/>
      <c r="AD354" s="442"/>
      <c r="AE354" s="442"/>
      <c r="AF354" s="442"/>
      <c r="AG354" s="442"/>
      <c r="AH354" s="442"/>
      <c r="AI354" s="442"/>
      <c r="AJ354" s="442"/>
      <c r="AK354" s="442"/>
      <c r="AL354" s="442"/>
      <c r="AM354" s="442"/>
      <c r="AN354" s="442"/>
      <c r="AO354" s="442"/>
      <c r="AP354" s="442"/>
      <c r="AQ354" s="442"/>
      <c r="AR354" s="442"/>
      <c r="AS354" s="442"/>
      <c r="AT354" s="442"/>
      <c r="AU354" s="442"/>
      <c r="AV354" s="442"/>
      <c r="AW354" s="442"/>
      <c r="AX354" s="442"/>
      <c r="AY354" s="442"/>
      <c r="AZ354" s="442"/>
    </row>
    <row r="355" spans="2:52" ht="20.100000000000001" hidden="1" customHeight="1" outlineLevel="1">
      <c r="B355" s="434"/>
      <c r="C355" s="1002"/>
      <c r="D355" s="1003"/>
      <c r="E355" s="1003"/>
      <c r="F355" s="1004"/>
      <c r="G355" s="1005"/>
      <c r="H355" s="1006"/>
      <c r="I355" s="1006"/>
      <c r="J355" s="1006"/>
      <c r="K355" s="1007"/>
      <c r="L355" s="715"/>
      <c r="M355" s="715"/>
      <c r="N355" s="715"/>
      <c r="O355" s="715"/>
      <c r="P355" s="715"/>
      <c r="Q355" s="715"/>
      <c r="R355" s="715"/>
      <c r="S355" s="716"/>
      <c r="T355" s="717"/>
      <c r="U355" s="720">
        <f t="shared" si="113"/>
        <v>0</v>
      </c>
      <c r="V355" s="721">
        <f t="shared" si="114"/>
        <v>0</v>
      </c>
      <c r="W355" s="722">
        <f t="shared" si="115"/>
        <v>0</v>
      </c>
      <c r="X355" s="442"/>
      <c r="Y355" s="442"/>
      <c r="Z355" s="442"/>
      <c r="AA355" s="442"/>
      <c r="AB355" s="442"/>
      <c r="AC355" s="442"/>
      <c r="AD355" s="442"/>
      <c r="AE355" s="442"/>
      <c r="AF355" s="442"/>
      <c r="AG355" s="442"/>
      <c r="AH355" s="442"/>
      <c r="AI355" s="442"/>
      <c r="AJ355" s="442"/>
      <c r="AK355" s="442"/>
      <c r="AL355" s="442"/>
      <c r="AM355" s="442"/>
      <c r="AN355" s="442"/>
      <c r="AO355" s="442"/>
      <c r="AP355" s="442"/>
      <c r="AQ355" s="442"/>
      <c r="AR355" s="442"/>
      <c r="AS355" s="442"/>
      <c r="AT355" s="442"/>
      <c r="AU355" s="442"/>
      <c r="AV355" s="442"/>
      <c r="AW355" s="442"/>
      <c r="AX355" s="442"/>
      <c r="AY355" s="442"/>
      <c r="AZ355" s="442"/>
    </row>
    <row r="356" spans="2:52" ht="20.100000000000001" hidden="1" customHeight="1" outlineLevel="1">
      <c r="B356" s="434"/>
      <c r="C356" s="1002"/>
      <c r="D356" s="1003"/>
      <c r="E356" s="1003"/>
      <c r="F356" s="1004"/>
      <c r="G356" s="1005"/>
      <c r="H356" s="1006"/>
      <c r="I356" s="1006"/>
      <c r="J356" s="1006"/>
      <c r="K356" s="1007"/>
      <c r="L356" s="715"/>
      <c r="M356" s="715"/>
      <c r="N356" s="715"/>
      <c r="O356" s="715"/>
      <c r="P356" s="715"/>
      <c r="Q356" s="715"/>
      <c r="R356" s="715"/>
      <c r="S356" s="716"/>
      <c r="T356" s="717"/>
      <c r="U356" s="720">
        <f t="shared" si="113"/>
        <v>0</v>
      </c>
      <c r="V356" s="721">
        <f t="shared" si="114"/>
        <v>0</v>
      </c>
      <c r="W356" s="722">
        <f t="shared" si="115"/>
        <v>0</v>
      </c>
      <c r="X356" s="442"/>
      <c r="Y356" s="442"/>
      <c r="Z356" s="442"/>
      <c r="AA356" s="442"/>
      <c r="AB356" s="442"/>
      <c r="AC356" s="442"/>
      <c r="AD356" s="442"/>
      <c r="AE356" s="442"/>
      <c r="AF356" s="442"/>
      <c r="AG356" s="442"/>
      <c r="AH356" s="442"/>
      <c r="AI356" s="442"/>
      <c r="AJ356" s="442"/>
      <c r="AK356" s="442"/>
      <c r="AL356" s="442"/>
      <c r="AM356" s="442"/>
      <c r="AN356" s="442"/>
      <c r="AO356" s="442"/>
      <c r="AP356" s="442"/>
      <c r="AQ356" s="442"/>
      <c r="AR356" s="442"/>
      <c r="AS356" s="442"/>
      <c r="AT356" s="442"/>
      <c r="AU356" s="442"/>
      <c r="AV356" s="442"/>
      <c r="AW356" s="442"/>
      <c r="AX356" s="442"/>
      <c r="AY356" s="442"/>
      <c r="AZ356" s="442"/>
    </row>
    <row r="357" spans="2:52" ht="20.100000000000001" hidden="1" customHeight="1" outlineLevel="1">
      <c r="B357" s="434"/>
      <c r="C357" s="1002"/>
      <c r="D357" s="1003"/>
      <c r="E357" s="1003"/>
      <c r="F357" s="1004"/>
      <c r="G357" s="1005"/>
      <c r="H357" s="1006"/>
      <c r="I357" s="1006"/>
      <c r="J357" s="1006"/>
      <c r="K357" s="1007"/>
      <c r="L357" s="715"/>
      <c r="M357" s="715"/>
      <c r="N357" s="715"/>
      <c r="O357" s="715"/>
      <c r="P357" s="715"/>
      <c r="Q357" s="715"/>
      <c r="R357" s="715"/>
      <c r="S357" s="716"/>
      <c r="T357" s="717"/>
      <c r="U357" s="720">
        <f t="shared" si="113"/>
        <v>0</v>
      </c>
      <c r="V357" s="721">
        <f t="shared" si="114"/>
        <v>0</v>
      </c>
      <c r="W357" s="722">
        <f t="shared" si="115"/>
        <v>0</v>
      </c>
      <c r="X357" s="442"/>
      <c r="Y357" s="442"/>
      <c r="Z357" s="442"/>
      <c r="AA357" s="442"/>
      <c r="AB357" s="442"/>
      <c r="AC357" s="442"/>
      <c r="AD357" s="442"/>
      <c r="AE357" s="442"/>
      <c r="AF357" s="442"/>
      <c r="AG357" s="442"/>
      <c r="AH357" s="442"/>
      <c r="AI357" s="442"/>
      <c r="AJ357" s="442"/>
      <c r="AK357" s="442"/>
      <c r="AL357" s="442"/>
      <c r="AM357" s="442"/>
      <c r="AN357" s="442"/>
      <c r="AO357" s="442"/>
      <c r="AP357" s="442"/>
      <c r="AQ357" s="442"/>
      <c r="AR357" s="442"/>
      <c r="AS357" s="442"/>
      <c r="AT357" s="442"/>
      <c r="AU357" s="442"/>
      <c r="AV357" s="442"/>
      <c r="AW357" s="442"/>
      <c r="AX357" s="442"/>
      <c r="AY357" s="442"/>
      <c r="AZ357" s="442"/>
    </row>
    <row r="358" spans="2:52" ht="20.100000000000001" hidden="1" customHeight="1" outlineLevel="1">
      <c r="B358" s="434"/>
      <c r="C358" s="1002"/>
      <c r="D358" s="1003"/>
      <c r="E358" s="1003"/>
      <c r="F358" s="1004"/>
      <c r="G358" s="1005"/>
      <c r="H358" s="1006"/>
      <c r="I358" s="1006"/>
      <c r="J358" s="1006"/>
      <c r="K358" s="1007"/>
      <c r="L358" s="715"/>
      <c r="M358" s="715"/>
      <c r="N358" s="715"/>
      <c r="O358" s="715"/>
      <c r="P358" s="715"/>
      <c r="Q358" s="715"/>
      <c r="R358" s="715"/>
      <c r="S358" s="716"/>
      <c r="T358" s="717"/>
      <c r="U358" s="720">
        <f t="shared" si="113"/>
        <v>0</v>
      </c>
      <c r="V358" s="721">
        <f t="shared" si="114"/>
        <v>0</v>
      </c>
      <c r="W358" s="722">
        <f t="shared" si="115"/>
        <v>0</v>
      </c>
      <c r="X358" s="442"/>
      <c r="Y358" s="442"/>
      <c r="Z358" s="442"/>
      <c r="AA358" s="442"/>
      <c r="AB358" s="442"/>
      <c r="AC358" s="442"/>
      <c r="AD358" s="442"/>
      <c r="AE358" s="442"/>
      <c r="AF358" s="442"/>
      <c r="AG358" s="442"/>
      <c r="AH358" s="442"/>
      <c r="AI358" s="442"/>
      <c r="AJ358" s="442"/>
      <c r="AK358" s="442"/>
      <c r="AL358" s="442"/>
      <c r="AM358" s="442"/>
      <c r="AN358" s="442"/>
      <c r="AO358" s="442"/>
      <c r="AP358" s="442"/>
      <c r="AQ358" s="442"/>
      <c r="AR358" s="442"/>
      <c r="AS358" s="442"/>
      <c r="AT358" s="442"/>
      <c r="AU358" s="442"/>
      <c r="AV358" s="442"/>
      <c r="AW358" s="442"/>
      <c r="AX358" s="442"/>
      <c r="AY358" s="442"/>
      <c r="AZ358" s="442"/>
    </row>
    <row r="359" spans="2:52" ht="20.100000000000001" hidden="1" customHeight="1" outlineLevel="1">
      <c r="B359" s="434"/>
      <c r="C359" s="1002"/>
      <c r="D359" s="1003"/>
      <c r="E359" s="1003"/>
      <c r="F359" s="1004"/>
      <c r="G359" s="1005"/>
      <c r="H359" s="1006"/>
      <c r="I359" s="1006"/>
      <c r="J359" s="1006"/>
      <c r="K359" s="1007"/>
      <c r="L359" s="715"/>
      <c r="M359" s="715"/>
      <c r="N359" s="715"/>
      <c r="O359" s="715"/>
      <c r="P359" s="715"/>
      <c r="Q359" s="715"/>
      <c r="R359" s="715"/>
      <c r="S359" s="716"/>
      <c r="T359" s="717"/>
      <c r="U359" s="720">
        <f t="shared" si="113"/>
        <v>0</v>
      </c>
      <c r="V359" s="721">
        <f t="shared" si="114"/>
        <v>0</v>
      </c>
      <c r="W359" s="722">
        <f t="shared" si="115"/>
        <v>0</v>
      </c>
      <c r="X359" s="442"/>
      <c r="Y359" s="442"/>
      <c r="Z359" s="442"/>
      <c r="AA359" s="442"/>
      <c r="AB359" s="442"/>
      <c r="AC359" s="442"/>
      <c r="AD359" s="442"/>
      <c r="AE359" s="442"/>
      <c r="AF359" s="442"/>
      <c r="AG359" s="442"/>
      <c r="AH359" s="442"/>
      <c r="AI359" s="442"/>
      <c r="AJ359" s="442"/>
      <c r="AK359" s="442"/>
      <c r="AL359" s="442"/>
      <c r="AM359" s="442"/>
      <c r="AN359" s="442"/>
      <c r="AO359" s="442"/>
      <c r="AP359" s="442"/>
      <c r="AQ359" s="442"/>
      <c r="AR359" s="442"/>
      <c r="AS359" s="442"/>
      <c r="AT359" s="442"/>
      <c r="AU359" s="442"/>
      <c r="AV359" s="442"/>
      <c r="AW359" s="442"/>
      <c r="AX359" s="442"/>
      <c r="AY359" s="442"/>
      <c r="AZ359" s="442"/>
    </row>
    <row r="360" spans="2:52" s="19" customFormat="1" ht="9.9499999999999993" hidden="1" customHeight="1" outlineLevel="1">
      <c r="B360" s="435"/>
      <c r="C360" s="437"/>
      <c r="D360" s="437"/>
      <c r="E360" s="437"/>
      <c r="F360" s="437"/>
      <c r="G360" s="666"/>
      <c r="H360" s="666"/>
      <c r="I360" s="666"/>
      <c r="J360" s="666"/>
      <c r="K360" s="666"/>
      <c r="L360" s="438"/>
      <c r="M360" s="438"/>
      <c r="N360" s="438"/>
      <c r="O360" s="438"/>
      <c r="P360" s="438"/>
      <c r="Q360" s="438"/>
      <c r="R360" s="438"/>
      <c r="S360" s="438"/>
      <c r="T360" s="439"/>
      <c r="U360" s="439"/>
      <c r="V360" s="439"/>
      <c r="W360" s="667"/>
      <c r="X360" s="668"/>
      <c r="Y360" s="668"/>
      <c r="Z360" s="668"/>
      <c r="AA360" s="668"/>
      <c r="AB360" s="668"/>
      <c r="AC360" s="668"/>
      <c r="AD360" s="668"/>
      <c r="AE360" s="668"/>
      <c r="AF360" s="668"/>
      <c r="AG360" s="668"/>
      <c r="AH360" s="668"/>
      <c r="AI360" s="668"/>
      <c r="AJ360" s="668"/>
      <c r="AK360" s="668"/>
      <c r="AL360" s="668"/>
      <c r="AM360" s="668"/>
      <c r="AN360" s="668"/>
      <c r="AO360" s="668"/>
      <c r="AP360" s="668"/>
      <c r="AQ360" s="668"/>
      <c r="AR360" s="668"/>
      <c r="AS360" s="668"/>
      <c r="AT360" s="668"/>
      <c r="AU360" s="668"/>
      <c r="AV360" s="668"/>
      <c r="AW360" s="668"/>
      <c r="AX360" s="668"/>
      <c r="AY360" s="668"/>
      <c r="AZ360" s="668"/>
    </row>
    <row r="361" spans="2:52" ht="20.100000000000001" customHeight="1" collapsed="1">
      <c r="B361" s="32">
        <f>B349+1</f>
        <v>30</v>
      </c>
      <c r="C361" s="1013"/>
      <c r="D361" s="1014"/>
      <c r="E361" s="1014"/>
      <c r="F361" s="1015"/>
      <c r="G361" s="1016"/>
      <c r="H361" s="1017"/>
      <c r="I361" s="1017"/>
      <c r="J361" s="1017"/>
      <c r="K361" s="1018"/>
      <c r="L361" s="701">
        <f t="shared" ref="L361:R361" si="116">SUM(L362:L371)</f>
        <v>0</v>
      </c>
      <c r="M361" s="702">
        <f t="shared" si="116"/>
        <v>0</v>
      </c>
      <c r="N361" s="703">
        <f t="shared" si="116"/>
        <v>0</v>
      </c>
      <c r="O361" s="703">
        <f t="shared" si="116"/>
        <v>0</v>
      </c>
      <c r="P361" s="702">
        <f t="shared" si="116"/>
        <v>0</v>
      </c>
      <c r="Q361" s="704">
        <f t="shared" si="116"/>
        <v>0</v>
      </c>
      <c r="R361" s="701">
        <f t="shared" si="116"/>
        <v>0</v>
      </c>
      <c r="S361" s="705">
        <v>1</v>
      </c>
      <c r="T361" s="706">
        <f>(S362*T362)+(S363*T363)+(S364*T364)+(S365*T365)+(S366*T366)+(S367*T367)+(S368*T368)+(S369*T369)+(S370*T370)+(S371*T371)</f>
        <v>0</v>
      </c>
      <c r="U361" s="665">
        <f t="shared" ref="U361:U371" si="117">S361*T361*(1+MGKZ)*(1+Gewinn)*(1+Sicherheit)</f>
        <v>0</v>
      </c>
      <c r="V361" s="643">
        <f t="shared" ref="V361:V371" si="118">R361*Fertigung</f>
        <v>0</v>
      </c>
      <c r="W361" s="50">
        <f t="shared" ref="W361:W371" si="119">L361*$E$6+M361*$M$6+N361*$M$7+O361*$M$8+P361*$E$7+Q361*$M$9+U361+V361</f>
        <v>0</v>
      </c>
      <c r="X361" s="442"/>
      <c r="Y361" s="442"/>
      <c r="Z361" s="442"/>
      <c r="AA361" s="442"/>
      <c r="AB361" s="442"/>
      <c r="AC361" s="442"/>
      <c r="AD361" s="442"/>
      <c r="AE361" s="442"/>
      <c r="AF361" s="442"/>
      <c r="AG361" s="442"/>
      <c r="AH361" s="442"/>
      <c r="AI361" s="442"/>
      <c r="AJ361" s="442"/>
      <c r="AK361" s="442"/>
      <c r="AL361" s="442"/>
      <c r="AM361" s="442"/>
      <c r="AN361" s="442"/>
      <c r="AO361" s="442"/>
      <c r="AP361" s="442"/>
      <c r="AQ361" s="442"/>
      <c r="AR361" s="442"/>
      <c r="AS361" s="442"/>
      <c r="AT361" s="442"/>
      <c r="AU361" s="442"/>
      <c r="AV361" s="442"/>
      <c r="AW361" s="442"/>
      <c r="AX361" s="442"/>
      <c r="AY361" s="442"/>
      <c r="AZ361" s="442"/>
    </row>
    <row r="362" spans="2:52" ht="20.100000000000001" hidden="1" customHeight="1" outlineLevel="1">
      <c r="B362" s="433"/>
      <c r="C362" s="1002"/>
      <c r="D362" s="1003"/>
      <c r="E362" s="1003"/>
      <c r="F362" s="1004"/>
      <c r="G362" s="1005"/>
      <c r="H362" s="1006"/>
      <c r="I362" s="1006"/>
      <c r="J362" s="1006"/>
      <c r="K362" s="1007"/>
      <c r="L362" s="715"/>
      <c r="M362" s="715"/>
      <c r="N362" s="715"/>
      <c r="O362" s="715"/>
      <c r="P362" s="715"/>
      <c r="Q362" s="715"/>
      <c r="R362" s="715"/>
      <c r="S362" s="716"/>
      <c r="T362" s="717"/>
      <c r="U362" s="720">
        <f t="shared" si="117"/>
        <v>0</v>
      </c>
      <c r="V362" s="721">
        <f t="shared" si="118"/>
        <v>0</v>
      </c>
      <c r="W362" s="722">
        <f t="shared" si="119"/>
        <v>0</v>
      </c>
      <c r="X362" s="442"/>
      <c r="Y362" s="442"/>
      <c r="Z362" s="442"/>
      <c r="AA362" s="442"/>
      <c r="AB362" s="442"/>
      <c r="AC362" s="442"/>
      <c r="AD362" s="442"/>
      <c r="AE362" s="442"/>
      <c r="AF362" s="442"/>
      <c r="AG362" s="442"/>
      <c r="AH362" s="442"/>
      <c r="AI362" s="442"/>
      <c r="AJ362" s="442"/>
      <c r="AK362" s="442"/>
      <c r="AL362" s="442"/>
      <c r="AM362" s="442"/>
      <c r="AN362" s="442"/>
      <c r="AO362" s="442"/>
      <c r="AP362" s="442"/>
      <c r="AQ362" s="442"/>
      <c r="AR362" s="442"/>
      <c r="AS362" s="442"/>
      <c r="AT362" s="442"/>
      <c r="AU362" s="442"/>
      <c r="AV362" s="442"/>
      <c r="AW362" s="442"/>
      <c r="AX362" s="442"/>
      <c r="AY362" s="442"/>
      <c r="AZ362" s="442"/>
    </row>
    <row r="363" spans="2:52" ht="20.100000000000001" hidden="1" customHeight="1" outlineLevel="1">
      <c r="B363" s="434"/>
      <c r="C363" s="1002"/>
      <c r="D363" s="1003"/>
      <c r="E363" s="1003"/>
      <c r="F363" s="1004"/>
      <c r="G363" s="1005"/>
      <c r="H363" s="1006"/>
      <c r="I363" s="1006"/>
      <c r="J363" s="1006"/>
      <c r="K363" s="1007"/>
      <c r="L363" s="715"/>
      <c r="M363" s="715"/>
      <c r="N363" s="715"/>
      <c r="O363" s="715"/>
      <c r="P363" s="715"/>
      <c r="Q363" s="715"/>
      <c r="R363" s="715"/>
      <c r="S363" s="716"/>
      <c r="T363" s="717"/>
      <c r="U363" s="720">
        <f t="shared" si="117"/>
        <v>0</v>
      </c>
      <c r="V363" s="721">
        <f t="shared" si="118"/>
        <v>0</v>
      </c>
      <c r="W363" s="722">
        <f t="shared" si="119"/>
        <v>0</v>
      </c>
      <c r="X363" s="442"/>
      <c r="Y363" s="442"/>
      <c r="Z363" s="442"/>
      <c r="AA363" s="442"/>
      <c r="AB363" s="442"/>
      <c r="AC363" s="442"/>
      <c r="AD363" s="442"/>
      <c r="AE363" s="442"/>
      <c r="AF363" s="442"/>
      <c r="AG363" s="442"/>
      <c r="AH363" s="442"/>
      <c r="AI363" s="442"/>
      <c r="AJ363" s="442"/>
      <c r="AK363" s="442"/>
      <c r="AL363" s="442"/>
      <c r="AM363" s="442"/>
      <c r="AN363" s="442"/>
      <c r="AO363" s="442"/>
      <c r="AP363" s="442"/>
      <c r="AQ363" s="442"/>
      <c r="AR363" s="442"/>
      <c r="AS363" s="442"/>
      <c r="AT363" s="442"/>
      <c r="AU363" s="442"/>
      <c r="AV363" s="442"/>
      <c r="AW363" s="442"/>
      <c r="AX363" s="442"/>
      <c r="AY363" s="442"/>
      <c r="AZ363" s="442"/>
    </row>
    <row r="364" spans="2:52" ht="20.100000000000001" hidden="1" customHeight="1" outlineLevel="1">
      <c r="B364" s="434"/>
      <c r="C364" s="1002"/>
      <c r="D364" s="1003"/>
      <c r="E364" s="1003"/>
      <c r="F364" s="1004"/>
      <c r="G364" s="1005"/>
      <c r="H364" s="1006"/>
      <c r="I364" s="1006"/>
      <c r="J364" s="1006"/>
      <c r="K364" s="1007"/>
      <c r="L364" s="715"/>
      <c r="M364" s="715"/>
      <c r="N364" s="715"/>
      <c r="O364" s="715"/>
      <c r="P364" s="715"/>
      <c r="Q364" s="715"/>
      <c r="R364" s="715"/>
      <c r="S364" s="716"/>
      <c r="T364" s="717"/>
      <c r="U364" s="720">
        <f t="shared" si="117"/>
        <v>0</v>
      </c>
      <c r="V364" s="721">
        <f t="shared" si="118"/>
        <v>0</v>
      </c>
      <c r="W364" s="722">
        <f t="shared" si="119"/>
        <v>0</v>
      </c>
      <c r="X364" s="442"/>
      <c r="Y364" s="442"/>
      <c r="Z364" s="442"/>
      <c r="AA364" s="442"/>
      <c r="AB364" s="442"/>
      <c r="AC364" s="442"/>
      <c r="AD364" s="442"/>
      <c r="AE364" s="442"/>
      <c r="AF364" s="442"/>
      <c r="AG364" s="442"/>
      <c r="AH364" s="442"/>
      <c r="AI364" s="442"/>
      <c r="AJ364" s="442"/>
      <c r="AK364" s="442"/>
      <c r="AL364" s="442"/>
      <c r="AM364" s="442"/>
      <c r="AN364" s="442"/>
      <c r="AO364" s="442"/>
      <c r="AP364" s="442"/>
      <c r="AQ364" s="442"/>
      <c r="AR364" s="442"/>
      <c r="AS364" s="442"/>
      <c r="AT364" s="442"/>
      <c r="AU364" s="442"/>
      <c r="AV364" s="442"/>
      <c r="AW364" s="442"/>
      <c r="AX364" s="442"/>
      <c r="AY364" s="442"/>
      <c r="AZ364" s="442"/>
    </row>
    <row r="365" spans="2:52" ht="20.100000000000001" hidden="1" customHeight="1" outlineLevel="1">
      <c r="B365" s="434"/>
      <c r="C365" s="1002"/>
      <c r="D365" s="1003"/>
      <c r="E365" s="1003"/>
      <c r="F365" s="1004"/>
      <c r="G365" s="1005"/>
      <c r="H365" s="1006"/>
      <c r="I365" s="1006"/>
      <c r="J365" s="1006"/>
      <c r="K365" s="1007"/>
      <c r="L365" s="715"/>
      <c r="M365" s="715"/>
      <c r="N365" s="715"/>
      <c r="O365" s="715"/>
      <c r="P365" s="715"/>
      <c r="Q365" s="715"/>
      <c r="R365" s="715"/>
      <c r="S365" s="716"/>
      <c r="T365" s="717"/>
      <c r="U365" s="720">
        <f t="shared" si="117"/>
        <v>0</v>
      </c>
      <c r="V365" s="721">
        <f t="shared" si="118"/>
        <v>0</v>
      </c>
      <c r="W365" s="722">
        <f t="shared" si="119"/>
        <v>0</v>
      </c>
      <c r="X365" s="442"/>
      <c r="Y365" s="442"/>
      <c r="Z365" s="442"/>
      <c r="AA365" s="442"/>
      <c r="AB365" s="442"/>
      <c r="AC365" s="442"/>
      <c r="AD365" s="442"/>
      <c r="AE365" s="442"/>
      <c r="AF365" s="442"/>
      <c r="AG365" s="442"/>
      <c r="AH365" s="442"/>
      <c r="AI365" s="442"/>
      <c r="AJ365" s="442"/>
      <c r="AK365" s="442"/>
      <c r="AL365" s="442"/>
      <c r="AM365" s="442"/>
      <c r="AN365" s="442"/>
      <c r="AO365" s="442"/>
      <c r="AP365" s="442"/>
      <c r="AQ365" s="442"/>
      <c r="AR365" s="442"/>
      <c r="AS365" s="442"/>
      <c r="AT365" s="442"/>
      <c r="AU365" s="442"/>
      <c r="AV365" s="442"/>
      <c r="AW365" s="442"/>
      <c r="AX365" s="442"/>
      <c r="AY365" s="442"/>
      <c r="AZ365" s="442"/>
    </row>
    <row r="366" spans="2:52" ht="20.100000000000001" hidden="1" customHeight="1" outlineLevel="1">
      <c r="B366" s="434"/>
      <c r="C366" s="1002"/>
      <c r="D366" s="1003"/>
      <c r="E366" s="1003"/>
      <c r="F366" s="1004"/>
      <c r="G366" s="1005"/>
      <c r="H366" s="1006"/>
      <c r="I366" s="1006"/>
      <c r="J366" s="1006"/>
      <c r="K366" s="1007"/>
      <c r="L366" s="715"/>
      <c r="M366" s="715"/>
      <c r="N366" s="715"/>
      <c r="O366" s="715"/>
      <c r="P366" s="715"/>
      <c r="Q366" s="715"/>
      <c r="R366" s="715"/>
      <c r="S366" s="716"/>
      <c r="T366" s="717"/>
      <c r="U366" s="720">
        <f t="shared" si="117"/>
        <v>0</v>
      </c>
      <c r="V366" s="721">
        <f t="shared" si="118"/>
        <v>0</v>
      </c>
      <c r="W366" s="722">
        <f t="shared" si="119"/>
        <v>0</v>
      </c>
      <c r="X366" s="442"/>
      <c r="Y366" s="442"/>
      <c r="Z366" s="442"/>
      <c r="AA366" s="442"/>
      <c r="AB366" s="442"/>
      <c r="AC366" s="442"/>
      <c r="AD366" s="442"/>
      <c r="AE366" s="442"/>
      <c r="AF366" s="442"/>
      <c r="AG366" s="442"/>
      <c r="AH366" s="442"/>
      <c r="AI366" s="442"/>
      <c r="AJ366" s="442"/>
      <c r="AK366" s="442"/>
      <c r="AL366" s="442"/>
      <c r="AM366" s="442"/>
      <c r="AN366" s="442"/>
      <c r="AO366" s="442"/>
      <c r="AP366" s="442"/>
      <c r="AQ366" s="442"/>
      <c r="AR366" s="442"/>
      <c r="AS366" s="442"/>
      <c r="AT366" s="442"/>
      <c r="AU366" s="442"/>
      <c r="AV366" s="442"/>
      <c r="AW366" s="442"/>
      <c r="AX366" s="442"/>
      <c r="AY366" s="442"/>
      <c r="AZ366" s="442"/>
    </row>
    <row r="367" spans="2:52" ht="20.100000000000001" hidden="1" customHeight="1" outlineLevel="1">
      <c r="B367" s="434"/>
      <c r="C367" s="1002"/>
      <c r="D367" s="1003"/>
      <c r="E367" s="1003"/>
      <c r="F367" s="1004"/>
      <c r="G367" s="1005"/>
      <c r="H367" s="1006"/>
      <c r="I367" s="1006"/>
      <c r="J367" s="1006"/>
      <c r="K367" s="1007"/>
      <c r="L367" s="715"/>
      <c r="M367" s="715"/>
      <c r="N367" s="715"/>
      <c r="O367" s="715"/>
      <c r="P367" s="715"/>
      <c r="Q367" s="715"/>
      <c r="R367" s="715"/>
      <c r="S367" s="716"/>
      <c r="T367" s="717"/>
      <c r="U367" s="720">
        <f t="shared" si="117"/>
        <v>0</v>
      </c>
      <c r="V367" s="721">
        <f t="shared" si="118"/>
        <v>0</v>
      </c>
      <c r="W367" s="722">
        <f t="shared" si="119"/>
        <v>0</v>
      </c>
      <c r="X367" s="442"/>
      <c r="Y367" s="442"/>
      <c r="Z367" s="442"/>
      <c r="AA367" s="442"/>
      <c r="AB367" s="442"/>
      <c r="AC367" s="442"/>
      <c r="AD367" s="442"/>
      <c r="AE367" s="442"/>
      <c r="AF367" s="442"/>
      <c r="AG367" s="442"/>
      <c r="AH367" s="442"/>
      <c r="AI367" s="442"/>
      <c r="AJ367" s="442"/>
      <c r="AK367" s="442"/>
      <c r="AL367" s="442"/>
      <c r="AM367" s="442"/>
      <c r="AN367" s="442"/>
      <c r="AO367" s="442"/>
      <c r="AP367" s="442"/>
      <c r="AQ367" s="442"/>
      <c r="AR367" s="442"/>
      <c r="AS367" s="442"/>
      <c r="AT367" s="442"/>
      <c r="AU367" s="442"/>
      <c r="AV367" s="442"/>
      <c r="AW367" s="442"/>
      <c r="AX367" s="442"/>
      <c r="AY367" s="442"/>
      <c r="AZ367" s="442"/>
    </row>
    <row r="368" spans="2:52" ht="20.100000000000001" hidden="1" customHeight="1" outlineLevel="1">
      <c r="B368" s="434"/>
      <c r="C368" s="1002"/>
      <c r="D368" s="1003"/>
      <c r="E368" s="1003"/>
      <c r="F368" s="1004"/>
      <c r="G368" s="1005"/>
      <c r="H368" s="1006"/>
      <c r="I368" s="1006"/>
      <c r="J368" s="1006"/>
      <c r="K368" s="1007"/>
      <c r="L368" s="715"/>
      <c r="M368" s="715"/>
      <c r="N368" s="715"/>
      <c r="O368" s="715"/>
      <c r="P368" s="715"/>
      <c r="Q368" s="715"/>
      <c r="R368" s="715"/>
      <c r="S368" s="716"/>
      <c r="T368" s="717"/>
      <c r="U368" s="720">
        <f t="shared" si="117"/>
        <v>0</v>
      </c>
      <c r="V368" s="721">
        <f t="shared" si="118"/>
        <v>0</v>
      </c>
      <c r="W368" s="722">
        <f t="shared" si="119"/>
        <v>0</v>
      </c>
      <c r="X368" s="442"/>
      <c r="Y368" s="442"/>
      <c r="Z368" s="442"/>
      <c r="AA368" s="442"/>
      <c r="AB368" s="442"/>
      <c r="AC368" s="442"/>
      <c r="AD368" s="442"/>
      <c r="AE368" s="442"/>
      <c r="AF368" s="442"/>
      <c r="AG368" s="442"/>
      <c r="AH368" s="442"/>
      <c r="AI368" s="442"/>
      <c r="AJ368" s="442"/>
      <c r="AK368" s="442"/>
      <c r="AL368" s="442"/>
      <c r="AM368" s="442"/>
      <c r="AN368" s="442"/>
      <c r="AO368" s="442"/>
      <c r="AP368" s="442"/>
      <c r="AQ368" s="442"/>
      <c r="AR368" s="442"/>
      <c r="AS368" s="442"/>
      <c r="AT368" s="442"/>
      <c r="AU368" s="442"/>
      <c r="AV368" s="442"/>
      <c r="AW368" s="442"/>
      <c r="AX368" s="442"/>
      <c r="AY368" s="442"/>
      <c r="AZ368" s="442"/>
    </row>
    <row r="369" spans="2:52" ht="20.100000000000001" hidden="1" customHeight="1" outlineLevel="1">
      <c r="B369" s="434"/>
      <c r="C369" s="1002"/>
      <c r="D369" s="1003"/>
      <c r="E369" s="1003"/>
      <c r="F369" s="1004"/>
      <c r="G369" s="1005"/>
      <c r="H369" s="1006"/>
      <c r="I369" s="1006"/>
      <c r="J369" s="1006"/>
      <c r="K369" s="1007"/>
      <c r="L369" s="715"/>
      <c r="M369" s="715"/>
      <c r="N369" s="715"/>
      <c r="O369" s="715"/>
      <c r="P369" s="715"/>
      <c r="Q369" s="715"/>
      <c r="R369" s="715"/>
      <c r="S369" s="716"/>
      <c r="T369" s="717"/>
      <c r="U369" s="720">
        <f t="shared" si="117"/>
        <v>0</v>
      </c>
      <c r="V369" s="721">
        <f t="shared" si="118"/>
        <v>0</v>
      </c>
      <c r="W369" s="722">
        <f t="shared" si="119"/>
        <v>0</v>
      </c>
      <c r="X369" s="442"/>
      <c r="Y369" s="442"/>
      <c r="Z369" s="442"/>
      <c r="AA369" s="442"/>
      <c r="AB369" s="442"/>
      <c r="AC369" s="442"/>
      <c r="AD369" s="442"/>
      <c r="AE369" s="442"/>
      <c r="AF369" s="442"/>
      <c r="AG369" s="442"/>
      <c r="AH369" s="442"/>
      <c r="AI369" s="442"/>
      <c r="AJ369" s="442"/>
      <c r="AK369" s="442"/>
      <c r="AL369" s="442"/>
      <c r="AM369" s="442"/>
      <c r="AN369" s="442"/>
      <c r="AO369" s="442"/>
      <c r="AP369" s="442"/>
      <c r="AQ369" s="442"/>
      <c r="AR369" s="442"/>
      <c r="AS369" s="442"/>
      <c r="AT369" s="442"/>
      <c r="AU369" s="442"/>
      <c r="AV369" s="442"/>
      <c r="AW369" s="442"/>
      <c r="AX369" s="442"/>
      <c r="AY369" s="442"/>
      <c r="AZ369" s="442"/>
    </row>
    <row r="370" spans="2:52" ht="20.100000000000001" hidden="1" customHeight="1" outlineLevel="1">
      <c r="B370" s="434"/>
      <c r="C370" s="1002"/>
      <c r="D370" s="1003"/>
      <c r="E370" s="1003"/>
      <c r="F370" s="1004"/>
      <c r="G370" s="1005"/>
      <c r="H370" s="1006"/>
      <c r="I370" s="1006"/>
      <c r="J370" s="1006"/>
      <c r="K370" s="1007"/>
      <c r="L370" s="715"/>
      <c r="M370" s="715"/>
      <c r="N370" s="715"/>
      <c r="O370" s="715"/>
      <c r="P370" s="715"/>
      <c r="Q370" s="715"/>
      <c r="R370" s="715"/>
      <c r="S370" s="716"/>
      <c r="T370" s="717"/>
      <c r="U370" s="720">
        <f t="shared" si="117"/>
        <v>0</v>
      </c>
      <c r="V370" s="721">
        <f t="shared" si="118"/>
        <v>0</v>
      </c>
      <c r="W370" s="722">
        <f t="shared" si="119"/>
        <v>0</v>
      </c>
      <c r="X370" s="442"/>
      <c r="Y370" s="442"/>
      <c r="Z370" s="442"/>
      <c r="AA370" s="442"/>
      <c r="AB370" s="442"/>
      <c r="AC370" s="442"/>
      <c r="AD370" s="442"/>
      <c r="AE370" s="442"/>
      <c r="AF370" s="442"/>
      <c r="AG370" s="442"/>
      <c r="AH370" s="442"/>
      <c r="AI370" s="442"/>
      <c r="AJ370" s="442"/>
      <c r="AK370" s="442"/>
      <c r="AL370" s="442"/>
      <c r="AM370" s="442"/>
      <c r="AN370" s="442"/>
      <c r="AO370" s="442"/>
      <c r="AP370" s="442"/>
      <c r="AQ370" s="442"/>
      <c r="AR370" s="442"/>
      <c r="AS370" s="442"/>
      <c r="AT370" s="442"/>
      <c r="AU370" s="442"/>
      <c r="AV370" s="442"/>
      <c r="AW370" s="442"/>
      <c r="AX370" s="442"/>
      <c r="AY370" s="442"/>
      <c r="AZ370" s="442"/>
    </row>
    <row r="371" spans="2:52" ht="20.100000000000001" hidden="1" customHeight="1" outlineLevel="1">
      <c r="B371" s="434"/>
      <c r="C371" s="1002"/>
      <c r="D371" s="1003"/>
      <c r="E371" s="1003"/>
      <c r="F371" s="1004"/>
      <c r="G371" s="1005"/>
      <c r="H371" s="1006"/>
      <c r="I371" s="1006"/>
      <c r="J371" s="1006"/>
      <c r="K371" s="1007"/>
      <c r="L371" s="715"/>
      <c r="M371" s="715"/>
      <c r="N371" s="715"/>
      <c r="O371" s="715"/>
      <c r="P371" s="715"/>
      <c r="Q371" s="715"/>
      <c r="R371" s="715"/>
      <c r="S371" s="716"/>
      <c r="T371" s="717"/>
      <c r="U371" s="720">
        <f t="shared" si="117"/>
        <v>0</v>
      </c>
      <c r="V371" s="721">
        <f t="shared" si="118"/>
        <v>0</v>
      </c>
      <c r="W371" s="722">
        <f t="shared" si="119"/>
        <v>0</v>
      </c>
      <c r="X371" s="442"/>
      <c r="Y371" s="442"/>
      <c r="Z371" s="442"/>
      <c r="AA371" s="442"/>
      <c r="AB371" s="442"/>
      <c r="AC371" s="442"/>
      <c r="AD371" s="442"/>
      <c r="AE371" s="442"/>
      <c r="AF371" s="442"/>
      <c r="AG371" s="442"/>
      <c r="AH371" s="442"/>
      <c r="AI371" s="442"/>
      <c r="AJ371" s="442"/>
      <c r="AK371" s="442"/>
      <c r="AL371" s="442"/>
      <c r="AM371" s="442"/>
      <c r="AN371" s="442"/>
      <c r="AO371" s="442"/>
      <c r="AP371" s="442"/>
      <c r="AQ371" s="442"/>
      <c r="AR371" s="442"/>
      <c r="AS371" s="442"/>
      <c r="AT371" s="442"/>
      <c r="AU371" s="442"/>
      <c r="AV371" s="442"/>
      <c r="AW371" s="442"/>
      <c r="AX371" s="442"/>
      <c r="AY371" s="442"/>
      <c r="AZ371" s="442"/>
    </row>
    <row r="372" spans="2:52" ht="9.9499999999999993" hidden="1" customHeight="1" outlineLevel="1">
      <c r="B372" s="435"/>
      <c r="C372" s="437"/>
      <c r="D372" s="437"/>
      <c r="E372" s="437"/>
      <c r="F372" s="437"/>
      <c r="G372" s="436"/>
      <c r="H372" s="436"/>
      <c r="I372" s="436"/>
      <c r="J372" s="436"/>
      <c r="K372" s="436"/>
      <c r="L372" s="438"/>
      <c r="M372" s="438"/>
      <c r="N372" s="438"/>
      <c r="O372" s="438"/>
      <c r="P372" s="438"/>
      <c r="Q372" s="438"/>
      <c r="R372" s="438"/>
      <c r="S372" s="438"/>
      <c r="T372" s="439"/>
      <c r="U372" s="432"/>
      <c r="V372" s="432"/>
      <c r="W372" s="431"/>
      <c r="X372" s="442"/>
      <c r="Y372" s="442"/>
      <c r="Z372" s="442"/>
      <c r="AA372" s="442"/>
      <c r="AB372" s="442"/>
      <c r="AC372" s="442"/>
      <c r="AD372" s="442"/>
      <c r="AE372" s="442"/>
      <c r="AF372" s="442"/>
      <c r="AG372" s="442"/>
      <c r="AH372" s="442"/>
      <c r="AI372" s="442"/>
      <c r="AJ372" s="442"/>
      <c r="AK372" s="442"/>
      <c r="AL372" s="442"/>
      <c r="AM372" s="442"/>
      <c r="AN372" s="442"/>
      <c r="AO372" s="442"/>
      <c r="AP372" s="442"/>
      <c r="AQ372" s="442"/>
      <c r="AR372" s="442"/>
      <c r="AS372" s="442"/>
      <c r="AT372" s="442"/>
      <c r="AU372" s="442"/>
      <c r="AV372" s="442"/>
      <c r="AW372" s="442"/>
      <c r="AX372" s="442"/>
      <c r="AY372" s="442"/>
      <c r="AZ372" s="442"/>
    </row>
    <row r="373" spans="2:52" ht="3" customHeight="1" collapsed="1" thickBot="1">
      <c r="B373" s="503"/>
      <c r="C373" s="1008"/>
      <c r="D373" s="1009"/>
      <c r="E373" s="1009"/>
      <c r="F373" s="1010"/>
      <c r="G373" s="1011"/>
      <c r="H373" s="1012"/>
      <c r="I373" s="1012"/>
      <c r="J373" s="523"/>
      <c r="K373" s="498"/>
      <c r="L373" s="499"/>
      <c r="M373" s="499"/>
      <c r="N373" s="499"/>
      <c r="O373" s="499"/>
      <c r="P373" s="499"/>
      <c r="Q373" s="499"/>
      <c r="R373" s="499"/>
      <c r="S373" s="49"/>
      <c r="T373" s="500"/>
      <c r="U373" s="501"/>
      <c r="V373" s="501"/>
      <c r="W373" s="502"/>
      <c r="X373" s="442"/>
      <c r="Y373" s="442"/>
      <c r="Z373" s="442"/>
      <c r="AA373" s="442"/>
      <c r="AB373" s="442"/>
      <c r="AC373" s="442"/>
      <c r="AD373" s="442"/>
      <c r="AE373" s="442"/>
      <c r="AF373" s="442"/>
      <c r="AG373" s="442"/>
      <c r="AH373" s="442"/>
      <c r="AI373" s="442"/>
      <c r="AJ373" s="442"/>
      <c r="AK373" s="442"/>
      <c r="AL373" s="442"/>
      <c r="AM373" s="442"/>
      <c r="AN373" s="442"/>
      <c r="AO373" s="442"/>
      <c r="AP373" s="442"/>
      <c r="AQ373" s="442"/>
      <c r="AR373" s="442"/>
      <c r="AS373" s="442"/>
      <c r="AT373" s="442"/>
      <c r="AU373" s="442"/>
      <c r="AV373" s="442"/>
      <c r="AW373" s="442"/>
      <c r="AX373" s="442"/>
      <c r="AY373" s="442"/>
      <c r="AZ373" s="442"/>
    </row>
    <row r="374" spans="2:52" ht="13.5" customHeight="1">
      <c r="F374" s="3"/>
      <c r="G374" s="3"/>
      <c r="H374" s="3"/>
      <c r="I374" s="3"/>
      <c r="J374" s="3"/>
      <c r="K374" s="4"/>
      <c r="L374" s="10"/>
      <c r="M374" s="10"/>
      <c r="N374" s="10"/>
      <c r="O374" s="10"/>
      <c r="P374" s="10"/>
      <c r="Q374" s="10"/>
      <c r="R374" s="10"/>
      <c r="S374" s="10"/>
      <c r="V374" s="10"/>
      <c r="W374" s="16"/>
      <c r="X374" s="442"/>
      <c r="Y374" s="442"/>
      <c r="Z374" s="442"/>
      <c r="AA374" s="442"/>
      <c r="AB374" s="442"/>
      <c r="AC374" s="442"/>
      <c r="AD374" s="442"/>
      <c r="AE374" s="442"/>
      <c r="AF374" s="442"/>
      <c r="AG374" s="442"/>
      <c r="AH374" s="442"/>
      <c r="AI374" s="442"/>
      <c r="AJ374" s="442"/>
      <c r="AK374" s="442"/>
      <c r="AL374" s="442"/>
      <c r="AM374" s="442"/>
      <c r="AN374" s="442"/>
      <c r="AO374" s="442"/>
      <c r="AP374" s="442"/>
      <c r="AQ374" s="442"/>
      <c r="AR374" s="442"/>
      <c r="AS374" s="442"/>
      <c r="AT374" s="442"/>
      <c r="AU374" s="442"/>
      <c r="AV374" s="442"/>
      <c r="AW374" s="442"/>
      <c r="AX374" s="442"/>
      <c r="AY374" s="442"/>
      <c r="AZ374" s="442"/>
    </row>
    <row r="375" spans="2:52">
      <c r="X375" s="442"/>
      <c r="Y375" s="442"/>
      <c r="Z375" s="442"/>
      <c r="AA375" s="442"/>
      <c r="AB375" s="442"/>
      <c r="AC375" s="442"/>
      <c r="AD375" s="442"/>
      <c r="AE375" s="442"/>
      <c r="AF375" s="442"/>
      <c r="AG375" s="442"/>
      <c r="AH375" s="442"/>
      <c r="AI375" s="442"/>
      <c r="AJ375" s="442"/>
      <c r="AK375" s="442"/>
      <c r="AL375" s="442"/>
      <c r="AM375" s="442"/>
      <c r="AN375" s="442"/>
      <c r="AO375" s="442"/>
      <c r="AP375" s="442"/>
      <c r="AQ375" s="442"/>
      <c r="AR375" s="442"/>
      <c r="AS375" s="442"/>
      <c r="AT375" s="442"/>
      <c r="AU375" s="442"/>
      <c r="AV375" s="442"/>
      <c r="AW375" s="442"/>
      <c r="AX375" s="442"/>
      <c r="AY375" s="442"/>
      <c r="AZ375" s="442"/>
    </row>
    <row r="376" spans="2:52">
      <c r="X376" s="442"/>
      <c r="Y376" s="442"/>
      <c r="Z376" s="442"/>
      <c r="AA376" s="442"/>
      <c r="AB376" s="442"/>
      <c r="AC376" s="442"/>
      <c r="AD376" s="442"/>
      <c r="AE376" s="442"/>
      <c r="AF376" s="442"/>
      <c r="AG376" s="442"/>
      <c r="AH376" s="442"/>
      <c r="AI376" s="442"/>
      <c r="AJ376" s="442"/>
      <c r="AK376" s="442"/>
      <c r="AL376" s="442"/>
      <c r="AM376" s="442"/>
      <c r="AN376" s="442"/>
      <c r="AO376" s="442"/>
      <c r="AP376" s="442"/>
      <c r="AQ376" s="442"/>
      <c r="AR376" s="442"/>
      <c r="AS376" s="442"/>
      <c r="AT376" s="442"/>
      <c r="AU376" s="442"/>
      <c r="AV376" s="442"/>
      <c r="AW376" s="442"/>
      <c r="AX376" s="442"/>
      <c r="AY376" s="442"/>
      <c r="AZ376" s="442"/>
    </row>
    <row r="377" spans="2:52">
      <c r="X377" s="442"/>
      <c r="Y377" s="442"/>
      <c r="Z377" s="442"/>
      <c r="AA377" s="442"/>
      <c r="AB377" s="442"/>
      <c r="AC377" s="442"/>
      <c r="AD377" s="442"/>
      <c r="AE377" s="442"/>
      <c r="AF377" s="442"/>
      <c r="AG377" s="442"/>
      <c r="AH377" s="442"/>
      <c r="AI377" s="442"/>
      <c r="AJ377" s="442"/>
      <c r="AK377" s="442"/>
      <c r="AL377" s="442"/>
      <c r="AM377" s="442"/>
      <c r="AN377" s="442"/>
      <c r="AO377" s="442"/>
      <c r="AP377" s="442"/>
      <c r="AQ377" s="442"/>
      <c r="AR377" s="442"/>
      <c r="AS377" s="442"/>
      <c r="AT377" s="442"/>
      <c r="AU377" s="442"/>
      <c r="AV377" s="442"/>
      <c r="AW377" s="442"/>
      <c r="AX377" s="442"/>
      <c r="AY377" s="442"/>
      <c r="AZ377" s="442"/>
    </row>
    <row r="378" spans="2:52">
      <c r="X378" s="442"/>
      <c r="Y378" s="442"/>
      <c r="Z378" s="442"/>
      <c r="AA378" s="442"/>
      <c r="AB378" s="442"/>
      <c r="AC378" s="442"/>
      <c r="AD378" s="442"/>
      <c r="AE378" s="442"/>
      <c r="AF378" s="442"/>
      <c r="AG378" s="442"/>
      <c r="AH378" s="442"/>
      <c r="AI378" s="442"/>
      <c r="AJ378" s="442"/>
      <c r="AK378" s="442"/>
      <c r="AL378" s="442"/>
      <c r="AM378" s="442"/>
      <c r="AN378" s="442"/>
      <c r="AO378" s="442"/>
      <c r="AP378" s="442"/>
      <c r="AQ378" s="442"/>
      <c r="AR378" s="442"/>
      <c r="AS378" s="442"/>
      <c r="AT378" s="442"/>
      <c r="AU378" s="442"/>
      <c r="AV378" s="442"/>
      <c r="AW378" s="442"/>
      <c r="AX378" s="442"/>
      <c r="AY378" s="442"/>
      <c r="AZ378" s="442"/>
    </row>
    <row r="379" spans="2:52">
      <c r="X379" s="442"/>
      <c r="Y379" s="442"/>
      <c r="Z379" s="442"/>
      <c r="AA379" s="442"/>
      <c r="AB379" s="442"/>
      <c r="AC379" s="442"/>
      <c r="AD379" s="442"/>
      <c r="AE379" s="442"/>
      <c r="AF379" s="442"/>
      <c r="AG379" s="442"/>
      <c r="AH379" s="442"/>
      <c r="AI379" s="442"/>
      <c r="AJ379" s="442"/>
      <c r="AK379" s="442"/>
      <c r="AL379" s="442"/>
      <c r="AM379" s="442"/>
      <c r="AN379" s="442"/>
      <c r="AO379" s="442"/>
      <c r="AP379" s="442"/>
      <c r="AQ379" s="442"/>
      <c r="AR379" s="442"/>
      <c r="AS379" s="442"/>
      <c r="AT379" s="442"/>
      <c r="AU379" s="442"/>
      <c r="AV379" s="442"/>
      <c r="AW379" s="442"/>
      <c r="AX379" s="442"/>
      <c r="AY379" s="442"/>
      <c r="AZ379" s="442"/>
    </row>
    <row r="380" spans="2:52">
      <c r="X380" s="442"/>
      <c r="Y380" s="442"/>
      <c r="Z380" s="442"/>
      <c r="AA380" s="442"/>
      <c r="AB380" s="442"/>
      <c r="AC380" s="442"/>
      <c r="AD380" s="442"/>
      <c r="AE380" s="442"/>
      <c r="AF380" s="442"/>
      <c r="AG380" s="442"/>
      <c r="AH380" s="442"/>
      <c r="AI380" s="442"/>
      <c r="AJ380" s="442"/>
      <c r="AK380" s="442"/>
      <c r="AL380" s="442"/>
      <c r="AM380" s="442"/>
      <c r="AN380" s="442"/>
      <c r="AO380" s="442"/>
      <c r="AP380" s="442"/>
      <c r="AQ380" s="442"/>
      <c r="AR380" s="442"/>
      <c r="AS380" s="442"/>
      <c r="AT380" s="442"/>
      <c r="AU380" s="442"/>
      <c r="AV380" s="442"/>
      <c r="AW380" s="442"/>
      <c r="AX380" s="442"/>
      <c r="AY380" s="442"/>
      <c r="AZ380" s="442"/>
    </row>
    <row r="381" spans="2:52">
      <c r="X381" s="442"/>
      <c r="Y381" s="442"/>
      <c r="Z381" s="442"/>
      <c r="AA381" s="442"/>
      <c r="AB381" s="442"/>
      <c r="AC381" s="442"/>
      <c r="AD381" s="442"/>
      <c r="AE381" s="442"/>
      <c r="AF381" s="442"/>
      <c r="AG381" s="442"/>
      <c r="AH381" s="442"/>
      <c r="AI381" s="442"/>
      <c r="AJ381" s="442"/>
      <c r="AK381" s="442"/>
      <c r="AL381" s="442"/>
      <c r="AM381" s="442"/>
      <c r="AN381" s="442"/>
      <c r="AO381" s="442"/>
      <c r="AP381" s="442"/>
      <c r="AQ381" s="442"/>
      <c r="AR381" s="442"/>
      <c r="AS381" s="442"/>
      <c r="AT381" s="442"/>
      <c r="AU381" s="442"/>
      <c r="AV381" s="442"/>
      <c r="AW381" s="442"/>
      <c r="AX381" s="442"/>
      <c r="AY381" s="442"/>
      <c r="AZ381" s="442"/>
    </row>
    <row r="382" spans="2:52">
      <c r="X382" s="442"/>
      <c r="Y382" s="442"/>
      <c r="Z382" s="442"/>
      <c r="AA382" s="442"/>
      <c r="AB382" s="442"/>
      <c r="AC382" s="442"/>
      <c r="AD382" s="442"/>
      <c r="AE382" s="442"/>
      <c r="AF382" s="442"/>
      <c r="AG382" s="442"/>
      <c r="AH382" s="442"/>
      <c r="AI382" s="442"/>
      <c r="AJ382" s="442"/>
      <c r="AK382" s="442"/>
      <c r="AL382" s="442"/>
      <c r="AM382" s="442"/>
      <c r="AN382" s="442"/>
      <c r="AO382" s="442"/>
      <c r="AP382" s="442"/>
      <c r="AQ382" s="442"/>
      <c r="AR382" s="442"/>
      <c r="AS382" s="442"/>
      <c r="AT382" s="442"/>
      <c r="AU382" s="442"/>
      <c r="AV382" s="442"/>
      <c r="AW382" s="442"/>
      <c r="AX382" s="442"/>
      <c r="AY382" s="442"/>
      <c r="AZ382" s="442"/>
    </row>
    <row r="383" spans="2:52">
      <c r="X383" s="442"/>
      <c r="Y383" s="442"/>
      <c r="Z383" s="442"/>
      <c r="AA383" s="442"/>
      <c r="AB383" s="442"/>
      <c r="AC383" s="442"/>
      <c r="AD383" s="442"/>
      <c r="AE383" s="442"/>
      <c r="AF383" s="442"/>
      <c r="AG383" s="442"/>
      <c r="AH383" s="442"/>
      <c r="AI383" s="442"/>
      <c r="AJ383" s="442"/>
      <c r="AK383" s="442"/>
      <c r="AL383" s="442"/>
      <c r="AM383" s="442"/>
      <c r="AN383" s="442"/>
      <c r="AO383" s="442"/>
      <c r="AP383" s="442"/>
      <c r="AQ383" s="442"/>
      <c r="AR383" s="442"/>
      <c r="AS383" s="442"/>
      <c r="AT383" s="442"/>
      <c r="AU383" s="442"/>
      <c r="AV383" s="442"/>
      <c r="AW383" s="442"/>
      <c r="AX383" s="442"/>
      <c r="AY383" s="442"/>
      <c r="AZ383" s="442"/>
    </row>
    <row r="384" spans="2:52">
      <c r="X384" s="442"/>
      <c r="Y384" s="442"/>
      <c r="Z384" s="442"/>
      <c r="AA384" s="442"/>
      <c r="AB384" s="442"/>
      <c r="AC384" s="442"/>
      <c r="AD384" s="442"/>
      <c r="AE384" s="442"/>
      <c r="AF384" s="442"/>
      <c r="AG384" s="442"/>
      <c r="AH384" s="442"/>
      <c r="AI384" s="442"/>
      <c r="AJ384" s="442"/>
      <c r="AK384" s="442"/>
      <c r="AL384" s="442"/>
      <c r="AM384" s="442"/>
      <c r="AN384" s="442"/>
      <c r="AO384" s="442"/>
      <c r="AP384" s="442"/>
      <c r="AQ384" s="442"/>
      <c r="AR384" s="442"/>
      <c r="AS384" s="442"/>
      <c r="AT384" s="442"/>
      <c r="AU384" s="442"/>
      <c r="AV384" s="442"/>
      <c r="AW384" s="442"/>
      <c r="AX384" s="442"/>
      <c r="AY384" s="442"/>
      <c r="AZ384" s="442"/>
    </row>
    <row r="385" spans="24:52">
      <c r="X385" s="442"/>
      <c r="Y385" s="442"/>
      <c r="Z385" s="442"/>
      <c r="AA385" s="442"/>
      <c r="AB385" s="442"/>
      <c r="AC385" s="442"/>
      <c r="AD385" s="442"/>
      <c r="AE385" s="442"/>
      <c r="AF385" s="442"/>
      <c r="AG385" s="442"/>
      <c r="AH385" s="442"/>
      <c r="AI385" s="442"/>
      <c r="AJ385" s="442"/>
      <c r="AK385" s="442"/>
      <c r="AL385" s="442"/>
      <c r="AM385" s="442"/>
      <c r="AN385" s="442"/>
      <c r="AO385" s="442"/>
      <c r="AP385" s="442"/>
      <c r="AQ385" s="442"/>
      <c r="AR385" s="442"/>
      <c r="AS385" s="442"/>
      <c r="AT385" s="442"/>
      <c r="AU385" s="442"/>
      <c r="AV385" s="442"/>
      <c r="AW385" s="442"/>
      <c r="AX385" s="442"/>
      <c r="AY385" s="442"/>
      <c r="AZ385" s="442"/>
    </row>
    <row r="386" spans="24:52">
      <c r="X386" s="442"/>
      <c r="Y386" s="442"/>
      <c r="Z386" s="442"/>
      <c r="AA386" s="442"/>
      <c r="AB386" s="442"/>
      <c r="AC386" s="442"/>
      <c r="AD386" s="442"/>
      <c r="AE386" s="442"/>
      <c r="AF386" s="442"/>
      <c r="AG386" s="442"/>
      <c r="AH386" s="442"/>
      <c r="AI386" s="442"/>
      <c r="AJ386" s="442"/>
      <c r="AK386" s="442"/>
      <c r="AL386" s="442"/>
      <c r="AM386" s="442"/>
      <c r="AN386" s="442"/>
      <c r="AO386" s="442"/>
      <c r="AP386" s="442"/>
      <c r="AQ386" s="442"/>
      <c r="AR386" s="442"/>
      <c r="AS386" s="442"/>
      <c r="AT386" s="442"/>
      <c r="AU386" s="442"/>
      <c r="AV386" s="442"/>
      <c r="AW386" s="442"/>
      <c r="AX386" s="442"/>
      <c r="AY386" s="442"/>
      <c r="AZ386" s="442"/>
    </row>
    <row r="387" spans="24:52">
      <c r="X387" s="442"/>
      <c r="Y387" s="442"/>
      <c r="Z387" s="442"/>
      <c r="AA387" s="442"/>
      <c r="AB387" s="442"/>
      <c r="AC387" s="442"/>
      <c r="AD387" s="442"/>
      <c r="AE387" s="442"/>
      <c r="AF387" s="442"/>
      <c r="AG387" s="442"/>
      <c r="AH387" s="442"/>
      <c r="AI387" s="442"/>
      <c r="AJ387" s="442"/>
      <c r="AK387" s="442"/>
      <c r="AL387" s="442"/>
      <c r="AM387" s="442"/>
      <c r="AN387" s="442"/>
      <c r="AO387" s="442"/>
      <c r="AP387" s="442"/>
      <c r="AQ387" s="442"/>
      <c r="AR387" s="442"/>
      <c r="AS387" s="442"/>
      <c r="AT387" s="442"/>
      <c r="AU387" s="442"/>
      <c r="AV387" s="442"/>
      <c r="AW387" s="442"/>
      <c r="AX387" s="442"/>
      <c r="AY387" s="442"/>
      <c r="AZ387" s="442"/>
    </row>
    <row r="388" spans="24:52">
      <c r="X388" s="442"/>
      <c r="Y388" s="442"/>
      <c r="Z388" s="442"/>
      <c r="AA388" s="442"/>
      <c r="AB388" s="442"/>
      <c r="AC388" s="442"/>
      <c r="AD388" s="442"/>
      <c r="AE388" s="442"/>
      <c r="AF388" s="442"/>
      <c r="AG388" s="442"/>
      <c r="AH388" s="442"/>
      <c r="AI388" s="442"/>
      <c r="AJ388" s="442"/>
      <c r="AK388" s="442"/>
      <c r="AL388" s="442"/>
      <c r="AM388" s="442"/>
      <c r="AN388" s="442"/>
      <c r="AO388" s="442"/>
      <c r="AP388" s="442"/>
      <c r="AQ388" s="442"/>
      <c r="AR388" s="442"/>
      <c r="AS388" s="442"/>
      <c r="AT388" s="442"/>
      <c r="AU388" s="442"/>
      <c r="AV388" s="442"/>
      <c r="AW388" s="442"/>
      <c r="AX388" s="442"/>
      <c r="AY388" s="442"/>
      <c r="AZ388" s="442"/>
    </row>
    <row r="389" spans="24:52">
      <c r="X389" s="442"/>
      <c r="Y389" s="442"/>
      <c r="Z389" s="442"/>
      <c r="AA389" s="442"/>
      <c r="AB389" s="442"/>
      <c r="AC389" s="442"/>
      <c r="AD389" s="442"/>
      <c r="AE389" s="442"/>
      <c r="AF389" s="442"/>
      <c r="AG389" s="442"/>
      <c r="AH389" s="442"/>
      <c r="AI389" s="442"/>
      <c r="AJ389" s="442"/>
      <c r="AK389" s="442"/>
      <c r="AL389" s="442"/>
      <c r="AM389" s="442"/>
      <c r="AN389" s="442"/>
      <c r="AO389" s="442"/>
      <c r="AP389" s="442"/>
      <c r="AQ389" s="442"/>
      <c r="AR389" s="442"/>
      <c r="AS389" s="442"/>
      <c r="AT389" s="442"/>
      <c r="AU389" s="442"/>
      <c r="AV389" s="442"/>
      <c r="AW389" s="442"/>
      <c r="AX389" s="442"/>
      <c r="AY389" s="442"/>
      <c r="AZ389" s="442"/>
    </row>
    <row r="390" spans="24:52">
      <c r="X390" s="442"/>
      <c r="Y390" s="442"/>
      <c r="Z390" s="442"/>
      <c r="AA390" s="442"/>
      <c r="AB390" s="442"/>
      <c r="AC390" s="442"/>
      <c r="AD390" s="442"/>
      <c r="AE390" s="442"/>
      <c r="AF390" s="442"/>
      <c r="AG390" s="442"/>
      <c r="AH390" s="442"/>
      <c r="AI390" s="442"/>
      <c r="AJ390" s="442"/>
      <c r="AK390" s="442"/>
      <c r="AL390" s="442"/>
      <c r="AM390" s="442"/>
      <c r="AN390" s="442"/>
      <c r="AO390" s="442"/>
      <c r="AP390" s="442"/>
      <c r="AQ390" s="442"/>
      <c r="AR390" s="442"/>
      <c r="AS390" s="442"/>
      <c r="AT390" s="442"/>
      <c r="AU390" s="442"/>
      <c r="AV390" s="442"/>
      <c r="AW390" s="442"/>
      <c r="AX390" s="442"/>
      <c r="AY390" s="442"/>
      <c r="AZ390" s="442"/>
    </row>
    <row r="391" spans="24:52">
      <c r="X391" s="442"/>
      <c r="Y391" s="442"/>
      <c r="Z391" s="442"/>
      <c r="AA391" s="442"/>
      <c r="AB391" s="442"/>
      <c r="AC391" s="442"/>
      <c r="AD391" s="442"/>
      <c r="AE391" s="442"/>
      <c r="AF391" s="442"/>
      <c r="AG391" s="442"/>
      <c r="AH391" s="442"/>
      <c r="AI391" s="442"/>
      <c r="AJ391" s="442"/>
      <c r="AK391" s="442"/>
      <c r="AL391" s="442"/>
      <c r="AM391" s="442"/>
      <c r="AN391" s="442"/>
      <c r="AO391" s="442"/>
      <c r="AP391" s="442"/>
      <c r="AQ391" s="442"/>
      <c r="AR391" s="442"/>
      <c r="AS391" s="442"/>
      <c r="AT391" s="442"/>
      <c r="AU391" s="442"/>
      <c r="AV391" s="442"/>
      <c r="AW391" s="442"/>
      <c r="AX391" s="442"/>
      <c r="AY391" s="442"/>
      <c r="AZ391" s="442"/>
    </row>
    <row r="392" spans="24:52">
      <c r="X392" s="442"/>
      <c r="Y392" s="442"/>
      <c r="Z392" s="442"/>
      <c r="AA392" s="442"/>
      <c r="AB392" s="442"/>
      <c r="AC392" s="442"/>
      <c r="AD392" s="442"/>
      <c r="AE392" s="442"/>
      <c r="AF392" s="442"/>
      <c r="AG392" s="442"/>
      <c r="AH392" s="442"/>
      <c r="AI392" s="442"/>
      <c r="AJ392" s="442"/>
      <c r="AK392" s="442"/>
      <c r="AL392" s="442"/>
      <c r="AM392" s="442"/>
      <c r="AN392" s="442"/>
      <c r="AO392" s="442"/>
      <c r="AP392" s="442"/>
      <c r="AQ392" s="442"/>
      <c r="AR392" s="442"/>
      <c r="AS392" s="442"/>
      <c r="AT392" s="442"/>
      <c r="AU392" s="442"/>
      <c r="AV392" s="442"/>
      <c r="AW392" s="442"/>
      <c r="AX392" s="442"/>
      <c r="AY392" s="442"/>
      <c r="AZ392" s="442"/>
    </row>
    <row r="393" spans="24:52">
      <c r="X393" s="442"/>
      <c r="Y393" s="442"/>
      <c r="Z393" s="442"/>
      <c r="AA393" s="442"/>
      <c r="AB393" s="442"/>
      <c r="AC393" s="442"/>
      <c r="AD393" s="442"/>
      <c r="AE393" s="442"/>
      <c r="AF393" s="442"/>
      <c r="AG393" s="442"/>
      <c r="AH393" s="442"/>
      <c r="AI393" s="442"/>
      <c r="AJ393" s="442"/>
      <c r="AK393" s="442"/>
      <c r="AL393" s="442"/>
      <c r="AM393" s="442"/>
      <c r="AN393" s="442"/>
      <c r="AO393" s="442"/>
      <c r="AP393" s="442"/>
      <c r="AQ393" s="442"/>
      <c r="AR393" s="442"/>
      <c r="AS393" s="442"/>
      <c r="AT393" s="442"/>
      <c r="AU393" s="442"/>
      <c r="AV393" s="442"/>
      <c r="AW393" s="442"/>
      <c r="AX393" s="442"/>
      <c r="AY393" s="442"/>
      <c r="AZ393" s="442"/>
    </row>
    <row r="394" spans="24:52">
      <c r="X394" s="442"/>
      <c r="Y394" s="442"/>
      <c r="Z394" s="442"/>
      <c r="AA394" s="442"/>
      <c r="AB394" s="442"/>
      <c r="AC394" s="442"/>
      <c r="AD394" s="442"/>
      <c r="AE394" s="442"/>
      <c r="AF394" s="442"/>
      <c r="AG394" s="442"/>
      <c r="AH394" s="442"/>
      <c r="AI394" s="442"/>
      <c r="AJ394" s="442"/>
      <c r="AK394" s="442"/>
      <c r="AL394" s="442"/>
      <c r="AM394" s="442"/>
      <c r="AN394" s="442"/>
      <c r="AO394" s="442"/>
      <c r="AP394" s="442"/>
      <c r="AQ394" s="442"/>
      <c r="AR394" s="442"/>
      <c r="AS394" s="442"/>
      <c r="AT394" s="442"/>
      <c r="AU394" s="442"/>
      <c r="AV394" s="442"/>
      <c r="AW394" s="442"/>
      <c r="AX394" s="442"/>
      <c r="AY394" s="442"/>
      <c r="AZ394" s="442"/>
    </row>
    <row r="395" spans="24:52">
      <c r="X395" s="442"/>
      <c r="Y395" s="442"/>
      <c r="Z395" s="442"/>
      <c r="AA395" s="442"/>
      <c r="AB395" s="442"/>
      <c r="AC395" s="442"/>
      <c r="AD395" s="442"/>
      <c r="AE395" s="442"/>
      <c r="AF395" s="442"/>
      <c r="AG395" s="442"/>
      <c r="AH395" s="442"/>
      <c r="AI395" s="442"/>
      <c r="AJ395" s="442"/>
      <c r="AK395" s="442"/>
      <c r="AL395" s="442"/>
      <c r="AM395" s="442"/>
      <c r="AN395" s="442"/>
      <c r="AO395" s="442"/>
      <c r="AP395" s="442"/>
      <c r="AQ395" s="442"/>
      <c r="AR395" s="442"/>
      <c r="AS395" s="442"/>
      <c r="AT395" s="442"/>
      <c r="AU395" s="442"/>
      <c r="AV395" s="442"/>
      <c r="AW395" s="442"/>
      <c r="AX395" s="442"/>
      <c r="AY395" s="442"/>
      <c r="AZ395" s="442"/>
    </row>
    <row r="396" spans="24:52">
      <c r="X396" s="442"/>
      <c r="Y396" s="442"/>
      <c r="Z396" s="442"/>
      <c r="AA396" s="442"/>
      <c r="AB396" s="442"/>
      <c r="AC396" s="442"/>
      <c r="AD396" s="442"/>
      <c r="AE396" s="442"/>
      <c r="AF396" s="442"/>
      <c r="AG396" s="442"/>
      <c r="AH396" s="442"/>
      <c r="AI396" s="442"/>
      <c r="AJ396" s="442"/>
      <c r="AK396" s="442"/>
      <c r="AL396" s="442"/>
      <c r="AM396" s="442"/>
      <c r="AN396" s="442"/>
      <c r="AO396" s="442"/>
      <c r="AP396" s="442"/>
      <c r="AQ396" s="442"/>
      <c r="AR396" s="442"/>
      <c r="AS396" s="442"/>
      <c r="AT396" s="442"/>
      <c r="AU396" s="442"/>
      <c r="AV396" s="442"/>
      <c r="AW396" s="442"/>
      <c r="AX396" s="442"/>
      <c r="AY396" s="442"/>
      <c r="AZ396" s="442"/>
    </row>
    <row r="397" spans="24:52">
      <c r="X397" s="442"/>
      <c r="Y397" s="442"/>
      <c r="Z397" s="442"/>
      <c r="AA397" s="442"/>
      <c r="AB397" s="442"/>
      <c r="AC397" s="442"/>
      <c r="AD397" s="442"/>
      <c r="AE397" s="442"/>
      <c r="AF397" s="442"/>
      <c r="AG397" s="442"/>
      <c r="AH397" s="442"/>
      <c r="AI397" s="442"/>
      <c r="AJ397" s="442"/>
      <c r="AK397" s="442"/>
      <c r="AL397" s="442"/>
      <c r="AM397" s="442"/>
      <c r="AN397" s="442"/>
      <c r="AO397" s="442"/>
      <c r="AP397" s="442"/>
      <c r="AQ397" s="442"/>
      <c r="AR397" s="442"/>
      <c r="AS397" s="442"/>
      <c r="AT397" s="442"/>
      <c r="AU397" s="442"/>
      <c r="AV397" s="442"/>
      <c r="AW397" s="442"/>
      <c r="AX397" s="442"/>
      <c r="AY397" s="442"/>
      <c r="AZ397" s="442"/>
    </row>
    <row r="398" spans="24:52">
      <c r="X398" s="442"/>
      <c r="Y398" s="442"/>
      <c r="Z398" s="442"/>
      <c r="AA398" s="442"/>
      <c r="AB398" s="442"/>
      <c r="AC398" s="442"/>
      <c r="AD398" s="442"/>
      <c r="AE398" s="442"/>
      <c r="AF398" s="442"/>
      <c r="AG398" s="442"/>
      <c r="AH398" s="442"/>
      <c r="AI398" s="442"/>
      <c r="AJ398" s="442"/>
      <c r="AK398" s="442"/>
      <c r="AL398" s="442"/>
      <c r="AM398" s="442"/>
      <c r="AN398" s="442"/>
      <c r="AO398" s="442"/>
      <c r="AP398" s="442"/>
      <c r="AQ398" s="442"/>
      <c r="AR398" s="442"/>
      <c r="AS398" s="442"/>
      <c r="AT398" s="442"/>
      <c r="AU398" s="442"/>
      <c r="AV398" s="442"/>
      <c r="AW398" s="442"/>
      <c r="AX398" s="442"/>
      <c r="AY398" s="442"/>
      <c r="AZ398" s="442"/>
    </row>
    <row r="399" spans="24:52">
      <c r="X399" s="442"/>
      <c r="Y399" s="442"/>
      <c r="Z399" s="442"/>
      <c r="AA399" s="442"/>
      <c r="AB399" s="442"/>
      <c r="AC399" s="442"/>
      <c r="AD399" s="442"/>
      <c r="AE399" s="442"/>
      <c r="AF399" s="442"/>
      <c r="AG399" s="442"/>
      <c r="AH399" s="442"/>
      <c r="AI399" s="442"/>
      <c r="AJ399" s="442"/>
      <c r="AK399" s="442"/>
      <c r="AL399" s="442"/>
      <c r="AM399" s="442"/>
      <c r="AN399" s="442"/>
      <c r="AO399" s="442"/>
      <c r="AP399" s="442"/>
      <c r="AQ399" s="442"/>
      <c r="AR399" s="442"/>
      <c r="AS399" s="442"/>
      <c r="AT399" s="442"/>
      <c r="AU399" s="442"/>
      <c r="AV399" s="442"/>
      <c r="AW399" s="442"/>
      <c r="AX399" s="442"/>
      <c r="AY399" s="442"/>
      <c r="AZ399" s="442"/>
    </row>
    <row r="400" spans="24:52">
      <c r="X400" s="442"/>
      <c r="Y400" s="442"/>
      <c r="Z400" s="442"/>
      <c r="AA400" s="442"/>
      <c r="AB400" s="442"/>
      <c r="AC400" s="442"/>
      <c r="AD400" s="442"/>
      <c r="AE400" s="442"/>
      <c r="AF400" s="442"/>
      <c r="AG400" s="442"/>
      <c r="AH400" s="442"/>
      <c r="AI400" s="442"/>
      <c r="AJ400" s="442"/>
      <c r="AK400" s="442"/>
      <c r="AL400" s="442"/>
      <c r="AM400" s="442"/>
      <c r="AN400" s="442"/>
      <c r="AO400" s="442"/>
      <c r="AP400" s="442"/>
      <c r="AQ400" s="442"/>
      <c r="AR400" s="442"/>
      <c r="AS400" s="442"/>
      <c r="AT400" s="442"/>
      <c r="AU400" s="442"/>
      <c r="AV400" s="442"/>
      <c r="AW400" s="442"/>
      <c r="AX400" s="442"/>
      <c r="AY400" s="442"/>
      <c r="AZ400" s="442"/>
    </row>
    <row r="401" spans="24:52">
      <c r="X401" s="442"/>
      <c r="Y401" s="442"/>
      <c r="Z401" s="442"/>
      <c r="AA401" s="442"/>
      <c r="AB401" s="442"/>
      <c r="AC401" s="442"/>
      <c r="AD401" s="442"/>
      <c r="AE401" s="442"/>
      <c r="AF401" s="442"/>
      <c r="AG401" s="442"/>
      <c r="AH401" s="442"/>
      <c r="AI401" s="442"/>
      <c r="AJ401" s="442"/>
      <c r="AK401" s="442"/>
      <c r="AL401" s="442"/>
      <c r="AM401" s="442"/>
      <c r="AN401" s="442"/>
      <c r="AO401" s="442"/>
      <c r="AP401" s="442"/>
      <c r="AQ401" s="442"/>
      <c r="AR401" s="442"/>
      <c r="AS401" s="442"/>
      <c r="AT401" s="442"/>
      <c r="AU401" s="442"/>
      <c r="AV401" s="442"/>
      <c r="AW401" s="442"/>
      <c r="AX401" s="442"/>
      <c r="AY401" s="442"/>
      <c r="AZ401" s="442"/>
    </row>
  </sheetData>
  <sheetProtection algorithmName="SHA-512" hashValue="xZwuA+eNFNUlsWzA08REzvFRaLAOEof0IPL5dmqPqu3A49ezhngUG2pvaCV6WpsbLBxgWPqIa11ikNvjV/h1pg==" saltValue="oGdyOpdd1dpxcow7/S64fg==" spinCount="100000" sheet="1" formatCells="0" formatColumns="0" formatRows="0"/>
  <mergeCells count="681">
    <mergeCell ref="B2:B4"/>
    <mergeCell ref="I9:K9"/>
    <mergeCell ref="M9:N9"/>
    <mergeCell ref="O9:P9"/>
    <mergeCell ref="I6:K6"/>
    <mergeCell ref="M6:N6"/>
    <mergeCell ref="O6:P6"/>
    <mergeCell ref="I7:K7"/>
    <mergeCell ref="M7:N7"/>
    <mergeCell ref="O7:P7"/>
    <mergeCell ref="D2:K2"/>
    <mergeCell ref="D3:K3"/>
    <mergeCell ref="D4:E4"/>
    <mergeCell ref="F4:G4"/>
    <mergeCell ref="C11:F11"/>
    <mergeCell ref="G11:K11"/>
    <mergeCell ref="C13:F13"/>
    <mergeCell ref="G13:K13"/>
    <mergeCell ref="C14:F14"/>
    <mergeCell ref="G14:K14"/>
    <mergeCell ref="I8:K8"/>
    <mergeCell ref="M8:N8"/>
    <mergeCell ref="O8:P8"/>
    <mergeCell ref="C18:F18"/>
    <mergeCell ref="G18:K18"/>
    <mergeCell ref="C19:F19"/>
    <mergeCell ref="G19:K19"/>
    <mergeCell ref="C20:F20"/>
    <mergeCell ref="G20:K20"/>
    <mergeCell ref="C15:F15"/>
    <mergeCell ref="G15:K15"/>
    <mergeCell ref="C16:F16"/>
    <mergeCell ref="G16:K16"/>
    <mergeCell ref="C17:F17"/>
    <mergeCell ref="G17:K17"/>
    <mergeCell ref="C25:F25"/>
    <mergeCell ref="G25:K25"/>
    <mergeCell ref="C26:F26"/>
    <mergeCell ref="G26:K26"/>
    <mergeCell ref="C27:F27"/>
    <mergeCell ref="G27:K27"/>
    <mergeCell ref="C21:F21"/>
    <mergeCell ref="G21:K21"/>
    <mergeCell ref="C22:F22"/>
    <mergeCell ref="G22:K22"/>
    <mergeCell ref="C23:F23"/>
    <mergeCell ref="G23:K23"/>
    <mergeCell ref="C31:F31"/>
    <mergeCell ref="G31:K31"/>
    <mergeCell ref="C32:F32"/>
    <mergeCell ref="G32:K32"/>
    <mergeCell ref="C33:F33"/>
    <mergeCell ref="G33:K33"/>
    <mergeCell ref="C28:F28"/>
    <mergeCell ref="G28:K28"/>
    <mergeCell ref="C29:F29"/>
    <mergeCell ref="G29:K29"/>
    <mergeCell ref="C30:F30"/>
    <mergeCell ref="G30:K30"/>
    <mergeCell ref="C38:F38"/>
    <mergeCell ref="G38:K38"/>
    <mergeCell ref="C39:F39"/>
    <mergeCell ref="G39:K39"/>
    <mergeCell ref="C40:F40"/>
    <mergeCell ref="G40:K40"/>
    <mergeCell ref="C34:F34"/>
    <mergeCell ref="G34:K34"/>
    <mergeCell ref="C35:F35"/>
    <mergeCell ref="G35:K35"/>
    <mergeCell ref="C37:F37"/>
    <mergeCell ref="G37:K37"/>
    <mergeCell ref="C44:F44"/>
    <mergeCell ref="G44:K44"/>
    <mergeCell ref="C45:F45"/>
    <mergeCell ref="G45:K45"/>
    <mergeCell ref="C46:F46"/>
    <mergeCell ref="G46:K46"/>
    <mergeCell ref="C41:F41"/>
    <mergeCell ref="G41:K41"/>
    <mergeCell ref="C42:F42"/>
    <mergeCell ref="G42:K42"/>
    <mergeCell ref="C43:F43"/>
    <mergeCell ref="G43:K43"/>
    <mergeCell ref="C51:F51"/>
    <mergeCell ref="G51:K51"/>
    <mergeCell ref="C52:F52"/>
    <mergeCell ref="G52:K52"/>
    <mergeCell ref="C53:F53"/>
    <mergeCell ref="G53:K53"/>
    <mergeCell ref="C47:F47"/>
    <mergeCell ref="G47:K47"/>
    <mergeCell ref="C49:F49"/>
    <mergeCell ref="G49:K49"/>
    <mergeCell ref="C50:F50"/>
    <mergeCell ref="G50:K50"/>
    <mergeCell ref="C57:F57"/>
    <mergeCell ref="G57:K57"/>
    <mergeCell ref="C58:F58"/>
    <mergeCell ref="G58:K58"/>
    <mergeCell ref="C59:F59"/>
    <mergeCell ref="G59:K59"/>
    <mergeCell ref="C54:F54"/>
    <mergeCell ref="G54:K54"/>
    <mergeCell ref="C55:F55"/>
    <mergeCell ref="G55:K55"/>
    <mergeCell ref="C56:F56"/>
    <mergeCell ref="G56:K56"/>
    <mergeCell ref="C64:F64"/>
    <mergeCell ref="G64:K64"/>
    <mergeCell ref="C65:F65"/>
    <mergeCell ref="G65:K65"/>
    <mergeCell ref="C66:F66"/>
    <mergeCell ref="G66:K66"/>
    <mergeCell ref="C61:F61"/>
    <mergeCell ref="G61:K61"/>
    <mergeCell ref="C62:F62"/>
    <mergeCell ref="G62:K62"/>
    <mergeCell ref="C63:F63"/>
    <mergeCell ref="G63:K63"/>
    <mergeCell ref="C70:F70"/>
    <mergeCell ref="G70:K70"/>
    <mergeCell ref="C71:F71"/>
    <mergeCell ref="G71:K71"/>
    <mergeCell ref="C73:F73"/>
    <mergeCell ref="G73:K73"/>
    <mergeCell ref="C67:F67"/>
    <mergeCell ref="G67:K67"/>
    <mergeCell ref="C68:F68"/>
    <mergeCell ref="G68:K68"/>
    <mergeCell ref="C69:F69"/>
    <mergeCell ref="G69:K69"/>
    <mergeCell ref="C77:F77"/>
    <mergeCell ref="G77:K77"/>
    <mergeCell ref="C78:F78"/>
    <mergeCell ref="G78:K78"/>
    <mergeCell ref="C79:F79"/>
    <mergeCell ref="G79:K79"/>
    <mergeCell ref="C74:F74"/>
    <mergeCell ref="G74:K74"/>
    <mergeCell ref="C75:F75"/>
    <mergeCell ref="G75:K75"/>
    <mergeCell ref="C76:F76"/>
    <mergeCell ref="G76:K76"/>
    <mergeCell ref="C83:F83"/>
    <mergeCell ref="G83:K83"/>
    <mergeCell ref="C85:F85"/>
    <mergeCell ref="G85:K85"/>
    <mergeCell ref="C86:F86"/>
    <mergeCell ref="G86:K86"/>
    <mergeCell ref="C80:F80"/>
    <mergeCell ref="G80:K80"/>
    <mergeCell ref="C81:F81"/>
    <mergeCell ref="G81:K81"/>
    <mergeCell ref="C82:F82"/>
    <mergeCell ref="G82:K82"/>
    <mergeCell ref="C90:F90"/>
    <mergeCell ref="G90:K90"/>
    <mergeCell ref="C91:F91"/>
    <mergeCell ref="G91:K91"/>
    <mergeCell ref="C92:F92"/>
    <mergeCell ref="G92:K92"/>
    <mergeCell ref="C87:F87"/>
    <mergeCell ref="G87:K87"/>
    <mergeCell ref="C88:F88"/>
    <mergeCell ref="G88:K88"/>
    <mergeCell ref="C89:F89"/>
    <mergeCell ref="G89:K89"/>
    <mergeCell ref="C97:F97"/>
    <mergeCell ref="G97:K97"/>
    <mergeCell ref="C98:F98"/>
    <mergeCell ref="G98:K98"/>
    <mergeCell ref="C99:F99"/>
    <mergeCell ref="G99:K99"/>
    <mergeCell ref="C93:F93"/>
    <mergeCell ref="G93:K93"/>
    <mergeCell ref="C94:F94"/>
    <mergeCell ref="G94:K94"/>
    <mergeCell ref="C95:F95"/>
    <mergeCell ref="G95:K95"/>
    <mergeCell ref="C103:F103"/>
    <mergeCell ref="G103:K103"/>
    <mergeCell ref="C104:F104"/>
    <mergeCell ref="G104:K104"/>
    <mergeCell ref="C105:F105"/>
    <mergeCell ref="G105:K105"/>
    <mergeCell ref="C100:F100"/>
    <mergeCell ref="G100:K100"/>
    <mergeCell ref="C101:F101"/>
    <mergeCell ref="G101:K101"/>
    <mergeCell ref="C102:F102"/>
    <mergeCell ref="G102:K102"/>
    <mergeCell ref="C110:F110"/>
    <mergeCell ref="G110:K110"/>
    <mergeCell ref="C111:F111"/>
    <mergeCell ref="G111:K111"/>
    <mergeCell ref="C112:F112"/>
    <mergeCell ref="G112:K112"/>
    <mergeCell ref="C106:F106"/>
    <mergeCell ref="G106:K106"/>
    <mergeCell ref="C107:F107"/>
    <mergeCell ref="G107:K107"/>
    <mergeCell ref="C109:F109"/>
    <mergeCell ref="G109:K109"/>
    <mergeCell ref="C116:F116"/>
    <mergeCell ref="G116:K116"/>
    <mergeCell ref="C117:F117"/>
    <mergeCell ref="G117:K117"/>
    <mergeCell ref="C118:F118"/>
    <mergeCell ref="G118:K118"/>
    <mergeCell ref="C113:F113"/>
    <mergeCell ref="G113:K113"/>
    <mergeCell ref="C114:F114"/>
    <mergeCell ref="G114:K114"/>
    <mergeCell ref="C115:F115"/>
    <mergeCell ref="G115:K115"/>
    <mergeCell ref="C123:F123"/>
    <mergeCell ref="G123:K123"/>
    <mergeCell ref="C124:F124"/>
    <mergeCell ref="G124:K124"/>
    <mergeCell ref="C125:F125"/>
    <mergeCell ref="G125:K125"/>
    <mergeCell ref="C119:F119"/>
    <mergeCell ref="G119:K119"/>
    <mergeCell ref="C121:F121"/>
    <mergeCell ref="G121:K121"/>
    <mergeCell ref="C122:F122"/>
    <mergeCell ref="G122:K122"/>
    <mergeCell ref="C129:F129"/>
    <mergeCell ref="G129:K129"/>
    <mergeCell ref="C130:F130"/>
    <mergeCell ref="G130:K130"/>
    <mergeCell ref="C131:F131"/>
    <mergeCell ref="G131:K131"/>
    <mergeCell ref="C126:F126"/>
    <mergeCell ref="G126:K126"/>
    <mergeCell ref="C127:F127"/>
    <mergeCell ref="G127:K127"/>
    <mergeCell ref="C128:F128"/>
    <mergeCell ref="G128:K128"/>
    <mergeCell ref="C136:F136"/>
    <mergeCell ref="G136:K136"/>
    <mergeCell ref="C137:F137"/>
    <mergeCell ref="G137:K137"/>
    <mergeCell ref="C138:F138"/>
    <mergeCell ref="G138:K138"/>
    <mergeCell ref="C133:F133"/>
    <mergeCell ref="G133:K133"/>
    <mergeCell ref="C134:F134"/>
    <mergeCell ref="G134:K134"/>
    <mergeCell ref="C135:F135"/>
    <mergeCell ref="G135:K135"/>
    <mergeCell ref="C142:F142"/>
    <mergeCell ref="G142:K142"/>
    <mergeCell ref="C143:F143"/>
    <mergeCell ref="G143:K143"/>
    <mergeCell ref="C145:F145"/>
    <mergeCell ref="G145:K145"/>
    <mergeCell ref="C139:F139"/>
    <mergeCell ref="G139:K139"/>
    <mergeCell ref="C140:F140"/>
    <mergeCell ref="G140:K140"/>
    <mergeCell ref="C141:F141"/>
    <mergeCell ref="G141:K141"/>
    <mergeCell ref="C149:F149"/>
    <mergeCell ref="G149:K149"/>
    <mergeCell ref="C150:F150"/>
    <mergeCell ref="G150:K150"/>
    <mergeCell ref="C151:F151"/>
    <mergeCell ref="G151:K151"/>
    <mergeCell ref="C146:F146"/>
    <mergeCell ref="G146:K146"/>
    <mergeCell ref="C147:F147"/>
    <mergeCell ref="G147:K147"/>
    <mergeCell ref="C148:F148"/>
    <mergeCell ref="G148:K148"/>
    <mergeCell ref="C155:F155"/>
    <mergeCell ref="G155:K155"/>
    <mergeCell ref="C157:F157"/>
    <mergeCell ref="G157:K157"/>
    <mergeCell ref="C158:F158"/>
    <mergeCell ref="G158:K158"/>
    <mergeCell ref="C152:F152"/>
    <mergeCell ref="G152:K152"/>
    <mergeCell ref="C153:F153"/>
    <mergeCell ref="G153:K153"/>
    <mergeCell ref="C154:F154"/>
    <mergeCell ref="G154:K154"/>
    <mergeCell ref="C162:F162"/>
    <mergeCell ref="G162:K162"/>
    <mergeCell ref="C163:F163"/>
    <mergeCell ref="G163:K163"/>
    <mergeCell ref="C164:F164"/>
    <mergeCell ref="G164:K164"/>
    <mergeCell ref="C159:F159"/>
    <mergeCell ref="G159:K159"/>
    <mergeCell ref="C160:F160"/>
    <mergeCell ref="G160:K160"/>
    <mergeCell ref="C161:F161"/>
    <mergeCell ref="G161:K161"/>
    <mergeCell ref="C169:F169"/>
    <mergeCell ref="G169:K169"/>
    <mergeCell ref="C170:F170"/>
    <mergeCell ref="G170:K170"/>
    <mergeCell ref="C171:F171"/>
    <mergeCell ref="G171:K171"/>
    <mergeCell ref="C165:F165"/>
    <mergeCell ref="G165:K165"/>
    <mergeCell ref="C166:F166"/>
    <mergeCell ref="G166:K166"/>
    <mergeCell ref="C167:F167"/>
    <mergeCell ref="G167:K167"/>
    <mergeCell ref="C175:F175"/>
    <mergeCell ref="G175:K175"/>
    <mergeCell ref="C176:F176"/>
    <mergeCell ref="G176:K176"/>
    <mergeCell ref="C177:F177"/>
    <mergeCell ref="G177:K177"/>
    <mergeCell ref="C172:F172"/>
    <mergeCell ref="G172:K172"/>
    <mergeCell ref="C173:F173"/>
    <mergeCell ref="G173:K173"/>
    <mergeCell ref="C174:F174"/>
    <mergeCell ref="G174:K174"/>
    <mergeCell ref="C182:F182"/>
    <mergeCell ref="G182:K182"/>
    <mergeCell ref="C183:F183"/>
    <mergeCell ref="G183:K183"/>
    <mergeCell ref="C184:F184"/>
    <mergeCell ref="G184:K184"/>
    <mergeCell ref="C178:F178"/>
    <mergeCell ref="G178:K178"/>
    <mergeCell ref="C179:F179"/>
    <mergeCell ref="G179:K179"/>
    <mergeCell ref="C181:F181"/>
    <mergeCell ref="G181:K181"/>
    <mergeCell ref="C188:F188"/>
    <mergeCell ref="G188:K188"/>
    <mergeCell ref="C189:F189"/>
    <mergeCell ref="G189:K189"/>
    <mergeCell ref="C190:F190"/>
    <mergeCell ref="G190:K190"/>
    <mergeCell ref="C185:F185"/>
    <mergeCell ref="G185:K185"/>
    <mergeCell ref="C186:F186"/>
    <mergeCell ref="G186:K186"/>
    <mergeCell ref="C187:F187"/>
    <mergeCell ref="G187:K187"/>
    <mergeCell ref="C195:F195"/>
    <mergeCell ref="G195:K195"/>
    <mergeCell ref="C196:F196"/>
    <mergeCell ref="G196:K196"/>
    <mergeCell ref="C197:F197"/>
    <mergeCell ref="G197:K197"/>
    <mergeCell ref="C191:F191"/>
    <mergeCell ref="G191:K191"/>
    <mergeCell ref="C193:F193"/>
    <mergeCell ref="G193:K193"/>
    <mergeCell ref="C194:F194"/>
    <mergeCell ref="G194:K194"/>
    <mergeCell ref="C201:F201"/>
    <mergeCell ref="G201:K201"/>
    <mergeCell ref="C202:F202"/>
    <mergeCell ref="G202:K202"/>
    <mergeCell ref="C203:F203"/>
    <mergeCell ref="G203:K203"/>
    <mergeCell ref="C198:F198"/>
    <mergeCell ref="G198:K198"/>
    <mergeCell ref="C199:F199"/>
    <mergeCell ref="G199:K199"/>
    <mergeCell ref="C200:F200"/>
    <mergeCell ref="G200:K200"/>
    <mergeCell ref="C208:F208"/>
    <mergeCell ref="G208:K208"/>
    <mergeCell ref="C209:F209"/>
    <mergeCell ref="G209:K209"/>
    <mergeCell ref="C210:F210"/>
    <mergeCell ref="G210:K210"/>
    <mergeCell ref="C205:F205"/>
    <mergeCell ref="G205:K205"/>
    <mergeCell ref="C206:F206"/>
    <mergeCell ref="G206:K206"/>
    <mergeCell ref="C207:F207"/>
    <mergeCell ref="G207:K207"/>
    <mergeCell ref="C214:F214"/>
    <mergeCell ref="G214:K214"/>
    <mergeCell ref="C215:F215"/>
    <mergeCell ref="G215:K215"/>
    <mergeCell ref="C217:F217"/>
    <mergeCell ref="G217:K217"/>
    <mergeCell ref="C211:F211"/>
    <mergeCell ref="G211:K211"/>
    <mergeCell ref="C212:F212"/>
    <mergeCell ref="G212:K212"/>
    <mergeCell ref="C213:F213"/>
    <mergeCell ref="G213:K213"/>
    <mergeCell ref="C221:F221"/>
    <mergeCell ref="G221:K221"/>
    <mergeCell ref="C222:F222"/>
    <mergeCell ref="G222:K222"/>
    <mergeCell ref="C223:F223"/>
    <mergeCell ref="G223:K223"/>
    <mergeCell ref="C218:F218"/>
    <mergeCell ref="G218:K218"/>
    <mergeCell ref="C219:F219"/>
    <mergeCell ref="G219:K219"/>
    <mergeCell ref="C220:F220"/>
    <mergeCell ref="G220:K220"/>
    <mergeCell ref="C227:F227"/>
    <mergeCell ref="G227:K227"/>
    <mergeCell ref="C229:F229"/>
    <mergeCell ref="G229:K229"/>
    <mergeCell ref="C230:F230"/>
    <mergeCell ref="G230:K230"/>
    <mergeCell ref="C224:F224"/>
    <mergeCell ref="G224:K224"/>
    <mergeCell ref="C225:F225"/>
    <mergeCell ref="G225:K225"/>
    <mergeCell ref="C226:F226"/>
    <mergeCell ref="G226:K226"/>
    <mergeCell ref="C234:F234"/>
    <mergeCell ref="G234:K234"/>
    <mergeCell ref="C235:F235"/>
    <mergeCell ref="G235:K235"/>
    <mergeCell ref="C236:F236"/>
    <mergeCell ref="G236:K236"/>
    <mergeCell ref="C231:F231"/>
    <mergeCell ref="G231:K231"/>
    <mergeCell ref="C232:F232"/>
    <mergeCell ref="G232:K232"/>
    <mergeCell ref="C233:F233"/>
    <mergeCell ref="G233:K233"/>
    <mergeCell ref="C241:F241"/>
    <mergeCell ref="G241:K241"/>
    <mergeCell ref="C242:F242"/>
    <mergeCell ref="G242:K242"/>
    <mergeCell ref="C243:F243"/>
    <mergeCell ref="G243:K243"/>
    <mergeCell ref="C237:F237"/>
    <mergeCell ref="G237:K237"/>
    <mergeCell ref="C238:F238"/>
    <mergeCell ref="G238:K238"/>
    <mergeCell ref="C239:F239"/>
    <mergeCell ref="G239:K239"/>
    <mergeCell ref="C247:F247"/>
    <mergeCell ref="G247:K247"/>
    <mergeCell ref="C248:F248"/>
    <mergeCell ref="G248:K248"/>
    <mergeCell ref="C249:F249"/>
    <mergeCell ref="G249:K249"/>
    <mergeCell ref="C244:F244"/>
    <mergeCell ref="G244:K244"/>
    <mergeCell ref="C245:F245"/>
    <mergeCell ref="G245:K245"/>
    <mergeCell ref="C246:F246"/>
    <mergeCell ref="G246:K246"/>
    <mergeCell ref="C254:F254"/>
    <mergeCell ref="G254:K254"/>
    <mergeCell ref="C255:F255"/>
    <mergeCell ref="G255:K255"/>
    <mergeCell ref="C256:F256"/>
    <mergeCell ref="G256:K256"/>
    <mergeCell ref="C250:F250"/>
    <mergeCell ref="G250:K250"/>
    <mergeCell ref="C251:F251"/>
    <mergeCell ref="G251:K251"/>
    <mergeCell ref="C253:F253"/>
    <mergeCell ref="G253:K253"/>
    <mergeCell ref="C260:F260"/>
    <mergeCell ref="G260:K260"/>
    <mergeCell ref="C261:F261"/>
    <mergeCell ref="G261:K261"/>
    <mergeCell ref="C262:F262"/>
    <mergeCell ref="G262:K262"/>
    <mergeCell ref="C257:F257"/>
    <mergeCell ref="G257:K257"/>
    <mergeCell ref="C258:F258"/>
    <mergeCell ref="G258:K258"/>
    <mergeCell ref="C259:F259"/>
    <mergeCell ref="G259:K259"/>
    <mergeCell ref="C267:F267"/>
    <mergeCell ref="G267:K267"/>
    <mergeCell ref="C268:F268"/>
    <mergeCell ref="G268:K268"/>
    <mergeCell ref="C269:F269"/>
    <mergeCell ref="G269:K269"/>
    <mergeCell ref="C263:F263"/>
    <mergeCell ref="G263:K263"/>
    <mergeCell ref="C265:F265"/>
    <mergeCell ref="G265:K265"/>
    <mergeCell ref="C266:F266"/>
    <mergeCell ref="G266:K266"/>
    <mergeCell ref="C273:F273"/>
    <mergeCell ref="G273:K273"/>
    <mergeCell ref="C274:F274"/>
    <mergeCell ref="G274:K274"/>
    <mergeCell ref="C275:F275"/>
    <mergeCell ref="G275:K275"/>
    <mergeCell ref="C270:F270"/>
    <mergeCell ref="G270:K270"/>
    <mergeCell ref="C271:F271"/>
    <mergeCell ref="G271:K271"/>
    <mergeCell ref="C272:F272"/>
    <mergeCell ref="G272:K272"/>
    <mergeCell ref="C280:F280"/>
    <mergeCell ref="G280:K280"/>
    <mergeCell ref="C281:F281"/>
    <mergeCell ref="G281:K281"/>
    <mergeCell ref="C282:F282"/>
    <mergeCell ref="G282:K282"/>
    <mergeCell ref="C277:F277"/>
    <mergeCell ref="G277:K277"/>
    <mergeCell ref="C278:F278"/>
    <mergeCell ref="G278:K278"/>
    <mergeCell ref="C279:F279"/>
    <mergeCell ref="G279:K279"/>
    <mergeCell ref="C286:F286"/>
    <mergeCell ref="G286:K286"/>
    <mergeCell ref="C287:F287"/>
    <mergeCell ref="G287:K287"/>
    <mergeCell ref="C289:F289"/>
    <mergeCell ref="G289:K289"/>
    <mergeCell ref="C283:F283"/>
    <mergeCell ref="G283:K283"/>
    <mergeCell ref="C284:F284"/>
    <mergeCell ref="G284:K284"/>
    <mergeCell ref="C285:F285"/>
    <mergeCell ref="G285:K285"/>
    <mergeCell ref="C293:F293"/>
    <mergeCell ref="G293:K293"/>
    <mergeCell ref="C294:F294"/>
    <mergeCell ref="G294:K294"/>
    <mergeCell ref="C295:F295"/>
    <mergeCell ref="G295:K295"/>
    <mergeCell ref="C290:F290"/>
    <mergeCell ref="G290:K290"/>
    <mergeCell ref="C291:F291"/>
    <mergeCell ref="G291:K291"/>
    <mergeCell ref="C292:F292"/>
    <mergeCell ref="G292:K292"/>
    <mergeCell ref="C299:F299"/>
    <mergeCell ref="G299:K299"/>
    <mergeCell ref="C301:F301"/>
    <mergeCell ref="G301:K301"/>
    <mergeCell ref="C302:F302"/>
    <mergeCell ref="G302:K302"/>
    <mergeCell ref="C296:F296"/>
    <mergeCell ref="G296:K296"/>
    <mergeCell ref="C297:F297"/>
    <mergeCell ref="G297:K297"/>
    <mergeCell ref="C298:F298"/>
    <mergeCell ref="G298:K298"/>
    <mergeCell ref="C306:F306"/>
    <mergeCell ref="G306:K306"/>
    <mergeCell ref="C307:F307"/>
    <mergeCell ref="G307:K307"/>
    <mergeCell ref="C308:F308"/>
    <mergeCell ref="G308:K308"/>
    <mergeCell ref="C303:F303"/>
    <mergeCell ref="G303:K303"/>
    <mergeCell ref="C304:F304"/>
    <mergeCell ref="G304:K304"/>
    <mergeCell ref="C305:F305"/>
    <mergeCell ref="G305:K305"/>
    <mergeCell ref="C313:F313"/>
    <mergeCell ref="G313:K313"/>
    <mergeCell ref="C314:F314"/>
    <mergeCell ref="G314:K314"/>
    <mergeCell ref="C315:F315"/>
    <mergeCell ref="G315:K315"/>
    <mergeCell ref="C309:F309"/>
    <mergeCell ref="G309:K309"/>
    <mergeCell ref="C310:F310"/>
    <mergeCell ref="G310:K310"/>
    <mergeCell ref="C311:F311"/>
    <mergeCell ref="G311:K311"/>
    <mergeCell ref="C319:F319"/>
    <mergeCell ref="G319:K319"/>
    <mergeCell ref="C320:F320"/>
    <mergeCell ref="G320:K320"/>
    <mergeCell ref="C321:F321"/>
    <mergeCell ref="G321:K321"/>
    <mergeCell ref="C316:F316"/>
    <mergeCell ref="G316:K316"/>
    <mergeCell ref="C317:F317"/>
    <mergeCell ref="G317:K317"/>
    <mergeCell ref="C318:F318"/>
    <mergeCell ref="G318:K318"/>
    <mergeCell ref="C326:F326"/>
    <mergeCell ref="G326:K326"/>
    <mergeCell ref="C327:F327"/>
    <mergeCell ref="G327:K327"/>
    <mergeCell ref="C328:F328"/>
    <mergeCell ref="G328:K328"/>
    <mergeCell ref="C322:F322"/>
    <mergeCell ref="G322:K322"/>
    <mergeCell ref="C323:F323"/>
    <mergeCell ref="G323:K323"/>
    <mergeCell ref="C325:F325"/>
    <mergeCell ref="G325:K325"/>
    <mergeCell ref="C332:F332"/>
    <mergeCell ref="G332:K332"/>
    <mergeCell ref="C333:F333"/>
    <mergeCell ref="G333:K333"/>
    <mergeCell ref="C334:F334"/>
    <mergeCell ref="G334:K334"/>
    <mergeCell ref="C329:F329"/>
    <mergeCell ref="G329:K329"/>
    <mergeCell ref="C330:F330"/>
    <mergeCell ref="G330:K330"/>
    <mergeCell ref="C331:F331"/>
    <mergeCell ref="G331:K331"/>
    <mergeCell ref="C339:F339"/>
    <mergeCell ref="G339:K339"/>
    <mergeCell ref="C340:F340"/>
    <mergeCell ref="G340:K340"/>
    <mergeCell ref="C341:F341"/>
    <mergeCell ref="G341:K341"/>
    <mergeCell ref="C335:F335"/>
    <mergeCell ref="G335:K335"/>
    <mergeCell ref="C337:F337"/>
    <mergeCell ref="G337:K337"/>
    <mergeCell ref="C338:F338"/>
    <mergeCell ref="G338:K338"/>
    <mergeCell ref="C345:F345"/>
    <mergeCell ref="G345:K345"/>
    <mergeCell ref="C346:F346"/>
    <mergeCell ref="G346:K346"/>
    <mergeCell ref="C347:F347"/>
    <mergeCell ref="G347:K347"/>
    <mergeCell ref="C342:F342"/>
    <mergeCell ref="G342:K342"/>
    <mergeCell ref="C343:F343"/>
    <mergeCell ref="G343:K343"/>
    <mergeCell ref="C344:F344"/>
    <mergeCell ref="G344:K344"/>
    <mergeCell ref="C352:F352"/>
    <mergeCell ref="G352:K352"/>
    <mergeCell ref="C353:F353"/>
    <mergeCell ref="G353:K353"/>
    <mergeCell ref="C354:F354"/>
    <mergeCell ref="G354:K354"/>
    <mergeCell ref="C349:F349"/>
    <mergeCell ref="G349:K349"/>
    <mergeCell ref="C350:F350"/>
    <mergeCell ref="G350:K350"/>
    <mergeCell ref="C351:F351"/>
    <mergeCell ref="G351:K351"/>
    <mergeCell ref="C358:F358"/>
    <mergeCell ref="G358:K358"/>
    <mergeCell ref="C359:F359"/>
    <mergeCell ref="G359:K359"/>
    <mergeCell ref="C361:F361"/>
    <mergeCell ref="G361:K361"/>
    <mergeCell ref="C355:F355"/>
    <mergeCell ref="G355:K355"/>
    <mergeCell ref="C356:F356"/>
    <mergeCell ref="G356:K356"/>
    <mergeCell ref="C357:F357"/>
    <mergeCell ref="G357:K357"/>
    <mergeCell ref="C365:F365"/>
    <mergeCell ref="G365:K365"/>
    <mergeCell ref="C366:F366"/>
    <mergeCell ref="G366:K366"/>
    <mergeCell ref="C367:F367"/>
    <mergeCell ref="G367:K367"/>
    <mergeCell ref="C362:F362"/>
    <mergeCell ref="G362:K362"/>
    <mergeCell ref="C363:F363"/>
    <mergeCell ref="G363:K363"/>
    <mergeCell ref="C364:F364"/>
    <mergeCell ref="G364:K364"/>
    <mergeCell ref="C371:F371"/>
    <mergeCell ref="G371:K371"/>
    <mergeCell ref="C373:F373"/>
    <mergeCell ref="G373:I373"/>
    <mergeCell ref="C368:F368"/>
    <mergeCell ref="G368:K368"/>
    <mergeCell ref="C369:F369"/>
    <mergeCell ref="G369:K369"/>
    <mergeCell ref="C370:F370"/>
    <mergeCell ref="G370:K370"/>
  </mergeCells>
  <pageMargins left="0.46" right="0.43307086614173229" top="0.48" bottom="0.38" header="0.27" footer="0.31496062992125984"/>
  <pageSetup paperSize="9" scale="65" orientation="landscape" r:id="rId1"/>
  <headerFooter>
    <oddFooter xml:space="preserve">&amp;R&amp;P 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4AEFB-A871-47E7-BAA4-81765CD6B83C}">
  <sheetPr codeName="Tabelle36">
    <tabColor theme="3" tint="0.59999389629810485"/>
    <outlinePr summaryBelow="0" summaryRight="0"/>
    <pageSetUpPr fitToPage="1"/>
  </sheetPr>
  <dimension ref="A1:AZ401"/>
  <sheetViews>
    <sheetView showGridLines="0" zoomScaleNormal="100" workbookViewId="0">
      <pane xSplit="2" ySplit="11" topLeftCell="C12" activePane="bottomRight" state="frozen"/>
      <selection activeCell="C369" sqref="C369:F369"/>
      <selection pane="topRight" activeCell="C369" sqref="C369:F369"/>
      <selection pane="bottomLeft" activeCell="C369" sqref="C369:F369"/>
      <selection pane="bottomRight" activeCell="C13" sqref="C13:F13"/>
    </sheetView>
  </sheetViews>
  <sheetFormatPr baseColWidth="10" defaultColWidth="11.42578125" defaultRowHeight="11.25" outlineLevelRow="1" outlineLevelCol="1"/>
  <cols>
    <col min="1" max="1" width="0.7109375" style="12" customWidth="1"/>
    <col min="2" max="2" width="4.7109375" style="12" customWidth="1"/>
    <col min="3" max="3" width="30.7109375" style="12" customWidth="1"/>
    <col min="4" max="4" width="7.7109375" style="12" customWidth="1"/>
    <col min="5" max="5" width="10.7109375" style="12" customWidth="1"/>
    <col min="6" max="6" width="15.7109375" style="12" customWidth="1"/>
    <col min="7" max="7" width="10.7109375" style="12" customWidth="1"/>
    <col min="8" max="8" width="4.7109375" style="12" customWidth="1"/>
    <col min="9" max="9" width="11.42578125" style="12" customWidth="1"/>
    <col min="10" max="11" width="4.7109375" style="12" customWidth="1"/>
    <col min="12" max="19" width="6.7109375" style="12" customWidth="1" outlineLevel="1"/>
    <col min="20" max="20" width="12.28515625" style="12" customWidth="1" outlineLevel="1"/>
    <col min="21" max="21" width="12.140625" style="12" customWidth="1" outlineLevel="1"/>
    <col min="22" max="22" width="11.5703125" style="12" customWidth="1" outlineLevel="1"/>
    <col min="23" max="23" width="15.7109375" style="12" customWidth="1"/>
    <col min="24" max="24" width="8.7109375" style="12" customWidth="1"/>
    <col min="25" max="25" width="4.7109375" style="12" customWidth="1"/>
    <col min="26" max="26" width="8.5703125" style="12" customWidth="1"/>
    <col min="27" max="27" width="6.7109375" style="12" hidden="1" customWidth="1"/>
    <col min="28" max="16384" width="11.42578125" style="12"/>
  </cols>
  <sheetData>
    <row r="1" spans="1:52" ht="8.25" customHeight="1" thickBot="1">
      <c r="X1" s="442"/>
      <c r="Y1" s="442"/>
      <c r="Z1" s="442"/>
      <c r="AA1" s="442"/>
      <c r="AB1" s="442"/>
      <c r="AC1" s="442"/>
      <c r="AD1" s="442"/>
      <c r="AE1" s="442"/>
      <c r="AF1" s="442"/>
      <c r="AG1" s="442"/>
      <c r="AH1" s="442"/>
      <c r="AI1" s="442"/>
      <c r="AJ1" s="442"/>
      <c r="AK1" s="442"/>
      <c r="AL1" s="442"/>
      <c r="AM1" s="442"/>
      <c r="AN1" s="442"/>
      <c r="AO1" s="442"/>
      <c r="AP1" s="442"/>
      <c r="AQ1" s="442"/>
      <c r="AR1" s="442"/>
      <c r="AS1" s="442"/>
      <c r="AT1" s="442"/>
      <c r="AU1" s="442"/>
      <c r="AV1" s="442"/>
      <c r="AW1" s="442"/>
      <c r="AX1" s="442"/>
      <c r="AY1" s="442"/>
      <c r="AZ1" s="442"/>
    </row>
    <row r="2" spans="1:52" s="13" customFormat="1" ht="20.100000000000001" customHeight="1" thickBot="1">
      <c r="B2" s="996" t="s">
        <v>256</v>
      </c>
      <c r="C2" s="22" t="str">
        <f>Kunde</f>
        <v>Bosch Rodez</v>
      </c>
      <c r="D2" s="899" t="str">
        <f>Anlage</f>
        <v>Montage Magnetanker</v>
      </c>
      <c r="E2" s="900"/>
      <c r="F2" s="900"/>
      <c r="G2" s="900"/>
      <c r="H2" s="900"/>
      <c r="I2" s="900"/>
      <c r="J2" s="900"/>
      <c r="K2" s="901"/>
      <c r="L2" s="688"/>
      <c r="M2" s="688"/>
      <c r="N2" s="688"/>
      <c r="O2" s="688"/>
      <c r="P2" s="688"/>
      <c r="Q2" s="688"/>
      <c r="R2" s="690"/>
      <c r="S2" s="690"/>
      <c r="T2" s="690"/>
      <c r="U2" s="379"/>
      <c r="V2" s="692"/>
      <c r="W2" s="695"/>
      <c r="X2" s="493"/>
      <c r="Y2" s="494"/>
      <c r="Z2" s="494"/>
      <c r="AA2" s="494"/>
      <c r="AB2" s="494"/>
      <c r="AC2" s="494"/>
      <c r="AD2" s="494"/>
      <c r="AE2" s="494"/>
      <c r="AF2" s="494"/>
      <c r="AG2" s="494"/>
      <c r="AH2" s="494"/>
      <c r="AI2" s="494"/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</row>
    <row r="3" spans="1:52" s="13" customFormat="1" ht="20.100000000000001" customHeight="1" thickBot="1">
      <c r="B3" s="1037"/>
      <c r="C3" s="689" t="s">
        <v>241</v>
      </c>
      <c r="D3" s="1052" t="str">
        <f>Übersicht!C14</f>
        <v>Modul 07 leer</v>
      </c>
      <c r="E3" s="1053"/>
      <c r="F3" s="1053"/>
      <c r="G3" s="1053"/>
      <c r="H3" s="1053"/>
      <c r="I3" s="1053"/>
      <c r="J3" s="1053"/>
      <c r="K3" s="1054"/>
      <c r="L3" s="688"/>
      <c r="M3" s="688"/>
      <c r="N3" s="688"/>
      <c r="O3" s="688"/>
      <c r="P3" s="688"/>
      <c r="Q3" s="688"/>
      <c r="R3" s="690"/>
      <c r="S3" s="690"/>
      <c r="T3" s="690"/>
      <c r="U3" s="379"/>
      <c r="V3" s="692"/>
      <c r="W3" s="694">
        <f>Übersicht!F14</f>
        <v>1</v>
      </c>
      <c r="X3" s="493"/>
      <c r="Y3" s="494"/>
      <c r="Z3" s="494"/>
      <c r="AA3" s="494"/>
      <c r="AB3" s="494"/>
      <c r="AC3" s="494"/>
      <c r="AD3" s="494"/>
      <c r="AE3" s="494"/>
      <c r="AF3" s="494"/>
      <c r="AG3" s="494"/>
      <c r="AH3" s="494"/>
      <c r="AI3" s="494"/>
      <c r="AJ3" s="494"/>
      <c r="AK3" s="494"/>
      <c r="AL3" s="494"/>
      <c r="AM3" s="494"/>
      <c r="AN3" s="494"/>
      <c r="AO3" s="494"/>
      <c r="AP3" s="494"/>
      <c r="AQ3" s="494"/>
      <c r="AR3" s="494"/>
      <c r="AS3" s="494"/>
      <c r="AT3" s="494"/>
      <c r="AU3" s="494"/>
      <c r="AV3" s="494"/>
      <c r="AW3" s="494"/>
      <c r="AX3" s="494"/>
      <c r="AY3" s="494"/>
      <c r="AZ3" s="494"/>
    </row>
    <row r="4" spans="1:52" s="13" customFormat="1" ht="20.100000000000001" customHeight="1" thickBot="1">
      <c r="B4" s="997"/>
      <c r="C4" s="691" t="str">
        <f>Angebotsnummer</f>
        <v>A07591000</v>
      </c>
      <c r="D4" s="1055">
        <f>Datum</f>
        <v>45344</v>
      </c>
      <c r="E4" s="1056"/>
      <c r="F4" s="1057" t="str">
        <f>Bearbeiter</f>
        <v>Waas. Harald</v>
      </c>
      <c r="G4" s="1057"/>
      <c r="H4" s="696"/>
      <c r="I4" s="696"/>
      <c r="J4" s="696"/>
      <c r="K4" s="697"/>
      <c r="L4" s="688"/>
      <c r="M4" s="688"/>
      <c r="N4" s="688"/>
      <c r="O4" s="688"/>
      <c r="P4" s="688"/>
      <c r="Q4" s="688"/>
      <c r="R4" s="690"/>
      <c r="S4" s="690"/>
      <c r="T4" s="690"/>
      <c r="U4" s="379"/>
      <c r="V4" s="692"/>
      <c r="W4" s="698">
        <f>Übersicht!V14</f>
        <v>0</v>
      </c>
      <c r="X4" s="495"/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4"/>
      <c r="AK4" s="494"/>
      <c r="AL4" s="494"/>
      <c r="AM4" s="494"/>
      <c r="AN4" s="494"/>
      <c r="AO4" s="494"/>
      <c r="AP4" s="494"/>
      <c r="AQ4" s="494"/>
      <c r="AR4" s="494"/>
      <c r="AS4" s="494"/>
      <c r="AT4" s="494"/>
      <c r="AU4" s="494"/>
      <c r="AV4" s="494"/>
      <c r="AW4" s="494"/>
      <c r="AX4" s="494"/>
      <c r="AY4" s="494"/>
      <c r="AZ4" s="494"/>
    </row>
    <row r="5" spans="1:52" ht="15" customHeight="1" collapsed="1" thickBot="1">
      <c r="T5" s="1"/>
      <c r="U5" s="1"/>
      <c r="X5" s="442"/>
      <c r="Y5" s="442"/>
      <c r="Z5" s="442"/>
      <c r="AA5" s="442"/>
      <c r="AB5" s="442"/>
      <c r="AC5" s="442"/>
      <c r="AD5" s="442"/>
      <c r="AE5" s="442"/>
      <c r="AF5" s="442"/>
      <c r="AG5" s="442"/>
      <c r="AH5" s="442"/>
      <c r="AI5" s="442"/>
      <c r="AJ5" s="442"/>
      <c r="AK5" s="442"/>
      <c r="AL5" s="442"/>
      <c r="AM5" s="442"/>
      <c r="AN5" s="442"/>
      <c r="AO5" s="442"/>
      <c r="AP5" s="442"/>
      <c r="AQ5" s="442"/>
      <c r="AR5" s="442"/>
      <c r="AS5" s="442"/>
      <c r="AT5" s="442"/>
      <c r="AU5" s="442"/>
      <c r="AV5" s="442"/>
      <c r="AW5" s="442"/>
      <c r="AX5" s="442"/>
      <c r="AY5" s="442"/>
      <c r="AZ5" s="442"/>
    </row>
    <row r="6" spans="1:52" s="4" customFormat="1" ht="20.100000000000001" hidden="1" customHeight="1" outlineLevel="1">
      <c r="B6" s="632">
        <v>1</v>
      </c>
      <c r="C6" s="633" t="s">
        <v>185</v>
      </c>
      <c r="D6" s="634">
        <f>SUM(L13,L25,L37,L49,L61,L73,L85,L97,L109,L121,L133,L145,L157,L169,L181,L193,L205,L217,L229,L241,L253,L265,L277,L289,L301,L313,L325,L337,L349,L361)</f>
        <v>0</v>
      </c>
      <c r="E6" s="635">
        <f>Konstruktion</f>
        <v>110.00000000000001</v>
      </c>
      <c r="F6" s="636">
        <f>D6*E6</f>
        <v>0</v>
      </c>
      <c r="G6" s="40"/>
      <c r="H6" s="644">
        <v>5</v>
      </c>
      <c r="I6" s="1045" t="s">
        <v>186</v>
      </c>
      <c r="J6" s="1046"/>
      <c r="K6" s="1047"/>
      <c r="L6" s="645">
        <f>SUM(M13,M25,M37,M49,M61,M73,M85,M97,M109,M121,M133,M145,M157,M169,M181,M193,M205,M217,M229,M241,M253,M265,M277,M289,M301,M313,M325,M337,M349,M361)</f>
        <v>0</v>
      </c>
      <c r="M6" s="1048">
        <f>Hardware</f>
        <v>101.2</v>
      </c>
      <c r="N6" s="1049"/>
      <c r="O6" s="1050">
        <f>L6*M6</f>
        <v>0</v>
      </c>
      <c r="P6" s="1051"/>
      <c r="Q6" s="40"/>
      <c r="R6" s="40"/>
      <c r="S6" s="40"/>
      <c r="T6" s="1"/>
      <c r="U6" s="1"/>
      <c r="V6" s="12"/>
      <c r="W6" s="12"/>
      <c r="X6" s="442"/>
      <c r="Y6" s="496"/>
      <c r="Z6" s="496"/>
      <c r="AA6" s="496"/>
      <c r="AB6" s="496"/>
      <c r="AC6" s="496"/>
      <c r="AD6" s="496"/>
      <c r="AE6" s="496"/>
      <c r="AF6" s="496"/>
      <c r="AG6" s="496"/>
      <c r="AH6" s="496"/>
      <c r="AI6" s="496"/>
      <c r="AJ6" s="496"/>
      <c r="AK6" s="496"/>
      <c r="AL6" s="496"/>
      <c r="AM6" s="496"/>
      <c r="AN6" s="496"/>
      <c r="AO6" s="496"/>
      <c r="AP6" s="496"/>
      <c r="AQ6" s="496"/>
      <c r="AR6" s="496"/>
      <c r="AS6" s="496"/>
      <c r="AT6" s="496"/>
      <c r="AU6" s="496"/>
      <c r="AV6" s="496"/>
      <c r="AW6" s="496"/>
      <c r="AX6" s="496"/>
      <c r="AY6" s="496"/>
      <c r="AZ6" s="496"/>
    </row>
    <row r="7" spans="1:52" ht="20.100000000000001" hidden="1" customHeight="1" outlineLevel="1">
      <c r="B7" s="652">
        <v>2</v>
      </c>
      <c r="C7" s="653" t="s">
        <v>14</v>
      </c>
      <c r="D7" s="654">
        <f>SUM(Q13,Q25,Q37,Q49,Q61,Q73,Q85,Q97,Q109,Q121,Q133,Q145,Q157,Q169,Q181,Q193,Q205,Q217,Q229,Q241,Q253,Q265,Q277,Q289,Q301,Q313,Q325,Q337,Q349,Q361)</f>
        <v>0</v>
      </c>
      <c r="E7" s="655">
        <f>Montage</f>
        <v>90.2</v>
      </c>
      <c r="F7" s="656">
        <f>D7*E7</f>
        <v>0</v>
      </c>
      <c r="G7" s="40"/>
      <c r="H7" s="649">
        <v>6</v>
      </c>
      <c r="I7" s="1030" t="s">
        <v>27</v>
      </c>
      <c r="J7" s="1031"/>
      <c r="K7" s="1032"/>
      <c r="L7" s="650">
        <f>SUM(N13,N25,N37,N49,N61,N73,N85,N97,N109,N121,N133,N145,N157,N169,N181,N193,N205,N217,N229,N241,N253,N265,N277,N289,N301,N313,N325,N337,N349,N361)</f>
        <v>0</v>
      </c>
      <c r="M7" s="1033">
        <f>Software</f>
        <v>115.50000000000001</v>
      </c>
      <c r="N7" s="1034"/>
      <c r="O7" s="1035">
        <f>L7*M7</f>
        <v>0</v>
      </c>
      <c r="P7" s="1036"/>
      <c r="Q7" s="40"/>
      <c r="R7" s="40"/>
      <c r="S7" s="40"/>
      <c r="T7" s="1"/>
      <c r="U7" s="1"/>
      <c r="X7" s="442"/>
      <c r="Y7" s="442"/>
      <c r="Z7" s="442"/>
      <c r="AA7" s="442"/>
      <c r="AB7" s="442"/>
      <c r="AC7" s="442"/>
      <c r="AD7" s="442"/>
      <c r="AE7" s="442"/>
      <c r="AF7" s="442"/>
      <c r="AG7" s="442"/>
      <c r="AH7" s="442"/>
      <c r="AI7" s="442"/>
      <c r="AJ7" s="442"/>
      <c r="AK7" s="442"/>
      <c r="AL7" s="442"/>
      <c r="AM7" s="442"/>
      <c r="AN7" s="442"/>
      <c r="AO7" s="442"/>
      <c r="AP7" s="442"/>
      <c r="AQ7" s="442"/>
      <c r="AR7" s="442"/>
      <c r="AS7" s="442"/>
      <c r="AT7" s="442"/>
      <c r="AU7" s="442"/>
      <c r="AV7" s="442"/>
      <c r="AW7" s="442"/>
      <c r="AX7" s="442"/>
      <c r="AY7" s="442"/>
      <c r="AZ7" s="442"/>
    </row>
    <row r="8" spans="1:52" ht="20.100000000000001" hidden="1" customHeight="1" outlineLevel="1">
      <c r="B8" s="637">
        <v>3</v>
      </c>
      <c r="C8" s="638" t="s">
        <v>15</v>
      </c>
      <c r="D8" s="639">
        <f>SUM(R13,R25,R37,R49,R61,R73,R85,R97,R109,R121,R133,R145,R157,R169,R181,R193,R205,R217,R229,R241,R253,R265,R277,R289,R301,R313,R325,R337,R349,R361)</f>
        <v>0</v>
      </c>
      <c r="E8" s="640">
        <f>Fertigung</f>
        <v>93.500000000000014</v>
      </c>
      <c r="F8" s="641">
        <f>D8*E8</f>
        <v>0</v>
      </c>
      <c r="G8" s="40"/>
      <c r="H8" s="649">
        <v>7</v>
      </c>
      <c r="I8" s="1030" t="s">
        <v>28</v>
      </c>
      <c r="J8" s="1031"/>
      <c r="K8" s="1032"/>
      <c r="L8" s="650">
        <f>SUM(O13,O25,O37,O49,O61,O73,O85,O97,O109,O121,O133,O145,O157,O169,O181,O193,O205,O217,O229,O241,O253,O265,O277,O289,O301,O313,O325,O337,O349,O361)</f>
        <v>0</v>
      </c>
      <c r="M8" s="1033">
        <f>INB</f>
        <v>115.50000000000001</v>
      </c>
      <c r="N8" s="1034"/>
      <c r="O8" s="1035">
        <f>L8*M8</f>
        <v>0</v>
      </c>
      <c r="P8" s="1036"/>
      <c r="Q8" s="40"/>
      <c r="R8" s="40"/>
      <c r="S8" s="40"/>
      <c r="T8" s="1"/>
      <c r="U8" s="1"/>
      <c r="X8" s="442"/>
      <c r="Y8" s="442"/>
      <c r="Z8" s="442"/>
      <c r="AA8" s="442"/>
      <c r="AB8" s="442"/>
      <c r="AC8" s="442"/>
      <c r="AD8" s="442"/>
      <c r="AE8" s="442"/>
      <c r="AF8" s="442"/>
      <c r="AG8" s="442"/>
      <c r="AH8" s="442"/>
      <c r="AI8" s="442"/>
      <c r="AJ8" s="442"/>
      <c r="AK8" s="442"/>
      <c r="AL8" s="442"/>
      <c r="AM8" s="442"/>
      <c r="AN8" s="442"/>
      <c r="AO8" s="442"/>
      <c r="AP8" s="442"/>
      <c r="AQ8" s="442"/>
      <c r="AR8" s="442"/>
      <c r="AS8" s="442"/>
      <c r="AT8" s="442"/>
      <c r="AU8" s="442"/>
      <c r="AV8" s="442"/>
      <c r="AW8" s="442"/>
      <c r="AX8" s="442"/>
      <c r="AY8" s="442"/>
      <c r="AZ8" s="442"/>
    </row>
    <row r="9" spans="1:52" ht="19.5" hidden="1" customHeight="1" outlineLevel="1" thickBot="1">
      <c r="B9" s="658">
        <v>4</v>
      </c>
      <c r="C9" s="659" t="s">
        <v>12</v>
      </c>
      <c r="D9" s="660"/>
      <c r="E9" s="661" t="s">
        <v>18</v>
      </c>
      <c r="F9" s="662">
        <f>SUM(U13,U25,U37,U49,U61,U73,U85,U97,U109,U121,U133,U145,U157,U169,U181,U193,U205,U217,U229,U241,U253,U265,U277,U289,U301,U313,U325,U337,U349,U361)</f>
        <v>0</v>
      </c>
      <c r="G9" s="40"/>
      <c r="H9" s="646">
        <v>8</v>
      </c>
      <c r="I9" s="1038" t="s">
        <v>29</v>
      </c>
      <c r="J9" s="1039"/>
      <c r="K9" s="1040"/>
      <c r="L9" s="647">
        <f>SUM(P13,P25,P37,P49,P61,P73,P85,P97,P109,P121,P133,P145,P157,P169,P181,P193,P205,P217,P229,P241,P253,P265,P277,P289,P301,P313,P325,P337,P349,P361)</f>
        <v>0</v>
      </c>
      <c r="M9" s="1041">
        <f>Elektrik</f>
        <v>90.2</v>
      </c>
      <c r="N9" s="1042"/>
      <c r="O9" s="1043">
        <f>L9*M9</f>
        <v>0</v>
      </c>
      <c r="P9" s="1044"/>
      <c r="Q9" s="40"/>
      <c r="R9" s="40"/>
      <c r="S9" s="40"/>
      <c r="T9" s="1"/>
      <c r="U9" s="1"/>
      <c r="X9" s="442"/>
      <c r="Y9" s="442"/>
      <c r="Z9" s="442"/>
      <c r="AA9" s="442"/>
      <c r="AB9" s="442"/>
      <c r="AC9" s="442"/>
      <c r="AD9" s="442"/>
      <c r="AE9" s="442"/>
      <c r="AF9" s="442"/>
      <c r="AG9" s="442"/>
      <c r="AH9" s="442"/>
      <c r="AI9" s="442"/>
      <c r="AJ9" s="442"/>
      <c r="AK9" s="442"/>
      <c r="AL9" s="442"/>
      <c r="AM9" s="442"/>
      <c r="AN9" s="442"/>
      <c r="AO9" s="442"/>
      <c r="AP9" s="442"/>
      <c r="AQ9" s="442"/>
      <c r="AR9" s="442"/>
      <c r="AS9" s="442"/>
      <c r="AT9" s="442"/>
      <c r="AU9" s="442"/>
      <c r="AV9" s="442"/>
      <c r="AW9" s="442"/>
      <c r="AX9" s="442"/>
      <c r="AY9" s="442"/>
      <c r="AZ9" s="442"/>
    </row>
    <row r="10" spans="1:52" ht="15" hidden="1" customHeight="1" outlineLevel="1" thickBot="1">
      <c r="A10" s="19"/>
      <c r="B10" s="30"/>
      <c r="C10" s="36"/>
      <c r="D10" s="36"/>
      <c r="E10" s="36"/>
      <c r="F10" s="25"/>
      <c r="G10" s="25"/>
      <c r="H10" s="25"/>
      <c r="I10" s="28"/>
      <c r="J10" s="28"/>
      <c r="K10" s="24"/>
      <c r="L10" s="27"/>
      <c r="M10" s="27"/>
      <c r="N10" s="27"/>
      <c r="O10" s="27"/>
      <c r="P10" s="27"/>
      <c r="Q10" s="26"/>
      <c r="R10" s="29"/>
      <c r="S10" s="29"/>
      <c r="T10" s="29"/>
      <c r="U10" s="29"/>
      <c r="V10" s="25"/>
      <c r="X10" s="442"/>
      <c r="Y10" s="442"/>
      <c r="Z10" s="442"/>
      <c r="AA10" s="442"/>
      <c r="AB10" s="442"/>
      <c r="AC10" s="442"/>
      <c r="AD10" s="442"/>
      <c r="AE10" s="442"/>
      <c r="AF10" s="442"/>
      <c r="AG10" s="442"/>
      <c r="AH10" s="442"/>
      <c r="AI10" s="442"/>
      <c r="AJ10" s="442"/>
      <c r="AK10" s="442"/>
      <c r="AL10" s="442"/>
      <c r="AM10" s="442"/>
      <c r="AN10" s="442"/>
      <c r="AO10" s="442"/>
      <c r="AP10" s="442"/>
      <c r="AQ10" s="442"/>
      <c r="AR10" s="442"/>
      <c r="AS10" s="442"/>
      <c r="AT10" s="442"/>
      <c r="AU10" s="442"/>
      <c r="AV10" s="442"/>
      <c r="AW10" s="442"/>
      <c r="AX10" s="442"/>
      <c r="AY10" s="442"/>
      <c r="AZ10" s="442"/>
    </row>
    <row r="11" spans="1:52" ht="20.100000000000001" customHeight="1" collapsed="1" thickBot="1">
      <c r="B11" s="39" t="s">
        <v>11</v>
      </c>
      <c r="C11" s="1027" t="s">
        <v>17</v>
      </c>
      <c r="D11" s="1028"/>
      <c r="E11" s="1028"/>
      <c r="F11" s="1029"/>
      <c r="G11" s="1027" t="s">
        <v>2</v>
      </c>
      <c r="H11" s="1028"/>
      <c r="I11" s="1028"/>
      <c r="J11" s="1028"/>
      <c r="K11" s="1029"/>
      <c r="L11" s="591" t="s">
        <v>247</v>
      </c>
      <c r="M11" s="648" t="s">
        <v>248</v>
      </c>
      <c r="N11" s="651" t="s">
        <v>25</v>
      </c>
      <c r="O11" s="651" t="s">
        <v>249</v>
      </c>
      <c r="P11" s="648" t="s">
        <v>246</v>
      </c>
      <c r="Q11" s="657" t="s">
        <v>250</v>
      </c>
      <c r="R11" s="591" t="s">
        <v>245</v>
      </c>
      <c r="S11" s="663" t="s">
        <v>21</v>
      </c>
      <c r="T11" s="663" t="s">
        <v>24</v>
      </c>
      <c r="U11" s="664" t="s">
        <v>275</v>
      </c>
      <c r="V11" s="642" t="s">
        <v>251</v>
      </c>
      <c r="W11" s="47" t="s">
        <v>6</v>
      </c>
      <c r="X11" s="442"/>
      <c r="Y11" s="442"/>
      <c r="Z11" s="442"/>
      <c r="AA11" s="442"/>
      <c r="AB11" s="442"/>
      <c r="AC11" s="442"/>
      <c r="AD11" s="442"/>
      <c r="AE11" s="442"/>
      <c r="AF11" s="442"/>
      <c r="AG11" s="442"/>
      <c r="AH11" s="442"/>
      <c r="AI11" s="442"/>
      <c r="AJ11" s="442"/>
      <c r="AK11" s="442"/>
      <c r="AL11" s="442"/>
      <c r="AM11" s="442"/>
      <c r="AN11" s="442"/>
      <c r="AO11" s="442"/>
      <c r="AP11" s="442"/>
      <c r="AQ11" s="442"/>
      <c r="AR11" s="442"/>
      <c r="AS11" s="442"/>
      <c r="AT11" s="442"/>
      <c r="AU11" s="442"/>
      <c r="AV11" s="442"/>
      <c r="AW11" s="442"/>
      <c r="AX11" s="442"/>
      <c r="AY11" s="442"/>
      <c r="AZ11" s="442"/>
    </row>
    <row r="12" spans="1:52" ht="3" customHeight="1">
      <c r="B12" s="504"/>
      <c r="C12" s="57"/>
      <c r="D12" s="56"/>
      <c r="E12" s="56"/>
      <c r="F12" s="290"/>
      <c r="G12" s="57"/>
      <c r="H12" s="56"/>
      <c r="I12" s="56"/>
      <c r="J12" s="430"/>
      <c r="K12" s="430"/>
      <c r="L12" s="55"/>
      <c r="M12" s="55"/>
      <c r="N12" s="55"/>
      <c r="O12" s="55"/>
      <c r="P12" s="55"/>
      <c r="Q12" s="55"/>
      <c r="R12" s="55"/>
      <c r="S12" s="56"/>
      <c r="T12" s="57"/>
      <c r="U12" s="60"/>
      <c r="V12" s="55"/>
      <c r="W12" s="55"/>
      <c r="X12" s="442"/>
      <c r="Y12" s="442"/>
      <c r="Z12" s="442"/>
      <c r="AA12" s="442"/>
      <c r="AB12" s="442"/>
      <c r="AC12" s="442"/>
      <c r="AD12" s="442"/>
      <c r="AE12" s="442"/>
      <c r="AF12" s="442"/>
      <c r="AG12" s="442"/>
      <c r="AH12" s="442"/>
      <c r="AI12" s="442"/>
      <c r="AJ12" s="442"/>
      <c r="AK12" s="442"/>
      <c r="AL12" s="442"/>
      <c r="AM12" s="442"/>
      <c r="AN12" s="442"/>
      <c r="AO12" s="442"/>
      <c r="AP12" s="442"/>
      <c r="AQ12" s="442"/>
      <c r="AR12" s="442"/>
      <c r="AS12" s="442"/>
      <c r="AT12" s="442"/>
      <c r="AU12" s="442"/>
      <c r="AV12" s="442"/>
      <c r="AW12" s="442"/>
      <c r="AX12" s="442"/>
      <c r="AY12" s="442"/>
      <c r="AZ12" s="442"/>
    </row>
    <row r="13" spans="1:52" ht="20.100000000000001" customHeight="1" collapsed="1">
      <c r="B13" s="714">
        <v>1</v>
      </c>
      <c r="C13" s="1013"/>
      <c r="D13" s="1014"/>
      <c r="E13" s="1014"/>
      <c r="F13" s="1015"/>
      <c r="G13" s="1016"/>
      <c r="H13" s="1017"/>
      <c r="I13" s="1017"/>
      <c r="J13" s="1017"/>
      <c r="K13" s="1018"/>
      <c r="L13" s="701">
        <f t="shared" ref="L13:R13" si="0">SUM(L14:L23)</f>
        <v>0</v>
      </c>
      <c r="M13" s="702">
        <f t="shared" si="0"/>
        <v>0</v>
      </c>
      <c r="N13" s="703">
        <f t="shared" si="0"/>
        <v>0</v>
      </c>
      <c r="O13" s="703">
        <f t="shared" si="0"/>
        <v>0</v>
      </c>
      <c r="P13" s="702">
        <f t="shared" si="0"/>
        <v>0</v>
      </c>
      <c r="Q13" s="704">
        <f t="shared" si="0"/>
        <v>0</v>
      </c>
      <c r="R13" s="701">
        <f t="shared" si="0"/>
        <v>0</v>
      </c>
      <c r="S13" s="705">
        <v>1</v>
      </c>
      <c r="T13" s="706">
        <f>(S14*T14)+(S15*T15)+(S16*T16)+(S17*T17)+(S18*T18)+(S19*T19)+(S20*T20)+(S21*T21)+(S22*T22)+(S23*T23)</f>
        <v>0</v>
      </c>
      <c r="U13" s="665">
        <f t="shared" ref="U13:U23" si="1">S13*T13*(1+MGKZ)*(1+Gewinn)*(1+Sicherheit)</f>
        <v>0</v>
      </c>
      <c r="V13" s="643">
        <f t="shared" ref="V13:V23" si="2">R13*Fertigung</f>
        <v>0</v>
      </c>
      <c r="W13" s="50">
        <f>L13*$E$6+M13*$M$6+N13*$M$7+O13*$M$8+P13*$E$7+Q13*$M$9+U13+V13</f>
        <v>0</v>
      </c>
      <c r="X13" s="442"/>
      <c r="Y13" s="442"/>
      <c r="Z13" s="442"/>
      <c r="AA13" s="442"/>
      <c r="AB13" s="442"/>
      <c r="AC13" s="442"/>
      <c r="AD13" s="442"/>
      <c r="AE13" s="442"/>
      <c r="AF13" s="442"/>
      <c r="AG13" s="442"/>
      <c r="AH13" s="442"/>
      <c r="AI13" s="442"/>
      <c r="AJ13" s="442"/>
      <c r="AK13" s="442"/>
      <c r="AL13" s="442"/>
      <c r="AM13" s="442"/>
      <c r="AN13" s="442"/>
      <c r="AO13" s="442"/>
      <c r="AP13" s="442"/>
      <c r="AQ13" s="442"/>
      <c r="AR13" s="442"/>
      <c r="AS13" s="442"/>
      <c r="AT13" s="442"/>
      <c r="AU13" s="442"/>
      <c r="AV13" s="442"/>
      <c r="AW13" s="442"/>
      <c r="AX13" s="442"/>
      <c r="AY13" s="442"/>
      <c r="AZ13" s="442"/>
    </row>
    <row r="14" spans="1:52" ht="18" hidden="1" customHeight="1" outlineLevel="1">
      <c r="B14" s="433"/>
      <c r="C14" s="1002"/>
      <c r="D14" s="1003"/>
      <c r="E14" s="1003"/>
      <c r="F14" s="1004"/>
      <c r="G14" s="1005"/>
      <c r="H14" s="1006"/>
      <c r="I14" s="1006"/>
      <c r="J14" s="1006"/>
      <c r="K14" s="1007"/>
      <c r="L14" s="715"/>
      <c r="M14" s="715"/>
      <c r="N14" s="715"/>
      <c r="O14" s="715"/>
      <c r="P14" s="715"/>
      <c r="Q14" s="715"/>
      <c r="R14" s="715"/>
      <c r="S14" s="716"/>
      <c r="T14" s="717"/>
      <c r="U14" s="720">
        <f t="shared" si="1"/>
        <v>0</v>
      </c>
      <c r="V14" s="721">
        <f t="shared" si="2"/>
        <v>0</v>
      </c>
      <c r="W14" s="722">
        <f t="shared" ref="W14:W23" si="3">L14*$E$6+M14*$M$6+N14*$M$7+O14*$M$8+P14*$E$7+Q14*$M$9+U14+V14</f>
        <v>0</v>
      </c>
      <c r="X14" s="442"/>
      <c r="Y14" s="442"/>
      <c r="Z14" s="442"/>
      <c r="AA14" s="442"/>
      <c r="AB14" s="442"/>
      <c r="AC14" s="442"/>
      <c r="AD14" s="442"/>
      <c r="AE14" s="442"/>
      <c r="AF14" s="442"/>
      <c r="AG14" s="442"/>
      <c r="AH14" s="442"/>
      <c r="AI14" s="442"/>
      <c r="AJ14" s="442"/>
      <c r="AK14" s="442"/>
      <c r="AL14" s="442"/>
      <c r="AM14" s="442"/>
      <c r="AN14" s="442"/>
      <c r="AO14" s="442"/>
      <c r="AP14" s="442"/>
      <c r="AQ14" s="442"/>
      <c r="AR14" s="442"/>
      <c r="AS14" s="442"/>
      <c r="AT14" s="442"/>
      <c r="AU14" s="442"/>
      <c r="AV14" s="442"/>
      <c r="AW14" s="442"/>
      <c r="AX14" s="442"/>
      <c r="AY14" s="442"/>
      <c r="AZ14" s="442"/>
    </row>
    <row r="15" spans="1:52" ht="18" hidden="1" customHeight="1" outlineLevel="1">
      <c r="B15" s="434"/>
      <c r="C15" s="1002"/>
      <c r="D15" s="1003"/>
      <c r="E15" s="1003"/>
      <c r="F15" s="1004"/>
      <c r="G15" s="1005"/>
      <c r="H15" s="1006"/>
      <c r="I15" s="1006"/>
      <c r="J15" s="1006"/>
      <c r="K15" s="1007"/>
      <c r="L15" s="715"/>
      <c r="M15" s="715"/>
      <c r="N15" s="715"/>
      <c r="O15" s="715"/>
      <c r="P15" s="715"/>
      <c r="Q15" s="715"/>
      <c r="R15" s="715"/>
      <c r="S15" s="716"/>
      <c r="T15" s="717"/>
      <c r="U15" s="720">
        <f t="shared" si="1"/>
        <v>0</v>
      </c>
      <c r="V15" s="721">
        <f t="shared" si="2"/>
        <v>0</v>
      </c>
      <c r="W15" s="722">
        <f t="shared" si="3"/>
        <v>0</v>
      </c>
      <c r="X15" s="442"/>
      <c r="Y15" s="442"/>
      <c r="Z15" s="442"/>
      <c r="AA15" s="442"/>
      <c r="AB15" s="442"/>
      <c r="AC15" s="442"/>
      <c r="AD15" s="442"/>
      <c r="AE15" s="442"/>
      <c r="AF15" s="442"/>
      <c r="AG15" s="442"/>
      <c r="AH15" s="442"/>
      <c r="AI15" s="442"/>
      <c r="AJ15" s="442"/>
      <c r="AK15" s="442"/>
      <c r="AL15" s="442"/>
      <c r="AM15" s="442"/>
      <c r="AN15" s="442"/>
      <c r="AO15" s="442"/>
      <c r="AP15" s="442"/>
      <c r="AQ15" s="442"/>
      <c r="AR15" s="442"/>
      <c r="AS15" s="442"/>
      <c r="AT15" s="442"/>
      <c r="AU15" s="442"/>
      <c r="AV15" s="442"/>
      <c r="AW15" s="442"/>
      <c r="AX15" s="442"/>
      <c r="AY15" s="442"/>
      <c r="AZ15" s="442"/>
    </row>
    <row r="16" spans="1:52" ht="18" hidden="1" customHeight="1" outlineLevel="1">
      <c r="B16" s="434"/>
      <c r="C16" s="1002"/>
      <c r="D16" s="1003"/>
      <c r="E16" s="1003"/>
      <c r="F16" s="1004"/>
      <c r="G16" s="1005"/>
      <c r="H16" s="1006"/>
      <c r="I16" s="1006"/>
      <c r="J16" s="1006"/>
      <c r="K16" s="1007"/>
      <c r="L16" s="715"/>
      <c r="M16" s="715"/>
      <c r="N16" s="715"/>
      <c r="O16" s="715"/>
      <c r="P16" s="715"/>
      <c r="Q16" s="715"/>
      <c r="R16" s="715"/>
      <c r="S16" s="716"/>
      <c r="T16" s="717"/>
      <c r="U16" s="720">
        <f t="shared" si="1"/>
        <v>0</v>
      </c>
      <c r="V16" s="721">
        <f t="shared" si="2"/>
        <v>0</v>
      </c>
      <c r="W16" s="722">
        <f t="shared" si="3"/>
        <v>0</v>
      </c>
      <c r="X16" s="442"/>
      <c r="Y16" s="442"/>
      <c r="Z16" s="442"/>
      <c r="AA16" s="442"/>
      <c r="AB16" s="442"/>
      <c r="AC16" s="442"/>
      <c r="AD16" s="442"/>
      <c r="AE16" s="442"/>
      <c r="AF16" s="442"/>
      <c r="AG16" s="442"/>
      <c r="AH16" s="442"/>
      <c r="AI16" s="442"/>
      <c r="AJ16" s="442"/>
      <c r="AK16" s="442"/>
      <c r="AL16" s="442"/>
      <c r="AM16" s="442"/>
      <c r="AN16" s="442"/>
      <c r="AO16" s="442"/>
      <c r="AP16" s="442"/>
      <c r="AQ16" s="442"/>
      <c r="AR16" s="442"/>
      <c r="AS16" s="442"/>
      <c r="AT16" s="442"/>
      <c r="AU16" s="442"/>
      <c r="AV16" s="442"/>
      <c r="AW16" s="442"/>
      <c r="AX16" s="442"/>
      <c r="AY16" s="442"/>
      <c r="AZ16" s="442"/>
    </row>
    <row r="17" spans="2:52" ht="18" hidden="1" customHeight="1" outlineLevel="1">
      <c r="B17" s="434"/>
      <c r="C17" s="1002"/>
      <c r="D17" s="1003"/>
      <c r="E17" s="1003"/>
      <c r="F17" s="1004"/>
      <c r="G17" s="1005"/>
      <c r="H17" s="1006"/>
      <c r="I17" s="1006"/>
      <c r="J17" s="1006"/>
      <c r="K17" s="1007"/>
      <c r="L17" s="715"/>
      <c r="M17" s="715"/>
      <c r="N17" s="715"/>
      <c r="O17" s="715"/>
      <c r="P17" s="715"/>
      <c r="Q17" s="715"/>
      <c r="R17" s="715"/>
      <c r="S17" s="716"/>
      <c r="T17" s="717"/>
      <c r="U17" s="720">
        <f t="shared" si="1"/>
        <v>0</v>
      </c>
      <c r="V17" s="721">
        <f t="shared" si="2"/>
        <v>0</v>
      </c>
      <c r="W17" s="722">
        <f t="shared" si="3"/>
        <v>0</v>
      </c>
      <c r="X17" s="442"/>
      <c r="Y17" s="442"/>
      <c r="Z17" s="442"/>
      <c r="AA17" s="442"/>
      <c r="AB17" s="442"/>
      <c r="AC17" s="442"/>
      <c r="AD17" s="442"/>
      <c r="AE17" s="442"/>
      <c r="AF17" s="442"/>
      <c r="AG17" s="442"/>
      <c r="AH17" s="442"/>
      <c r="AI17" s="442"/>
      <c r="AJ17" s="442"/>
      <c r="AK17" s="442"/>
      <c r="AL17" s="442"/>
      <c r="AM17" s="442"/>
      <c r="AN17" s="442"/>
      <c r="AO17" s="442"/>
      <c r="AP17" s="442"/>
      <c r="AQ17" s="442"/>
      <c r="AR17" s="442"/>
      <c r="AS17" s="442"/>
      <c r="AT17" s="442"/>
      <c r="AU17" s="442"/>
      <c r="AV17" s="442"/>
      <c r="AW17" s="442"/>
      <c r="AX17" s="442"/>
      <c r="AY17" s="442"/>
      <c r="AZ17" s="442"/>
    </row>
    <row r="18" spans="2:52" ht="18" hidden="1" customHeight="1" outlineLevel="1">
      <c r="B18" s="434"/>
      <c r="C18" s="1002"/>
      <c r="D18" s="1003"/>
      <c r="E18" s="1003"/>
      <c r="F18" s="1004"/>
      <c r="G18" s="1005"/>
      <c r="H18" s="1006"/>
      <c r="I18" s="1006"/>
      <c r="J18" s="1006"/>
      <c r="K18" s="1007"/>
      <c r="L18" s="715"/>
      <c r="M18" s="715"/>
      <c r="N18" s="715"/>
      <c r="O18" s="715"/>
      <c r="P18" s="715"/>
      <c r="Q18" s="715"/>
      <c r="R18" s="715"/>
      <c r="S18" s="716"/>
      <c r="T18" s="717"/>
      <c r="U18" s="720">
        <f t="shared" si="1"/>
        <v>0</v>
      </c>
      <c r="V18" s="721">
        <f t="shared" si="2"/>
        <v>0</v>
      </c>
      <c r="W18" s="722">
        <f t="shared" si="3"/>
        <v>0</v>
      </c>
      <c r="X18" s="442"/>
      <c r="Y18" s="442"/>
      <c r="Z18" s="442"/>
      <c r="AA18" s="442"/>
      <c r="AB18" s="442"/>
      <c r="AC18" s="442"/>
      <c r="AD18" s="442"/>
      <c r="AE18" s="442"/>
      <c r="AF18" s="442"/>
      <c r="AG18" s="442"/>
      <c r="AH18" s="442"/>
      <c r="AI18" s="442"/>
      <c r="AJ18" s="442"/>
      <c r="AK18" s="442"/>
      <c r="AL18" s="442"/>
      <c r="AM18" s="442"/>
      <c r="AN18" s="442"/>
      <c r="AO18" s="442"/>
      <c r="AP18" s="442"/>
      <c r="AQ18" s="442"/>
      <c r="AR18" s="442"/>
      <c r="AS18" s="442"/>
      <c r="AT18" s="442"/>
      <c r="AU18" s="442"/>
      <c r="AV18" s="442"/>
      <c r="AW18" s="442"/>
      <c r="AX18" s="442"/>
      <c r="AY18" s="442"/>
      <c r="AZ18" s="442"/>
    </row>
    <row r="19" spans="2:52" ht="18" hidden="1" customHeight="1" outlineLevel="1">
      <c r="B19" s="434"/>
      <c r="C19" s="1002"/>
      <c r="D19" s="1003"/>
      <c r="E19" s="1003"/>
      <c r="F19" s="1004"/>
      <c r="G19" s="1005"/>
      <c r="H19" s="1006"/>
      <c r="I19" s="1006"/>
      <c r="J19" s="1006"/>
      <c r="K19" s="1007"/>
      <c r="L19" s="715"/>
      <c r="M19" s="715"/>
      <c r="N19" s="715"/>
      <c r="O19" s="715"/>
      <c r="P19" s="715"/>
      <c r="Q19" s="715"/>
      <c r="R19" s="715"/>
      <c r="S19" s="716"/>
      <c r="T19" s="717"/>
      <c r="U19" s="720">
        <f t="shared" si="1"/>
        <v>0</v>
      </c>
      <c r="V19" s="721">
        <f t="shared" si="2"/>
        <v>0</v>
      </c>
      <c r="W19" s="722">
        <f t="shared" si="3"/>
        <v>0</v>
      </c>
      <c r="X19" s="442"/>
      <c r="Y19" s="442"/>
      <c r="Z19" s="442"/>
      <c r="AA19" s="442"/>
      <c r="AB19" s="442"/>
      <c r="AC19" s="442"/>
      <c r="AD19" s="442"/>
      <c r="AE19" s="442"/>
      <c r="AF19" s="442"/>
      <c r="AG19" s="442"/>
      <c r="AH19" s="442"/>
      <c r="AI19" s="442"/>
      <c r="AJ19" s="442"/>
      <c r="AK19" s="442"/>
      <c r="AL19" s="442"/>
      <c r="AM19" s="442"/>
      <c r="AN19" s="442"/>
      <c r="AO19" s="442"/>
      <c r="AP19" s="442"/>
      <c r="AQ19" s="442"/>
      <c r="AR19" s="442"/>
      <c r="AS19" s="442"/>
      <c r="AT19" s="442"/>
      <c r="AU19" s="442"/>
      <c r="AV19" s="442"/>
      <c r="AW19" s="442"/>
      <c r="AX19" s="442"/>
      <c r="AY19" s="442"/>
      <c r="AZ19" s="442"/>
    </row>
    <row r="20" spans="2:52" ht="18" hidden="1" customHeight="1" outlineLevel="1">
      <c r="B20" s="434"/>
      <c r="C20" s="1002"/>
      <c r="D20" s="1003"/>
      <c r="E20" s="1003"/>
      <c r="F20" s="1004"/>
      <c r="G20" s="1005"/>
      <c r="H20" s="1006"/>
      <c r="I20" s="1006"/>
      <c r="J20" s="1006"/>
      <c r="K20" s="1007"/>
      <c r="L20" s="715"/>
      <c r="M20" s="715"/>
      <c r="N20" s="715"/>
      <c r="O20" s="715"/>
      <c r="P20" s="715"/>
      <c r="Q20" s="715"/>
      <c r="R20" s="715"/>
      <c r="S20" s="716"/>
      <c r="T20" s="717"/>
      <c r="U20" s="720">
        <f t="shared" si="1"/>
        <v>0</v>
      </c>
      <c r="V20" s="721">
        <f t="shared" si="2"/>
        <v>0</v>
      </c>
      <c r="W20" s="722">
        <f t="shared" si="3"/>
        <v>0</v>
      </c>
      <c r="X20" s="442"/>
      <c r="Y20" s="442"/>
      <c r="Z20" s="442"/>
      <c r="AA20" s="442"/>
      <c r="AB20" s="442"/>
      <c r="AC20" s="442"/>
      <c r="AD20" s="442"/>
      <c r="AE20" s="442"/>
      <c r="AF20" s="442"/>
      <c r="AG20" s="442"/>
      <c r="AH20" s="442"/>
      <c r="AI20" s="442"/>
      <c r="AJ20" s="442"/>
      <c r="AK20" s="442"/>
      <c r="AL20" s="442"/>
      <c r="AM20" s="442"/>
      <c r="AN20" s="442"/>
      <c r="AO20" s="442"/>
      <c r="AP20" s="442"/>
      <c r="AQ20" s="442"/>
      <c r="AR20" s="442"/>
      <c r="AS20" s="442"/>
      <c r="AT20" s="442"/>
      <c r="AU20" s="442"/>
      <c r="AV20" s="442"/>
      <c r="AW20" s="442"/>
      <c r="AX20" s="442"/>
      <c r="AY20" s="442"/>
      <c r="AZ20" s="442"/>
    </row>
    <row r="21" spans="2:52" ht="18" hidden="1" customHeight="1" outlineLevel="1">
      <c r="B21" s="434"/>
      <c r="C21" s="1002"/>
      <c r="D21" s="1003"/>
      <c r="E21" s="1003"/>
      <c r="F21" s="1004"/>
      <c r="G21" s="1005"/>
      <c r="H21" s="1006"/>
      <c r="I21" s="1006"/>
      <c r="J21" s="1006"/>
      <c r="K21" s="1007"/>
      <c r="L21" s="715"/>
      <c r="M21" s="715"/>
      <c r="N21" s="715"/>
      <c r="O21" s="715"/>
      <c r="P21" s="715"/>
      <c r="Q21" s="715"/>
      <c r="R21" s="715"/>
      <c r="S21" s="716"/>
      <c r="T21" s="717"/>
      <c r="U21" s="720">
        <f t="shared" si="1"/>
        <v>0</v>
      </c>
      <c r="V21" s="721">
        <f t="shared" si="2"/>
        <v>0</v>
      </c>
      <c r="W21" s="722">
        <f t="shared" si="3"/>
        <v>0</v>
      </c>
      <c r="X21" s="442"/>
      <c r="Y21" s="442"/>
      <c r="Z21" s="442"/>
      <c r="AA21" s="442"/>
      <c r="AB21" s="442"/>
      <c r="AC21" s="442"/>
      <c r="AD21" s="442"/>
      <c r="AE21" s="442"/>
      <c r="AF21" s="442"/>
      <c r="AG21" s="442"/>
      <c r="AH21" s="442"/>
      <c r="AI21" s="442"/>
      <c r="AJ21" s="442"/>
      <c r="AK21" s="442"/>
      <c r="AL21" s="442"/>
      <c r="AM21" s="442"/>
      <c r="AN21" s="442"/>
      <c r="AO21" s="442"/>
      <c r="AP21" s="442"/>
      <c r="AQ21" s="442"/>
      <c r="AR21" s="442"/>
      <c r="AS21" s="442"/>
      <c r="AT21" s="442"/>
      <c r="AU21" s="442"/>
      <c r="AV21" s="442"/>
      <c r="AW21" s="442"/>
      <c r="AX21" s="442"/>
      <c r="AY21" s="442"/>
      <c r="AZ21" s="442"/>
    </row>
    <row r="22" spans="2:52" ht="18" hidden="1" customHeight="1" outlineLevel="1">
      <c r="B22" s="434"/>
      <c r="C22" s="1002"/>
      <c r="D22" s="1003"/>
      <c r="E22" s="1003"/>
      <c r="F22" s="1004"/>
      <c r="G22" s="1005"/>
      <c r="H22" s="1006"/>
      <c r="I22" s="1006"/>
      <c r="J22" s="1006"/>
      <c r="K22" s="1007"/>
      <c r="L22" s="715"/>
      <c r="M22" s="715"/>
      <c r="N22" s="715"/>
      <c r="O22" s="715"/>
      <c r="P22" s="715"/>
      <c r="Q22" s="715"/>
      <c r="R22" s="715"/>
      <c r="S22" s="716"/>
      <c r="T22" s="717"/>
      <c r="U22" s="720">
        <f t="shared" si="1"/>
        <v>0</v>
      </c>
      <c r="V22" s="721">
        <f t="shared" si="2"/>
        <v>0</v>
      </c>
      <c r="W22" s="722">
        <f t="shared" si="3"/>
        <v>0</v>
      </c>
      <c r="X22" s="442"/>
      <c r="Y22" s="442"/>
      <c r="Z22" s="442"/>
      <c r="AA22" s="442"/>
      <c r="AB22" s="442"/>
      <c r="AC22" s="442"/>
      <c r="AD22" s="442"/>
      <c r="AE22" s="442"/>
      <c r="AF22" s="442"/>
      <c r="AG22" s="442"/>
      <c r="AH22" s="442"/>
      <c r="AI22" s="442"/>
      <c r="AJ22" s="442"/>
      <c r="AK22" s="442"/>
      <c r="AL22" s="442"/>
      <c r="AM22" s="442"/>
      <c r="AN22" s="442"/>
      <c r="AO22" s="442"/>
      <c r="AP22" s="442"/>
      <c r="AQ22" s="442"/>
      <c r="AR22" s="442"/>
      <c r="AS22" s="442"/>
      <c r="AT22" s="442"/>
      <c r="AU22" s="442"/>
      <c r="AV22" s="442"/>
      <c r="AW22" s="442"/>
      <c r="AX22" s="442"/>
      <c r="AY22" s="442"/>
      <c r="AZ22" s="442"/>
    </row>
    <row r="23" spans="2:52" ht="18" hidden="1" customHeight="1" outlineLevel="1">
      <c r="B23" s="434"/>
      <c r="C23" s="1002"/>
      <c r="D23" s="1003"/>
      <c r="E23" s="1003"/>
      <c r="F23" s="1004"/>
      <c r="G23" s="1005"/>
      <c r="H23" s="1006"/>
      <c r="I23" s="1006"/>
      <c r="J23" s="1006"/>
      <c r="K23" s="1007"/>
      <c r="L23" s="715"/>
      <c r="M23" s="715"/>
      <c r="N23" s="715"/>
      <c r="O23" s="715"/>
      <c r="P23" s="715"/>
      <c r="Q23" s="715"/>
      <c r="R23" s="715"/>
      <c r="S23" s="716"/>
      <c r="T23" s="717"/>
      <c r="U23" s="720">
        <f t="shared" si="1"/>
        <v>0</v>
      </c>
      <c r="V23" s="721">
        <f t="shared" si="2"/>
        <v>0</v>
      </c>
      <c r="W23" s="722">
        <f t="shared" si="3"/>
        <v>0</v>
      </c>
      <c r="X23" s="442"/>
      <c r="Y23" s="442"/>
      <c r="Z23" s="442"/>
      <c r="AA23" s="442"/>
      <c r="AB23" s="442"/>
      <c r="AC23" s="442"/>
      <c r="AD23" s="442"/>
      <c r="AE23" s="442"/>
      <c r="AF23" s="442"/>
      <c r="AG23" s="442"/>
      <c r="AH23" s="442"/>
      <c r="AI23" s="442"/>
      <c r="AJ23" s="442"/>
      <c r="AK23" s="442"/>
      <c r="AL23" s="442"/>
      <c r="AM23" s="442"/>
      <c r="AN23" s="442"/>
      <c r="AO23" s="442"/>
      <c r="AP23" s="442"/>
      <c r="AQ23" s="442"/>
      <c r="AR23" s="442"/>
      <c r="AS23" s="442"/>
      <c r="AT23" s="442"/>
      <c r="AU23" s="442"/>
      <c r="AV23" s="442"/>
      <c r="AW23" s="442"/>
      <c r="AX23" s="442"/>
      <c r="AY23" s="442"/>
      <c r="AZ23" s="442"/>
    </row>
    <row r="24" spans="2:52" ht="9.9499999999999993" hidden="1" customHeight="1" outlineLevel="1">
      <c r="B24" s="435"/>
      <c r="C24" s="437"/>
      <c r="D24" s="437"/>
      <c r="E24" s="437"/>
      <c r="F24" s="437"/>
      <c r="G24" s="436"/>
      <c r="H24" s="436"/>
      <c r="I24" s="436"/>
      <c r="J24" s="436"/>
      <c r="K24" s="436"/>
      <c r="L24" s="707"/>
      <c r="M24" s="707"/>
      <c r="N24" s="707"/>
      <c r="O24" s="707"/>
      <c r="P24" s="707"/>
      <c r="Q24" s="707"/>
      <c r="R24" s="707"/>
      <c r="S24" s="438"/>
      <c r="T24" s="439"/>
      <c r="U24" s="439"/>
      <c r="V24" s="439"/>
      <c r="W24" s="431"/>
      <c r="X24" s="442"/>
      <c r="Y24" s="442"/>
      <c r="Z24" s="442"/>
      <c r="AA24" s="442"/>
      <c r="AB24" s="442"/>
      <c r="AC24" s="442"/>
      <c r="AD24" s="442"/>
      <c r="AE24" s="442"/>
      <c r="AF24" s="442"/>
      <c r="AG24" s="442"/>
      <c r="AH24" s="442"/>
      <c r="AI24" s="442"/>
      <c r="AJ24" s="442"/>
      <c r="AK24" s="442"/>
      <c r="AL24" s="442"/>
      <c r="AM24" s="442"/>
      <c r="AN24" s="442"/>
      <c r="AO24" s="442"/>
      <c r="AP24" s="442"/>
      <c r="AQ24" s="442"/>
      <c r="AR24" s="442"/>
      <c r="AS24" s="442"/>
      <c r="AT24" s="442"/>
      <c r="AU24" s="442"/>
      <c r="AV24" s="442"/>
      <c r="AW24" s="442"/>
      <c r="AX24" s="442"/>
      <c r="AY24" s="442"/>
      <c r="AZ24" s="442"/>
    </row>
    <row r="25" spans="2:52" ht="20.100000000000001" customHeight="1" collapsed="1">
      <c r="B25" s="714">
        <f>B13+1</f>
        <v>2</v>
      </c>
      <c r="C25" s="1013"/>
      <c r="D25" s="1014"/>
      <c r="E25" s="1014"/>
      <c r="F25" s="1015"/>
      <c r="G25" s="1016"/>
      <c r="H25" s="1017"/>
      <c r="I25" s="1017"/>
      <c r="J25" s="1017"/>
      <c r="K25" s="1018"/>
      <c r="L25" s="701">
        <f t="shared" ref="L25:R25" si="4">SUM(L26:L35)</f>
        <v>0</v>
      </c>
      <c r="M25" s="702">
        <f t="shared" si="4"/>
        <v>0</v>
      </c>
      <c r="N25" s="703">
        <f t="shared" si="4"/>
        <v>0</v>
      </c>
      <c r="O25" s="703">
        <f t="shared" si="4"/>
        <v>0</v>
      </c>
      <c r="P25" s="702">
        <f t="shared" si="4"/>
        <v>0</v>
      </c>
      <c r="Q25" s="704">
        <f t="shared" si="4"/>
        <v>0</v>
      </c>
      <c r="R25" s="701">
        <f t="shared" si="4"/>
        <v>0</v>
      </c>
      <c r="S25" s="705">
        <v>1</v>
      </c>
      <c r="T25" s="706">
        <f>(S26*T26)+(S27*T27)+(S28*T28)+(S29*T29)+(S30*T30)+(S31*T31)+(S32*T32)+(S33*T33)+(S34*T34)+(S35*T35)</f>
        <v>0</v>
      </c>
      <c r="U25" s="665">
        <f t="shared" ref="U25:U35" si="5">S25*T25*(1+MGKZ)*(1+Gewinn)*(1+Sicherheit)</f>
        <v>0</v>
      </c>
      <c r="V25" s="643">
        <f t="shared" ref="V25:V35" si="6">R25*Fertigung</f>
        <v>0</v>
      </c>
      <c r="W25" s="50">
        <f t="shared" ref="W25:W35" si="7">L25*$E$6+M25*$M$6+N25*$M$7+O25*$M$8+P25*$E$7+Q25*$M$9+U25+V25</f>
        <v>0</v>
      </c>
      <c r="X25" s="442"/>
      <c r="Y25" s="442"/>
      <c r="Z25" s="442"/>
      <c r="AA25" s="442"/>
      <c r="AB25" s="442"/>
      <c r="AC25" s="442"/>
      <c r="AD25" s="442"/>
      <c r="AE25" s="442"/>
      <c r="AF25" s="442"/>
      <c r="AG25" s="442"/>
      <c r="AH25" s="442"/>
      <c r="AI25" s="442"/>
      <c r="AJ25" s="442"/>
      <c r="AK25" s="442"/>
      <c r="AL25" s="442"/>
      <c r="AM25" s="442"/>
      <c r="AN25" s="442"/>
      <c r="AO25" s="442"/>
      <c r="AP25" s="442"/>
      <c r="AQ25" s="442"/>
      <c r="AR25" s="442"/>
      <c r="AS25" s="442"/>
      <c r="AT25" s="442"/>
      <c r="AU25" s="442"/>
      <c r="AV25" s="442"/>
      <c r="AW25" s="442"/>
      <c r="AX25" s="442"/>
      <c r="AY25" s="442"/>
      <c r="AZ25" s="442"/>
    </row>
    <row r="26" spans="2:52" ht="18" hidden="1" customHeight="1" outlineLevel="1">
      <c r="B26" s="433"/>
      <c r="C26" s="1002"/>
      <c r="D26" s="1003"/>
      <c r="E26" s="1003"/>
      <c r="F26" s="1004"/>
      <c r="G26" s="1005"/>
      <c r="H26" s="1006"/>
      <c r="I26" s="1006"/>
      <c r="J26" s="1006"/>
      <c r="K26" s="1007"/>
      <c r="L26" s="715"/>
      <c r="M26" s="715"/>
      <c r="N26" s="715"/>
      <c r="O26" s="715"/>
      <c r="P26" s="715"/>
      <c r="Q26" s="715"/>
      <c r="R26" s="715"/>
      <c r="S26" s="716"/>
      <c r="T26" s="717"/>
      <c r="U26" s="720">
        <f t="shared" si="5"/>
        <v>0</v>
      </c>
      <c r="V26" s="721">
        <f t="shared" si="6"/>
        <v>0</v>
      </c>
      <c r="W26" s="722">
        <f t="shared" si="7"/>
        <v>0</v>
      </c>
      <c r="X26" s="442"/>
      <c r="Y26" s="442"/>
      <c r="Z26" s="442"/>
      <c r="AA26" s="442"/>
      <c r="AB26" s="442"/>
      <c r="AC26" s="442"/>
      <c r="AD26" s="442"/>
      <c r="AE26" s="442"/>
      <c r="AF26" s="442"/>
      <c r="AG26" s="442"/>
      <c r="AH26" s="442"/>
      <c r="AI26" s="442"/>
      <c r="AJ26" s="442"/>
      <c r="AK26" s="442"/>
      <c r="AL26" s="442"/>
      <c r="AM26" s="442"/>
      <c r="AN26" s="442"/>
      <c r="AO26" s="442"/>
      <c r="AP26" s="442"/>
      <c r="AQ26" s="442"/>
      <c r="AR26" s="442"/>
      <c r="AS26" s="442"/>
      <c r="AT26" s="442"/>
      <c r="AU26" s="442"/>
      <c r="AV26" s="442"/>
      <c r="AW26" s="442"/>
      <c r="AX26" s="442"/>
      <c r="AY26" s="442"/>
      <c r="AZ26" s="442"/>
    </row>
    <row r="27" spans="2:52" ht="18" hidden="1" customHeight="1" outlineLevel="1">
      <c r="B27" s="434"/>
      <c r="C27" s="1002"/>
      <c r="D27" s="1003"/>
      <c r="E27" s="1003"/>
      <c r="F27" s="1004"/>
      <c r="G27" s="1005"/>
      <c r="H27" s="1006"/>
      <c r="I27" s="1006"/>
      <c r="J27" s="1006"/>
      <c r="K27" s="1007"/>
      <c r="L27" s="715"/>
      <c r="M27" s="715"/>
      <c r="N27" s="715"/>
      <c r="O27" s="715"/>
      <c r="P27" s="715"/>
      <c r="Q27" s="715"/>
      <c r="R27" s="715"/>
      <c r="S27" s="716"/>
      <c r="T27" s="717"/>
      <c r="U27" s="720">
        <f t="shared" si="5"/>
        <v>0</v>
      </c>
      <c r="V27" s="721">
        <f t="shared" si="6"/>
        <v>0</v>
      </c>
      <c r="W27" s="722">
        <f t="shared" si="7"/>
        <v>0</v>
      </c>
      <c r="X27" s="442"/>
      <c r="Y27" s="442"/>
      <c r="Z27" s="442"/>
      <c r="AA27" s="442"/>
      <c r="AB27" s="442"/>
      <c r="AC27" s="442"/>
      <c r="AD27" s="442"/>
      <c r="AE27" s="442"/>
      <c r="AF27" s="442"/>
      <c r="AG27" s="442"/>
      <c r="AH27" s="442"/>
      <c r="AI27" s="442"/>
      <c r="AJ27" s="442"/>
      <c r="AK27" s="442"/>
      <c r="AL27" s="442"/>
      <c r="AM27" s="442"/>
      <c r="AN27" s="442"/>
      <c r="AO27" s="442"/>
      <c r="AP27" s="442"/>
      <c r="AQ27" s="442"/>
      <c r="AR27" s="442"/>
      <c r="AS27" s="442"/>
      <c r="AT27" s="442"/>
      <c r="AU27" s="442"/>
      <c r="AV27" s="442"/>
      <c r="AW27" s="442"/>
      <c r="AX27" s="442"/>
      <c r="AY27" s="442"/>
      <c r="AZ27" s="442"/>
    </row>
    <row r="28" spans="2:52" ht="18" hidden="1" customHeight="1" outlineLevel="1">
      <c r="B28" s="434"/>
      <c r="C28" s="1002"/>
      <c r="D28" s="1003"/>
      <c r="E28" s="1003"/>
      <c r="F28" s="1004"/>
      <c r="G28" s="1005"/>
      <c r="H28" s="1006"/>
      <c r="I28" s="1006"/>
      <c r="J28" s="1006"/>
      <c r="K28" s="1007"/>
      <c r="L28" s="715"/>
      <c r="M28" s="715"/>
      <c r="N28" s="715"/>
      <c r="O28" s="715"/>
      <c r="P28" s="715"/>
      <c r="Q28" s="715"/>
      <c r="R28" s="715"/>
      <c r="S28" s="716"/>
      <c r="T28" s="717"/>
      <c r="U28" s="720">
        <f t="shared" si="5"/>
        <v>0</v>
      </c>
      <c r="V28" s="721">
        <f t="shared" si="6"/>
        <v>0</v>
      </c>
      <c r="W28" s="722">
        <f t="shared" si="7"/>
        <v>0</v>
      </c>
      <c r="X28" s="442"/>
      <c r="Y28" s="442"/>
      <c r="Z28" s="442"/>
      <c r="AA28" s="442"/>
      <c r="AB28" s="442"/>
      <c r="AC28" s="442"/>
      <c r="AD28" s="442"/>
      <c r="AE28" s="442"/>
      <c r="AF28" s="442"/>
      <c r="AG28" s="442"/>
      <c r="AH28" s="442"/>
      <c r="AI28" s="442"/>
      <c r="AJ28" s="442"/>
      <c r="AK28" s="442"/>
      <c r="AL28" s="442"/>
      <c r="AM28" s="442"/>
      <c r="AN28" s="442"/>
      <c r="AO28" s="442"/>
      <c r="AP28" s="442"/>
      <c r="AQ28" s="442"/>
      <c r="AR28" s="442"/>
      <c r="AS28" s="442"/>
      <c r="AT28" s="442"/>
      <c r="AU28" s="442"/>
      <c r="AV28" s="442"/>
      <c r="AW28" s="442"/>
      <c r="AX28" s="442"/>
      <c r="AY28" s="442"/>
      <c r="AZ28" s="442"/>
    </row>
    <row r="29" spans="2:52" ht="18" hidden="1" customHeight="1" outlineLevel="1">
      <c r="B29" s="434"/>
      <c r="C29" s="1002"/>
      <c r="D29" s="1003"/>
      <c r="E29" s="1003"/>
      <c r="F29" s="1004"/>
      <c r="G29" s="1005"/>
      <c r="H29" s="1006"/>
      <c r="I29" s="1006"/>
      <c r="J29" s="1006"/>
      <c r="K29" s="1007"/>
      <c r="L29" s="715"/>
      <c r="M29" s="715"/>
      <c r="N29" s="715"/>
      <c r="O29" s="715"/>
      <c r="P29" s="715"/>
      <c r="Q29" s="715"/>
      <c r="R29" s="715"/>
      <c r="S29" s="716"/>
      <c r="T29" s="717"/>
      <c r="U29" s="720">
        <f t="shared" si="5"/>
        <v>0</v>
      </c>
      <c r="V29" s="721">
        <f t="shared" si="6"/>
        <v>0</v>
      </c>
      <c r="W29" s="722">
        <f t="shared" si="7"/>
        <v>0</v>
      </c>
      <c r="X29" s="442"/>
      <c r="Y29" s="442"/>
      <c r="Z29" s="442"/>
      <c r="AA29" s="442"/>
      <c r="AB29" s="442"/>
      <c r="AC29" s="442"/>
      <c r="AD29" s="442"/>
      <c r="AE29" s="442"/>
      <c r="AF29" s="442"/>
      <c r="AG29" s="442"/>
      <c r="AH29" s="442"/>
      <c r="AI29" s="442"/>
      <c r="AJ29" s="442"/>
      <c r="AK29" s="442"/>
      <c r="AL29" s="442"/>
      <c r="AM29" s="442"/>
      <c r="AN29" s="442"/>
      <c r="AO29" s="442"/>
      <c r="AP29" s="442"/>
      <c r="AQ29" s="442"/>
      <c r="AR29" s="442"/>
      <c r="AS29" s="442"/>
      <c r="AT29" s="442"/>
      <c r="AU29" s="442"/>
      <c r="AV29" s="442"/>
      <c r="AW29" s="442"/>
      <c r="AX29" s="442"/>
      <c r="AY29" s="442"/>
      <c r="AZ29" s="442"/>
    </row>
    <row r="30" spans="2:52" ht="18" hidden="1" customHeight="1" outlineLevel="1">
      <c r="B30" s="434"/>
      <c r="C30" s="1002"/>
      <c r="D30" s="1003"/>
      <c r="E30" s="1003"/>
      <c r="F30" s="1004"/>
      <c r="G30" s="1005"/>
      <c r="H30" s="1006"/>
      <c r="I30" s="1006"/>
      <c r="J30" s="1006"/>
      <c r="K30" s="1007"/>
      <c r="L30" s="715"/>
      <c r="M30" s="715"/>
      <c r="N30" s="715"/>
      <c r="O30" s="715"/>
      <c r="P30" s="715"/>
      <c r="Q30" s="715"/>
      <c r="R30" s="715"/>
      <c r="S30" s="716"/>
      <c r="T30" s="717"/>
      <c r="U30" s="720">
        <f t="shared" si="5"/>
        <v>0</v>
      </c>
      <c r="V30" s="721">
        <f t="shared" si="6"/>
        <v>0</v>
      </c>
      <c r="W30" s="722">
        <f t="shared" si="7"/>
        <v>0</v>
      </c>
      <c r="X30" s="442"/>
      <c r="Y30" s="442"/>
      <c r="Z30" s="442"/>
      <c r="AA30" s="442"/>
      <c r="AB30" s="442"/>
      <c r="AC30" s="442"/>
      <c r="AD30" s="442"/>
      <c r="AE30" s="442"/>
      <c r="AF30" s="442"/>
      <c r="AG30" s="442"/>
      <c r="AH30" s="442"/>
      <c r="AI30" s="442"/>
      <c r="AJ30" s="442"/>
      <c r="AK30" s="442"/>
      <c r="AL30" s="442"/>
      <c r="AM30" s="442"/>
      <c r="AN30" s="442"/>
      <c r="AO30" s="442"/>
      <c r="AP30" s="442"/>
      <c r="AQ30" s="442"/>
      <c r="AR30" s="442"/>
      <c r="AS30" s="442"/>
      <c r="AT30" s="442"/>
      <c r="AU30" s="442"/>
      <c r="AV30" s="442"/>
      <c r="AW30" s="442"/>
      <c r="AX30" s="442"/>
      <c r="AY30" s="442"/>
      <c r="AZ30" s="442"/>
    </row>
    <row r="31" spans="2:52" ht="18" hidden="1" customHeight="1" outlineLevel="1">
      <c r="B31" s="434"/>
      <c r="C31" s="1002"/>
      <c r="D31" s="1003"/>
      <c r="E31" s="1003"/>
      <c r="F31" s="1004"/>
      <c r="G31" s="1005"/>
      <c r="H31" s="1006"/>
      <c r="I31" s="1006"/>
      <c r="J31" s="1006"/>
      <c r="K31" s="1007"/>
      <c r="L31" s="715"/>
      <c r="M31" s="715"/>
      <c r="N31" s="715"/>
      <c r="O31" s="715"/>
      <c r="P31" s="715"/>
      <c r="Q31" s="715"/>
      <c r="R31" s="715"/>
      <c r="S31" s="716"/>
      <c r="T31" s="717"/>
      <c r="U31" s="720">
        <f t="shared" si="5"/>
        <v>0</v>
      </c>
      <c r="V31" s="721">
        <f t="shared" si="6"/>
        <v>0</v>
      </c>
      <c r="W31" s="722">
        <f t="shared" si="7"/>
        <v>0</v>
      </c>
      <c r="X31" s="442"/>
      <c r="Y31" s="442"/>
      <c r="Z31" s="442"/>
      <c r="AA31" s="442"/>
      <c r="AB31" s="442"/>
      <c r="AC31" s="442"/>
      <c r="AD31" s="442"/>
      <c r="AE31" s="442"/>
      <c r="AF31" s="442"/>
      <c r="AG31" s="442"/>
      <c r="AH31" s="442"/>
      <c r="AI31" s="442"/>
      <c r="AJ31" s="442"/>
      <c r="AK31" s="442"/>
      <c r="AL31" s="442"/>
      <c r="AM31" s="442"/>
      <c r="AN31" s="442"/>
      <c r="AO31" s="442"/>
      <c r="AP31" s="442"/>
      <c r="AQ31" s="442"/>
      <c r="AR31" s="442"/>
      <c r="AS31" s="442"/>
      <c r="AT31" s="442"/>
      <c r="AU31" s="442"/>
      <c r="AV31" s="442"/>
      <c r="AW31" s="442"/>
      <c r="AX31" s="442"/>
      <c r="AY31" s="442"/>
      <c r="AZ31" s="442"/>
    </row>
    <row r="32" spans="2:52" ht="18" hidden="1" customHeight="1" outlineLevel="1">
      <c r="B32" s="434"/>
      <c r="C32" s="1002"/>
      <c r="D32" s="1003"/>
      <c r="E32" s="1003"/>
      <c r="F32" s="1004"/>
      <c r="G32" s="1005"/>
      <c r="H32" s="1006"/>
      <c r="I32" s="1006"/>
      <c r="J32" s="1006"/>
      <c r="K32" s="1007"/>
      <c r="L32" s="715"/>
      <c r="M32" s="715"/>
      <c r="N32" s="715"/>
      <c r="O32" s="715"/>
      <c r="P32" s="715"/>
      <c r="Q32" s="715"/>
      <c r="R32" s="715"/>
      <c r="S32" s="716"/>
      <c r="T32" s="717"/>
      <c r="U32" s="720">
        <f t="shared" si="5"/>
        <v>0</v>
      </c>
      <c r="V32" s="721">
        <f t="shared" si="6"/>
        <v>0</v>
      </c>
      <c r="W32" s="722">
        <f t="shared" si="7"/>
        <v>0</v>
      </c>
      <c r="X32" s="442"/>
      <c r="Y32" s="442"/>
      <c r="Z32" s="442"/>
      <c r="AA32" s="442"/>
      <c r="AB32" s="442"/>
      <c r="AC32" s="442"/>
      <c r="AD32" s="442"/>
      <c r="AE32" s="442"/>
      <c r="AF32" s="442"/>
      <c r="AG32" s="442"/>
      <c r="AH32" s="442"/>
      <c r="AI32" s="442"/>
      <c r="AJ32" s="442"/>
      <c r="AK32" s="442"/>
      <c r="AL32" s="442"/>
      <c r="AM32" s="442"/>
      <c r="AN32" s="442"/>
      <c r="AO32" s="442"/>
      <c r="AP32" s="442"/>
      <c r="AQ32" s="442"/>
      <c r="AR32" s="442"/>
      <c r="AS32" s="442"/>
      <c r="AT32" s="442"/>
      <c r="AU32" s="442"/>
      <c r="AV32" s="442"/>
      <c r="AW32" s="442"/>
      <c r="AX32" s="442"/>
      <c r="AY32" s="442"/>
      <c r="AZ32" s="442"/>
    </row>
    <row r="33" spans="2:52" ht="18" hidden="1" customHeight="1" outlineLevel="1">
      <c r="B33" s="434"/>
      <c r="C33" s="1002"/>
      <c r="D33" s="1003"/>
      <c r="E33" s="1003"/>
      <c r="F33" s="1004"/>
      <c r="G33" s="1005"/>
      <c r="H33" s="1006"/>
      <c r="I33" s="1006"/>
      <c r="J33" s="1006"/>
      <c r="K33" s="1007"/>
      <c r="L33" s="715"/>
      <c r="M33" s="715"/>
      <c r="N33" s="715"/>
      <c r="O33" s="715"/>
      <c r="P33" s="715"/>
      <c r="Q33" s="715"/>
      <c r="R33" s="715"/>
      <c r="S33" s="716"/>
      <c r="T33" s="717"/>
      <c r="U33" s="720">
        <f t="shared" si="5"/>
        <v>0</v>
      </c>
      <c r="V33" s="721">
        <f t="shared" si="6"/>
        <v>0</v>
      </c>
      <c r="W33" s="722">
        <f t="shared" si="7"/>
        <v>0</v>
      </c>
      <c r="X33" s="442"/>
      <c r="Y33" s="442"/>
      <c r="Z33" s="442"/>
      <c r="AA33" s="442"/>
      <c r="AB33" s="442"/>
      <c r="AC33" s="442"/>
      <c r="AD33" s="442"/>
      <c r="AE33" s="442"/>
      <c r="AF33" s="442"/>
      <c r="AG33" s="442"/>
      <c r="AH33" s="442"/>
      <c r="AI33" s="442"/>
      <c r="AJ33" s="442"/>
      <c r="AK33" s="442"/>
      <c r="AL33" s="442"/>
      <c r="AM33" s="442"/>
      <c r="AN33" s="442"/>
      <c r="AO33" s="442"/>
      <c r="AP33" s="442"/>
      <c r="AQ33" s="442"/>
      <c r="AR33" s="442"/>
      <c r="AS33" s="442"/>
      <c r="AT33" s="442"/>
      <c r="AU33" s="442"/>
      <c r="AV33" s="442"/>
      <c r="AW33" s="442"/>
      <c r="AX33" s="442"/>
      <c r="AY33" s="442"/>
      <c r="AZ33" s="442"/>
    </row>
    <row r="34" spans="2:52" ht="18" hidden="1" customHeight="1" outlineLevel="1">
      <c r="B34" s="434"/>
      <c r="C34" s="1002"/>
      <c r="D34" s="1003"/>
      <c r="E34" s="1003"/>
      <c r="F34" s="1004"/>
      <c r="G34" s="1005"/>
      <c r="H34" s="1006"/>
      <c r="I34" s="1006"/>
      <c r="J34" s="1006"/>
      <c r="K34" s="1007"/>
      <c r="L34" s="715"/>
      <c r="M34" s="715"/>
      <c r="N34" s="715"/>
      <c r="O34" s="715"/>
      <c r="P34" s="715"/>
      <c r="Q34" s="715"/>
      <c r="R34" s="715"/>
      <c r="S34" s="716"/>
      <c r="T34" s="717"/>
      <c r="U34" s="720">
        <f t="shared" si="5"/>
        <v>0</v>
      </c>
      <c r="V34" s="721">
        <f t="shared" si="6"/>
        <v>0</v>
      </c>
      <c r="W34" s="722">
        <f t="shared" si="7"/>
        <v>0</v>
      </c>
      <c r="X34" s="442"/>
      <c r="Y34" s="442"/>
      <c r="Z34" s="442"/>
      <c r="AA34" s="442"/>
      <c r="AB34" s="442"/>
      <c r="AC34" s="442"/>
      <c r="AD34" s="442"/>
      <c r="AE34" s="442"/>
      <c r="AF34" s="442"/>
      <c r="AG34" s="442"/>
      <c r="AH34" s="442"/>
      <c r="AI34" s="442"/>
      <c r="AJ34" s="442"/>
      <c r="AK34" s="442"/>
      <c r="AL34" s="442"/>
      <c r="AM34" s="442"/>
      <c r="AN34" s="442"/>
      <c r="AO34" s="442"/>
      <c r="AP34" s="442"/>
      <c r="AQ34" s="442"/>
      <c r="AR34" s="442"/>
      <c r="AS34" s="442"/>
      <c r="AT34" s="442"/>
      <c r="AU34" s="442"/>
      <c r="AV34" s="442"/>
      <c r="AW34" s="442"/>
      <c r="AX34" s="442"/>
      <c r="AY34" s="442"/>
      <c r="AZ34" s="442"/>
    </row>
    <row r="35" spans="2:52" ht="18" hidden="1" customHeight="1" outlineLevel="1">
      <c r="B35" s="434"/>
      <c r="C35" s="1002"/>
      <c r="D35" s="1003"/>
      <c r="E35" s="1003"/>
      <c r="F35" s="1004"/>
      <c r="G35" s="1005"/>
      <c r="H35" s="1006"/>
      <c r="I35" s="1006"/>
      <c r="J35" s="1006"/>
      <c r="K35" s="1007"/>
      <c r="L35" s="715"/>
      <c r="M35" s="715"/>
      <c r="N35" s="715"/>
      <c r="O35" s="715"/>
      <c r="P35" s="715"/>
      <c r="Q35" s="715"/>
      <c r="R35" s="715"/>
      <c r="S35" s="716"/>
      <c r="T35" s="717"/>
      <c r="U35" s="720">
        <f t="shared" si="5"/>
        <v>0</v>
      </c>
      <c r="V35" s="721">
        <f t="shared" si="6"/>
        <v>0</v>
      </c>
      <c r="W35" s="722">
        <f t="shared" si="7"/>
        <v>0</v>
      </c>
      <c r="X35" s="442"/>
      <c r="Y35" s="442"/>
      <c r="Z35" s="442"/>
      <c r="AA35" s="442"/>
      <c r="AB35" s="442"/>
      <c r="AC35" s="442"/>
      <c r="AD35" s="442"/>
      <c r="AE35" s="442"/>
      <c r="AF35" s="442"/>
      <c r="AG35" s="442"/>
      <c r="AH35" s="442"/>
      <c r="AI35" s="442"/>
      <c r="AJ35" s="442"/>
      <c r="AK35" s="442"/>
      <c r="AL35" s="442"/>
      <c r="AM35" s="442"/>
      <c r="AN35" s="442"/>
      <c r="AO35" s="442"/>
      <c r="AP35" s="442"/>
      <c r="AQ35" s="442"/>
      <c r="AR35" s="442"/>
      <c r="AS35" s="442"/>
      <c r="AT35" s="442"/>
      <c r="AU35" s="442"/>
      <c r="AV35" s="442"/>
      <c r="AW35" s="442"/>
      <c r="AX35" s="442"/>
      <c r="AY35" s="442"/>
      <c r="AZ35" s="442"/>
    </row>
    <row r="36" spans="2:52" ht="9.9499999999999993" hidden="1" customHeight="1" outlineLevel="1">
      <c r="B36" s="435"/>
      <c r="C36" s="437"/>
      <c r="D36" s="437"/>
      <c r="E36" s="437"/>
      <c r="F36" s="437"/>
      <c r="G36" s="436"/>
      <c r="H36" s="436"/>
      <c r="I36" s="436"/>
      <c r="J36" s="436"/>
      <c r="K36" s="436"/>
      <c r="L36" s="438"/>
      <c r="M36" s="438"/>
      <c r="N36" s="438"/>
      <c r="O36" s="438"/>
      <c r="P36" s="438"/>
      <c r="Q36" s="438"/>
      <c r="R36" s="438"/>
      <c r="S36" s="438"/>
      <c r="T36" s="439"/>
      <c r="U36" s="439"/>
      <c r="V36" s="439"/>
      <c r="W36" s="431"/>
      <c r="X36" s="442"/>
      <c r="Y36" s="442"/>
      <c r="Z36" s="442"/>
      <c r="AA36" s="442"/>
      <c r="AB36" s="442"/>
      <c r="AC36" s="442"/>
      <c r="AD36" s="442"/>
      <c r="AE36" s="442"/>
      <c r="AF36" s="442"/>
      <c r="AG36" s="442"/>
      <c r="AH36" s="442"/>
      <c r="AI36" s="442"/>
      <c r="AJ36" s="442"/>
      <c r="AK36" s="442"/>
      <c r="AL36" s="442"/>
      <c r="AM36" s="442"/>
      <c r="AN36" s="442"/>
      <c r="AO36" s="442"/>
      <c r="AP36" s="442"/>
      <c r="AQ36" s="442"/>
      <c r="AR36" s="442"/>
      <c r="AS36" s="442"/>
      <c r="AT36" s="442"/>
      <c r="AU36" s="442"/>
      <c r="AV36" s="442"/>
      <c r="AW36" s="442"/>
      <c r="AX36" s="442"/>
      <c r="AY36" s="442"/>
      <c r="AZ36" s="442"/>
    </row>
    <row r="37" spans="2:52" ht="20.100000000000001" customHeight="1" collapsed="1">
      <c r="B37" s="714">
        <f>B25+1</f>
        <v>3</v>
      </c>
      <c r="C37" s="1013"/>
      <c r="D37" s="1014"/>
      <c r="E37" s="1014"/>
      <c r="F37" s="1015"/>
      <c r="G37" s="1016"/>
      <c r="H37" s="1017"/>
      <c r="I37" s="1017"/>
      <c r="J37" s="1017"/>
      <c r="K37" s="1018"/>
      <c r="L37" s="701">
        <f t="shared" ref="L37:R37" si="8">SUM(L38:L47)</f>
        <v>0</v>
      </c>
      <c r="M37" s="702">
        <f t="shared" si="8"/>
        <v>0</v>
      </c>
      <c r="N37" s="703">
        <f t="shared" si="8"/>
        <v>0</v>
      </c>
      <c r="O37" s="703">
        <f t="shared" si="8"/>
        <v>0</v>
      </c>
      <c r="P37" s="702">
        <f t="shared" si="8"/>
        <v>0</v>
      </c>
      <c r="Q37" s="704">
        <f t="shared" si="8"/>
        <v>0</v>
      </c>
      <c r="R37" s="701">
        <f t="shared" si="8"/>
        <v>0</v>
      </c>
      <c r="S37" s="705">
        <v>1</v>
      </c>
      <c r="T37" s="706">
        <f>(S38*T38)+(S39*T39)+(S40*T40)+(S41*T41)+(S42*T42)+(S43*T43)+(S44*T44)+(S45*T45)+(S46*T46)+(S47*T47)</f>
        <v>0</v>
      </c>
      <c r="U37" s="665">
        <f t="shared" ref="U37:U47" si="9">S37*T37*(1+MGKZ)*(1+Gewinn)*(1+Sicherheit)</f>
        <v>0</v>
      </c>
      <c r="V37" s="643">
        <f t="shared" ref="V37:V47" si="10">R37*Fertigung</f>
        <v>0</v>
      </c>
      <c r="W37" s="50">
        <f t="shared" ref="W37:W47" si="11">L37*$E$6+M37*$M$6+N37*$M$7+O37*$M$8+P37*$E$7+Q37*$M$9+U37+V37</f>
        <v>0</v>
      </c>
      <c r="X37" s="442"/>
      <c r="Y37" s="442"/>
      <c r="Z37" s="442"/>
      <c r="AA37" s="442"/>
      <c r="AB37" s="442"/>
      <c r="AC37" s="442"/>
      <c r="AD37" s="442"/>
      <c r="AE37" s="442"/>
      <c r="AF37" s="442"/>
      <c r="AG37" s="442"/>
      <c r="AH37" s="442"/>
      <c r="AI37" s="442"/>
      <c r="AJ37" s="442"/>
      <c r="AK37" s="442"/>
      <c r="AL37" s="442"/>
      <c r="AM37" s="442"/>
      <c r="AN37" s="442"/>
      <c r="AO37" s="442"/>
      <c r="AP37" s="442"/>
      <c r="AQ37" s="442"/>
      <c r="AR37" s="442"/>
      <c r="AS37" s="442"/>
      <c r="AT37" s="442"/>
      <c r="AU37" s="442"/>
      <c r="AV37" s="442"/>
      <c r="AW37" s="442"/>
      <c r="AX37" s="442"/>
      <c r="AY37" s="442"/>
      <c r="AZ37" s="442"/>
    </row>
    <row r="38" spans="2:52" ht="20.100000000000001" hidden="1" customHeight="1" outlineLevel="1">
      <c r="B38" s="433"/>
      <c r="C38" s="1002"/>
      <c r="D38" s="1003"/>
      <c r="E38" s="1003"/>
      <c r="F38" s="1004"/>
      <c r="G38" s="1005"/>
      <c r="H38" s="1006"/>
      <c r="I38" s="1006"/>
      <c r="J38" s="1006"/>
      <c r="K38" s="1007"/>
      <c r="L38" s="715"/>
      <c r="M38" s="715"/>
      <c r="N38" s="715"/>
      <c r="O38" s="715"/>
      <c r="P38" s="715"/>
      <c r="Q38" s="715"/>
      <c r="R38" s="715"/>
      <c r="S38" s="716"/>
      <c r="T38" s="717"/>
      <c r="U38" s="720">
        <f t="shared" si="9"/>
        <v>0</v>
      </c>
      <c r="V38" s="721">
        <f t="shared" si="10"/>
        <v>0</v>
      </c>
      <c r="W38" s="722">
        <f t="shared" si="11"/>
        <v>0</v>
      </c>
      <c r="X38" s="442"/>
      <c r="Y38" s="442"/>
      <c r="Z38" s="442"/>
      <c r="AA38" s="442"/>
      <c r="AB38" s="442"/>
      <c r="AC38" s="442"/>
      <c r="AD38" s="442"/>
      <c r="AE38" s="442"/>
      <c r="AF38" s="442"/>
      <c r="AG38" s="442"/>
      <c r="AH38" s="442"/>
      <c r="AI38" s="442"/>
      <c r="AJ38" s="442"/>
      <c r="AK38" s="442"/>
      <c r="AL38" s="442"/>
      <c r="AM38" s="442"/>
      <c r="AN38" s="442"/>
      <c r="AO38" s="442"/>
      <c r="AP38" s="442"/>
      <c r="AQ38" s="442"/>
      <c r="AR38" s="442"/>
      <c r="AS38" s="442"/>
      <c r="AT38" s="442"/>
      <c r="AU38" s="442"/>
      <c r="AV38" s="442"/>
      <c r="AW38" s="442"/>
      <c r="AX38" s="442"/>
      <c r="AY38" s="442"/>
      <c r="AZ38" s="442"/>
    </row>
    <row r="39" spans="2:52" ht="20.100000000000001" hidden="1" customHeight="1" outlineLevel="1">
      <c r="B39" s="434"/>
      <c r="C39" s="1002"/>
      <c r="D39" s="1003"/>
      <c r="E39" s="1003"/>
      <c r="F39" s="1004"/>
      <c r="G39" s="1005"/>
      <c r="H39" s="1006"/>
      <c r="I39" s="1006"/>
      <c r="J39" s="1006"/>
      <c r="K39" s="1007"/>
      <c r="L39" s="715"/>
      <c r="M39" s="715"/>
      <c r="N39" s="715"/>
      <c r="O39" s="715"/>
      <c r="P39" s="715"/>
      <c r="Q39" s="715"/>
      <c r="R39" s="715"/>
      <c r="S39" s="716"/>
      <c r="T39" s="717"/>
      <c r="U39" s="720">
        <f t="shared" si="9"/>
        <v>0</v>
      </c>
      <c r="V39" s="721">
        <f t="shared" si="10"/>
        <v>0</v>
      </c>
      <c r="W39" s="722">
        <f t="shared" si="11"/>
        <v>0</v>
      </c>
      <c r="X39" s="442"/>
      <c r="Y39" s="442"/>
      <c r="Z39" s="442"/>
      <c r="AA39" s="442"/>
      <c r="AB39" s="442"/>
      <c r="AC39" s="442"/>
      <c r="AD39" s="442"/>
      <c r="AE39" s="442"/>
      <c r="AF39" s="442"/>
      <c r="AG39" s="442"/>
      <c r="AH39" s="442"/>
      <c r="AI39" s="442"/>
      <c r="AJ39" s="442"/>
      <c r="AK39" s="442"/>
      <c r="AL39" s="442"/>
      <c r="AM39" s="442"/>
      <c r="AN39" s="442"/>
      <c r="AO39" s="442"/>
      <c r="AP39" s="442"/>
      <c r="AQ39" s="442"/>
      <c r="AR39" s="442"/>
      <c r="AS39" s="442"/>
      <c r="AT39" s="442"/>
      <c r="AU39" s="442"/>
      <c r="AV39" s="442"/>
      <c r="AW39" s="442"/>
      <c r="AX39" s="442"/>
      <c r="AY39" s="442"/>
      <c r="AZ39" s="442"/>
    </row>
    <row r="40" spans="2:52" ht="20.100000000000001" hidden="1" customHeight="1" outlineLevel="1">
      <c r="B40" s="434"/>
      <c r="C40" s="1002"/>
      <c r="D40" s="1003"/>
      <c r="E40" s="1003"/>
      <c r="F40" s="1004"/>
      <c r="G40" s="1005"/>
      <c r="H40" s="1006"/>
      <c r="I40" s="1006"/>
      <c r="J40" s="1006"/>
      <c r="K40" s="1007"/>
      <c r="L40" s="715"/>
      <c r="M40" s="715"/>
      <c r="N40" s="715"/>
      <c r="O40" s="715"/>
      <c r="P40" s="715"/>
      <c r="Q40" s="715"/>
      <c r="R40" s="715"/>
      <c r="S40" s="716"/>
      <c r="T40" s="717"/>
      <c r="U40" s="720">
        <f t="shared" si="9"/>
        <v>0</v>
      </c>
      <c r="V40" s="721">
        <f t="shared" si="10"/>
        <v>0</v>
      </c>
      <c r="W40" s="722">
        <f t="shared" si="11"/>
        <v>0</v>
      </c>
      <c r="X40" s="442"/>
      <c r="Y40" s="442"/>
      <c r="Z40" s="442"/>
      <c r="AA40" s="442"/>
      <c r="AB40" s="442"/>
      <c r="AC40" s="442"/>
      <c r="AD40" s="442"/>
      <c r="AE40" s="442"/>
      <c r="AF40" s="442"/>
      <c r="AG40" s="442"/>
      <c r="AH40" s="442"/>
      <c r="AI40" s="442"/>
      <c r="AJ40" s="442"/>
      <c r="AK40" s="442"/>
      <c r="AL40" s="442"/>
      <c r="AM40" s="442"/>
      <c r="AN40" s="442"/>
      <c r="AO40" s="442"/>
      <c r="AP40" s="442"/>
      <c r="AQ40" s="442"/>
      <c r="AR40" s="442"/>
      <c r="AS40" s="442"/>
      <c r="AT40" s="442"/>
      <c r="AU40" s="442"/>
      <c r="AV40" s="442"/>
      <c r="AW40" s="442"/>
      <c r="AX40" s="442"/>
      <c r="AY40" s="442"/>
      <c r="AZ40" s="442"/>
    </row>
    <row r="41" spans="2:52" ht="20.100000000000001" hidden="1" customHeight="1" outlineLevel="1">
      <c r="B41" s="434"/>
      <c r="C41" s="1002"/>
      <c r="D41" s="1003"/>
      <c r="E41" s="1003"/>
      <c r="F41" s="1004"/>
      <c r="G41" s="1005"/>
      <c r="H41" s="1006"/>
      <c r="I41" s="1006"/>
      <c r="J41" s="1006"/>
      <c r="K41" s="1007"/>
      <c r="L41" s="715"/>
      <c r="M41" s="715"/>
      <c r="N41" s="715"/>
      <c r="O41" s="715"/>
      <c r="P41" s="715"/>
      <c r="Q41" s="715"/>
      <c r="R41" s="715"/>
      <c r="S41" s="716"/>
      <c r="T41" s="717"/>
      <c r="U41" s="720">
        <f t="shared" si="9"/>
        <v>0</v>
      </c>
      <c r="V41" s="721">
        <f t="shared" si="10"/>
        <v>0</v>
      </c>
      <c r="W41" s="722">
        <f t="shared" si="11"/>
        <v>0</v>
      </c>
      <c r="X41" s="442"/>
      <c r="Y41" s="442"/>
      <c r="Z41" s="442"/>
      <c r="AA41" s="442"/>
      <c r="AB41" s="442"/>
      <c r="AC41" s="442"/>
      <c r="AD41" s="442"/>
      <c r="AE41" s="442"/>
      <c r="AF41" s="442"/>
      <c r="AG41" s="442"/>
      <c r="AH41" s="442"/>
      <c r="AI41" s="442"/>
      <c r="AJ41" s="442"/>
      <c r="AK41" s="442"/>
      <c r="AL41" s="442"/>
      <c r="AM41" s="442"/>
      <c r="AN41" s="442"/>
      <c r="AO41" s="442"/>
      <c r="AP41" s="442"/>
      <c r="AQ41" s="442"/>
      <c r="AR41" s="442"/>
      <c r="AS41" s="442"/>
      <c r="AT41" s="442"/>
      <c r="AU41" s="442"/>
      <c r="AV41" s="442"/>
      <c r="AW41" s="442"/>
      <c r="AX41" s="442"/>
      <c r="AY41" s="442"/>
      <c r="AZ41" s="442"/>
    </row>
    <row r="42" spans="2:52" ht="20.100000000000001" hidden="1" customHeight="1" outlineLevel="1">
      <c r="B42" s="434"/>
      <c r="C42" s="1002"/>
      <c r="D42" s="1003"/>
      <c r="E42" s="1003"/>
      <c r="F42" s="1004"/>
      <c r="G42" s="1005"/>
      <c r="H42" s="1006"/>
      <c r="I42" s="1006"/>
      <c r="J42" s="1006"/>
      <c r="K42" s="1007"/>
      <c r="L42" s="715"/>
      <c r="M42" s="715"/>
      <c r="N42" s="715"/>
      <c r="O42" s="715"/>
      <c r="P42" s="715"/>
      <c r="Q42" s="715"/>
      <c r="R42" s="715"/>
      <c r="S42" s="716"/>
      <c r="T42" s="717"/>
      <c r="U42" s="720">
        <f t="shared" si="9"/>
        <v>0</v>
      </c>
      <c r="V42" s="721">
        <f t="shared" si="10"/>
        <v>0</v>
      </c>
      <c r="W42" s="722">
        <f t="shared" si="11"/>
        <v>0</v>
      </c>
      <c r="X42" s="442"/>
      <c r="Y42" s="442"/>
      <c r="Z42" s="442"/>
      <c r="AA42" s="442"/>
      <c r="AB42" s="442"/>
      <c r="AC42" s="442"/>
      <c r="AD42" s="442"/>
      <c r="AE42" s="442"/>
      <c r="AF42" s="442"/>
      <c r="AG42" s="442"/>
      <c r="AH42" s="442"/>
      <c r="AI42" s="442"/>
      <c r="AJ42" s="442"/>
      <c r="AK42" s="442"/>
      <c r="AL42" s="442"/>
      <c r="AM42" s="442"/>
      <c r="AN42" s="442"/>
      <c r="AO42" s="442"/>
      <c r="AP42" s="442"/>
      <c r="AQ42" s="442"/>
      <c r="AR42" s="442"/>
      <c r="AS42" s="442"/>
      <c r="AT42" s="442"/>
      <c r="AU42" s="442"/>
      <c r="AV42" s="442"/>
      <c r="AW42" s="442"/>
      <c r="AX42" s="442"/>
      <c r="AY42" s="442"/>
      <c r="AZ42" s="442"/>
    </row>
    <row r="43" spans="2:52" ht="20.100000000000001" hidden="1" customHeight="1" outlineLevel="1">
      <c r="B43" s="434"/>
      <c r="C43" s="1002"/>
      <c r="D43" s="1003"/>
      <c r="E43" s="1003"/>
      <c r="F43" s="1004"/>
      <c r="G43" s="1005"/>
      <c r="H43" s="1006"/>
      <c r="I43" s="1006"/>
      <c r="J43" s="1006"/>
      <c r="K43" s="1007"/>
      <c r="L43" s="715"/>
      <c r="M43" s="715"/>
      <c r="N43" s="715"/>
      <c r="O43" s="715"/>
      <c r="P43" s="715"/>
      <c r="Q43" s="715"/>
      <c r="R43" s="715"/>
      <c r="S43" s="716"/>
      <c r="T43" s="717"/>
      <c r="U43" s="720">
        <f t="shared" si="9"/>
        <v>0</v>
      </c>
      <c r="V43" s="721">
        <f t="shared" si="10"/>
        <v>0</v>
      </c>
      <c r="W43" s="722">
        <f t="shared" si="11"/>
        <v>0</v>
      </c>
      <c r="X43" s="442"/>
      <c r="Y43" s="442"/>
      <c r="Z43" s="442"/>
      <c r="AA43" s="442"/>
      <c r="AB43" s="442"/>
      <c r="AC43" s="442"/>
      <c r="AD43" s="442"/>
      <c r="AE43" s="442"/>
      <c r="AF43" s="442"/>
      <c r="AG43" s="442"/>
      <c r="AH43" s="442"/>
      <c r="AI43" s="442"/>
      <c r="AJ43" s="442"/>
      <c r="AK43" s="442"/>
      <c r="AL43" s="442"/>
      <c r="AM43" s="442"/>
      <c r="AN43" s="442"/>
      <c r="AO43" s="442"/>
      <c r="AP43" s="442"/>
      <c r="AQ43" s="442"/>
      <c r="AR43" s="442"/>
      <c r="AS43" s="442"/>
      <c r="AT43" s="442"/>
      <c r="AU43" s="442"/>
      <c r="AV43" s="442"/>
      <c r="AW43" s="442"/>
      <c r="AX43" s="442"/>
      <c r="AY43" s="442"/>
      <c r="AZ43" s="442"/>
    </row>
    <row r="44" spans="2:52" ht="20.100000000000001" hidden="1" customHeight="1" outlineLevel="1">
      <c r="B44" s="434"/>
      <c r="C44" s="1002"/>
      <c r="D44" s="1003"/>
      <c r="E44" s="1003"/>
      <c r="F44" s="1004"/>
      <c r="G44" s="1005"/>
      <c r="H44" s="1006"/>
      <c r="I44" s="1006"/>
      <c r="J44" s="1006"/>
      <c r="K44" s="1007"/>
      <c r="L44" s="715"/>
      <c r="M44" s="715"/>
      <c r="N44" s="715"/>
      <c r="O44" s="715"/>
      <c r="P44" s="715"/>
      <c r="Q44" s="715"/>
      <c r="R44" s="715"/>
      <c r="S44" s="716"/>
      <c r="T44" s="717"/>
      <c r="U44" s="720">
        <f t="shared" si="9"/>
        <v>0</v>
      </c>
      <c r="V44" s="721">
        <f t="shared" si="10"/>
        <v>0</v>
      </c>
      <c r="W44" s="722">
        <f t="shared" si="11"/>
        <v>0</v>
      </c>
      <c r="X44" s="442"/>
      <c r="Y44" s="442"/>
      <c r="Z44" s="442"/>
      <c r="AA44" s="442"/>
      <c r="AB44" s="442"/>
      <c r="AC44" s="442"/>
      <c r="AD44" s="442"/>
      <c r="AE44" s="442"/>
      <c r="AF44" s="442"/>
      <c r="AG44" s="442"/>
      <c r="AH44" s="442"/>
      <c r="AI44" s="442"/>
      <c r="AJ44" s="442"/>
      <c r="AK44" s="442"/>
      <c r="AL44" s="442"/>
      <c r="AM44" s="442"/>
      <c r="AN44" s="442"/>
      <c r="AO44" s="442"/>
      <c r="AP44" s="442"/>
      <c r="AQ44" s="442"/>
      <c r="AR44" s="442"/>
      <c r="AS44" s="442"/>
      <c r="AT44" s="442"/>
      <c r="AU44" s="442"/>
      <c r="AV44" s="442"/>
      <c r="AW44" s="442"/>
      <c r="AX44" s="442"/>
      <c r="AY44" s="442"/>
      <c r="AZ44" s="442"/>
    </row>
    <row r="45" spans="2:52" ht="20.100000000000001" hidden="1" customHeight="1" outlineLevel="1">
      <c r="B45" s="434"/>
      <c r="C45" s="1002"/>
      <c r="D45" s="1003"/>
      <c r="E45" s="1003"/>
      <c r="F45" s="1004"/>
      <c r="G45" s="1005"/>
      <c r="H45" s="1006"/>
      <c r="I45" s="1006"/>
      <c r="J45" s="1006"/>
      <c r="K45" s="1007"/>
      <c r="L45" s="715"/>
      <c r="M45" s="715"/>
      <c r="N45" s="715"/>
      <c r="O45" s="715"/>
      <c r="P45" s="715"/>
      <c r="Q45" s="715"/>
      <c r="R45" s="715"/>
      <c r="S45" s="716"/>
      <c r="T45" s="717"/>
      <c r="U45" s="720">
        <f t="shared" si="9"/>
        <v>0</v>
      </c>
      <c r="V45" s="721">
        <f t="shared" si="10"/>
        <v>0</v>
      </c>
      <c r="W45" s="722">
        <f t="shared" si="11"/>
        <v>0</v>
      </c>
      <c r="X45" s="442"/>
      <c r="Y45" s="442"/>
      <c r="Z45" s="442"/>
      <c r="AA45" s="442"/>
      <c r="AB45" s="442"/>
      <c r="AC45" s="442"/>
      <c r="AD45" s="442"/>
      <c r="AE45" s="442"/>
      <c r="AF45" s="442"/>
      <c r="AG45" s="442"/>
      <c r="AH45" s="442"/>
      <c r="AI45" s="442"/>
      <c r="AJ45" s="442"/>
      <c r="AK45" s="442"/>
      <c r="AL45" s="442"/>
      <c r="AM45" s="442"/>
      <c r="AN45" s="442"/>
      <c r="AO45" s="442"/>
      <c r="AP45" s="442"/>
      <c r="AQ45" s="442"/>
      <c r="AR45" s="442"/>
      <c r="AS45" s="442"/>
      <c r="AT45" s="442"/>
      <c r="AU45" s="442"/>
      <c r="AV45" s="442"/>
      <c r="AW45" s="442"/>
      <c r="AX45" s="442"/>
      <c r="AY45" s="442"/>
      <c r="AZ45" s="442"/>
    </row>
    <row r="46" spans="2:52" ht="20.100000000000001" hidden="1" customHeight="1" outlineLevel="1">
      <c r="B46" s="434"/>
      <c r="C46" s="1002"/>
      <c r="D46" s="1003"/>
      <c r="E46" s="1003"/>
      <c r="F46" s="1004"/>
      <c r="G46" s="1005"/>
      <c r="H46" s="1006"/>
      <c r="I46" s="1006"/>
      <c r="J46" s="1006"/>
      <c r="K46" s="1007"/>
      <c r="L46" s="715"/>
      <c r="M46" s="715"/>
      <c r="N46" s="715"/>
      <c r="O46" s="715"/>
      <c r="P46" s="715"/>
      <c r="Q46" s="715"/>
      <c r="R46" s="715"/>
      <c r="S46" s="716"/>
      <c r="T46" s="717"/>
      <c r="U46" s="720">
        <f t="shared" si="9"/>
        <v>0</v>
      </c>
      <c r="V46" s="721">
        <f t="shared" si="10"/>
        <v>0</v>
      </c>
      <c r="W46" s="722">
        <f t="shared" si="11"/>
        <v>0</v>
      </c>
      <c r="X46" s="442"/>
      <c r="Y46" s="442"/>
      <c r="Z46" s="442"/>
      <c r="AA46" s="442"/>
      <c r="AB46" s="442"/>
      <c r="AC46" s="442"/>
      <c r="AD46" s="442"/>
      <c r="AE46" s="442"/>
      <c r="AF46" s="442"/>
      <c r="AG46" s="442"/>
      <c r="AH46" s="442"/>
      <c r="AI46" s="442"/>
      <c r="AJ46" s="442"/>
      <c r="AK46" s="442"/>
      <c r="AL46" s="442"/>
      <c r="AM46" s="442"/>
      <c r="AN46" s="442"/>
      <c r="AO46" s="442"/>
      <c r="AP46" s="442"/>
      <c r="AQ46" s="442"/>
      <c r="AR46" s="442"/>
      <c r="AS46" s="442"/>
      <c r="AT46" s="442"/>
      <c r="AU46" s="442"/>
      <c r="AV46" s="442"/>
      <c r="AW46" s="442"/>
      <c r="AX46" s="442"/>
      <c r="AY46" s="442"/>
      <c r="AZ46" s="442"/>
    </row>
    <row r="47" spans="2:52" ht="20.100000000000001" hidden="1" customHeight="1" outlineLevel="1">
      <c r="B47" s="434"/>
      <c r="C47" s="1002"/>
      <c r="D47" s="1003"/>
      <c r="E47" s="1003"/>
      <c r="F47" s="1004"/>
      <c r="G47" s="1005"/>
      <c r="H47" s="1006"/>
      <c r="I47" s="1006"/>
      <c r="J47" s="1006"/>
      <c r="K47" s="1007"/>
      <c r="L47" s="715"/>
      <c r="M47" s="715"/>
      <c r="N47" s="715"/>
      <c r="O47" s="715"/>
      <c r="P47" s="715"/>
      <c r="Q47" s="715"/>
      <c r="R47" s="715"/>
      <c r="S47" s="716"/>
      <c r="T47" s="717"/>
      <c r="U47" s="720">
        <f t="shared" si="9"/>
        <v>0</v>
      </c>
      <c r="V47" s="721">
        <f t="shared" si="10"/>
        <v>0</v>
      </c>
      <c r="W47" s="722">
        <f t="shared" si="11"/>
        <v>0</v>
      </c>
      <c r="X47" s="442"/>
      <c r="Y47" s="442"/>
      <c r="Z47" s="442"/>
      <c r="AA47" s="442"/>
      <c r="AB47" s="442"/>
      <c r="AC47" s="442"/>
      <c r="AD47" s="442"/>
      <c r="AE47" s="442"/>
      <c r="AF47" s="442"/>
      <c r="AG47" s="442"/>
      <c r="AH47" s="442"/>
      <c r="AI47" s="442"/>
      <c r="AJ47" s="442"/>
      <c r="AK47" s="442"/>
      <c r="AL47" s="442"/>
      <c r="AM47" s="442"/>
      <c r="AN47" s="442"/>
      <c r="AO47" s="442"/>
      <c r="AP47" s="442"/>
      <c r="AQ47" s="442"/>
      <c r="AR47" s="442"/>
      <c r="AS47" s="442"/>
      <c r="AT47" s="442"/>
      <c r="AU47" s="442"/>
      <c r="AV47" s="442"/>
      <c r="AW47" s="442"/>
      <c r="AX47" s="442"/>
      <c r="AY47" s="442"/>
      <c r="AZ47" s="442"/>
    </row>
    <row r="48" spans="2:52" s="19" customFormat="1" ht="9.9499999999999993" hidden="1" customHeight="1" outlineLevel="1">
      <c r="B48" s="435"/>
      <c r="C48" s="437"/>
      <c r="D48" s="437"/>
      <c r="E48" s="437"/>
      <c r="F48" s="437"/>
      <c r="G48" s="666"/>
      <c r="H48" s="666"/>
      <c r="I48" s="666"/>
      <c r="J48" s="666"/>
      <c r="K48" s="666"/>
      <c r="L48" s="438"/>
      <c r="M48" s="438"/>
      <c r="N48" s="438"/>
      <c r="O48" s="438"/>
      <c r="P48" s="438"/>
      <c r="Q48" s="438"/>
      <c r="R48" s="438"/>
      <c r="S48" s="438"/>
      <c r="T48" s="439"/>
      <c r="U48" s="439"/>
      <c r="V48" s="439"/>
      <c r="W48" s="667"/>
      <c r="X48" s="668"/>
      <c r="Y48" s="668"/>
      <c r="Z48" s="668"/>
      <c r="AA48" s="668"/>
      <c r="AB48" s="668"/>
      <c r="AC48" s="668"/>
      <c r="AD48" s="668"/>
      <c r="AE48" s="668"/>
      <c r="AF48" s="668"/>
      <c r="AG48" s="668"/>
      <c r="AH48" s="668"/>
      <c r="AI48" s="668"/>
      <c r="AJ48" s="668"/>
      <c r="AK48" s="668"/>
      <c r="AL48" s="668"/>
      <c r="AM48" s="668"/>
      <c r="AN48" s="668"/>
      <c r="AO48" s="668"/>
      <c r="AP48" s="668"/>
      <c r="AQ48" s="668"/>
      <c r="AR48" s="668"/>
      <c r="AS48" s="668"/>
      <c r="AT48" s="668"/>
      <c r="AU48" s="668"/>
      <c r="AV48" s="668"/>
      <c r="AW48" s="668"/>
      <c r="AX48" s="668"/>
      <c r="AY48" s="668"/>
      <c r="AZ48" s="668"/>
    </row>
    <row r="49" spans="2:52" ht="20.100000000000001" customHeight="1" collapsed="1">
      <c r="B49" s="714">
        <f>B37+1</f>
        <v>4</v>
      </c>
      <c r="C49" s="1013"/>
      <c r="D49" s="1014"/>
      <c r="E49" s="1014"/>
      <c r="F49" s="1015"/>
      <c r="G49" s="1016"/>
      <c r="H49" s="1017"/>
      <c r="I49" s="1017"/>
      <c r="J49" s="1017"/>
      <c r="K49" s="1018"/>
      <c r="L49" s="701">
        <f t="shared" ref="L49:R49" si="12">SUM(L50:L59)</f>
        <v>0</v>
      </c>
      <c r="M49" s="702">
        <f t="shared" si="12"/>
        <v>0</v>
      </c>
      <c r="N49" s="703">
        <f t="shared" si="12"/>
        <v>0</v>
      </c>
      <c r="O49" s="703">
        <f t="shared" si="12"/>
        <v>0</v>
      </c>
      <c r="P49" s="702">
        <f t="shared" si="12"/>
        <v>0</v>
      </c>
      <c r="Q49" s="704">
        <f t="shared" si="12"/>
        <v>0</v>
      </c>
      <c r="R49" s="701">
        <f t="shared" si="12"/>
        <v>0</v>
      </c>
      <c r="S49" s="705">
        <v>1</v>
      </c>
      <c r="T49" s="706">
        <f>(S50*T50)+(S51*T51)+(S52*T52)+(S53*T53)+(S54*T54)+(S55*T55)+(S56*T56)+(S57*T57)+(S58*T58)+(S59*T59)</f>
        <v>0</v>
      </c>
      <c r="U49" s="665">
        <f t="shared" ref="U49:U59" si="13">S49*T49*(1+MGKZ)*(1+Gewinn)*(1+Sicherheit)</f>
        <v>0</v>
      </c>
      <c r="V49" s="643">
        <f t="shared" ref="V49:V59" si="14">R49*Fertigung</f>
        <v>0</v>
      </c>
      <c r="W49" s="50">
        <f t="shared" ref="W49:W59" si="15">L49*$E$6+M49*$M$6+N49*$M$7+O49*$M$8+P49*$E$7+Q49*$M$9+U49+V49</f>
        <v>0</v>
      </c>
      <c r="X49" s="442"/>
      <c r="Y49" s="442"/>
      <c r="Z49" s="442"/>
      <c r="AA49" s="442"/>
      <c r="AB49" s="442"/>
      <c r="AC49" s="442"/>
      <c r="AD49" s="442"/>
      <c r="AE49" s="442"/>
      <c r="AF49" s="442"/>
      <c r="AG49" s="442"/>
      <c r="AH49" s="442"/>
      <c r="AI49" s="442"/>
      <c r="AJ49" s="442"/>
      <c r="AK49" s="442"/>
      <c r="AL49" s="442"/>
      <c r="AM49" s="442"/>
      <c r="AN49" s="442"/>
      <c r="AO49" s="442"/>
      <c r="AP49" s="442"/>
      <c r="AQ49" s="442"/>
      <c r="AR49" s="442"/>
      <c r="AS49" s="442"/>
      <c r="AT49" s="442"/>
      <c r="AU49" s="442"/>
      <c r="AV49" s="442"/>
      <c r="AW49" s="442"/>
      <c r="AX49" s="442"/>
      <c r="AY49" s="442"/>
      <c r="AZ49" s="442"/>
    </row>
    <row r="50" spans="2:52" ht="20.100000000000001" hidden="1" customHeight="1" outlineLevel="1">
      <c r="B50" s="433"/>
      <c r="C50" s="1002"/>
      <c r="D50" s="1003"/>
      <c r="E50" s="1003"/>
      <c r="F50" s="1004"/>
      <c r="G50" s="1005"/>
      <c r="H50" s="1006"/>
      <c r="I50" s="1006"/>
      <c r="J50" s="1006"/>
      <c r="K50" s="1007"/>
      <c r="L50" s="715"/>
      <c r="M50" s="715"/>
      <c r="N50" s="715"/>
      <c r="O50" s="715"/>
      <c r="P50" s="715"/>
      <c r="Q50" s="715"/>
      <c r="R50" s="715"/>
      <c r="S50" s="716"/>
      <c r="T50" s="717"/>
      <c r="U50" s="720">
        <f t="shared" si="13"/>
        <v>0</v>
      </c>
      <c r="V50" s="721">
        <f t="shared" si="14"/>
        <v>0</v>
      </c>
      <c r="W50" s="722">
        <f t="shared" si="15"/>
        <v>0</v>
      </c>
      <c r="X50" s="442"/>
      <c r="Y50" s="442"/>
      <c r="Z50" s="442"/>
      <c r="AA50" s="442"/>
      <c r="AB50" s="442"/>
      <c r="AC50" s="442"/>
      <c r="AD50" s="442"/>
      <c r="AE50" s="442"/>
      <c r="AF50" s="442"/>
      <c r="AG50" s="442"/>
      <c r="AH50" s="442"/>
      <c r="AI50" s="442"/>
      <c r="AJ50" s="442"/>
      <c r="AK50" s="442"/>
      <c r="AL50" s="442"/>
      <c r="AM50" s="442"/>
      <c r="AN50" s="442"/>
      <c r="AO50" s="442"/>
      <c r="AP50" s="442"/>
      <c r="AQ50" s="442"/>
      <c r="AR50" s="442"/>
      <c r="AS50" s="442"/>
      <c r="AT50" s="442"/>
      <c r="AU50" s="442"/>
      <c r="AV50" s="442"/>
      <c r="AW50" s="442"/>
      <c r="AX50" s="442"/>
      <c r="AY50" s="442"/>
      <c r="AZ50" s="442"/>
    </row>
    <row r="51" spans="2:52" ht="20.100000000000001" hidden="1" customHeight="1" outlineLevel="1">
      <c r="B51" s="434"/>
      <c r="C51" s="1002"/>
      <c r="D51" s="1003"/>
      <c r="E51" s="1003"/>
      <c r="F51" s="1004"/>
      <c r="G51" s="1005"/>
      <c r="H51" s="1006"/>
      <c r="I51" s="1006"/>
      <c r="J51" s="1006"/>
      <c r="K51" s="1007"/>
      <c r="L51" s="715"/>
      <c r="M51" s="715"/>
      <c r="N51" s="715"/>
      <c r="O51" s="715"/>
      <c r="P51" s="715"/>
      <c r="Q51" s="715"/>
      <c r="R51" s="715"/>
      <c r="S51" s="716"/>
      <c r="T51" s="717"/>
      <c r="U51" s="720">
        <f t="shared" si="13"/>
        <v>0</v>
      </c>
      <c r="V51" s="721">
        <f t="shared" si="14"/>
        <v>0</v>
      </c>
      <c r="W51" s="722">
        <f t="shared" si="15"/>
        <v>0</v>
      </c>
      <c r="X51" s="442"/>
      <c r="Y51" s="442"/>
      <c r="Z51" s="442"/>
      <c r="AA51" s="442"/>
      <c r="AB51" s="442"/>
      <c r="AC51" s="442"/>
      <c r="AD51" s="442"/>
      <c r="AE51" s="442"/>
      <c r="AF51" s="442"/>
      <c r="AG51" s="442"/>
      <c r="AH51" s="442"/>
      <c r="AI51" s="442"/>
      <c r="AJ51" s="442"/>
      <c r="AK51" s="442"/>
      <c r="AL51" s="442"/>
      <c r="AM51" s="442"/>
      <c r="AN51" s="442"/>
      <c r="AO51" s="442"/>
      <c r="AP51" s="442"/>
      <c r="AQ51" s="442"/>
      <c r="AR51" s="442"/>
      <c r="AS51" s="442"/>
      <c r="AT51" s="442"/>
      <c r="AU51" s="442"/>
      <c r="AV51" s="442"/>
      <c r="AW51" s="442"/>
      <c r="AX51" s="442"/>
      <c r="AY51" s="442"/>
      <c r="AZ51" s="442"/>
    </row>
    <row r="52" spans="2:52" ht="20.100000000000001" hidden="1" customHeight="1" outlineLevel="1">
      <c r="B52" s="434"/>
      <c r="C52" s="1002"/>
      <c r="D52" s="1003"/>
      <c r="E52" s="1003"/>
      <c r="F52" s="1004"/>
      <c r="G52" s="1005"/>
      <c r="H52" s="1006"/>
      <c r="I52" s="1006"/>
      <c r="J52" s="1006"/>
      <c r="K52" s="1007"/>
      <c r="L52" s="715"/>
      <c r="M52" s="715"/>
      <c r="N52" s="715"/>
      <c r="O52" s="715"/>
      <c r="P52" s="715"/>
      <c r="Q52" s="715"/>
      <c r="R52" s="715"/>
      <c r="S52" s="716"/>
      <c r="T52" s="717"/>
      <c r="U52" s="720">
        <f t="shared" si="13"/>
        <v>0</v>
      </c>
      <c r="V52" s="721">
        <f t="shared" si="14"/>
        <v>0</v>
      </c>
      <c r="W52" s="722">
        <f t="shared" si="15"/>
        <v>0</v>
      </c>
      <c r="X52" s="442"/>
      <c r="Y52" s="442"/>
      <c r="Z52" s="442"/>
      <c r="AA52" s="442"/>
      <c r="AB52" s="442"/>
      <c r="AC52" s="442"/>
      <c r="AD52" s="442"/>
      <c r="AE52" s="442"/>
      <c r="AF52" s="442"/>
      <c r="AG52" s="442"/>
      <c r="AH52" s="442"/>
      <c r="AI52" s="442"/>
      <c r="AJ52" s="442"/>
      <c r="AK52" s="442"/>
      <c r="AL52" s="442"/>
      <c r="AM52" s="442"/>
      <c r="AN52" s="442"/>
      <c r="AO52" s="442"/>
      <c r="AP52" s="442"/>
      <c r="AQ52" s="442"/>
      <c r="AR52" s="442"/>
      <c r="AS52" s="442"/>
      <c r="AT52" s="442"/>
      <c r="AU52" s="442"/>
      <c r="AV52" s="442"/>
      <c r="AW52" s="442"/>
      <c r="AX52" s="442"/>
      <c r="AY52" s="442"/>
      <c r="AZ52" s="442"/>
    </row>
    <row r="53" spans="2:52" ht="20.100000000000001" hidden="1" customHeight="1" outlineLevel="1">
      <c r="B53" s="434"/>
      <c r="C53" s="1002"/>
      <c r="D53" s="1003"/>
      <c r="E53" s="1003"/>
      <c r="F53" s="1004"/>
      <c r="G53" s="1005"/>
      <c r="H53" s="1006"/>
      <c r="I53" s="1006"/>
      <c r="J53" s="1006"/>
      <c r="K53" s="1007"/>
      <c r="L53" s="715"/>
      <c r="M53" s="715"/>
      <c r="N53" s="715"/>
      <c r="O53" s="715"/>
      <c r="P53" s="715"/>
      <c r="Q53" s="715"/>
      <c r="R53" s="715"/>
      <c r="S53" s="716"/>
      <c r="T53" s="717"/>
      <c r="U53" s="720">
        <f t="shared" si="13"/>
        <v>0</v>
      </c>
      <c r="V53" s="721">
        <f t="shared" si="14"/>
        <v>0</v>
      </c>
      <c r="W53" s="722">
        <f t="shared" si="15"/>
        <v>0</v>
      </c>
      <c r="X53" s="442"/>
      <c r="Y53" s="442"/>
      <c r="Z53" s="442"/>
      <c r="AA53" s="442"/>
      <c r="AB53" s="442"/>
      <c r="AC53" s="442"/>
      <c r="AD53" s="442"/>
      <c r="AE53" s="442"/>
      <c r="AF53" s="442"/>
      <c r="AG53" s="442"/>
      <c r="AH53" s="442"/>
      <c r="AI53" s="442"/>
      <c r="AJ53" s="442"/>
      <c r="AK53" s="442"/>
      <c r="AL53" s="442"/>
      <c r="AM53" s="442"/>
      <c r="AN53" s="442"/>
      <c r="AO53" s="442"/>
      <c r="AP53" s="442"/>
      <c r="AQ53" s="442"/>
      <c r="AR53" s="442"/>
      <c r="AS53" s="442"/>
      <c r="AT53" s="442"/>
      <c r="AU53" s="442"/>
      <c r="AV53" s="442"/>
      <c r="AW53" s="442"/>
      <c r="AX53" s="442"/>
      <c r="AY53" s="442"/>
      <c r="AZ53" s="442"/>
    </row>
    <row r="54" spans="2:52" ht="20.100000000000001" hidden="1" customHeight="1" outlineLevel="1">
      <c r="B54" s="434"/>
      <c r="C54" s="1002"/>
      <c r="D54" s="1003"/>
      <c r="E54" s="1003"/>
      <c r="F54" s="1004"/>
      <c r="G54" s="1005"/>
      <c r="H54" s="1006"/>
      <c r="I54" s="1006"/>
      <c r="J54" s="1006"/>
      <c r="K54" s="1007"/>
      <c r="L54" s="715"/>
      <c r="M54" s="715"/>
      <c r="N54" s="715"/>
      <c r="O54" s="715"/>
      <c r="P54" s="715"/>
      <c r="Q54" s="715"/>
      <c r="R54" s="715"/>
      <c r="S54" s="716"/>
      <c r="T54" s="717"/>
      <c r="U54" s="720">
        <f t="shared" si="13"/>
        <v>0</v>
      </c>
      <c r="V54" s="721">
        <f t="shared" si="14"/>
        <v>0</v>
      </c>
      <c r="W54" s="722">
        <f t="shared" si="15"/>
        <v>0</v>
      </c>
      <c r="X54" s="442"/>
      <c r="Y54" s="442"/>
      <c r="Z54" s="442"/>
      <c r="AA54" s="442"/>
      <c r="AB54" s="442"/>
      <c r="AC54" s="442"/>
      <c r="AD54" s="442"/>
      <c r="AE54" s="442"/>
      <c r="AF54" s="442"/>
      <c r="AG54" s="442"/>
      <c r="AH54" s="442"/>
      <c r="AI54" s="442"/>
      <c r="AJ54" s="442"/>
      <c r="AK54" s="442"/>
      <c r="AL54" s="442"/>
      <c r="AM54" s="442"/>
      <c r="AN54" s="442"/>
      <c r="AO54" s="442"/>
      <c r="AP54" s="442"/>
      <c r="AQ54" s="442"/>
      <c r="AR54" s="442"/>
      <c r="AS54" s="442"/>
      <c r="AT54" s="442"/>
      <c r="AU54" s="442"/>
      <c r="AV54" s="442"/>
      <c r="AW54" s="442"/>
      <c r="AX54" s="442"/>
      <c r="AY54" s="442"/>
      <c r="AZ54" s="442"/>
    </row>
    <row r="55" spans="2:52" ht="20.100000000000001" hidden="1" customHeight="1" outlineLevel="1">
      <c r="B55" s="434"/>
      <c r="C55" s="1002" t="s">
        <v>283</v>
      </c>
      <c r="D55" s="1003"/>
      <c r="E55" s="1003"/>
      <c r="F55" s="1004"/>
      <c r="G55" s="1005"/>
      <c r="H55" s="1006"/>
      <c r="I55" s="1006"/>
      <c r="J55" s="1006"/>
      <c r="K55" s="1007"/>
      <c r="L55" s="715"/>
      <c r="M55" s="715"/>
      <c r="N55" s="715"/>
      <c r="O55" s="715"/>
      <c r="P55" s="715"/>
      <c r="Q55" s="715"/>
      <c r="R55" s="715"/>
      <c r="S55" s="716"/>
      <c r="T55" s="717"/>
      <c r="U55" s="720">
        <f t="shared" si="13"/>
        <v>0</v>
      </c>
      <c r="V55" s="721">
        <f t="shared" si="14"/>
        <v>0</v>
      </c>
      <c r="W55" s="722">
        <f t="shared" si="15"/>
        <v>0</v>
      </c>
      <c r="X55" s="442"/>
      <c r="Y55" s="442"/>
      <c r="Z55" s="442"/>
      <c r="AA55" s="442"/>
      <c r="AB55" s="442"/>
      <c r="AC55" s="442"/>
      <c r="AD55" s="442"/>
      <c r="AE55" s="442"/>
      <c r="AF55" s="442"/>
      <c r="AG55" s="442"/>
      <c r="AH55" s="442"/>
      <c r="AI55" s="442"/>
      <c r="AJ55" s="442"/>
      <c r="AK55" s="442"/>
      <c r="AL55" s="442"/>
      <c r="AM55" s="442"/>
      <c r="AN55" s="442"/>
      <c r="AO55" s="442"/>
      <c r="AP55" s="442"/>
      <c r="AQ55" s="442"/>
      <c r="AR55" s="442"/>
      <c r="AS55" s="442"/>
      <c r="AT55" s="442"/>
      <c r="AU55" s="442"/>
      <c r="AV55" s="442"/>
      <c r="AW55" s="442"/>
      <c r="AX55" s="442"/>
      <c r="AY55" s="442"/>
      <c r="AZ55" s="442"/>
    </row>
    <row r="56" spans="2:52" ht="20.100000000000001" hidden="1" customHeight="1" outlineLevel="1">
      <c r="B56" s="434"/>
      <c r="C56" s="1002"/>
      <c r="D56" s="1003"/>
      <c r="E56" s="1003"/>
      <c r="F56" s="1004"/>
      <c r="G56" s="1005"/>
      <c r="H56" s="1006"/>
      <c r="I56" s="1006"/>
      <c r="J56" s="1006"/>
      <c r="K56" s="1007"/>
      <c r="L56" s="715"/>
      <c r="M56" s="715"/>
      <c r="N56" s="715"/>
      <c r="O56" s="715"/>
      <c r="P56" s="715"/>
      <c r="Q56" s="715"/>
      <c r="R56" s="715"/>
      <c r="S56" s="716"/>
      <c r="T56" s="717"/>
      <c r="U56" s="720">
        <f t="shared" si="13"/>
        <v>0</v>
      </c>
      <c r="V56" s="721">
        <f t="shared" si="14"/>
        <v>0</v>
      </c>
      <c r="W56" s="722">
        <f t="shared" si="15"/>
        <v>0</v>
      </c>
      <c r="X56" s="442"/>
      <c r="Y56" s="442"/>
      <c r="Z56" s="442"/>
      <c r="AA56" s="442"/>
      <c r="AB56" s="442"/>
      <c r="AC56" s="442"/>
      <c r="AD56" s="442"/>
      <c r="AE56" s="442"/>
      <c r="AF56" s="442"/>
      <c r="AG56" s="442"/>
      <c r="AH56" s="442"/>
      <c r="AI56" s="442"/>
      <c r="AJ56" s="442"/>
      <c r="AK56" s="442"/>
      <c r="AL56" s="442"/>
      <c r="AM56" s="442"/>
      <c r="AN56" s="442"/>
      <c r="AO56" s="442"/>
      <c r="AP56" s="442"/>
      <c r="AQ56" s="442"/>
      <c r="AR56" s="442"/>
      <c r="AS56" s="442"/>
      <c r="AT56" s="442"/>
      <c r="AU56" s="442"/>
      <c r="AV56" s="442"/>
      <c r="AW56" s="442"/>
      <c r="AX56" s="442"/>
      <c r="AY56" s="442"/>
      <c r="AZ56" s="442"/>
    </row>
    <row r="57" spans="2:52" ht="20.100000000000001" hidden="1" customHeight="1" outlineLevel="1">
      <c r="B57" s="434"/>
      <c r="C57" s="1002"/>
      <c r="D57" s="1003"/>
      <c r="E57" s="1003"/>
      <c r="F57" s="1004"/>
      <c r="G57" s="1005"/>
      <c r="H57" s="1006"/>
      <c r="I57" s="1006"/>
      <c r="J57" s="1006"/>
      <c r="K57" s="1007"/>
      <c r="L57" s="715"/>
      <c r="M57" s="715"/>
      <c r="N57" s="715"/>
      <c r="O57" s="715"/>
      <c r="P57" s="715"/>
      <c r="Q57" s="715"/>
      <c r="R57" s="715"/>
      <c r="S57" s="716"/>
      <c r="T57" s="717"/>
      <c r="U57" s="720">
        <f t="shared" si="13"/>
        <v>0</v>
      </c>
      <c r="V57" s="721">
        <f t="shared" si="14"/>
        <v>0</v>
      </c>
      <c r="W57" s="722">
        <f t="shared" si="15"/>
        <v>0</v>
      </c>
      <c r="X57" s="442"/>
      <c r="Y57" s="442"/>
      <c r="Z57" s="442"/>
      <c r="AA57" s="442"/>
      <c r="AB57" s="442"/>
      <c r="AC57" s="442"/>
      <c r="AD57" s="442"/>
      <c r="AE57" s="442"/>
      <c r="AF57" s="442"/>
      <c r="AG57" s="442"/>
      <c r="AH57" s="442"/>
      <c r="AI57" s="442"/>
      <c r="AJ57" s="442"/>
      <c r="AK57" s="442"/>
      <c r="AL57" s="442"/>
      <c r="AM57" s="442"/>
      <c r="AN57" s="442"/>
      <c r="AO57" s="442"/>
      <c r="AP57" s="442"/>
      <c r="AQ57" s="442"/>
      <c r="AR57" s="442"/>
      <c r="AS57" s="442"/>
      <c r="AT57" s="442"/>
      <c r="AU57" s="442"/>
      <c r="AV57" s="442"/>
      <c r="AW57" s="442"/>
      <c r="AX57" s="442"/>
      <c r="AY57" s="442"/>
      <c r="AZ57" s="442"/>
    </row>
    <row r="58" spans="2:52" ht="20.100000000000001" hidden="1" customHeight="1" outlineLevel="1">
      <c r="B58" s="434"/>
      <c r="C58" s="1002"/>
      <c r="D58" s="1003"/>
      <c r="E58" s="1003"/>
      <c r="F58" s="1004"/>
      <c r="G58" s="1005"/>
      <c r="H58" s="1006"/>
      <c r="I58" s="1006"/>
      <c r="J58" s="1006"/>
      <c r="K58" s="1007"/>
      <c r="L58" s="715"/>
      <c r="M58" s="715"/>
      <c r="N58" s="715"/>
      <c r="O58" s="715"/>
      <c r="P58" s="715"/>
      <c r="Q58" s="715"/>
      <c r="R58" s="715"/>
      <c r="S58" s="716"/>
      <c r="T58" s="717"/>
      <c r="U58" s="720">
        <f t="shared" si="13"/>
        <v>0</v>
      </c>
      <c r="V58" s="721">
        <f t="shared" si="14"/>
        <v>0</v>
      </c>
      <c r="W58" s="722">
        <f t="shared" si="15"/>
        <v>0</v>
      </c>
      <c r="X58" s="442"/>
      <c r="Y58" s="442"/>
      <c r="Z58" s="442"/>
      <c r="AA58" s="442"/>
      <c r="AB58" s="442"/>
      <c r="AC58" s="442"/>
      <c r="AD58" s="442"/>
      <c r="AE58" s="442"/>
      <c r="AF58" s="442"/>
      <c r="AG58" s="442"/>
      <c r="AH58" s="442"/>
      <c r="AI58" s="442"/>
      <c r="AJ58" s="442"/>
      <c r="AK58" s="442"/>
      <c r="AL58" s="442"/>
      <c r="AM58" s="442"/>
      <c r="AN58" s="442"/>
      <c r="AO58" s="442"/>
      <c r="AP58" s="442"/>
      <c r="AQ58" s="442"/>
      <c r="AR58" s="442"/>
      <c r="AS58" s="442"/>
      <c r="AT58" s="442"/>
      <c r="AU58" s="442"/>
      <c r="AV58" s="442"/>
      <c r="AW58" s="442"/>
      <c r="AX58" s="442"/>
      <c r="AY58" s="442"/>
      <c r="AZ58" s="442"/>
    </row>
    <row r="59" spans="2:52" ht="20.100000000000001" hidden="1" customHeight="1" outlineLevel="1">
      <c r="B59" s="434"/>
      <c r="C59" s="1002"/>
      <c r="D59" s="1003"/>
      <c r="E59" s="1003"/>
      <c r="F59" s="1004"/>
      <c r="G59" s="1005"/>
      <c r="H59" s="1006"/>
      <c r="I59" s="1006"/>
      <c r="J59" s="1006"/>
      <c r="K59" s="1007"/>
      <c r="L59" s="715"/>
      <c r="M59" s="715"/>
      <c r="N59" s="715"/>
      <c r="O59" s="715"/>
      <c r="P59" s="715"/>
      <c r="Q59" s="715"/>
      <c r="R59" s="715"/>
      <c r="S59" s="716"/>
      <c r="T59" s="717"/>
      <c r="U59" s="720">
        <f t="shared" si="13"/>
        <v>0</v>
      </c>
      <c r="V59" s="721">
        <f t="shared" si="14"/>
        <v>0</v>
      </c>
      <c r="W59" s="722">
        <f t="shared" si="15"/>
        <v>0</v>
      </c>
      <c r="X59" s="442"/>
      <c r="Y59" s="442"/>
      <c r="Z59" s="442"/>
      <c r="AA59" s="442"/>
      <c r="AB59" s="442"/>
      <c r="AC59" s="442"/>
      <c r="AD59" s="442"/>
      <c r="AE59" s="442"/>
      <c r="AF59" s="442"/>
      <c r="AG59" s="442"/>
      <c r="AH59" s="442"/>
      <c r="AI59" s="442"/>
      <c r="AJ59" s="442"/>
      <c r="AK59" s="442"/>
      <c r="AL59" s="442"/>
      <c r="AM59" s="442"/>
      <c r="AN59" s="442"/>
      <c r="AO59" s="442"/>
      <c r="AP59" s="442"/>
      <c r="AQ59" s="442"/>
      <c r="AR59" s="442"/>
      <c r="AS59" s="442"/>
      <c r="AT59" s="442"/>
      <c r="AU59" s="442"/>
      <c r="AV59" s="442"/>
      <c r="AW59" s="442"/>
      <c r="AX59" s="442"/>
      <c r="AY59" s="442"/>
      <c r="AZ59" s="442"/>
    </row>
    <row r="60" spans="2:52" s="19" customFormat="1" ht="9.9499999999999993" hidden="1" customHeight="1" outlineLevel="1">
      <c r="B60" s="435"/>
      <c r="C60" s="437"/>
      <c r="D60" s="437"/>
      <c r="E60" s="437"/>
      <c r="F60" s="437"/>
      <c r="G60" s="666"/>
      <c r="H60" s="666"/>
      <c r="I60" s="666"/>
      <c r="J60" s="666"/>
      <c r="K60" s="666"/>
      <c r="L60" s="438"/>
      <c r="M60" s="438"/>
      <c r="N60" s="438"/>
      <c r="O60" s="438"/>
      <c r="P60" s="438"/>
      <c r="Q60" s="438"/>
      <c r="R60" s="438"/>
      <c r="S60" s="438"/>
      <c r="T60" s="439"/>
      <c r="U60" s="439"/>
      <c r="V60" s="439"/>
      <c r="W60" s="667"/>
      <c r="X60" s="668"/>
      <c r="Y60" s="668"/>
      <c r="Z60" s="668"/>
      <c r="AA60" s="668"/>
      <c r="AB60" s="668"/>
      <c r="AC60" s="668"/>
      <c r="AD60" s="668"/>
      <c r="AE60" s="668"/>
      <c r="AF60" s="668"/>
      <c r="AG60" s="668"/>
      <c r="AH60" s="668"/>
      <c r="AI60" s="668"/>
      <c r="AJ60" s="668"/>
      <c r="AK60" s="668"/>
      <c r="AL60" s="668"/>
      <c r="AM60" s="668"/>
      <c r="AN60" s="668"/>
      <c r="AO60" s="668"/>
      <c r="AP60" s="668"/>
      <c r="AQ60" s="668"/>
      <c r="AR60" s="668"/>
      <c r="AS60" s="668"/>
      <c r="AT60" s="668"/>
      <c r="AU60" s="668"/>
      <c r="AV60" s="668"/>
      <c r="AW60" s="668"/>
      <c r="AX60" s="668"/>
      <c r="AY60" s="668"/>
      <c r="AZ60" s="668"/>
    </row>
    <row r="61" spans="2:52" ht="20.100000000000001" customHeight="1" collapsed="1">
      <c r="B61" s="714">
        <f>B49+1</f>
        <v>5</v>
      </c>
      <c r="C61" s="1013"/>
      <c r="D61" s="1014"/>
      <c r="E61" s="1014"/>
      <c r="F61" s="1015"/>
      <c r="G61" s="1016"/>
      <c r="H61" s="1017"/>
      <c r="I61" s="1017"/>
      <c r="J61" s="1017"/>
      <c r="K61" s="1018"/>
      <c r="L61" s="701">
        <f t="shared" ref="L61:R61" si="16">SUM(L62:L71)</f>
        <v>0</v>
      </c>
      <c r="M61" s="702">
        <f t="shared" si="16"/>
        <v>0</v>
      </c>
      <c r="N61" s="703">
        <f t="shared" si="16"/>
        <v>0</v>
      </c>
      <c r="O61" s="703">
        <f t="shared" si="16"/>
        <v>0</v>
      </c>
      <c r="P61" s="702">
        <f t="shared" si="16"/>
        <v>0</v>
      </c>
      <c r="Q61" s="704">
        <f t="shared" si="16"/>
        <v>0</v>
      </c>
      <c r="R61" s="701">
        <f t="shared" si="16"/>
        <v>0</v>
      </c>
      <c r="S61" s="705">
        <v>1</v>
      </c>
      <c r="T61" s="706">
        <f>(S62*T62)+(S63*T63)+(S64*T64)+(S65*T65)+(S66*T66)+(S67*T67)+(S68*T68)+(S69*T69)+(S70*T70)+(S71*T71)</f>
        <v>0</v>
      </c>
      <c r="U61" s="665">
        <f t="shared" ref="U61:U71" si="17">S61*T61*(1+MGKZ)*(1+Gewinn)*(1+Sicherheit)</f>
        <v>0</v>
      </c>
      <c r="V61" s="643">
        <f t="shared" ref="V61:V71" si="18">R61*Fertigung</f>
        <v>0</v>
      </c>
      <c r="W61" s="50">
        <f t="shared" ref="W61:W71" si="19">L61*$E$6+M61*$M$6+N61*$M$7+O61*$M$8+P61*$E$7+Q61*$M$9+U61+V61</f>
        <v>0</v>
      </c>
      <c r="X61" s="442"/>
      <c r="Y61" s="442"/>
      <c r="Z61" s="442"/>
      <c r="AA61" s="442"/>
      <c r="AB61" s="442"/>
      <c r="AC61" s="442"/>
      <c r="AD61" s="442"/>
      <c r="AE61" s="442"/>
      <c r="AF61" s="442"/>
      <c r="AG61" s="442"/>
      <c r="AH61" s="442"/>
      <c r="AI61" s="442"/>
      <c r="AJ61" s="442"/>
      <c r="AK61" s="442"/>
      <c r="AL61" s="442"/>
      <c r="AM61" s="442"/>
      <c r="AN61" s="442"/>
      <c r="AO61" s="442"/>
      <c r="AP61" s="442"/>
      <c r="AQ61" s="442"/>
      <c r="AR61" s="442"/>
      <c r="AS61" s="442"/>
      <c r="AT61" s="442"/>
      <c r="AU61" s="442"/>
      <c r="AV61" s="442"/>
      <c r="AW61" s="442"/>
      <c r="AX61" s="442"/>
      <c r="AY61" s="442"/>
      <c r="AZ61" s="442"/>
    </row>
    <row r="62" spans="2:52" ht="20.100000000000001" hidden="1" customHeight="1" outlineLevel="1">
      <c r="B62" s="433"/>
      <c r="C62" s="1002"/>
      <c r="D62" s="1003"/>
      <c r="E62" s="1003"/>
      <c r="F62" s="1004"/>
      <c r="G62" s="1005"/>
      <c r="H62" s="1006"/>
      <c r="I62" s="1006"/>
      <c r="J62" s="1006"/>
      <c r="K62" s="1007"/>
      <c r="L62" s="715"/>
      <c r="M62" s="715"/>
      <c r="N62" s="715"/>
      <c r="O62" s="715"/>
      <c r="P62" s="715"/>
      <c r="Q62" s="715"/>
      <c r="R62" s="715"/>
      <c r="S62" s="716"/>
      <c r="T62" s="717"/>
      <c r="U62" s="720">
        <f t="shared" si="17"/>
        <v>0</v>
      </c>
      <c r="V62" s="721">
        <f t="shared" si="18"/>
        <v>0</v>
      </c>
      <c r="W62" s="722">
        <f t="shared" si="19"/>
        <v>0</v>
      </c>
      <c r="X62" s="442"/>
      <c r="Y62" s="442"/>
      <c r="Z62" s="442"/>
      <c r="AA62" s="442"/>
      <c r="AB62" s="442"/>
      <c r="AC62" s="442"/>
      <c r="AD62" s="442"/>
      <c r="AE62" s="442"/>
      <c r="AF62" s="442"/>
      <c r="AG62" s="442"/>
      <c r="AH62" s="442"/>
      <c r="AI62" s="442"/>
      <c r="AJ62" s="442"/>
      <c r="AK62" s="442"/>
      <c r="AL62" s="442"/>
      <c r="AM62" s="442"/>
      <c r="AN62" s="442"/>
      <c r="AO62" s="442"/>
      <c r="AP62" s="442"/>
      <c r="AQ62" s="442"/>
      <c r="AR62" s="442"/>
      <c r="AS62" s="442"/>
      <c r="AT62" s="442"/>
      <c r="AU62" s="442"/>
      <c r="AV62" s="442"/>
      <c r="AW62" s="442"/>
      <c r="AX62" s="442"/>
      <c r="AY62" s="442"/>
      <c r="AZ62" s="442"/>
    </row>
    <row r="63" spans="2:52" ht="20.100000000000001" hidden="1" customHeight="1" outlineLevel="1">
      <c r="B63" s="434"/>
      <c r="C63" s="1002"/>
      <c r="D63" s="1003"/>
      <c r="E63" s="1003"/>
      <c r="F63" s="1004"/>
      <c r="G63" s="1005"/>
      <c r="H63" s="1006"/>
      <c r="I63" s="1006"/>
      <c r="J63" s="1006"/>
      <c r="K63" s="1007"/>
      <c r="L63" s="715"/>
      <c r="M63" s="715"/>
      <c r="N63" s="715"/>
      <c r="O63" s="715"/>
      <c r="P63" s="715"/>
      <c r="Q63" s="715"/>
      <c r="R63" s="715"/>
      <c r="S63" s="716"/>
      <c r="T63" s="717"/>
      <c r="U63" s="720">
        <f t="shared" si="17"/>
        <v>0</v>
      </c>
      <c r="V63" s="721">
        <f t="shared" si="18"/>
        <v>0</v>
      </c>
      <c r="W63" s="722">
        <f t="shared" si="19"/>
        <v>0</v>
      </c>
      <c r="X63" s="442"/>
      <c r="Y63" s="442"/>
      <c r="Z63" s="442"/>
      <c r="AA63" s="442"/>
      <c r="AB63" s="442"/>
      <c r="AC63" s="442"/>
      <c r="AD63" s="442"/>
      <c r="AE63" s="442"/>
      <c r="AF63" s="442"/>
      <c r="AG63" s="442"/>
      <c r="AH63" s="442"/>
      <c r="AI63" s="442"/>
      <c r="AJ63" s="442"/>
      <c r="AK63" s="442"/>
      <c r="AL63" s="442"/>
      <c r="AM63" s="442"/>
      <c r="AN63" s="442"/>
      <c r="AO63" s="442"/>
      <c r="AP63" s="442"/>
      <c r="AQ63" s="442"/>
      <c r="AR63" s="442"/>
      <c r="AS63" s="442"/>
      <c r="AT63" s="442"/>
      <c r="AU63" s="442"/>
      <c r="AV63" s="442"/>
      <c r="AW63" s="442"/>
      <c r="AX63" s="442"/>
      <c r="AY63" s="442"/>
      <c r="AZ63" s="442"/>
    </row>
    <row r="64" spans="2:52" ht="20.100000000000001" hidden="1" customHeight="1" outlineLevel="1">
      <c r="B64" s="434"/>
      <c r="C64" s="1002"/>
      <c r="D64" s="1003"/>
      <c r="E64" s="1003"/>
      <c r="F64" s="1004"/>
      <c r="G64" s="1005"/>
      <c r="H64" s="1006"/>
      <c r="I64" s="1006"/>
      <c r="J64" s="1006"/>
      <c r="K64" s="1007"/>
      <c r="L64" s="715"/>
      <c r="M64" s="715"/>
      <c r="N64" s="715"/>
      <c r="O64" s="715"/>
      <c r="P64" s="715"/>
      <c r="Q64" s="715"/>
      <c r="R64" s="715"/>
      <c r="S64" s="716"/>
      <c r="T64" s="717"/>
      <c r="U64" s="720">
        <f t="shared" si="17"/>
        <v>0</v>
      </c>
      <c r="V64" s="721">
        <f t="shared" si="18"/>
        <v>0</v>
      </c>
      <c r="W64" s="722">
        <f t="shared" si="19"/>
        <v>0</v>
      </c>
      <c r="X64" s="442"/>
      <c r="Y64" s="442"/>
      <c r="Z64" s="442"/>
      <c r="AA64" s="442"/>
      <c r="AB64" s="442"/>
      <c r="AC64" s="442"/>
      <c r="AD64" s="442"/>
      <c r="AE64" s="442"/>
      <c r="AF64" s="442"/>
      <c r="AG64" s="442"/>
      <c r="AH64" s="442"/>
      <c r="AI64" s="442"/>
      <c r="AJ64" s="442"/>
      <c r="AK64" s="442"/>
      <c r="AL64" s="442"/>
      <c r="AM64" s="442"/>
      <c r="AN64" s="442"/>
      <c r="AO64" s="442"/>
      <c r="AP64" s="442"/>
      <c r="AQ64" s="442"/>
      <c r="AR64" s="442"/>
      <c r="AS64" s="442"/>
      <c r="AT64" s="442"/>
      <c r="AU64" s="442"/>
      <c r="AV64" s="442"/>
      <c r="AW64" s="442"/>
      <c r="AX64" s="442"/>
      <c r="AY64" s="442"/>
      <c r="AZ64" s="442"/>
    </row>
    <row r="65" spans="2:52" ht="20.100000000000001" hidden="1" customHeight="1" outlineLevel="1">
      <c r="B65" s="434"/>
      <c r="C65" s="1002"/>
      <c r="D65" s="1003"/>
      <c r="E65" s="1003"/>
      <c r="F65" s="1004"/>
      <c r="G65" s="1005"/>
      <c r="H65" s="1006"/>
      <c r="I65" s="1006"/>
      <c r="J65" s="1006"/>
      <c r="K65" s="1007"/>
      <c r="L65" s="715"/>
      <c r="M65" s="715"/>
      <c r="N65" s="715"/>
      <c r="O65" s="715"/>
      <c r="P65" s="715"/>
      <c r="Q65" s="715"/>
      <c r="R65" s="715"/>
      <c r="S65" s="716"/>
      <c r="T65" s="717"/>
      <c r="U65" s="720">
        <f t="shared" si="17"/>
        <v>0</v>
      </c>
      <c r="V65" s="721">
        <f t="shared" si="18"/>
        <v>0</v>
      </c>
      <c r="W65" s="722">
        <f t="shared" si="19"/>
        <v>0</v>
      </c>
      <c r="X65" s="442"/>
      <c r="Y65" s="442"/>
      <c r="Z65" s="442"/>
      <c r="AA65" s="442"/>
      <c r="AB65" s="442"/>
      <c r="AC65" s="442"/>
      <c r="AD65" s="442"/>
      <c r="AE65" s="442"/>
      <c r="AF65" s="442"/>
      <c r="AG65" s="442"/>
      <c r="AH65" s="442"/>
      <c r="AI65" s="442"/>
      <c r="AJ65" s="442"/>
      <c r="AK65" s="442"/>
      <c r="AL65" s="442"/>
      <c r="AM65" s="442"/>
      <c r="AN65" s="442"/>
      <c r="AO65" s="442"/>
      <c r="AP65" s="442"/>
      <c r="AQ65" s="442"/>
      <c r="AR65" s="442"/>
      <c r="AS65" s="442"/>
      <c r="AT65" s="442"/>
      <c r="AU65" s="442"/>
      <c r="AV65" s="442"/>
      <c r="AW65" s="442"/>
      <c r="AX65" s="442"/>
      <c r="AY65" s="442"/>
      <c r="AZ65" s="442"/>
    </row>
    <row r="66" spans="2:52" ht="20.100000000000001" hidden="1" customHeight="1" outlineLevel="1">
      <c r="B66" s="434"/>
      <c r="C66" s="1002"/>
      <c r="D66" s="1003"/>
      <c r="E66" s="1003"/>
      <c r="F66" s="1004"/>
      <c r="G66" s="1005"/>
      <c r="H66" s="1006"/>
      <c r="I66" s="1006"/>
      <c r="J66" s="1006"/>
      <c r="K66" s="1007"/>
      <c r="L66" s="715"/>
      <c r="M66" s="715"/>
      <c r="N66" s="715"/>
      <c r="O66" s="715"/>
      <c r="P66" s="715"/>
      <c r="Q66" s="715"/>
      <c r="R66" s="715"/>
      <c r="S66" s="716"/>
      <c r="T66" s="717"/>
      <c r="U66" s="720">
        <f t="shared" si="17"/>
        <v>0</v>
      </c>
      <c r="V66" s="721">
        <f t="shared" si="18"/>
        <v>0</v>
      </c>
      <c r="W66" s="722">
        <f t="shared" si="19"/>
        <v>0</v>
      </c>
      <c r="X66" s="442"/>
      <c r="Y66" s="442"/>
      <c r="Z66" s="442"/>
      <c r="AA66" s="442"/>
      <c r="AB66" s="442"/>
      <c r="AC66" s="442"/>
      <c r="AD66" s="442"/>
      <c r="AE66" s="442"/>
      <c r="AF66" s="442"/>
      <c r="AG66" s="442"/>
      <c r="AH66" s="442"/>
      <c r="AI66" s="442"/>
      <c r="AJ66" s="442"/>
      <c r="AK66" s="442"/>
      <c r="AL66" s="442"/>
      <c r="AM66" s="442"/>
      <c r="AN66" s="442"/>
      <c r="AO66" s="442"/>
      <c r="AP66" s="442"/>
      <c r="AQ66" s="442"/>
      <c r="AR66" s="442"/>
      <c r="AS66" s="442"/>
      <c r="AT66" s="442"/>
      <c r="AU66" s="442"/>
      <c r="AV66" s="442"/>
      <c r="AW66" s="442"/>
      <c r="AX66" s="442"/>
      <c r="AY66" s="442"/>
      <c r="AZ66" s="442"/>
    </row>
    <row r="67" spans="2:52" ht="20.100000000000001" hidden="1" customHeight="1" outlineLevel="1">
      <c r="B67" s="434"/>
      <c r="C67" s="1002"/>
      <c r="D67" s="1003"/>
      <c r="E67" s="1003"/>
      <c r="F67" s="1004"/>
      <c r="G67" s="1005"/>
      <c r="H67" s="1006"/>
      <c r="I67" s="1006"/>
      <c r="J67" s="1006"/>
      <c r="K67" s="1007"/>
      <c r="L67" s="715"/>
      <c r="M67" s="715"/>
      <c r="N67" s="715"/>
      <c r="O67" s="715"/>
      <c r="P67" s="715"/>
      <c r="Q67" s="715"/>
      <c r="R67" s="715"/>
      <c r="S67" s="716"/>
      <c r="T67" s="717"/>
      <c r="U67" s="720">
        <f t="shared" si="17"/>
        <v>0</v>
      </c>
      <c r="V67" s="721">
        <f t="shared" si="18"/>
        <v>0</v>
      </c>
      <c r="W67" s="722">
        <f t="shared" si="19"/>
        <v>0</v>
      </c>
      <c r="X67" s="442"/>
      <c r="Y67" s="442"/>
      <c r="Z67" s="442"/>
      <c r="AA67" s="442"/>
      <c r="AB67" s="442"/>
      <c r="AC67" s="442"/>
      <c r="AD67" s="442"/>
      <c r="AE67" s="442"/>
      <c r="AF67" s="442"/>
      <c r="AG67" s="442"/>
      <c r="AH67" s="442"/>
      <c r="AI67" s="442"/>
      <c r="AJ67" s="442"/>
      <c r="AK67" s="442"/>
      <c r="AL67" s="442"/>
      <c r="AM67" s="442"/>
      <c r="AN67" s="442"/>
      <c r="AO67" s="442"/>
      <c r="AP67" s="442"/>
      <c r="AQ67" s="442"/>
      <c r="AR67" s="442"/>
      <c r="AS67" s="442"/>
      <c r="AT67" s="442"/>
      <c r="AU67" s="442"/>
      <c r="AV67" s="442"/>
      <c r="AW67" s="442"/>
      <c r="AX67" s="442"/>
      <c r="AY67" s="442"/>
      <c r="AZ67" s="442"/>
    </row>
    <row r="68" spans="2:52" ht="20.100000000000001" hidden="1" customHeight="1" outlineLevel="1">
      <c r="B68" s="434"/>
      <c r="C68" s="1002"/>
      <c r="D68" s="1003"/>
      <c r="E68" s="1003"/>
      <c r="F68" s="1004"/>
      <c r="G68" s="1005"/>
      <c r="H68" s="1006"/>
      <c r="I68" s="1006"/>
      <c r="J68" s="1006"/>
      <c r="K68" s="1007"/>
      <c r="L68" s="715"/>
      <c r="M68" s="715"/>
      <c r="N68" s="715"/>
      <c r="O68" s="715"/>
      <c r="P68" s="715"/>
      <c r="Q68" s="715"/>
      <c r="R68" s="715"/>
      <c r="S68" s="716"/>
      <c r="T68" s="717"/>
      <c r="U68" s="720">
        <f t="shared" si="17"/>
        <v>0</v>
      </c>
      <c r="V68" s="721">
        <f t="shared" si="18"/>
        <v>0</v>
      </c>
      <c r="W68" s="722">
        <f t="shared" si="19"/>
        <v>0</v>
      </c>
      <c r="X68" s="442"/>
      <c r="Y68" s="442"/>
      <c r="Z68" s="442"/>
      <c r="AA68" s="442"/>
      <c r="AB68" s="442"/>
      <c r="AC68" s="442"/>
      <c r="AD68" s="442"/>
      <c r="AE68" s="442"/>
      <c r="AF68" s="442"/>
      <c r="AG68" s="442"/>
      <c r="AH68" s="442"/>
      <c r="AI68" s="442"/>
      <c r="AJ68" s="442"/>
      <c r="AK68" s="442"/>
      <c r="AL68" s="442"/>
      <c r="AM68" s="442"/>
      <c r="AN68" s="442"/>
      <c r="AO68" s="442"/>
      <c r="AP68" s="442"/>
      <c r="AQ68" s="442"/>
      <c r="AR68" s="442"/>
      <c r="AS68" s="442"/>
      <c r="AT68" s="442"/>
      <c r="AU68" s="442"/>
      <c r="AV68" s="442"/>
      <c r="AW68" s="442"/>
      <c r="AX68" s="442"/>
      <c r="AY68" s="442"/>
      <c r="AZ68" s="442"/>
    </row>
    <row r="69" spans="2:52" ht="20.100000000000001" hidden="1" customHeight="1" outlineLevel="1">
      <c r="B69" s="434"/>
      <c r="C69" s="1002"/>
      <c r="D69" s="1003"/>
      <c r="E69" s="1003"/>
      <c r="F69" s="1004"/>
      <c r="G69" s="1005"/>
      <c r="H69" s="1006"/>
      <c r="I69" s="1006"/>
      <c r="J69" s="1006"/>
      <c r="K69" s="1007"/>
      <c r="L69" s="715"/>
      <c r="M69" s="715"/>
      <c r="N69" s="715"/>
      <c r="O69" s="715"/>
      <c r="P69" s="715"/>
      <c r="Q69" s="715"/>
      <c r="R69" s="715"/>
      <c r="S69" s="716"/>
      <c r="T69" s="717"/>
      <c r="U69" s="720">
        <f t="shared" si="17"/>
        <v>0</v>
      </c>
      <c r="V69" s="721">
        <f t="shared" si="18"/>
        <v>0</v>
      </c>
      <c r="W69" s="722">
        <f t="shared" si="19"/>
        <v>0</v>
      </c>
      <c r="X69" s="442"/>
      <c r="Y69" s="442"/>
      <c r="Z69" s="442"/>
      <c r="AA69" s="442"/>
      <c r="AB69" s="442"/>
      <c r="AC69" s="442"/>
      <c r="AD69" s="442"/>
      <c r="AE69" s="442"/>
      <c r="AF69" s="442"/>
      <c r="AG69" s="442"/>
      <c r="AH69" s="442"/>
      <c r="AI69" s="442"/>
      <c r="AJ69" s="442"/>
      <c r="AK69" s="442"/>
      <c r="AL69" s="442"/>
      <c r="AM69" s="442"/>
      <c r="AN69" s="442"/>
      <c r="AO69" s="442"/>
      <c r="AP69" s="442"/>
      <c r="AQ69" s="442"/>
      <c r="AR69" s="442"/>
      <c r="AS69" s="442"/>
      <c r="AT69" s="442"/>
      <c r="AU69" s="442"/>
      <c r="AV69" s="442"/>
      <c r="AW69" s="442"/>
      <c r="AX69" s="442"/>
      <c r="AY69" s="442"/>
      <c r="AZ69" s="442"/>
    </row>
    <row r="70" spans="2:52" ht="20.100000000000001" hidden="1" customHeight="1" outlineLevel="1">
      <c r="B70" s="434"/>
      <c r="C70" s="1002"/>
      <c r="D70" s="1003"/>
      <c r="E70" s="1003"/>
      <c r="F70" s="1004"/>
      <c r="G70" s="1005"/>
      <c r="H70" s="1006"/>
      <c r="I70" s="1006"/>
      <c r="J70" s="1006"/>
      <c r="K70" s="1007"/>
      <c r="L70" s="715"/>
      <c r="M70" s="715"/>
      <c r="N70" s="715"/>
      <c r="O70" s="715"/>
      <c r="P70" s="715"/>
      <c r="Q70" s="715"/>
      <c r="R70" s="715"/>
      <c r="S70" s="716"/>
      <c r="T70" s="717"/>
      <c r="U70" s="720">
        <f t="shared" si="17"/>
        <v>0</v>
      </c>
      <c r="V70" s="721">
        <f t="shared" si="18"/>
        <v>0</v>
      </c>
      <c r="W70" s="722">
        <f t="shared" si="19"/>
        <v>0</v>
      </c>
      <c r="X70" s="442"/>
      <c r="Y70" s="442"/>
      <c r="Z70" s="442"/>
      <c r="AA70" s="442"/>
      <c r="AB70" s="442"/>
      <c r="AC70" s="442"/>
      <c r="AD70" s="442"/>
      <c r="AE70" s="442"/>
      <c r="AF70" s="442"/>
      <c r="AG70" s="442"/>
      <c r="AH70" s="442"/>
      <c r="AI70" s="442"/>
      <c r="AJ70" s="442"/>
      <c r="AK70" s="442"/>
      <c r="AL70" s="442"/>
      <c r="AM70" s="442"/>
      <c r="AN70" s="442"/>
      <c r="AO70" s="442"/>
      <c r="AP70" s="442"/>
      <c r="AQ70" s="442"/>
      <c r="AR70" s="442"/>
      <c r="AS70" s="442"/>
      <c r="AT70" s="442"/>
      <c r="AU70" s="442"/>
      <c r="AV70" s="442"/>
      <c r="AW70" s="442"/>
      <c r="AX70" s="442"/>
      <c r="AY70" s="442"/>
      <c r="AZ70" s="442"/>
    </row>
    <row r="71" spans="2:52" ht="20.100000000000001" hidden="1" customHeight="1" outlineLevel="1">
      <c r="B71" s="434"/>
      <c r="C71" s="1002"/>
      <c r="D71" s="1003"/>
      <c r="E71" s="1003"/>
      <c r="F71" s="1004"/>
      <c r="G71" s="1005"/>
      <c r="H71" s="1006"/>
      <c r="I71" s="1006"/>
      <c r="J71" s="1006"/>
      <c r="K71" s="1007"/>
      <c r="L71" s="715"/>
      <c r="M71" s="715"/>
      <c r="N71" s="715"/>
      <c r="O71" s="715"/>
      <c r="P71" s="715"/>
      <c r="Q71" s="715"/>
      <c r="R71" s="715"/>
      <c r="S71" s="716"/>
      <c r="T71" s="717"/>
      <c r="U71" s="720">
        <f t="shared" si="17"/>
        <v>0</v>
      </c>
      <c r="V71" s="721">
        <f t="shared" si="18"/>
        <v>0</v>
      </c>
      <c r="W71" s="722">
        <f t="shared" si="19"/>
        <v>0</v>
      </c>
      <c r="X71" s="442"/>
      <c r="Y71" s="442"/>
      <c r="Z71" s="442"/>
      <c r="AA71" s="442"/>
      <c r="AB71" s="442"/>
      <c r="AC71" s="442"/>
      <c r="AD71" s="442"/>
      <c r="AE71" s="442"/>
      <c r="AF71" s="442"/>
      <c r="AG71" s="442"/>
      <c r="AH71" s="442"/>
      <c r="AI71" s="442"/>
      <c r="AJ71" s="442"/>
      <c r="AK71" s="442"/>
      <c r="AL71" s="442"/>
      <c r="AM71" s="442"/>
      <c r="AN71" s="442"/>
      <c r="AO71" s="442"/>
      <c r="AP71" s="442"/>
      <c r="AQ71" s="442"/>
      <c r="AR71" s="442"/>
      <c r="AS71" s="442"/>
      <c r="AT71" s="442"/>
      <c r="AU71" s="442"/>
      <c r="AV71" s="442"/>
      <c r="AW71" s="442"/>
      <c r="AX71" s="442"/>
      <c r="AY71" s="442"/>
      <c r="AZ71" s="442"/>
    </row>
    <row r="72" spans="2:52" s="19" customFormat="1" ht="9.9499999999999993" hidden="1" customHeight="1" outlineLevel="1">
      <c r="B72" s="435"/>
      <c r="C72" s="437"/>
      <c r="D72" s="437"/>
      <c r="E72" s="437"/>
      <c r="F72" s="437"/>
      <c r="G72" s="666"/>
      <c r="H72" s="666"/>
      <c r="I72" s="666"/>
      <c r="J72" s="666"/>
      <c r="K72" s="666"/>
      <c r="L72" s="438"/>
      <c r="M72" s="438"/>
      <c r="N72" s="438"/>
      <c r="O72" s="438"/>
      <c r="P72" s="438"/>
      <c r="Q72" s="438"/>
      <c r="R72" s="438"/>
      <c r="S72" s="438"/>
      <c r="T72" s="439"/>
      <c r="U72" s="439"/>
      <c r="V72" s="439"/>
      <c r="W72" s="667"/>
      <c r="X72" s="668"/>
      <c r="Y72" s="668"/>
      <c r="Z72" s="668"/>
      <c r="AA72" s="668"/>
      <c r="AB72" s="668"/>
      <c r="AC72" s="668"/>
      <c r="AD72" s="668"/>
      <c r="AE72" s="668"/>
      <c r="AF72" s="668"/>
      <c r="AG72" s="668"/>
      <c r="AH72" s="668"/>
      <c r="AI72" s="668"/>
      <c r="AJ72" s="668"/>
      <c r="AK72" s="668"/>
      <c r="AL72" s="668"/>
      <c r="AM72" s="668"/>
      <c r="AN72" s="668"/>
      <c r="AO72" s="668"/>
      <c r="AP72" s="668"/>
      <c r="AQ72" s="668"/>
      <c r="AR72" s="668"/>
      <c r="AS72" s="668"/>
      <c r="AT72" s="668"/>
      <c r="AU72" s="668"/>
      <c r="AV72" s="668"/>
      <c r="AW72" s="668"/>
      <c r="AX72" s="668"/>
      <c r="AY72" s="668"/>
      <c r="AZ72" s="668"/>
    </row>
    <row r="73" spans="2:52" ht="20.100000000000001" customHeight="1" collapsed="1">
      <c r="B73" s="714">
        <f>B61+1</f>
        <v>6</v>
      </c>
      <c r="C73" s="1013"/>
      <c r="D73" s="1014"/>
      <c r="E73" s="1014"/>
      <c r="F73" s="1015"/>
      <c r="G73" s="1016"/>
      <c r="H73" s="1017"/>
      <c r="I73" s="1017"/>
      <c r="J73" s="1017"/>
      <c r="K73" s="1018"/>
      <c r="L73" s="701">
        <f t="shared" ref="L73:R73" si="20">SUM(L74:L83)</f>
        <v>0</v>
      </c>
      <c r="M73" s="702">
        <f t="shared" si="20"/>
        <v>0</v>
      </c>
      <c r="N73" s="703">
        <f t="shared" si="20"/>
        <v>0</v>
      </c>
      <c r="O73" s="703">
        <f t="shared" si="20"/>
        <v>0</v>
      </c>
      <c r="P73" s="702">
        <f t="shared" si="20"/>
        <v>0</v>
      </c>
      <c r="Q73" s="704">
        <f t="shared" si="20"/>
        <v>0</v>
      </c>
      <c r="R73" s="701">
        <f t="shared" si="20"/>
        <v>0</v>
      </c>
      <c r="S73" s="705">
        <v>1</v>
      </c>
      <c r="T73" s="706">
        <f>(S74*T74)+(S75*T75)+(S76*T76)+(S77*T77)+(S78*T78)+(S79*T79)+(S80*T80)+(S81*T81)+(S82*T82)+(S83*T83)</f>
        <v>0</v>
      </c>
      <c r="U73" s="665">
        <f t="shared" ref="U73:U83" si="21">S73*T73*(1+MGKZ)*(1+Gewinn)*(1+Sicherheit)</f>
        <v>0</v>
      </c>
      <c r="V73" s="643">
        <f t="shared" ref="V73:V83" si="22">R73*Fertigung</f>
        <v>0</v>
      </c>
      <c r="W73" s="50">
        <f t="shared" ref="W73:W83" si="23">L73*$E$6+M73*$M$6+N73*$M$7+O73*$M$8+P73*$E$7+Q73*$M$9+U73+V73</f>
        <v>0</v>
      </c>
      <c r="X73" s="442"/>
      <c r="Y73" s="442"/>
      <c r="Z73" s="442"/>
      <c r="AA73" s="442"/>
      <c r="AB73" s="442"/>
      <c r="AC73" s="442"/>
      <c r="AD73" s="442"/>
      <c r="AE73" s="442"/>
      <c r="AF73" s="442"/>
      <c r="AG73" s="442"/>
      <c r="AH73" s="442"/>
      <c r="AI73" s="442"/>
      <c r="AJ73" s="442"/>
      <c r="AK73" s="442"/>
      <c r="AL73" s="442"/>
      <c r="AM73" s="442"/>
      <c r="AN73" s="442"/>
      <c r="AO73" s="442"/>
      <c r="AP73" s="442"/>
      <c r="AQ73" s="442"/>
      <c r="AR73" s="442"/>
      <c r="AS73" s="442"/>
      <c r="AT73" s="442"/>
      <c r="AU73" s="442"/>
      <c r="AV73" s="442"/>
      <c r="AW73" s="442"/>
      <c r="AX73" s="442"/>
      <c r="AY73" s="442"/>
      <c r="AZ73" s="442"/>
    </row>
    <row r="74" spans="2:52" ht="20.100000000000001" hidden="1" customHeight="1" outlineLevel="1">
      <c r="B74" s="433"/>
      <c r="C74" s="1002"/>
      <c r="D74" s="1003"/>
      <c r="E74" s="1003"/>
      <c r="F74" s="1004"/>
      <c r="G74" s="1005"/>
      <c r="H74" s="1006"/>
      <c r="I74" s="1006"/>
      <c r="J74" s="1006"/>
      <c r="K74" s="1007"/>
      <c r="L74" s="715"/>
      <c r="M74" s="715"/>
      <c r="N74" s="715"/>
      <c r="O74" s="715"/>
      <c r="P74" s="715"/>
      <c r="Q74" s="715"/>
      <c r="R74" s="715"/>
      <c r="S74" s="716"/>
      <c r="T74" s="717"/>
      <c r="U74" s="720">
        <f t="shared" si="21"/>
        <v>0</v>
      </c>
      <c r="V74" s="721">
        <f t="shared" si="22"/>
        <v>0</v>
      </c>
      <c r="W74" s="722">
        <f t="shared" si="23"/>
        <v>0</v>
      </c>
      <c r="X74" s="442"/>
      <c r="Y74" s="442"/>
      <c r="Z74" s="442"/>
      <c r="AA74" s="442"/>
      <c r="AB74" s="442"/>
      <c r="AC74" s="442"/>
      <c r="AD74" s="442"/>
      <c r="AE74" s="442"/>
      <c r="AF74" s="442"/>
      <c r="AG74" s="442"/>
      <c r="AH74" s="442"/>
      <c r="AI74" s="442"/>
      <c r="AJ74" s="442"/>
      <c r="AK74" s="442"/>
      <c r="AL74" s="442"/>
      <c r="AM74" s="442"/>
      <c r="AN74" s="442"/>
      <c r="AO74" s="442"/>
      <c r="AP74" s="442"/>
      <c r="AQ74" s="442"/>
      <c r="AR74" s="442"/>
      <c r="AS74" s="442"/>
      <c r="AT74" s="442"/>
      <c r="AU74" s="442"/>
      <c r="AV74" s="442"/>
      <c r="AW74" s="442"/>
      <c r="AX74" s="442"/>
      <c r="AY74" s="442"/>
      <c r="AZ74" s="442"/>
    </row>
    <row r="75" spans="2:52" ht="20.100000000000001" hidden="1" customHeight="1" outlineLevel="1">
      <c r="B75" s="434"/>
      <c r="C75" s="1002"/>
      <c r="D75" s="1003"/>
      <c r="E75" s="1003"/>
      <c r="F75" s="1004"/>
      <c r="G75" s="1005"/>
      <c r="H75" s="1006"/>
      <c r="I75" s="1006"/>
      <c r="J75" s="1006"/>
      <c r="K75" s="1007"/>
      <c r="L75" s="715"/>
      <c r="M75" s="715"/>
      <c r="N75" s="715"/>
      <c r="O75" s="715"/>
      <c r="P75" s="715"/>
      <c r="Q75" s="715"/>
      <c r="R75" s="715"/>
      <c r="S75" s="716"/>
      <c r="T75" s="717"/>
      <c r="U75" s="720">
        <f t="shared" si="21"/>
        <v>0</v>
      </c>
      <c r="V75" s="721">
        <f t="shared" si="22"/>
        <v>0</v>
      </c>
      <c r="W75" s="722">
        <f t="shared" si="23"/>
        <v>0</v>
      </c>
      <c r="X75" s="442"/>
      <c r="Y75" s="442"/>
      <c r="Z75" s="442"/>
      <c r="AA75" s="442"/>
      <c r="AB75" s="442"/>
      <c r="AC75" s="442"/>
      <c r="AD75" s="442"/>
      <c r="AE75" s="442"/>
      <c r="AF75" s="442"/>
      <c r="AG75" s="442"/>
      <c r="AH75" s="442"/>
      <c r="AI75" s="442"/>
      <c r="AJ75" s="442"/>
      <c r="AK75" s="442"/>
      <c r="AL75" s="442"/>
      <c r="AM75" s="442"/>
      <c r="AN75" s="442"/>
      <c r="AO75" s="442"/>
      <c r="AP75" s="442"/>
      <c r="AQ75" s="442"/>
      <c r="AR75" s="442"/>
      <c r="AS75" s="442"/>
      <c r="AT75" s="442"/>
      <c r="AU75" s="442"/>
      <c r="AV75" s="442"/>
      <c r="AW75" s="442"/>
      <c r="AX75" s="442"/>
      <c r="AY75" s="442"/>
      <c r="AZ75" s="442"/>
    </row>
    <row r="76" spans="2:52" ht="20.100000000000001" hidden="1" customHeight="1" outlineLevel="1">
      <c r="B76" s="434"/>
      <c r="C76" s="1002"/>
      <c r="D76" s="1003"/>
      <c r="E76" s="1003"/>
      <c r="F76" s="1004"/>
      <c r="G76" s="1005"/>
      <c r="H76" s="1006"/>
      <c r="I76" s="1006"/>
      <c r="J76" s="1006"/>
      <c r="K76" s="1007"/>
      <c r="L76" s="715"/>
      <c r="M76" s="715"/>
      <c r="N76" s="715"/>
      <c r="O76" s="715"/>
      <c r="P76" s="715"/>
      <c r="Q76" s="715"/>
      <c r="R76" s="715"/>
      <c r="S76" s="716"/>
      <c r="T76" s="717"/>
      <c r="U76" s="720">
        <f t="shared" si="21"/>
        <v>0</v>
      </c>
      <c r="V76" s="721">
        <f t="shared" si="22"/>
        <v>0</v>
      </c>
      <c r="W76" s="722">
        <f t="shared" si="23"/>
        <v>0</v>
      </c>
      <c r="X76" s="442"/>
      <c r="Y76" s="442"/>
      <c r="Z76" s="442"/>
      <c r="AA76" s="442"/>
      <c r="AB76" s="442"/>
      <c r="AC76" s="442"/>
      <c r="AD76" s="442"/>
      <c r="AE76" s="442"/>
      <c r="AF76" s="442"/>
      <c r="AG76" s="442"/>
      <c r="AH76" s="442"/>
      <c r="AI76" s="442"/>
      <c r="AJ76" s="442"/>
      <c r="AK76" s="442"/>
      <c r="AL76" s="442"/>
      <c r="AM76" s="442"/>
      <c r="AN76" s="442"/>
      <c r="AO76" s="442"/>
      <c r="AP76" s="442"/>
      <c r="AQ76" s="442"/>
      <c r="AR76" s="442"/>
      <c r="AS76" s="442"/>
      <c r="AT76" s="442"/>
      <c r="AU76" s="442"/>
      <c r="AV76" s="442"/>
      <c r="AW76" s="442"/>
      <c r="AX76" s="442"/>
      <c r="AY76" s="442"/>
      <c r="AZ76" s="442"/>
    </row>
    <row r="77" spans="2:52" ht="20.100000000000001" hidden="1" customHeight="1" outlineLevel="1">
      <c r="B77" s="434"/>
      <c r="C77" s="1002"/>
      <c r="D77" s="1003"/>
      <c r="E77" s="1003"/>
      <c r="F77" s="1004"/>
      <c r="G77" s="1005"/>
      <c r="H77" s="1006"/>
      <c r="I77" s="1006"/>
      <c r="J77" s="1006"/>
      <c r="K77" s="1007"/>
      <c r="L77" s="715"/>
      <c r="M77" s="715"/>
      <c r="N77" s="715"/>
      <c r="O77" s="715"/>
      <c r="P77" s="715"/>
      <c r="Q77" s="715"/>
      <c r="R77" s="715"/>
      <c r="S77" s="716"/>
      <c r="T77" s="717"/>
      <c r="U77" s="720">
        <f t="shared" si="21"/>
        <v>0</v>
      </c>
      <c r="V77" s="721">
        <f t="shared" si="22"/>
        <v>0</v>
      </c>
      <c r="W77" s="722">
        <f t="shared" si="23"/>
        <v>0</v>
      </c>
      <c r="X77" s="442"/>
      <c r="Y77" s="442"/>
      <c r="Z77" s="442"/>
      <c r="AA77" s="442"/>
      <c r="AB77" s="442"/>
      <c r="AC77" s="442"/>
      <c r="AD77" s="442"/>
      <c r="AE77" s="442"/>
      <c r="AF77" s="442"/>
      <c r="AG77" s="442"/>
      <c r="AH77" s="442"/>
      <c r="AI77" s="442"/>
      <c r="AJ77" s="442"/>
      <c r="AK77" s="442"/>
      <c r="AL77" s="442"/>
      <c r="AM77" s="442"/>
      <c r="AN77" s="442"/>
      <c r="AO77" s="442"/>
      <c r="AP77" s="442"/>
      <c r="AQ77" s="442"/>
      <c r="AR77" s="442"/>
      <c r="AS77" s="442"/>
      <c r="AT77" s="442"/>
      <c r="AU77" s="442"/>
      <c r="AV77" s="442"/>
      <c r="AW77" s="442"/>
      <c r="AX77" s="442"/>
      <c r="AY77" s="442"/>
      <c r="AZ77" s="442"/>
    </row>
    <row r="78" spans="2:52" ht="20.100000000000001" hidden="1" customHeight="1" outlineLevel="1">
      <c r="B78" s="434"/>
      <c r="C78" s="1002"/>
      <c r="D78" s="1003"/>
      <c r="E78" s="1003"/>
      <c r="F78" s="1004"/>
      <c r="G78" s="1005"/>
      <c r="H78" s="1006"/>
      <c r="I78" s="1006"/>
      <c r="J78" s="1006"/>
      <c r="K78" s="1007"/>
      <c r="L78" s="715"/>
      <c r="M78" s="715"/>
      <c r="N78" s="715"/>
      <c r="O78" s="715"/>
      <c r="P78" s="715"/>
      <c r="Q78" s="715"/>
      <c r="R78" s="715"/>
      <c r="S78" s="716"/>
      <c r="T78" s="717"/>
      <c r="U78" s="720">
        <f t="shared" si="21"/>
        <v>0</v>
      </c>
      <c r="V78" s="721">
        <f t="shared" si="22"/>
        <v>0</v>
      </c>
      <c r="W78" s="722">
        <f t="shared" si="23"/>
        <v>0</v>
      </c>
      <c r="X78" s="442"/>
      <c r="Y78" s="442"/>
      <c r="Z78" s="442"/>
      <c r="AA78" s="442"/>
      <c r="AB78" s="442"/>
      <c r="AC78" s="442"/>
      <c r="AD78" s="442"/>
      <c r="AE78" s="442"/>
      <c r="AF78" s="442"/>
      <c r="AG78" s="442"/>
      <c r="AH78" s="442"/>
      <c r="AI78" s="442"/>
      <c r="AJ78" s="442"/>
      <c r="AK78" s="442"/>
      <c r="AL78" s="442"/>
      <c r="AM78" s="442"/>
      <c r="AN78" s="442"/>
      <c r="AO78" s="442"/>
      <c r="AP78" s="442"/>
      <c r="AQ78" s="442"/>
      <c r="AR78" s="442"/>
      <c r="AS78" s="442"/>
      <c r="AT78" s="442"/>
      <c r="AU78" s="442"/>
      <c r="AV78" s="442"/>
      <c r="AW78" s="442"/>
      <c r="AX78" s="442"/>
      <c r="AY78" s="442"/>
      <c r="AZ78" s="442"/>
    </row>
    <row r="79" spans="2:52" ht="20.100000000000001" hidden="1" customHeight="1" outlineLevel="1">
      <c r="B79" s="434"/>
      <c r="C79" s="1002"/>
      <c r="D79" s="1003"/>
      <c r="E79" s="1003"/>
      <c r="F79" s="1004"/>
      <c r="G79" s="1005"/>
      <c r="H79" s="1006"/>
      <c r="I79" s="1006"/>
      <c r="J79" s="1006"/>
      <c r="K79" s="1007"/>
      <c r="L79" s="715"/>
      <c r="M79" s="715"/>
      <c r="N79" s="715"/>
      <c r="O79" s="715"/>
      <c r="P79" s="715"/>
      <c r="Q79" s="715"/>
      <c r="R79" s="715"/>
      <c r="S79" s="716"/>
      <c r="T79" s="717"/>
      <c r="U79" s="720">
        <f t="shared" si="21"/>
        <v>0</v>
      </c>
      <c r="V79" s="721">
        <f t="shared" si="22"/>
        <v>0</v>
      </c>
      <c r="W79" s="722">
        <f t="shared" si="23"/>
        <v>0</v>
      </c>
      <c r="X79" s="442"/>
      <c r="Y79" s="442"/>
      <c r="Z79" s="442"/>
      <c r="AA79" s="442"/>
      <c r="AB79" s="442"/>
      <c r="AC79" s="442"/>
      <c r="AD79" s="442"/>
      <c r="AE79" s="442"/>
      <c r="AF79" s="442"/>
      <c r="AG79" s="442"/>
      <c r="AH79" s="442"/>
      <c r="AI79" s="442"/>
      <c r="AJ79" s="442"/>
      <c r="AK79" s="442"/>
      <c r="AL79" s="442"/>
      <c r="AM79" s="442"/>
      <c r="AN79" s="442"/>
      <c r="AO79" s="442"/>
      <c r="AP79" s="442"/>
      <c r="AQ79" s="442"/>
      <c r="AR79" s="442"/>
      <c r="AS79" s="442"/>
      <c r="AT79" s="442"/>
      <c r="AU79" s="442"/>
      <c r="AV79" s="442"/>
      <c r="AW79" s="442"/>
      <c r="AX79" s="442"/>
      <c r="AY79" s="442"/>
      <c r="AZ79" s="442"/>
    </row>
    <row r="80" spans="2:52" ht="20.100000000000001" hidden="1" customHeight="1" outlineLevel="1">
      <c r="B80" s="434"/>
      <c r="C80" s="1002"/>
      <c r="D80" s="1003"/>
      <c r="E80" s="1003"/>
      <c r="F80" s="1004"/>
      <c r="G80" s="1005"/>
      <c r="H80" s="1006"/>
      <c r="I80" s="1006"/>
      <c r="J80" s="1006"/>
      <c r="K80" s="1007"/>
      <c r="L80" s="715"/>
      <c r="M80" s="715"/>
      <c r="N80" s="715"/>
      <c r="O80" s="715"/>
      <c r="P80" s="715"/>
      <c r="Q80" s="715"/>
      <c r="R80" s="715"/>
      <c r="S80" s="716"/>
      <c r="T80" s="717"/>
      <c r="U80" s="720">
        <f t="shared" si="21"/>
        <v>0</v>
      </c>
      <c r="V80" s="721">
        <f t="shared" si="22"/>
        <v>0</v>
      </c>
      <c r="W80" s="722">
        <f t="shared" si="23"/>
        <v>0</v>
      </c>
      <c r="X80" s="442"/>
      <c r="Y80" s="442"/>
      <c r="Z80" s="442"/>
      <c r="AA80" s="442"/>
      <c r="AB80" s="442"/>
      <c r="AC80" s="442"/>
      <c r="AD80" s="442"/>
      <c r="AE80" s="442"/>
      <c r="AF80" s="442"/>
      <c r="AG80" s="442"/>
      <c r="AH80" s="442"/>
      <c r="AI80" s="442"/>
      <c r="AJ80" s="442"/>
      <c r="AK80" s="442"/>
      <c r="AL80" s="442"/>
      <c r="AM80" s="442"/>
      <c r="AN80" s="442"/>
      <c r="AO80" s="442"/>
      <c r="AP80" s="442"/>
      <c r="AQ80" s="442"/>
      <c r="AR80" s="442"/>
      <c r="AS80" s="442"/>
      <c r="AT80" s="442"/>
      <c r="AU80" s="442"/>
      <c r="AV80" s="442"/>
      <c r="AW80" s="442"/>
      <c r="AX80" s="442"/>
      <c r="AY80" s="442"/>
      <c r="AZ80" s="442"/>
    </row>
    <row r="81" spans="2:52" ht="20.100000000000001" hidden="1" customHeight="1" outlineLevel="1">
      <c r="B81" s="434"/>
      <c r="C81" s="1002"/>
      <c r="D81" s="1003"/>
      <c r="E81" s="1003"/>
      <c r="F81" s="1004"/>
      <c r="G81" s="1005"/>
      <c r="H81" s="1006"/>
      <c r="I81" s="1006"/>
      <c r="J81" s="1006"/>
      <c r="K81" s="1007"/>
      <c r="L81" s="715"/>
      <c r="M81" s="715"/>
      <c r="N81" s="715"/>
      <c r="O81" s="715"/>
      <c r="P81" s="715"/>
      <c r="Q81" s="715"/>
      <c r="R81" s="715"/>
      <c r="S81" s="716"/>
      <c r="T81" s="717"/>
      <c r="U81" s="720">
        <f t="shared" si="21"/>
        <v>0</v>
      </c>
      <c r="V81" s="721">
        <f t="shared" si="22"/>
        <v>0</v>
      </c>
      <c r="W81" s="722">
        <f t="shared" si="23"/>
        <v>0</v>
      </c>
      <c r="X81" s="442"/>
      <c r="Y81" s="442"/>
      <c r="Z81" s="442"/>
      <c r="AA81" s="442"/>
      <c r="AB81" s="442"/>
      <c r="AC81" s="442"/>
      <c r="AD81" s="442"/>
      <c r="AE81" s="442"/>
      <c r="AF81" s="442"/>
      <c r="AG81" s="442"/>
      <c r="AH81" s="442"/>
      <c r="AI81" s="442"/>
      <c r="AJ81" s="442"/>
      <c r="AK81" s="442"/>
      <c r="AL81" s="442"/>
      <c r="AM81" s="442"/>
      <c r="AN81" s="442"/>
      <c r="AO81" s="442"/>
      <c r="AP81" s="442"/>
      <c r="AQ81" s="442"/>
      <c r="AR81" s="442"/>
      <c r="AS81" s="442"/>
      <c r="AT81" s="442"/>
      <c r="AU81" s="442"/>
      <c r="AV81" s="442"/>
      <c r="AW81" s="442"/>
      <c r="AX81" s="442"/>
      <c r="AY81" s="442"/>
      <c r="AZ81" s="442"/>
    </row>
    <row r="82" spans="2:52" ht="20.100000000000001" hidden="1" customHeight="1" outlineLevel="1">
      <c r="B82" s="434"/>
      <c r="C82" s="1002"/>
      <c r="D82" s="1003"/>
      <c r="E82" s="1003"/>
      <c r="F82" s="1004"/>
      <c r="G82" s="1005"/>
      <c r="H82" s="1006"/>
      <c r="I82" s="1006"/>
      <c r="J82" s="1006"/>
      <c r="K82" s="1007"/>
      <c r="L82" s="715"/>
      <c r="M82" s="715"/>
      <c r="N82" s="715"/>
      <c r="O82" s="715"/>
      <c r="P82" s="715"/>
      <c r="Q82" s="715"/>
      <c r="R82" s="715"/>
      <c r="S82" s="716"/>
      <c r="T82" s="717"/>
      <c r="U82" s="720">
        <f t="shared" si="21"/>
        <v>0</v>
      </c>
      <c r="V82" s="721">
        <f t="shared" si="22"/>
        <v>0</v>
      </c>
      <c r="W82" s="722">
        <f t="shared" si="23"/>
        <v>0</v>
      </c>
      <c r="X82" s="442"/>
      <c r="Y82" s="442"/>
      <c r="Z82" s="442"/>
      <c r="AA82" s="442"/>
      <c r="AB82" s="442"/>
      <c r="AC82" s="442"/>
      <c r="AD82" s="442"/>
      <c r="AE82" s="442"/>
      <c r="AF82" s="442"/>
      <c r="AG82" s="442"/>
      <c r="AH82" s="442"/>
      <c r="AI82" s="442"/>
      <c r="AJ82" s="442"/>
      <c r="AK82" s="442"/>
      <c r="AL82" s="442"/>
      <c r="AM82" s="442"/>
      <c r="AN82" s="442"/>
      <c r="AO82" s="442"/>
      <c r="AP82" s="442"/>
      <c r="AQ82" s="442"/>
      <c r="AR82" s="442"/>
      <c r="AS82" s="442"/>
      <c r="AT82" s="442"/>
      <c r="AU82" s="442"/>
      <c r="AV82" s="442"/>
      <c r="AW82" s="442"/>
      <c r="AX82" s="442"/>
      <c r="AY82" s="442"/>
      <c r="AZ82" s="442"/>
    </row>
    <row r="83" spans="2:52" ht="20.100000000000001" hidden="1" customHeight="1" outlineLevel="1">
      <c r="B83" s="434"/>
      <c r="C83" s="1002"/>
      <c r="D83" s="1003"/>
      <c r="E83" s="1003"/>
      <c r="F83" s="1004"/>
      <c r="G83" s="1005"/>
      <c r="H83" s="1006"/>
      <c r="I83" s="1006"/>
      <c r="J83" s="1006"/>
      <c r="K83" s="1007"/>
      <c r="L83" s="715"/>
      <c r="M83" s="715"/>
      <c r="N83" s="715"/>
      <c r="O83" s="715"/>
      <c r="P83" s="715"/>
      <c r="Q83" s="715"/>
      <c r="R83" s="715"/>
      <c r="S83" s="716"/>
      <c r="T83" s="717"/>
      <c r="U83" s="720">
        <f t="shared" si="21"/>
        <v>0</v>
      </c>
      <c r="V83" s="721">
        <f t="shared" si="22"/>
        <v>0</v>
      </c>
      <c r="W83" s="722">
        <f t="shared" si="23"/>
        <v>0</v>
      </c>
      <c r="X83" s="442"/>
      <c r="Y83" s="442"/>
      <c r="Z83" s="442"/>
      <c r="AA83" s="442"/>
      <c r="AB83" s="442"/>
      <c r="AC83" s="442"/>
      <c r="AD83" s="442"/>
      <c r="AE83" s="442"/>
      <c r="AF83" s="442"/>
      <c r="AG83" s="442"/>
      <c r="AH83" s="442"/>
      <c r="AI83" s="442"/>
      <c r="AJ83" s="442"/>
      <c r="AK83" s="442"/>
      <c r="AL83" s="442"/>
      <c r="AM83" s="442"/>
      <c r="AN83" s="442"/>
      <c r="AO83" s="442"/>
      <c r="AP83" s="442"/>
      <c r="AQ83" s="442"/>
      <c r="AR83" s="442"/>
      <c r="AS83" s="442"/>
      <c r="AT83" s="442"/>
      <c r="AU83" s="442"/>
      <c r="AV83" s="442"/>
      <c r="AW83" s="442"/>
      <c r="AX83" s="442"/>
      <c r="AY83" s="442"/>
      <c r="AZ83" s="442"/>
    </row>
    <row r="84" spans="2:52" s="19" customFormat="1" ht="9.9499999999999993" hidden="1" customHeight="1" outlineLevel="1">
      <c r="B84" s="435"/>
      <c r="C84" s="437"/>
      <c r="D84" s="437"/>
      <c r="E84" s="437"/>
      <c r="F84" s="437"/>
      <c r="G84" s="666"/>
      <c r="H84" s="666"/>
      <c r="I84" s="666"/>
      <c r="J84" s="666"/>
      <c r="K84" s="666"/>
      <c r="L84" s="438"/>
      <c r="M84" s="438"/>
      <c r="N84" s="438"/>
      <c r="O84" s="438"/>
      <c r="P84" s="438"/>
      <c r="Q84" s="438"/>
      <c r="R84" s="438"/>
      <c r="S84" s="438"/>
      <c r="T84" s="439"/>
      <c r="U84" s="439"/>
      <c r="V84" s="439"/>
      <c r="W84" s="667"/>
      <c r="X84" s="668"/>
      <c r="Y84" s="668"/>
      <c r="Z84" s="668"/>
      <c r="AA84" s="668"/>
      <c r="AB84" s="668"/>
      <c r="AC84" s="668"/>
      <c r="AD84" s="668"/>
      <c r="AE84" s="668"/>
      <c r="AF84" s="668"/>
      <c r="AG84" s="668"/>
      <c r="AH84" s="668"/>
      <c r="AI84" s="668"/>
      <c r="AJ84" s="668"/>
      <c r="AK84" s="668"/>
      <c r="AL84" s="668"/>
      <c r="AM84" s="668"/>
      <c r="AN84" s="668"/>
      <c r="AO84" s="668"/>
      <c r="AP84" s="668"/>
      <c r="AQ84" s="668"/>
      <c r="AR84" s="668"/>
      <c r="AS84" s="668"/>
      <c r="AT84" s="668"/>
      <c r="AU84" s="668"/>
      <c r="AV84" s="668"/>
      <c r="AW84" s="668"/>
      <c r="AX84" s="668"/>
      <c r="AY84" s="668"/>
      <c r="AZ84" s="668"/>
    </row>
    <row r="85" spans="2:52" ht="20.100000000000001" customHeight="1" collapsed="1">
      <c r="B85" s="714">
        <f>B73+1</f>
        <v>7</v>
      </c>
      <c r="C85" s="1013"/>
      <c r="D85" s="1014"/>
      <c r="E85" s="1014"/>
      <c r="F85" s="1015"/>
      <c r="G85" s="1016"/>
      <c r="H85" s="1017"/>
      <c r="I85" s="1017"/>
      <c r="J85" s="1017"/>
      <c r="K85" s="1018"/>
      <c r="L85" s="701">
        <f t="shared" ref="L85:R85" si="24">SUM(L86:L95)</f>
        <v>0</v>
      </c>
      <c r="M85" s="702">
        <f t="shared" si="24"/>
        <v>0</v>
      </c>
      <c r="N85" s="703">
        <f t="shared" si="24"/>
        <v>0</v>
      </c>
      <c r="O85" s="703">
        <f t="shared" si="24"/>
        <v>0</v>
      </c>
      <c r="P85" s="702">
        <f t="shared" si="24"/>
        <v>0</v>
      </c>
      <c r="Q85" s="704">
        <f t="shared" si="24"/>
        <v>0</v>
      </c>
      <c r="R85" s="701">
        <f t="shared" si="24"/>
        <v>0</v>
      </c>
      <c r="S85" s="705">
        <v>1</v>
      </c>
      <c r="T85" s="706">
        <f>(S86*T86)+(S87*T87)+(S88*T88)+(S89*T89)+(S90*T90)+(S91*T91)+(S92*T92)+(S93*T93)+(S94*T94)+(S95*T95)</f>
        <v>0</v>
      </c>
      <c r="U85" s="665">
        <f t="shared" ref="U85:U95" si="25">S85*T85*(1+MGKZ)*(1+Gewinn)*(1+Sicherheit)</f>
        <v>0</v>
      </c>
      <c r="V85" s="643">
        <f t="shared" ref="V85:V95" si="26">R85*Fertigung</f>
        <v>0</v>
      </c>
      <c r="W85" s="50">
        <f t="shared" ref="W85:W95" si="27">L85*$E$6+M85*$M$6+N85*$M$7+O85*$M$8+P85*$E$7+Q85*$M$9+U85+V85</f>
        <v>0</v>
      </c>
      <c r="X85" s="442"/>
      <c r="Y85" s="442"/>
      <c r="Z85" s="442"/>
      <c r="AA85" s="442"/>
      <c r="AB85" s="442"/>
      <c r="AC85" s="442"/>
      <c r="AD85" s="442"/>
      <c r="AE85" s="442"/>
      <c r="AF85" s="442"/>
      <c r="AG85" s="442"/>
      <c r="AH85" s="442"/>
      <c r="AI85" s="442"/>
      <c r="AJ85" s="442"/>
      <c r="AK85" s="442"/>
      <c r="AL85" s="442"/>
      <c r="AM85" s="442"/>
      <c r="AN85" s="442"/>
      <c r="AO85" s="442"/>
      <c r="AP85" s="442"/>
      <c r="AQ85" s="442"/>
      <c r="AR85" s="442"/>
      <c r="AS85" s="442"/>
      <c r="AT85" s="442"/>
      <c r="AU85" s="442"/>
      <c r="AV85" s="442"/>
      <c r="AW85" s="442"/>
      <c r="AX85" s="442"/>
      <c r="AY85" s="442"/>
      <c r="AZ85" s="442"/>
    </row>
    <row r="86" spans="2:52" ht="20.100000000000001" hidden="1" customHeight="1" outlineLevel="1">
      <c r="B86" s="433"/>
      <c r="C86" s="1002"/>
      <c r="D86" s="1003"/>
      <c r="E86" s="1003"/>
      <c r="F86" s="1004"/>
      <c r="G86" s="1005"/>
      <c r="H86" s="1006"/>
      <c r="I86" s="1006"/>
      <c r="J86" s="1006"/>
      <c r="K86" s="1007"/>
      <c r="L86" s="715"/>
      <c r="M86" s="715"/>
      <c r="N86" s="715"/>
      <c r="O86" s="715"/>
      <c r="P86" s="715"/>
      <c r="Q86" s="715"/>
      <c r="R86" s="715"/>
      <c r="S86" s="716"/>
      <c r="T86" s="717"/>
      <c r="U86" s="720">
        <f t="shared" si="25"/>
        <v>0</v>
      </c>
      <c r="V86" s="721">
        <f t="shared" si="26"/>
        <v>0</v>
      </c>
      <c r="W86" s="722">
        <f t="shared" si="27"/>
        <v>0</v>
      </c>
      <c r="X86" s="442"/>
      <c r="Y86" s="442"/>
      <c r="Z86" s="442"/>
      <c r="AA86" s="442"/>
      <c r="AB86" s="442"/>
      <c r="AC86" s="442"/>
      <c r="AD86" s="442"/>
      <c r="AE86" s="442"/>
      <c r="AF86" s="442"/>
      <c r="AG86" s="442"/>
      <c r="AH86" s="442"/>
      <c r="AI86" s="442"/>
      <c r="AJ86" s="442"/>
      <c r="AK86" s="442"/>
      <c r="AL86" s="442"/>
      <c r="AM86" s="442"/>
      <c r="AN86" s="442"/>
      <c r="AO86" s="442"/>
      <c r="AP86" s="442"/>
      <c r="AQ86" s="442"/>
      <c r="AR86" s="442"/>
      <c r="AS86" s="442"/>
      <c r="AT86" s="442"/>
      <c r="AU86" s="442"/>
      <c r="AV86" s="442"/>
      <c r="AW86" s="442"/>
      <c r="AX86" s="442"/>
      <c r="AY86" s="442"/>
      <c r="AZ86" s="442"/>
    </row>
    <row r="87" spans="2:52" ht="20.100000000000001" hidden="1" customHeight="1" outlineLevel="1">
      <c r="B87" s="434"/>
      <c r="C87" s="1002"/>
      <c r="D87" s="1003"/>
      <c r="E87" s="1003"/>
      <c r="F87" s="1004"/>
      <c r="G87" s="1005"/>
      <c r="H87" s="1006"/>
      <c r="I87" s="1006"/>
      <c r="J87" s="1006"/>
      <c r="K87" s="1007"/>
      <c r="L87" s="715"/>
      <c r="M87" s="715"/>
      <c r="N87" s="715"/>
      <c r="O87" s="715"/>
      <c r="P87" s="715"/>
      <c r="Q87" s="715"/>
      <c r="R87" s="715"/>
      <c r="S87" s="716"/>
      <c r="T87" s="717"/>
      <c r="U87" s="720">
        <f t="shared" si="25"/>
        <v>0</v>
      </c>
      <c r="V87" s="721">
        <f t="shared" si="26"/>
        <v>0</v>
      </c>
      <c r="W87" s="722">
        <f t="shared" si="27"/>
        <v>0</v>
      </c>
      <c r="X87" s="442"/>
      <c r="Y87" s="442"/>
      <c r="Z87" s="442"/>
      <c r="AA87" s="442"/>
      <c r="AB87" s="442"/>
      <c r="AC87" s="442"/>
      <c r="AD87" s="442"/>
      <c r="AE87" s="442"/>
      <c r="AF87" s="442"/>
      <c r="AG87" s="442"/>
      <c r="AH87" s="442"/>
      <c r="AI87" s="442"/>
      <c r="AJ87" s="442"/>
      <c r="AK87" s="442"/>
      <c r="AL87" s="442"/>
      <c r="AM87" s="442"/>
      <c r="AN87" s="442"/>
      <c r="AO87" s="442"/>
      <c r="AP87" s="442"/>
      <c r="AQ87" s="442"/>
      <c r="AR87" s="442"/>
      <c r="AS87" s="442"/>
      <c r="AT87" s="442"/>
      <c r="AU87" s="442"/>
      <c r="AV87" s="442"/>
      <c r="AW87" s="442"/>
      <c r="AX87" s="442"/>
      <c r="AY87" s="442"/>
      <c r="AZ87" s="442"/>
    </row>
    <row r="88" spans="2:52" ht="20.100000000000001" hidden="1" customHeight="1" outlineLevel="1">
      <c r="B88" s="434"/>
      <c r="C88" s="1002"/>
      <c r="D88" s="1003"/>
      <c r="E88" s="1003"/>
      <c r="F88" s="1004"/>
      <c r="G88" s="1005"/>
      <c r="H88" s="1006"/>
      <c r="I88" s="1006"/>
      <c r="J88" s="1006"/>
      <c r="K88" s="1007"/>
      <c r="L88" s="715"/>
      <c r="M88" s="715"/>
      <c r="N88" s="715"/>
      <c r="O88" s="715"/>
      <c r="P88" s="715"/>
      <c r="Q88" s="715"/>
      <c r="R88" s="715"/>
      <c r="S88" s="716"/>
      <c r="T88" s="717"/>
      <c r="U88" s="720">
        <f t="shared" si="25"/>
        <v>0</v>
      </c>
      <c r="V88" s="721">
        <f t="shared" si="26"/>
        <v>0</v>
      </c>
      <c r="W88" s="722">
        <f t="shared" si="27"/>
        <v>0</v>
      </c>
      <c r="X88" s="442"/>
      <c r="Y88" s="442"/>
      <c r="Z88" s="442"/>
      <c r="AA88" s="442"/>
      <c r="AB88" s="442"/>
      <c r="AC88" s="442"/>
      <c r="AD88" s="442"/>
      <c r="AE88" s="442"/>
      <c r="AF88" s="442"/>
      <c r="AG88" s="442"/>
      <c r="AH88" s="442"/>
      <c r="AI88" s="442"/>
      <c r="AJ88" s="442"/>
      <c r="AK88" s="442"/>
      <c r="AL88" s="442"/>
      <c r="AM88" s="442"/>
      <c r="AN88" s="442"/>
      <c r="AO88" s="442"/>
      <c r="AP88" s="442"/>
      <c r="AQ88" s="442"/>
      <c r="AR88" s="442"/>
      <c r="AS88" s="442"/>
      <c r="AT88" s="442"/>
      <c r="AU88" s="442"/>
      <c r="AV88" s="442"/>
      <c r="AW88" s="442"/>
      <c r="AX88" s="442"/>
      <c r="AY88" s="442"/>
      <c r="AZ88" s="442"/>
    </row>
    <row r="89" spans="2:52" ht="20.100000000000001" hidden="1" customHeight="1" outlineLevel="1">
      <c r="B89" s="434"/>
      <c r="C89" s="1002"/>
      <c r="D89" s="1003"/>
      <c r="E89" s="1003"/>
      <c r="F89" s="1004"/>
      <c r="G89" s="1005"/>
      <c r="H89" s="1006"/>
      <c r="I89" s="1006"/>
      <c r="J89" s="1006"/>
      <c r="K89" s="1007"/>
      <c r="L89" s="715"/>
      <c r="M89" s="715"/>
      <c r="N89" s="715"/>
      <c r="O89" s="715"/>
      <c r="P89" s="715"/>
      <c r="Q89" s="715"/>
      <c r="R89" s="715"/>
      <c r="S89" s="716"/>
      <c r="T89" s="717"/>
      <c r="U89" s="720">
        <f t="shared" si="25"/>
        <v>0</v>
      </c>
      <c r="V89" s="721">
        <f t="shared" si="26"/>
        <v>0</v>
      </c>
      <c r="W89" s="722">
        <f t="shared" si="27"/>
        <v>0</v>
      </c>
      <c r="X89" s="442"/>
      <c r="Y89" s="442"/>
      <c r="Z89" s="442"/>
      <c r="AA89" s="442"/>
      <c r="AB89" s="442"/>
      <c r="AC89" s="442"/>
      <c r="AD89" s="442"/>
      <c r="AE89" s="442"/>
      <c r="AF89" s="442"/>
      <c r="AG89" s="442"/>
      <c r="AH89" s="442"/>
      <c r="AI89" s="442"/>
      <c r="AJ89" s="442"/>
      <c r="AK89" s="442"/>
      <c r="AL89" s="442"/>
      <c r="AM89" s="442"/>
      <c r="AN89" s="442"/>
      <c r="AO89" s="442"/>
      <c r="AP89" s="442"/>
      <c r="AQ89" s="442"/>
      <c r="AR89" s="442"/>
      <c r="AS89" s="442"/>
      <c r="AT89" s="442"/>
      <c r="AU89" s="442"/>
      <c r="AV89" s="442"/>
      <c r="AW89" s="442"/>
      <c r="AX89" s="442"/>
      <c r="AY89" s="442"/>
      <c r="AZ89" s="442"/>
    </row>
    <row r="90" spans="2:52" ht="20.100000000000001" hidden="1" customHeight="1" outlineLevel="1">
      <c r="B90" s="434"/>
      <c r="C90" s="1002"/>
      <c r="D90" s="1003"/>
      <c r="E90" s="1003"/>
      <c r="F90" s="1004"/>
      <c r="G90" s="1005"/>
      <c r="H90" s="1006"/>
      <c r="I90" s="1006"/>
      <c r="J90" s="1006"/>
      <c r="K90" s="1007"/>
      <c r="L90" s="715"/>
      <c r="M90" s="715"/>
      <c r="N90" s="715"/>
      <c r="O90" s="715"/>
      <c r="P90" s="715"/>
      <c r="Q90" s="715"/>
      <c r="R90" s="715"/>
      <c r="S90" s="716"/>
      <c r="T90" s="717"/>
      <c r="U90" s="720">
        <f t="shared" si="25"/>
        <v>0</v>
      </c>
      <c r="V90" s="721">
        <f t="shared" si="26"/>
        <v>0</v>
      </c>
      <c r="W90" s="722">
        <f t="shared" si="27"/>
        <v>0</v>
      </c>
      <c r="X90" s="442"/>
      <c r="Y90" s="442"/>
      <c r="Z90" s="442"/>
      <c r="AA90" s="442"/>
      <c r="AB90" s="442"/>
      <c r="AC90" s="442"/>
      <c r="AD90" s="442"/>
      <c r="AE90" s="442"/>
      <c r="AF90" s="442"/>
      <c r="AG90" s="442"/>
      <c r="AH90" s="442"/>
      <c r="AI90" s="442"/>
      <c r="AJ90" s="442"/>
      <c r="AK90" s="442"/>
      <c r="AL90" s="442"/>
      <c r="AM90" s="442"/>
      <c r="AN90" s="442"/>
      <c r="AO90" s="442"/>
      <c r="AP90" s="442"/>
      <c r="AQ90" s="442"/>
      <c r="AR90" s="442"/>
      <c r="AS90" s="442"/>
      <c r="AT90" s="442"/>
      <c r="AU90" s="442"/>
      <c r="AV90" s="442"/>
      <c r="AW90" s="442"/>
      <c r="AX90" s="442"/>
      <c r="AY90" s="442"/>
      <c r="AZ90" s="442"/>
    </row>
    <row r="91" spans="2:52" ht="20.100000000000001" hidden="1" customHeight="1" outlineLevel="1">
      <c r="B91" s="434"/>
      <c r="C91" s="1002"/>
      <c r="D91" s="1003"/>
      <c r="E91" s="1003"/>
      <c r="F91" s="1004"/>
      <c r="G91" s="1005"/>
      <c r="H91" s="1006"/>
      <c r="I91" s="1006"/>
      <c r="J91" s="1006"/>
      <c r="K91" s="1007"/>
      <c r="L91" s="715"/>
      <c r="M91" s="715"/>
      <c r="N91" s="715"/>
      <c r="O91" s="715"/>
      <c r="P91" s="715"/>
      <c r="Q91" s="715"/>
      <c r="R91" s="715"/>
      <c r="S91" s="716"/>
      <c r="T91" s="717"/>
      <c r="U91" s="720">
        <f t="shared" si="25"/>
        <v>0</v>
      </c>
      <c r="V91" s="721">
        <f t="shared" si="26"/>
        <v>0</v>
      </c>
      <c r="W91" s="722">
        <f t="shared" si="27"/>
        <v>0</v>
      </c>
      <c r="X91" s="442"/>
      <c r="Y91" s="442"/>
      <c r="Z91" s="442"/>
      <c r="AA91" s="442"/>
      <c r="AB91" s="442"/>
      <c r="AC91" s="442"/>
      <c r="AD91" s="442"/>
      <c r="AE91" s="442"/>
      <c r="AF91" s="442"/>
      <c r="AG91" s="442"/>
      <c r="AH91" s="442"/>
      <c r="AI91" s="442"/>
      <c r="AJ91" s="442"/>
      <c r="AK91" s="442"/>
      <c r="AL91" s="442"/>
      <c r="AM91" s="442"/>
      <c r="AN91" s="442"/>
      <c r="AO91" s="442"/>
      <c r="AP91" s="442"/>
      <c r="AQ91" s="442"/>
      <c r="AR91" s="442"/>
      <c r="AS91" s="442"/>
      <c r="AT91" s="442"/>
      <c r="AU91" s="442"/>
      <c r="AV91" s="442"/>
      <c r="AW91" s="442"/>
      <c r="AX91" s="442"/>
      <c r="AY91" s="442"/>
      <c r="AZ91" s="442"/>
    </row>
    <row r="92" spans="2:52" ht="20.100000000000001" hidden="1" customHeight="1" outlineLevel="1">
      <c r="B92" s="434"/>
      <c r="C92" s="1002"/>
      <c r="D92" s="1003"/>
      <c r="E92" s="1003"/>
      <c r="F92" s="1004"/>
      <c r="G92" s="1005"/>
      <c r="H92" s="1006"/>
      <c r="I92" s="1006"/>
      <c r="J92" s="1006"/>
      <c r="K92" s="1007"/>
      <c r="L92" s="715"/>
      <c r="M92" s="715"/>
      <c r="N92" s="715"/>
      <c r="O92" s="715"/>
      <c r="P92" s="715"/>
      <c r="Q92" s="715"/>
      <c r="R92" s="715"/>
      <c r="S92" s="716"/>
      <c r="T92" s="717"/>
      <c r="U92" s="720">
        <f t="shared" si="25"/>
        <v>0</v>
      </c>
      <c r="V92" s="721">
        <f t="shared" si="26"/>
        <v>0</v>
      </c>
      <c r="W92" s="722">
        <f t="shared" si="27"/>
        <v>0</v>
      </c>
      <c r="X92" s="442"/>
      <c r="Y92" s="442"/>
      <c r="Z92" s="442"/>
      <c r="AA92" s="442"/>
      <c r="AB92" s="442"/>
      <c r="AC92" s="442"/>
      <c r="AD92" s="442"/>
      <c r="AE92" s="442"/>
      <c r="AF92" s="442"/>
      <c r="AG92" s="442"/>
      <c r="AH92" s="442"/>
      <c r="AI92" s="442"/>
      <c r="AJ92" s="442"/>
      <c r="AK92" s="442"/>
      <c r="AL92" s="442"/>
      <c r="AM92" s="442"/>
      <c r="AN92" s="442"/>
      <c r="AO92" s="442"/>
      <c r="AP92" s="442"/>
      <c r="AQ92" s="442"/>
      <c r="AR92" s="442"/>
      <c r="AS92" s="442"/>
      <c r="AT92" s="442"/>
      <c r="AU92" s="442"/>
      <c r="AV92" s="442"/>
      <c r="AW92" s="442"/>
      <c r="AX92" s="442"/>
      <c r="AY92" s="442"/>
      <c r="AZ92" s="442"/>
    </row>
    <row r="93" spans="2:52" ht="20.100000000000001" hidden="1" customHeight="1" outlineLevel="1">
      <c r="B93" s="434"/>
      <c r="C93" s="1002"/>
      <c r="D93" s="1003"/>
      <c r="E93" s="1003"/>
      <c r="F93" s="1004"/>
      <c r="G93" s="1005"/>
      <c r="H93" s="1006"/>
      <c r="I93" s="1006"/>
      <c r="J93" s="1006"/>
      <c r="K93" s="1007"/>
      <c r="L93" s="715"/>
      <c r="M93" s="715"/>
      <c r="N93" s="715"/>
      <c r="O93" s="715"/>
      <c r="P93" s="715"/>
      <c r="Q93" s="715"/>
      <c r="R93" s="715"/>
      <c r="S93" s="716"/>
      <c r="T93" s="717"/>
      <c r="U93" s="720">
        <f t="shared" si="25"/>
        <v>0</v>
      </c>
      <c r="V93" s="721">
        <f t="shared" si="26"/>
        <v>0</v>
      </c>
      <c r="W93" s="722">
        <f t="shared" si="27"/>
        <v>0</v>
      </c>
      <c r="X93" s="442"/>
      <c r="Y93" s="442"/>
      <c r="Z93" s="442"/>
      <c r="AA93" s="442"/>
      <c r="AB93" s="442"/>
      <c r="AC93" s="442"/>
      <c r="AD93" s="442"/>
      <c r="AE93" s="442"/>
      <c r="AF93" s="442"/>
      <c r="AG93" s="442"/>
      <c r="AH93" s="442"/>
      <c r="AI93" s="442"/>
      <c r="AJ93" s="442"/>
      <c r="AK93" s="442"/>
      <c r="AL93" s="442"/>
      <c r="AM93" s="442"/>
      <c r="AN93" s="442"/>
      <c r="AO93" s="442"/>
      <c r="AP93" s="442"/>
      <c r="AQ93" s="442"/>
      <c r="AR93" s="442"/>
      <c r="AS93" s="442"/>
      <c r="AT93" s="442"/>
      <c r="AU93" s="442"/>
      <c r="AV93" s="442"/>
      <c r="AW93" s="442"/>
      <c r="AX93" s="442"/>
      <c r="AY93" s="442"/>
      <c r="AZ93" s="442"/>
    </row>
    <row r="94" spans="2:52" ht="20.100000000000001" hidden="1" customHeight="1" outlineLevel="1">
      <c r="B94" s="434"/>
      <c r="C94" s="1002"/>
      <c r="D94" s="1003"/>
      <c r="E94" s="1003"/>
      <c r="F94" s="1004"/>
      <c r="G94" s="1005"/>
      <c r="H94" s="1006"/>
      <c r="I94" s="1006"/>
      <c r="J94" s="1006"/>
      <c r="K94" s="1007"/>
      <c r="L94" s="715"/>
      <c r="M94" s="715"/>
      <c r="N94" s="715"/>
      <c r="O94" s="715"/>
      <c r="P94" s="715"/>
      <c r="Q94" s="715"/>
      <c r="R94" s="715"/>
      <c r="S94" s="716"/>
      <c r="T94" s="717"/>
      <c r="U94" s="720">
        <f t="shared" si="25"/>
        <v>0</v>
      </c>
      <c r="V94" s="721">
        <f t="shared" si="26"/>
        <v>0</v>
      </c>
      <c r="W94" s="722">
        <f t="shared" si="27"/>
        <v>0</v>
      </c>
      <c r="X94" s="442"/>
      <c r="Y94" s="442"/>
      <c r="Z94" s="442"/>
      <c r="AA94" s="442"/>
      <c r="AB94" s="442"/>
      <c r="AC94" s="442"/>
      <c r="AD94" s="442"/>
      <c r="AE94" s="442"/>
      <c r="AF94" s="442"/>
      <c r="AG94" s="442"/>
      <c r="AH94" s="442"/>
      <c r="AI94" s="442"/>
      <c r="AJ94" s="442"/>
      <c r="AK94" s="442"/>
      <c r="AL94" s="442"/>
      <c r="AM94" s="442"/>
      <c r="AN94" s="442"/>
      <c r="AO94" s="442"/>
      <c r="AP94" s="442"/>
      <c r="AQ94" s="442"/>
      <c r="AR94" s="442"/>
      <c r="AS94" s="442"/>
      <c r="AT94" s="442"/>
      <c r="AU94" s="442"/>
      <c r="AV94" s="442"/>
      <c r="AW94" s="442"/>
      <c r="AX94" s="442"/>
      <c r="AY94" s="442"/>
      <c r="AZ94" s="442"/>
    </row>
    <row r="95" spans="2:52" ht="20.100000000000001" hidden="1" customHeight="1" outlineLevel="1">
      <c r="B95" s="434"/>
      <c r="C95" s="1002"/>
      <c r="D95" s="1003"/>
      <c r="E95" s="1003"/>
      <c r="F95" s="1004"/>
      <c r="G95" s="1005"/>
      <c r="H95" s="1006"/>
      <c r="I95" s="1006"/>
      <c r="J95" s="1006"/>
      <c r="K95" s="1007"/>
      <c r="L95" s="715"/>
      <c r="M95" s="715"/>
      <c r="N95" s="715"/>
      <c r="O95" s="715"/>
      <c r="P95" s="715"/>
      <c r="Q95" s="715"/>
      <c r="R95" s="715"/>
      <c r="S95" s="716"/>
      <c r="T95" s="717"/>
      <c r="U95" s="720">
        <f t="shared" si="25"/>
        <v>0</v>
      </c>
      <c r="V95" s="721">
        <f t="shared" si="26"/>
        <v>0</v>
      </c>
      <c r="W95" s="722">
        <f t="shared" si="27"/>
        <v>0</v>
      </c>
      <c r="X95" s="442"/>
      <c r="Y95" s="442"/>
      <c r="Z95" s="442"/>
      <c r="AA95" s="442"/>
      <c r="AB95" s="442"/>
      <c r="AC95" s="442"/>
      <c r="AD95" s="442"/>
      <c r="AE95" s="442"/>
      <c r="AF95" s="442"/>
      <c r="AG95" s="442"/>
      <c r="AH95" s="442"/>
      <c r="AI95" s="442"/>
      <c r="AJ95" s="442"/>
      <c r="AK95" s="442"/>
      <c r="AL95" s="442"/>
      <c r="AM95" s="442"/>
      <c r="AN95" s="442"/>
      <c r="AO95" s="442"/>
      <c r="AP95" s="442"/>
      <c r="AQ95" s="442"/>
      <c r="AR95" s="442"/>
      <c r="AS95" s="442"/>
      <c r="AT95" s="442"/>
      <c r="AU95" s="442"/>
      <c r="AV95" s="442"/>
      <c r="AW95" s="442"/>
      <c r="AX95" s="442"/>
      <c r="AY95" s="442"/>
      <c r="AZ95" s="442"/>
    </row>
    <row r="96" spans="2:52" s="19" customFormat="1" ht="9.9499999999999993" hidden="1" customHeight="1" outlineLevel="1">
      <c r="B96" s="435"/>
      <c r="C96" s="437"/>
      <c r="D96" s="437"/>
      <c r="E96" s="437"/>
      <c r="F96" s="437"/>
      <c r="G96" s="666"/>
      <c r="H96" s="666"/>
      <c r="I96" s="666"/>
      <c r="J96" s="666"/>
      <c r="K96" s="666"/>
      <c r="L96" s="438"/>
      <c r="M96" s="438"/>
      <c r="N96" s="438"/>
      <c r="O96" s="438"/>
      <c r="P96" s="438"/>
      <c r="Q96" s="438"/>
      <c r="R96" s="438"/>
      <c r="S96" s="438"/>
      <c r="T96" s="439"/>
      <c r="U96" s="439"/>
      <c r="V96" s="439"/>
      <c r="W96" s="667"/>
      <c r="X96" s="668"/>
      <c r="Y96" s="668"/>
      <c r="Z96" s="668"/>
      <c r="AA96" s="668"/>
      <c r="AB96" s="668"/>
      <c r="AC96" s="668"/>
      <c r="AD96" s="668"/>
      <c r="AE96" s="668"/>
      <c r="AF96" s="668"/>
      <c r="AG96" s="668"/>
      <c r="AH96" s="668"/>
      <c r="AI96" s="668"/>
      <c r="AJ96" s="668"/>
      <c r="AK96" s="668"/>
      <c r="AL96" s="668"/>
      <c r="AM96" s="668"/>
      <c r="AN96" s="668"/>
      <c r="AO96" s="668"/>
      <c r="AP96" s="668"/>
      <c r="AQ96" s="668"/>
      <c r="AR96" s="668"/>
      <c r="AS96" s="668"/>
      <c r="AT96" s="668"/>
      <c r="AU96" s="668"/>
      <c r="AV96" s="668"/>
      <c r="AW96" s="668"/>
      <c r="AX96" s="668"/>
      <c r="AY96" s="668"/>
      <c r="AZ96" s="668"/>
    </row>
    <row r="97" spans="2:52" ht="20.100000000000001" customHeight="1" collapsed="1">
      <c r="B97" s="714">
        <f>B85+1</f>
        <v>8</v>
      </c>
      <c r="C97" s="1013"/>
      <c r="D97" s="1014"/>
      <c r="E97" s="1014"/>
      <c r="F97" s="1015"/>
      <c r="G97" s="1016"/>
      <c r="H97" s="1017"/>
      <c r="I97" s="1017"/>
      <c r="J97" s="1017"/>
      <c r="K97" s="1018"/>
      <c r="L97" s="701">
        <f t="shared" ref="L97:R97" si="28">SUM(L98:L107)</f>
        <v>0</v>
      </c>
      <c r="M97" s="702">
        <f t="shared" si="28"/>
        <v>0</v>
      </c>
      <c r="N97" s="703">
        <f t="shared" si="28"/>
        <v>0</v>
      </c>
      <c r="O97" s="703">
        <f t="shared" si="28"/>
        <v>0</v>
      </c>
      <c r="P97" s="702">
        <f t="shared" si="28"/>
        <v>0</v>
      </c>
      <c r="Q97" s="704">
        <f t="shared" si="28"/>
        <v>0</v>
      </c>
      <c r="R97" s="701">
        <f t="shared" si="28"/>
        <v>0</v>
      </c>
      <c r="S97" s="705">
        <v>1</v>
      </c>
      <c r="T97" s="706">
        <f>(S98*T98)+(S99*T99)+(S100*T100)+(S101*T101)+(S102*T102)+(S103*T103)+(S104*T104)+(S105*T105)+(S106*T106)+(S107*T107)</f>
        <v>0</v>
      </c>
      <c r="U97" s="665">
        <f t="shared" ref="U97:U107" si="29">S97*T97*(1+MGKZ)*(1+Gewinn)*(1+Sicherheit)</f>
        <v>0</v>
      </c>
      <c r="V97" s="643">
        <f t="shared" ref="V97:V107" si="30">R97*Fertigung</f>
        <v>0</v>
      </c>
      <c r="W97" s="50">
        <f t="shared" ref="W97:W107" si="31">L97*$E$6+M97*$M$6+N97*$M$7+O97*$M$8+P97*$E$7+Q97*$M$9+U97+V97</f>
        <v>0</v>
      </c>
      <c r="X97" s="442"/>
      <c r="Y97" s="442"/>
      <c r="Z97" s="442"/>
      <c r="AA97" s="442"/>
      <c r="AB97" s="442"/>
      <c r="AC97" s="442"/>
      <c r="AD97" s="442"/>
      <c r="AE97" s="442"/>
      <c r="AF97" s="442"/>
      <c r="AG97" s="442"/>
      <c r="AH97" s="442"/>
      <c r="AI97" s="442"/>
      <c r="AJ97" s="442"/>
      <c r="AK97" s="442"/>
      <c r="AL97" s="442"/>
      <c r="AM97" s="442"/>
      <c r="AN97" s="442"/>
      <c r="AO97" s="442"/>
      <c r="AP97" s="442"/>
      <c r="AQ97" s="442"/>
      <c r="AR97" s="442"/>
      <c r="AS97" s="442"/>
      <c r="AT97" s="442"/>
      <c r="AU97" s="442"/>
      <c r="AV97" s="442"/>
      <c r="AW97" s="442"/>
      <c r="AX97" s="442"/>
      <c r="AY97" s="442"/>
      <c r="AZ97" s="442"/>
    </row>
    <row r="98" spans="2:52" ht="20.100000000000001" hidden="1" customHeight="1" outlineLevel="1">
      <c r="B98" s="433"/>
      <c r="C98" s="1002"/>
      <c r="D98" s="1003"/>
      <c r="E98" s="1003"/>
      <c r="F98" s="1004"/>
      <c r="G98" s="1005"/>
      <c r="H98" s="1006"/>
      <c r="I98" s="1006"/>
      <c r="J98" s="1006"/>
      <c r="K98" s="1007"/>
      <c r="L98" s="715"/>
      <c r="M98" s="715"/>
      <c r="N98" s="715"/>
      <c r="O98" s="715"/>
      <c r="P98" s="715"/>
      <c r="Q98" s="715"/>
      <c r="R98" s="715"/>
      <c r="S98" s="716"/>
      <c r="T98" s="717"/>
      <c r="U98" s="720">
        <f t="shared" si="29"/>
        <v>0</v>
      </c>
      <c r="V98" s="721">
        <f t="shared" si="30"/>
        <v>0</v>
      </c>
      <c r="W98" s="722">
        <f t="shared" si="31"/>
        <v>0</v>
      </c>
      <c r="X98" s="442"/>
      <c r="Y98" s="442"/>
      <c r="Z98" s="442"/>
      <c r="AA98" s="442"/>
      <c r="AB98" s="442"/>
      <c r="AC98" s="442"/>
      <c r="AD98" s="442"/>
      <c r="AE98" s="442"/>
      <c r="AF98" s="442"/>
      <c r="AG98" s="442"/>
      <c r="AH98" s="442"/>
      <c r="AI98" s="442"/>
      <c r="AJ98" s="442"/>
      <c r="AK98" s="442"/>
      <c r="AL98" s="442"/>
      <c r="AM98" s="442"/>
      <c r="AN98" s="442"/>
      <c r="AO98" s="442"/>
      <c r="AP98" s="442"/>
      <c r="AQ98" s="442"/>
      <c r="AR98" s="442"/>
      <c r="AS98" s="442"/>
      <c r="AT98" s="442"/>
      <c r="AU98" s="442"/>
      <c r="AV98" s="442"/>
      <c r="AW98" s="442"/>
      <c r="AX98" s="442"/>
      <c r="AY98" s="442"/>
      <c r="AZ98" s="442"/>
    </row>
    <row r="99" spans="2:52" ht="20.100000000000001" hidden="1" customHeight="1" outlineLevel="1">
      <c r="B99" s="434"/>
      <c r="C99" s="1002"/>
      <c r="D99" s="1003"/>
      <c r="E99" s="1003"/>
      <c r="F99" s="1004"/>
      <c r="G99" s="1005"/>
      <c r="H99" s="1006"/>
      <c r="I99" s="1006"/>
      <c r="J99" s="1006"/>
      <c r="K99" s="1007"/>
      <c r="L99" s="715"/>
      <c r="M99" s="715"/>
      <c r="N99" s="715"/>
      <c r="O99" s="715"/>
      <c r="P99" s="715"/>
      <c r="Q99" s="715"/>
      <c r="R99" s="715"/>
      <c r="S99" s="716"/>
      <c r="T99" s="717"/>
      <c r="U99" s="720">
        <f t="shared" si="29"/>
        <v>0</v>
      </c>
      <c r="V99" s="721">
        <f t="shared" si="30"/>
        <v>0</v>
      </c>
      <c r="W99" s="722">
        <f t="shared" si="31"/>
        <v>0</v>
      </c>
      <c r="X99" s="442"/>
      <c r="Y99" s="442"/>
      <c r="Z99" s="442"/>
      <c r="AA99" s="442"/>
      <c r="AB99" s="442"/>
      <c r="AC99" s="442"/>
      <c r="AD99" s="442"/>
      <c r="AE99" s="442"/>
      <c r="AF99" s="442"/>
      <c r="AG99" s="442"/>
      <c r="AH99" s="442"/>
      <c r="AI99" s="442"/>
      <c r="AJ99" s="442"/>
      <c r="AK99" s="442"/>
      <c r="AL99" s="442"/>
      <c r="AM99" s="442"/>
      <c r="AN99" s="442"/>
      <c r="AO99" s="442"/>
      <c r="AP99" s="442"/>
      <c r="AQ99" s="442"/>
      <c r="AR99" s="442"/>
      <c r="AS99" s="442"/>
      <c r="AT99" s="442"/>
      <c r="AU99" s="442"/>
      <c r="AV99" s="442"/>
      <c r="AW99" s="442"/>
      <c r="AX99" s="442"/>
      <c r="AY99" s="442"/>
      <c r="AZ99" s="442"/>
    </row>
    <row r="100" spans="2:52" ht="20.100000000000001" hidden="1" customHeight="1" outlineLevel="1">
      <c r="B100" s="434"/>
      <c r="C100" s="1002"/>
      <c r="D100" s="1003"/>
      <c r="E100" s="1003"/>
      <c r="F100" s="1004"/>
      <c r="G100" s="1005"/>
      <c r="H100" s="1006"/>
      <c r="I100" s="1006"/>
      <c r="J100" s="1006"/>
      <c r="K100" s="1007"/>
      <c r="L100" s="715"/>
      <c r="M100" s="715"/>
      <c r="N100" s="715"/>
      <c r="O100" s="715"/>
      <c r="P100" s="715"/>
      <c r="Q100" s="715"/>
      <c r="R100" s="715"/>
      <c r="S100" s="716"/>
      <c r="T100" s="717"/>
      <c r="U100" s="720">
        <f t="shared" si="29"/>
        <v>0</v>
      </c>
      <c r="V100" s="721">
        <f t="shared" si="30"/>
        <v>0</v>
      </c>
      <c r="W100" s="722">
        <f t="shared" si="31"/>
        <v>0</v>
      </c>
      <c r="X100" s="442"/>
      <c r="Y100" s="442"/>
      <c r="Z100" s="442"/>
      <c r="AA100" s="442"/>
      <c r="AB100" s="442"/>
      <c r="AC100" s="442"/>
      <c r="AD100" s="442"/>
      <c r="AE100" s="442"/>
      <c r="AF100" s="442"/>
      <c r="AG100" s="442"/>
      <c r="AH100" s="442"/>
      <c r="AI100" s="442"/>
      <c r="AJ100" s="442"/>
      <c r="AK100" s="442"/>
      <c r="AL100" s="442"/>
      <c r="AM100" s="442"/>
      <c r="AN100" s="442"/>
      <c r="AO100" s="442"/>
      <c r="AP100" s="442"/>
      <c r="AQ100" s="442"/>
      <c r="AR100" s="442"/>
      <c r="AS100" s="442"/>
      <c r="AT100" s="442"/>
      <c r="AU100" s="442"/>
      <c r="AV100" s="442"/>
      <c r="AW100" s="442"/>
      <c r="AX100" s="442"/>
      <c r="AY100" s="442"/>
      <c r="AZ100" s="442"/>
    </row>
    <row r="101" spans="2:52" ht="20.100000000000001" hidden="1" customHeight="1" outlineLevel="1">
      <c r="B101" s="434"/>
      <c r="C101" s="1002"/>
      <c r="D101" s="1003"/>
      <c r="E101" s="1003"/>
      <c r="F101" s="1004"/>
      <c r="G101" s="1005"/>
      <c r="H101" s="1006"/>
      <c r="I101" s="1006"/>
      <c r="J101" s="1006"/>
      <c r="K101" s="1007"/>
      <c r="L101" s="715"/>
      <c r="M101" s="715"/>
      <c r="N101" s="715"/>
      <c r="O101" s="715"/>
      <c r="P101" s="715"/>
      <c r="Q101" s="715"/>
      <c r="R101" s="715"/>
      <c r="S101" s="716"/>
      <c r="T101" s="717"/>
      <c r="U101" s="720">
        <f t="shared" si="29"/>
        <v>0</v>
      </c>
      <c r="V101" s="721">
        <f t="shared" si="30"/>
        <v>0</v>
      </c>
      <c r="W101" s="722">
        <f t="shared" si="31"/>
        <v>0</v>
      </c>
      <c r="X101" s="442"/>
      <c r="Y101" s="442"/>
      <c r="Z101" s="442"/>
      <c r="AA101" s="442"/>
      <c r="AB101" s="442"/>
      <c r="AC101" s="442"/>
      <c r="AD101" s="442"/>
      <c r="AE101" s="442"/>
      <c r="AF101" s="442"/>
      <c r="AG101" s="442"/>
      <c r="AH101" s="442"/>
      <c r="AI101" s="442"/>
      <c r="AJ101" s="442"/>
      <c r="AK101" s="442"/>
      <c r="AL101" s="442"/>
      <c r="AM101" s="442"/>
      <c r="AN101" s="442"/>
      <c r="AO101" s="442"/>
      <c r="AP101" s="442"/>
      <c r="AQ101" s="442"/>
      <c r="AR101" s="442"/>
      <c r="AS101" s="442"/>
      <c r="AT101" s="442"/>
      <c r="AU101" s="442"/>
      <c r="AV101" s="442"/>
      <c r="AW101" s="442"/>
      <c r="AX101" s="442"/>
      <c r="AY101" s="442"/>
      <c r="AZ101" s="442"/>
    </row>
    <row r="102" spans="2:52" ht="20.100000000000001" hidden="1" customHeight="1" outlineLevel="1">
      <c r="B102" s="434"/>
      <c r="C102" s="1002"/>
      <c r="D102" s="1003"/>
      <c r="E102" s="1003"/>
      <c r="F102" s="1004"/>
      <c r="G102" s="1005"/>
      <c r="H102" s="1006"/>
      <c r="I102" s="1006"/>
      <c r="J102" s="1006"/>
      <c r="K102" s="1007"/>
      <c r="L102" s="715"/>
      <c r="M102" s="715"/>
      <c r="N102" s="715"/>
      <c r="O102" s="715"/>
      <c r="P102" s="715"/>
      <c r="Q102" s="715"/>
      <c r="R102" s="715"/>
      <c r="S102" s="716"/>
      <c r="T102" s="717"/>
      <c r="U102" s="720">
        <f t="shared" si="29"/>
        <v>0</v>
      </c>
      <c r="V102" s="721">
        <f t="shared" si="30"/>
        <v>0</v>
      </c>
      <c r="W102" s="722">
        <f t="shared" si="31"/>
        <v>0</v>
      </c>
      <c r="X102" s="442"/>
      <c r="Y102" s="442"/>
      <c r="Z102" s="442"/>
      <c r="AA102" s="442"/>
      <c r="AB102" s="442"/>
      <c r="AC102" s="442"/>
      <c r="AD102" s="442"/>
      <c r="AE102" s="442"/>
      <c r="AF102" s="442"/>
      <c r="AG102" s="442"/>
      <c r="AH102" s="442"/>
      <c r="AI102" s="442"/>
      <c r="AJ102" s="442"/>
      <c r="AK102" s="442"/>
      <c r="AL102" s="442"/>
      <c r="AM102" s="442"/>
      <c r="AN102" s="442"/>
      <c r="AO102" s="442"/>
      <c r="AP102" s="442"/>
      <c r="AQ102" s="442"/>
      <c r="AR102" s="442"/>
      <c r="AS102" s="442"/>
      <c r="AT102" s="442"/>
      <c r="AU102" s="442"/>
      <c r="AV102" s="442"/>
      <c r="AW102" s="442"/>
      <c r="AX102" s="442"/>
      <c r="AY102" s="442"/>
      <c r="AZ102" s="442"/>
    </row>
    <row r="103" spans="2:52" ht="20.100000000000001" hidden="1" customHeight="1" outlineLevel="1">
      <c r="B103" s="434"/>
      <c r="C103" s="1002"/>
      <c r="D103" s="1003"/>
      <c r="E103" s="1003"/>
      <c r="F103" s="1004"/>
      <c r="G103" s="1005"/>
      <c r="H103" s="1006"/>
      <c r="I103" s="1006"/>
      <c r="J103" s="1006"/>
      <c r="K103" s="1007"/>
      <c r="L103" s="715"/>
      <c r="M103" s="715"/>
      <c r="N103" s="715"/>
      <c r="O103" s="715"/>
      <c r="P103" s="715"/>
      <c r="Q103" s="715"/>
      <c r="R103" s="715"/>
      <c r="S103" s="716"/>
      <c r="T103" s="717"/>
      <c r="U103" s="720">
        <f t="shared" si="29"/>
        <v>0</v>
      </c>
      <c r="V103" s="721">
        <f t="shared" si="30"/>
        <v>0</v>
      </c>
      <c r="W103" s="722">
        <f t="shared" si="31"/>
        <v>0</v>
      </c>
      <c r="X103" s="442"/>
      <c r="Y103" s="442"/>
      <c r="Z103" s="442"/>
      <c r="AA103" s="442"/>
      <c r="AB103" s="442"/>
      <c r="AC103" s="442"/>
      <c r="AD103" s="442"/>
      <c r="AE103" s="442"/>
      <c r="AF103" s="442"/>
      <c r="AG103" s="442"/>
      <c r="AH103" s="442"/>
      <c r="AI103" s="442"/>
      <c r="AJ103" s="442"/>
      <c r="AK103" s="442"/>
      <c r="AL103" s="442"/>
      <c r="AM103" s="442"/>
      <c r="AN103" s="442"/>
      <c r="AO103" s="442"/>
      <c r="AP103" s="442"/>
      <c r="AQ103" s="442"/>
      <c r="AR103" s="442"/>
      <c r="AS103" s="442"/>
      <c r="AT103" s="442"/>
      <c r="AU103" s="442"/>
      <c r="AV103" s="442"/>
      <c r="AW103" s="442"/>
      <c r="AX103" s="442"/>
      <c r="AY103" s="442"/>
      <c r="AZ103" s="442"/>
    </row>
    <row r="104" spans="2:52" ht="20.100000000000001" hidden="1" customHeight="1" outlineLevel="1">
      <c r="B104" s="434"/>
      <c r="C104" s="1002"/>
      <c r="D104" s="1003"/>
      <c r="E104" s="1003"/>
      <c r="F104" s="1004"/>
      <c r="G104" s="1005"/>
      <c r="H104" s="1006"/>
      <c r="I104" s="1006"/>
      <c r="J104" s="1006"/>
      <c r="K104" s="1007"/>
      <c r="L104" s="715"/>
      <c r="M104" s="715"/>
      <c r="N104" s="715"/>
      <c r="O104" s="715"/>
      <c r="P104" s="715"/>
      <c r="Q104" s="715"/>
      <c r="R104" s="715"/>
      <c r="S104" s="716"/>
      <c r="T104" s="717"/>
      <c r="U104" s="720">
        <f t="shared" si="29"/>
        <v>0</v>
      </c>
      <c r="V104" s="721">
        <f t="shared" si="30"/>
        <v>0</v>
      </c>
      <c r="W104" s="722">
        <f t="shared" si="31"/>
        <v>0</v>
      </c>
      <c r="X104" s="442"/>
      <c r="Y104" s="442"/>
      <c r="Z104" s="442"/>
      <c r="AA104" s="442"/>
      <c r="AB104" s="442"/>
      <c r="AC104" s="442"/>
      <c r="AD104" s="442"/>
      <c r="AE104" s="442"/>
      <c r="AF104" s="442"/>
      <c r="AG104" s="442"/>
      <c r="AH104" s="442"/>
      <c r="AI104" s="442"/>
      <c r="AJ104" s="442"/>
      <c r="AK104" s="442"/>
      <c r="AL104" s="442"/>
      <c r="AM104" s="442"/>
      <c r="AN104" s="442"/>
      <c r="AO104" s="442"/>
      <c r="AP104" s="442"/>
      <c r="AQ104" s="442"/>
      <c r="AR104" s="442"/>
      <c r="AS104" s="442"/>
      <c r="AT104" s="442"/>
      <c r="AU104" s="442"/>
      <c r="AV104" s="442"/>
      <c r="AW104" s="442"/>
      <c r="AX104" s="442"/>
      <c r="AY104" s="442"/>
      <c r="AZ104" s="442"/>
    </row>
    <row r="105" spans="2:52" ht="20.100000000000001" hidden="1" customHeight="1" outlineLevel="1">
      <c r="B105" s="434"/>
      <c r="C105" s="1002"/>
      <c r="D105" s="1003"/>
      <c r="E105" s="1003"/>
      <c r="F105" s="1004"/>
      <c r="G105" s="1005"/>
      <c r="H105" s="1006"/>
      <c r="I105" s="1006"/>
      <c r="J105" s="1006"/>
      <c r="K105" s="1007"/>
      <c r="L105" s="715"/>
      <c r="M105" s="715"/>
      <c r="N105" s="715"/>
      <c r="O105" s="715"/>
      <c r="P105" s="715"/>
      <c r="Q105" s="715"/>
      <c r="R105" s="715"/>
      <c r="S105" s="716"/>
      <c r="T105" s="717"/>
      <c r="U105" s="720">
        <f t="shared" si="29"/>
        <v>0</v>
      </c>
      <c r="V105" s="721">
        <f t="shared" si="30"/>
        <v>0</v>
      </c>
      <c r="W105" s="722">
        <f t="shared" si="31"/>
        <v>0</v>
      </c>
      <c r="X105" s="442"/>
      <c r="Y105" s="442"/>
      <c r="Z105" s="442"/>
      <c r="AA105" s="442"/>
      <c r="AB105" s="442"/>
      <c r="AC105" s="442"/>
      <c r="AD105" s="442"/>
      <c r="AE105" s="442"/>
      <c r="AF105" s="442"/>
      <c r="AG105" s="442"/>
      <c r="AH105" s="442"/>
      <c r="AI105" s="442"/>
      <c r="AJ105" s="442"/>
      <c r="AK105" s="442"/>
      <c r="AL105" s="442"/>
      <c r="AM105" s="442"/>
      <c r="AN105" s="442"/>
      <c r="AO105" s="442"/>
      <c r="AP105" s="442"/>
      <c r="AQ105" s="442"/>
      <c r="AR105" s="442"/>
      <c r="AS105" s="442"/>
      <c r="AT105" s="442"/>
      <c r="AU105" s="442"/>
      <c r="AV105" s="442"/>
      <c r="AW105" s="442"/>
      <c r="AX105" s="442"/>
      <c r="AY105" s="442"/>
      <c r="AZ105" s="442"/>
    </row>
    <row r="106" spans="2:52" ht="20.100000000000001" hidden="1" customHeight="1" outlineLevel="1">
      <c r="B106" s="434"/>
      <c r="C106" s="1002"/>
      <c r="D106" s="1003"/>
      <c r="E106" s="1003"/>
      <c r="F106" s="1004"/>
      <c r="G106" s="1005"/>
      <c r="H106" s="1006"/>
      <c r="I106" s="1006"/>
      <c r="J106" s="1006"/>
      <c r="K106" s="1007"/>
      <c r="L106" s="715"/>
      <c r="M106" s="715"/>
      <c r="N106" s="715"/>
      <c r="O106" s="715"/>
      <c r="P106" s="715"/>
      <c r="Q106" s="715"/>
      <c r="R106" s="715"/>
      <c r="S106" s="716"/>
      <c r="T106" s="717"/>
      <c r="U106" s="720">
        <f t="shared" si="29"/>
        <v>0</v>
      </c>
      <c r="V106" s="721">
        <f t="shared" si="30"/>
        <v>0</v>
      </c>
      <c r="W106" s="722">
        <f t="shared" si="31"/>
        <v>0</v>
      </c>
      <c r="X106" s="442"/>
      <c r="Y106" s="442"/>
      <c r="Z106" s="442"/>
      <c r="AA106" s="442"/>
      <c r="AB106" s="442"/>
      <c r="AC106" s="442"/>
      <c r="AD106" s="442"/>
      <c r="AE106" s="442"/>
      <c r="AF106" s="442"/>
      <c r="AG106" s="442"/>
      <c r="AH106" s="442"/>
      <c r="AI106" s="442"/>
      <c r="AJ106" s="442"/>
      <c r="AK106" s="442"/>
      <c r="AL106" s="442"/>
      <c r="AM106" s="442"/>
      <c r="AN106" s="442"/>
      <c r="AO106" s="442"/>
      <c r="AP106" s="442"/>
      <c r="AQ106" s="442"/>
      <c r="AR106" s="442"/>
      <c r="AS106" s="442"/>
      <c r="AT106" s="442"/>
      <c r="AU106" s="442"/>
      <c r="AV106" s="442"/>
      <c r="AW106" s="442"/>
      <c r="AX106" s="442"/>
      <c r="AY106" s="442"/>
      <c r="AZ106" s="442"/>
    </row>
    <row r="107" spans="2:52" ht="20.100000000000001" hidden="1" customHeight="1" outlineLevel="1">
      <c r="B107" s="434"/>
      <c r="C107" s="1002"/>
      <c r="D107" s="1003"/>
      <c r="E107" s="1003"/>
      <c r="F107" s="1004"/>
      <c r="G107" s="1005"/>
      <c r="H107" s="1006"/>
      <c r="I107" s="1006"/>
      <c r="J107" s="1006"/>
      <c r="K107" s="1007"/>
      <c r="L107" s="715"/>
      <c r="M107" s="715"/>
      <c r="N107" s="715"/>
      <c r="O107" s="715"/>
      <c r="P107" s="715"/>
      <c r="Q107" s="715"/>
      <c r="R107" s="715"/>
      <c r="S107" s="716"/>
      <c r="T107" s="717"/>
      <c r="U107" s="720">
        <f t="shared" si="29"/>
        <v>0</v>
      </c>
      <c r="V107" s="721">
        <f t="shared" si="30"/>
        <v>0</v>
      </c>
      <c r="W107" s="722">
        <f t="shared" si="31"/>
        <v>0</v>
      </c>
      <c r="X107" s="442"/>
      <c r="Y107" s="442"/>
      <c r="Z107" s="442"/>
      <c r="AA107" s="442"/>
      <c r="AB107" s="442"/>
      <c r="AC107" s="442"/>
      <c r="AD107" s="442"/>
      <c r="AE107" s="442"/>
      <c r="AF107" s="442"/>
      <c r="AG107" s="442"/>
      <c r="AH107" s="442"/>
      <c r="AI107" s="442"/>
      <c r="AJ107" s="442"/>
      <c r="AK107" s="442"/>
      <c r="AL107" s="442"/>
      <c r="AM107" s="442"/>
      <c r="AN107" s="442"/>
      <c r="AO107" s="442"/>
      <c r="AP107" s="442"/>
      <c r="AQ107" s="442"/>
      <c r="AR107" s="442"/>
      <c r="AS107" s="442"/>
      <c r="AT107" s="442"/>
      <c r="AU107" s="442"/>
      <c r="AV107" s="442"/>
      <c r="AW107" s="442"/>
      <c r="AX107" s="442"/>
      <c r="AY107" s="442"/>
      <c r="AZ107" s="442"/>
    </row>
    <row r="108" spans="2:52" s="19" customFormat="1" ht="9.9499999999999993" hidden="1" customHeight="1" outlineLevel="1">
      <c r="B108" s="435"/>
      <c r="C108" s="437"/>
      <c r="D108" s="437"/>
      <c r="E108" s="437"/>
      <c r="F108" s="437"/>
      <c r="G108" s="666"/>
      <c r="H108" s="666"/>
      <c r="I108" s="666"/>
      <c r="J108" s="666"/>
      <c r="K108" s="666"/>
      <c r="L108" s="438"/>
      <c r="M108" s="438"/>
      <c r="N108" s="438"/>
      <c r="O108" s="438"/>
      <c r="P108" s="438"/>
      <c r="Q108" s="438"/>
      <c r="R108" s="438"/>
      <c r="S108" s="438"/>
      <c r="T108" s="439"/>
      <c r="U108" s="439"/>
      <c r="V108" s="439"/>
      <c r="W108" s="667"/>
      <c r="X108" s="668"/>
      <c r="Y108" s="668"/>
      <c r="Z108" s="668"/>
      <c r="AA108" s="668"/>
      <c r="AB108" s="668"/>
      <c r="AC108" s="668"/>
      <c r="AD108" s="668"/>
      <c r="AE108" s="668"/>
      <c r="AF108" s="668"/>
      <c r="AG108" s="668"/>
      <c r="AH108" s="668"/>
      <c r="AI108" s="668"/>
      <c r="AJ108" s="668"/>
      <c r="AK108" s="668"/>
      <c r="AL108" s="668"/>
      <c r="AM108" s="668"/>
      <c r="AN108" s="668"/>
      <c r="AO108" s="668"/>
      <c r="AP108" s="668"/>
      <c r="AQ108" s="668"/>
      <c r="AR108" s="668"/>
      <c r="AS108" s="668"/>
      <c r="AT108" s="668"/>
      <c r="AU108" s="668"/>
      <c r="AV108" s="668"/>
      <c r="AW108" s="668"/>
      <c r="AX108" s="668"/>
      <c r="AY108" s="668"/>
      <c r="AZ108" s="668"/>
    </row>
    <row r="109" spans="2:52" ht="20.100000000000001" customHeight="1" collapsed="1">
      <c r="B109" s="714">
        <f>B97+1</f>
        <v>9</v>
      </c>
      <c r="C109" s="1013"/>
      <c r="D109" s="1014"/>
      <c r="E109" s="1014"/>
      <c r="F109" s="1015"/>
      <c r="G109" s="1016"/>
      <c r="H109" s="1017"/>
      <c r="I109" s="1017"/>
      <c r="J109" s="1017"/>
      <c r="K109" s="1018"/>
      <c r="L109" s="701">
        <f t="shared" ref="L109:R109" si="32">SUM(L110:L119)</f>
        <v>0</v>
      </c>
      <c r="M109" s="702">
        <f t="shared" si="32"/>
        <v>0</v>
      </c>
      <c r="N109" s="703">
        <f t="shared" si="32"/>
        <v>0</v>
      </c>
      <c r="O109" s="703">
        <f t="shared" si="32"/>
        <v>0</v>
      </c>
      <c r="P109" s="702">
        <f t="shared" si="32"/>
        <v>0</v>
      </c>
      <c r="Q109" s="704">
        <f t="shared" si="32"/>
        <v>0</v>
      </c>
      <c r="R109" s="701">
        <f t="shared" si="32"/>
        <v>0</v>
      </c>
      <c r="S109" s="705">
        <v>1</v>
      </c>
      <c r="T109" s="706">
        <f>(S110*T110)+(S111*T111)+(S112*T112)+(S113*T113)+(S114*T114)+(S115*T115)+(S116*T116)+(S117*T117)+(S118*T118)+(S119*T119)</f>
        <v>0</v>
      </c>
      <c r="U109" s="665">
        <f t="shared" ref="U109:U119" si="33">S109*T109*(1+MGKZ)*(1+Gewinn)*(1+Sicherheit)</f>
        <v>0</v>
      </c>
      <c r="V109" s="643">
        <f t="shared" ref="V109:V119" si="34">R109*Fertigung</f>
        <v>0</v>
      </c>
      <c r="W109" s="50">
        <f t="shared" ref="W109:W119" si="35">L109*$E$6+M109*$M$6+N109*$M$7+O109*$M$8+P109*$E$7+Q109*$M$9+U109+V109</f>
        <v>0</v>
      </c>
      <c r="X109" s="442"/>
      <c r="Y109" s="442"/>
      <c r="Z109" s="442"/>
      <c r="AA109" s="442"/>
      <c r="AB109" s="442"/>
      <c r="AC109" s="442"/>
      <c r="AD109" s="442"/>
      <c r="AE109" s="442"/>
      <c r="AF109" s="442"/>
      <c r="AG109" s="442"/>
      <c r="AH109" s="442"/>
      <c r="AI109" s="442"/>
      <c r="AJ109" s="442"/>
      <c r="AK109" s="442"/>
      <c r="AL109" s="442"/>
      <c r="AM109" s="442"/>
      <c r="AN109" s="442"/>
      <c r="AO109" s="442"/>
      <c r="AP109" s="442"/>
      <c r="AQ109" s="442"/>
      <c r="AR109" s="442"/>
      <c r="AS109" s="442"/>
      <c r="AT109" s="442"/>
      <c r="AU109" s="442"/>
      <c r="AV109" s="442"/>
      <c r="AW109" s="442"/>
      <c r="AX109" s="442"/>
      <c r="AY109" s="442"/>
      <c r="AZ109" s="442"/>
    </row>
    <row r="110" spans="2:52" ht="20.100000000000001" hidden="1" customHeight="1" outlineLevel="1">
      <c r="B110" s="433"/>
      <c r="C110" s="1002"/>
      <c r="D110" s="1003"/>
      <c r="E110" s="1003"/>
      <c r="F110" s="1004"/>
      <c r="G110" s="1005"/>
      <c r="H110" s="1006"/>
      <c r="I110" s="1006"/>
      <c r="J110" s="1006"/>
      <c r="K110" s="1007"/>
      <c r="L110" s="715"/>
      <c r="M110" s="715"/>
      <c r="N110" s="715"/>
      <c r="O110" s="715"/>
      <c r="P110" s="715"/>
      <c r="Q110" s="715"/>
      <c r="R110" s="715"/>
      <c r="S110" s="716"/>
      <c r="T110" s="717"/>
      <c r="U110" s="720">
        <f t="shared" si="33"/>
        <v>0</v>
      </c>
      <c r="V110" s="721">
        <f t="shared" si="34"/>
        <v>0</v>
      </c>
      <c r="W110" s="722">
        <f t="shared" si="35"/>
        <v>0</v>
      </c>
      <c r="X110" s="442"/>
      <c r="Y110" s="442"/>
      <c r="Z110" s="442"/>
      <c r="AA110" s="442"/>
      <c r="AB110" s="442"/>
      <c r="AC110" s="442"/>
      <c r="AD110" s="442"/>
      <c r="AE110" s="442"/>
      <c r="AF110" s="442"/>
      <c r="AG110" s="442"/>
      <c r="AH110" s="442"/>
      <c r="AI110" s="442"/>
      <c r="AJ110" s="442"/>
      <c r="AK110" s="442"/>
      <c r="AL110" s="442"/>
      <c r="AM110" s="442"/>
      <c r="AN110" s="442"/>
      <c r="AO110" s="442"/>
      <c r="AP110" s="442"/>
      <c r="AQ110" s="442"/>
      <c r="AR110" s="442"/>
      <c r="AS110" s="442"/>
      <c r="AT110" s="442"/>
      <c r="AU110" s="442"/>
      <c r="AV110" s="442"/>
      <c r="AW110" s="442"/>
      <c r="AX110" s="442"/>
      <c r="AY110" s="442"/>
      <c r="AZ110" s="442"/>
    </row>
    <row r="111" spans="2:52" ht="20.100000000000001" hidden="1" customHeight="1" outlineLevel="1">
      <c r="B111" s="434"/>
      <c r="C111" s="1002"/>
      <c r="D111" s="1003"/>
      <c r="E111" s="1003"/>
      <c r="F111" s="1004"/>
      <c r="G111" s="1005"/>
      <c r="H111" s="1006"/>
      <c r="I111" s="1006"/>
      <c r="J111" s="1006"/>
      <c r="K111" s="1007"/>
      <c r="L111" s="715"/>
      <c r="M111" s="715"/>
      <c r="N111" s="715"/>
      <c r="O111" s="715"/>
      <c r="P111" s="715"/>
      <c r="Q111" s="715"/>
      <c r="R111" s="715"/>
      <c r="S111" s="716"/>
      <c r="T111" s="717"/>
      <c r="U111" s="720">
        <f t="shared" si="33"/>
        <v>0</v>
      </c>
      <c r="V111" s="721">
        <f t="shared" si="34"/>
        <v>0</v>
      </c>
      <c r="W111" s="722">
        <f t="shared" si="35"/>
        <v>0</v>
      </c>
      <c r="X111" s="442"/>
      <c r="Y111" s="442"/>
      <c r="Z111" s="442"/>
      <c r="AA111" s="442"/>
      <c r="AB111" s="442"/>
      <c r="AC111" s="442"/>
      <c r="AD111" s="442"/>
      <c r="AE111" s="442"/>
      <c r="AF111" s="442"/>
      <c r="AG111" s="442"/>
      <c r="AH111" s="442"/>
      <c r="AI111" s="442"/>
      <c r="AJ111" s="442"/>
      <c r="AK111" s="442"/>
      <c r="AL111" s="442"/>
      <c r="AM111" s="442"/>
      <c r="AN111" s="442"/>
      <c r="AO111" s="442"/>
      <c r="AP111" s="442"/>
      <c r="AQ111" s="442"/>
      <c r="AR111" s="442"/>
      <c r="AS111" s="442"/>
      <c r="AT111" s="442"/>
      <c r="AU111" s="442"/>
      <c r="AV111" s="442"/>
      <c r="AW111" s="442"/>
      <c r="AX111" s="442"/>
      <c r="AY111" s="442"/>
      <c r="AZ111" s="442"/>
    </row>
    <row r="112" spans="2:52" ht="20.100000000000001" hidden="1" customHeight="1" outlineLevel="1">
      <c r="B112" s="434"/>
      <c r="C112" s="1002"/>
      <c r="D112" s="1003"/>
      <c r="E112" s="1003"/>
      <c r="F112" s="1004"/>
      <c r="G112" s="1005"/>
      <c r="H112" s="1006"/>
      <c r="I112" s="1006"/>
      <c r="J112" s="1006"/>
      <c r="K112" s="1007"/>
      <c r="L112" s="715"/>
      <c r="M112" s="715"/>
      <c r="N112" s="715"/>
      <c r="O112" s="715"/>
      <c r="P112" s="715"/>
      <c r="Q112" s="715"/>
      <c r="R112" s="715"/>
      <c r="S112" s="716"/>
      <c r="T112" s="717"/>
      <c r="U112" s="720">
        <f t="shared" si="33"/>
        <v>0</v>
      </c>
      <c r="V112" s="721">
        <f t="shared" si="34"/>
        <v>0</v>
      </c>
      <c r="W112" s="722">
        <f t="shared" si="35"/>
        <v>0</v>
      </c>
      <c r="X112" s="442"/>
      <c r="Y112" s="442"/>
      <c r="Z112" s="442"/>
      <c r="AA112" s="442"/>
      <c r="AB112" s="442"/>
      <c r="AC112" s="442"/>
      <c r="AD112" s="442"/>
      <c r="AE112" s="442"/>
      <c r="AF112" s="442"/>
      <c r="AG112" s="442"/>
      <c r="AH112" s="442"/>
      <c r="AI112" s="442"/>
      <c r="AJ112" s="442"/>
      <c r="AK112" s="442"/>
      <c r="AL112" s="442"/>
      <c r="AM112" s="442"/>
      <c r="AN112" s="442"/>
      <c r="AO112" s="442"/>
      <c r="AP112" s="442"/>
      <c r="AQ112" s="442"/>
      <c r="AR112" s="442"/>
      <c r="AS112" s="442"/>
      <c r="AT112" s="442"/>
      <c r="AU112" s="442"/>
      <c r="AV112" s="442"/>
      <c r="AW112" s="442"/>
      <c r="AX112" s="442"/>
      <c r="AY112" s="442"/>
      <c r="AZ112" s="442"/>
    </row>
    <row r="113" spans="2:52" ht="20.100000000000001" hidden="1" customHeight="1" outlineLevel="1">
      <c r="B113" s="434"/>
      <c r="C113" s="1002"/>
      <c r="D113" s="1003"/>
      <c r="E113" s="1003"/>
      <c r="F113" s="1004"/>
      <c r="G113" s="1005"/>
      <c r="H113" s="1006"/>
      <c r="I113" s="1006"/>
      <c r="J113" s="1006"/>
      <c r="K113" s="1007"/>
      <c r="L113" s="715"/>
      <c r="M113" s="715"/>
      <c r="N113" s="715"/>
      <c r="O113" s="715"/>
      <c r="P113" s="715"/>
      <c r="Q113" s="715"/>
      <c r="R113" s="715"/>
      <c r="S113" s="716"/>
      <c r="T113" s="717"/>
      <c r="U113" s="720">
        <f t="shared" si="33"/>
        <v>0</v>
      </c>
      <c r="V113" s="721">
        <f t="shared" si="34"/>
        <v>0</v>
      </c>
      <c r="W113" s="722">
        <f t="shared" si="35"/>
        <v>0</v>
      </c>
      <c r="X113" s="442"/>
      <c r="Y113" s="442"/>
      <c r="Z113" s="442"/>
      <c r="AA113" s="442"/>
      <c r="AB113" s="442"/>
      <c r="AC113" s="442"/>
      <c r="AD113" s="442"/>
      <c r="AE113" s="442"/>
      <c r="AF113" s="442"/>
      <c r="AG113" s="442"/>
      <c r="AH113" s="442"/>
      <c r="AI113" s="442"/>
      <c r="AJ113" s="442"/>
      <c r="AK113" s="442"/>
      <c r="AL113" s="442"/>
      <c r="AM113" s="442"/>
      <c r="AN113" s="442"/>
      <c r="AO113" s="442"/>
      <c r="AP113" s="442"/>
      <c r="AQ113" s="442"/>
      <c r="AR113" s="442"/>
      <c r="AS113" s="442"/>
      <c r="AT113" s="442"/>
      <c r="AU113" s="442"/>
      <c r="AV113" s="442"/>
      <c r="AW113" s="442"/>
      <c r="AX113" s="442"/>
      <c r="AY113" s="442"/>
      <c r="AZ113" s="442"/>
    </row>
    <row r="114" spans="2:52" ht="20.100000000000001" hidden="1" customHeight="1" outlineLevel="1">
      <c r="B114" s="434"/>
      <c r="C114" s="1002"/>
      <c r="D114" s="1003"/>
      <c r="E114" s="1003"/>
      <c r="F114" s="1004"/>
      <c r="G114" s="1005"/>
      <c r="H114" s="1006"/>
      <c r="I114" s="1006"/>
      <c r="J114" s="1006"/>
      <c r="K114" s="1007"/>
      <c r="L114" s="715"/>
      <c r="M114" s="715"/>
      <c r="N114" s="715"/>
      <c r="O114" s="715"/>
      <c r="P114" s="715"/>
      <c r="Q114" s="715"/>
      <c r="R114" s="715"/>
      <c r="S114" s="716"/>
      <c r="T114" s="717"/>
      <c r="U114" s="720">
        <f t="shared" si="33"/>
        <v>0</v>
      </c>
      <c r="V114" s="721">
        <f t="shared" si="34"/>
        <v>0</v>
      </c>
      <c r="W114" s="722">
        <f t="shared" si="35"/>
        <v>0</v>
      </c>
      <c r="X114" s="442"/>
      <c r="Y114" s="442"/>
      <c r="Z114" s="442"/>
      <c r="AA114" s="442"/>
      <c r="AB114" s="442"/>
      <c r="AC114" s="442"/>
      <c r="AD114" s="442"/>
      <c r="AE114" s="442"/>
      <c r="AF114" s="442"/>
      <c r="AG114" s="442"/>
      <c r="AH114" s="442"/>
      <c r="AI114" s="442"/>
      <c r="AJ114" s="442"/>
      <c r="AK114" s="442"/>
      <c r="AL114" s="442"/>
      <c r="AM114" s="442"/>
      <c r="AN114" s="442"/>
      <c r="AO114" s="442"/>
      <c r="AP114" s="442"/>
      <c r="AQ114" s="442"/>
      <c r="AR114" s="442"/>
      <c r="AS114" s="442"/>
      <c r="AT114" s="442"/>
      <c r="AU114" s="442"/>
      <c r="AV114" s="442"/>
      <c r="AW114" s="442"/>
      <c r="AX114" s="442"/>
      <c r="AY114" s="442"/>
      <c r="AZ114" s="442"/>
    </row>
    <row r="115" spans="2:52" ht="20.100000000000001" hidden="1" customHeight="1" outlineLevel="1">
      <c r="B115" s="434"/>
      <c r="C115" s="1002"/>
      <c r="D115" s="1003"/>
      <c r="E115" s="1003"/>
      <c r="F115" s="1004"/>
      <c r="G115" s="1005"/>
      <c r="H115" s="1006"/>
      <c r="I115" s="1006"/>
      <c r="J115" s="1006"/>
      <c r="K115" s="1007"/>
      <c r="L115" s="715"/>
      <c r="M115" s="715"/>
      <c r="N115" s="715"/>
      <c r="O115" s="715"/>
      <c r="P115" s="715"/>
      <c r="Q115" s="715"/>
      <c r="R115" s="715"/>
      <c r="S115" s="716"/>
      <c r="T115" s="717"/>
      <c r="U115" s="720">
        <f t="shared" si="33"/>
        <v>0</v>
      </c>
      <c r="V115" s="721">
        <f t="shared" si="34"/>
        <v>0</v>
      </c>
      <c r="W115" s="722">
        <f t="shared" si="35"/>
        <v>0</v>
      </c>
      <c r="X115" s="442"/>
      <c r="Y115" s="442"/>
      <c r="Z115" s="442"/>
      <c r="AA115" s="442"/>
      <c r="AB115" s="442"/>
      <c r="AC115" s="442"/>
      <c r="AD115" s="442"/>
      <c r="AE115" s="442"/>
      <c r="AF115" s="442"/>
      <c r="AG115" s="442"/>
      <c r="AH115" s="442"/>
      <c r="AI115" s="442"/>
      <c r="AJ115" s="442"/>
      <c r="AK115" s="442"/>
      <c r="AL115" s="442"/>
      <c r="AM115" s="442"/>
      <c r="AN115" s="442"/>
      <c r="AO115" s="442"/>
      <c r="AP115" s="442"/>
      <c r="AQ115" s="442"/>
      <c r="AR115" s="442"/>
      <c r="AS115" s="442"/>
      <c r="AT115" s="442"/>
      <c r="AU115" s="442"/>
      <c r="AV115" s="442"/>
      <c r="AW115" s="442"/>
      <c r="AX115" s="442"/>
      <c r="AY115" s="442"/>
      <c r="AZ115" s="442"/>
    </row>
    <row r="116" spans="2:52" ht="20.100000000000001" hidden="1" customHeight="1" outlineLevel="1">
      <c r="B116" s="434"/>
      <c r="C116" s="1002"/>
      <c r="D116" s="1003"/>
      <c r="E116" s="1003"/>
      <c r="F116" s="1004"/>
      <c r="G116" s="1005"/>
      <c r="H116" s="1006"/>
      <c r="I116" s="1006"/>
      <c r="J116" s="1006"/>
      <c r="K116" s="1007"/>
      <c r="L116" s="715"/>
      <c r="M116" s="715"/>
      <c r="N116" s="715"/>
      <c r="O116" s="715"/>
      <c r="P116" s="715"/>
      <c r="Q116" s="715"/>
      <c r="R116" s="715"/>
      <c r="S116" s="716"/>
      <c r="T116" s="717"/>
      <c r="U116" s="720">
        <f t="shared" si="33"/>
        <v>0</v>
      </c>
      <c r="V116" s="721">
        <f t="shared" si="34"/>
        <v>0</v>
      </c>
      <c r="W116" s="722">
        <f t="shared" si="35"/>
        <v>0</v>
      </c>
      <c r="X116" s="442"/>
      <c r="Y116" s="442"/>
      <c r="Z116" s="442"/>
      <c r="AA116" s="442"/>
      <c r="AB116" s="442"/>
      <c r="AC116" s="442"/>
      <c r="AD116" s="442"/>
      <c r="AE116" s="442"/>
      <c r="AF116" s="442"/>
      <c r="AG116" s="442"/>
      <c r="AH116" s="442"/>
      <c r="AI116" s="442"/>
      <c r="AJ116" s="442"/>
      <c r="AK116" s="442"/>
      <c r="AL116" s="442"/>
      <c r="AM116" s="442"/>
      <c r="AN116" s="442"/>
      <c r="AO116" s="442"/>
      <c r="AP116" s="442"/>
      <c r="AQ116" s="442"/>
      <c r="AR116" s="442"/>
      <c r="AS116" s="442"/>
      <c r="AT116" s="442"/>
      <c r="AU116" s="442"/>
      <c r="AV116" s="442"/>
      <c r="AW116" s="442"/>
      <c r="AX116" s="442"/>
      <c r="AY116" s="442"/>
      <c r="AZ116" s="442"/>
    </row>
    <row r="117" spans="2:52" ht="20.100000000000001" hidden="1" customHeight="1" outlineLevel="1">
      <c r="B117" s="434"/>
      <c r="C117" s="1002"/>
      <c r="D117" s="1003"/>
      <c r="E117" s="1003"/>
      <c r="F117" s="1004"/>
      <c r="G117" s="1005"/>
      <c r="H117" s="1006"/>
      <c r="I117" s="1006"/>
      <c r="J117" s="1006"/>
      <c r="K117" s="1007"/>
      <c r="L117" s="715"/>
      <c r="M117" s="715"/>
      <c r="N117" s="715"/>
      <c r="O117" s="715"/>
      <c r="P117" s="715"/>
      <c r="Q117" s="715"/>
      <c r="R117" s="715"/>
      <c r="S117" s="716"/>
      <c r="T117" s="717"/>
      <c r="U117" s="720">
        <f t="shared" si="33"/>
        <v>0</v>
      </c>
      <c r="V117" s="721">
        <f t="shared" si="34"/>
        <v>0</v>
      </c>
      <c r="W117" s="722">
        <f t="shared" si="35"/>
        <v>0</v>
      </c>
      <c r="X117" s="442"/>
      <c r="Y117" s="442"/>
      <c r="Z117" s="442"/>
      <c r="AA117" s="442"/>
      <c r="AB117" s="442"/>
      <c r="AC117" s="442"/>
      <c r="AD117" s="442"/>
      <c r="AE117" s="442"/>
      <c r="AF117" s="442"/>
      <c r="AG117" s="442"/>
      <c r="AH117" s="442"/>
      <c r="AI117" s="442"/>
      <c r="AJ117" s="442"/>
      <c r="AK117" s="442"/>
      <c r="AL117" s="442"/>
      <c r="AM117" s="442"/>
      <c r="AN117" s="442"/>
      <c r="AO117" s="442"/>
      <c r="AP117" s="442"/>
      <c r="AQ117" s="442"/>
      <c r="AR117" s="442"/>
      <c r="AS117" s="442"/>
      <c r="AT117" s="442"/>
      <c r="AU117" s="442"/>
      <c r="AV117" s="442"/>
      <c r="AW117" s="442"/>
      <c r="AX117" s="442"/>
      <c r="AY117" s="442"/>
      <c r="AZ117" s="442"/>
    </row>
    <row r="118" spans="2:52" ht="20.100000000000001" hidden="1" customHeight="1" outlineLevel="1">
      <c r="B118" s="434"/>
      <c r="C118" s="1002"/>
      <c r="D118" s="1003"/>
      <c r="E118" s="1003"/>
      <c r="F118" s="1004"/>
      <c r="G118" s="1005"/>
      <c r="H118" s="1006"/>
      <c r="I118" s="1006"/>
      <c r="J118" s="1006"/>
      <c r="K118" s="1007"/>
      <c r="L118" s="715"/>
      <c r="M118" s="715"/>
      <c r="N118" s="715"/>
      <c r="O118" s="715"/>
      <c r="P118" s="715"/>
      <c r="Q118" s="715"/>
      <c r="R118" s="715"/>
      <c r="S118" s="716"/>
      <c r="T118" s="717"/>
      <c r="U118" s="720">
        <f t="shared" si="33"/>
        <v>0</v>
      </c>
      <c r="V118" s="721">
        <f t="shared" si="34"/>
        <v>0</v>
      </c>
      <c r="W118" s="722">
        <f t="shared" si="35"/>
        <v>0</v>
      </c>
      <c r="X118" s="442"/>
      <c r="Y118" s="442"/>
      <c r="Z118" s="442"/>
      <c r="AA118" s="442"/>
      <c r="AB118" s="442"/>
      <c r="AC118" s="442"/>
      <c r="AD118" s="442"/>
      <c r="AE118" s="442"/>
      <c r="AF118" s="442"/>
      <c r="AG118" s="442"/>
      <c r="AH118" s="442"/>
      <c r="AI118" s="442"/>
      <c r="AJ118" s="442"/>
      <c r="AK118" s="442"/>
      <c r="AL118" s="442"/>
      <c r="AM118" s="442"/>
      <c r="AN118" s="442"/>
      <c r="AO118" s="442"/>
      <c r="AP118" s="442"/>
      <c r="AQ118" s="442"/>
      <c r="AR118" s="442"/>
      <c r="AS118" s="442"/>
      <c r="AT118" s="442"/>
      <c r="AU118" s="442"/>
      <c r="AV118" s="442"/>
      <c r="AW118" s="442"/>
      <c r="AX118" s="442"/>
      <c r="AY118" s="442"/>
      <c r="AZ118" s="442"/>
    </row>
    <row r="119" spans="2:52" ht="20.100000000000001" hidden="1" customHeight="1" outlineLevel="1">
      <c r="B119" s="434"/>
      <c r="C119" s="1002"/>
      <c r="D119" s="1003"/>
      <c r="E119" s="1003"/>
      <c r="F119" s="1004"/>
      <c r="G119" s="1005"/>
      <c r="H119" s="1006"/>
      <c r="I119" s="1006"/>
      <c r="J119" s="1006"/>
      <c r="K119" s="1007"/>
      <c r="L119" s="715"/>
      <c r="M119" s="715"/>
      <c r="N119" s="715"/>
      <c r="O119" s="715"/>
      <c r="P119" s="715"/>
      <c r="Q119" s="715"/>
      <c r="R119" s="715"/>
      <c r="S119" s="716"/>
      <c r="T119" s="717"/>
      <c r="U119" s="720">
        <f t="shared" si="33"/>
        <v>0</v>
      </c>
      <c r="V119" s="721">
        <f t="shared" si="34"/>
        <v>0</v>
      </c>
      <c r="W119" s="722">
        <f t="shared" si="35"/>
        <v>0</v>
      </c>
      <c r="X119" s="442"/>
      <c r="Y119" s="442"/>
      <c r="Z119" s="442"/>
      <c r="AA119" s="442"/>
      <c r="AB119" s="442"/>
      <c r="AC119" s="442"/>
      <c r="AD119" s="442"/>
      <c r="AE119" s="442"/>
      <c r="AF119" s="442"/>
      <c r="AG119" s="442"/>
      <c r="AH119" s="442"/>
      <c r="AI119" s="442"/>
      <c r="AJ119" s="442"/>
      <c r="AK119" s="442"/>
      <c r="AL119" s="442"/>
      <c r="AM119" s="442"/>
      <c r="AN119" s="442"/>
      <c r="AO119" s="442"/>
      <c r="AP119" s="442"/>
      <c r="AQ119" s="442"/>
      <c r="AR119" s="442"/>
      <c r="AS119" s="442"/>
      <c r="AT119" s="442"/>
      <c r="AU119" s="442"/>
      <c r="AV119" s="442"/>
      <c r="AW119" s="442"/>
      <c r="AX119" s="442"/>
      <c r="AY119" s="442"/>
      <c r="AZ119" s="442"/>
    </row>
    <row r="120" spans="2:52" s="19" customFormat="1" ht="9.9499999999999993" hidden="1" customHeight="1" outlineLevel="1">
      <c r="B120" s="435"/>
      <c r="C120" s="437"/>
      <c r="D120" s="437"/>
      <c r="E120" s="437"/>
      <c r="F120" s="437"/>
      <c r="G120" s="666"/>
      <c r="H120" s="666"/>
      <c r="I120" s="666"/>
      <c r="J120" s="666"/>
      <c r="K120" s="666"/>
      <c r="L120" s="438"/>
      <c r="M120" s="438"/>
      <c r="N120" s="438"/>
      <c r="O120" s="438"/>
      <c r="P120" s="438"/>
      <c r="Q120" s="438"/>
      <c r="R120" s="438"/>
      <c r="S120" s="438"/>
      <c r="T120" s="439"/>
      <c r="U120" s="439"/>
      <c r="V120" s="439"/>
      <c r="W120" s="667"/>
      <c r="X120" s="668"/>
      <c r="Y120" s="668"/>
      <c r="Z120" s="668"/>
      <c r="AA120" s="668"/>
      <c r="AB120" s="668"/>
      <c r="AC120" s="668"/>
      <c r="AD120" s="668"/>
      <c r="AE120" s="668"/>
      <c r="AF120" s="668"/>
      <c r="AG120" s="668"/>
      <c r="AH120" s="668"/>
      <c r="AI120" s="668"/>
      <c r="AJ120" s="668"/>
      <c r="AK120" s="668"/>
      <c r="AL120" s="668"/>
      <c r="AM120" s="668"/>
      <c r="AN120" s="668"/>
      <c r="AO120" s="668"/>
      <c r="AP120" s="668"/>
      <c r="AQ120" s="668"/>
      <c r="AR120" s="668"/>
      <c r="AS120" s="668"/>
      <c r="AT120" s="668"/>
      <c r="AU120" s="668"/>
      <c r="AV120" s="668"/>
      <c r="AW120" s="668"/>
      <c r="AX120" s="668"/>
      <c r="AY120" s="668"/>
      <c r="AZ120" s="668"/>
    </row>
    <row r="121" spans="2:52" ht="20.100000000000001" customHeight="1" collapsed="1">
      <c r="B121" s="714">
        <f>B109+1</f>
        <v>10</v>
      </c>
      <c r="C121" s="1013"/>
      <c r="D121" s="1014"/>
      <c r="E121" s="1014"/>
      <c r="F121" s="1015"/>
      <c r="G121" s="1016"/>
      <c r="H121" s="1017"/>
      <c r="I121" s="1017"/>
      <c r="J121" s="1017"/>
      <c r="K121" s="1018"/>
      <c r="L121" s="701">
        <f t="shared" ref="L121:R121" si="36">SUM(L122:L131)</f>
        <v>0</v>
      </c>
      <c r="M121" s="702">
        <f t="shared" si="36"/>
        <v>0</v>
      </c>
      <c r="N121" s="703">
        <f t="shared" si="36"/>
        <v>0</v>
      </c>
      <c r="O121" s="703">
        <f t="shared" si="36"/>
        <v>0</v>
      </c>
      <c r="P121" s="702">
        <f t="shared" si="36"/>
        <v>0</v>
      </c>
      <c r="Q121" s="704">
        <f t="shared" si="36"/>
        <v>0</v>
      </c>
      <c r="R121" s="701">
        <f t="shared" si="36"/>
        <v>0</v>
      </c>
      <c r="S121" s="705">
        <v>1</v>
      </c>
      <c r="T121" s="706">
        <f>(S122*T122)+(S123*T123)+(S124*T124)+(S125*T125)+(S126*T126)+(S127*T127)+(S128*T128)+(S129*T129)+(S130*T130)+(S131*T131)</f>
        <v>0</v>
      </c>
      <c r="U121" s="665">
        <f t="shared" ref="U121:U131" si="37">S121*T121*(1+MGKZ)*(1+Gewinn)*(1+Sicherheit)</f>
        <v>0</v>
      </c>
      <c r="V121" s="643">
        <f t="shared" ref="V121:V131" si="38">R121*Fertigung</f>
        <v>0</v>
      </c>
      <c r="W121" s="50">
        <f t="shared" ref="W121:W131" si="39">L121*$E$6+M121*$M$6+N121*$M$7+O121*$M$8+P121*$E$7+Q121*$M$9+U121+V121</f>
        <v>0</v>
      </c>
      <c r="X121" s="442"/>
      <c r="Y121" s="442"/>
      <c r="Z121" s="442"/>
      <c r="AA121" s="442"/>
      <c r="AB121" s="442"/>
      <c r="AC121" s="442"/>
      <c r="AD121" s="442"/>
      <c r="AE121" s="442"/>
      <c r="AF121" s="442"/>
      <c r="AG121" s="442"/>
      <c r="AH121" s="442"/>
      <c r="AI121" s="442"/>
      <c r="AJ121" s="442"/>
      <c r="AK121" s="442"/>
      <c r="AL121" s="442"/>
      <c r="AM121" s="442"/>
      <c r="AN121" s="442"/>
      <c r="AO121" s="442"/>
      <c r="AP121" s="442"/>
      <c r="AQ121" s="442"/>
      <c r="AR121" s="442"/>
      <c r="AS121" s="442"/>
      <c r="AT121" s="442"/>
      <c r="AU121" s="442"/>
      <c r="AV121" s="442"/>
      <c r="AW121" s="442"/>
      <c r="AX121" s="442"/>
      <c r="AY121" s="442"/>
      <c r="AZ121" s="442"/>
    </row>
    <row r="122" spans="2:52" ht="20.100000000000001" hidden="1" customHeight="1" outlineLevel="1">
      <c r="B122" s="433"/>
      <c r="C122" s="1002"/>
      <c r="D122" s="1003"/>
      <c r="E122" s="1003"/>
      <c r="F122" s="1004"/>
      <c r="G122" s="1005"/>
      <c r="H122" s="1006"/>
      <c r="I122" s="1006"/>
      <c r="J122" s="1006"/>
      <c r="K122" s="1007"/>
      <c r="L122" s="715"/>
      <c r="M122" s="715"/>
      <c r="N122" s="715"/>
      <c r="O122" s="715"/>
      <c r="P122" s="715"/>
      <c r="Q122" s="715"/>
      <c r="R122" s="715"/>
      <c r="S122" s="716"/>
      <c r="T122" s="717"/>
      <c r="U122" s="720">
        <f t="shared" si="37"/>
        <v>0</v>
      </c>
      <c r="V122" s="721">
        <f t="shared" si="38"/>
        <v>0</v>
      </c>
      <c r="W122" s="722">
        <f t="shared" si="39"/>
        <v>0</v>
      </c>
      <c r="X122" s="442"/>
      <c r="Y122" s="442"/>
      <c r="Z122" s="442"/>
      <c r="AA122" s="442"/>
      <c r="AB122" s="442"/>
      <c r="AC122" s="442"/>
      <c r="AD122" s="442"/>
      <c r="AE122" s="442"/>
      <c r="AF122" s="442"/>
      <c r="AG122" s="442"/>
      <c r="AH122" s="442"/>
      <c r="AI122" s="442"/>
      <c r="AJ122" s="442"/>
      <c r="AK122" s="442"/>
      <c r="AL122" s="442"/>
      <c r="AM122" s="442"/>
      <c r="AN122" s="442"/>
      <c r="AO122" s="442"/>
      <c r="AP122" s="442"/>
      <c r="AQ122" s="442"/>
      <c r="AR122" s="442"/>
      <c r="AS122" s="442"/>
      <c r="AT122" s="442"/>
      <c r="AU122" s="442"/>
      <c r="AV122" s="442"/>
      <c r="AW122" s="442"/>
      <c r="AX122" s="442"/>
      <c r="AY122" s="442"/>
      <c r="AZ122" s="442"/>
    </row>
    <row r="123" spans="2:52" ht="20.100000000000001" hidden="1" customHeight="1" outlineLevel="1">
      <c r="B123" s="434"/>
      <c r="C123" s="1002"/>
      <c r="D123" s="1003"/>
      <c r="E123" s="1003"/>
      <c r="F123" s="1004"/>
      <c r="G123" s="1005"/>
      <c r="H123" s="1006"/>
      <c r="I123" s="1006"/>
      <c r="J123" s="1006"/>
      <c r="K123" s="1007"/>
      <c r="L123" s="715"/>
      <c r="M123" s="715"/>
      <c r="N123" s="715"/>
      <c r="O123" s="715"/>
      <c r="P123" s="715"/>
      <c r="Q123" s="715"/>
      <c r="R123" s="715"/>
      <c r="S123" s="716"/>
      <c r="T123" s="717"/>
      <c r="U123" s="720">
        <f t="shared" si="37"/>
        <v>0</v>
      </c>
      <c r="V123" s="721">
        <f t="shared" si="38"/>
        <v>0</v>
      </c>
      <c r="W123" s="722">
        <f t="shared" si="39"/>
        <v>0</v>
      </c>
      <c r="X123" s="442"/>
      <c r="Y123" s="442"/>
      <c r="Z123" s="442"/>
      <c r="AA123" s="442"/>
      <c r="AB123" s="442"/>
      <c r="AC123" s="442"/>
      <c r="AD123" s="442"/>
      <c r="AE123" s="442"/>
      <c r="AF123" s="442"/>
      <c r="AG123" s="442"/>
      <c r="AH123" s="442"/>
      <c r="AI123" s="442"/>
      <c r="AJ123" s="442"/>
      <c r="AK123" s="442"/>
      <c r="AL123" s="442"/>
      <c r="AM123" s="442"/>
      <c r="AN123" s="442"/>
      <c r="AO123" s="442"/>
      <c r="AP123" s="442"/>
      <c r="AQ123" s="442"/>
      <c r="AR123" s="442"/>
      <c r="AS123" s="442"/>
      <c r="AT123" s="442"/>
      <c r="AU123" s="442"/>
      <c r="AV123" s="442"/>
      <c r="AW123" s="442"/>
      <c r="AX123" s="442"/>
      <c r="AY123" s="442"/>
      <c r="AZ123" s="442"/>
    </row>
    <row r="124" spans="2:52" ht="20.100000000000001" hidden="1" customHeight="1" outlineLevel="1">
      <c r="B124" s="434"/>
      <c r="C124" s="1002"/>
      <c r="D124" s="1003"/>
      <c r="E124" s="1003"/>
      <c r="F124" s="1004"/>
      <c r="G124" s="1005"/>
      <c r="H124" s="1006"/>
      <c r="I124" s="1006"/>
      <c r="J124" s="1006"/>
      <c r="K124" s="1007"/>
      <c r="L124" s="715"/>
      <c r="M124" s="715"/>
      <c r="N124" s="715"/>
      <c r="O124" s="715"/>
      <c r="P124" s="715"/>
      <c r="Q124" s="715"/>
      <c r="R124" s="715"/>
      <c r="S124" s="716"/>
      <c r="T124" s="717"/>
      <c r="U124" s="720">
        <f t="shared" si="37"/>
        <v>0</v>
      </c>
      <c r="V124" s="721">
        <f t="shared" si="38"/>
        <v>0</v>
      </c>
      <c r="W124" s="722">
        <f t="shared" si="39"/>
        <v>0</v>
      </c>
      <c r="X124" s="442"/>
      <c r="Y124" s="442"/>
      <c r="Z124" s="442"/>
      <c r="AA124" s="442"/>
      <c r="AB124" s="442"/>
      <c r="AC124" s="442"/>
      <c r="AD124" s="442"/>
      <c r="AE124" s="442"/>
      <c r="AF124" s="442"/>
      <c r="AG124" s="442"/>
      <c r="AH124" s="442"/>
      <c r="AI124" s="442"/>
      <c r="AJ124" s="442"/>
      <c r="AK124" s="442"/>
      <c r="AL124" s="442"/>
      <c r="AM124" s="442"/>
      <c r="AN124" s="442"/>
      <c r="AO124" s="442"/>
      <c r="AP124" s="442"/>
      <c r="AQ124" s="442"/>
      <c r="AR124" s="442"/>
      <c r="AS124" s="442"/>
      <c r="AT124" s="442"/>
      <c r="AU124" s="442"/>
      <c r="AV124" s="442"/>
      <c r="AW124" s="442"/>
      <c r="AX124" s="442"/>
      <c r="AY124" s="442"/>
      <c r="AZ124" s="442"/>
    </row>
    <row r="125" spans="2:52" ht="20.100000000000001" hidden="1" customHeight="1" outlineLevel="1">
      <c r="B125" s="434"/>
      <c r="C125" s="1002"/>
      <c r="D125" s="1003"/>
      <c r="E125" s="1003"/>
      <c r="F125" s="1004"/>
      <c r="G125" s="1005"/>
      <c r="H125" s="1006"/>
      <c r="I125" s="1006"/>
      <c r="J125" s="1006"/>
      <c r="K125" s="1007"/>
      <c r="L125" s="715"/>
      <c r="M125" s="715"/>
      <c r="N125" s="715"/>
      <c r="O125" s="715"/>
      <c r="P125" s="715"/>
      <c r="Q125" s="715"/>
      <c r="R125" s="715"/>
      <c r="S125" s="716"/>
      <c r="T125" s="717"/>
      <c r="U125" s="720">
        <f t="shared" si="37"/>
        <v>0</v>
      </c>
      <c r="V125" s="721">
        <f t="shared" si="38"/>
        <v>0</v>
      </c>
      <c r="W125" s="722">
        <f t="shared" si="39"/>
        <v>0</v>
      </c>
      <c r="X125" s="442"/>
      <c r="Y125" s="442"/>
      <c r="Z125" s="442"/>
      <c r="AA125" s="442"/>
      <c r="AB125" s="442"/>
      <c r="AC125" s="442"/>
      <c r="AD125" s="442"/>
      <c r="AE125" s="442"/>
      <c r="AF125" s="442"/>
      <c r="AG125" s="442"/>
      <c r="AH125" s="442"/>
      <c r="AI125" s="442"/>
      <c r="AJ125" s="442"/>
      <c r="AK125" s="442"/>
      <c r="AL125" s="442"/>
      <c r="AM125" s="442"/>
      <c r="AN125" s="442"/>
      <c r="AO125" s="442"/>
      <c r="AP125" s="442"/>
      <c r="AQ125" s="442"/>
      <c r="AR125" s="442"/>
      <c r="AS125" s="442"/>
      <c r="AT125" s="442"/>
      <c r="AU125" s="442"/>
      <c r="AV125" s="442"/>
      <c r="AW125" s="442"/>
      <c r="AX125" s="442"/>
      <c r="AY125" s="442"/>
      <c r="AZ125" s="442"/>
    </row>
    <row r="126" spans="2:52" ht="20.100000000000001" hidden="1" customHeight="1" outlineLevel="1">
      <c r="B126" s="434"/>
      <c r="C126" s="1002"/>
      <c r="D126" s="1003"/>
      <c r="E126" s="1003"/>
      <c r="F126" s="1004"/>
      <c r="G126" s="1005"/>
      <c r="H126" s="1006"/>
      <c r="I126" s="1006"/>
      <c r="J126" s="1006"/>
      <c r="K126" s="1007"/>
      <c r="L126" s="715"/>
      <c r="M126" s="715"/>
      <c r="N126" s="715"/>
      <c r="O126" s="715"/>
      <c r="P126" s="715"/>
      <c r="Q126" s="715"/>
      <c r="R126" s="715"/>
      <c r="S126" s="716"/>
      <c r="T126" s="717"/>
      <c r="U126" s="720">
        <f t="shared" si="37"/>
        <v>0</v>
      </c>
      <c r="V126" s="721">
        <f t="shared" si="38"/>
        <v>0</v>
      </c>
      <c r="W126" s="722">
        <f t="shared" si="39"/>
        <v>0</v>
      </c>
      <c r="X126" s="442"/>
      <c r="Y126" s="442"/>
      <c r="Z126" s="442"/>
      <c r="AA126" s="442"/>
      <c r="AB126" s="442"/>
      <c r="AC126" s="442"/>
      <c r="AD126" s="442"/>
      <c r="AE126" s="442"/>
      <c r="AF126" s="442"/>
      <c r="AG126" s="442"/>
      <c r="AH126" s="442"/>
      <c r="AI126" s="442"/>
      <c r="AJ126" s="442"/>
      <c r="AK126" s="442"/>
      <c r="AL126" s="442"/>
      <c r="AM126" s="442"/>
      <c r="AN126" s="442"/>
      <c r="AO126" s="442"/>
      <c r="AP126" s="442"/>
      <c r="AQ126" s="442"/>
      <c r="AR126" s="442"/>
      <c r="AS126" s="442"/>
      <c r="AT126" s="442"/>
      <c r="AU126" s="442"/>
      <c r="AV126" s="442"/>
      <c r="AW126" s="442"/>
      <c r="AX126" s="442"/>
      <c r="AY126" s="442"/>
      <c r="AZ126" s="442"/>
    </row>
    <row r="127" spans="2:52" ht="20.100000000000001" hidden="1" customHeight="1" outlineLevel="1">
      <c r="B127" s="434"/>
      <c r="C127" s="1002"/>
      <c r="D127" s="1003"/>
      <c r="E127" s="1003"/>
      <c r="F127" s="1004"/>
      <c r="G127" s="1005"/>
      <c r="H127" s="1006"/>
      <c r="I127" s="1006"/>
      <c r="J127" s="1006"/>
      <c r="K127" s="1007"/>
      <c r="L127" s="715"/>
      <c r="M127" s="715"/>
      <c r="N127" s="715"/>
      <c r="O127" s="715"/>
      <c r="P127" s="715"/>
      <c r="Q127" s="715"/>
      <c r="R127" s="715"/>
      <c r="S127" s="716"/>
      <c r="T127" s="717"/>
      <c r="U127" s="720">
        <f t="shared" si="37"/>
        <v>0</v>
      </c>
      <c r="V127" s="721">
        <f t="shared" si="38"/>
        <v>0</v>
      </c>
      <c r="W127" s="722">
        <f t="shared" si="39"/>
        <v>0</v>
      </c>
      <c r="X127" s="442"/>
      <c r="Y127" s="442"/>
      <c r="Z127" s="442"/>
      <c r="AA127" s="442"/>
      <c r="AB127" s="442"/>
      <c r="AC127" s="442"/>
      <c r="AD127" s="442"/>
      <c r="AE127" s="442"/>
      <c r="AF127" s="442"/>
      <c r="AG127" s="442"/>
      <c r="AH127" s="442"/>
      <c r="AI127" s="442"/>
      <c r="AJ127" s="442"/>
      <c r="AK127" s="442"/>
      <c r="AL127" s="442"/>
      <c r="AM127" s="442"/>
      <c r="AN127" s="442"/>
      <c r="AO127" s="442"/>
      <c r="AP127" s="442"/>
      <c r="AQ127" s="442"/>
      <c r="AR127" s="442"/>
      <c r="AS127" s="442"/>
      <c r="AT127" s="442"/>
      <c r="AU127" s="442"/>
      <c r="AV127" s="442"/>
      <c r="AW127" s="442"/>
      <c r="AX127" s="442"/>
      <c r="AY127" s="442"/>
      <c r="AZ127" s="442"/>
    </row>
    <row r="128" spans="2:52" ht="20.100000000000001" hidden="1" customHeight="1" outlineLevel="1">
      <c r="B128" s="434"/>
      <c r="C128" s="1002"/>
      <c r="D128" s="1003"/>
      <c r="E128" s="1003"/>
      <c r="F128" s="1004"/>
      <c r="G128" s="1005"/>
      <c r="H128" s="1006"/>
      <c r="I128" s="1006"/>
      <c r="J128" s="1006"/>
      <c r="K128" s="1007"/>
      <c r="L128" s="715"/>
      <c r="M128" s="715"/>
      <c r="N128" s="715"/>
      <c r="O128" s="715"/>
      <c r="P128" s="715"/>
      <c r="Q128" s="715"/>
      <c r="R128" s="715"/>
      <c r="S128" s="716"/>
      <c r="T128" s="717"/>
      <c r="U128" s="720">
        <f t="shared" si="37"/>
        <v>0</v>
      </c>
      <c r="V128" s="721">
        <f t="shared" si="38"/>
        <v>0</v>
      </c>
      <c r="W128" s="722">
        <f t="shared" si="39"/>
        <v>0</v>
      </c>
      <c r="X128" s="442"/>
      <c r="Y128" s="442"/>
      <c r="Z128" s="442"/>
      <c r="AA128" s="442"/>
      <c r="AB128" s="442"/>
      <c r="AC128" s="442"/>
      <c r="AD128" s="442"/>
      <c r="AE128" s="442"/>
      <c r="AF128" s="442"/>
      <c r="AG128" s="442"/>
      <c r="AH128" s="442"/>
      <c r="AI128" s="442"/>
      <c r="AJ128" s="442"/>
      <c r="AK128" s="442"/>
      <c r="AL128" s="442"/>
      <c r="AM128" s="442"/>
      <c r="AN128" s="442"/>
      <c r="AO128" s="442"/>
      <c r="AP128" s="442"/>
      <c r="AQ128" s="442"/>
      <c r="AR128" s="442"/>
      <c r="AS128" s="442"/>
      <c r="AT128" s="442"/>
      <c r="AU128" s="442"/>
      <c r="AV128" s="442"/>
      <c r="AW128" s="442"/>
      <c r="AX128" s="442"/>
      <c r="AY128" s="442"/>
      <c r="AZ128" s="442"/>
    </row>
    <row r="129" spans="2:52" ht="20.100000000000001" hidden="1" customHeight="1" outlineLevel="1">
      <c r="B129" s="434"/>
      <c r="C129" s="1002"/>
      <c r="D129" s="1003"/>
      <c r="E129" s="1003"/>
      <c r="F129" s="1004"/>
      <c r="G129" s="1005"/>
      <c r="H129" s="1006"/>
      <c r="I129" s="1006"/>
      <c r="J129" s="1006"/>
      <c r="K129" s="1007"/>
      <c r="L129" s="715"/>
      <c r="M129" s="715"/>
      <c r="N129" s="715"/>
      <c r="O129" s="715"/>
      <c r="P129" s="715"/>
      <c r="Q129" s="715"/>
      <c r="R129" s="715"/>
      <c r="S129" s="716"/>
      <c r="T129" s="717"/>
      <c r="U129" s="720">
        <f t="shared" si="37"/>
        <v>0</v>
      </c>
      <c r="V129" s="721">
        <f t="shared" si="38"/>
        <v>0</v>
      </c>
      <c r="W129" s="722">
        <f t="shared" si="39"/>
        <v>0</v>
      </c>
      <c r="X129" s="442"/>
      <c r="Y129" s="442"/>
      <c r="Z129" s="442"/>
      <c r="AA129" s="442"/>
      <c r="AB129" s="442"/>
      <c r="AC129" s="442"/>
      <c r="AD129" s="442"/>
      <c r="AE129" s="442"/>
      <c r="AF129" s="442"/>
      <c r="AG129" s="442"/>
      <c r="AH129" s="442"/>
      <c r="AI129" s="442"/>
      <c r="AJ129" s="442"/>
      <c r="AK129" s="442"/>
      <c r="AL129" s="442"/>
      <c r="AM129" s="442"/>
      <c r="AN129" s="442"/>
      <c r="AO129" s="442"/>
      <c r="AP129" s="442"/>
      <c r="AQ129" s="442"/>
      <c r="AR129" s="442"/>
      <c r="AS129" s="442"/>
      <c r="AT129" s="442"/>
      <c r="AU129" s="442"/>
      <c r="AV129" s="442"/>
      <c r="AW129" s="442"/>
      <c r="AX129" s="442"/>
      <c r="AY129" s="442"/>
      <c r="AZ129" s="442"/>
    </row>
    <row r="130" spans="2:52" ht="20.100000000000001" hidden="1" customHeight="1" outlineLevel="1">
      <c r="B130" s="434"/>
      <c r="C130" s="1002"/>
      <c r="D130" s="1003"/>
      <c r="E130" s="1003"/>
      <c r="F130" s="1004"/>
      <c r="G130" s="1005"/>
      <c r="H130" s="1006"/>
      <c r="I130" s="1006"/>
      <c r="J130" s="1006"/>
      <c r="K130" s="1007"/>
      <c r="L130" s="715"/>
      <c r="M130" s="715"/>
      <c r="N130" s="715"/>
      <c r="O130" s="715"/>
      <c r="P130" s="715"/>
      <c r="Q130" s="715"/>
      <c r="R130" s="715"/>
      <c r="S130" s="716"/>
      <c r="T130" s="717"/>
      <c r="U130" s="720">
        <f t="shared" si="37"/>
        <v>0</v>
      </c>
      <c r="V130" s="721">
        <f t="shared" si="38"/>
        <v>0</v>
      </c>
      <c r="W130" s="722">
        <f t="shared" si="39"/>
        <v>0</v>
      </c>
      <c r="X130" s="442"/>
      <c r="Y130" s="442"/>
      <c r="Z130" s="442"/>
      <c r="AA130" s="442"/>
      <c r="AB130" s="442"/>
      <c r="AC130" s="442"/>
      <c r="AD130" s="442"/>
      <c r="AE130" s="442"/>
      <c r="AF130" s="442"/>
      <c r="AG130" s="442"/>
      <c r="AH130" s="442"/>
      <c r="AI130" s="442"/>
      <c r="AJ130" s="442"/>
      <c r="AK130" s="442"/>
      <c r="AL130" s="442"/>
      <c r="AM130" s="442"/>
      <c r="AN130" s="442"/>
      <c r="AO130" s="442"/>
      <c r="AP130" s="442"/>
      <c r="AQ130" s="442"/>
      <c r="AR130" s="442"/>
      <c r="AS130" s="442"/>
      <c r="AT130" s="442"/>
      <c r="AU130" s="442"/>
      <c r="AV130" s="442"/>
      <c r="AW130" s="442"/>
      <c r="AX130" s="442"/>
      <c r="AY130" s="442"/>
      <c r="AZ130" s="442"/>
    </row>
    <row r="131" spans="2:52" ht="20.100000000000001" hidden="1" customHeight="1" outlineLevel="1">
      <c r="B131" s="434"/>
      <c r="C131" s="1002"/>
      <c r="D131" s="1003"/>
      <c r="E131" s="1003"/>
      <c r="F131" s="1004"/>
      <c r="G131" s="1005"/>
      <c r="H131" s="1006"/>
      <c r="I131" s="1006"/>
      <c r="J131" s="1006"/>
      <c r="K131" s="1007"/>
      <c r="L131" s="715"/>
      <c r="M131" s="715"/>
      <c r="N131" s="715"/>
      <c r="O131" s="715"/>
      <c r="P131" s="715"/>
      <c r="Q131" s="715"/>
      <c r="R131" s="715"/>
      <c r="S131" s="716"/>
      <c r="T131" s="717"/>
      <c r="U131" s="720">
        <f t="shared" si="37"/>
        <v>0</v>
      </c>
      <c r="V131" s="721">
        <f t="shared" si="38"/>
        <v>0</v>
      </c>
      <c r="W131" s="722">
        <f t="shared" si="39"/>
        <v>0</v>
      </c>
      <c r="X131" s="442"/>
      <c r="Y131" s="442"/>
      <c r="Z131" s="442"/>
      <c r="AA131" s="442"/>
      <c r="AB131" s="442"/>
      <c r="AC131" s="442"/>
      <c r="AD131" s="442"/>
      <c r="AE131" s="442"/>
      <c r="AF131" s="442"/>
      <c r="AG131" s="442"/>
      <c r="AH131" s="442"/>
      <c r="AI131" s="442"/>
      <c r="AJ131" s="442"/>
      <c r="AK131" s="442"/>
      <c r="AL131" s="442"/>
      <c r="AM131" s="442"/>
      <c r="AN131" s="442"/>
      <c r="AO131" s="442"/>
      <c r="AP131" s="442"/>
      <c r="AQ131" s="442"/>
      <c r="AR131" s="442"/>
      <c r="AS131" s="442"/>
      <c r="AT131" s="442"/>
      <c r="AU131" s="442"/>
      <c r="AV131" s="442"/>
      <c r="AW131" s="442"/>
      <c r="AX131" s="442"/>
      <c r="AY131" s="442"/>
      <c r="AZ131" s="442"/>
    </row>
    <row r="132" spans="2:52" s="19" customFormat="1" ht="9.9499999999999993" hidden="1" customHeight="1" outlineLevel="1">
      <c r="B132" s="435"/>
      <c r="C132" s="437"/>
      <c r="D132" s="437"/>
      <c r="E132" s="437"/>
      <c r="F132" s="437"/>
      <c r="G132" s="666"/>
      <c r="H132" s="666"/>
      <c r="I132" s="666"/>
      <c r="J132" s="666"/>
      <c r="K132" s="666"/>
      <c r="L132" s="438"/>
      <c r="M132" s="438"/>
      <c r="N132" s="438"/>
      <c r="O132" s="438"/>
      <c r="P132" s="438"/>
      <c r="Q132" s="438"/>
      <c r="R132" s="438"/>
      <c r="S132" s="438"/>
      <c r="T132" s="439"/>
      <c r="U132" s="439"/>
      <c r="V132" s="439"/>
      <c r="W132" s="667"/>
      <c r="X132" s="668"/>
      <c r="Y132" s="668"/>
      <c r="Z132" s="668"/>
      <c r="AA132" s="668"/>
      <c r="AB132" s="668"/>
      <c r="AC132" s="668"/>
      <c r="AD132" s="668"/>
      <c r="AE132" s="668"/>
      <c r="AF132" s="668"/>
      <c r="AG132" s="668"/>
      <c r="AH132" s="668"/>
      <c r="AI132" s="668"/>
      <c r="AJ132" s="668"/>
      <c r="AK132" s="668"/>
      <c r="AL132" s="668"/>
      <c r="AM132" s="668"/>
      <c r="AN132" s="668"/>
      <c r="AO132" s="668"/>
      <c r="AP132" s="668"/>
      <c r="AQ132" s="668"/>
      <c r="AR132" s="668"/>
      <c r="AS132" s="668"/>
      <c r="AT132" s="668"/>
      <c r="AU132" s="668"/>
      <c r="AV132" s="668"/>
      <c r="AW132" s="668"/>
      <c r="AX132" s="668"/>
      <c r="AY132" s="668"/>
      <c r="AZ132" s="668"/>
    </row>
    <row r="133" spans="2:52" ht="20.100000000000001" customHeight="1" collapsed="1">
      <c r="B133" s="714">
        <f>B121+1</f>
        <v>11</v>
      </c>
      <c r="C133" s="1013"/>
      <c r="D133" s="1014"/>
      <c r="E133" s="1014"/>
      <c r="F133" s="1015"/>
      <c r="G133" s="1016"/>
      <c r="H133" s="1017"/>
      <c r="I133" s="1017"/>
      <c r="J133" s="1017"/>
      <c r="K133" s="1018"/>
      <c r="L133" s="701">
        <f t="shared" ref="L133:R133" si="40">SUM(L134:L143)</f>
        <v>0</v>
      </c>
      <c r="M133" s="702">
        <f t="shared" si="40"/>
        <v>0</v>
      </c>
      <c r="N133" s="703">
        <f t="shared" si="40"/>
        <v>0</v>
      </c>
      <c r="O133" s="703">
        <f t="shared" si="40"/>
        <v>0</v>
      </c>
      <c r="P133" s="702">
        <f t="shared" si="40"/>
        <v>0</v>
      </c>
      <c r="Q133" s="704">
        <f t="shared" si="40"/>
        <v>0</v>
      </c>
      <c r="R133" s="701">
        <f t="shared" si="40"/>
        <v>0</v>
      </c>
      <c r="S133" s="705">
        <v>1</v>
      </c>
      <c r="T133" s="706">
        <f>(S134*T134)+(S135*T135)+(S136*T136)+(S137*T137)+(S138*T138)+(S139*T139)+(S140*T140)+(S141*T141)+(S142*T142)+(S143*T143)</f>
        <v>0</v>
      </c>
      <c r="U133" s="665">
        <f t="shared" ref="U133:U143" si="41">S133*T133*(1+MGKZ)*(1+Gewinn)*(1+Sicherheit)</f>
        <v>0</v>
      </c>
      <c r="V133" s="643">
        <f t="shared" ref="V133:V143" si="42">R133*Fertigung</f>
        <v>0</v>
      </c>
      <c r="W133" s="50">
        <f t="shared" ref="W133:W143" si="43">L133*$E$6+M133*$M$6+N133*$M$7+O133*$M$8+P133*$E$7+Q133*$M$9+U133+V133</f>
        <v>0</v>
      </c>
      <c r="X133" s="442"/>
      <c r="Y133" s="442"/>
      <c r="Z133" s="442"/>
      <c r="AA133" s="442"/>
      <c r="AB133" s="442"/>
      <c r="AC133" s="442"/>
      <c r="AD133" s="442"/>
      <c r="AE133" s="442"/>
      <c r="AF133" s="442"/>
      <c r="AG133" s="442"/>
      <c r="AH133" s="442"/>
      <c r="AI133" s="442"/>
      <c r="AJ133" s="442"/>
      <c r="AK133" s="442"/>
      <c r="AL133" s="442"/>
      <c r="AM133" s="442"/>
      <c r="AN133" s="442"/>
      <c r="AO133" s="442"/>
      <c r="AP133" s="442"/>
      <c r="AQ133" s="442"/>
      <c r="AR133" s="442"/>
      <c r="AS133" s="442"/>
      <c r="AT133" s="442"/>
      <c r="AU133" s="442"/>
      <c r="AV133" s="442"/>
      <c r="AW133" s="442"/>
      <c r="AX133" s="442"/>
      <c r="AY133" s="442"/>
      <c r="AZ133" s="442"/>
    </row>
    <row r="134" spans="2:52" ht="20.100000000000001" hidden="1" customHeight="1" outlineLevel="1">
      <c r="B134" s="433"/>
      <c r="C134" s="1002"/>
      <c r="D134" s="1003"/>
      <c r="E134" s="1003"/>
      <c r="F134" s="1004"/>
      <c r="G134" s="1005"/>
      <c r="H134" s="1006"/>
      <c r="I134" s="1006"/>
      <c r="J134" s="1006"/>
      <c r="K134" s="1007"/>
      <c r="L134" s="715"/>
      <c r="M134" s="715"/>
      <c r="N134" s="715"/>
      <c r="O134" s="715"/>
      <c r="P134" s="715"/>
      <c r="Q134" s="715"/>
      <c r="R134" s="715"/>
      <c r="S134" s="716"/>
      <c r="T134" s="717"/>
      <c r="U134" s="720">
        <f t="shared" si="41"/>
        <v>0</v>
      </c>
      <c r="V134" s="721">
        <f t="shared" si="42"/>
        <v>0</v>
      </c>
      <c r="W134" s="722">
        <f t="shared" si="43"/>
        <v>0</v>
      </c>
      <c r="X134" s="442"/>
      <c r="Y134" s="442"/>
      <c r="Z134" s="442"/>
      <c r="AA134" s="442"/>
      <c r="AB134" s="442"/>
      <c r="AC134" s="442"/>
      <c r="AD134" s="442"/>
      <c r="AE134" s="442"/>
      <c r="AF134" s="442"/>
      <c r="AG134" s="442"/>
      <c r="AH134" s="442"/>
      <c r="AI134" s="442"/>
      <c r="AJ134" s="442"/>
      <c r="AK134" s="442"/>
      <c r="AL134" s="442"/>
      <c r="AM134" s="442"/>
      <c r="AN134" s="442"/>
      <c r="AO134" s="442"/>
      <c r="AP134" s="442"/>
      <c r="AQ134" s="442"/>
      <c r="AR134" s="442"/>
      <c r="AS134" s="442"/>
      <c r="AT134" s="442"/>
      <c r="AU134" s="442"/>
      <c r="AV134" s="442"/>
      <c r="AW134" s="442"/>
      <c r="AX134" s="442"/>
      <c r="AY134" s="442"/>
      <c r="AZ134" s="442"/>
    </row>
    <row r="135" spans="2:52" ht="20.100000000000001" hidden="1" customHeight="1" outlineLevel="1">
      <c r="B135" s="434"/>
      <c r="C135" s="1002"/>
      <c r="D135" s="1003"/>
      <c r="E135" s="1003"/>
      <c r="F135" s="1004"/>
      <c r="G135" s="1005"/>
      <c r="H135" s="1006"/>
      <c r="I135" s="1006"/>
      <c r="J135" s="1006"/>
      <c r="K135" s="1007"/>
      <c r="L135" s="715"/>
      <c r="M135" s="715"/>
      <c r="N135" s="715"/>
      <c r="O135" s="715"/>
      <c r="P135" s="715"/>
      <c r="Q135" s="715"/>
      <c r="R135" s="715"/>
      <c r="S135" s="716"/>
      <c r="T135" s="717"/>
      <c r="U135" s="720">
        <f t="shared" si="41"/>
        <v>0</v>
      </c>
      <c r="V135" s="721">
        <f t="shared" si="42"/>
        <v>0</v>
      </c>
      <c r="W135" s="722">
        <f t="shared" si="43"/>
        <v>0</v>
      </c>
      <c r="X135" s="442"/>
      <c r="Y135" s="442"/>
      <c r="Z135" s="442"/>
      <c r="AA135" s="442"/>
      <c r="AB135" s="442"/>
      <c r="AC135" s="442"/>
      <c r="AD135" s="442"/>
      <c r="AE135" s="442"/>
      <c r="AF135" s="442"/>
      <c r="AG135" s="442"/>
      <c r="AH135" s="442"/>
      <c r="AI135" s="442"/>
      <c r="AJ135" s="442"/>
      <c r="AK135" s="442"/>
      <c r="AL135" s="442"/>
      <c r="AM135" s="442"/>
      <c r="AN135" s="442"/>
      <c r="AO135" s="442"/>
      <c r="AP135" s="442"/>
      <c r="AQ135" s="442"/>
      <c r="AR135" s="442"/>
      <c r="AS135" s="442"/>
      <c r="AT135" s="442"/>
      <c r="AU135" s="442"/>
      <c r="AV135" s="442"/>
      <c r="AW135" s="442"/>
      <c r="AX135" s="442"/>
      <c r="AY135" s="442"/>
      <c r="AZ135" s="442"/>
    </row>
    <row r="136" spans="2:52" ht="20.100000000000001" hidden="1" customHeight="1" outlineLevel="1">
      <c r="B136" s="434"/>
      <c r="C136" s="1002"/>
      <c r="D136" s="1003"/>
      <c r="E136" s="1003"/>
      <c r="F136" s="1004"/>
      <c r="G136" s="1005"/>
      <c r="H136" s="1006"/>
      <c r="I136" s="1006"/>
      <c r="J136" s="1006"/>
      <c r="K136" s="1007"/>
      <c r="L136" s="715"/>
      <c r="M136" s="715"/>
      <c r="N136" s="715"/>
      <c r="O136" s="715"/>
      <c r="P136" s="715"/>
      <c r="Q136" s="715"/>
      <c r="R136" s="715"/>
      <c r="S136" s="716"/>
      <c r="T136" s="717"/>
      <c r="U136" s="720">
        <f t="shared" si="41"/>
        <v>0</v>
      </c>
      <c r="V136" s="721">
        <f t="shared" si="42"/>
        <v>0</v>
      </c>
      <c r="W136" s="722">
        <f t="shared" si="43"/>
        <v>0</v>
      </c>
      <c r="X136" s="442"/>
      <c r="Y136" s="442"/>
      <c r="Z136" s="442"/>
      <c r="AA136" s="442"/>
      <c r="AB136" s="442"/>
      <c r="AC136" s="442"/>
      <c r="AD136" s="442"/>
      <c r="AE136" s="442"/>
      <c r="AF136" s="442"/>
      <c r="AG136" s="442"/>
      <c r="AH136" s="442"/>
      <c r="AI136" s="442"/>
      <c r="AJ136" s="442"/>
      <c r="AK136" s="442"/>
      <c r="AL136" s="442"/>
      <c r="AM136" s="442"/>
      <c r="AN136" s="442"/>
      <c r="AO136" s="442"/>
      <c r="AP136" s="442"/>
      <c r="AQ136" s="442"/>
      <c r="AR136" s="442"/>
      <c r="AS136" s="442"/>
      <c r="AT136" s="442"/>
      <c r="AU136" s="442"/>
      <c r="AV136" s="442"/>
      <c r="AW136" s="442"/>
      <c r="AX136" s="442"/>
      <c r="AY136" s="442"/>
      <c r="AZ136" s="442"/>
    </row>
    <row r="137" spans="2:52" ht="20.100000000000001" hidden="1" customHeight="1" outlineLevel="1">
      <c r="B137" s="434"/>
      <c r="C137" s="1002"/>
      <c r="D137" s="1003"/>
      <c r="E137" s="1003"/>
      <c r="F137" s="1004"/>
      <c r="G137" s="1005"/>
      <c r="H137" s="1006"/>
      <c r="I137" s="1006"/>
      <c r="J137" s="1006"/>
      <c r="K137" s="1007"/>
      <c r="L137" s="715"/>
      <c r="M137" s="715"/>
      <c r="N137" s="715"/>
      <c r="O137" s="715"/>
      <c r="P137" s="715"/>
      <c r="Q137" s="715"/>
      <c r="R137" s="715"/>
      <c r="S137" s="716"/>
      <c r="T137" s="717"/>
      <c r="U137" s="720">
        <f t="shared" si="41"/>
        <v>0</v>
      </c>
      <c r="V137" s="721">
        <f t="shared" si="42"/>
        <v>0</v>
      </c>
      <c r="W137" s="722">
        <f t="shared" si="43"/>
        <v>0</v>
      </c>
      <c r="X137" s="442"/>
      <c r="Y137" s="442"/>
      <c r="Z137" s="442"/>
      <c r="AA137" s="442"/>
      <c r="AB137" s="442"/>
      <c r="AC137" s="442"/>
      <c r="AD137" s="442"/>
      <c r="AE137" s="442"/>
      <c r="AF137" s="442"/>
      <c r="AG137" s="442"/>
      <c r="AH137" s="442"/>
      <c r="AI137" s="442"/>
      <c r="AJ137" s="442"/>
      <c r="AK137" s="442"/>
      <c r="AL137" s="442"/>
      <c r="AM137" s="442"/>
      <c r="AN137" s="442"/>
      <c r="AO137" s="442"/>
      <c r="AP137" s="442"/>
      <c r="AQ137" s="442"/>
      <c r="AR137" s="442"/>
      <c r="AS137" s="442"/>
      <c r="AT137" s="442"/>
      <c r="AU137" s="442"/>
      <c r="AV137" s="442"/>
      <c r="AW137" s="442"/>
      <c r="AX137" s="442"/>
      <c r="AY137" s="442"/>
      <c r="AZ137" s="442"/>
    </row>
    <row r="138" spans="2:52" ht="20.100000000000001" hidden="1" customHeight="1" outlineLevel="1">
      <c r="B138" s="434"/>
      <c r="C138" s="1002"/>
      <c r="D138" s="1003"/>
      <c r="E138" s="1003"/>
      <c r="F138" s="1004"/>
      <c r="G138" s="1005"/>
      <c r="H138" s="1006"/>
      <c r="I138" s="1006"/>
      <c r="J138" s="1006"/>
      <c r="K138" s="1007"/>
      <c r="L138" s="715"/>
      <c r="M138" s="715"/>
      <c r="N138" s="715"/>
      <c r="O138" s="715"/>
      <c r="P138" s="715"/>
      <c r="Q138" s="715"/>
      <c r="R138" s="715"/>
      <c r="S138" s="716"/>
      <c r="T138" s="717"/>
      <c r="U138" s="720">
        <f t="shared" si="41"/>
        <v>0</v>
      </c>
      <c r="V138" s="721">
        <f t="shared" si="42"/>
        <v>0</v>
      </c>
      <c r="W138" s="722">
        <f t="shared" si="43"/>
        <v>0</v>
      </c>
      <c r="X138" s="442"/>
      <c r="Y138" s="442"/>
      <c r="Z138" s="442"/>
      <c r="AA138" s="442"/>
      <c r="AB138" s="442"/>
      <c r="AC138" s="442"/>
      <c r="AD138" s="442"/>
      <c r="AE138" s="442"/>
      <c r="AF138" s="442"/>
      <c r="AG138" s="442"/>
      <c r="AH138" s="442"/>
      <c r="AI138" s="442"/>
      <c r="AJ138" s="442"/>
      <c r="AK138" s="442"/>
      <c r="AL138" s="442"/>
      <c r="AM138" s="442"/>
      <c r="AN138" s="442"/>
      <c r="AO138" s="442"/>
      <c r="AP138" s="442"/>
      <c r="AQ138" s="442"/>
      <c r="AR138" s="442"/>
      <c r="AS138" s="442"/>
      <c r="AT138" s="442"/>
      <c r="AU138" s="442"/>
      <c r="AV138" s="442"/>
      <c r="AW138" s="442"/>
      <c r="AX138" s="442"/>
      <c r="AY138" s="442"/>
      <c r="AZ138" s="442"/>
    </row>
    <row r="139" spans="2:52" ht="20.100000000000001" hidden="1" customHeight="1" outlineLevel="1">
      <c r="B139" s="434"/>
      <c r="C139" s="1002"/>
      <c r="D139" s="1003"/>
      <c r="E139" s="1003"/>
      <c r="F139" s="1004"/>
      <c r="G139" s="1005"/>
      <c r="H139" s="1006"/>
      <c r="I139" s="1006"/>
      <c r="J139" s="1006"/>
      <c r="K139" s="1007"/>
      <c r="L139" s="715"/>
      <c r="M139" s="715"/>
      <c r="N139" s="715"/>
      <c r="O139" s="715"/>
      <c r="P139" s="715"/>
      <c r="Q139" s="715"/>
      <c r="R139" s="715"/>
      <c r="S139" s="716"/>
      <c r="T139" s="717"/>
      <c r="U139" s="720">
        <f t="shared" si="41"/>
        <v>0</v>
      </c>
      <c r="V139" s="721">
        <f t="shared" si="42"/>
        <v>0</v>
      </c>
      <c r="W139" s="722">
        <f t="shared" si="43"/>
        <v>0</v>
      </c>
      <c r="X139" s="442"/>
      <c r="Y139" s="442"/>
      <c r="Z139" s="442"/>
      <c r="AA139" s="442"/>
      <c r="AB139" s="442"/>
      <c r="AC139" s="442"/>
      <c r="AD139" s="442"/>
      <c r="AE139" s="442"/>
      <c r="AF139" s="442"/>
      <c r="AG139" s="442"/>
      <c r="AH139" s="442"/>
      <c r="AI139" s="442"/>
      <c r="AJ139" s="442"/>
      <c r="AK139" s="442"/>
      <c r="AL139" s="442"/>
      <c r="AM139" s="442"/>
      <c r="AN139" s="442"/>
      <c r="AO139" s="442"/>
      <c r="AP139" s="442"/>
      <c r="AQ139" s="442"/>
      <c r="AR139" s="442"/>
      <c r="AS139" s="442"/>
      <c r="AT139" s="442"/>
      <c r="AU139" s="442"/>
      <c r="AV139" s="442"/>
      <c r="AW139" s="442"/>
      <c r="AX139" s="442"/>
      <c r="AY139" s="442"/>
      <c r="AZ139" s="442"/>
    </row>
    <row r="140" spans="2:52" ht="20.100000000000001" hidden="1" customHeight="1" outlineLevel="1">
      <c r="B140" s="434"/>
      <c r="C140" s="1002"/>
      <c r="D140" s="1003"/>
      <c r="E140" s="1003"/>
      <c r="F140" s="1004"/>
      <c r="G140" s="1005"/>
      <c r="H140" s="1006"/>
      <c r="I140" s="1006"/>
      <c r="J140" s="1006"/>
      <c r="K140" s="1007"/>
      <c r="L140" s="715"/>
      <c r="M140" s="715"/>
      <c r="N140" s="715"/>
      <c r="O140" s="715"/>
      <c r="P140" s="715"/>
      <c r="Q140" s="715"/>
      <c r="R140" s="715"/>
      <c r="S140" s="716"/>
      <c r="T140" s="717"/>
      <c r="U140" s="720">
        <f t="shared" si="41"/>
        <v>0</v>
      </c>
      <c r="V140" s="721">
        <f t="shared" si="42"/>
        <v>0</v>
      </c>
      <c r="W140" s="722">
        <f t="shared" si="43"/>
        <v>0</v>
      </c>
      <c r="X140" s="442"/>
      <c r="Y140" s="442"/>
      <c r="Z140" s="442"/>
      <c r="AA140" s="442"/>
      <c r="AB140" s="442"/>
      <c r="AC140" s="442"/>
      <c r="AD140" s="442"/>
      <c r="AE140" s="442"/>
      <c r="AF140" s="442"/>
      <c r="AG140" s="442"/>
      <c r="AH140" s="442"/>
      <c r="AI140" s="442"/>
      <c r="AJ140" s="442"/>
      <c r="AK140" s="442"/>
      <c r="AL140" s="442"/>
      <c r="AM140" s="442"/>
      <c r="AN140" s="442"/>
      <c r="AO140" s="442"/>
      <c r="AP140" s="442"/>
      <c r="AQ140" s="442"/>
      <c r="AR140" s="442"/>
      <c r="AS140" s="442"/>
      <c r="AT140" s="442"/>
      <c r="AU140" s="442"/>
      <c r="AV140" s="442"/>
      <c r="AW140" s="442"/>
      <c r="AX140" s="442"/>
      <c r="AY140" s="442"/>
      <c r="AZ140" s="442"/>
    </row>
    <row r="141" spans="2:52" ht="20.100000000000001" hidden="1" customHeight="1" outlineLevel="1">
      <c r="B141" s="434"/>
      <c r="C141" s="1002"/>
      <c r="D141" s="1003"/>
      <c r="E141" s="1003"/>
      <c r="F141" s="1004"/>
      <c r="G141" s="1005"/>
      <c r="H141" s="1006"/>
      <c r="I141" s="1006"/>
      <c r="J141" s="1006"/>
      <c r="K141" s="1007"/>
      <c r="L141" s="715"/>
      <c r="M141" s="715"/>
      <c r="N141" s="715"/>
      <c r="O141" s="715"/>
      <c r="P141" s="715"/>
      <c r="Q141" s="715"/>
      <c r="R141" s="715"/>
      <c r="S141" s="716"/>
      <c r="T141" s="717"/>
      <c r="U141" s="720">
        <f t="shared" si="41"/>
        <v>0</v>
      </c>
      <c r="V141" s="721">
        <f t="shared" si="42"/>
        <v>0</v>
      </c>
      <c r="W141" s="722">
        <f t="shared" si="43"/>
        <v>0</v>
      </c>
      <c r="X141" s="442"/>
      <c r="Y141" s="442"/>
      <c r="Z141" s="442"/>
      <c r="AA141" s="442"/>
      <c r="AB141" s="442"/>
      <c r="AC141" s="442"/>
      <c r="AD141" s="442"/>
      <c r="AE141" s="442"/>
      <c r="AF141" s="442"/>
      <c r="AG141" s="442"/>
      <c r="AH141" s="442"/>
      <c r="AI141" s="442"/>
      <c r="AJ141" s="442"/>
      <c r="AK141" s="442"/>
      <c r="AL141" s="442"/>
      <c r="AM141" s="442"/>
      <c r="AN141" s="442"/>
      <c r="AO141" s="442"/>
      <c r="AP141" s="442"/>
      <c r="AQ141" s="442"/>
      <c r="AR141" s="442"/>
      <c r="AS141" s="442"/>
      <c r="AT141" s="442"/>
      <c r="AU141" s="442"/>
      <c r="AV141" s="442"/>
      <c r="AW141" s="442"/>
      <c r="AX141" s="442"/>
      <c r="AY141" s="442"/>
      <c r="AZ141" s="442"/>
    </row>
    <row r="142" spans="2:52" ht="20.100000000000001" hidden="1" customHeight="1" outlineLevel="1">
      <c r="B142" s="434"/>
      <c r="C142" s="1002"/>
      <c r="D142" s="1003"/>
      <c r="E142" s="1003"/>
      <c r="F142" s="1004"/>
      <c r="G142" s="1005"/>
      <c r="H142" s="1006"/>
      <c r="I142" s="1006"/>
      <c r="J142" s="1006"/>
      <c r="K142" s="1007"/>
      <c r="L142" s="715"/>
      <c r="M142" s="715"/>
      <c r="N142" s="715"/>
      <c r="O142" s="715"/>
      <c r="P142" s="715"/>
      <c r="Q142" s="715"/>
      <c r="R142" s="715"/>
      <c r="S142" s="716"/>
      <c r="T142" s="717"/>
      <c r="U142" s="720">
        <f t="shared" si="41"/>
        <v>0</v>
      </c>
      <c r="V142" s="721">
        <f t="shared" si="42"/>
        <v>0</v>
      </c>
      <c r="W142" s="722">
        <f t="shared" si="43"/>
        <v>0</v>
      </c>
      <c r="X142" s="442"/>
      <c r="Y142" s="442"/>
      <c r="Z142" s="442"/>
      <c r="AA142" s="442"/>
      <c r="AB142" s="442"/>
      <c r="AC142" s="442"/>
      <c r="AD142" s="442"/>
      <c r="AE142" s="442"/>
      <c r="AF142" s="442"/>
      <c r="AG142" s="442"/>
      <c r="AH142" s="442"/>
      <c r="AI142" s="442"/>
      <c r="AJ142" s="442"/>
      <c r="AK142" s="442"/>
      <c r="AL142" s="442"/>
      <c r="AM142" s="442"/>
      <c r="AN142" s="442"/>
      <c r="AO142" s="442"/>
      <c r="AP142" s="442"/>
      <c r="AQ142" s="442"/>
      <c r="AR142" s="442"/>
      <c r="AS142" s="442"/>
      <c r="AT142" s="442"/>
      <c r="AU142" s="442"/>
      <c r="AV142" s="442"/>
      <c r="AW142" s="442"/>
      <c r="AX142" s="442"/>
      <c r="AY142" s="442"/>
      <c r="AZ142" s="442"/>
    </row>
    <row r="143" spans="2:52" ht="20.100000000000001" hidden="1" customHeight="1" outlineLevel="1">
      <c r="B143" s="434"/>
      <c r="C143" s="1002"/>
      <c r="D143" s="1003"/>
      <c r="E143" s="1003"/>
      <c r="F143" s="1004"/>
      <c r="G143" s="1005"/>
      <c r="H143" s="1006"/>
      <c r="I143" s="1006"/>
      <c r="J143" s="1006"/>
      <c r="K143" s="1007"/>
      <c r="L143" s="715"/>
      <c r="M143" s="715"/>
      <c r="N143" s="715"/>
      <c r="O143" s="715"/>
      <c r="P143" s="715"/>
      <c r="Q143" s="715"/>
      <c r="R143" s="715"/>
      <c r="S143" s="716"/>
      <c r="T143" s="717"/>
      <c r="U143" s="720">
        <f t="shared" si="41"/>
        <v>0</v>
      </c>
      <c r="V143" s="721">
        <f t="shared" si="42"/>
        <v>0</v>
      </c>
      <c r="W143" s="722">
        <f t="shared" si="43"/>
        <v>0</v>
      </c>
      <c r="X143" s="442"/>
      <c r="Y143" s="442"/>
      <c r="Z143" s="442"/>
      <c r="AA143" s="442"/>
      <c r="AB143" s="442"/>
      <c r="AC143" s="442"/>
      <c r="AD143" s="442"/>
      <c r="AE143" s="442"/>
      <c r="AF143" s="442"/>
      <c r="AG143" s="442"/>
      <c r="AH143" s="442"/>
      <c r="AI143" s="442"/>
      <c r="AJ143" s="442"/>
      <c r="AK143" s="442"/>
      <c r="AL143" s="442"/>
      <c r="AM143" s="442"/>
      <c r="AN143" s="442"/>
      <c r="AO143" s="442"/>
      <c r="AP143" s="442"/>
      <c r="AQ143" s="442"/>
      <c r="AR143" s="442"/>
      <c r="AS143" s="442"/>
      <c r="AT143" s="442"/>
      <c r="AU143" s="442"/>
      <c r="AV143" s="442"/>
      <c r="AW143" s="442"/>
      <c r="AX143" s="442"/>
      <c r="AY143" s="442"/>
      <c r="AZ143" s="442"/>
    </row>
    <row r="144" spans="2:52" s="19" customFormat="1" ht="9.9499999999999993" hidden="1" customHeight="1" outlineLevel="1">
      <c r="B144" s="435"/>
      <c r="C144" s="437"/>
      <c r="D144" s="437"/>
      <c r="E144" s="437"/>
      <c r="F144" s="437"/>
      <c r="G144" s="666"/>
      <c r="H144" s="666"/>
      <c r="I144" s="666"/>
      <c r="J144" s="666"/>
      <c r="K144" s="666"/>
      <c r="L144" s="438"/>
      <c r="M144" s="438"/>
      <c r="N144" s="438"/>
      <c r="O144" s="438"/>
      <c r="P144" s="438"/>
      <c r="Q144" s="438"/>
      <c r="R144" s="438"/>
      <c r="S144" s="438"/>
      <c r="T144" s="439"/>
      <c r="U144" s="439"/>
      <c r="V144" s="439"/>
      <c r="W144" s="667"/>
      <c r="X144" s="668"/>
      <c r="Y144" s="668"/>
      <c r="Z144" s="668"/>
      <c r="AA144" s="668"/>
      <c r="AB144" s="668"/>
      <c r="AC144" s="668"/>
      <c r="AD144" s="668"/>
      <c r="AE144" s="668"/>
      <c r="AF144" s="668"/>
      <c r="AG144" s="668"/>
      <c r="AH144" s="668"/>
      <c r="AI144" s="668"/>
      <c r="AJ144" s="668"/>
      <c r="AK144" s="668"/>
      <c r="AL144" s="668"/>
      <c r="AM144" s="668"/>
      <c r="AN144" s="668"/>
      <c r="AO144" s="668"/>
      <c r="AP144" s="668"/>
      <c r="AQ144" s="668"/>
      <c r="AR144" s="668"/>
      <c r="AS144" s="668"/>
      <c r="AT144" s="668"/>
      <c r="AU144" s="668"/>
      <c r="AV144" s="668"/>
      <c r="AW144" s="668"/>
      <c r="AX144" s="668"/>
      <c r="AY144" s="668"/>
      <c r="AZ144" s="668"/>
    </row>
    <row r="145" spans="2:52" ht="20.100000000000001" customHeight="1" collapsed="1">
      <c r="B145" s="714">
        <f>B133+1</f>
        <v>12</v>
      </c>
      <c r="C145" s="1013"/>
      <c r="D145" s="1014"/>
      <c r="E145" s="1014"/>
      <c r="F145" s="1015"/>
      <c r="G145" s="1016"/>
      <c r="H145" s="1017"/>
      <c r="I145" s="1017"/>
      <c r="J145" s="1017"/>
      <c r="K145" s="1018"/>
      <c r="L145" s="701">
        <f t="shared" ref="L145:R145" si="44">SUM(L146:L155)</f>
        <v>0</v>
      </c>
      <c r="M145" s="702">
        <f t="shared" si="44"/>
        <v>0</v>
      </c>
      <c r="N145" s="703">
        <f t="shared" si="44"/>
        <v>0</v>
      </c>
      <c r="O145" s="703">
        <f t="shared" si="44"/>
        <v>0</v>
      </c>
      <c r="P145" s="702">
        <f t="shared" si="44"/>
        <v>0</v>
      </c>
      <c r="Q145" s="704">
        <f t="shared" si="44"/>
        <v>0</v>
      </c>
      <c r="R145" s="701">
        <f t="shared" si="44"/>
        <v>0</v>
      </c>
      <c r="S145" s="705">
        <v>1</v>
      </c>
      <c r="T145" s="706">
        <f>(S146*T146)+(S147*T147)+(S148*T148)+(S149*T149)+(S150*T150)+(S151*T151)+(S152*T152)+(S153*T153)+(S154*T154)+(S155*T155)</f>
        <v>0</v>
      </c>
      <c r="U145" s="665">
        <f t="shared" ref="U145:U155" si="45">S145*T145*(1+MGKZ)*(1+Gewinn)*(1+Sicherheit)</f>
        <v>0</v>
      </c>
      <c r="V145" s="643">
        <f t="shared" ref="V145:V155" si="46">R145*Fertigung</f>
        <v>0</v>
      </c>
      <c r="W145" s="50">
        <f t="shared" ref="W145:W155" si="47">L145*$E$6+M145*$M$6+N145*$M$7+O145*$M$8+P145*$E$7+Q145*$M$9+U145+V145</f>
        <v>0</v>
      </c>
      <c r="X145" s="442"/>
      <c r="Y145" s="442"/>
      <c r="Z145" s="442"/>
      <c r="AA145" s="442"/>
      <c r="AB145" s="442"/>
      <c r="AC145" s="442"/>
      <c r="AD145" s="442"/>
      <c r="AE145" s="442"/>
      <c r="AF145" s="442"/>
      <c r="AG145" s="442"/>
      <c r="AH145" s="442"/>
      <c r="AI145" s="442"/>
      <c r="AJ145" s="442"/>
      <c r="AK145" s="442"/>
      <c r="AL145" s="442"/>
      <c r="AM145" s="442"/>
      <c r="AN145" s="442"/>
      <c r="AO145" s="442"/>
      <c r="AP145" s="442"/>
      <c r="AQ145" s="442"/>
      <c r="AR145" s="442"/>
      <c r="AS145" s="442"/>
      <c r="AT145" s="442"/>
      <c r="AU145" s="442"/>
      <c r="AV145" s="442"/>
      <c r="AW145" s="442"/>
      <c r="AX145" s="442"/>
      <c r="AY145" s="442"/>
      <c r="AZ145" s="442"/>
    </row>
    <row r="146" spans="2:52" ht="20.100000000000001" hidden="1" customHeight="1" outlineLevel="1">
      <c r="B146" s="433"/>
      <c r="C146" s="1002"/>
      <c r="D146" s="1003"/>
      <c r="E146" s="1003"/>
      <c r="F146" s="1004"/>
      <c r="G146" s="1005"/>
      <c r="H146" s="1006"/>
      <c r="I146" s="1006"/>
      <c r="J146" s="1006"/>
      <c r="K146" s="1007"/>
      <c r="L146" s="715"/>
      <c r="M146" s="715"/>
      <c r="N146" s="715"/>
      <c r="O146" s="715"/>
      <c r="P146" s="715"/>
      <c r="Q146" s="715"/>
      <c r="R146" s="715"/>
      <c r="S146" s="716"/>
      <c r="T146" s="717"/>
      <c r="U146" s="720">
        <f t="shared" si="45"/>
        <v>0</v>
      </c>
      <c r="V146" s="721">
        <f t="shared" si="46"/>
        <v>0</v>
      </c>
      <c r="W146" s="722">
        <f t="shared" si="47"/>
        <v>0</v>
      </c>
      <c r="X146" s="442"/>
      <c r="Y146" s="442"/>
      <c r="Z146" s="442"/>
      <c r="AA146" s="442"/>
      <c r="AB146" s="442"/>
      <c r="AC146" s="442"/>
      <c r="AD146" s="442"/>
      <c r="AE146" s="442"/>
      <c r="AF146" s="442"/>
      <c r="AG146" s="442"/>
      <c r="AH146" s="442"/>
      <c r="AI146" s="442"/>
      <c r="AJ146" s="442"/>
      <c r="AK146" s="442"/>
      <c r="AL146" s="442"/>
      <c r="AM146" s="442"/>
      <c r="AN146" s="442"/>
      <c r="AO146" s="442"/>
      <c r="AP146" s="442"/>
      <c r="AQ146" s="442"/>
      <c r="AR146" s="442"/>
      <c r="AS146" s="442"/>
      <c r="AT146" s="442"/>
      <c r="AU146" s="442"/>
      <c r="AV146" s="442"/>
      <c r="AW146" s="442"/>
      <c r="AX146" s="442"/>
      <c r="AY146" s="442"/>
      <c r="AZ146" s="442"/>
    </row>
    <row r="147" spans="2:52" ht="20.100000000000001" hidden="1" customHeight="1" outlineLevel="1">
      <c r="B147" s="434"/>
      <c r="C147" s="1002"/>
      <c r="D147" s="1003"/>
      <c r="E147" s="1003"/>
      <c r="F147" s="1004"/>
      <c r="G147" s="1005"/>
      <c r="H147" s="1006"/>
      <c r="I147" s="1006"/>
      <c r="J147" s="1006"/>
      <c r="K147" s="1007"/>
      <c r="L147" s="715"/>
      <c r="M147" s="715"/>
      <c r="N147" s="715"/>
      <c r="O147" s="715"/>
      <c r="P147" s="715"/>
      <c r="Q147" s="715"/>
      <c r="R147" s="715"/>
      <c r="S147" s="716"/>
      <c r="T147" s="717"/>
      <c r="U147" s="720">
        <f t="shared" si="45"/>
        <v>0</v>
      </c>
      <c r="V147" s="721">
        <f t="shared" si="46"/>
        <v>0</v>
      </c>
      <c r="W147" s="722">
        <f t="shared" si="47"/>
        <v>0</v>
      </c>
      <c r="X147" s="442"/>
      <c r="Y147" s="442"/>
      <c r="Z147" s="442"/>
      <c r="AA147" s="442"/>
      <c r="AB147" s="442"/>
      <c r="AC147" s="442"/>
      <c r="AD147" s="442"/>
      <c r="AE147" s="442"/>
      <c r="AF147" s="442"/>
      <c r="AG147" s="442"/>
      <c r="AH147" s="442"/>
      <c r="AI147" s="442"/>
      <c r="AJ147" s="442"/>
      <c r="AK147" s="442"/>
      <c r="AL147" s="442"/>
      <c r="AM147" s="442"/>
      <c r="AN147" s="442"/>
      <c r="AO147" s="442"/>
      <c r="AP147" s="442"/>
      <c r="AQ147" s="442"/>
      <c r="AR147" s="442"/>
      <c r="AS147" s="442"/>
      <c r="AT147" s="442"/>
      <c r="AU147" s="442"/>
      <c r="AV147" s="442"/>
      <c r="AW147" s="442"/>
      <c r="AX147" s="442"/>
      <c r="AY147" s="442"/>
      <c r="AZ147" s="442"/>
    </row>
    <row r="148" spans="2:52" ht="20.100000000000001" hidden="1" customHeight="1" outlineLevel="1">
      <c r="B148" s="434"/>
      <c r="C148" s="1002"/>
      <c r="D148" s="1003"/>
      <c r="E148" s="1003"/>
      <c r="F148" s="1004"/>
      <c r="G148" s="1005"/>
      <c r="H148" s="1006"/>
      <c r="I148" s="1006"/>
      <c r="J148" s="1006"/>
      <c r="K148" s="1007"/>
      <c r="L148" s="715"/>
      <c r="M148" s="715"/>
      <c r="N148" s="715"/>
      <c r="O148" s="715"/>
      <c r="P148" s="715"/>
      <c r="Q148" s="715"/>
      <c r="R148" s="715"/>
      <c r="S148" s="716"/>
      <c r="T148" s="717"/>
      <c r="U148" s="720">
        <f t="shared" si="45"/>
        <v>0</v>
      </c>
      <c r="V148" s="721">
        <f t="shared" si="46"/>
        <v>0</v>
      </c>
      <c r="W148" s="722">
        <f t="shared" si="47"/>
        <v>0</v>
      </c>
      <c r="X148" s="442"/>
      <c r="Y148" s="442"/>
      <c r="Z148" s="442"/>
      <c r="AA148" s="442"/>
      <c r="AB148" s="442"/>
      <c r="AC148" s="442"/>
      <c r="AD148" s="442"/>
      <c r="AE148" s="442"/>
      <c r="AF148" s="442"/>
      <c r="AG148" s="442"/>
      <c r="AH148" s="442"/>
      <c r="AI148" s="442"/>
      <c r="AJ148" s="442"/>
      <c r="AK148" s="442"/>
      <c r="AL148" s="442"/>
      <c r="AM148" s="442"/>
      <c r="AN148" s="442"/>
      <c r="AO148" s="442"/>
      <c r="AP148" s="442"/>
      <c r="AQ148" s="442"/>
      <c r="AR148" s="442"/>
      <c r="AS148" s="442"/>
      <c r="AT148" s="442"/>
      <c r="AU148" s="442"/>
      <c r="AV148" s="442"/>
      <c r="AW148" s="442"/>
      <c r="AX148" s="442"/>
      <c r="AY148" s="442"/>
      <c r="AZ148" s="442"/>
    </row>
    <row r="149" spans="2:52" ht="20.100000000000001" hidden="1" customHeight="1" outlineLevel="1">
      <c r="B149" s="434"/>
      <c r="C149" s="1002"/>
      <c r="D149" s="1003"/>
      <c r="E149" s="1003"/>
      <c r="F149" s="1004"/>
      <c r="G149" s="1005"/>
      <c r="H149" s="1006"/>
      <c r="I149" s="1006"/>
      <c r="J149" s="1006"/>
      <c r="K149" s="1007"/>
      <c r="L149" s="715"/>
      <c r="M149" s="715"/>
      <c r="N149" s="715"/>
      <c r="O149" s="715"/>
      <c r="P149" s="715"/>
      <c r="Q149" s="715"/>
      <c r="R149" s="715"/>
      <c r="S149" s="716"/>
      <c r="T149" s="717"/>
      <c r="U149" s="720">
        <f t="shared" si="45"/>
        <v>0</v>
      </c>
      <c r="V149" s="721">
        <f t="shared" si="46"/>
        <v>0</v>
      </c>
      <c r="W149" s="722">
        <f t="shared" si="47"/>
        <v>0</v>
      </c>
      <c r="X149" s="442"/>
      <c r="Y149" s="442"/>
      <c r="Z149" s="442"/>
      <c r="AA149" s="442"/>
      <c r="AB149" s="442"/>
      <c r="AC149" s="442"/>
      <c r="AD149" s="442"/>
      <c r="AE149" s="442"/>
      <c r="AF149" s="442"/>
      <c r="AG149" s="442"/>
      <c r="AH149" s="442"/>
      <c r="AI149" s="442"/>
      <c r="AJ149" s="442"/>
      <c r="AK149" s="442"/>
      <c r="AL149" s="442"/>
      <c r="AM149" s="442"/>
      <c r="AN149" s="442"/>
      <c r="AO149" s="442"/>
      <c r="AP149" s="442"/>
      <c r="AQ149" s="442"/>
      <c r="AR149" s="442"/>
      <c r="AS149" s="442"/>
      <c r="AT149" s="442"/>
      <c r="AU149" s="442"/>
      <c r="AV149" s="442"/>
      <c r="AW149" s="442"/>
      <c r="AX149" s="442"/>
      <c r="AY149" s="442"/>
      <c r="AZ149" s="442"/>
    </row>
    <row r="150" spans="2:52" ht="20.100000000000001" hidden="1" customHeight="1" outlineLevel="1">
      <c r="B150" s="434"/>
      <c r="C150" s="1002"/>
      <c r="D150" s="1003"/>
      <c r="E150" s="1003"/>
      <c r="F150" s="1004"/>
      <c r="G150" s="1005"/>
      <c r="H150" s="1006"/>
      <c r="I150" s="1006"/>
      <c r="J150" s="1006"/>
      <c r="K150" s="1007"/>
      <c r="L150" s="715"/>
      <c r="M150" s="715"/>
      <c r="N150" s="715"/>
      <c r="O150" s="715"/>
      <c r="P150" s="715"/>
      <c r="Q150" s="715"/>
      <c r="R150" s="715"/>
      <c r="S150" s="716"/>
      <c r="T150" s="717"/>
      <c r="U150" s="720">
        <f t="shared" si="45"/>
        <v>0</v>
      </c>
      <c r="V150" s="721">
        <f t="shared" si="46"/>
        <v>0</v>
      </c>
      <c r="W150" s="722">
        <f t="shared" si="47"/>
        <v>0</v>
      </c>
      <c r="X150" s="442"/>
      <c r="Y150" s="442"/>
      <c r="Z150" s="442"/>
      <c r="AA150" s="442"/>
      <c r="AB150" s="442"/>
      <c r="AC150" s="442"/>
      <c r="AD150" s="442"/>
      <c r="AE150" s="442"/>
      <c r="AF150" s="442"/>
      <c r="AG150" s="442"/>
      <c r="AH150" s="442"/>
      <c r="AI150" s="442"/>
      <c r="AJ150" s="442"/>
      <c r="AK150" s="442"/>
      <c r="AL150" s="442"/>
      <c r="AM150" s="442"/>
      <c r="AN150" s="442"/>
      <c r="AO150" s="442"/>
      <c r="AP150" s="442"/>
      <c r="AQ150" s="442"/>
      <c r="AR150" s="442"/>
      <c r="AS150" s="442"/>
      <c r="AT150" s="442"/>
      <c r="AU150" s="442"/>
      <c r="AV150" s="442"/>
      <c r="AW150" s="442"/>
      <c r="AX150" s="442"/>
      <c r="AY150" s="442"/>
      <c r="AZ150" s="442"/>
    </row>
    <row r="151" spans="2:52" ht="20.100000000000001" hidden="1" customHeight="1" outlineLevel="1">
      <c r="B151" s="434"/>
      <c r="C151" s="1002"/>
      <c r="D151" s="1003"/>
      <c r="E151" s="1003"/>
      <c r="F151" s="1004"/>
      <c r="G151" s="1005"/>
      <c r="H151" s="1006"/>
      <c r="I151" s="1006"/>
      <c r="J151" s="1006"/>
      <c r="K151" s="1007"/>
      <c r="L151" s="715"/>
      <c r="M151" s="715"/>
      <c r="N151" s="715"/>
      <c r="O151" s="715"/>
      <c r="P151" s="715"/>
      <c r="Q151" s="715"/>
      <c r="R151" s="715"/>
      <c r="S151" s="716"/>
      <c r="T151" s="717"/>
      <c r="U151" s="720">
        <f t="shared" si="45"/>
        <v>0</v>
      </c>
      <c r="V151" s="721">
        <f t="shared" si="46"/>
        <v>0</v>
      </c>
      <c r="W151" s="722">
        <f t="shared" si="47"/>
        <v>0</v>
      </c>
      <c r="X151" s="442"/>
      <c r="Y151" s="442"/>
      <c r="Z151" s="442"/>
      <c r="AA151" s="442"/>
      <c r="AB151" s="442"/>
      <c r="AC151" s="442"/>
      <c r="AD151" s="442"/>
      <c r="AE151" s="442"/>
      <c r="AF151" s="442"/>
      <c r="AG151" s="442"/>
      <c r="AH151" s="442"/>
      <c r="AI151" s="442"/>
      <c r="AJ151" s="442"/>
      <c r="AK151" s="442"/>
      <c r="AL151" s="442"/>
      <c r="AM151" s="442"/>
      <c r="AN151" s="442"/>
      <c r="AO151" s="442"/>
      <c r="AP151" s="442"/>
      <c r="AQ151" s="442"/>
      <c r="AR151" s="442"/>
      <c r="AS151" s="442"/>
      <c r="AT151" s="442"/>
      <c r="AU151" s="442"/>
      <c r="AV151" s="442"/>
      <c r="AW151" s="442"/>
      <c r="AX151" s="442"/>
      <c r="AY151" s="442"/>
      <c r="AZ151" s="442"/>
    </row>
    <row r="152" spans="2:52" ht="20.100000000000001" hidden="1" customHeight="1" outlineLevel="1">
      <c r="B152" s="434"/>
      <c r="C152" s="1002"/>
      <c r="D152" s="1003"/>
      <c r="E152" s="1003"/>
      <c r="F152" s="1004"/>
      <c r="G152" s="1005"/>
      <c r="H152" s="1006"/>
      <c r="I152" s="1006"/>
      <c r="J152" s="1006"/>
      <c r="K152" s="1007"/>
      <c r="L152" s="715"/>
      <c r="M152" s="715"/>
      <c r="N152" s="715"/>
      <c r="O152" s="715"/>
      <c r="P152" s="715"/>
      <c r="Q152" s="715"/>
      <c r="R152" s="715"/>
      <c r="S152" s="716"/>
      <c r="T152" s="717"/>
      <c r="U152" s="720">
        <f t="shared" si="45"/>
        <v>0</v>
      </c>
      <c r="V152" s="721">
        <f t="shared" si="46"/>
        <v>0</v>
      </c>
      <c r="W152" s="722">
        <f t="shared" si="47"/>
        <v>0</v>
      </c>
      <c r="X152" s="442"/>
      <c r="Y152" s="442"/>
      <c r="Z152" s="442"/>
      <c r="AA152" s="442"/>
      <c r="AB152" s="442"/>
      <c r="AC152" s="442"/>
      <c r="AD152" s="442"/>
      <c r="AE152" s="442"/>
      <c r="AF152" s="442"/>
      <c r="AG152" s="442"/>
      <c r="AH152" s="442"/>
      <c r="AI152" s="442"/>
      <c r="AJ152" s="442"/>
      <c r="AK152" s="442"/>
      <c r="AL152" s="442"/>
      <c r="AM152" s="442"/>
      <c r="AN152" s="442"/>
      <c r="AO152" s="442"/>
      <c r="AP152" s="442"/>
      <c r="AQ152" s="442"/>
      <c r="AR152" s="442"/>
      <c r="AS152" s="442"/>
      <c r="AT152" s="442"/>
      <c r="AU152" s="442"/>
      <c r="AV152" s="442"/>
      <c r="AW152" s="442"/>
      <c r="AX152" s="442"/>
      <c r="AY152" s="442"/>
      <c r="AZ152" s="442"/>
    </row>
    <row r="153" spans="2:52" ht="20.100000000000001" hidden="1" customHeight="1" outlineLevel="1">
      <c r="B153" s="434"/>
      <c r="C153" s="1002"/>
      <c r="D153" s="1003"/>
      <c r="E153" s="1003"/>
      <c r="F153" s="1004"/>
      <c r="G153" s="1005"/>
      <c r="H153" s="1006"/>
      <c r="I153" s="1006"/>
      <c r="J153" s="1006"/>
      <c r="K153" s="1007"/>
      <c r="L153" s="715"/>
      <c r="M153" s="715"/>
      <c r="N153" s="715"/>
      <c r="O153" s="715"/>
      <c r="P153" s="715"/>
      <c r="Q153" s="715"/>
      <c r="R153" s="715"/>
      <c r="S153" s="716"/>
      <c r="T153" s="717"/>
      <c r="U153" s="720">
        <f t="shared" si="45"/>
        <v>0</v>
      </c>
      <c r="V153" s="721">
        <f t="shared" si="46"/>
        <v>0</v>
      </c>
      <c r="W153" s="722">
        <f t="shared" si="47"/>
        <v>0</v>
      </c>
      <c r="X153" s="442"/>
      <c r="Y153" s="442"/>
      <c r="Z153" s="442"/>
      <c r="AA153" s="442"/>
      <c r="AB153" s="442"/>
      <c r="AC153" s="442"/>
      <c r="AD153" s="442"/>
      <c r="AE153" s="442"/>
      <c r="AF153" s="442"/>
      <c r="AG153" s="442"/>
      <c r="AH153" s="442"/>
      <c r="AI153" s="442"/>
      <c r="AJ153" s="442"/>
      <c r="AK153" s="442"/>
      <c r="AL153" s="442"/>
      <c r="AM153" s="442"/>
      <c r="AN153" s="442"/>
      <c r="AO153" s="442"/>
      <c r="AP153" s="442"/>
      <c r="AQ153" s="442"/>
      <c r="AR153" s="442"/>
      <c r="AS153" s="442"/>
      <c r="AT153" s="442"/>
      <c r="AU153" s="442"/>
      <c r="AV153" s="442"/>
      <c r="AW153" s="442"/>
      <c r="AX153" s="442"/>
      <c r="AY153" s="442"/>
      <c r="AZ153" s="442"/>
    </row>
    <row r="154" spans="2:52" ht="20.100000000000001" hidden="1" customHeight="1" outlineLevel="1">
      <c r="B154" s="434"/>
      <c r="C154" s="1002"/>
      <c r="D154" s="1003"/>
      <c r="E154" s="1003"/>
      <c r="F154" s="1004"/>
      <c r="G154" s="1005"/>
      <c r="H154" s="1006"/>
      <c r="I154" s="1006"/>
      <c r="J154" s="1006"/>
      <c r="K154" s="1007"/>
      <c r="L154" s="715"/>
      <c r="M154" s="715"/>
      <c r="N154" s="715"/>
      <c r="O154" s="715"/>
      <c r="P154" s="715"/>
      <c r="Q154" s="715"/>
      <c r="R154" s="715"/>
      <c r="S154" s="716"/>
      <c r="T154" s="717"/>
      <c r="U154" s="720">
        <f t="shared" si="45"/>
        <v>0</v>
      </c>
      <c r="V154" s="721">
        <f t="shared" si="46"/>
        <v>0</v>
      </c>
      <c r="W154" s="722">
        <f t="shared" si="47"/>
        <v>0</v>
      </c>
      <c r="X154" s="442"/>
      <c r="Y154" s="442"/>
      <c r="Z154" s="442"/>
      <c r="AA154" s="442"/>
      <c r="AB154" s="442"/>
      <c r="AC154" s="442"/>
      <c r="AD154" s="442"/>
      <c r="AE154" s="442"/>
      <c r="AF154" s="442"/>
      <c r="AG154" s="442"/>
      <c r="AH154" s="442"/>
      <c r="AI154" s="442"/>
      <c r="AJ154" s="442"/>
      <c r="AK154" s="442"/>
      <c r="AL154" s="442"/>
      <c r="AM154" s="442"/>
      <c r="AN154" s="442"/>
      <c r="AO154" s="442"/>
      <c r="AP154" s="442"/>
      <c r="AQ154" s="442"/>
      <c r="AR154" s="442"/>
      <c r="AS154" s="442"/>
      <c r="AT154" s="442"/>
      <c r="AU154" s="442"/>
      <c r="AV154" s="442"/>
      <c r="AW154" s="442"/>
      <c r="AX154" s="442"/>
      <c r="AY154" s="442"/>
      <c r="AZ154" s="442"/>
    </row>
    <row r="155" spans="2:52" ht="20.100000000000001" hidden="1" customHeight="1" outlineLevel="1">
      <c r="B155" s="434"/>
      <c r="C155" s="1002"/>
      <c r="D155" s="1003"/>
      <c r="E155" s="1003"/>
      <c r="F155" s="1004"/>
      <c r="G155" s="1005"/>
      <c r="H155" s="1006"/>
      <c r="I155" s="1006"/>
      <c r="J155" s="1006"/>
      <c r="K155" s="1007"/>
      <c r="L155" s="715"/>
      <c r="M155" s="715"/>
      <c r="N155" s="715"/>
      <c r="O155" s="715"/>
      <c r="P155" s="715"/>
      <c r="Q155" s="715"/>
      <c r="R155" s="715"/>
      <c r="S155" s="716"/>
      <c r="T155" s="717"/>
      <c r="U155" s="720">
        <f t="shared" si="45"/>
        <v>0</v>
      </c>
      <c r="V155" s="721">
        <f t="shared" si="46"/>
        <v>0</v>
      </c>
      <c r="W155" s="722">
        <f t="shared" si="47"/>
        <v>0</v>
      </c>
      <c r="X155" s="442"/>
      <c r="Y155" s="442"/>
      <c r="Z155" s="442"/>
      <c r="AA155" s="442"/>
      <c r="AB155" s="442"/>
      <c r="AC155" s="442"/>
      <c r="AD155" s="442"/>
      <c r="AE155" s="442"/>
      <c r="AF155" s="442"/>
      <c r="AG155" s="442"/>
      <c r="AH155" s="442"/>
      <c r="AI155" s="442"/>
      <c r="AJ155" s="442"/>
      <c r="AK155" s="442"/>
      <c r="AL155" s="442"/>
      <c r="AM155" s="442"/>
      <c r="AN155" s="442"/>
      <c r="AO155" s="442"/>
      <c r="AP155" s="442"/>
      <c r="AQ155" s="442"/>
      <c r="AR155" s="442"/>
      <c r="AS155" s="442"/>
      <c r="AT155" s="442"/>
      <c r="AU155" s="442"/>
      <c r="AV155" s="442"/>
      <c r="AW155" s="442"/>
      <c r="AX155" s="442"/>
      <c r="AY155" s="442"/>
      <c r="AZ155" s="442"/>
    </row>
    <row r="156" spans="2:52" s="19" customFormat="1" ht="9.9499999999999993" hidden="1" customHeight="1" outlineLevel="1">
      <c r="B156" s="435"/>
      <c r="C156" s="437"/>
      <c r="D156" s="437"/>
      <c r="E156" s="437"/>
      <c r="F156" s="437"/>
      <c r="G156" s="666"/>
      <c r="H156" s="666"/>
      <c r="I156" s="666"/>
      <c r="J156" s="666"/>
      <c r="K156" s="666"/>
      <c r="L156" s="438"/>
      <c r="M156" s="438"/>
      <c r="N156" s="438"/>
      <c r="O156" s="438"/>
      <c r="P156" s="438"/>
      <c r="Q156" s="438"/>
      <c r="R156" s="438"/>
      <c r="S156" s="438"/>
      <c r="T156" s="439"/>
      <c r="U156" s="439"/>
      <c r="V156" s="439"/>
      <c r="W156" s="667"/>
      <c r="X156" s="668"/>
      <c r="Y156" s="668"/>
      <c r="Z156" s="668"/>
      <c r="AA156" s="668"/>
      <c r="AB156" s="668"/>
      <c r="AC156" s="668"/>
      <c r="AD156" s="668"/>
      <c r="AE156" s="668"/>
      <c r="AF156" s="668"/>
      <c r="AG156" s="668"/>
      <c r="AH156" s="668"/>
      <c r="AI156" s="668"/>
      <c r="AJ156" s="668"/>
      <c r="AK156" s="668"/>
      <c r="AL156" s="668"/>
      <c r="AM156" s="668"/>
      <c r="AN156" s="668"/>
      <c r="AO156" s="668"/>
      <c r="AP156" s="668"/>
      <c r="AQ156" s="668"/>
      <c r="AR156" s="668"/>
      <c r="AS156" s="668"/>
      <c r="AT156" s="668"/>
      <c r="AU156" s="668"/>
      <c r="AV156" s="668"/>
      <c r="AW156" s="668"/>
      <c r="AX156" s="668"/>
      <c r="AY156" s="668"/>
      <c r="AZ156" s="668"/>
    </row>
    <row r="157" spans="2:52" ht="20.100000000000001" customHeight="1" collapsed="1">
      <c r="B157" s="714">
        <f>B145+1</f>
        <v>13</v>
      </c>
      <c r="C157" s="1013"/>
      <c r="D157" s="1014"/>
      <c r="E157" s="1014"/>
      <c r="F157" s="1015"/>
      <c r="G157" s="1016"/>
      <c r="H157" s="1017"/>
      <c r="I157" s="1017"/>
      <c r="J157" s="1017"/>
      <c r="K157" s="1018"/>
      <c r="L157" s="701">
        <f t="shared" ref="L157:R157" si="48">SUM(L158:L167)</f>
        <v>0</v>
      </c>
      <c r="M157" s="702">
        <f t="shared" si="48"/>
        <v>0</v>
      </c>
      <c r="N157" s="703">
        <f t="shared" si="48"/>
        <v>0</v>
      </c>
      <c r="O157" s="703">
        <f t="shared" si="48"/>
        <v>0</v>
      </c>
      <c r="P157" s="702">
        <f t="shared" si="48"/>
        <v>0</v>
      </c>
      <c r="Q157" s="704">
        <f t="shared" si="48"/>
        <v>0</v>
      </c>
      <c r="R157" s="701">
        <f t="shared" si="48"/>
        <v>0</v>
      </c>
      <c r="S157" s="705">
        <v>1</v>
      </c>
      <c r="T157" s="706">
        <f>(S158*T158)+(S159*T159)+(S160*T160)+(S161*T161)+(S162*T162)+(S163*T163)+(S164*T164)+(S165*T165)+(S166*T166)+(S167*T167)</f>
        <v>0</v>
      </c>
      <c r="U157" s="665">
        <f t="shared" ref="U157:U167" si="49">S157*T157*(1+MGKZ)*(1+Gewinn)*(1+Sicherheit)</f>
        <v>0</v>
      </c>
      <c r="V157" s="643">
        <f t="shared" ref="V157:V167" si="50">R157*Fertigung</f>
        <v>0</v>
      </c>
      <c r="W157" s="50">
        <f t="shared" ref="W157:W167" si="51">L157*$E$6+M157*$M$6+N157*$M$7+O157*$M$8+P157*$E$7+Q157*$M$9+U157+V157</f>
        <v>0</v>
      </c>
      <c r="X157" s="442"/>
      <c r="Y157" s="442"/>
      <c r="Z157" s="442"/>
      <c r="AA157" s="442"/>
      <c r="AB157" s="442"/>
      <c r="AC157" s="442"/>
      <c r="AD157" s="442"/>
      <c r="AE157" s="442"/>
      <c r="AF157" s="442"/>
      <c r="AG157" s="442"/>
      <c r="AH157" s="442"/>
      <c r="AI157" s="442"/>
      <c r="AJ157" s="442"/>
      <c r="AK157" s="442"/>
      <c r="AL157" s="442"/>
      <c r="AM157" s="442"/>
      <c r="AN157" s="442"/>
      <c r="AO157" s="442"/>
      <c r="AP157" s="442"/>
      <c r="AQ157" s="442"/>
      <c r="AR157" s="442"/>
      <c r="AS157" s="442"/>
      <c r="AT157" s="442"/>
      <c r="AU157" s="442"/>
      <c r="AV157" s="442"/>
      <c r="AW157" s="442"/>
      <c r="AX157" s="442"/>
      <c r="AY157" s="442"/>
      <c r="AZ157" s="442"/>
    </row>
    <row r="158" spans="2:52" ht="20.100000000000001" hidden="1" customHeight="1" outlineLevel="1">
      <c r="B158" s="433"/>
      <c r="C158" s="1002"/>
      <c r="D158" s="1003"/>
      <c r="E158" s="1003"/>
      <c r="F158" s="1004"/>
      <c r="G158" s="1005"/>
      <c r="H158" s="1006"/>
      <c r="I158" s="1006"/>
      <c r="J158" s="1006"/>
      <c r="K158" s="1007"/>
      <c r="L158" s="715"/>
      <c r="M158" s="715"/>
      <c r="N158" s="715"/>
      <c r="O158" s="715"/>
      <c r="P158" s="715"/>
      <c r="Q158" s="715"/>
      <c r="R158" s="715"/>
      <c r="S158" s="716"/>
      <c r="T158" s="717"/>
      <c r="U158" s="720">
        <f t="shared" si="49"/>
        <v>0</v>
      </c>
      <c r="V158" s="721">
        <f t="shared" si="50"/>
        <v>0</v>
      </c>
      <c r="W158" s="722">
        <f t="shared" si="51"/>
        <v>0</v>
      </c>
      <c r="X158" s="442"/>
      <c r="Y158" s="442"/>
      <c r="Z158" s="442"/>
      <c r="AA158" s="442"/>
      <c r="AB158" s="442"/>
      <c r="AC158" s="442"/>
      <c r="AD158" s="442"/>
      <c r="AE158" s="442"/>
      <c r="AF158" s="442"/>
      <c r="AG158" s="442"/>
      <c r="AH158" s="442"/>
      <c r="AI158" s="442"/>
      <c r="AJ158" s="442"/>
      <c r="AK158" s="442"/>
      <c r="AL158" s="442"/>
      <c r="AM158" s="442"/>
      <c r="AN158" s="442"/>
      <c r="AO158" s="442"/>
      <c r="AP158" s="442"/>
      <c r="AQ158" s="442"/>
      <c r="AR158" s="442"/>
      <c r="AS158" s="442"/>
      <c r="AT158" s="442"/>
      <c r="AU158" s="442"/>
      <c r="AV158" s="442"/>
      <c r="AW158" s="442"/>
      <c r="AX158" s="442"/>
      <c r="AY158" s="442"/>
      <c r="AZ158" s="442"/>
    </row>
    <row r="159" spans="2:52" ht="20.100000000000001" hidden="1" customHeight="1" outlineLevel="1">
      <c r="B159" s="434"/>
      <c r="C159" s="1002"/>
      <c r="D159" s="1003"/>
      <c r="E159" s="1003"/>
      <c r="F159" s="1004"/>
      <c r="G159" s="1005"/>
      <c r="H159" s="1006"/>
      <c r="I159" s="1006"/>
      <c r="J159" s="1006"/>
      <c r="K159" s="1007"/>
      <c r="L159" s="715"/>
      <c r="M159" s="715"/>
      <c r="N159" s="715"/>
      <c r="O159" s="715"/>
      <c r="P159" s="715"/>
      <c r="Q159" s="715"/>
      <c r="R159" s="715"/>
      <c r="S159" s="716"/>
      <c r="T159" s="717"/>
      <c r="U159" s="720">
        <f t="shared" si="49"/>
        <v>0</v>
      </c>
      <c r="V159" s="721">
        <f t="shared" si="50"/>
        <v>0</v>
      </c>
      <c r="W159" s="722">
        <f t="shared" si="51"/>
        <v>0</v>
      </c>
      <c r="X159" s="442"/>
      <c r="Y159" s="442"/>
      <c r="Z159" s="442"/>
      <c r="AA159" s="442"/>
      <c r="AB159" s="442"/>
      <c r="AC159" s="442"/>
      <c r="AD159" s="442"/>
      <c r="AE159" s="442"/>
      <c r="AF159" s="442"/>
      <c r="AG159" s="442"/>
      <c r="AH159" s="442"/>
      <c r="AI159" s="442"/>
      <c r="AJ159" s="442"/>
      <c r="AK159" s="442"/>
      <c r="AL159" s="442"/>
      <c r="AM159" s="442"/>
      <c r="AN159" s="442"/>
      <c r="AO159" s="442"/>
      <c r="AP159" s="442"/>
      <c r="AQ159" s="442"/>
      <c r="AR159" s="442"/>
      <c r="AS159" s="442"/>
      <c r="AT159" s="442"/>
      <c r="AU159" s="442"/>
      <c r="AV159" s="442"/>
      <c r="AW159" s="442"/>
      <c r="AX159" s="442"/>
      <c r="AY159" s="442"/>
      <c r="AZ159" s="442"/>
    </row>
    <row r="160" spans="2:52" ht="20.100000000000001" hidden="1" customHeight="1" outlineLevel="1">
      <c r="B160" s="434"/>
      <c r="C160" s="1002"/>
      <c r="D160" s="1003"/>
      <c r="E160" s="1003"/>
      <c r="F160" s="1004"/>
      <c r="G160" s="1005"/>
      <c r="H160" s="1006"/>
      <c r="I160" s="1006"/>
      <c r="J160" s="1006"/>
      <c r="K160" s="1007"/>
      <c r="L160" s="715"/>
      <c r="M160" s="715"/>
      <c r="N160" s="715"/>
      <c r="O160" s="715"/>
      <c r="P160" s="715"/>
      <c r="Q160" s="715"/>
      <c r="R160" s="715"/>
      <c r="S160" s="716"/>
      <c r="T160" s="717"/>
      <c r="U160" s="720">
        <f t="shared" si="49"/>
        <v>0</v>
      </c>
      <c r="V160" s="721">
        <f t="shared" si="50"/>
        <v>0</v>
      </c>
      <c r="W160" s="722">
        <f t="shared" si="51"/>
        <v>0</v>
      </c>
      <c r="X160" s="442"/>
      <c r="Y160" s="442"/>
      <c r="Z160" s="442"/>
      <c r="AA160" s="442"/>
      <c r="AB160" s="442"/>
      <c r="AC160" s="442"/>
      <c r="AD160" s="442"/>
      <c r="AE160" s="442"/>
      <c r="AF160" s="442"/>
      <c r="AG160" s="442"/>
      <c r="AH160" s="442"/>
      <c r="AI160" s="442"/>
      <c r="AJ160" s="442"/>
      <c r="AK160" s="442"/>
      <c r="AL160" s="442"/>
      <c r="AM160" s="442"/>
      <c r="AN160" s="442"/>
      <c r="AO160" s="442"/>
      <c r="AP160" s="442"/>
      <c r="AQ160" s="442"/>
      <c r="AR160" s="442"/>
      <c r="AS160" s="442"/>
      <c r="AT160" s="442"/>
      <c r="AU160" s="442"/>
      <c r="AV160" s="442"/>
      <c r="AW160" s="442"/>
      <c r="AX160" s="442"/>
      <c r="AY160" s="442"/>
      <c r="AZ160" s="442"/>
    </row>
    <row r="161" spans="2:52" ht="20.100000000000001" hidden="1" customHeight="1" outlineLevel="1">
      <c r="B161" s="434"/>
      <c r="C161" s="1002"/>
      <c r="D161" s="1003"/>
      <c r="E161" s="1003"/>
      <c r="F161" s="1004"/>
      <c r="G161" s="1005"/>
      <c r="H161" s="1006"/>
      <c r="I161" s="1006"/>
      <c r="J161" s="1006"/>
      <c r="K161" s="1007"/>
      <c r="L161" s="715"/>
      <c r="M161" s="715"/>
      <c r="N161" s="715"/>
      <c r="O161" s="715"/>
      <c r="P161" s="715"/>
      <c r="Q161" s="715"/>
      <c r="R161" s="715"/>
      <c r="S161" s="716"/>
      <c r="T161" s="717"/>
      <c r="U161" s="720">
        <f t="shared" si="49"/>
        <v>0</v>
      </c>
      <c r="V161" s="721">
        <f t="shared" si="50"/>
        <v>0</v>
      </c>
      <c r="W161" s="722">
        <f t="shared" si="51"/>
        <v>0</v>
      </c>
      <c r="X161" s="442"/>
      <c r="Y161" s="442"/>
      <c r="Z161" s="442"/>
      <c r="AA161" s="442"/>
      <c r="AB161" s="442"/>
      <c r="AC161" s="442"/>
      <c r="AD161" s="442"/>
      <c r="AE161" s="442"/>
      <c r="AF161" s="442"/>
      <c r="AG161" s="442"/>
      <c r="AH161" s="442"/>
      <c r="AI161" s="442"/>
      <c r="AJ161" s="442"/>
      <c r="AK161" s="442"/>
      <c r="AL161" s="442"/>
      <c r="AM161" s="442"/>
      <c r="AN161" s="442"/>
      <c r="AO161" s="442"/>
      <c r="AP161" s="442"/>
      <c r="AQ161" s="442"/>
      <c r="AR161" s="442"/>
      <c r="AS161" s="442"/>
      <c r="AT161" s="442"/>
      <c r="AU161" s="442"/>
      <c r="AV161" s="442"/>
      <c r="AW161" s="442"/>
      <c r="AX161" s="442"/>
      <c r="AY161" s="442"/>
      <c r="AZ161" s="442"/>
    </row>
    <row r="162" spans="2:52" ht="20.100000000000001" hidden="1" customHeight="1" outlineLevel="1">
      <c r="B162" s="434"/>
      <c r="C162" s="1002"/>
      <c r="D162" s="1003"/>
      <c r="E162" s="1003"/>
      <c r="F162" s="1004"/>
      <c r="G162" s="1005"/>
      <c r="H162" s="1006"/>
      <c r="I162" s="1006"/>
      <c r="J162" s="1006"/>
      <c r="K162" s="1007"/>
      <c r="L162" s="715"/>
      <c r="M162" s="715"/>
      <c r="N162" s="715"/>
      <c r="O162" s="715"/>
      <c r="P162" s="715"/>
      <c r="Q162" s="715"/>
      <c r="R162" s="715"/>
      <c r="S162" s="716"/>
      <c r="T162" s="717"/>
      <c r="U162" s="720">
        <f t="shared" si="49"/>
        <v>0</v>
      </c>
      <c r="V162" s="721">
        <f t="shared" si="50"/>
        <v>0</v>
      </c>
      <c r="W162" s="722">
        <f t="shared" si="51"/>
        <v>0</v>
      </c>
      <c r="X162" s="442"/>
      <c r="Y162" s="442"/>
      <c r="Z162" s="442"/>
      <c r="AA162" s="442"/>
      <c r="AB162" s="442"/>
      <c r="AC162" s="442"/>
      <c r="AD162" s="442"/>
      <c r="AE162" s="442"/>
      <c r="AF162" s="442"/>
      <c r="AG162" s="442"/>
      <c r="AH162" s="442"/>
      <c r="AI162" s="442"/>
      <c r="AJ162" s="442"/>
      <c r="AK162" s="442"/>
      <c r="AL162" s="442"/>
      <c r="AM162" s="442"/>
      <c r="AN162" s="442"/>
      <c r="AO162" s="442"/>
      <c r="AP162" s="442"/>
      <c r="AQ162" s="442"/>
      <c r="AR162" s="442"/>
      <c r="AS162" s="442"/>
      <c r="AT162" s="442"/>
      <c r="AU162" s="442"/>
      <c r="AV162" s="442"/>
      <c r="AW162" s="442"/>
      <c r="AX162" s="442"/>
      <c r="AY162" s="442"/>
      <c r="AZ162" s="442"/>
    </row>
    <row r="163" spans="2:52" ht="20.100000000000001" hidden="1" customHeight="1" outlineLevel="1">
      <c r="B163" s="434"/>
      <c r="C163" s="1002"/>
      <c r="D163" s="1003"/>
      <c r="E163" s="1003"/>
      <c r="F163" s="1004"/>
      <c r="G163" s="1005"/>
      <c r="H163" s="1006"/>
      <c r="I163" s="1006"/>
      <c r="J163" s="1006"/>
      <c r="K163" s="1007"/>
      <c r="L163" s="715"/>
      <c r="M163" s="715"/>
      <c r="N163" s="715"/>
      <c r="O163" s="715"/>
      <c r="P163" s="715"/>
      <c r="Q163" s="715"/>
      <c r="R163" s="715"/>
      <c r="S163" s="716"/>
      <c r="T163" s="717"/>
      <c r="U163" s="720">
        <f t="shared" si="49"/>
        <v>0</v>
      </c>
      <c r="V163" s="721">
        <f t="shared" si="50"/>
        <v>0</v>
      </c>
      <c r="W163" s="722">
        <f t="shared" si="51"/>
        <v>0</v>
      </c>
      <c r="X163" s="442"/>
      <c r="Y163" s="442"/>
      <c r="Z163" s="442"/>
      <c r="AA163" s="442"/>
      <c r="AB163" s="442"/>
      <c r="AC163" s="442"/>
      <c r="AD163" s="442"/>
      <c r="AE163" s="442"/>
      <c r="AF163" s="442"/>
      <c r="AG163" s="442"/>
      <c r="AH163" s="442"/>
      <c r="AI163" s="442"/>
      <c r="AJ163" s="442"/>
      <c r="AK163" s="442"/>
      <c r="AL163" s="442"/>
      <c r="AM163" s="442"/>
      <c r="AN163" s="442"/>
      <c r="AO163" s="442"/>
      <c r="AP163" s="442"/>
      <c r="AQ163" s="442"/>
      <c r="AR163" s="442"/>
      <c r="AS163" s="442"/>
      <c r="AT163" s="442"/>
      <c r="AU163" s="442"/>
      <c r="AV163" s="442"/>
      <c r="AW163" s="442"/>
      <c r="AX163" s="442"/>
      <c r="AY163" s="442"/>
      <c r="AZ163" s="442"/>
    </row>
    <row r="164" spans="2:52" ht="20.100000000000001" hidden="1" customHeight="1" outlineLevel="1">
      <c r="B164" s="434"/>
      <c r="C164" s="1002"/>
      <c r="D164" s="1003"/>
      <c r="E164" s="1003"/>
      <c r="F164" s="1004"/>
      <c r="G164" s="1005"/>
      <c r="H164" s="1006"/>
      <c r="I164" s="1006"/>
      <c r="J164" s="1006"/>
      <c r="K164" s="1007"/>
      <c r="L164" s="715"/>
      <c r="M164" s="715"/>
      <c r="N164" s="715"/>
      <c r="O164" s="715"/>
      <c r="P164" s="715"/>
      <c r="Q164" s="715"/>
      <c r="R164" s="715"/>
      <c r="S164" s="716"/>
      <c r="T164" s="717"/>
      <c r="U164" s="720">
        <f t="shared" si="49"/>
        <v>0</v>
      </c>
      <c r="V164" s="721">
        <f t="shared" si="50"/>
        <v>0</v>
      </c>
      <c r="W164" s="722">
        <f t="shared" si="51"/>
        <v>0</v>
      </c>
      <c r="X164" s="442"/>
      <c r="Y164" s="442"/>
      <c r="Z164" s="442"/>
      <c r="AA164" s="442"/>
      <c r="AB164" s="442"/>
      <c r="AC164" s="442"/>
      <c r="AD164" s="442"/>
      <c r="AE164" s="442"/>
      <c r="AF164" s="442"/>
      <c r="AG164" s="442"/>
      <c r="AH164" s="442"/>
      <c r="AI164" s="442"/>
      <c r="AJ164" s="442"/>
      <c r="AK164" s="442"/>
      <c r="AL164" s="442"/>
      <c r="AM164" s="442"/>
      <c r="AN164" s="442"/>
      <c r="AO164" s="442"/>
      <c r="AP164" s="442"/>
      <c r="AQ164" s="442"/>
      <c r="AR164" s="442"/>
      <c r="AS164" s="442"/>
      <c r="AT164" s="442"/>
      <c r="AU164" s="442"/>
      <c r="AV164" s="442"/>
      <c r="AW164" s="442"/>
      <c r="AX164" s="442"/>
      <c r="AY164" s="442"/>
      <c r="AZ164" s="442"/>
    </row>
    <row r="165" spans="2:52" ht="20.100000000000001" hidden="1" customHeight="1" outlineLevel="1">
      <c r="B165" s="434"/>
      <c r="C165" s="1002"/>
      <c r="D165" s="1003"/>
      <c r="E165" s="1003"/>
      <c r="F165" s="1004"/>
      <c r="G165" s="1005"/>
      <c r="H165" s="1006"/>
      <c r="I165" s="1006"/>
      <c r="J165" s="1006"/>
      <c r="K165" s="1007"/>
      <c r="L165" s="715"/>
      <c r="M165" s="715"/>
      <c r="N165" s="715"/>
      <c r="O165" s="715"/>
      <c r="P165" s="715"/>
      <c r="Q165" s="715"/>
      <c r="R165" s="715"/>
      <c r="S165" s="716"/>
      <c r="T165" s="717"/>
      <c r="U165" s="720">
        <f t="shared" si="49"/>
        <v>0</v>
      </c>
      <c r="V165" s="721">
        <f t="shared" si="50"/>
        <v>0</v>
      </c>
      <c r="W165" s="722">
        <f t="shared" si="51"/>
        <v>0</v>
      </c>
      <c r="X165" s="442"/>
      <c r="Y165" s="442"/>
      <c r="Z165" s="442"/>
      <c r="AA165" s="442"/>
      <c r="AB165" s="442"/>
      <c r="AC165" s="442"/>
      <c r="AD165" s="442"/>
      <c r="AE165" s="442"/>
      <c r="AF165" s="442"/>
      <c r="AG165" s="442"/>
      <c r="AH165" s="442"/>
      <c r="AI165" s="442"/>
      <c r="AJ165" s="442"/>
      <c r="AK165" s="442"/>
      <c r="AL165" s="442"/>
      <c r="AM165" s="442"/>
      <c r="AN165" s="442"/>
      <c r="AO165" s="442"/>
      <c r="AP165" s="442"/>
      <c r="AQ165" s="442"/>
      <c r="AR165" s="442"/>
      <c r="AS165" s="442"/>
      <c r="AT165" s="442"/>
      <c r="AU165" s="442"/>
      <c r="AV165" s="442"/>
      <c r="AW165" s="442"/>
      <c r="AX165" s="442"/>
      <c r="AY165" s="442"/>
      <c r="AZ165" s="442"/>
    </row>
    <row r="166" spans="2:52" ht="20.100000000000001" hidden="1" customHeight="1" outlineLevel="1">
      <c r="B166" s="434"/>
      <c r="C166" s="1002"/>
      <c r="D166" s="1003"/>
      <c r="E166" s="1003"/>
      <c r="F166" s="1004"/>
      <c r="G166" s="1005"/>
      <c r="H166" s="1006"/>
      <c r="I166" s="1006"/>
      <c r="J166" s="1006"/>
      <c r="K166" s="1007"/>
      <c r="L166" s="715"/>
      <c r="M166" s="715"/>
      <c r="N166" s="715"/>
      <c r="O166" s="715"/>
      <c r="P166" s="715"/>
      <c r="Q166" s="715"/>
      <c r="R166" s="715"/>
      <c r="S166" s="716"/>
      <c r="T166" s="717"/>
      <c r="U166" s="720">
        <f t="shared" si="49"/>
        <v>0</v>
      </c>
      <c r="V166" s="721">
        <f t="shared" si="50"/>
        <v>0</v>
      </c>
      <c r="W166" s="722">
        <f t="shared" si="51"/>
        <v>0</v>
      </c>
      <c r="X166" s="442"/>
      <c r="Y166" s="442"/>
      <c r="Z166" s="442"/>
      <c r="AA166" s="442"/>
      <c r="AB166" s="442"/>
      <c r="AC166" s="442"/>
      <c r="AD166" s="442"/>
      <c r="AE166" s="442"/>
      <c r="AF166" s="442"/>
      <c r="AG166" s="442"/>
      <c r="AH166" s="442"/>
      <c r="AI166" s="442"/>
      <c r="AJ166" s="442"/>
      <c r="AK166" s="442"/>
      <c r="AL166" s="442"/>
      <c r="AM166" s="442"/>
      <c r="AN166" s="442"/>
      <c r="AO166" s="442"/>
      <c r="AP166" s="442"/>
      <c r="AQ166" s="442"/>
      <c r="AR166" s="442"/>
      <c r="AS166" s="442"/>
      <c r="AT166" s="442"/>
      <c r="AU166" s="442"/>
      <c r="AV166" s="442"/>
      <c r="AW166" s="442"/>
      <c r="AX166" s="442"/>
      <c r="AY166" s="442"/>
      <c r="AZ166" s="442"/>
    </row>
    <row r="167" spans="2:52" ht="20.100000000000001" hidden="1" customHeight="1" outlineLevel="1">
      <c r="B167" s="434"/>
      <c r="C167" s="1002"/>
      <c r="D167" s="1003"/>
      <c r="E167" s="1003"/>
      <c r="F167" s="1004"/>
      <c r="G167" s="1005"/>
      <c r="H167" s="1006"/>
      <c r="I167" s="1006"/>
      <c r="J167" s="1006"/>
      <c r="K167" s="1007"/>
      <c r="L167" s="715"/>
      <c r="M167" s="715"/>
      <c r="N167" s="715"/>
      <c r="O167" s="715"/>
      <c r="P167" s="715"/>
      <c r="Q167" s="715"/>
      <c r="R167" s="715"/>
      <c r="S167" s="716"/>
      <c r="T167" s="717"/>
      <c r="U167" s="720">
        <f t="shared" si="49"/>
        <v>0</v>
      </c>
      <c r="V167" s="721">
        <f t="shared" si="50"/>
        <v>0</v>
      </c>
      <c r="W167" s="722">
        <f t="shared" si="51"/>
        <v>0</v>
      </c>
      <c r="X167" s="442"/>
      <c r="Y167" s="442"/>
      <c r="Z167" s="442"/>
      <c r="AA167" s="442"/>
      <c r="AB167" s="442"/>
      <c r="AC167" s="442"/>
      <c r="AD167" s="442"/>
      <c r="AE167" s="442"/>
      <c r="AF167" s="442"/>
      <c r="AG167" s="442"/>
      <c r="AH167" s="442"/>
      <c r="AI167" s="442"/>
      <c r="AJ167" s="442"/>
      <c r="AK167" s="442"/>
      <c r="AL167" s="442"/>
      <c r="AM167" s="442"/>
      <c r="AN167" s="442"/>
      <c r="AO167" s="442"/>
      <c r="AP167" s="442"/>
      <c r="AQ167" s="442"/>
      <c r="AR167" s="442"/>
      <c r="AS167" s="442"/>
      <c r="AT167" s="442"/>
      <c r="AU167" s="442"/>
      <c r="AV167" s="442"/>
      <c r="AW167" s="442"/>
      <c r="AX167" s="442"/>
      <c r="AY167" s="442"/>
      <c r="AZ167" s="442"/>
    </row>
    <row r="168" spans="2:52" s="19" customFormat="1" ht="9.9499999999999993" hidden="1" customHeight="1" outlineLevel="1">
      <c r="B168" s="435"/>
      <c r="C168" s="437"/>
      <c r="D168" s="437"/>
      <c r="E168" s="437"/>
      <c r="F168" s="437"/>
      <c r="G168" s="666"/>
      <c r="H168" s="666"/>
      <c r="I168" s="666"/>
      <c r="J168" s="666"/>
      <c r="K168" s="666"/>
      <c r="L168" s="438"/>
      <c r="M168" s="438"/>
      <c r="N168" s="438"/>
      <c r="O168" s="438"/>
      <c r="P168" s="438"/>
      <c r="Q168" s="438"/>
      <c r="R168" s="438"/>
      <c r="S168" s="438"/>
      <c r="T168" s="439"/>
      <c r="U168" s="439"/>
      <c r="V168" s="439"/>
      <c r="W168" s="667"/>
      <c r="X168" s="668"/>
      <c r="Y168" s="668"/>
      <c r="Z168" s="668"/>
      <c r="AA168" s="668"/>
      <c r="AB168" s="668"/>
      <c r="AC168" s="668"/>
      <c r="AD168" s="668"/>
      <c r="AE168" s="668"/>
      <c r="AF168" s="668"/>
      <c r="AG168" s="668"/>
      <c r="AH168" s="668"/>
      <c r="AI168" s="668"/>
      <c r="AJ168" s="668"/>
      <c r="AK168" s="668"/>
      <c r="AL168" s="668"/>
      <c r="AM168" s="668"/>
      <c r="AN168" s="668"/>
      <c r="AO168" s="668"/>
      <c r="AP168" s="668"/>
      <c r="AQ168" s="668"/>
      <c r="AR168" s="668"/>
      <c r="AS168" s="668"/>
      <c r="AT168" s="668"/>
      <c r="AU168" s="668"/>
      <c r="AV168" s="668"/>
      <c r="AW168" s="668"/>
      <c r="AX168" s="668"/>
      <c r="AY168" s="668"/>
      <c r="AZ168" s="668"/>
    </row>
    <row r="169" spans="2:52" ht="20.100000000000001" customHeight="1" collapsed="1">
      <c r="B169" s="32">
        <f>B157+1</f>
        <v>14</v>
      </c>
      <c r="C169" s="1013"/>
      <c r="D169" s="1014"/>
      <c r="E169" s="1014"/>
      <c r="F169" s="1015"/>
      <c r="G169" s="1016"/>
      <c r="H169" s="1017"/>
      <c r="I169" s="1017"/>
      <c r="J169" s="1017"/>
      <c r="K169" s="1018"/>
      <c r="L169" s="701">
        <f t="shared" ref="L169:R169" si="52">SUM(L170:L179)</f>
        <v>0</v>
      </c>
      <c r="M169" s="702">
        <f t="shared" si="52"/>
        <v>0</v>
      </c>
      <c r="N169" s="703">
        <f t="shared" si="52"/>
        <v>0</v>
      </c>
      <c r="O169" s="703">
        <f t="shared" si="52"/>
        <v>0</v>
      </c>
      <c r="P169" s="702">
        <f t="shared" si="52"/>
        <v>0</v>
      </c>
      <c r="Q169" s="704">
        <f t="shared" si="52"/>
        <v>0</v>
      </c>
      <c r="R169" s="701">
        <f t="shared" si="52"/>
        <v>0</v>
      </c>
      <c r="S169" s="705">
        <v>1</v>
      </c>
      <c r="T169" s="706">
        <f>(S170*T170)+(S171*T171)+(S172*T172)+(S173*T173)+(S174*T174)+(S175*T175)+(S176*T176)+(S177*T177)+(S178*T178)+(S179*T179)</f>
        <v>0</v>
      </c>
      <c r="U169" s="665">
        <f t="shared" ref="U169:U179" si="53">S169*T169*(1+MGKZ)*(1+Gewinn)*(1+Sicherheit)</f>
        <v>0</v>
      </c>
      <c r="V169" s="643">
        <f t="shared" ref="V169:V179" si="54">R169*Fertigung</f>
        <v>0</v>
      </c>
      <c r="W169" s="50">
        <f t="shared" ref="W169:W179" si="55">L169*$E$6+M169*$M$6+N169*$M$7+O169*$M$8+P169*$E$7+Q169*$M$9+U169+V169</f>
        <v>0</v>
      </c>
      <c r="X169" s="442"/>
      <c r="Y169" s="442"/>
      <c r="Z169" s="442"/>
      <c r="AA169" s="442"/>
      <c r="AB169" s="442"/>
      <c r="AC169" s="442"/>
      <c r="AD169" s="442"/>
      <c r="AE169" s="442"/>
      <c r="AF169" s="442"/>
      <c r="AG169" s="442"/>
      <c r="AH169" s="442"/>
      <c r="AI169" s="442"/>
      <c r="AJ169" s="442"/>
      <c r="AK169" s="442"/>
      <c r="AL169" s="442"/>
      <c r="AM169" s="442"/>
      <c r="AN169" s="442"/>
      <c r="AO169" s="442"/>
      <c r="AP169" s="442"/>
      <c r="AQ169" s="442"/>
      <c r="AR169" s="442"/>
      <c r="AS169" s="442"/>
      <c r="AT169" s="442"/>
      <c r="AU169" s="442"/>
      <c r="AV169" s="442"/>
      <c r="AW169" s="442"/>
      <c r="AX169" s="442"/>
      <c r="AY169" s="442"/>
      <c r="AZ169" s="442"/>
    </row>
    <row r="170" spans="2:52" ht="20.100000000000001" hidden="1" customHeight="1" outlineLevel="1">
      <c r="B170" s="433"/>
      <c r="C170" s="1002"/>
      <c r="D170" s="1003"/>
      <c r="E170" s="1003"/>
      <c r="F170" s="1004"/>
      <c r="G170" s="1005"/>
      <c r="H170" s="1006"/>
      <c r="I170" s="1006"/>
      <c r="J170" s="1006"/>
      <c r="K170" s="1007"/>
      <c r="L170" s="715"/>
      <c r="M170" s="715"/>
      <c r="N170" s="715"/>
      <c r="O170" s="715"/>
      <c r="P170" s="715"/>
      <c r="Q170" s="715"/>
      <c r="R170" s="715"/>
      <c r="S170" s="716"/>
      <c r="T170" s="717"/>
      <c r="U170" s="720">
        <f t="shared" si="53"/>
        <v>0</v>
      </c>
      <c r="V170" s="721">
        <f t="shared" si="54"/>
        <v>0</v>
      </c>
      <c r="W170" s="722">
        <f t="shared" si="55"/>
        <v>0</v>
      </c>
      <c r="X170" s="442"/>
      <c r="Y170" s="442"/>
      <c r="Z170" s="442"/>
      <c r="AA170" s="442"/>
      <c r="AB170" s="442"/>
      <c r="AC170" s="442"/>
      <c r="AD170" s="442"/>
      <c r="AE170" s="442"/>
      <c r="AF170" s="442"/>
      <c r="AG170" s="442"/>
      <c r="AH170" s="442"/>
      <c r="AI170" s="442"/>
      <c r="AJ170" s="442"/>
      <c r="AK170" s="442"/>
      <c r="AL170" s="442"/>
      <c r="AM170" s="442"/>
      <c r="AN170" s="442"/>
      <c r="AO170" s="442"/>
      <c r="AP170" s="442"/>
      <c r="AQ170" s="442"/>
      <c r="AR170" s="442"/>
      <c r="AS170" s="442"/>
      <c r="AT170" s="442"/>
      <c r="AU170" s="442"/>
      <c r="AV170" s="442"/>
      <c r="AW170" s="442"/>
      <c r="AX170" s="442"/>
      <c r="AY170" s="442"/>
      <c r="AZ170" s="442"/>
    </row>
    <row r="171" spans="2:52" ht="20.100000000000001" hidden="1" customHeight="1" outlineLevel="1">
      <c r="B171" s="434"/>
      <c r="C171" s="1002"/>
      <c r="D171" s="1003"/>
      <c r="E171" s="1003"/>
      <c r="F171" s="1004"/>
      <c r="G171" s="1005"/>
      <c r="H171" s="1006"/>
      <c r="I171" s="1006"/>
      <c r="J171" s="1006"/>
      <c r="K171" s="1007"/>
      <c r="L171" s="715"/>
      <c r="M171" s="715"/>
      <c r="N171" s="715"/>
      <c r="O171" s="715"/>
      <c r="P171" s="715"/>
      <c r="Q171" s="715"/>
      <c r="R171" s="715"/>
      <c r="S171" s="716"/>
      <c r="T171" s="717"/>
      <c r="U171" s="720">
        <f t="shared" si="53"/>
        <v>0</v>
      </c>
      <c r="V171" s="721">
        <f t="shared" si="54"/>
        <v>0</v>
      </c>
      <c r="W171" s="722">
        <f t="shared" si="55"/>
        <v>0</v>
      </c>
      <c r="X171" s="442"/>
      <c r="Y171" s="442"/>
      <c r="Z171" s="442"/>
      <c r="AA171" s="442"/>
      <c r="AB171" s="442"/>
      <c r="AC171" s="442"/>
      <c r="AD171" s="442"/>
      <c r="AE171" s="442"/>
      <c r="AF171" s="442"/>
      <c r="AG171" s="442"/>
      <c r="AH171" s="442"/>
      <c r="AI171" s="442"/>
      <c r="AJ171" s="442"/>
      <c r="AK171" s="442"/>
      <c r="AL171" s="442"/>
      <c r="AM171" s="442"/>
      <c r="AN171" s="442"/>
      <c r="AO171" s="442"/>
      <c r="AP171" s="442"/>
      <c r="AQ171" s="442"/>
      <c r="AR171" s="442"/>
      <c r="AS171" s="442"/>
      <c r="AT171" s="442"/>
      <c r="AU171" s="442"/>
      <c r="AV171" s="442"/>
      <c r="AW171" s="442"/>
      <c r="AX171" s="442"/>
      <c r="AY171" s="442"/>
      <c r="AZ171" s="442"/>
    </row>
    <row r="172" spans="2:52" ht="20.100000000000001" hidden="1" customHeight="1" outlineLevel="1">
      <c r="B172" s="434"/>
      <c r="C172" s="1002"/>
      <c r="D172" s="1003"/>
      <c r="E172" s="1003"/>
      <c r="F172" s="1004"/>
      <c r="G172" s="1005"/>
      <c r="H172" s="1006"/>
      <c r="I172" s="1006"/>
      <c r="J172" s="1006"/>
      <c r="K172" s="1007"/>
      <c r="L172" s="715"/>
      <c r="M172" s="715"/>
      <c r="N172" s="715"/>
      <c r="O172" s="715"/>
      <c r="P172" s="715"/>
      <c r="Q172" s="715"/>
      <c r="R172" s="715"/>
      <c r="S172" s="716"/>
      <c r="T172" s="717"/>
      <c r="U172" s="720">
        <f t="shared" si="53"/>
        <v>0</v>
      </c>
      <c r="V172" s="721">
        <f t="shared" si="54"/>
        <v>0</v>
      </c>
      <c r="W172" s="722">
        <f t="shared" si="55"/>
        <v>0</v>
      </c>
      <c r="X172" s="442"/>
      <c r="Y172" s="442"/>
      <c r="Z172" s="442"/>
      <c r="AA172" s="442"/>
      <c r="AB172" s="442"/>
      <c r="AC172" s="442"/>
      <c r="AD172" s="442"/>
      <c r="AE172" s="442"/>
      <c r="AF172" s="442"/>
      <c r="AG172" s="442"/>
      <c r="AH172" s="442"/>
      <c r="AI172" s="442"/>
      <c r="AJ172" s="442"/>
      <c r="AK172" s="442"/>
      <c r="AL172" s="442"/>
      <c r="AM172" s="442"/>
      <c r="AN172" s="442"/>
      <c r="AO172" s="442"/>
      <c r="AP172" s="442"/>
      <c r="AQ172" s="442"/>
      <c r="AR172" s="442"/>
      <c r="AS172" s="442"/>
      <c r="AT172" s="442"/>
      <c r="AU172" s="442"/>
      <c r="AV172" s="442"/>
      <c r="AW172" s="442"/>
      <c r="AX172" s="442"/>
      <c r="AY172" s="442"/>
      <c r="AZ172" s="442"/>
    </row>
    <row r="173" spans="2:52" ht="20.100000000000001" hidden="1" customHeight="1" outlineLevel="1">
      <c r="B173" s="434"/>
      <c r="C173" s="1002"/>
      <c r="D173" s="1003"/>
      <c r="E173" s="1003"/>
      <c r="F173" s="1004"/>
      <c r="G173" s="1005"/>
      <c r="H173" s="1006"/>
      <c r="I173" s="1006"/>
      <c r="J173" s="1006"/>
      <c r="K173" s="1007"/>
      <c r="L173" s="715"/>
      <c r="M173" s="715"/>
      <c r="N173" s="715"/>
      <c r="O173" s="715"/>
      <c r="P173" s="715"/>
      <c r="Q173" s="715"/>
      <c r="R173" s="715"/>
      <c r="S173" s="716"/>
      <c r="T173" s="717"/>
      <c r="U173" s="720">
        <f t="shared" si="53"/>
        <v>0</v>
      </c>
      <c r="V173" s="721">
        <f t="shared" si="54"/>
        <v>0</v>
      </c>
      <c r="W173" s="722">
        <f t="shared" si="55"/>
        <v>0</v>
      </c>
      <c r="X173" s="442"/>
      <c r="Y173" s="442"/>
      <c r="Z173" s="442"/>
      <c r="AA173" s="442"/>
      <c r="AB173" s="442"/>
      <c r="AC173" s="442"/>
      <c r="AD173" s="442"/>
      <c r="AE173" s="442"/>
      <c r="AF173" s="442"/>
      <c r="AG173" s="442"/>
      <c r="AH173" s="442"/>
      <c r="AI173" s="442"/>
      <c r="AJ173" s="442"/>
      <c r="AK173" s="442"/>
      <c r="AL173" s="442"/>
      <c r="AM173" s="442"/>
      <c r="AN173" s="442"/>
      <c r="AO173" s="442"/>
      <c r="AP173" s="442"/>
      <c r="AQ173" s="442"/>
      <c r="AR173" s="442"/>
      <c r="AS173" s="442"/>
      <c r="AT173" s="442"/>
      <c r="AU173" s="442"/>
      <c r="AV173" s="442"/>
      <c r="AW173" s="442"/>
      <c r="AX173" s="442"/>
      <c r="AY173" s="442"/>
      <c r="AZ173" s="442"/>
    </row>
    <row r="174" spans="2:52" ht="20.100000000000001" hidden="1" customHeight="1" outlineLevel="1">
      <c r="B174" s="434"/>
      <c r="C174" s="1002"/>
      <c r="D174" s="1003"/>
      <c r="E174" s="1003"/>
      <c r="F174" s="1004"/>
      <c r="G174" s="1005"/>
      <c r="H174" s="1006"/>
      <c r="I174" s="1006"/>
      <c r="J174" s="1006"/>
      <c r="K174" s="1007"/>
      <c r="L174" s="715"/>
      <c r="M174" s="715"/>
      <c r="N174" s="715"/>
      <c r="O174" s="715"/>
      <c r="P174" s="715"/>
      <c r="Q174" s="715"/>
      <c r="R174" s="715"/>
      <c r="S174" s="716"/>
      <c r="T174" s="717"/>
      <c r="U174" s="720">
        <f t="shared" si="53"/>
        <v>0</v>
      </c>
      <c r="V174" s="721">
        <f t="shared" si="54"/>
        <v>0</v>
      </c>
      <c r="W174" s="722">
        <f t="shared" si="55"/>
        <v>0</v>
      </c>
      <c r="X174" s="442"/>
      <c r="Y174" s="442"/>
      <c r="Z174" s="442"/>
      <c r="AA174" s="442"/>
      <c r="AB174" s="442"/>
      <c r="AC174" s="442"/>
      <c r="AD174" s="442"/>
      <c r="AE174" s="442"/>
      <c r="AF174" s="442"/>
      <c r="AG174" s="442"/>
      <c r="AH174" s="442"/>
      <c r="AI174" s="442"/>
      <c r="AJ174" s="442"/>
      <c r="AK174" s="442"/>
      <c r="AL174" s="442"/>
      <c r="AM174" s="442"/>
      <c r="AN174" s="442"/>
      <c r="AO174" s="442"/>
      <c r="AP174" s="442"/>
      <c r="AQ174" s="442"/>
      <c r="AR174" s="442"/>
      <c r="AS174" s="442"/>
      <c r="AT174" s="442"/>
      <c r="AU174" s="442"/>
      <c r="AV174" s="442"/>
      <c r="AW174" s="442"/>
      <c r="AX174" s="442"/>
      <c r="AY174" s="442"/>
      <c r="AZ174" s="442"/>
    </row>
    <row r="175" spans="2:52" ht="20.100000000000001" hidden="1" customHeight="1" outlineLevel="1">
      <c r="B175" s="434"/>
      <c r="C175" s="1002"/>
      <c r="D175" s="1003"/>
      <c r="E175" s="1003"/>
      <c r="F175" s="1004"/>
      <c r="G175" s="1005"/>
      <c r="H175" s="1006"/>
      <c r="I175" s="1006"/>
      <c r="J175" s="1006"/>
      <c r="K175" s="1007"/>
      <c r="L175" s="715"/>
      <c r="M175" s="715"/>
      <c r="N175" s="715"/>
      <c r="O175" s="715"/>
      <c r="P175" s="715"/>
      <c r="Q175" s="715"/>
      <c r="R175" s="715"/>
      <c r="S175" s="716"/>
      <c r="T175" s="717"/>
      <c r="U175" s="720">
        <f t="shared" si="53"/>
        <v>0</v>
      </c>
      <c r="V175" s="721">
        <f t="shared" si="54"/>
        <v>0</v>
      </c>
      <c r="W175" s="722">
        <f t="shared" si="55"/>
        <v>0</v>
      </c>
      <c r="X175" s="442"/>
      <c r="Y175" s="442"/>
      <c r="Z175" s="442"/>
      <c r="AA175" s="442"/>
      <c r="AB175" s="442"/>
      <c r="AC175" s="442"/>
      <c r="AD175" s="442"/>
      <c r="AE175" s="442"/>
      <c r="AF175" s="442"/>
      <c r="AG175" s="442"/>
      <c r="AH175" s="442"/>
      <c r="AI175" s="442"/>
      <c r="AJ175" s="442"/>
      <c r="AK175" s="442"/>
      <c r="AL175" s="442"/>
      <c r="AM175" s="442"/>
      <c r="AN175" s="442"/>
      <c r="AO175" s="442"/>
      <c r="AP175" s="442"/>
      <c r="AQ175" s="442"/>
      <c r="AR175" s="442"/>
      <c r="AS175" s="442"/>
      <c r="AT175" s="442"/>
      <c r="AU175" s="442"/>
      <c r="AV175" s="442"/>
      <c r="AW175" s="442"/>
      <c r="AX175" s="442"/>
      <c r="AY175" s="442"/>
      <c r="AZ175" s="442"/>
    </row>
    <row r="176" spans="2:52" ht="20.100000000000001" hidden="1" customHeight="1" outlineLevel="1">
      <c r="B176" s="434"/>
      <c r="C176" s="1002"/>
      <c r="D176" s="1003"/>
      <c r="E176" s="1003"/>
      <c r="F176" s="1004"/>
      <c r="G176" s="1005"/>
      <c r="H176" s="1006"/>
      <c r="I176" s="1006"/>
      <c r="J176" s="1006"/>
      <c r="K176" s="1007"/>
      <c r="L176" s="715"/>
      <c r="M176" s="715"/>
      <c r="N176" s="715"/>
      <c r="O176" s="715"/>
      <c r="P176" s="715"/>
      <c r="Q176" s="715"/>
      <c r="R176" s="715"/>
      <c r="S176" s="716"/>
      <c r="T176" s="717"/>
      <c r="U176" s="720">
        <f t="shared" si="53"/>
        <v>0</v>
      </c>
      <c r="V176" s="721">
        <f t="shared" si="54"/>
        <v>0</v>
      </c>
      <c r="W176" s="722">
        <f t="shared" si="55"/>
        <v>0</v>
      </c>
      <c r="X176" s="442"/>
      <c r="Y176" s="442"/>
      <c r="Z176" s="442"/>
      <c r="AA176" s="442"/>
      <c r="AB176" s="442"/>
      <c r="AC176" s="442"/>
      <c r="AD176" s="442"/>
      <c r="AE176" s="442"/>
      <c r="AF176" s="442"/>
      <c r="AG176" s="442"/>
      <c r="AH176" s="442"/>
      <c r="AI176" s="442"/>
      <c r="AJ176" s="442"/>
      <c r="AK176" s="442"/>
      <c r="AL176" s="442"/>
      <c r="AM176" s="442"/>
      <c r="AN176" s="442"/>
      <c r="AO176" s="442"/>
      <c r="AP176" s="442"/>
      <c r="AQ176" s="442"/>
      <c r="AR176" s="442"/>
      <c r="AS176" s="442"/>
      <c r="AT176" s="442"/>
      <c r="AU176" s="442"/>
      <c r="AV176" s="442"/>
      <c r="AW176" s="442"/>
      <c r="AX176" s="442"/>
      <c r="AY176" s="442"/>
      <c r="AZ176" s="442"/>
    </row>
    <row r="177" spans="2:52" ht="20.100000000000001" hidden="1" customHeight="1" outlineLevel="1">
      <c r="B177" s="434"/>
      <c r="C177" s="1002"/>
      <c r="D177" s="1003"/>
      <c r="E177" s="1003"/>
      <c r="F177" s="1004"/>
      <c r="G177" s="1005"/>
      <c r="H177" s="1006"/>
      <c r="I177" s="1006"/>
      <c r="J177" s="1006"/>
      <c r="K177" s="1007"/>
      <c r="L177" s="715"/>
      <c r="M177" s="715"/>
      <c r="N177" s="715"/>
      <c r="O177" s="715"/>
      <c r="P177" s="715"/>
      <c r="Q177" s="715"/>
      <c r="R177" s="715"/>
      <c r="S177" s="716"/>
      <c r="T177" s="717"/>
      <c r="U177" s="720">
        <f t="shared" si="53"/>
        <v>0</v>
      </c>
      <c r="V177" s="721">
        <f t="shared" si="54"/>
        <v>0</v>
      </c>
      <c r="W177" s="722">
        <f t="shared" si="55"/>
        <v>0</v>
      </c>
      <c r="X177" s="442"/>
      <c r="Y177" s="442"/>
      <c r="Z177" s="442"/>
      <c r="AA177" s="442"/>
      <c r="AB177" s="442"/>
      <c r="AC177" s="442"/>
      <c r="AD177" s="442"/>
      <c r="AE177" s="442"/>
      <c r="AF177" s="442"/>
      <c r="AG177" s="442"/>
      <c r="AH177" s="442"/>
      <c r="AI177" s="442"/>
      <c r="AJ177" s="442"/>
      <c r="AK177" s="442"/>
      <c r="AL177" s="442"/>
      <c r="AM177" s="442"/>
      <c r="AN177" s="442"/>
      <c r="AO177" s="442"/>
      <c r="AP177" s="442"/>
      <c r="AQ177" s="442"/>
      <c r="AR177" s="442"/>
      <c r="AS177" s="442"/>
      <c r="AT177" s="442"/>
      <c r="AU177" s="442"/>
      <c r="AV177" s="442"/>
      <c r="AW177" s="442"/>
      <c r="AX177" s="442"/>
      <c r="AY177" s="442"/>
      <c r="AZ177" s="442"/>
    </row>
    <row r="178" spans="2:52" ht="20.100000000000001" hidden="1" customHeight="1" outlineLevel="1">
      <c r="B178" s="434"/>
      <c r="C178" s="1002"/>
      <c r="D178" s="1003"/>
      <c r="E178" s="1003"/>
      <c r="F178" s="1004"/>
      <c r="G178" s="1005"/>
      <c r="H178" s="1006"/>
      <c r="I178" s="1006"/>
      <c r="J178" s="1006"/>
      <c r="K178" s="1007"/>
      <c r="L178" s="715"/>
      <c r="M178" s="715"/>
      <c r="N178" s="715"/>
      <c r="O178" s="715"/>
      <c r="P178" s="715"/>
      <c r="Q178" s="715"/>
      <c r="R178" s="715"/>
      <c r="S178" s="716"/>
      <c r="T178" s="717"/>
      <c r="U178" s="720">
        <f t="shared" si="53"/>
        <v>0</v>
      </c>
      <c r="V178" s="721">
        <f t="shared" si="54"/>
        <v>0</v>
      </c>
      <c r="W178" s="722">
        <f t="shared" si="55"/>
        <v>0</v>
      </c>
      <c r="X178" s="442"/>
      <c r="Y178" s="442"/>
      <c r="Z178" s="442"/>
      <c r="AA178" s="442"/>
      <c r="AB178" s="442"/>
      <c r="AC178" s="442"/>
      <c r="AD178" s="442"/>
      <c r="AE178" s="442"/>
      <c r="AF178" s="442"/>
      <c r="AG178" s="442"/>
      <c r="AH178" s="442"/>
      <c r="AI178" s="442"/>
      <c r="AJ178" s="442"/>
      <c r="AK178" s="442"/>
      <c r="AL178" s="442"/>
      <c r="AM178" s="442"/>
      <c r="AN178" s="442"/>
      <c r="AO178" s="442"/>
      <c r="AP178" s="442"/>
      <c r="AQ178" s="442"/>
      <c r="AR178" s="442"/>
      <c r="AS178" s="442"/>
      <c r="AT178" s="442"/>
      <c r="AU178" s="442"/>
      <c r="AV178" s="442"/>
      <c r="AW178" s="442"/>
      <c r="AX178" s="442"/>
      <c r="AY178" s="442"/>
      <c r="AZ178" s="442"/>
    </row>
    <row r="179" spans="2:52" ht="20.100000000000001" hidden="1" customHeight="1" outlineLevel="1">
      <c r="B179" s="434"/>
      <c r="C179" s="1002"/>
      <c r="D179" s="1003"/>
      <c r="E179" s="1003"/>
      <c r="F179" s="1004"/>
      <c r="G179" s="1005"/>
      <c r="H179" s="1006"/>
      <c r="I179" s="1006"/>
      <c r="J179" s="1006"/>
      <c r="K179" s="1007"/>
      <c r="L179" s="715"/>
      <c r="M179" s="715"/>
      <c r="N179" s="715"/>
      <c r="O179" s="715"/>
      <c r="P179" s="715"/>
      <c r="Q179" s="715"/>
      <c r="R179" s="715"/>
      <c r="S179" s="716"/>
      <c r="T179" s="717"/>
      <c r="U179" s="720">
        <f t="shared" si="53"/>
        <v>0</v>
      </c>
      <c r="V179" s="721">
        <f t="shared" si="54"/>
        <v>0</v>
      </c>
      <c r="W179" s="722">
        <f t="shared" si="55"/>
        <v>0</v>
      </c>
      <c r="X179" s="442"/>
      <c r="Y179" s="442"/>
      <c r="Z179" s="442"/>
      <c r="AA179" s="442"/>
      <c r="AB179" s="442"/>
      <c r="AC179" s="442"/>
      <c r="AD179" s="442"/>
      <c r="AE179" s="442"/>
      <c r="AF179" s="442"/>
      <c r="AG179" s="442"/>
      <c r="AH179" s="442"/>
      <c r="AI179" s="442"/>
      <c r="AJ179" s="442"/>
      <c r="AK179" s="442"/>
      <c r="AL179" s="442"/>
      <c r="AM179" s="442"/>
      <c r="AN179" s="442"/>
      <c r="AO179" s="442"/>
      <c r="AP179" s="442"/>
      <c r="AQ179" s="442"/>
      <c r="AR179" s="442"/>
      <c r="AS179" s="442"/>
      <c r="AT179" s="442"/>
      <c r="AU179" s="442"/>
      <c r="AV179" s="442"/>
      <c r="AW179" s="442"/>
      <c r="AX179" s="442"/>
      <c r="AY179" s="442"/>
      <c r="AZ179" s="442"/>
    </row>
    <row r="180" spans="2:52" s="19" customFormat="1" ht="9.9499999999999993" hidden="1" customHeight="1" outlineLevel="1">
      <c r="B180" s="435"/>
      <c r="C180" s="437"/>
      <c r="D180" s="437"/>
      <c r="E180" s="437"/>
      <c r="F180" s="437"/>
      <c r="G180" s="666"/>
      <c r="H180" s="666"/>
      <c r="I180" s="666"/>
      <c r="J180" s="666"/>
      <c r="K180" s="666"/>
      <c r="L180" s="438"/>
      <c r="M180" s="438"/>
      <c r="N180" s="438"/>
      <c r="O180" s="438"/>
      <c r="P180" s="438"/>
      <c r="Q180" s="438"/>
      <c r="R180" s="438"/>
      <c r="S180" s="438"/>
      <c r="T180" s="439"/>
      <c r="U180" s="439"/>
      <c r="V180" s="439"/>
      <c r="W180" s="667"/>
      <c r="X180" s="668"/>
      <c r="Y180" s="668"/>
      <c r="Z180" s="668"/>
      <c r="AA180" s="668"/>
      <c r="AB180" s="668"/>
      <c r="AC180" s="668"/>
      <c r="AD180" s="668"/>
      <c r="AE180" s="668"/>
      <c r="AF180" s="668"/>
      <c r="AG180" s="668"/>
      <c r="AH180" s="668"/>
      <c r="AI180" s="668"/>
      <c r="AJ180" s="668"/>
      <c r="AK180" s="668"/>
      <c r="AL180" s="668"/>
      <c r="AM180" s="668"/>
      <c r="AN180" s="668"/>
      <c r="AO180" s="668"/>
      <c r="AP180" s="668"/>
      <c r="AQ180" s="668"/>
      <c r="AR180" s="668"/>
      <c r="AS180" s="668"/>
      <c r="AT180" s="668"/>
      <c r="AU180" s="668"/>
      <c r="AV180" s="668"/>
      <c r="AW180" s="668"/>
      <c r="AX180" s="668"/>
      <c r="AY180" s="668"/>
      <c r="AZ180" s="668"/>
    </row>
    <row r="181" spans="2:52" ht="20.100000000000001" customHeight="1" collapsed="1">
      <c r="B181" s="32">
        <f>B169+1</f>
        <v>15</v>
      </c>
      <c r="C181" s="1013"/>
      <c r="D181" s="1014"/>
      <c r="E181" s="1014"/>
      <c r="F181" s="1015"/>
      <c r="G181" s="1016"/>
      <c r="H181" s="1017"/>
      <c r="I181" s="1017"/>
      <c r="J181" s="1017"/>
      <c r="K181" s="1018"/>
      <c r="L181" s="701">
        <f t="shared" ref="L181:R181" si="56">SUM(L182:L191)</f>
        <v>0</v>
      </c>
      <c r="M181" s="702">
        <f t="shared" si="56"/>
        <v>0</v>
      </c>
      <c r="N181" s="703">
        <f t="shared" si="56"/>
        <v>0</v>
      </c>
      <c r="O181" s="703">
        <f t="shared" si="56"/>
        <v>0</v>
      </c>
      <c r="P181" s="702">
        <f t="shared" si="56"/>
        <v>0</v>
      </c>
      <c r="Q181" s="704">
        <f t="shared" si="56"/>
        <v>0</v>
      </c>
      <c r="R181" s="701">
        <f t="shared" si="56"/>
        <v>0</v>
      </c>
      <c r="S181" s="705">
        <v>1</v>
      </c>
      <c r="T181" s="706">
        <f>(S182*T182)+(S183*T183)+(S184*T184)+(S185*T185)+(S186*T186)+(S187*T187)+(S188*T188)+(S189*T189)+(S190*T190)+(S191*T191)</f>
        <v>0</v>
      </c>
      <c r="U181" s="665">
        <f t="shared" ref="U181:U191" si="57">S181*T181*(1+MGKZ)*(1+Gewinn)*(1+Sicherheit)</f>
        <v>0</v>
      </c>
      <c r="V181" s="643">
        <f t="shared" ref="V181:V191" si="58">R181*Fertigung</f>
        <v>0</v>
      </c>
      <c r="W181" s="50">
        <f t="shared" ref="W181:W191" si="59">L181*$E$6+M181*$M$6+N181*$M$7+O181*$M$8+P181*$E$7+Q181*$M$9+U181+V181</f>
        <v>0</v>
      </c>
      <c r="X181" s="442"/>
      <c r="Y181" s="442"/>
      <c r="Z181" s="442"/>
      <c r="AA181" s="442"/>
      <c r="AB181" s="442"/>
      <c r="AC181" s="442"/>
      <c r="AD181" s="442"/>
      <c r="AE181" s="442"/>
      <c r="AF181" s="442"/>
      <c r="AG181" s="442"/>
      <c r="AH181" s="442"/>
      <c r="AI181" s="442"/>
      <c r="AJ181" s="442"/>
      <c r="AK181" s="442"/>
      <c r="AL181" s="442"/>
      <c r="AM181" s="442"/>
      <c r="AN181" s="442"/>
      <c r="AO181" s="442"/>
      <c r="AP181" s="442"/>
      <c r="AQ181" s="442"/>
      <c r="AR181" s="442"/>
      <c r="AS181" s="442"/>
      <c r="AT181" s="442"/>
      <c r="AU181" s="442"/>
      <c r="AV181" s="442"/>
      <c r="AW181" s="442"/>
      <c r="AX181" s="442"/>
      <c r="AY181" s="442"/>
      <c r="AZ181" s="442"/>
    </row>
    <row r="182" spans="2:52" ht="20.100000000000001" hidden="1" customHeight="1" outlineLevel="1">
      <c r="B182" s="433"/>
      <c r="C182" s="1002"/>
      <c r="D182" s="1003"/>
      <c r="E182" s="1003"/>
      <c r="F182" s="1004"/>
      <c r="G182" s="1005"/>
      <c r="H182" s="1006"/>
      <c r="I182" s="1006"/>
      <c r="J182" s="1006"/>
      <c r="K182" s="1007"/>
      <c r="L182" s="715"/>
      <c r="M182" s="715"/>
      <c r="N182" s="715"/>
      <c r="O182" s="715"/>
      <c r="P182" s="715"/>
      <c r="Q182" s="715"/>
      <c r="R182" s="715"/>
      <c r="S182" s="716"/>
      <c r="T182" s="717"/>
      <c r="U182" s="720">
        <f t="shared" si="57"/>
        <v>0</v>
      </c>
      <c r="V182" s="721">
        <f t="shared" si="58"/>
        <v>0</v>
      </c>
      <c r="W182" s="722">
        <f t="shared" si="59"/>
        <v>0</v>
      </c>
      <c r="X182" s="442"/>
      <c r="Y182" s="442"/>
      <c r="Z182" s="442"/>
      <c r="AA182" s="442"/>
      <c r="AB182" s="442"/>
      <c r="AC182" s="442"/>
      <c r="AD182" s="442"/>
      <c r="AE182" s="442"/>
      <c r="AF182" s="442"/>
      <c r="AG182" s="442"/>
      <c r="AH182" s="442"/>
      <c r="AI182" s="442"/>
      <c r="AJ182" s="442"/>
      <c r="AK182" s="442"/>
      <c r="AL182" s="442"/>
      <c r="AM182" s="442"/>
      <c r="AN182" s="442"/>
      <c r="AO182" s="442"/>
      <c r="AP182" s="442"/>
      <c r="AQ182" s="442"/>
      <c r="AR182" s="442"/>
      <c r="AS182" s="442"/>
      <c r="AT182" s="442"/>
      <c r="AU182" s="442"/>
      <c r="AV182" s="442"/>
      <c r="AW182" s="442"/>
      <c r="AX182" s="442"/>
      <c r="AY182" s="442"/>
      <c r="AZ182" s="442"/>
    </row>
    <row r="183" spans="2:52" ht="20.100000000000001" hidden="1" customHeight="1" outlineLevel="1">
      <c r="B183" s="434"/>
      <c r="C183" s="1002"/>
      <c r="D183" s="1003"/>
      <c r="E183" s="1003"/>
      <c r="F183" s="1004"/>
      <c r="G183" s="1005"/>
      <c r="H183" s="1006"/>
      <c r="I183" s="1006"/>
      <c r="J183" s="1006"/>
      <c r="K183" s="1007"/>
      <c r="L183" s="715"/>
      <c r="M183" s="715"/>
      <c r="N183" s="715"/>
      <c r="O183" s="715"/>
      <c r="P183" s="715"/>
      <c r="Q183" s="715"/>
      <c r="R183" s="715"/>
      <c r="S183" s="716"/>
      <c r="T183" s="717"/>
      <c r="U183" s="720">
        <f t="shared" si="57"/>
        <v>0</v>
      </c>
      <c r="V183" s="721">
        <f t="shared" si="58"/>
        <v>0</v>
      </c>
      <c r="W183" s="722">
        <f t="shared" si="59"/>
        <v>0</v>
      </c>
      <c r="X183" s="442"/>
      <c r="Y183" s="442"/>
      <c r="Z183" s="442"/>
      <c r="AA183" s="442"/>
      <c r="AB183" s="442"/>
      <c r="AC183" s="442"/>
      <c r="AD183" s="442"/>
      <c r="AE183" s="442"/>
      <c r="AF183" s="442"/>
      <c r="AG183" s="442"/>
      <c r="AH183" s="442"/>
      <c r="AI183" s="442"/>
      <c r="AJ183" s="442"/>
      <c r="AK183" s="442"/>
      <c r="AL183" s="442"/>
      <c r="AM183" s="442"/>
      <c r="AN183" s="442"/>
      <c r="AO183" s="442"/>
      <c r="AP183" s="442"/>
      <c r="AQ183" s="442"/>
      <c r="AR183" s="442"/>
      <c r="AS183" s="442"/>
      <c r="AT183" s="442"/>
      <c r="AU183" s="442"/>
      <c r="AV183" s="442"/>
      <c r="AW183" s="442"/>
      <c r="AX183" s="442"/>
      <c r="AY183" s="442"/>
      <c r="AZ183" s="442"/>
    </row>
    <row r="184" spans="2:52" ht="20.100000000000001" hidden="1" customHeight="1" outlineLevel="1">
      <c r="B184" s="434"/>
      <c r="C184" s="1002"/>
      <c r="D184" s="1003"/>
      <c r="E184" s="1003"/>
      <c r="F184" s="1004"/>
      <c r="G184" s="1005"/>
      <c r="H184" s="1006"/>
      <c r="I184" s="1006"/>
      <c r="J184" s="1006"/>
      <c r="K184" s="1007"/>
      <c r="L184" s="715"/>
      <c r="M184" s="715"/>
      <c r="N184" s="715"/>
      <c r="O184" s="715"/>
      <c r="P184" s="715"/>
      <c r="Q184" s="715"/>
      <c r="R184" s="715"/>
      <c r="S184" s="716"/>
      <c r="T184" s="717"/>
      <c r="U184" s="720">
        <f t="shared" si="57"/>
        <v>0</v>
      </c>
      <c r="V184" s="721">
        <f t="shared" si="58"/>
        <v>0</v>
      </c>
      <c r="W184" s="722">
        <f t="shared" si="59"/>
        <v>0</v>
      </c>
      <c r="X184" s="442"/>
      <c r="Y184" s="442"/>
      <c r="Z184" s="442"/>
      <c r="AA184" s="442"/>
      <c r="AB184" s="442"/>
      <c r="AC184" s="442"/>
      <c r="AD184" s="442"/>
      <c r="AE184" s="442"/>
      <c r="AF184" s="442"/>
      <c r="AG184" s="442"/>
      <c r="AH184" s="442"/>
      <c r="AI184" s="442"/>
      <c r="AJ184" s="442"/>
      <c r="AK184" s="442"/>
      <c r="AL184" s="442"/>
      <c r="AM184" s="442"/>
      <c r="AN184" s="442"/>
      <c r="AO184" s="442"/>
      <c r="AP184" s="442"/>
      <c r="AQ184" s="442"/>
      <c r="AR184" s="442"/>
      <c r="AS184" s="442"/>
      <c r="AT184" s="442"/>
      <c r="AU184" s="442"/>
      <c r="AV184" s="442"/>
      <c r="AW184" s="442"/>
      <c r="AX184" s="442"/>
      <c r="AY184" s="442"/>
      <c r="AZ184" s="442"/>
    </row>
    <row r="185" spans="2:52" ht="20.100000000000001" hidden="1" customHeight="1" outlineLevel="1">
      <c r="B185" s="434"/>
      <c r="C185" s="1002"/>
      <c r="D185" s="1003"/>
      <c r="E185" s="1003"/>
      <c r="F185" s="1004"/>
      <c r="G185" s="1005"/>
      <c r="H185" s="1006"/>
      <c r="I185" s="1006"/>
      <c r="J185" s="1006"/>
      <c r="K185" s="1007"/>
      <c r="L185" s="715"/>
      <c r="M185" s="715"/>
      <c r="N185" s="715"/>
      <c r="O185" s="715"/>
      <c r="P185" s="715"/>
      <c r="Q185" s="715"/>
      <c r="R185" s="715"/>
      <c r="S185" s="716"/>
      <c r="T185" s="717"/>
      <c r="U185" s="720">
        <f t="shared" si="57"/>
        <v>0</v>
      </c>
      <c r="V185" s="721">
        <f t="shared" si="58"/>
        <v>0</v>
      </c>
      <c r="W185" s="722">
        <f t="shared" si="59"/>
        <v>0</v>
      </c>
      <c r="X185" s="442"/>
      <c r="Y185" s="442"/>
      <c r="Z185" s="442"/>
      <c r="AA185" s="442"/>
      <c r="AB185" s="442"/>
      <c r="AC185" s="442"/>
      <c r="AD185" s="442"/>
      <c r="AE185" s="442"/>
      <c r="AF185" s="442"/>
      <c r="AG185" s="442"/>
      <c r="AH185" s="442"/>
      <c r="AI185" s="442"/>
      <c r="AJ185" s="442"/>
      <c r="AK185" s="442"/>
      <c r="AL185" s="442"/>
      <c r="AM185" s="442"/>
      <c r="AN185" s="442"/>
      <c r="AO185" s="442"/>
      <c r="AP185" s="442"/>
      <c r="AQ185" s="442"/>
      <c r="AR185" s="442"/>
      <c r="AS185" s="442"/>
      <c r="AT185" s="442"/>
      <c r="AU185" s="442"/>
      <c r="AV185" s="442"/>
      <c r="AW185" s="442"/>
      <c r="AX185" s="442"/>
      <c r="AY185" s="442"/>
      <c r="AZ185" s="442"/>
    </row>
    <row r="186" spans="2:52" ht="20.100000000000001" hidden="1" customHeight="1" outlineLevel="1">
      <c r="B186" s="434"/>
      <c r="C186" s="1002"/>
      <c r="D186" s="1003"/>
      <c r="E186" s="1003"/>
      <c r="F186" s="1004"/>
      <c r="G186" s="1005"/>
      <c r="H186" s="1006"/>
      <c r="I186" s="1006"/>
      <c r="J186" s="1006"/>
      <c r="K186" s="1007"/>
      <c r="L186" s="715"/>
      <c r="M186" s="715"/>
      <c r="N186" s="715"/>
      <c r="O186" s="715"/>
      <c r="P186" s="715"/>
      <c r="Q186" s="715"/>
      <c r="R186" s="715"/>
      <c r="S186" s="716"/>
      <c r="T186" s="717"/>
      <c r="U186" s="720">
        <f t="shared" si="57"/>
        <v>0</v>
      </c>
      <c r="V186" s="721">
        <f t="shared" si="58"/>
        <v>0</v>
      </c>
      <c r="W186" s="722">
        <f t="shared" si="59"/>
        <v>0</v>
      </c>
      <c r="X186" s="442"/>
      <c r="Y186" s="442"/>
      <c r="Z186" s="442"/>
      <c r="AA186" s="442"/>
      <c r="AB186" s="442"/>
      <c r="AC186" s="442"/>
      <c r="AD186" s="442"/>
      <c r="AE186" s="442"/>
      <c r="AF186" s="442"/>
      <c r="AG186" s="442"/>
      <c r="AH186" s="442"/>
      <c r="AI186" s="442"/>
      <c r="AJ186" s="442"/>
      <c r="AK186" s="442"/>
      <c r="AL186" s="442"/>
      <c r="AM186" s="442"/>
      <c r="AN186" s="442"/>
      <c r="AO186" s="442"/>
      <c r="AP186" s="442"/>
      <c r="AQ186" s="442"/>
      <c r="AR186" s="442"/>
      <c r="AS186" s="442"/>
      <c r="AT186" s="442"/>
      <c r="AU186" s="442"/>
      <c r="AV186" s="442"/>
      <c r="AW186" s="442"/>
      <c r="AX186" s="442"/>
      <c r="AY186" s="442"/>
      <c r="AZ186" s="442"/>
    </row>
    <row r="187" spans="2:52" ht="20.100000000000001" hidden="1" customHeight="1" outlineLevel="1">
      <c r="B187" s="434"/>
      <c r="C187" s="1002"/>
      <c r="D187" s="1003"/>
      <c r="E187" s="1003"/>
      <c r="F187" s="1004"/>
      <c r="G187" s="1005"/>
      <c r="H187" s="1006"/>
      <c r="I187" s="1006"/>
      <c r="J187" s="1006"/>
      <c r="K187" s="1007"/>
      <c r="L187" s="715"/>
      <c r="M187" s="715"/>
      <c r="N187" s="715"/>
      <c r="O187" s="715"/>
      <c r="P187" s="715"/>
      <c r="Q187" s="715"/>
      <c r="R187" s="715"/>
      <c r="S187" s="716"/>
      <c r="T187" s="717"/>
      <c r="U187" s="720">
        <f t="shared" si="57"/>
        <v>0</v>
      </c>
      <c r="V187" s="721">
        <f t="shared" si="58"/>
        <v>0</v>
      </c>
      <c r="W187" s="722">
        <f t="shared" si="59"/>
        <v>0</v>
      </c>
      <c r="X187" s="442"/>
      <c r="Y187" s="442"/>
      <c r="Z187" s="442"/>
      <c r="AA187" s="442"/>
      <c r="AB187" s="442"/>
      <c r="AC187" s="442"/>
      <c r="AD187" s="442"/>
      <c r="AE187" s="442"/>
      <c r="AF187" s="442"/>
      <c r="AG187" s="442"/>
      <c r="AH187" s="442"/>
      <c r="AI187" s="442"/>
      <c r="AJ187" s="442"/>
      <c r="AK187" s="442"/>
      <c r="AL187" s="442"/>
      <c r="AM187" s="442"/>
      <c r="AN187" s="442"/>
      <c r="AO187" s="442"/>
      <c r="AP187" s="442"/>
      <c r="AQ187" s="442"/>
      <c r="AR187" s="442"/>
      <c r="AS187" s="442"/>
      <c r="AT187" s="442"/>
      <c r="AU187" s="442"/>
      <c r="AV187" s="442"/>
      <c r="AW187" s="442"/>
      <c r="AX187" s="442"/>
      <c r="AY187" s="442"/>
      <c r="AZ187" s="442"/>
    </row>
    <row r="188" spans="2:52" ht="20.100000000000001" hidden="1" customHeight="1" outlineLevel="1">
      <c r="B188" s="434"/>
      <c r="C188" s="1002"/>
      <c r="D188" s="1003"/>
      <c r="E188" s="1003"/>
      <c r="F188" s="1004"/>
      <c r="G188" s="1005"/>
      <c r="H188" s="1006"/>
      <c r="I188" s="1006"/>
      <c r="J188" s="1006"/>
      <c r="K188" s="1007"/>
      <c r="L188" s="715"/>
      <c r="M188" s="715"/>
      <c r="N188" s="715"/>
      <c r="O188" s="715"/>
      <c r="P188" s="715"/>
      <c r="Q188" s="715"/>
      <c r="R188" s="715"/>
      <c r="S188" s="716"/>
      <c r="T188" s="717"/>
      <c r="U188" s="720">
        <f t="shared" si="57"/>
        <v>0</v>
      </c>
      <c r="V188" s="721">
        <f t="shared" si="58"/>
        <v>0</v>
      </c>
      <c r="W188" s="722">
        <f t="shared" si="59"/>
        <v>0</v>
      </c>
      <c r="X188" s="442"/>
      <c r="Y188" s="442"/>
      <c r="Z188" s="442"/>
      <c r="AA188" s="442"/>
      <c r="AB188" s="442"/>
      <c r="AC188" s="442"/>
      <c r="AD188" s="442"/>
      <c r="AE188" s="442"/>
      <c r="AF188" s="442"/>
      <c r="AG188" s="442"/>
      <c r="AH188" s="442"/>
      <c r="AI188" s="442"/>
      <c r="AJ188" s="442"/>
      <c r="AK188" s="442"/>
      <c r="AL188" s="442"/>
      <c r="AM188" s="442"/>
      <c r="AN188" s="442"/>
      <c r="AO188" s="442"/>
      <c r="AP188" s="442"/>
      <c r="AQ188" s="442"/>
      <c r="AR188" s="442"/>
      <c r="AS188" s="442"/>
      <c r="AT188" s="442"/>
      <c r="AU188" s="442"/>
      <c r="AV188" s="442"/>
      <c r="AW188" s="442"/>
      <c r="AX188" s="442"/>
      <c r="AY188" s="442"/>
      <c r="AZ188" s="442"/>
    </row>
    <row r="189" spans="2:52" ht="20.100000000000001" hidden="1" customHeight="1" outlineLevel="1">
      <c r="B189" s="434"/>
      <c r="C189" s="1002"/>
      <c r="D189" s="1003"/>
      <c r="E189" s="1003"/>
      <c r="F189" s="1004"/>
      <c r="G189" s="1005"/>
      <c r="H189" s="1006"/>
      <c r="I189" s="1006"/>
      <c r="J189" s="1006"/>
      <c r="K189" s="1007"/>
      <c r="L189" s="715"/>
      <c r="M189" s="715"/>
      <c r="N189" s="715"/>
      <c r="O189" s="715"/>
      <c r="P189" s="715"/>
      <c r="Q189" s="715"/>
      <c r="R189" s="715"/>
      <c r="S189" s="716"/>
      <c r="T189" s="717"/>
      <c r="U189" s="720">
        <f t="shared" si="57"/>
        <v>0</v>
      </c>
      <c r="V189" s="721">
        <f t="shared" si="58"/>
        <v>0</v>
      </c>
      <c r="W189" s="722">
        <f t="shared" si="59"/>
        <v>0</v>
      </c>
      <c r="X189" s="442"/>
      <c r="Y189" s="442"/>
      <c r="Z189" s="442"/>
      <c r="AA189" s="442"/>
      <c r="AB189" s="442"/>
      <c r="AC189" s="442"/>
      <c r="AD189" s="442"/>
      <c r="AE189" s="442"/>
      <c r="AF189" s="442"/>
      <c r="AG189" s="442"/>
      <c r="AH189" s="442"/>
      <c r="AI189" s="442"/>
      <c r="AJ189" s="442"/>
      <c r="AK189" s="442"/>
      <c r="AL189" s="442"/>
      <c r="AM189" s="442"/>
      <c r="AN189" s="442"/>
      <c r="AO189" s="442"/>
      <c r="AP189" s="442"/>
      <c r="AQ189" s="442"/>
      <c r="AR189" s="442"/>
      <c r="AS189" s="442"/>
      <c r="AT189" s="442"/>
      <c r="AU189" s="442"/>
      <c r="AV189" s="442"/>
      <c r="AW189" s="442"/>
      <c r="AX189" s="442"/>
      <c r="AY189" s="442"/>
      <c r="AZ189" s="442"/>
    </row>
    <row r="190" spans="2:52" ht="20.100000000000001" hidden="1" customHeight="1" outlineLevel="1">
      <c r="B190" s="434"/>
      <c r="C190" s="1002"/>
      <c r="D190" s="1003"/>
      <c r="E190" s="1003"/>
      <c r="F190" s="1004"/>
      <c r="G190" s="1005"/>
      <c r="H190" s="1006"/>
      <c r="I190" s="1006"/>
      <c r="J190" s="1006"/>
      <c r="K190" s="1007"/>
      <c r="L190" s="715"/>
      <c r="M190" s="715"/>
      <c r="N190" s="715"/>
      <c r="O190" s="715"/>
      <c r="P190" s="715"/>
      <c r="Q190" s="715"/>
      <c r="R190" s="715"/>
      <c r="S190" s="716"/>
      <c r="T190" s="717"/>
      <c r="U190" s="720">
        <f t="shared" si="57"/>
        <v>0</v>
      </c>
      <c r="V190" s="721">
        <f t="shared" si="58"/>
        <v>0</v>
      </c>
      <c r="W190" s="722">
        <f t="shared" si="59"/>
        <v>0</v>
      </c>
      <c r="X190" s="442"/>
      <c r="Y190" s="442"/>
      <c r="Z190" s="442"/>
      <c r="AA190" s="442"/>
      <c r="AB190" s="442"/>
      <c r="AC190" s="442"/>
      <c r="AD190" s="442"/>
      <c r="AE190" s="442"/>
      <c r="AF190" s="442"/>
      <c r="AG190" s="442"/>
      <c r="AH190" s="442"/>
      <c r="AI190" s="442"/>
      <c r="AJ190" s="442"/>
      <c r="AK190" s="442"/>
      <c r="AL190" s="442"/>
      <c r="AM190" s="442"/>
      <c r="AN190" s="442"/>
      <c r="AO190" s="442"/>
      <c r="AP190" s="442"/>
      <c r="AQ190" s="442"/>
      <c r="AR190" s="442"/>
      <c r="AS190" s="442"/>
      <c r="AT190" s="442"/>
      <c r="AU190" s="442"/>
      <c r="AV190" s="442"/>
      <c r="AW190" s="442"/>
      <c r="AX190" s="442"/>
      <c r="AY190" s="442"/>
      <c r="AZ190" s="442"/>
    </row>
    <row r="191" spans="2:52" ht="20.100000000000001" hidden="1" customHeight="1" outlineLevel="1">
      <c r="B191" s="434"/>
      <c r="C191" s="1002"/>
      <c r="D191" s="1003"/>
      <c r="E191" s="1003"/>
      <c r="F191" s="1004"/>
      <c r="G191" s="1005"/>
      <c r="H191" s="1006"/>
      <c r="I191" s="1006"/>
      <c r="J191" s="1006"/>
      <c r="K191" s="1007"/>
      <c r="L191" s="715"/>
      <c r="M191" s="715"/>
      <c r="N191" s="715"/>
      <c r="O191" s="715"/>
      <c r="P191" s="715"/>
      <c r="Q191" s="715"/>
      <c r="R191" s="715"/>
      <c r="S191" s="716"/>
      <c r="T191" s="717"/>
      <c r="U191" s="720">
        <f t="shared" si="57"/>
        <v>0</v>
      </c>
      <c r="V191" s="721">
        <f t="shared" si="58"/>
        <v>0</v>
      </c>
      <c r="W191" s="722">
        <f t="shared" si="59"/>
        <v>0</v>
      </c>
      <c r="X191" s="442"/>
      <c r="Y191" s="442"/>
      <c r="Z191" s="442"/>
      <c r="AA191" s="442"/>
      <c r="AB191" s="442"/>
      <c r="AC191" s="442"/>
      <c r="AD191" s="442"/>
      <c r="AE191" s="442"/>
      <c r="AF191" s="442"/>
      <c r="AG191" s="442"/>
      <c r="AH191" s="442"/>
      <c r="AI191" s="442"/>
      <c r="AJ191" s="442"/>
      <c r="AK191" s="442"/>
      <c r="AL191" s="442"/>
      <c r="AM191" s="442"/>
      <c r="AN191" s="442"/>
      <c r="AO191" s="442"/>
      <c r="AP191" s="442"/>
      <c r="AQ191" s="442"/>
      <c r="AR191" s="442"/>
      <c r="AS191" s="442"/>
      <c r="AT191" s="442"/>
      <c r="AU191" s="442"/>
      <c r="AV191" s="442"/>
      <c r="AW191" s="442"/>
      <c r="AX191" s="442"/>
      <c r="AY191" s="442"/>
      <c r="AZ191" s="442"/>
    </row>
    <row r="192" spans="2:52" s="19" customFormat="1" ht="9.9499999999999993" hidden="1" customHeight="1" outlineLevel="1">
      <c r="B192" s="435"/>
      <c r="C192" s="437"/>
      <c r="D192" s="437"/>
      <c r="E192" s="437"/>
      <c r="F192" s="437"/>
      <c r="G192" s="666"/>
      <c r="H192" s="666"/>
      <c r="I192" s="666"/>
      <c r="J192" s="666"/>
      <c r="K192" s="666"/>
      <c r="L192" s="438"/>
      <c r="M192" s="438"/>
      <c r="N192" s="438"/>
      <c r="O192" s="438"/>
      <c r="P192" s="438"/>
      <c r="Q192" s="438"/>
      <c r="R192" s="438"/>
      <c r="S192" s="438"/>
      <c r="T192" s="439"/>
      <c r="U192" s="439"/>
      <c r="V192" s="439"/>
      <c r="W192" s="667"/>
      <c r="X192" s="668"/>
      <c r="Y192" s="668"/>
      <c r="Z192" s="668"/>
      <c r="AA192" s="668"/>
      <c r="AB192" s="668"/>
      <c r="AC192" s="668"/>
      <c r="AD192" s="668"/>
      <c r="AE192" s="668"/>
      <c r="AF192" s="668"/>
      <c r="AG192" s="668"/>
      <c r="AH192" s="668"/>
      <c r="AI192" s="668"/>
      <c r="AJ192" s="668"/>
      <c r="AK192" s="668"/>
      <c r="AL192" s="668"/>
      <c r="AM192" s="668"/>
      <c r="AN192" s="668"/>
      <c r="AO192" s="668"/>
      <c r="AP192" s="668"/>
      <c r="AQ192" s="668"/>
      <c r="AR192" s="668"/>
      <c r="AS192" s="668"/>
      <c r="AT192" s="668"/>
      <c r="AU192" s="668"/>
      <c r="AV192" s="668"/>
      <c r="AW192" s="668"/>
      <c r="AX192" s="668"/>
      <c r="AY192" s="668"/>
      <c r="AZ192" s="668"/>
    </row>
    <row r="193" spans="2:52" ht="20.100000000000001" customHeight="1" collapsed="1">
      <c r="B193" s="32">
        <f>B181+1</f>
        <v>16</v>
      </c>
      <c r="C193" s="1013"/>
      <c r="D193" s="1014"/>
      <c r="E193" s="1014"/>
      <c r="F193" s="1015"/>
      <c r="G193" s="1016"/>
      <c r="H193" s="1017"/>
      <c r="I193" s="1017"/>
      <c r="J193" s="1017"/>
      <c r="K193" s="1018"/>
      <c r="L193" s="701">
        <f t="shared" ref="L193:R193" si="60">SUM(L194:L203)</f>
        <v>0</v>
      </c>
      <c r="M193" s="702">
        <f t="shared" si="60"/>
        <v>0</v>
      </c>
      <c r="N193" s="703">
        <f t="shared" si="60"/>
        <v>0</v>
      </c>
      <c r="O193" s="703">
        <f t="shared" si="60"/>
        <v>0</v>
      </c>
      <c r="P193" s="702">
        <f t="shared" si="60"/>
        <v>0</v>
      </c>
      <c r="Q193" s="704">
        <f t="shared" si="60"/>
        <v>0</v>
      </c>
      <c r="R193" s="701">
        <f t="shared" si="60"/>
        <v>0</v>
      </c>
      <c r="S193" s="705">
        <v>1</v>
      </c>
      <c r="T193" s="706">
        <f>(S194*T194)+(S195*T195)+(S196*T196)+(S197*T197)+(S198*T198)+(S199*T199)+(S200*T200)+(S201*T201)+(S202*T202)+(S203*T203)</f>
        <v>0</v>
      </c>
      <c r="U193" s="665">
        <f t="shared" ref="U193:U203" si="61">S193*T193*(1+MGKZ)*(1+Gewinn)*(1+Sicherheit)</f>
        <v>0</v>
      </c>
      <c r="V193" s="643">
        <f t="shared" ref="V193:V203" si="62">R193*Fertigung</f>
        <v>0</v>
      </c>
      <c r="W193" s="50">
        <f t="shared" ref="W193:W203" si="63">L193*$E$6+M193*$M$6+N193*$M$7+O193*$M$8+P193*$E$7+Q193*$M$9+U193+V193</f>
        <v>0</v>
      </c>
      <c r="X193" s="442"/>
      <c r="Y193" s="442"/>
      <c r="Z193" s="442"/>
      <c r="AA193" s="442"/>
      <c r="AB193" s="442"/>
      <c r="AC193" s="442"/>
      <c r="AD193" s="442"/>
      <c r="AE193" s="442"/>
      <c r="AF193" s="442"/>
      <c r="AG193" s="442"/>
      <c r="AH193" s="442"/>
      <c r="AI193" s="442"/>
      <c r="AJ193" s="442"/>
      <c r="AK193" s="442"/>
      <c r="AL193" s="442"/>
      <c r="AM193" s="442"/>
      <c r="AN193" s="442"/>
      <c r="AO193" s="442"/>
      <c r="AP193" s="442"/>
      <c r="AQ193" s="442"/>
      <c r="AR193" s="442"/>
      <c r="AS193" s="442"/>
      <c r="AT193" s="442"/>
      <c r="AU193" s="442"/>
      <c r="AV193" s="442"/>
      <c r="AW193" s="442"/>
      <c r="AX193" s="442"/>
      <c r="AY193" s="442"/>
      <c r="AZ193" s="442"/>
    </row>
    <row r="194" spans="2:52" ht="20.100000000000001" hidden="1" customHeight="1" outlineLevel="1">
      <c r="B194" s="433"/>
      <c r="C194" s="1002"/>
      <c r="D194" s="1003"/>
      <c r="E194" s="1003"/>
      <c r="F194" s="1004"/>
      <c r="G194" s="1005"/>
      <c r="H194" s="1006"/>
      <c r="I194" s="1006"/>
      <c r="J194" s="1006"/>
      <c r="K194" s="1007"/>
      <c r="L194" s="715"/>
      <c r="M194" s="715"/>
      <c r="N194" s="715"/>
      <c r="O194" s="715"/>
      <c r="P194" s="715"/>
      <c r="Q194" s="715"/>
      <c r="R194" s="715"/>
      <c r="S194" s="716"/>
      <c r="T194" s="717"/>
      <c r="U194" s="720">
        <f t="shared" si="61"/>
        <v>0</v>
      </c>
      <c r="V194" s="721">
        <f t="shared" si="62"/>
        <v>0</v>
      </c>
      <c r="W194" s="722">
        <f t="shared" si="63"/>
        <v>0</v>
      </c>
      <c r="X194" s="442"/>
      <c r="Y194" s="442"/>
      <c r="Z194" s="442"/>
      <c r="AA194" s="442"/>
      <c r="AB194" s="442"/>
      <c r="AC194" s="442"/>
      <c r="AD194" s="442"/>
      <c r="AE194" s="442"/>
      <c r="AF194" s="442"/>
      <c r="AG194" s="442"/>
      <c r="AH194" s="442"/>
      <c r="AI194" s="442"/>
      <c r="AJ194" s="442"/>
      <c r="AK194" s="442"/>
      <c r="AL194" s="442"/>
      <c r="AM194" s="442"/>
      <c r="AN194" s="442"/>
      <c r="AO194" s="442"/>
      <c r="AP194" s="442"/>
      <c r="AQ194" s="442"/>
      <c r="AR194" s="442"/>
      <c r="AS194" s="442"/>
      <c r="AT194" s="442"/>
      <c r="AU194" s="442"/>
      <c r="AV194" s="442"/>
      <c r="AW194" s="442"/>
      <c r="AX194" s="442"/>
      <c r="AY194" s="442"/>
      <c r="AZ194" s="442"/>
    </row>
    <row r="195" spans="2:52" ht="20.100000000000001" hidden="1" customHeight="1" outlineLevel="1">
      <c r="B195" s="434"/>
      <c r="C195" s="1002"/>
      <c r="D195" s="1003"/>
      <c r="E195" s="1003"/>
      <c r="F195" s="1004"/>
      <c r="G195" s="1005"/>
      <c r="H195" s="1006"/>
      <c r="I195" s="1006"/>
      <c r="J195" s="1006"/>
      <c r="K195" s="1007"/>
      <c r="L195" s="715"/>
      <c r="M195" s="715"/>
      <c r="N195" s="715"/>
      <c r="O195" s="715"/>
      <c r="P195" s="715"/>
      <c r="Q195" s="715"/>
      <c r="R195" s="715"/>
      <c r="S195" s="716"/>
      <c r="T195" s="717"/>
      <c r="U195" s="720">
        <f t="shared" si="61"/>
        <v>0</v>
      </c>
      <c r="V195" s="721">
        <f t="shared" si="62"/>
        <v>0</v>
      </c>
      <c r="W195" s="722">
        <f t="shared" si="63"/>
        <v>0</v>
      </c>
      <c r="X195" s="442"/>
      <c r="Y195" s="442"/>
      <c r="Z195" s="442"/>
      <c r="AA195" s="442"/>
      <c r="AB195" s="442"/>
      <c r="AC195" s="442"/>
      <c r="AD195" s="442"/>
      <c r="AE195" s="442"/>
      <c r="AF195" s="442"/>
      <c r="AG195" s="442"/>
      <c r="AH195" s="442"/>
      <c r="AI195" s="442"/>
      <c r="AJ195" s="442"/>
      <c r="AK195" s="442"/>
      <c r="AL195" s="442"/>
      <c r="AM195" s="442"/>
      <c r="AN195" s="442"/>
      <c r="AO195" s="442"/>
      <c r="AP195" s="442"/>
      <c r="AQ195" s="442"/>
      <c r="AR195" s="442"/>
      <c r="AS195" s="442"/>
      <c r="AT195" s="442"/>
      <c r="AU195" s="442"/>
      <c r="AV195" s="442"/>
      <c r="AW195" s="442"/>
      <c r="AX195" s="442"/>
      <c r="AY195" s="442"/>
      <c r="AZ195" s="442"/>
    </row>
    <row r="196" spans="2:52" ht="20.100000000000001" hidden="1" customHeight="1" outlineLevel="1">
      <c r="B196" s="434"/>
      <c r="C196" s="1002"/>
      <c r="D196" s="1003"/>
      <c r="E196" s="1003"/>
      <c r="F196" s="1004"/>
      <c r="G196" s="1005"/>
      <c r="H196" s="1006"/>
      <c r="I196" s="1006"/>
      <c r="J196" s="1006"/>
      <c r="K196" s="1007"/>
      <c r="L196" s="715"/>
      <c r="M196" s="715"/>
      <c r="N196" s="715"/>
      <c r="O196" s="715"/>
      <c r="P196" s="715"/>
      <c r="Q196" s="715"/>
      <c r="R196" s="715"/>
      <c r="S196" s="716"/>
      <c r="T196" s="717"/>
      <c r="U196" s="720">
        <f t="shared" si="61"/>
        <v>0</v>
      </c>
      <c r="V196" s="721">
        <f t="shared" si="62"/>
        <v>0</v>
      </c>
      <c r="W196" s="722">
        <f t="shared" si="63"/>
        <v>0</v>
      </c>
      <c r="X196" s="442"/>
      <c r="Y196" s="442"/>
      <c r="Z196" s="442"/>
      <c r="AA196" s="442"/>
      <c r="AB196" s="442"/>
      <c r="AC196" s="442"/>
      <c r="AD196" s="442"/>
      <c r="AE196" s="442"/>
      <c r="AF196" s="442"/>
      <c r="AG196" s="442"/>
      <c r="AH196" s="442"/>
      <c r="AI196" s="442"/>
      <c r="AJ196" s="442"/>
      <c r="AK196" s="442"/>
      <c r="AL196" s="442"/>
      <c r="AM196" s="442"/>
      <c r="AN196" s="442"/>
      <c r="AO196" s="442"/>
      <c r="AP196" s="442"/>
      <c r="AQ196" s="442"/>
      <c r="AR196" s="442"/>
      <c r="AS196" s="442"/>
      <c r="AT196" s="442"/>
      <c r="AU196" s="442"/>
      <c r="AV196" s="442"/>
      <c r="AW196" s="442"/>
      <c r="AX196" s="442"/>
      <c r="AY196" s="442"/>
      <c r="AZ196" s="442"/>
    </row>
    <row r="197" spans="2:52" ht="20.100000000000001" hidden="1" customHeight="1" outlineLevel="1">
      <c r="B197" s="434"/>
      <c r="C197" s="1002"/>
      <c r="D197" s="1003"/>
      <c r="E197" s="1003"/>
      <c r="F197" s="1004"/>
      <c r="G197" s="1005"/>
      <c r="H197" s="1006"/>
      <c r="I197" s="1006"/>
      <c r="J197" s="1006"/>
      <c r="K197" s="1007"/>
      <c r="L197" s="715"/>
      <c r="M197" s="715"/>
      <c r="N197" s="715"/>
      <c r="O197" s="715"/>
      <c r="P197" s="715"/>
      <c r="Q197" s="715"/>
      <c r="R197" s="715"/>
      <c r="S197" s="716"/>
      <c r="T197" s="717"/>
      <c r="U197" s="720">
        <f t="shared" si="61"/>
        <v>0</v>
      </c>
      <c r="V197" s="721">
        <f t="shared" si="62"/>
        <v>0</v>
      </c>
      <c r="W197" s="722">
        <f t="shared" si="63"/>
        <v>0</v>
      </c>
      <c r="X197" s="442"/>
      <c r="Y197" s="442"/>
      <c r="Z197" s="442"/>
      <c r="AA197" s="442"/>
      <c r="AB197" s="442"/>
      <c r="AC197" s="442"/>
      <c r="AD197" s="442"/>
      <c r="AE197" s="442"/>
      <c r="AF197" s="442"/>
      <c r="AG197" s="442"/>
      <c r="AH197" s="442"/>
      <c r="AI197" s="442"/>
      <c r="AJ197" s="442"/>
      <c r="AK197" s="442"/>
      <c r="AL197" s="442"/>
      <c r="AM197" s="442"/>
      <c r="AN197" s="442"/>
      <c r="AO197" s="442"/>
      <c r="AP197" s="442"/>
      <c r="AQ197" s="442"/>
      <c r="AR197" s="442"/>
      <c r="AS197" s="442"/>
      <c r="AT197" s="442"/>
      <c r="AU197" s="442"/>
      <c r="AV197" s="442"/>
      <c r="AW197" s="442"/>
      <c r="AX197" s="442"/>
      <c r="AY197" s="442"/>
      <c r="AZ197" s="442"/>
    </row>
    <row r="198" spans="2:52" ht="20.100000000000001" hidden="1" customHeight="1" outlineLevel="1">
      <c r="B198" s="434"/>
      <c r="C198" s="1002"/>
      <c r="D198" s="1003"/>
      <c r="E198" s="1003"/>
      <c r="F198" s="1004"/>
      <c r="G198" s="1005"/>
      <c r="H198" s="1006"/>
      <c r="I198" s="1006"/>
      <c r="J198" s="1006"/>
      <c r="K198" s="1007"/>
      <c r="L198" s="715"/>
      <c r="M198" s="715"/>
      <c r="N198" s="715"/>
      <c r="O198" s="715"/>
      <c r="P198" s="715"/>
      <c r="Q198" s="715"/>
      <c r="R198" s="715"/>
      <c r="S198" s="716"/>
      <c r="T198" s="717"/>
      <c r="U198" s="720">
        <f t="shared" si="61"/>
        <v>0</v>
      </c>
      <c r="V198" s="721">
        <f t="shared" si="62"/>
        <v>0</v>
      </c>
      <c r="W198" s="722">
        <f t="shared" si="63"/>
        <v>0</v>
      </c>
      <c r="X198" s="442"/>
      <c r="Y198" s="442"/>
      <c r="Z198" s="442"/>
      <c r="AA198" s="442"/>
      <c r="AB198" s="442"/>
      <c r="AC198" s="442"/>
      <c r="AD198" s="442"/>
      <c r="AE198" s="442"/>
      <c r="AF198" s="442"/>
      <c r="AG198" s="442"/>
      <c r="AH198" s="442"/>
      <c r="AI198" s="442"/>
      <c r="AJ198" s="442"/>
      <c r="AK198" s="442"/>
      <c r="AL198" s="442"/>
      <c r="AM198" s="442"/>
      <c r="AN198" s="442"/>
      <c r="AO198" s="442"/>
      <c r="AP198" s="442"/>
      <c r="AQ198" s="442"/>
      <c r="AR198" s="442"/>
      <c r="AS198" s="442"/>
      <c r="AT198" s="442"/>
      <c r="AU198" s="442"/>
      <c r="AV198" s="442"/>
      <c r="AW198" s="442"/>
      <c r="AX198" s="442"/>
      <c r="AY198" s="442"/>
      <c r="AZ198" s="442"/>
    </row>
    <row r="199" spans="2:52" ht="20.100000000000001" hidden="1" customHeight="1" outlineLevel="1">
      <c r="B199" s="434"/>
      <c r="C199" s="1002"/>
      <c r="D199" s="1003"/>
      <c r="E199" s="1003"/>
      <c r="F199" s="1004"/>
      <c r="G199" s="1005"/>
      <c r="H199" s="1006"/>
      <c r="I199" s="1006"/>
      <c r="J199" s="1006"/>
      <c r="K199" s="1007"/>
      <c r="L199" s="715"/>
      <c r="M199" s="715"/>
      <c r="N199" s="715"/>
      <c r="O199" s="715"/>
      <c r="P199" s="715"/>
      <c r="Q199" s="715"/>
      <c r="R199" s="715"/>
      <c r="S199" s="716"/>
      <c r="T199" s="717"/>
      <c r="U199" s="720">
        <f t="shared" si="61"/>
        <v>0</v>
      </c>
      <c r="V199" s="721">
        <f t="shared" si="62"/>
        <v>0</v>
      </c>
      <c r="W199" s="722">
        <f t="shared" si="63"/>
        <v>0</v>
      </c>
      <c r="X199" s="442"/>
      <c r="Y199" s="442"/>
      <c r="Z199" s="442"/>
      <c r="AA199" s="442"/>
      <c r="AB199" s="442"/>
      <c r="AC199" s="442"/>
      <c r="AD199" s="442"/>
      <c r="AE199" s="442"/>
      <c r="AF199" s="442"/>
      <c r="AG199" s="442"/>
      <c r="AH199" s="442"/>
      <c r="AI199" s="442"/>
      <c r="AJ199" s="442"/>
      <c r="AK199" s="442"/>
      <c r="AL199" s="442"/>
      <c r="AM199" s="442"/>
      <c r="AN199" s="442"/>
      <c r="AO199" s="442"/>
      <c r="AP199" s="442"/>
      <c r="AQ199" s="442"/>
      <c r="AR199" s="442"/>
      <c r="AS199" s="442"/>
      <c r="AT199" s="442"/>
      <c r="AU199" s="442"/>
      <c r="AV199" s="442"/>
      <c r="AW199" s="442"/>
      <c r="AX199" s="442"/>
      <c r="AY199" s="442"/>
      <c r="AZ199" s="442"/>
    </row>
    <row r="200" spans="2:52" ht="20.100000000000001" hidden="1" customHeight="1" outlineLevel="1">
      <c r="B200" s="434"/>
      <c r="C200" s="1002"/>
      <c r="D200" s="1003"/>
      <c r="E200" s="1003"/>
      <c r="F200" s="1004"/>
      <c r="G200" s="1005"/>
      <c r="H200" s="1006"/>
      <c r="I200" s="1006"/>
      <c r="J200" s="1006"/>
      <c r="K200" s="1007"/>
      <c r="L200" s="715"/>
      <c r="M200" s="715"/>
      <c r="N200" s="715"/>
      <c r="O200" s="715"/>
      <c r="P200" s="715"/>
      <c r="Q200" s="715"/>
      <c r="R200" s="715"/>
      <c r="S200" s="716"/>
      <c r="T200" s="717"/>
      <c r="U200" s="720">
        <f t="shared" si="61"/>
        <v>0</v>
      </c>
      <c r="V200" s="721">
        <f t="shared" si="62"/>
        <v>0</v>
      </c>
      <c r="W200" s="722">
        <f t="shared" si="63"/>
        <v>0</v>
      </c>
      <c r="X200" s="442"/>
      <c r="Y200" s="442"/>
      <c r="Z200" s="442"/>
      <c r="AA200" s="442"/>
      <c r="AB200" s="442"/>
      <c r="AC200" s="442"/>
      <c r="AD200" s="442"/>
      <c r="AE200" s="442"/>
      <c r="AF200" s="442"/>
      <c r="AG200" s="442"/>
      <c r="AH200" s="442"/>
      <c r="AI200" s="442"/>
      <c r="AJ200" s="442"/>
      <c r="AK200" s="442"/>
      <c r="AL200" s="442"/>
      <c r="AM200" s="442"/>
      <c r="AN200" s="442"/>
      <c r="AO200" s="442"/>
      <c r="AP200" s="442"/>
      <c r="AQ200" s="442"/>
      <c r="AR200" s="442"/>
      <c r="AS200" s="442"/>
      <c r="AT200" s="442"/>
      <c r="AU200" s="442"/>
      <c r="AV200" s="442"/>
      <c r="AW200" s="442"/>
      <c r="AX200" s="442"/>
      <c r="AY200" s="442"/>
      <c r="AZ200" s="442"/>
    </row>
    <row r="201" spans="2:52" ht="20.100000000000001" hidden="1" customHeight="1" outlineLevel="1">
      <c r="B201" s="434"/>
      <c r="C201" s="1002"/>
      <c r="D201" s="1003"/>
      <c r="E201" s="1003"/>
      <c r="F201" s="1004"/>
      <c r="G201" s="1005"/>
      <c r="H201" s="1006"/>
      <c r="I201" s="1006"/>
      <c r="J201" s="1006"/>
      <c r="K201" s="1007"/>
      <c r="L201" s="715"/>
      <c r="M201" s="715"/>
      <c r="N201" s="715"/>
      <c r="O201" s="715"/>
      <c r="P201" s="715"/>
      <c r="Q201" s="715"/>
      <c r="R201" s="715"/>
      <c r="S201" s="716"/>
      <c r="T201" s="717"/>
      <c r="U201" s="720">
        <f t="shared" si="61"/>
        <v>0</v>
      </c>
      <c r="V201" s="721">
        <f t="shared" si="62"/>
        <v>0</v>
      </c>
      <c r="W201" s="722">
        <f t="shared" si="63"/>
        <v>0</v>
      </c>
      <c r="X201" s="442"/>
      <c r="Y201" s="442"/>
      <c r="Z201" s="442"/>
      <c r="AA201" s="442"/>
      <c r="AB201" s="442"/>
      <c r="AC201" s="442"/>
      <c r="AD201" s="442"/>
      <c r="AE201" s="442"/>
      <c r="AF201" s="442"/>
      <c r="AG201" s="442"/>
      <c r="AH201" s="442"/>
      <c r="AI201" s="442"/>
      <c r="AJ201" s="442"/>
      <c r="AK201" s="442"/>
      <c r="AL201" s="442"/>
      <c r="AM201" s="442"/>
      <c r="AN201" s="442"/>
      <c r="AO201" s="442"/>
      <c r="AP201" s="442"/>
      <c r="AQ201" s="442"/>
      <c r="AR201" s="442"/>
      <c r="AS201" s="442"/>
      <c r="AT201" s="442"/>
      <c r="AU201" s="442"/>
      <c r="AV201" s="442"/>
      <c r="AW201" s="442"/>
      <c r="AX201" s="442"/>
      <c r="AY201" s="442"/>
      <c r="AZ201" s="442"/>
    </row>
    <row r="202" spans="2:52" ht="20.100000000000001" hidden="1" customHeight="1" outlineLevel="1">
      <c r="B202" s="434"/>
      <c r="C202" s="1002"/>
      <c r="D202" s="1003"/>
      <c r="E202" s="1003"/>
      <c r="F202" s="1004"/>
      <c r="G202" s="1005"/>
      <c r="H202" s="1006"/>
      <c r="I202" s="1006"/>
      <c r="J202" s="1006"/>
      <c r="K202" s="1007"/>
      <c r="L202" s="715"/>
      <c r="M202" s="715"/>
      <c r="N202" s="715"/>
      <c r="O202" s="715"/>
      <c r="P202" s="715"/>
      <c r="Q202" s="715"/>
      <c r="R202" s="715"/>
      <c r="S202" s="716"/>
      <c r="T202" s="717"/>
      <c r="U202" s="720">
        <f t="shared" si="61"/>
        <v>0</v>
      </c>
      <c r="V202" s="721">
        <f t="shared" si="62"/>
        <v>0</v>
      </c>
      <c r="W202" s="722">
        <f t="shared" si="63"/>
        <v>0</v>
      </c>
      <c r="X202" s="442"/>
      <c r="Y202" s="442"/>
      <c r="Z202" s="442"/>
      <c r="AA202" s="442"/>
      <c r="AB202" s="442"/>
      <c r="AC202" s="442"/>
      <c r="AD202" s="442"/>
      <c r="AE202" s="442"/>
      <c r="AF202" s="442"/>
      <c r="AG202" s="442"/>
      <c r="AH202" s="442"/>
      <c r="AI202" s="442"/>
      <c r="AJ202" s="442"/>
      <c r="AK202" s="442"/>
      <c r="AL202" s="442"/>
      <c r="AM202" s="442"/>
      <c r="AN202" s="442"/>
      <c r="AO202" s="442"/>
      <c r="AP202" s="442"/>
      <c r="AQ202" s="442"/>
      <c r="AR202" s="442"/>
      <c r="AS202" s="442"/>
      <c r="AT202" s="442"/>
      <c r="AU202" s="442"/>
      <c r="AV202" s="442"/>
      <c r="AW202" s="442"/>
      <c r="AX202" s="442"/>
      <c r="AY202" s="442"/>
      <c r="AZ202" s="442"/>
    </row>
    <row r="203" spans="2:52" ht="20.100000000000001" hidden="1" customHeight="1" outlineLevel="1">
      <c r="B203" s="434"/>
      <c r="C203" s="1002"/>
      <c r="D203" s="1003"/>
      <c r="E203" s="1003"/>
      <c r="F203" s="1004"/>
      <c r="G203" s="1005"/>
      <c r="H203" s="1006"/>
      <c r="I203" s="1006"/>
      <c r="J203" s="1006"/>
      <c r="K203" s="1007"/>
      <c r="L203" s="715"/>
      <c r="M203" s="715"/>
      <c r="N203" s="715"/>
      <c r="O203" s="715"/>
      <c r="P203" s="715"/>
      <c r="Q203" s="715"/>
      <c r="R203" s="715"/>
      <c r="S203" s="716"/>
      <c r="T203" s="717"/>
      <c r="U203" s="720">
        <f t="shared" si="61"/>
        <v>0</v>
      </c>
      <c r="V203" s="721">
        <f t="shared" si="62"/>
        <v>0</v>
      </c>
      <c r="W203" s="722">
        <f t="shared" si="63"/>
        <v>0</v>
      </c>
      <c r="X203" s="442"/>
      <c r="Y203" s="442"/>
      <c r="Z203" s="442"/>
      <c r="AA203" s="442"/>
      <c r="AB203" s="442"/>
      <c r="AC203" s="442"/>
      <c r="AD203" s="442"/>
      <c r="AE203" s="442"/>
      <c r="AF203" s="442"/>
      <c r="AG203" s="442"/>
      <c r="AH203" s="442"/>
      <c r="AI203" s="442"/>
      <c r="AJ203" s="442"/>
      <c r="AK203" s="442"/>
      <c r="AL203" s="442"/>
      <c r="AM203" s="442"/>
      <c r="AN203" s="442"/>
      <c r="AO203" s="442"/>
      <c r="AP203" s="442"/>
      <c r="AQ203" s="442"/>
      <c r="AR203" s="442"/>
      <c r="AS203" s="442"/>
      <c r="AT203" s="442"/>
      <c r="AU203" s="442"/>
      <c r="AV203" s="442"/>
      <c r="AW203" s="442"/>
      <c r="AX203" s="442"/>
      <c r="AY203" s="442"/>
      <c r="AZ203" s="442"/>
    </row>
    <row r="204" spans="2:52" s="19" customFormat="1" ht="9.9499999999999993" hidden="1" customHeight="1" outlineLevel="1">
      <c r="B204" s="435"/>
      <c r="C204" s="437"/>
      <c r="D204" s="437"/>
      <c r="E204" s="437"/>
      <c r="F204" s="437"/>
      <c r="G204" s="666"/>
      <c r="H204" s="666"/>
      <c r="I204" s="666"/>
      <c r="J204" s="666"/>
      <c r="K204" s="666"/>
      <c r="L204" s="438"/>
      <c r="M204" s="438"/>
      <c r="N204" s="438"/>
      <c r="O204" s="438"/>
      <c r="P204" s="438"/>
      <c r="Q204" s="438"/>
      <c r="R204" s="438"/>
      <c r="S204" s="438"/>
      <c r="T204" s="439"/>
      <c r="U204" s="439"/>
      <c r="V204" s="439"/>
      <c r="W204" s="667"/>
      <c r="X204" s="668"/>
      <c r="Y204" s="668"/>
      <c r="Z204" s="668"/>
      <c r="AA204" s="668"/>
      <c r="AB204" s="668"/>
      <c r="AC204" s="668"/>
      <c r="AD204" s="668"/>
      <c r="AE204" s="668"/>
      <c r="AF204" s="668"/>
      <c r="AG204" s="668"/>
      <c r="AH204" s="668"/>
      <c r="AI204" s="668"/>
      <c r="AJ204" s="668"/>
      <c r="AK204" s="668"/>
      <c r="AL204" s="668"/>
      <c r="AM204" s="668"/>
      <c r="AN204" s="668"/>
      <c r="AO204" s="668"/>
      <c r="AP204" s="668"/>
      <c r="AQ204" s="668"/>
      <c r="AR204" s="668"/>
      <c r="AS204" s="668"/>
      <c r="AT204" s="668"/>
      <c r="AU204" s="668"/>
      <c r="AV204" s="668"/>
      <c r="AW204" s="668"/>
      <c r="AX204" s="668"/>
      <c r="AY204" s="668"/>
      <c r="AZ204" s="668"/>
    </row>
    <row r="205" spans="2:52" ht="20.100000000000001" customHeight="1" collapsed="1">
      <c r="B205" s="32">
        <f>B193+1</f>
        <v>17</v>
      </c>
      <c r="C205" s="1013"/>
      <c r="D205" s="1014"/>
      <c r="E205" s="1014"/>
      <c r="F205" s="1015"/>
      <c r="G205" s="1016"/>
      <c r="H205" s="1017"/>
      <c r="I205" s="1017"/>
      <c r="J205" s="1017"/>
      <c r="K205" s="1018"/>
      <c r="L205" s="701">
        <f t="shared" ref="L205:R205" si="64">SUM(L206:L215)</f>
        <v>0</v>
      </c>
      <c r="M205" s="702">
        <f t="shared" si="64"/>
        <v>0</v>
      </c>
      <c r="N205" s="703">
        <f t="shared" si="64"/>
        <v>0</v>
      </c>
      <c r="O205" s="703">
        <f t="shared" si="64"/>
        <v>0</v>
      </c>
      <c r="P205" s="702">
        <f t="shared" si="64"/>
        <v>0</v>
      </c>
      <c r="Q205" s="704">
        <f t="shared" si="64"/>
        <v>0</v>
      </c>
      <c r="R205" s="701">
        <f t="shared" si="64"/>
        <v>0</v>
      </c>
      <c r="S205" s="705">
        <v>1</v>
      </c>
      <c r="T205" s="706">
        <f>(S206*T206)+(S207*T207)+(S208*T208)+(S209*T209)+(S210*T210)+(S211*T211)+(S212*T212)+(S213*T213)+(S214*T214)+(S215*T215)</f>
        <v>0</v>
      </c>
      <c r="U205" s="665">
        <f t="shared" ref="U205:U215" si="65">S205*T205*(1+MGKZ)*(1+Gewinn)*(1+Sicherheit)</f>
        <v>0</v>
      </c>
      <c r="V205" s="643">
        <f t="shared" ref="V205:V215" si="66">R205*Fertigung</f>
        <v>0</v>
      </c>
      <c r="W205" s="50">
        <f t="shared" ref="W205:W215" si="67">L205*$E$6+M205*$M$6+N205*$M$7+O205*$M$8+P205*$E$7+Q205*$M$9+U205+V205</f>
        <v>0</v>
      </c>
      <c r="X205" s="442"/>
      <c r="Y205" s="442"/>
      <c r="Z205" s="442"/>
      <c r="AA205" s="442"/>
      <c r="AB205" s="442"/>
      <c r="AC205" s="442"/>
      <c r="AD205" s="442"/>
      <c r="AE205" s="442"/>
      <c r="AF205" s="442"/>
      <c r="AG205" s="442"/>
      <c r="AH205" s="442"/>
      <c r="AI205" s="442"/>
      <c r="AJ205" s="442"/>
      <c r="AK205" s="442"/>
      <c r="AL205" s="442"/>
      <c r="AM205" s="442"/>
      <c r="AN205" s="442"/>
      <c r="AO205" s="442"/>
      <c r="AP205" s="442"/>
      <c r="AQ205" s="442"/>
      <c r="AR205" s="442"/>
      <c r="AS205" s="442"/>
      <c r="AT205" s="442"/>
      <c r="AU205" s="442"/>
      <c r="AV205" s="442"/>
      <c r="AW205" s="442"/>
      <c r="AX205" s="442"/>
      <c r="AY205" s="442"/>
      <c r="AZ205" s="442"/>
    </row>
    <row r="206" spans="2:52" ht="20.100000000000001" hidden="1" customHeight="1" outlineLevel="1">
      <c r="B206" s="433"/>
      <c r="C206" s="1002"/>
      <c r="D206" s="1003"/>
      <c r="E206" s="1003"/>
      <c r="F206" s="1004"/>
      <c r="G206" s="1005"/>
      <c r="H206" s="1006"/>
      <c r="I206" s="1006"/>
      <c r="J206" s="1006"/>
      <c r="K206" s="1007"/>
      <c r="L206" s="715"/>
      <c r="M206" s="715"/>
      <c r="N206" s="715"/>
      <c r="O206" s="715"/>
      <c r="P206" s="715"/>
      <c r="Q206" s="715"/>
      <c r="R206" s="715"/>
      <c r="S206" s="716"/>
      <c r="T206" s="717"/>
      <c r="U206" s="720">
        <f t="shared" si="65"/>
        <v>0</v>
      </c>
      <c r="V206" s="721">
        <f t="shared" si="66"/>
        <v>0</v>
      </c>
      <c r="W206" s="722">
        <f t="shared" si="67"/>
        <v>0</v>
      </c>
      <c r="X206" s="442"/>
      <c r="Y206" s="442"/>
      <c r="Z206" s="442"/>
      <c r="AA206" s="442"/>
      <c r="AB206" s="442"/>
      <c r="AC206" s="442"/>
      <c r="AD206" s="442"/>
      <c r="AE206" s="442"/>
      <c r="AF206" s="442"/>
      <c r="AG206" s="442"/>
      <c r="AH206" s="442"/>
      <c r="AI206" s="442"/>
      <c r="AJ206" s="442"/>
      <c r="AK206" s="442"/>
      <c r="AL206" s="442"/>
      <c r="AM206" s="442"/>
      <c r="AN206" s="442"/>
      <c r="AO206" s="442"/>
      <c r="AP206" s="442"/>
      <c r="AQ206" s="442"/>
      <c r="AR206" s="442"/>
      <c r="AS206" s="442"/>
      <c r="AT206" s="442"/>
      <c r="AU206" s="442"/>
      <c r="AV206" s="442"/>
      <c r="AW206" s="442"/>
      <c r="AX206" s="442"/>
      <c r="AY206" s="442"/>
      <c r="AZ206" s="442"/>
    </row>
    <row r="207" spans="2:52" ht="20.100000000000001" hidden="1" customHeight="1" outlineLevel="1">
      <c r="B207" s="434"/>
      <c r="C207" s="1002"/>
      <c r="D207" s="1003"/>
      <c r="E207" s="1003"/>
      <c r="F207" s="1004"/>
      <c r="G207" s="1005"/>
      <c r="H207" s="1006"/>
      <c r="I207" s="1006"/>
      <c r="J207" s="1006"/>
      <c r="K207" s="1007"/>
      <c r="L207" s="715"/>
      <c r="M207" s="715"/>
      <c r="N207" s="715"/>
      <c r="O207" s="715"/>
      <c r="P207" s="715"/>
      <c r="Q207" s="715"/>
      <c r="R207" s="715"/>
      <c r="S207" s="716"/>
      <c r="T207" s="717"/>
      <c r="U207" s="720">
        <f t="shared" si="65"/>
        <v>0</v>
      </c>
      <c r="V207" s="721">
        <f t="shared" si="66"/>
        <v>0</v>
      </c>
      <c r="W207" s="722">
        <f t="shared" si="67"/>
        <v>0</v>
      </c>
      <c r="X207" s="442"/>
      <c r="Y207" s="442"/>
      <c r="Z207" s="442"/>
      <c r="AA207" s="442"/>
      <c r="AB207" s="442"/>
      <c r="AC207" s="442"/>
      <c r="AD207" s="442"/>
      <c r="AE207" s="442"/>
      <c r="AF207" s="442"/>
      <c r="AG207" s="442"/>
      <c r="AH207" s="442"/>
      <c r="AI207" s="442"/>
      <c r="AJ207" s="442"/>
      <c r="AK207" s="442"/>
      <c r="AL207" s="442"/>
      <c r="AM207" s="442"/>
      <c r="AN207" s="442"/>
      <c r="AO207" s="442"/>
      <c r="AP207" s="442"/>
      <c r="AQ207" s="442"/>
      <c r="AR207" s="442"/>
      <c r="AS207" s="442"/>
      <c r="AT207" s="442"/>
      <c r="AU207" s="442"/>
      <c r="AV207" s="442"/>
      <c r="AW207" s="442"/>
      <c r="AX207" s="442"/>
      <c r="AY207" s="442"/>
      <c r="AZ207" s="442"/>
    </row>
    <row r="208" spans="2:52" ht="20.100000000000001" hidden="1" customHeight="1" outlineLevel="1">
      <c r="B208" s="434"/>
      <c r="C208" s="1002"/>
      <c r="D208" s="1003"/>
      <c r="E208" s="1003"/>
      <c r="F208" s="1004"/>
      <c r="G208" s="1005"/>
      <c r="H208" s="1006"/>
      <c r="I208" s="1006"/>
      <c r="J208" s="1006"/>
      <c r="K208" s="1007"/>
      <c r="L208" s="715"/>
      <c r="M208" s="715"/>
      <c r="N208" s="715"/>
      <c r="O208" s="715"/>
      <c r="P208" s="715"/>
      <c r="Q208" s="715"/>
      <c r="R208" s="715"/>
      <c r="S208" s="716"/>
      <c r="T208" s="717"/>
      <c r="U208" s="720">
        <f t="shared" si="65"/>
        <v>0</v>
      </c>
      <c r="V208" s="721">
        <f t="shared" si="66"/>
        <v>0</v>
      </c>
      <c r="W208" s="722">
        <f t="shared" si="67"/>
        <v>0</v>
      </c>
      <c r="X208" s="442"/>
      <c r="Y208" s="442"/>
      <c r="Z208" s="442"/>
      <c r="AA208" s="442"/>
      <c r="AB208" s="442"/>
      <c r="AC208" s="442"/>
      <c r="AD208" s="442"/>
      <c r="AE208" s="442"/>
      <c r="AF208" s="442"/>
      <c r="AG208" s="442"/>
      <c r="AH208" s="442"/>
      <c r="AI208" s="442"/>
      <c r="AJ208" s="442"/>
      <c r="AK208" s="442"/>
      <c r="AL208" s="442"/>
      <c r="AM208" s="442"/>
      <c r="AN208" s="442"/>
      <c r="AO208" s="442"/>
      <c r="AP208" s="442"/>
      <c r="AQ208" s="442"/>
      <c r="AR208" s="442"/>
      <c r="AS208" s="442"/>
      <c r="AT208" s="442"/>
      <c r="AU208" s="442"/>
      <c r="AV208" s="442"/>
      <c r="AW208" s="442"/>
      <c r="AX208" s="442"/>
      <c r="AY208" s="442"/>
      <c r="AZ208" s="442"/>
    </row>
    <row r="209" spans="2:52" ht="20.100000000000001" hidden="1" customHeight="1" outlineLevel="1">
      <c r="B209" s="434"/>
      <c r="C209" s="1002"/>
      <c r="D209" s="1003"/>
      <c r="E209" s="1003"/>
      <c r="F209" s="1004"/>
      <c r="G209" s="1005"/>
      <c r="H209" s="1006"/>
      <c r="I209" s="1006"/>
      <c r="J209" s="1006"/>
      <c r="K209" s="1007"/>
      <c r="L209" s="715"/>
      <c r="M209" s="715"/>
      <c r="N209" s="715"/>
      <c r="O209" s="715"/>
      <c r="P209" s="715"/>
      <c r="Q209" s="715"/>
      <c r="R209" s="715"/>
      <c r="S209" s="716"/>
      <c r="T209" s="717"/>
      <c r="U209" s="720">
        <f t="shared" si="65"/>
        <v>0</v>
      </c>
      <c r="V209" s="721">
        <f t="shared" si="66"/>
        <v>0</v>
      </c>
      <c r="W209" s="722">
        <f t="shared" si="67"/>
        <v>0</v>
      </c>
      <c r="X209" s="442"/>
      <c r="Y209" s="442"/>
      <c r="Z209" s="442"/>
      <c r="AA209" s="442"/>
      <c r="AB209" s="442"/>
      <c r="AC209" s="442"/>
      <c r="AD209" s="442"/>
      <c r="AE209" s="442"/>
      <c r="AF209" s="442"/>
      <c r="AG209" s="442"/>
      <c r="AH209" s="442"/>
      <c r="AI209" s="442"/>
      <c r="AJ209" s="442"/>
      <c r="AK209" s="442"/>
      <c r="AL209" s="442"/>
      <c r="AM209" s="442"/>
      <c r="AN209" s="442"/>
      <c r="AO209" s="442"/>
      <c r="AP209" s="442"/>
      <c r="AQ209" s="442"/>
      <c r="AR209" s="442"/>
      <c r="AS209" s="442"/>
      <c r="AT209" s="442"/>
      <c r="AU209" s="442"/>
      <c r="AV209" s="442"/>
      <c r="AW209" s="442"/>
      <c r="AX209" s="442"/>
      <c r="AY209" s="442"/>
      <c r="AZ209" s="442"/>
    </row>
    <row r="210" spans="2:52" ht="20.100000000000001" hidden="1" customHeight="1" outlineLevel="1">
      <c r="B210" s="434"/>
      <c r="C210" s="1002"/>
      <c r="D210" s="1003"/>
      <c r="E210" s="1003"/>
      <c r="F210" s="1004"/>
      <c r="G210" s="1005"/>
      <c r="H210" s="1006"/>
      <c r="I210" s="1006"/>
      <c r="J210" s="1006"/>
      <c r="K210" s="1007"/>
      <c r="L210" s="715"/>
      <c r="M210" s="715"/>
      <c r="N210" s="715"/>
      <c r="O210" s="715"/>
      <c r="P210" s="715"/>
      <c r="Q210" s="715"/>
      <c r="R210" s="715"/>
      <c r="S210" s="716"/>
      <c r="T210" s="717"/>
      <c r="U210" s="720">
        <f t="shared" si="65"/>
        <v>0</v>
      </c>
      <c r="V210" s="721">
        <f t="shared" si="66"/>
        <v>0</v>
      </c>
      <c r="W210" s="722">
        <f t="shared" si="67"/>
        <v>0</v>
      </c>
      <c r="X210" s="442"/>
      <c r="Y210" s="442"/>
      <c r="Z210" s="442"/>
      <c r="AA210" s="442"/>
      <c r="AB210" s="442"/>
      <c r="AC210" s="442"/>
      <c r="AD210" s="442"/>
      <c r="AE210" s="442"/>
      <c r="AF210" s="442"/>
      <c r="AG210" s="442"/>
      <c r="AH210" s="442"/>
      <c r="AI210" s="442"/>
      <c r="AJ210" s="442"/>
      <c r="AK210" s="442"/>
      <c r="AL210" s="442"/>
      <c r="AM210" s="442"/>
      <c r="AN210" s="442"/>
      <c r="AO210" s="442"/>
      <c r="AP210" s="442"/>
      <c r="AQ210" s="442"/>
      <c r="AR210" s="442"/>
      <c r="AS210" s="442"/>
      <c r="AT210" s="442"/>
      <c r="AU210" s="442"/>
      <c r="AV210" s="442"/>
      <c r="AW210" s="442"/>
      <c r="AX210" s="442"/>
      <c r="AY210" s="442"/>
      <c r="AZ210" s="442"/>
    </row>
    <row r="211" spans="2:52" ht="20.100000000000001" hidden="1" customHeight="1" outlineLevel="1">
      <c r="B211" s="434"/>
      <c r="C211" s="1002"/>
      <c r="D211" s="1003"/>
      <c r="E211" s="1003"/>
      <c r="F211" s="1004"/>
      <c r="G211" s="1005"/>
      <c r="H211" s="1006"/>
      <c r="I211" s="1006"/>
      <c r="J211" s="1006"/>
      <c r="K211" s="1007"/>
      <c r="L211" s="715"/>
      <c r="M211" s="715"/>
      <c r="N211" s="715"/>
      <c r="O211" s="715"/>
      <c r="P211" s="715"/>
      <c r="Q211" s="715"/>
      <c r="R211" s="715"/>
      <c r="S211" s="716"/>
      <c r="T211" s="717"/>
      <c r="U211" s="720">
        <f t="shared" si="65"/>
        <v>0</v>
      </c>
      <c r="V211" s="721">
        <f t="shared" si="66"/>
        <v>0</v>
      </c>
      <c r="W211" s="722">
        <f t="shared" si="67"/>
        <v>0</v>
      </c>
      <c r="X211" s="442"/>
      <c r="Y211" s="442"/>
      <c r="Z211" s="442"/>
      <c r="AA211" s="442"/>
      <c r="AB211" s="442"/>
      <c r="AC211" s="442"/>
      <c r="AD211" s="442"/>
      <c r="AE211" s="442"/>
      <c r="AF211" s="442"/>
      <c r="AG211" s="442"/>
      <c r="AH211" s="442"/>
      <c r="AI211" s="442"/>
      <c r="AJ211" s="442"/>
      <c r="AK211" s="442"/>
      <c r="AL211" s="442"/>
      <c r="AM211" s="442"/>
      <c r="AN211" s="442"/>
      <c r="AO211" s="442"/>
      <c r="AP211" s="442"/>
      <c r="AQ211" s="442"/>
      <c r="AR211" s="442"/>
      <c r="AS211" s="442"/>
      <c r="AT211" s="442"/>
      <c r="AU211" s="442"/>
      <c r="AV211" s="442"/>
      <c r="AW211" s="442"/>
      <c r="AX211" s="442"/>
      <c r="AY211" s="442"/>
      <c r="AZ211" s="442"/>
    </row>
    <row r="212" spans="2:52" ht="20.100000000000001" hidden="1" customHeight="1" outlineLevel="1">
      <c r="B212" s="434"/>
      <c r="C212" s="1002"/>
      <c r="D212" s="1003"/>
      <c r="E212" s="1003"/>
      <c r="F212" s="1004"/>
      <c r="G212" s="1005"/>
      <c r="H212" s="1006"/>
      <c r="I212" s="1006"/>
      <c r="J212" s="1006"/>
      <c r="K212" s="1007"/>
      <c r="L212" s="715"/>
      <c r="M212" s="715"/>
      <c r="N212" s="715"/>
      <c r="O212" s="715"/>
      <c r="P212" s="715"/>
      <c r="Q212" s="715"/>
      <c r="R212" s="715"/>
      <c r="S212" s="716"/>
      <c r="T212" s="717"/>
      <c r="U212" s="720">
        <f t="shared" si="65"/>
        <v>0</v>
      </c>
      <c r="V212" s="721">
        <f t="shared" si="66"/>
        <v>0</v>
      </c>
      <c r="W212" s="722">
        <f t="shared" si="67"/>
        <v>0</v>
      </c>
      <c r="X212" s="442"/>
      <c r="Y212" s="442"/>
      <c r="Z212" s="442"/>
      <c r="AA212" s="442"/>
      <c r="AB212" s="442"/>
      <c r="AC212" s="442"/>
      <c r="AD212" s="442"/>
      <c r="AE212" s="442"/>
      <c r="AF212" s="442"/>
      <c r="AG212" s="442"/>
      <c r="AH212" s="442"/>
      <c r="AI212" s="442"/>
      <c r="AJ212" s="442"/>
      <c r="AK212" s="442"/>
      <c r="AL212" s="442"/>
      <c r="AM212" s="442"/>
      <c r="AN212" s="442"/>
      <c r="AO212" s="442"/>
      <c r="AP212" s="442"/>
      <c r="AQ212" s="442"/>
      <c r="AR212" s="442"/>
      <c r="AS212" s="442"/>
      <c r="AT212" s="442"/>
      <c r="AU212" s="442"/>
      <c r="AV212" s="442"/>
      <c r="AW212" s="442"/>
      <c r="AX212" s="442"/>
      <c r="AY212" s="442"/>
      <c r="AZ212" s="442"/>
    </row>
    <row r="213" spans="2:52" ht="20.100000000000001" hidden="1" customHeight="1" outlineLevel="1">
      <c r="B213" s="434"/>
      <c r="C213" s="1002"/>
      <c r="D213" s="1003"/>
      <c r="E213" s="1003"/>
      <c r="F213" s="1004"/>
      <c r="G213" s="1005"/>
      <c r="H213" s="1006"/>
      <c r="I213" s="1006"/>
      <c r="J213" s="1006"/>
      <c r="K213" s="1007"/>
      <c r="L213" s="715"/>
      <c r="M213" s="715"/>
      <c r="N213" s="715"/>
      <c r="O213" s="715"/>
      <c r="P213" s="715"/>
      <c r="Q213" s="715"/>
      <c r="R213" s="715"/>
      <c r="S213" s="716"/>
      <c r="T213" s="717"/>
      <c r="U213" s="720">
        <f t="shared" si="65"/>
        <v>0</v>
      </c>
      <c r="V213" s="721">
        <f t="shared" si="66"/>
        <v>0</v>
      </c>
      <c r="W213" s="722">
        <f t="shared" si="67"/>
        <v>0</v>
      </c>
      <c r="X213" s="442"/>
      <c r="Y213" s="442"/>
      <c r="Z213" s="442"/>
      <c r="AA213" s="442"/>
      <c r="AB213" s="442"/>
      <c r="AC213" s="442"/>
      <c r="AD213" s="442"/>
      <c r="AE213" s="442"/>
      <c r="AF213" s="442"/>
      <c r="AG213" s="442"/>
      <c r="AH213" s="442"/>
      <c r="AI213" s="442"/>
      <c r="AJ213" s="442"/>
      <c r="AK213" s="442"/>
      <c r="AL213" s="442"/>
      <c r="AM213" s="442"/>
      <c r="AN213" s="442"/>
      <c r="AO213" s="442"/>
      <c r="AP213" s="442"/>
      <c r="AQ213" s="442"/>
      <c r="AR213" s="442"/>
      <c r="AS213" s="442"/>
      <c r="AT213" s="442"/>
      <c r="AU213" s="442"/>
      <c r="AV213" s="442"/>
      <c r="AW213" s="442"/>
      <c r="AX213" s="442"/>
      <c r="AY213" s="442"/>
      <c r="AZ213" s="442"/>
    </row>
    <row r="214" spans="2:52" ht="20.100000000000001" hidden="1" customHeight="1" outlineLevel="1">
      <c r="B214" s="434"/>
      <c r="C214" s="1002"/>
      <c r="D214" s="1003"/>
      <c r="E214" s="1003"/>
      <c r="F214" s="1004"/>
      <c r="G214" s="1005"/>
      <c r="H214" s="1006"/>
      <c r="I214" s="1006"/>
      <c r="J214" s="1006"/>
      <c r="K214" s="1007"/>
      <c r="L214" s="715"/>
      <c r="M214" s="715"/>
      <c r="N214" s="715"/>
      <c r="O214" s="715"/>
      <c r="P214" s="715"/>
      <c r="Q214" s="715"/>
      <c r="R214" s="715"/>
      <c r="S214" s="716"/>
      <c r="T214" s="717"/>
      <c r="U214" s="720">
        <f t="shared" si="65"/>
        <v>0</v>
      </c>
      <c r="V214" s="721">
        <f t="shared" si="66"/>
        <v>0</v>
      </c>
      <c r="W214" s="722">
        <f t="shared" si="67"/>
        <v>0</v>
      </c>
      <c r="X214" s="442"/>
      <c r="Y214" s="442"/>
      <c r="Z214" s="442"/>
      <c r="AA214" s="442"/>
      <c r="AB214" s="442"/>
      <c r="AC214" s="442"/>
      <c r="AD214" s="442"/>
      <c r="AE214" s="442"/>
      <c r="AF214" s="442"/>
      <c r="AG214" s="442"/>
      <c r="AH214" s="442"/>
      <c r="AI214" s="442"/>
      <c r="AJ214" s="442"/>
      <c r="AK214" s="442"/>
      <c r="AL214" s="442"/>
      <c r="AM214" s="442"/>
      <c r="AN214" s="442"/>
      <c r="AO214" s="442"/>
      <c r="AP214" s="442"/>
      <c r="AQ214" s="442"/>
      <c r="AR214" s="442"/>
      <c r="AS214" s="442"/>
      <c r="AT214" s="442"/>
      <c r="AU214" s="442"/>
      <c r="AV214" s="442"/>
      <c r="AW214" s="442"/>
      <c r="AX214" s="442"/>
      <c r="AY214" s="442"/>
      <c r="AZ214" s="442"/>
    </row>
    <row r="215" spans="2:52" ht="20.100000000000001" hidden="1" customHeight="1" outlineLevel="1">
      <c r="B215" s="434"/>
      <c r="C215" s="1002"/>
      <c r="D215" s="1003"/>
      <c r="E215" s="1003"/>
      <c r="F215" s="1004"/>
      <c r="G215" s="1005"/>
      <c r="H215" s="1006"/>
      <c r="I215" s="1006"/>
      <c r="J215" s="1006"/>
      <c r="K215" s="1007"/>
      <c r="L215" s="715"/>
      <c r="M215" s="715"/>
      <c r="N215" s="715"/>
      <c r="O215" s="715"/>
      <c r="P215" s="715"/>
      <c r="Q215" s="715"/>
      <c r="R215" s="715"/>
      <c r="S215" s="716"/>
      <c r="T215" s="717"/>
      <c r="U215" s="720">
        <f t="shared" si="65"/>
        <v>0</v>
      </c>
      <c r="V215" s="721">
        <f t="shared" si="66"/>
        <v>0</v>
      </c>
      <c r="W215" s="722">
        <f t="shared" si="67"/>
        <v>0</v>
      </c>
      <c r="X215" s="442"/>
      <c r="Y215" s="442"/>
      <c r="Z215" s="442"/>
      <c r="AA215" s="442"/>
      <c r="AB215" s="442"/>
      <c r="AC215" s="442"/>
      <c r="AD215" s="442"/>
      <c r="AE215" s="442"/>
      <c r="AF215" s="442"/>
      <c r="AG215" s="442"/>
      <c r="AH215" s="442"/>
      <c r="AI215" s="442"/>
      <c r="AJ215" s="442"/>
      <c r="AK215" s="442"/>
      <c r="AL215" s="442"/>
      <c r="AM215" s="442"/>
      <c r="AN215" s="442"/>
      <c r="AO215" s="442"/>
      <c r="AP215" s="442"/>
      <c r="AQ215" s="442"/>
      <c r="AR215" s="442"/>
      <c r="AS215" s="442"/>
      <c r="AT215" s="442"/>
      <c r="AU215" s="442"/>
      <c r="AV215" s="442"/>
      <c r="AW215" s="442"/>
      <c r="AX215" s="442"/>
      <c r="AY215" s="442"/>
      <c r="AZ215" s="442"/>
    </row>
    <row r="216" spans="2:52" s="19" customFormat="1" ht="9.9499999999999993" hidden="1" customHeight="1" outlineLevel="1">
      <c r="B216" s="435"/>
      <c r="C216" s="437"/>
      <c r="D216" s="437"/>
      <c r="E216" s="437"/>
      <c r="F216" s="437"/>
      <c r="G216" s="666"/>
      <c r="H216" s="666"/>
      <c r="I216" s="666"/>
      <c r="J216" s="666"/>
      <c r="K216" s="666"/>
      <c r="L216" s="438"/>
      <c r="M216" s="438"/>
      <c r="N216" s="438"/>
      <c r="O216" s="438"/>
      <c r="P216" s="438"/>
      <c r="Q216" s="438"/>
      <c r="R216" s="438"/>
      <c r="S216" s="438"/>
      <c r="T216" s="439"/>
      <c r="U216" s="439"/>
      <c r="V216" s="439"/>
      <c r="W216" s="667"/>
      <c r="X216" s="668"/>
      <c r="Y216" s="668"/>
      <c r="Z216" s="668"/>
      <c r="AA216" s="668"/>
      <c r="AB216" s="668"/>
      <c r="AC216" s="668"/>
      <c r="AD216" s="668"/>
      <c r="AE216" s="668"/>
      <c r="AF216" s="668"/>
      <c r="AG216" s="668"/>
      <c r="AH216" s="668"/>
      <c r="AI216" s="668"/>
      <c r="AJ216" s="668"/>
      <c r="AK216" s="668"/>
      <c r="AL216" s="668"/>
      <c r="AM216" s="668"/>
      <c r="AN216" s="668"/>
      <c r="AO216" s="668"/>
      <c r="AP216" s="668"/>
      <c r="AQ216" s="668"/>
      <c r="AR216" s="668"/>
      <c r="AS216" s="668"/>
      <c r="AT216" s="668"/>
      <c r="AU216" s="668"/>
      <c r="AV216" s="668"/>
      <c r="AW216" s="668"/>
      <c r="AX216" s="668"/>
      <c r="AY216" s="668"/>
      <c r="AZ216" s="668"/>
    </row>
    <row r="217" spans="2:52" ht="20.100000000000001" customHeight="1" collapsed="1">
      <c r="B217" s="32">
        <f>B205+1</f>
        <v>18</v>
      </c>
      <c r="C217" s="1013"/>
      <c r="D217" s="1014"/>
      <c r="E217" s="1014"/>
      <c r="F217" s="1015"/>
      <c r="G217" s="1016"/>
      <c r="H217" s="1017"/>
      <c r="I217" s="1017"/>
      <c r="J217" s="1017"/>
      <c r="K217" s="1018"/>
      <c r="L217" s="701">
        <f t="shared" ref="L217:R217" si="68">SUM(L218:L227)</f>
        <v>0</v>
      </c>
      <c r="M217" s="702">
        <f t="shared" si="68"/>
        <v>0</v>
      </c>
      <c r="N217" s="703">
        <f t="shared" si="68"/>
        <v>0</v>
      </c>
      <c r="O217" s="703">
        <f t="shared" si="68"/>
        <v>0</v>
      </c>
      <c r="P217" s="702">
        <f t="shared" si="68"/>
        <v>0</v>
      </c>
      <c r="Q217" s="704">
        <f t="shared" si="68"/>
        <v>0</v>
      </c>
      <c r="R217" s="701">
        <f t="shared" si="68"/>
        <v>0</v>
      </c>
      <c r="S217" s="705">
        <v>1</v>
      </c>
      <c r="T217" s="706">
        <f>(S218*T218)+(S219*T219)+(S220*T220)+(S221*T221)+(S222*T222)+(S223*T223)+(S224*T224)+(S225*T225)+(S226*T226)+(S227*T227)</f>
        <v>0</v>
      </c>
      <c r="U217" s="665">
        <f t="shared" ref="U217:U227" si="69">S217*T217*(1+MGKZ)*(1+Gewinn)*(1+Sicherheit)</f>
        <v>0</v>
      </c>
      <c r="V217" s="643">
        <f t="shared" ref="V217:V227" si="70">R217*Fertigung</f>
        <v>0</v>
      </c>
      <c r="W217" s="50">
        <f t="shared" ref="W217:W227" si="71">L217*$E$6+M217*$M$6+N217*$M$7+O217*$M$8+P217*$E$7+Q217*$M$9+U217+V217</f>
        <v>0</v>
      </c>
      <c r="X217" s="442"/>
      <c r="Y217" s="442"/>
      <c r="Z217" s="442"/>
      <c r="AA217" s="442"/>
      <c r="AB217" s="442"/>
      <c r="AC217" s="442"/>
      <c r="AD217" s="442"/>
      <c r="AE217" s="442"/>
      <c r="AF217" s="442"/>
      <c r="AG217" s="442"/>
      <c r="AH217" s="442"/>
      <c r="AI217" s="442"/>
      <c r="AJ217" s="442"/>
      <c r="AK217" s="442"/>
      <c r="AL217" s="442"/>
      <c r="AM217" s="442"/>
      <c r="AN217" s="442"/>
      <c r="AO217" s="442"/>
      <c r="AP217" s="442"/>
      <c r="AQ217" s="442"/>
      <c r="AR217" s="442"/>
      <c r="AS217" s="442"/>
      <c r="AT217" s="442"/>
      <c r="AU217" s="442"/>
      <c r="AV217" s="442"/>
      <c r="AW217" s="442"/>
      <c r="AX217" s="442"/>
      <c r="AY217" s="442"/>
      <c r="AZ217" s="442"/>
    </row>
    <row r="218" spans="2:52" ht="20.100000000000001" hidden="1" customHeight="1" outlineLevel="1">
      <c r="B218" s="433"/>
      <c r="C218" s="1002"/>
      <c r="D218" s="1003"/>
      <c r="E218" s="1003"/>
      <c r="F218" s="1004"/>
      <c r="G218" s="1005"/>
      <c r="H218" s="1006"/>
      <c r="I218" s="1006"/>
      <c r="J218" s="1006"/>
      <c r="K218" s="1007"/>
      <c r="L218" s="715"/>
      <c r="M218" s="715"/>
      <c r="N218" s="715"/>
      <c r="O218" s="715"/>
      <c r="P218" s="715"/>
      <c r="Q218" s="715"/>
      <c r="R218" s="715"/>
      <c r="S218" s="716"/>
      <c r="T218" s="717"/>
      <c r="U218" s="720">
        <f t="shared" si="69"/>
        <v>0</v>
      </c>
      <c r="V218" s="721">
        <f t="shared" si="70"/>
        <v>0</v>
      </c>
      <c r="W218" s="722">
        <f t="shared" si="71"/>
        <v>0</v>
      </c>
      <c r="X218" s="442"/>
      <c r="Y218" s="442"/>
      <c r="Z218" s="442"/>
      <c r="AA218" s="442"/>
      <c r="AB218" s="442"/>
      <c r="AC218" s="442"/>
      <c r="AD218" s="442"/>
      <c r="AE218" s="442"/>
      <c r="AF218" s="442"/>
      <c r="AG218" s="442"/>
      <c r="AH218" s="442"/>
      <c r="AI218" s="442"/>
      <c r="AJ218" s="442"/>
      <c r="AK218" s="442"/>
      <c r="AL218" s="442"/>
      <c r="AM218" s="442"/>
      <c r="AN218" s="442"/>
      <c r="AO218" s="442"/>
      <c r="AP218" s="442"/>
      <c r="AQ218" s="442"/>
      <c r="AR218" s="442"/>
      <c r="AS218" s="442"/>
      <c r="AT218" s="442"/>
      <c r="AU218" s="442"/>
      <c r="AV218" s="442"/>
      <c r="AW218" s="442"/>
      <c r="AX218" s="442"/>
      <c r="AY218" s="442"/>
      <c r="AZ218" s="442"/>
    </row>
    <row r="219" spans="2:52" ht="20.100000000000001" hidden="1" customHeight="1" outlineLevel="1">
      <c r="B219" s="434"/>
      <c r="C219" s="1002"/>
      <c r="D219" s="1003"/>
      <c r="E219" s="1003"/>
      <c r="F219" s="1004"/>
      <c r="G219" s="1005"/>
      <c r="H219" s="1006"/>
      <c r="I219" s="1006"/>
      <c r="J219" s="1006"/>
      <c r="K219" s="1007"/>
      <c r="L219" s="715"/>
      <c r="M219" s="715"/>
      <c r="N219" s="715"/>
      <c r="O219" s="715"/>
      <c r="P219" s="715"/>
      <c r="Q219" s="715"/>
      <c r="R219" s="715"/>
      <c r="S219" s="716"/>
      <c r="T219" s="717"/>
      <c r="U219" s="720">
        <f t="shared" si="69"/>
        <v>0</v>
      </c>
      <c r="V219" s="721">
        <f t="shared" si="70"/>
        <v>0</v>
      </c>
      <c r="W219" s="722">
        <f t="shared" si="71"/>
        <v>0</v>
      </c>
      <c r="X219" s="442"/>
      <c r="Y219" s="442"/>
      <c r="Z219" s="442"/>
      <c r="AA219" s="442"/>
      <c r="AB219" s="442"/>
      <c r="AC219" s="442"/>
      <c r="AD219" s="442"/>
      <c r="AE219" s="442"/>
      <c r="AF219" s="442"/>
      <c r="AG219" s="442"/>
      <c r="AH219" s="442"/>
      <c r="AI219" s="442"/>
      <c r="AJ219" s="442"/>
      <c r="AK219" s="442"/>
      <c r="AL219" s="442"/>
      <c r="AM219" s="442"/>
      <c r="AN219" s="442"/>
      <c r="AO219" s="442"/>
      <c r="AP219" s="442"/>
      <c r="AQ219" s="442"/>
      <c r="AR219" s="442"/>
      <c r="AS219" s="442"/>
      <c r="AT219" s="442"/>
      <c r="AU219" s="442"/>
      <c r="AV219" s="442"/>
      <c r="AW219" s="442"/>
      <c r="AX219" s="442"/>
      <c r="AY219" s="442"/>
      <c r="AZ219" s="442"/>
    </row>
    <row r="220" spans="2:52" ht="20.100000000000001" hidden="1" customHeight="1" outlineLevel="1">
      <c r="B220" s="434"/>
      <c r="C220" s="1002"/>
      <c r="D220" s="1003"/>
      <c r="E220" s="1003"/>
      <c r="F220" s="1004"/>
      <c r="G220" s="1005"/>
      <c r="H220" s="1006"/>
      <c r="I220" s="1006"/>
      <c r="J220" s="1006"/>
      <c r="K220" s="1007"/>
      <c r="L220" s="715"/>
      <c r="M220" s="715"/>
      <c r="N220" s="715"/>
      <c r="O220" s="715"/>
      <c r="P220" s="715"/>
      <c r="Q220" s="715"/>
      <c r="R220" s="715"/>
      <c r="S220" s="716"/>
      <c r="T220" s="717"/>
      <c r="U220" s="720">
        <f t="shared" si="69"/>
        <v>0</v>
      </c>
      <c r="V220" s="721">
        <f t="shared" si="70"/>
        <v>0</v>
      </c>
      <c r="W220" s="722">
        <f t="shared" si="71"/>
        <v>0</v>
      </c>
      <c r="X220" s="442"/>
      <c r="Y220" s="442"/>
      <c r="Z220" s="442"/>
      <c r="AA220" s="442"/>
      <c r="AB220" s="442"/>
      <c r="AC220" s="442"/>
      <c r="AD220" s="442"/>
      <c r="AE220" s="442"/>
      <c r="AF220" s="442"/>
      <c r="AG220" s="442"/>
      <c r="AH220" s="442"/>
      <c r="AI220" s="442"/>
      <c r="AJ220" s="442"/>
      <c r="AK220" s="442"/>
      <c r="AL220" s="442"/>
      <c r="AM220" s="442"/>
      <c r="AN220" s="442"/>
      <c r="AO220" s="442"/>
      <c r="AP220" s="442"/>
      <c r="AQ220" s="442"/>
      <c r="AR220" s="442"/>
      <c r="AS220" s="442"/>
      <c r="AT220" s="442"/>
      <c r="AU220" s="442"/>
      <c r="AV220" s="442"/>
      <c r="AW220" s="442"/>
      <c r="AX220" s="442"/>
      <c r="AY220" s="442"/>
      <c r="AZ220" s="442"/>
    </row>
    <row r="221" spans="2:52" ht="20.100000000000001" hidden="1" customHeight="1" outlineLevel="1">
      <c r="B221" s="434"/>
      <c r="C221" s="1002"/>
      <c r="D221" s="1003"/>
      <c r="E221" s="1003"/>
      <c r="F221" s="1004"/>
      <c r="G221" s="1005"/>
      <c r="H221" s="1006"/>
      <c r="I221" s="1006"/>
      <c r="J221" s="1006"/>
      <c r="K221" s="1007"/>
      <c r="L221" s="715"/>
      <c r="M221" s="715"/>
      <c r="N221" s="715"/>
      <c r="O221" s="715"/>
      <c r="P221" s="715"/>
      <c r="Q221" s="715"/>
      <c r="R221" s="715"/>
      <c r="S221" s="716"/>
      <c r="T221" s="717"/>
      <c r="U221" s="720">
        <f t="shared" si="69"/>
        <v>0</v>
      </c>
      <c r="V221" s="721">
        <f t="shared" si="70"/>
        <v>0</v>
      </c>
      <c r="W221" s="722">
        <f t="shared" si="71"/>
        <v>0</v>
      </c>
      <c r="X221" s="442"/>
      <c r="Y221" s="442"/>
      <c r="Z221" s="442"/>
      <c r="AA221" s="442"/>
      <c r="AB221" s="442"/>
      <c r="AC221" s="442"/>
      <c r="AD221" s="442"/>
      <c r="AE221" s="442"/>
      <c r="AF221" s="442"/>
      <c r="AG221" s="442"/>
      <c r="AH221" s="442"/>
      <c r="AI221" s="442"/>
      <c r="AJ221" s="442"/>
      <c r="AK221" s="442"/>
      <c r="AL221" s="442"/>
      <c r="AM221" s="442"/>
      <c r="AN221" s="442"/>
      <c r="AO221" s="442"/>
      <c r="AP221" s="442"/>
      <c r="AQ221" s="442"/>
      <c r="AR221" s="442"/>
      <c r="AS221" s="442"/>
      <c r="AT221" s="442"/>
      <c r="AU221" s="442"/>
      <c r="AV221" s="442"/>
      <c r="AW221" s="442"/>
      <c r="AX221" s="442"/>
      <c r="AY221" s="442"/>
      <c r="AZ221" s="442"/>
    </row>
    <row r="222" spans="2:52" ht="20.100000000000001" hidden="1" customHeight="1" outlineLevel="1">
      <c r="B222" s="434"/>
      <c r="C222" s="1002"/>
      <c r="D222" s="1003"/>
      <c r="E222" s="1003"/>
      <c r="F222" s="1004"/>
      <c r="G222" s="1005"/>
      <c r="H222" s="1006"/>
      <c r="I222" s="1006"/>
      <c r="J222" s="1006"/>
      <c r="K222" s="1007"/>
      <c r="L222" s="715"/>
      <c r="M222" s="715"/>
      <c r="N222" s="715"/>
      <c r="O222" s="715"/>
      <c r="P222" s="715"/>
      <c r="Q222" s="715"/>
      <c r="R222" s="715"/>
      <c r="S222" s="716"/>
      <c r="T222" s="717"/>
      <c r="U222" s="720">
        <f t="shared" si="69"/>
        <v>0</v>
      </c>
      <c r="V222" s="721">
        <f t="shared" si="70"/>
        <v>0</v>
      </c>
      <c r="W222" s="722">
        <f t="shared" si="71"/>
        <v>0</v>
      </c>
      <c r="X222" s="442"/>
      <c r="Y222" s="442"/>
      <c r="Z222" s="442"/>
      <c r="AA222" s="442"/>
      <c r="AB222" s="442"/>
      <c r="AC222" s="442"/>
      <c r="AD222" s="442"/>
      <c r="AE222" s="442"/>
      <c r="AF222" s="442"/>
      <c r="AG222" s="442"/>
      <c r="AH222" s="442"/>
      <c r="AI222" s="442"/>
      <c r="AJ222" s="442"/>
      <c r="AK222" s="442"/>
      <c r="AL222" s="442"/>
      <c r="AM222" s="442"/>
      <c r="AN222" s="442"/>
      <c r="AO222" s="442"/>
      <c r="AP222" s="442"/>
      <c r="AQ222" s="442"/>
      <c r="AR222" s="442"/>
      <c r="AS222" s="442"/>
      <c r="AT222" s="442"/>
      <c r="AU222" s="442"/>
      <c r="AV222" s="442"/>
      <c r="AW222" s="442"/>
      <c r="AX222" s="442"/>
      <c r="AY222" s="442"/>
      <c r="AZ222" s="442"/>
    </row>
    <row r="223" spans="2:52" ht="20.100000000000001" hidden="1" customHeight="1" outlineLevel="1">
      <c r="B223" s="434"/>
      <c r="C223" s="1002"/>
      <c r="D223" s="1003"/>
      <c r="E223" s="1003"/>
      <c r="F223" s="1004"/>
      <c r="G223" s="1005"/>
      <c r="H223" s="1006"/>
      <c r="I223" s="1006"/>
      <c r="J223" s="1006"/>
      <c r="K223" s="1007"/>
      <c r="L223" s="715"/>
      <c r="M223" s="715"/>
      <c r="N223" s="715"/>
      <c r="O223" s="715"/>
      <c r="P223" s="715"/>
      <c r="Q223" s="715"/>
      <c r="R223" s="715"/>
      <c r="S223" s="716"/>
      <c r="T223" s="717"/>
      <c r="U223" s="720">
        <f t="shared" si="69"/>
        <v>0</v>
      </c>
      <c r="V223" s="721">
        <f t="shared" si="70"/>
        <v>0</v>
      </c>
      <c r="W223" s="722">
        <f t="shared" si="71"/>
        <v>0</v>
      </c>
      <c r="X223" s="442"/>
      <c r="Y223" s="442"/>
      <c r="Z223" s="442"/>
      <c r="AA223" s="442"/>
      <c r="AB223" s="442"/>
      <c r="AC223" s="442"/>
      <c r="AD223" s="442"/>
      <c r="AE223" s="442"/>
      <c r="AF223" s="442"/>
      <c r="AG223" s="442"/>
      <c r="AH223" s="442"/>
      <c r="AI223" s="442"/>
      <c r="AJ223" s="442"/>
      <c r="AK223" s="442"/>
      <c r="AL223" s="442"/>
      <c r="AM223" s="442"/>
      <c r="AN223" s="442"/>
      <c r="AO223" s="442"/>
      <c r="AP223" s="442"/>
      <c r="AQ223" s="442"/>
      <c r="AR223" s="442"/>
      <c r="AS223" s="442"/>
      <c r="AT223" s="442"/>
      <c r="AU223" s="442"/>
      <c r="AV223" s="442"/>
      <c r="AW223" s="442"/>
      <c r="AX223" s="442"/>
      <c r="AY223" s="442"/>
      <c r="AZ223" s="442"/>
    </row>
    <row r="224" spans="2:52" ht="20.100000000000001" hidden="1" customHeight="1" outlineLevel="1">
      <c r="B224" s="434"/>
      <c r="C224" s="1002"/>
      <c r="D224" s="1003"/>
      <c r="E224" s="1003"/>
      <c r="F224" s="1004"/>
      <c r="G224" s="1005"/>
      <c r="H224" s="1006"/>
      <c r="I224" s="1006"/>
      <c r="J224" s="1006"/>
      <c r="K224" s="1007"/>
      <c r="L224" s="715"/>
      <c r="M224" s="715"/>
      <c r="N224" s="715"/>
      <c r="O224" s="715"/>
      <c r="P224" s="715"/>
      <c r="Q224" s="715"/>
      <c r="R224" s="715"/>
      <c r="S224" s="716"/>
      <c r="T224" s="717"/>
      <c r="U224" s="720">
        <f t="shared" si="69"/>
        <v>0</v>
      </c>
      <c r="V224" s="721">
        <f t="shared" si="70"/>
        <v>0</v>
      </c>
      <c r="W224" s="722">
        <f t="shared" si="71"/>
        <v>0</v>
      </c>
      <c r="X224" s="442"/>
      <c r="Y224" s="442"/>
      <c r="Z224" s="442"/>
      <c r="AA224" s="442"/>
      <c r="AB224" s="442"/>
      <c r="AC224" s="442"/>
      <c r="AD224" s="442"/>
      <c r="AE224" s="442"/>
      <c r="AF224" s="442"/>
      <c r="AG224" s="442"/>
      <c r="AH224" s="442"/>
      <c r="AI224" s="442"/>
      <c r="AJ224" s="442"/>
      <c r="AK224" s="442"/>
      <c r="AL224" s="442"/>
      <c r="AM224" s="442"/>
      <c r="AN224" s="442"/>
      <c r="AO224" s="442"/>
      <c r="AP224" s="442"/>
      <c r="AQ224" s="442"/>
      <c r="AR224" s="442"/>
      <c r="AS224" s="442"/>
      <c r="AT224" s="442"/>
      <c r="AU224" s="442"/>
      <c r="AV224" s="442"/>
      <c r="AW224" s="442"/>
      <c r="AX224" s="442"/>
      <c r="AY224" s="442"/>
      <c r="AZ224" s="442"/>
    </row>
    <row r="225" spans="2:52" ht="20.100000000000001" hidden="1" customHeight="1" outlineLevel="1">
      <c r="B225" s="434"/>
      <c r="C225" s="1002"/>
      <c r="D225" s="1003"/>
      <c r="E225" s="1003"/>
      <c r="F225" s="1004"/>
      <c r="G225" s="1005"/>
      <c r="H225" s="1006"/>
      <c r="I225" s="1006"/>
      <c r="J225" s="1006"/>
      <c r="K225" s="1007"/>
      <c r="L225" s="715"/>
      <c r="M225" s="715"/>
      <c r="N225" s="715"/>
      <c r="O225" s="715"/>
      <c r="P225" s="715"/>
      <c r="Q225" s="715"/>
      <c r="R225" s="715"/>
      <c r="S225" s="716"/>
      <c r="T225" s="717"/>
      <c r="U225" s="720">
        <f t="shared" si="69"/>
        <v>0</v>
      </c>
      <c r="V225" s="721">
        <f t="shared" si="70"/>
        <v>0</v>
      </c>
      <c r="W225" s="722">
        <f t="shared" si="71"/>
        <v>0</v>
      </c>
      <c r="X225" s="442"/>
      <c r="Y225" s="442"/>
      <c r="Z225" s="442"/>
      <c r="AA225" s="442"/>
      <c r="AB225" s="442"/>
      <c r="AC225" s="442"/>
      <c r="AD225" s="442"/>
      <c r="AE225" s="442"/>
      <c r="AF225" s="442"/>
      <c r="AG225" s="442"/>
      <c r="AH225" s="442"/>
      <c r="AI225" s="442"/>
      <c r="AJ225" s="442"/>
      <c r="AK225" s="442"/>
      <c r="AL225" s="442"/>
      <c r="AM225" s="442"/>
      <c r="AN225" s="442"/>
      <c r="AO225" s="442"/>
      <c r="AP225" s="442"/>
      <c r="AQ225" s="442"/>
      <c r="AR225" s="442"/>
      <c r="AS225" s="442"/>
      <c r="AT225" s="442"/>
      <c r="AU225" s="442"/>
      <c r="AV225" s="442"/>
      <c r="AW225" s="442"/>
      <c r="AX225" s="442"/>
      <c r="AY225" s="442"/>
      <c r="AZ225" s="442"/>
    </row>
    <row r="226" spans="2:52" ht="20.100000000000001" hidden="1" customHeight="1" outlineLevel="1">
      <c r="B226" s="434"/>
      <c r="C226" s="1002"/>
      <c r="D226" s="1003"/>
      <c r="E226" s="1003"/>
      <c r="F226" s="1004"/>
      <c r="G226" s="1005"/>
      <c r="H226" s="1006"/>
      <c r="I226" s="1006"/>
      <c r="J226" s="1006"/>
      <c r="K226" s="1007"/>
      <c r="L226" s="715"/>
      <c r="M226" s="715"/>
      <c r="N226" s="715"/>
      <c r="O226" s="715"/>
      <c r="P226" s="715"/>
      <c r="Q226" s="715"/>
      <c r="R226" s="715"/>
      <c r="S226" s="716"/>
      <c r="T226" s="717"/>
      <c r="U226" s="720">
        <f t="shared" si="69"/>
        <v>0</v>
      </c>
      <c r="V226" s="721">
        <f t="shared" si="70"/>
        <v>0</v>
      </c>
      <c r="W226" s="722">
        <f t="shared" si="71"/>
        <v>0</v>
      </c>
      <c r="X226" s="442"/>
      <c r="Y226" s="442"/>
      <c r="Z226" s="442"/>
      <c r="AA226" s="442"/>
      <c r="AB226" s="442"/>
      <c r="AC226" s="442"/>
      <c r="AD226" s="442"/>
      <c r="AE226" s="442"/>
      <c r="AF226" s="442"/>
      <c r="AG226" s="442"/>
      <c r="AH226" s="442"/>
      <c r="AI226" s="442"/>
      <c r="AJ226" s="442"/>
      <c r="AK226" s="442"/>
      <c r="AL226" s="442"/>
      <c r="AM226" s="442"/>
      <c r="AN226" s="442"/>
      <c r="AO226" s="442"/>
      <c r="AP226" s="442"/>
      <c r="AQ226" s="442"/>
      <c r="AR226" s="442"/>
      <c r="AS226" s="442"/>
      <c r="AT226" s="442"/>
      <c r="AU226" s="442"/>
      <c r="AV226" s="442"/>
      <c r="AW226" s="442"/>
      <c r="AX226" s="442"/>
      <c r="AY226" s="442"/>
      <c r="AZ226" s="442"/>
    </row>
    <row r="227" spans="2:52" ht="20.100000000000001" hidden="1" customHeight="1" outlineLevel="1">
      <c r="B227" s="434"/>
      <c r="C227" s="1002"/>
      <c r="D227" s="1003"/>
      <c r="E227" s="1003"/>
      <c r="F227" s="1004"/>
      <c r="G227" s="1005"/>
      <c r="H227" s="1006"/>
      <c r="I227" s="1006"/>
      <c r="J227" s="1006"/>
      <c r="K227" s="1007"/>
      <c r="L227" s="715"/>
      <c r="M227" s="715"/>
      <c r="N227" s="715"/>
      <c r="O227" s="715"/>
      <c r="P227" s="715"/>
      <c r="Q227" s="715"/>
      <c r="R227" s="715"/>
      <c r="S227" s="716"/>
      <c r="T227" s="717"/>
      <c r="U227" s="720">
        <f t="shared" si="69"/>
        <v>0</v>
      </c>
      <c r="V227" s="721">
        <f t="shared" si="70"/>
        <v>0</v>
      </c>
      <c r="W227" s="722">
        <f t="shared" si="71"/>
        <v>0</v>
      </c>
      <c r="X227" s="442"/>
      <c r="Y227" s="442"/>
      <c r="Z227" s="442"/>
      <c r="AA227" s="442"/>
      <c r="AB227" s="442"/>
      <c r="AC227" s="442"/>
      <c r="AD227" s="442"/>
      <c r="AE227" s="442"/>
      <c r="AF227" s="442"/>
      <c r="AG227" s="442"/>
      <c r="AH227" s="442"/>
      <c r="AI227" s="442"/>
      <c r="AJ227" s="442"/>
      <c r="AK227" s="442"/>
      <c r="AL227" s="442"/>
      <c r="AM227" s="442"/>
      <c r="AN227" s="442"/>
      <c r="AO227" s="442"/>
      <c r="AP227" s="442"/>
      <c r="AQ227" s="442"/>
      <c r="AR227" s="442"/>
      <c r="AS227" s="442"/>
      <c r="AT227" s="442"/>
      <c r="AU227" s="442"/>
      <c r="AV227" s="442"/>
      <c r="AW227" s="442"/>
      <c r="AX227" s="442"/>
      <c r="AY227" s="442"/>
      <c r="AZ227" s="442"/>
    </row>
    <row r="228" spans="2:52" s="19" customFormat="1" ht="9.9499999999999993" hidden="1" customHeight="1" outlineLevel="1">
      <c r="B228" s="435"/>
      <c r="C228" s="437"/>
      <c r="D228" s="437"/>
      <c r="E228" s="437"/>
      <c r="F228" s="437"/>
      <c r="G228" s="666"/>
      <c r="H228" s="666"/>
      <c r="I228" s="666"/>
      <c r="J228" s="666"/>
      <c r="K228" s="666"/>
      <c r="L228" s="438"/>
      <c r="M228" s="438"/>
      <c r="N228" s="438"/>
      <c r="O228" s="438"/>
      <c r="P228" s="438"/>
      <c r="Q228" s="438"/>
      <c r="R228" s="438"/>
      <c r="S228" s="438"/>
      <c r="T228" s="439"/>
      <c r="U228" s="439"/>
      <c r="V228" s="439"/>
      <c r="W228" s="667"/>
      <c r="X228" s="668"/>
      <c r="Y228" s="668"/>
      <c r="Z228" s="668"/>
      <c r="AA228" s="668"/>
      <c r="AB228" s="668"/>
      <c r="AC228" s="668"/>
      <c r="AD228" s="668"/>
      <c r="AE228" s="668"/>
      <c r="AF228" s="668"/>
      <c r="AG228" s="668"/>
      <c r="AH228" s="668"/>
      <c r="AI228" s="668"/>
      <c r="AJ228" s="668"/>
      <c r="AK228" s="668"/>
      <c r="AL228" s="668"/>
      <c r="AM228" s="668"/>
      <c r="AN228" s="668"/>
      <c r="AO228" s="668"/>
      <c r="AP228" s="668"/>
      <c r="AQ228" s="668"/>
      <c r="AR228" s="668"/>
      <c r="AS228" s="668"/>
      <c r="AT228" s="668"/>
      <c r="AU228" s="668"/>
      <c r="AV228" s="668"/>
      <c r="AW228" s="668"/>
      <c r="AX228" s="668"/>
      <c r="AY228" s="668"/>
      <c r="AZ228" s="668"/>
    </row>
    <row r="229" spans="2:52" ht="20.100000000000001" customHeight="1" collapsed="1">
      <c r="B229" s="32">
        <f>B217+1</f>
        <v>19</v>
      </c>
      <c r="C229" s="1013"/>
      <c r="D229" s="1014"/>
      <c r="E229" s="1014"/>
      <c r="F229" s="1015"/>
      <c r="G229" s="1016"/>
      <c r="H229" s="1017"/>
      <c r="I229" s="1017"/>
      <c r="J229" s="1017"/>
      <c r="K229" s="1018"/>
      <c r="L229" s="701">
        <f t="shared" ref="L229:R229" si="72">SUM(L230:L239)</f>
        <v>0</v>
      </c>
      <c r="M229" s="702">
        <f t="shared" si="72"/>
        <v>0</v>
      </c>
      <c r="N229" s="703">
        <f t="shared" si="72"/>
        <v>0</v>
      </c>
      <c r="O229" s="703">
        <f t="shared" si="72"/>
        <v>0</v>
      </c>
      <c r="P229" s="702">
        <f t="shared" si="72"/>
        <v>0</v>
      </c>
      <c r="Q229" s="704">
        <f t="shared" si="72"/>
        <v>0</v>
      </c>
      <c r="R229" s="701">
        <f t="shared" si="72"/>
        <v>0</v>
      </c>
      <c r="S229" s="705">
        <v>1</v>
      </c>
      <c r="T229" s="706">
        <f>(S230*T230)+(S231*T231)+(S232*T232)+(S233*T233)+(S234*T234)+(S235*T235)+(S236*T236)+(S237*T237)+(S238*T238)+(S239*T239)</f>
        <v>0</v>
      </c>
      <c r="U229" s="665">
        <f t="shared" ref="U229:U239" si="73">S229*T229*(1+MGKZ)*(1+Gewinn)*(1+Sicherheit)</f>
        <v>0</v>
      </c>
      <c r="V229" s="643">
        <f t="shared" ref="V229:V239" si="74">R229*Fertigung</f>
        <v>0</v>
      </c>
      <c r="W229" s="50">
        <f t="shared" ref="W229:W239" si="75">L229*$E$6+M229*$M$6+N229*$M$7+O229*$M$8+P229*$E$7+Q229*$M$9+U229+V229</f>
        <v>0</v>
      </c>
      <c r="X229" s="442"/>
      <c r="Y229" s="442"/>
      <c r="Z229" s="442"/>
      <c r="AA229" s="442"/>
      <c r="AB229" s="442"/>
      <c r="AC229" s="442"/>
      <c r="AD229" s="442"/>
      <c r="AE229" s="442"/>
      <c r="AF229" s="442"/>
      <c r="AG229" s="442"/>
      <c r="AH229" s="442"/>
      <c r="AI229" s="442"/>
      <c r="AJ229" s="442"/>
      <c r="AK229" s="442"/>
      <c r="AL229" s="442"/>
      <c r="AM229" s="442"/>
      <c r="AN229" s="442"/>
      <c r="AO229" s="442"/>
      <c r="AP229" s="442"/>
      <c r="AQ229" s="442"/>
      <c r="AR229" s="442"/>
      <c r="AS229" s="442"/>
      <c r="AT229" s="442"/>
      <c r="AU229" s="442"/>
      <c r="AV229" s="442"/>
      <c r="AW229" s="442"/>
      <c r="AX229" s="442"/>
      <c r="AY229" s="442"/>
      <c r="AZ229" s="442"/>
    </row>
    <row r="230" spans="2:52" ht="20.100000000000001" hidden="1" customHeight="1" outlineLevel="1">
      <c r="B230" s="433"/>
      <c r="C230" s="1002"/>
      <c r="D230" s="1003"/>
      <c r="E230" s="1003"/>
      <c r="F230" s="1004"/>
      <c r="G230" s="1005"/>
      <c r="H230" s="1006"/>
      <c r="I230" s="1006"/>
      <c r="J230" s="1006"/>
      <c r="K230" s="1007"/>
      <c r="L230" s="715"/>
      <c r="M230" s="715"/>
      <c r="N230" s="715"/>
      <c r="O230" s="715"/>
      <c r="P230" s="715"/>
      <c r="Q230" s="715"/>
      <c r="R230" s="715"/>
      <c r="S230" s="716"/>
      <c r="T230" s="717"/>
      <c r="U230" s="720">
        <f t="shared" si="73"/>
        <v>0</v>
      </c>
      <c r="V230" s="721">
        <f t="shared" si="74"/>
        <v>0</v>
      </c>
      <c r="W230" s="722">
        <f t="shared" si="75"/>
        <v>0</v>
      </c>
      <c r="X230" s="442"/>
      <c r="Y230" s="442"/>
      <c r="Z230" s="442"/>
      <c r="AA230" s="442"/>
      <c r="AB230" s="442"/>
      <c r="AC230" s="442"/>
      <c r="AD230" s="442"/>
      <c r="AE230" s="442"/>
      <c r="AF230" s="442"/>
      <c r="AG230" s="442"/>
      <c r="AH230" s="442"/>
      <c r="AI230" s="442"/>
      <c r="AJ230" s="442"/>
      <c r="AK230" s="442"/>
      <c r="AL230" s="442"/>
      <c r="AM230" s="442"/>
      <c r="AN230" s="442"/>
      <c r="AO230" s="442"/>
      <c r="AP230" s="442"/>
      <c r="AQ230" s="442"/>
      <c r="AR230" s="442"/>
      <c r="AS230" s="442"/>
      <c r="AT230" s="442"/>
      <c r="AU230" s="442"/>
      <c r="AV230" s="442"/>
      <c r="AW230" s="442"/>
      <c r="AX230" s="442"/>
      <c r="AY230" s="442"/>
      <c r="AZ230" s="442"/>
    </row>
    <row r="231" spans="2:52" ht="20.100000000000001" hidden="1" customHeight="1" outlineLevel="1">
      <c r="B231" s="434"/>
      <c r="C231" s="1002"/>
      <c r="D231" s="1003"/>
      <c r="E231" s="1003"/>
      <c r="F231" s="1004"/>
      <c r="G231" s="1005"/>
      <c r="H231" s="1006"/>
      <c r="I231" s="1006"/>
      <c r="J231" s="1006"/>
      <c r="K231" s="1007"/>
      <c r="L231" s="715"/>
      <c r="M231" s="715"/>
      <c r="N231" s="715"/>
      <c r="O231" s="715"/>
      <c r="P231" s="715"/>
      <c r="Q231" s="715"/>
      <c r="R231" s="715"/>
      <c r="S231" s="716"/>
      <c r="T231" s="717"/>
      <c r="U231" s="720">
        <f t="shared" si="73"/>
        <v>0</v>
      </c>
      <c r="V231" s="721">
        <f t="shared" si="74"/>
        <v>0</v>
      </c>
      <c r="W231" s="722">
        <f t="shared" si="75"/>
        <v>0</v>
      </c>
      <c r="X231" s="442"/>
      <c r="Y231" s="442"/>
      <c r="Z231" s="442"/>
      <c r="AA231" s="442"/>
      <c r="AB231" s="442"/>
      <c r="AC231" s="442"/>
      <c r="AD231" s="442"/>
      <c r="AE231" s="442"/>
      <c r="AF231" s="442"/>
      <c r="AG231" s="442"/>
      <c r="AH231" s="442"/>
      <c r="AI231" s="442"/>
      <c r="AJ231" s="442"/>
      <c r="AK231" s="442"/>
      <c r="AL231" s="442"/>
      <c r="AM231" s="442"/>
      <c r="AN231" s="442"/>
      <c r="AO231" s="442"/>
      <c r="AP231" s="442"/>
      <c r="AQ231" s="442"/>
      <c r="AR231" s="442"/>
      <c r="AS231" s="442"/>
      <c r="AT231" s="442"/>
      <c r="AU231" s="442"/>
      <c r="AV231" s="442"/>
      <c r="AW231" s="442"/>
      <c r="AX231" s="442"/>
      <c r="AY231" s="442"/>
      <c r="AZ231" s="442"/>
    </row>
    <row r="232" spans="2:52" ht="20.100000000000001" hidden="1" customHeight="1" outlineLevel="1">
      <c r="B232" s="434"/>
      <c r="C232" s="1002"/>
      <c r="D232" s="1003"/>
      <c r="E232" s="1003"/>
      <c r="F232" s="1004"/>
      <c r="G232" s="1005"/>
      <c r="H232" s="1006"/>
      <c r="I232" s="1006"/>
      <c r="J232" s="1006"/>
      <c r="K232" s="1007"/>
      <c r="L232" s="715"/>
      <c r="M232" s="715"/>
      <c r="N232" s="715"/>
      <c r="O232" s="715"/>
      <c r="P232" s="715"/>
      <c r="Q232" s="715"/>
      <c r="R232" s="715"/>
      <c r="S232" s="716"/>
      <c r="T232" s="717"/>
      <c r="U232" s="720">
        <f t="shared" si="73"/>
        <v>0</v>
      </c>
      <c r="V232" s="721">
        <f t="shared" si="74"/>
        <v>0</v>
      </c>
      <c r="W232" s="722">
        <f t="shared" si="75"/>
        <v>0</v>
      </c>
      <c r="X232" s="442"/>
      <c r="Y232" s="442"/>
      <c r="Z232" s="442"/>
      <c r="AA232" s="442"/>
      <c r="AB232" s="442"/>
      <c r="AC232" s="442"/>
      <c r="AD232" s="442"/>
      <c r="AE232" s="442"/>
      <c r="AF232" s="442"/>
      <c r="AG232" s="442"/>
      <c r="AH232" s="442"/>
      <c r="AI232" s="442"/>
      <c r="AJ232" s="442"/>
      <c r="AK232" s="442"/>
      <c r="AL232" s="442"/>
      <c r="AM232" s="442"/>
      <c r="AN232" s="442"/>
      <c r="AO232" s="442"/>
      <c r="AP232" s="442"/>
      <c r="AQ232" s="442"/>
      <c r="AR232" s="442"/>
      <c r="AS232" s="442"/>
      <c r="AT232" s="442"/>
      <c r="AU232" s="442"/>
      <c r="AV232" s="442"/>
      <c r="AW232" s="442"/>
      <c r="AX232" s="442"/>
      <c r="AY232" s="442"/>
      <c r="AZ232" s="442"/>
    </row>
    <row r="233" spans="2:52" ht="20.100000000000001" hidden="1" customHeight="1" outlineLevel="1">
      <c r="B233" s="434"/>
      <c r="C233" s="1002"/>
      <c r="D233" s="1003"/>
      <c r="E233" s="1003"/>
      <c r="F233" s="1004"/>
      <c r="G233" s="1005"/>
      <c r="H233" s="1006"/>
      <c r="I233" s="1006"/>
      <c r="J233" s="1006"/>
      <c r="K233" s="1007"/>
      <c r="L233" s="715"/>
      <c r="M233" s="715"/>
      <c r="N233" s="715"/>
      <c r="O233" s="715"/>
      <c r="P233" s="715"/>
      <c r="Q233" s="715"/>
      <c r="R233" s="715"/>
      <c r="S233" s="716"/>
      <c r="T233" s="717"/>
      <c r="U233" s="720">
        <f t="shared" si="73"/>
        <v>0</v>
      </c>
      <c r="V233" s="721">
        <f t="shared" si="74"/>
        <v>0</v>
      </c>
      <c r="W233" s="722">
        <f t="shared" si="75"/>
        <v>0</v>
      </c>
      <c r="X233" s="442"/>
      <c r="Y233" s="442"/>
      <c r="Z233" s="442"/>
      <c r="AA233" s="442"/>
      <c r="AB233" s="442"/>
      <c r="AC233" s="442"/>
      <c r="AD233" s="442"/>
      <c r="AE233" s="442"/>
      <c r="AF233" s="442"/>
      <c r="AG233" s="442"/>
      <c r="AH233" s="442"/>
      <c r="AI233" s="442"/>
      <c r="AJ233" s="442"/>
      <c r="AK233" s="442"/>
      <c r="AL233" s="442"/>
      <c r="AM233" s="442"/>
      <c r="AN233" s="442"/>
      <c r="AO233" s="442"/>
      <c r="AP233" s="442"/>
      <c r="AQ233" s="442"/>
      <c r="AR233" s="442"/>
      <c r="AS233" s="442"/>
      <c r="AT233" s="442"/>
      <c r="AU233" s="442"/>
      <c r="AV233" s="442"/>
      <c r="AW233" s="442"/>
      <c r="AX233" s="442"/>
      <c r="AY233" s="442"/>
      <c r="AZ233" s="442"/>
    </row>
    <row r="234" spans="2:52" ht="20.100000000000001" hidden="1" customHeight="1" outlineLevel="1">
      <c r="B234" s="434"/>
      <c r="C234" s="1002"/>
      <c r="D234" s="1003"/>
      <c r="E234" s="1003"/>
      <c r="F234" s="1004"/>
      <c r="G234" s="1005"/>
      <c r="H234" s="1006"/>
      <c r="I234" s="1006"/>
      <c r="J234" s="1006"/>
      <c r="K234" s="1007"/>
      <c r="L234" s="715"/>
      <c r="M234" s="715"/>
      <c r="N234" s="715"/>
      <c r="O234" s="715"/>
      <c r="P234" s="715"/>
      <c r="Q234" s="715"/>
      <c r="R234" s="715"/>
      <c r="S234" s="716"/>
      <c r="T234" s="717"/>
      <c r="U234" s="720">
        <f t="shared" si="73"/>
        <v>0</v>
      </c>
      <c r="V234" s="721">
        <f t="shared" si="74"/>
        <v>0</v>
      </c>
      <c r="W234" s="722">
        <f t="shared" si="75"/>
        <v>0</v>
      </c>
      <c r="X234" s="442"/>
      <c r="Y234" s="442"/>
      <c r="Z234" s="442"/>
      <c r="AA234" s="442"/>
      <c r="AB234" s="442"/>
      <c r="AC234" s="442"/>
      <c r="AD234" s="442"/>
      <c r="AE234" s="442"/>
      <c r="AF234" s="442"/>
      <c r="AG234" s="442"/>
      <c r="AH234" s="442"/>
      <c r="AI234" s="442"/>
      <c r="AJ234" s="442"/>
      <c r="AK234" s="442"/>
      <c r="AL234" s="442"/>
      <c r="AM234" s="442"/>
      <c r="AN234" s="442"/>
      <c r="AO234" s="442"/>
      <c r="AP234" s="442"/>
      <c r="AQ234" s="442"/>
      <c r="AR234" s="442"/>
      <c r="AS234" s="442"/>
      <c r="AT234" s="442"/>
      <c r="AU234" s="442"/>
      <c r="AV234" s="442"/>
      <c r="AW234" s="442"/>
      <c r="AX234" s="442"/>
      <c r="AY234" s="442"/>
      <c r="AZ234" s="442"/>
    </row>
    <row r="235" spans="2:52" ht="20.100000000000001" hidden="1" customHeight="1" outlineLevel="1">
      <c r="B235" s="434"/>
      <c r="C235" s="1002"/>
      <c r="D235" s="1003"/>
      <c r="E235" s="1003"/>
      <c r="F235" s="1004"/>
      <c r="G235" s="1005"/>
      <c r="H235" s="1006"/>
      <c r="I235" s="1006"/>
      <c r="J235" s="1006"/>
      <c r="K235" s="1007"/>
      <c r="L235" s="715"/>
      <c r="M235" s="715"/>
      <c r="N235" s="715"/>
      <c r="O235" s="715"/>
      <c r="P235" s="715"/>
      <c r="Q235" s="715"/>
      <c r="R235" s="715"/>
      <c r="S235" s="716"/>
      <c r="T235" s="717"/>
      <c r="U235" s="720">
        <f t="shared" si="73"/>
        <v>0</v>
      </c>
      <c r="V235" s="721">
        <f t="shared" si="74"/>
        <v>0</v>
      </c>
      <c r="W235" s="722">
        <f t="shared" si="75"/>
        <v>0</v>
      </c>
      <c r="X235" s="442"/>
      <c r="Y235" s="442"/>
      <c r="Z235" s="442"/>
      <c r="AA235" s="442"/>
      <c r="AB235" s="442"/>
      <c r="AC235" s="442"/>
      <c r="AD235" s="442"/>
      <c r="AE235" s="442"/>
      <c r="AF235" s="442"/>
      <c r="AG235" s="442"/>
      <c r="AH235" s="442"/>
      <c r="AI235" s="442"/>
      <c r="AJ235" s="442"/>
      <c r="AK235" s="442"/>
      <c r="AL235" s="442"/>
      <c r="AM235" s="442"/>
      <c r="AN235" s="442"/>
      <c r="AO235" s="442"/>
      <c r="AP235" s="442"/>
      <c r="AQ235" s="442"/>
      <c r="AR235" s="442"/>
      <c r="AS235" s="442"/>
      <c r="AT235" s="442"/>
      <c r="AU235" s="442"/>
      <c r="AV235" s="442"/>
      <c r="AW235" s="442"/>
      <c r="AX235" s="442"/>
      <c r="AY235" s="442"/>
      <c r="AZ235" s="442"/>
    </row>
    <row r="236" spans="2:52" ht="20.100000000000001" hidden="1" customHeight="1" outlineLevel="1">
      <c r="B236" s="434"/>
      <c r="C236" s="1002"/>
      <c r="D236" s="1003"/>
      <c r="E236" s="1003"/>
      <c r="F236" s="1004"/>
      <c r="G236" s="1005"/>
      <c r="H236" s="1006"/>
      <c r="I236" s="1006"/>
      <c r="J236" s="1006"/>
      <c r="K236" s="1007"/>
      <c r="L236" s="715"/>
      <c r="M236" s="715"/>
      <c r="N236" s="715"/>
      <c r="O236" s="715"/>
      <c r="P236" s="715"/>
      <c r="Q236" s="715"/>
      <c r="R236" s="715"/>
      <c r="S236" s="716"/>
      <c r="T236" s="717"/>
      <c r="U236" s="720">
        <f t="shared" si="73"/>
        <v>0</v>
      </c>
      <c r="V236" s="721">
        <f t="shared" si="74"/>
        <v>0</v>
      </c>
      <c r="W236" s="722">
        <f t="shared" si="75"/>
        <v>0</v>
      </c>
      <c r="X236" s="442"/>
      <c r="Y236" s="442"/>
      <c r="Z236" s="442"/>
      <c r="AA236" s="442"/>
      <c r="AB236" s="442"/>
      <c r="AC236" s="442"/>
      <c r="AD236" s="442"/>
      <c r="AE236" s="442"/>
      <c r="AF236" s="442"/>
      <c r="AG236" s="442"/>
      <c r="AH236" s="442"/>
      <c r="AI236" s="442"/>
      <c r="AJ236" s="442"/>
      <c r="AK236" s="442"/>
      <c r="AL236" s="442"/>
      <c r="AM236" s="442"/>
      <c r="AN236" s="442"/>
      <c r="AO236" s="442"/>
      <c r="AP236" s="442"/>
      <c r="AQ236" s="442"/>
      <c r="AR236" s="442"/>
      <c r="AS236" s="442"/>
      <c r="AT236" s="442"/>
      <c r="AU236" s="442"/>
      <c r="AV236" s="442"/>
      <c r="AW236" s="442"/>
      <c r="AX236" s="442"/>
      <c r="AY236" s="442"/>
      <c r="AZ236" s="442"/>
    </row>
    <row r="237" spans="2:52" ht="20.100000000000001" hidden="1" customHeight="1" outlineLevel="1">
      <c r="B237" s="434"/>
      <c r="C237" s="1002"/>
      <c r="D237" s="1003"/>
      <c r="E237" s="1003"/>
      <c r="F237" s="1004"/>
      <c r="G237" s="1005"/>
      <c r="H237" s="1006"/>
      <c r="I237" s="1006"/>
      <c r="J237" s="1006"/>
      <c r="K237" s="1007"/>
      <c r="L237" s="715"/>
      <c r="M237" s="715"/>
      <c r="N237" s="715"/>
      <c r="O237" s="715"/>
      <c r="P237" s="715"/>
      <c r="Q237" s="715"/>
      <c r="R237" s="715"/>
      <c r="S237" s="716"/>
      <c r="T237" s="717"/>
      <c r="U237" s="720">
        <f t="shared" si="73"/>
        <v>0</v>
      </c>
      <c r="V237" s="721">
        <f t="shared" si="74"/>
        <v>0</v>
      </c>
      <c r="W237" s="722">
        <f t="shared" si="75"/>
        <v>0</v>
      </c>
      <c r="X237" s="442"/>
      <c r="Y237" s="442"/>
      <c r="Z237" s="442"/>
      <c r="AA237" s="442"/>
      <c r="AB237" s="442"/>
      <c r="AC237" s="442"/>
      <c r="AD237" s="442"/>
      <c r="AE237" s="442"/>
      <c r="AF237" s="442"/>
      <c r="AG237" s="442"/>
      <c r="AH237" s="442"/>
      <c r="AI237" s="442"/>
      <c r="AJ237" s="442"/>
      <c r="AK237" s="442"/>
      <c r="AL237" s="442"/>
      <c r="AM237" s="442"/>
      <c r="AN237" s="442"/>
      <c r="AO237" s="442"/>
      <c r="AP237" s="442"/>
      <c r="AQ237" s="442"/>
      <c r="AR237" s="442"/>
      <c r="AS237" s="442"/>
      <c r="AT237" s="442"/>
      <c r="AU237" s="442"/>
      <c r="AV237" s="442"/>
      <c r="AW237" s="442"/>
      <c r="AX237" s="442"/>
      <c r="AY237" s="442"/>
      <c r="AZ237" s="442"/>
    </row>
    <row r="238" spans="2:52" ht="20.100000000000001" hidden="1" customHeight="1" outlineLevel="1">
      <c r="B238" s="434"/>
      <c r="C238" s="1002"/>
      <c r="D238" s="1003"/>
      <c r="E238" s="1003"/>
      <c r="F238" s="1004"/>
      <c r="G238" s="1005"/>
      <c r="H238" s="1006"/>
      <c r="I238" s="1006"/>
      <c r="J238" s="1006"/>
      <c r="K238" s="1007"/>
      <c r="L238" s="715"/>
      <c r="M238" s="715"/>
      <c r="N238" s="715"/>
      <c r="O238" s="715"/>
      <c r="P238" s="715"/>
      <c r="Q238" s="715"/>
      <c r="R238" s="715"/>
      <c r="S238" s="716"/>
      <c r="T238" s="717"/>
      <c r="U238" s="720">
        <f t="shared" si="73"/>
        <v>0</v>
      </c>
      <c r="V238" s="721">
        <f t="shared" si="74"/>
        <v>0</v>
      </c>
      <c r="W238" s="722">
        <f t="shared" si="75"/>
        <v>0</v>
      </c>
      <c r="X238" s="442"/>
      <c r="Y238" s="442"/>
      <c r="Z238" s="442"/>
      <c r="AA238" s="442"/>
      <c r="AB238" s="442"/>
      <c r="AC238" s="442"/>
      <c r="AD238" s="442"/>
      <c r="AE238" s="442"/>
      <c r="AF238" s="442"/>
      <c r="AG238" s="442"/>
      <c r="AH238" s="442"/>
      <c r="AI238" s="442"/>
      <c r="AJ238" s="442"/>
      <c r="AK238" s="442"/>
      <c r="AL238" s="442"/>
      <c r="AM238" s="442"/>
      <c r="AN238" s="442"/>
      <c r="AO238" s="442"/>
      <c r="AP238" s="442"/>
      <c r="AQ238" s="442"/>
      <c r="AR238" s="442"/>
      <c r="AS238" s="442"/>
      <c r="AT238" s="442"/>
      <c r="AU238" s="442"/>
      <c r="AV238" s="442"/>
      <c r="AW238" s="442"/>
      <c r="AX238" s="442"/>
      <c r="AY238" s="442"/>
      <c r="AZ238" s="442"/>
    </row>
    <row r="239" spans="2:52" ht="20.100000000000001" hidden="1" customHeight="1" outlineLevel="1">
      <c r="B239" s="434"/>
      <c r="C239" s="1002"/>
      <c r="D239" s="1003"/>
      <c r="E239" s="1003"/>
      <c r="F239" s="1004"/>
      <c r="G239" s="1005"/>
      <c r="H239" s="1006"/>
      <c r="I239" s="1006"/>
      <c r="J239" s="1006"/>
      <c r="K239" s="1007"/>
      <c r="L239" s="715"/>
      <c r="M239" s="715"/>
      <c r="N239" s="715"/>
      <c r="O239" s="715"/>
      <c r="P239" s="715"/>
      <c r="Q239" s="715"/>
      <c r="R239" s="715"/>
      <c r="S239" s="716"/>
      <c r="T239" s="717"/>
      <c r="U239" s="720">
        <f t="shared" si="73"/>
        <v>0</v>
      </c>
      <c r="V239" s="721">
        <f t="shared" si="74"/>
        <v>0</v>
      </c>
      <c r="W239" s="722">
        <f t="shared" si="75"/>
        <v>0</v>
      </c>
      <c r="X239" s="442"/>
      <c r="Y239" s="442"/>
      <c r="Z239" s="442"/>
      <c r="AA239" s="442"/>
      <c r="AB239" s="442"/>
      <c r="AC239" s="442"/>
      <c r="AD239" s="442"/>
      <c r="AE239" s="442"/>
      <c r="AF239" s="442"/>
      <c r="AG239" s="442"/>
      <c r="AH239" s="442"/>
      <c r="AI239" s="442"/>
      <c r="AJ239" s="442"/>
      <c r="AK239" s="442"/>
      <c r="AL239" s="442"/>
      <c r="AM239" s="442"/>
      <c r="AN239" s="442"/>
      <c r="AO239" s="442"/>
      <c r="AP239" s="442"/>
      <c r="AQ239" s="442"/>
      <c r="AR239" s="442"/>
      <c r="AS239" s="442"/>
      <c r="AT239" s="442"/>
      <c r="AU239" s="442"/>
      <c r="AV239" s="442"/>
      <c r="AW239" s="442"/>
      <c r="AX239" s="442"/>
      <c r="AY239" s="442"/>
      <c r="AZ239" s="442"/>
    </row>
    <row r="240" spans="2:52" s="19" customFormat="1" ht="9.9499999999999993" hidden="1" customHeight="1" outlineLevel="1">
      <c r="B240" s="435"/>
      <c r="C240" s="437"/>
      <c r="D240" s="437"/>
      <c r="E240" s="437"/>
      <c r="F240" s="437"/>
      <c r="G240" s="666"/>
      <c r="H240" s="666"/>
      <c r="I240" s="666"/>
      <c r="J240" s="666"/>
      <c r="K240" s="666"/>
      <c r="L240" s="438"/>
      <c r="M240" s="438"/>
      <c r="N240" s="438"/>
      <c r="O240" s="438"/>
      <c r="P240" s="438"/>
      <c r="Q240" s="438"/>
      <c r="R240" s="438"/>
      <c r="S240" s="438"/>
      <c r="T240" s="439"/>
      <c r="U240" s="432"/>
      <c r="V240" s="432"/>
      <c r="W240" s="667"/>
      <c r="X240" s="668"/>
      <c r="Y240" s="668"/>
      <c r="Z240" s="668"/>
      <c r="AA240" s="668"/>
      <c r="AB240" s="668"/>
      <c r="AC240" s="668"/>
      <c r="AD240" s="668"/>
      <c r="AE240" s="668"/>
      <c r="AF240" s="668"/>
      <c r="AG240" s="668"/>
      <c r="AH240" s="668"/>
      <c r="AI240" s="668"/>
      <c r="AJ240" s="668"/>
      <c r="AK240" s="668"/>
      <c r="AL240" s="668"/>
      <c r="AM240" s="668"/>
      <c r="AN240" s="668"/>
      <c r="AO240" s="668"/>
      <c r="AP240" s="668"/>
      <c r="AQ240" s="668"/>
      <c r="AR240" s="668"/>
      <c r="AS240" s="668"/>
      <c r="AT240" s="668"/>
      <c r="AU240" s="668"/>
      <c r="AV240" s="668"/>
      <c r="AW240" s="668"/>
      <c r="AX240" s="668"/>
      <c r="AY240" s="668"/>
      <c r="AZ240" s="668"/>
    </row>
    <row r="241" spans="2:52" ht="20.100000000000001" customHeight="1" collapsed="1">
      <c r="B241" s="32">
        <f>B229+1</f>
        <v>20</v>
      </c>
      <c r="C241" s="1013"/>
      <c r="D241" s="1014"/>
      <c r="E241" s="1014"/>
      <c r="F241" s="1015"/>
      <c r="G241" s="1016"/>
      <c r="H241" s="1017"/>
      <c r="I241" s="1017"/>
      <c r="J241" s="1017"/>
      <c r="K241" s="1018"/>
      <c r="L241" s="701">
        <f t="shared" ref="L241:R241" si="76">SUM(L242:L251)</f>
        <v>0</v>
      </c>
      <c r="M241" s="702">
        <f t="shared" si="76"/>
        <v>0</v>
      </c>
      <c r="N241" s="703">
        <f t="shared" si="76"/>
        <v>0</v>
      </c>
      <c r="O241" s="703">
        <f t="shared" si="76"/>
        <v>0</v>
      </c>
      <c r="P241" s="702">
        <f t="shared" si="76"/>
        <v>0</v>
      </c>
      <c r="Q241" s="704">
        <f t="shared" si="76"/>
        <v>0</v>
      </c>
      <c r="R241" s="701">
        <f t="shared" si="76"/>
        <v>0</v>
      </c>
      <c r="S241" s="705">
        <v>1</v>
      </c>
      <c r="T241" s="706">
        <f>(S242*T242)+(S243*T243)+(S244*T244)+(S245*T245)+(S246*T246)+(S247*T247)+(S248*T248)+(S249*T249)+(S250*T250)+(S251*T251)</f>
        <v>0</v>
      </c>
      <c r="U241" s="665">
        <f t="shared" ref="U241:U251" si="77">S241*T241*(1+MGKZ)*(1+Gewinn)*(1+Sicherheit)</f>
        <v>0</v>
      </c>
      <c r="V241" s="643">
        <f t="shared" ref="V241:V251" si="78">R241*Fertigung</f>
        <v>0</v>
      </c>
      <c r="W241" s="50">
        <f t="shared" ref="W241:W251" si="79">L241*$E$6+M241*$M$6+N241*$M$7+O241*$M$8+P241*$E$7+Q241*$M$9+U241+V241</f>
        <v>0</v>
      </c>
      <c r="X241" s="442"/>
      <c r="Y241" s="442"/>
      <c r="Z241" s="442"/>
      <c r="AA241" s="442"/>
      <c r="AB241" s="442"/>
      <c r="AC241" s="442"/>
      <c r="AD241" s="442"/>
      <c r="AE241" s="442"/>
      <c r="AF241" s="442"/>
      <c r="AG241" s="442"/>
      <c r="AH241" s="442"/>
      <c r="AI241" s="442"/>
      <c r="AJ241" s="442"/>
      <c r="AK241" s="442"/>
      <c r="AL241" s="442"/>
      <c r="AM241" s="442"/>
      <c r="AN241" s="442"/>
      <c r="AO241" s="442"/>
      <c r="AP241" s="442"/>
      <c r="AQ241" s="442"/>
      <c r="AR241" s="442"/>
      <c r="AS241" s="442"/>
      <c r="AT241" s="442"/>
      <c r="AU241" s="442"/>
      <c r="AV241" s="442"/>
      <c r="AW241" s="442"/>
      <c r="AX241" s="442"/>
      <c r="AY241" s="442"/>
      <c r="AZ241" s="442"/>
    </row>
    <row r="242" spans="2:52" ht="20.100000000000001" hidden="1" customHeight="1" outlineLevel="1">
      <c r="B242" s="433"/>
      <c r="C242" s="1002"/>
      <c r="D242" s="1003"/>
      <c r="E242" s="1003"/>
      <c r="F242" s="1004"/>
      <c r="G242" s="1005"/>
      <c r="H242" s="1006"/>
      <c r="I242" s="1006"/>
      <c r="J242" s="1006"/>
      <c r="K242" s="1007"/>
      <c r="L242" s="715"/>
      <c r="M242" s="715"/>
      <c r="N242" s="715"/>
      <c r="O242" s="715"/>
      <c r="P242" s="715"/>
      <c r="Q242" s="715"/>
      <c r="R242" s="715"/>
      <c r="S242" s="716"/>
      <c r="T242" s="717"/>
      <c r="U242" s="720">
        <f t="shared" si="77"/>
        <v>0</v>
      </c>
      <c r="V242" s="721">
        <f t="shared" si="78"/>
        <v>0</v>
      </c>
      <c r="W242" s="722">
        <f t="shared" si="79"/>
        <v>0</v>
      </c>
      <c r="X242" s="442"/>
      <c r="Y242" s="442"/>
      <c r="Z242" s="442"/>
      <c r="AA242" s="442"/>
      <c r="AB242" s="442"/>
      <c r="AC242" s="442"/>
      <c r="AD242" s="442"/>
      <c r="AE242" s="442"/>
      <c r="AF242" s="442"/>
      <c r="AG242" s="442"/>
      <c r="AH242" s="442"/>
      <c r="AI242" s="442"/>
      <c r="AJ242" s="442"/>
      <c r="AK242" s="442"/>
      <c r="AL242" s="442"/>
      <c r="AM242" s="442"/>
      <c r="AN242" s="442"/>
      <c r="AO242" s="442"/>
      <c r="AP242" s="442"/>
      <c r="AQ242" s="442"/>
      <c r="AR242" s="442"/>
      <c r="AS242" s="442"/>
      <c r="AT242" s="442"/>
      <c r="AU242" s="442"/>
      <c r="AV242" s="442"/>
      <c r="AW242" s="442"/>
      <c r="AX242" s="442"/>
      <c r="AY242" s="442"/>
      <c r="AZ242" s="442"/>
    </row>
    <row r="243" spans="2:52" ht="20.100000000000001" hidden="1" customHeight="1" outlineLevel="1">
      <c r="B243" s="434"/>
      <c r="C243" s="1002"/>
      <c r="D243" s="1003"/>
      <c r="E243" s="1003"/>
      <c r="F243" s="1004"/>
      <c r="G243" s="1005"/>
      <c r="H243" s="1006"/>
      <c r="I243" s="1006"/>
      <c r="J243" s="1006"/>
      <c r="K243" s="1007"/>
      <c r="L243" s="715"/>
      <c r="M243" s="715"/>
      <c r="N243" s="715"/>
      <c r="O243" s="715"/>
      <c r="P243" s="715"/>
      <c r="Q243" s="715"/>
      <c r="R243" s="715"/>
      <c r="S243" s="716"/>
      <c r="T243" s="717"/>
      <c r="U243" s="720">
        <f t="shared" si="77"/>
        <v>0</v>
      </c>
      <c r="V243" s="721">
        <f t="shared" si="78"/>
        <v>0</v>
      </c>
      <c r="W243" s="722">
        <f t="shared" si="79"/>
        <v>0</v>
      </c>
      <c r="X243" s="442"/>
      <c r="Y243" s="442"/>
      <c r="Z243" s="442"/>
      <c r="AA243" s="442"/>
      <c r="AB243" s="442"/>
      <c r="AC243" s="442"/>
      <c r="AD243" s="442"/>
      <c r="AE243" s="442"/>
      <c r="AF243" s="442"/>
      <c r="AG243" s="442"/>
      <c r="AH243" s="442"/>
      <c r="AI243" s="442"/>
      <c r="AJ243" s="442"/>
      <c r="AK243" s="442"/>
      <c r="AL243" s="442"/>
      <c r="AM243" s="442"/>
      <c r="AN243" s="442"/>
      <c r="AO243" s="442"/>
      <c r="AP243" s="442"/>
      <c r="AQ243" s="442"/>
      <c r="AR243" s="442"/>
      <c r="AS243" s="442"/>
      <c r="AT243" s="442"/>
      <c r="AU243" s="442"/>
      <c r="AV243" s="442"/>
      <c r="AW243" s="442"/>
      <c r="AX243" s="442"/>
      <c r="AY243" s="442"/>
      <c r="AZ243" s="442"/>
    </row>
    <row r="244" spans="2:52" ht="20.100000000000001" hidden="1" customHeight="1" outlineLevel="1">
      <c r="B244" s="434"/>
      <c r="C244" s="1002"/>
      <c r="D244" s="1003"/>
      <c r="E244" s="1003"/>
      <c r="F244" s="1004"/>
      <c r="G244" s="1005"/>
      <c r="H244" s="1006"/>
      <c r="I244" s="1006"/>
      <c r="J244" s="1006"/>
      <c r="K244" s="1007"/>
      <c r="L244" s="715"/>
      <c r="M244" s="715"/>
      <c r="N244" s="715"/>
      <c r="O244" s="715"/>
      <c r="P244" s="715"/>
      <c r="Q244" s="715"/>
      <c r="R244" s="715"/>
      <c r="S244" s="716"/>
      <c r="T244" s="717"/>
      <c r="U244" s="720">
        <f t="shared" si="77"/>
        <v>0</v>
      </c>
      <c r="V244" s="721">
        <f t="shared" si="78"/>
        <v>0</v>
      </c>
      <c r="W244" s="722">
        <f t="shared" si="79"/>
        <v>0</v>
      </c>
      <c r="X244" s="442"/>
      <c r="Y244" s="442"/>
      <c r="Z244" s="442"/>
      <c r="AA244" s="442"/>
      <c r="AB244" s="442"/>
      <c r="AC244" s="442"/>
      <c r="AD244" s="442"/>
      <c r="AE244" s="442"/>
      <c r="AF244" s="442"/>
      <c r="AG244" s="442"/>
      <c r="AH244" s="442"/>
      <c r="AI244" s="442"/>
      <c r="AJ244" s="442"/>
      <c r="AK244" s="442"/>
      <c r="AL244" s="442"/>
      <c r="AM244" s="442"/>
      <c r="AN244" s="442"/>
      <c r="AO244" s="442"/>
      <c r="AP244" s="442"/>
      <c r="AQ244" s="442"/>
      <c r="AR244" s="442"/>
      <c r="AS244" s="442"/>
      <c r="AT244" s="442"/>
      <c r="AU244" s="442"/>
      <c r="AV244" s="442"/>
      <c r="AW244" s="442"/>
      <c r="AX244" s="442"/>
      <c r="AY244" s="442"/>
      <c r="AZ244" s="442"/>
    </row>
    <row r="245" spans="2:52" ht="20.100000000000001" hidden="1" customHeight="1" outlineLevel="1">
      <c r="B245" s="434"/>
      <c r="C245" s="1002"/>
      <c r="D245" s="1003"/>
      <c r="E245" s="1003"/>
      <c r="F245" s="1004"/>
      <c r="G245" s="1005"/>
      <c r="H245" s="1006"/>
      <c r="I245" s="1006"/>
      <c r="J245" s="1006"/>
      <c r="K245" s="1007"/>
      <c r="L245" s="715"/>
      <c r="M245" s="715"/>
      <c r="N245" s="715"/>
      <c r="O245" s="715"/>
      <c r="P245" s="715"/>
      <c r="Q245" s="715"/>
      <c r="R245" s="715"/>
      <c r="S245" s="716"/>
      <c r="T245" s="717"/>
      <c r="U245" s="720">
        <f t="shared" si="77"/>
        <v>0</v>
      </c>
      <c r="V245" s="721">
        <f t="shared" si="78"/>
        <v>0</v>
      </c>
      <c r="W245" s="722">
        <f t="shared" si="79"/>
        <v>0</v>
      </c>
      <c r="X245" s="442"/>
      <c r="Y245" s="442"/>
      <c r="Z245" s="442"/>
      <c r="AA245" s="442"/>
      <c r="AB245" s="442"/>
      <c r="AC245" s="442"/>
      <c r="AD245" s="442"/>
      <c r="AE245" s="442"/>
      <c r="AF245" s="442"/>
      <c r="AG245" s="442"/>
      <c r="AH245" s="442"/>
      <c r="AI245" s="442"/>
      <c r="AJ245" s="442"/>
      <c r="AK245" s="442"/>
      <c r="AL245" s="442"/>
      <c r="AM245" s="442"/>
      <c r="AN245" s="442"/>
      <c r="AO245" s="442"/>
      <c r="AP245" s="442"/>
      <c r="AQ245" s="442"/>
      <c r="AR245" s="442"/>
      <c r="AS245" s="442"/>
      <c r="AT245" s="442"/>
      <c r="AU245" s="442"/>
      <c r="AV245" s="442"/>
      <c r="AW245" s="442"/>
      <c r="AX245" s="442"/>
      <c r="AY245" s="442"/>
      <c r="AZ245" s="442"/>
    </row>
    <row r="246" spans="2:52" ht="20.100000000000001" hidden="1" customHeight="1" outlineLevel="1">
      <c r="B246" s="434"/>
      <c r="C246" s="1002"/>
      <c r="D246" s="1003"/>
      <c r="E246" s="1003"/>
      <c r="F246" s="1004"/>
      <c r="G246" s="1005"/>
      <c r="H246" s="1006"/>
      <c r="I246" s="1006"/>
      <c r="J246" s="1006"/>
      <c r="K246" s="1007"/>
      <c r="L246" s="715"/>
      <c r="M246" s="715"/>
      <c r="N246" s="715"/>
      <c r="O246" s="715"/>
      <c r="P246" s="715"/>
      <c r="Q246" s="715"/>
      <c r="R246" s="715"/>
      <c r="S246" s="716"/>
      <c r="T246" s="717"/>
      <c r="U246" s="720">
        <f t="shared" si="77"/>
        <v>0</v>
      </c>
      <c r="V246" s="721">
        <f t="shared" si="78"/>
        <v>0</v>
      </c>
      <c r="W246" s="722">
        <f t="shared" si="79"/>
        <v>0</v>
      </c>
      <c r="X246" s="442"/>
      <c r="Y246" s="442"/>
      <c r="Z246" s="442"/>
      <c r="AA246" s="442"/>
      <c r="AB246" s="442"/>
      <c r="AC246" s="442"/>
      <c r="AD246" s="442"/>
      <c r="AE246" s="442"/>
      <c r="AF246" s="442"/>
      <c r="AG246" s="442"/>
      <c r="AH246" s="442"/>
      <c r="AI246" s="442"/>
      <c r="AJ246" s="442"/>
      <c r="AK246" s="442"/>
      <c r="AL246" s="442"/>
      <c r="AM246" s="442"/>
      <c r="AN246" s="442"/>
      <c r="AO246" s="442"/>
      <c r="AP246" s="442"/>
      <c r="AQ246" s="442"/>
      <c r="AR246" s="442"/>
      <c r="AS246" s="442"/>
      <c r="AT246" s="442"/>
      <c r="AU246" s="442"/>
      <c r="AV246" s="442"/>
      <c r="AW246" s="442"/>
      <c r="AX246" s="442"/>
      <c r="AY246" s="442"/>
      <c r="AZ246" s="442"/>
    </row>
    <row r="247" spans="2:52" ht="20.100000000000001" hidden="1" customHeight="1" outlineLevel="1">
      <c r="B247" s="434"/>
      <c r="C247" s="1002"/>
      <c r="D247" s="1003"/>
      <c r="E247" s="1003"/>
      <c r="F247" s="1004"/>
      <c r="G247" s="1005"/>
      <c r="H247" s="1006"/>
      <c r="I247" s="1006"/>
      <c r="J247" s="1006"/>
      <c r="K247" s="1007"/>
      <c r="L247" s="715"/>
      <c r="M247" s="715"/>
      <c r="N247" s="715"/>
      <c r="O247" s="715"/>
      <c r="P247" s="715"/>
      <c r="Q247" s="715"/>
      <c r="R247" s="715"/>
      <c r="S247" s="716"/>
      <c r="T247" s="717"/>
      <c r="U247" s="720">
        <f t="shared" si="77"/>
        <v>0</v>
      </c>
      <c r="V247" s="721">
        <f t="shared" si="78"/>
        <v>0</v>
      </c>
      <c r="W247" s="722">
        <f t="shared" si="79"/>
        <v>0</v>
      </c>
      <c r="X247" s="442"/>
      <c r="Y247" s="442"/>
      <c r="Z247" s="442"/>
      <c r="AA247" s="442"/>
      <c r="AB247" s="442"/>
      <c r="AC247" s="442"/>
      <c r="AD247" s="442"/>
      <c r="AE247" s="442"/>
      <c r="AF247" s="442"/>
      <c r="AG247" s="442"/>
      <c r="AH247" s="442"/>
      <c r="AI247" s="442"/>
      <c r="AJ247" s="442"/>
      <c r="AK247" s="442"/>
      <c r="AL247" s="442"/>
      <c r="AM247" s="442"/>
      <c r="AN247" s="442"/>
      <c r="AO247" s="442"/>
      <c r="AP247" s="442"/>
      <c r="AQ247" s="442"/>
      <c r="AR247" s="442"/>
      <c r="AS247" s="442"/>
      <c r="AT247" s="442"/>
      <c r="AU247" s="442"/>
      <c r="AV247" s="442"/>
      <c r="AW247" s="442"/>
      <c r="AX247" s="442"/>
      <c r="AY247" s="442"/>
      <c r="AZ247" s="442"/>
    </row>
    <row r="248" spans="2:52" ht="20.100000000000001" hidden="1" customHeight="1" outlineLevel="1">
      <c r="B248" s="434"/>
      <c r="C248" s="1002"/>
      <c r="D248" s="1003"/>
      <c r="E248" s="1003"/>
      <c r="F248" s="1004"/>
      <c r="G248" s="1005"/>
      <c r="H248" s="1006"/>
      <c r="I248" s="1006"/>
      <c r="J248" s="1006"/>
      <c r="K248" s="1007"/>
      <c r="L248" s="715"/>
      <c r="M248" s="715"/>
      <c r="N248" s="715"/>
      <c r="O248" s="715"/>
      <c r="P248" s="715"/>
      <c r="Q248" s="715"/>
      <c r="R248" s="715"/>
      <c r="S248" s="716"/>
      <c r="T248" s="717"/>
      <c r="U248" s="720">
        <f t="shared" si="77"/>
        <v>0</v>
      </c>
      <c r="V248" s="721">
        <f t="shared" si="78"/>
        <v>0</v>
      </c>
      <c r="W248" s="722">
        <f t="shared" si="79"/>
        <v>0</v>
      </c>
      <c r="X248" s="442"/>
      <c r="Y248" s="442"/>
      <c r="Z248" s="442"/>
      <c r="AA248" s="442"/>
      <c r="AB248" s="442"/>
      <c r="AC248" s="442"/>
      <c r="AD248" s="442"/>
      <c r="AE248" s="442"/>
      <c r="AF248" s="442"/>
      <c r="AG248" s="442"/>
      <c r="AH248" s="442"/>
      <c r="AI248" s="442"/>
      <c r="AJ248" s="442"/>
      <c r="AK248" s="442"/>
      <c r="AL248" s="442"/>
      <c r="AM248" s="442"/>
      <c r="AN248" s="442"/>
      <c r="AO248" s="442"/>
      <c r="AP248" s="442"/>
      <c r="AQ248" s="442"/>
      <c r="AR248" s="442"/>
      <c r="AS248" s="442"/>
      <c r="AT248" s="442"/>
      <c r="AU248" s="442"/>
      <c r="AV248" s="442"/>
      <c r="AW248" s="442"/>
      <c r="AX248" s="442"/>
      <c r="AY248" s="442"/>
      <c r="AZ248" s="442"/>
    </row>
    <row r="249" spans="2:52" ht="20.100000000000001" hidden="1" customHeight="1" outlineLevel="1">
      <c r="B249" s="434"/>
      <c r="C249" s="1002"/>
      <c r="D249" s="1003"/>
      <c r="E249" s="1003"/>
      <c r="F249" s="1004"/>
      <c r="G249" s="1005"/>
      <c r="H249" s="1006"/>
      <c r="I249" s="1006"/>
      <c r="J249" s="1006"/>
      <c r="K249" s="1007"/>
      <c r="L249" s="715"/>
      <c r="M249" s="715"/>
      <c r="N249" s="715"/>
      <c r="O249" s="715"/>
      <c r="P249" s="715"/>
      <c r="Q249" s="715"/>
      <c r="R249" s="715"/>
      <c r="S249" s="716"/>
      <c r="T249" s="717"/>
      <c r="U249" s="720">
        <f t="shared" si="77"/>
        <v>0</v>
      </c>
      <c r="V249" s="721">
        <f t="shared" si="78"/>
        <v>0</v>
      </c>
      <c r="W249" s="722">
        <f t="shared" si="79"/>
        <v>0</v>
      </c>
      <c r="X249" s="442"/>
      <c r="Y249" s="442"/>
      <c r="Z249" s="442"/>
      <c r="AA249" s="442"/>
      <c r="AB249" s="442"/>
      <c r="AC249" s="442"/>
      <c r="AD249" s="442"/>
      <c r="AE249" s="442"/>
      <c r="AF249" s="442"/>
      <c r="AG249" s="442"/>
      <c r="AH249" s="442"/>
      <c r="AI249" s="442"/>
      <c r="AJ249" s="442"/>
      <c r="AK249" s="442"/>
      <c r="AL249" s="442"/>
      <c r="AM249" s="442"/>
      <c r="AN249" s="442"/>
      <c r="AO249" s="442"/>
      <c r="AP249" s="442"/>
      <c r="AQ249" s="442"/>
      <c r="AR249" s="442"/>
      <c r="AS249" s="442"/>
      <c r="AT249" s="442"/>
      <c r="AU249" s="442"/>
      <c r="AV249" s="442"/>
      <c r="AW249" s="442"/>
      <c r="AX249" s="442"/>
      <c r="AY249" s="442"/>
      <c r="AZ249" s="442"/>
    </row>
    <row r="250" spans="2:52" ht="20.100000000000001" hidden="1" customHeight="1" outlineLevel="1">
      <c r="B250" s="434"/>
      <c r="C250" s="1002"/>
      <c r="D250" s="1003"/>
      <c r="E250" s="1003"/>
      <c r="F250" s="1004"/>
      <c r="G250" s="1005"/>
      <c r="H250" s="1006"/>
      <c r="I250" s="1006"/>
      <c r="J250" s="1006"/>
      <c r="K250" s="1007"/>
      <c r="L250" s="715"/>
      <c r="M250" s="715"/>
      <c r="N250" s="715"/>
      <c r="O250" s="715"/>
      <c r="P250" s="715"/>
      <c r="Q250" s="715"/>
      <c r="R250" s="715"/>
      <c r="S250" s="716"/>
      <c r="T250" s="717"/>
      <c r="U250" s="720">
        <f t="shared" si="77"/>
        <v>0</v>
      </c>
      <c r="V250" s="721">
        <f t="shared" si="78"/>
        <v>0</v>
      </c>
      <c r="W250" s="722">
        <f t="shared" si="79"/>
        <v>0</v>
      </c>
      <c r="X250" s="442"/>
      <c r="Y250" s="442"/>
      <c r="Z250" s="442"/>
      <c r="AA250" s="442"/>
      <c r="AB250" s="442"/>
      <c r="AC250" s="442"/>
      <c r="AD250" s="442"/>
      <c r="AE250" s="442"/>
      <c r="AF250" s="442"/>
      <c r="AG250" s="442"/>
      <c r="AH250" s="442"/>
      <c r="AI250" s="442"/>
      <c r="AJ250" s="442"/>
      <c r="AK250" s="442"/>
      <c r="AL250" s="442"/>
      <c r="AM250" s="442"/>
      <c r="AN250" s="442"/>
      <c r="AO250" s="442"/>
      <c r="AP250" s="442"/>
      <c r="AQ250" s="442"/>
      <c r="AR250" s="442"/>
      <c r="AS250" s="442"/>
      <c r="AT250" s="442"/>
      <c r="AU250" s="442"/>
      <c r="AV250" s="442"/>
      <c r="AW250" s="442"/>
      <c r="AX250" s="442"/>
      <c r="AY250" s="442"/>
      <c r="AZ250" s="442"/>
    </row>
    <row r="251" spans="2:52" ht="20.100000000000001" hidden="1" customHeight="1" outlineLevel="1">
      <c r="B251" s="434"/>
      <c r="C251" s="1002"/>
      <c r="D251" s="1003"/>
      <c r="E251" s="1003"/>
      <c r="F251" s="1004"/>
      <c r="G251" s="1005"/>
      <c r="H251" s="1006"/>
      <c r="I251" s="1006"/>
      <c r="J251" s="1006"/>
      <c r="K251" s="1007"/>
      <c r="L251" s="715"/>
      <c r="M251" s="715"/>
      <c r="N251" s="715"/>
      <c r="O251" s="715"/>
      <c r="P251" s="715"/>
      <c r="Q251" s="715"/>
      <c r="R251" s="715"/>
      <c r="S251" s="716"/>
      <c r="T251" s="717"/>
      <c r="U251" s="720">
        <f t="shared" si="77"/>
        <v>0</v>
      </c>
      <c r="V251" s="721">
        <f t="shared" si="78"/>
        <v>0</v>
      </c>
      <c r="W251" s="722">
        <f t="shared" si="79"/>
        <v>0</v>
      </c>
      <c r="X251" s="442"/>
      <c r="Y251" s="442"/>
      <c r="Z251" s="442"/>
      <c r="AA251" s="442"/>
      <c r="AB251" s="442"/>
      <c r="AC251" s="442"/>
      <c r="AD251" s="442"/>
      <c r="AE251" s="442"/>
      <c r="AF251" s="442"/>
      <c r="AG251" s="442"/>
      <c r="AH251" s="442"/>
      <c r="AI251" s="442"/>
      <c r="AJ251" s="442"/>
      <c r="AK251" s="442"/>
      <c r="AL251" s="442"/>
      <c r="AM251" s="442"/>
      <c r="AN251" s="442"/>
      <c r="AO251" s="442"/>
      <c r="AP251" s="442"/>
      <c r="AQ251" s="442"/>
      <c r="AR251" s="442"/>
      <c r="AS251" s="442"/>
      <c r="AT251" s="442"/>
      <c r="AU251" s="442"/>
      <c r="AV251" s="442"/>
      <c r="AW251" s="442"/>
      <c r="AX251" s="442"/>
      <c r="AY251" s="442"/>
      <c r="AZ251" s="442"/>
    </row>
    <row r="252" spans="2:52" s="19" customFormat="1" ht="9.9499999999999993" hidden="1" customHeight="1" outlineLevel="1">
      <c r="B252" s="435"/>
      <c r="C252" s="437"/>
      <c r="D252" s="437"/>
      <c r="E252" s="437"/>
      <c r="F252" s="437"/>
      <c r="G252" s="666"/>
      <c r="H252" s="666"/>
      <c r="I252" s="666"/>
      <c r="J252" s="666"/>
      <c r="K252" s="666"/>
      <c r="L252" s="438"/>
      <c r="M252" s="438"/>
      <c r="N252" s="438"/>
      <c r="O252" s="438"/>
      <c r="P252" s="438"/>
      <c r="Q252" s="438"/>
      <c r="R252" s="438"/>
      <c r="S252" s="438"/>
      <c r="T252" s="439"/>
      <c r="U252" s="439"/>
      <c r="V252" s="439"/>
      <c r="W252" s="667"/>
      <c r="X252" s="668"/>
      <c r="Y252" s="668"/>
      <c r="Z252" s="668"/>
      <c r="AA252" s="668"/>
      <c r="AB252" s="668"/>
      <c r="AC252" s="668"/>
      <c r="AD252" s="668"/>
      <c r="AE252" s="668"/>
      <c r="AF252" s="668"/>
      <c r="AG252" s="668"/>
      <c r="AH252" s="668"/>
      <c r="AI252" s="668"/>
      <c r="AJ252" s="668"/>
      <c r="AK252" s="668"/>
      <c r="AL252" s="668"/>
      <c r="AM252" s="668"/>
      <c r="AN252" s="668"/>
      <c r="AO252" s="668"/>
      <c r="AP252" s="668"/>
      <c r="AQ252" s="668"/>
      <c r="AR252" s="668"/>
      <c r="AS252" s="668"/>
      <c r="AT252" s="668"/>
      <c r="AU252" s="668"/>
      <c r="AV252" s="668"/>
      <c r="AW252" s="668"/>
      <c r="AX252" s="668"/>
      <c r="AY252" s="668"/>
      <c r="AZ252" s="668"/>
    </row>
    <row r="253" spans="2:52" ht="20.100000000000001" customHeight="1" collapsed="1">
      <c r="B253" s="32">
        <f>B241+1</f>
        <v>21</v>
      </c>
      <c r="C253" s="1013"/>
      <c r="D253" s="1014"/>
      <c r="E253" s="1014"/>
      <c r="F253" s="1015"/>
      <c r="G253" s="1016"/>
      <c r="H253" s="1017"/>
      <c r="I253" s="1017"/>
      <c r="J253" s="1017"/>
      <c r="K253" s="1018"/>
      <c r="L253" s="701">
        <f t="shared" ref="L253:R253" si="80">SUM(L254:L263)</f>
        <v>0</v>
      </c>
      <c r="M253" s="702">
        <f t="shared" si="80"/>
        <v>0</v>
      </c>
      <c r="N253" s="703">
        <f t="shared" si="80"/>
        <v>0</v>
      </c>
      <c r="O253" s="703">
        <f t="shared" si="80"/>
        <v>0</v>
      </c>
      <c r="P253" s="702">
        <f t="shared" si="80"/>
        <v>0</v>
      </c>
      <c r="Q253" s="704">
        <f t="shared" si="80"/>
        <v>0</v>
      </c>
      <c r="R253" s="701">
        <f t="shared" si="80"/>
        <v>0</v>
      </c>
      <c r="S253" s="705">
        <v>1</v>
      </c>
      <c r="T253" s="706">
        <f>(S254*T254)+(S255*T255)+(S256*T256)+(S257*T257)+(S258*T258)+(S259*T259)+(S260*T260)+(S261*T261)+(S262*T262)+(S263*T263)</f>
        <v>0</v>
      </c>
      <c r="U253" s="665">
        <f t="shared" ref="U253:U263" si="81">S253*T253*(1+MGKZ)*(1+Gewinn)*(1+Sicherheit)</f>
        <v>0</v>
      </c>
      <c r="V253" s="643">
        <f t="shared" ref="V253:V263" si="82">R253*Fertigung</f>
        <v>0</v>
      </c>
      <c r="W253" s="50">
        <f t="shared" ref="W253:W263" si="83">L253*$E$6+M253*$M$6+N253*$M$7+O253*$M$8+P253*$E$7+Q253*$M$9+U253+V253</f>
        <v>0</v>
      </c>
      <c r="X253" s="442"/>
      <c r="Y253" s="442"/>
      <c r="Z253" s="442"/>
      <c r="AA253" s="442"/>
      <c r="AB253" s="442"/>
      <c r="AC253" s="442"/>
      <c r="AD253" s="442"/>
      <c r="AE253" s="442"/>
      <c r="AF253" s="442"/>
      <c r="AG253" s="442"/>
      <c r="AH253" s="442"/>
      <c r="AI253" s="442"/>
      <c r="AJ253" s="442"/>
      <c r="AK253" s="442"/>
      <c r="AL253" s="442"/>
      <c r="AM253" s="442"/>
      <c r="AN253" s="442"/>
      <c r="AO253" s="442"/>
      <c r="AP253" s="442"/>
      <c r="AQ253" s="442"/>
      <c r="AR253" s="442"/>
      <c r="AS253" s="442"/>
      <c r="AT253" s="442"/>
      <c r="AU253" s="442"/>
      <c r="AV253" s="442"/>
      <c r="AW253" s="442"/>
      <c r="AX253" s="442"/>
      <c r="AY253" s="442"/>
      <c r="AZ253" s="442"/>
    </row>
    <row r="254" spans="2:52" ht="20.100000000000001" hidden="1" customHeight="1" outlineLevel="1">
      <c r="B254" s="433"/>
      <c r="C254" s="1002"/>
      <c r="D254" s="1003"/>
      <c r="E254" s="1003"/>
      <c r="F254" s="1004"/>
      <c r="G254" s="1005"/>
      <c r="H254" s="1006"/>
      <c r="I254" s="1006"/>
      <c r="J254" s="1006"/>
      <c r="K254" s="1007"/>
      <c r="L254" s="715"/>
      <c r="M254" s="715"/>
      <c r="N254" s="715"/>
      <c r="O254" s="715"/>
      <c r="P254" s="715"/>
      <c r="Q254" s="715"/>
      <c r="R254" s="715"/>
      <c r="S254" s="716"/>
      <c r="T254" s="717"/>
      <c r="U254" s="720">
        <f t="shared" si="81"/>
        <v>0</v>
      </c>
      <c r="V254" s="721">
        <f t="shared" si="82"/>
        <v>0</v>
      </c>
      <c r="W254" s="722">
        <f t="shared" si="83"/>
        <v>0</v>
      </c>
      <c r="X254" s="442"/>
      <c r="Y254" s="442"/>
      <c r="Z254" s="442"/>
      <c r="AA254" s="442"/>
      <c r="AB254" s="442"/>
      <c r="AC254" s="442"/>
      <c r="AD254" s="442"/>
      <c r="AE254" s="442"/>
      <c r="AF254" s="442"/>
      <c r="AG254" s="442"/>
      <c r="AH254" s="442"/>
      <c r="AI254" s="442"/>
      <c r="AJ254" s="442"/>
      <c r="AK254" s="442"/>
      <c r="AL254" s="442"/>
      <c r="AM254" s="442"/>
      <c r="AN254" s="442"/>
      <c r="AO254" s="442"/>
      <c r="AP254" s="442"/>
      <c r="AQ254" s="442"/>
      <c r="AR254" s="442"/>
      <c r="AS254" s="442"/>
      <c r="AT254" s="442"/>
      <c r="AU254" s="442"/>
      <c r="AV254" s="442"/>
      <c r="AW254" s="442"/>
      <c r="AX254" s="442"/>
      <c r="AY254" s="442"/>
      <c r="AZ254" s="442"/>
    </row>
    <row r="255" spans="2:52" ht="20.100000000000001" hidden="1" customHeight="1" outlineLevel="1">
      <c r="B255" s="434"/>
      <c r="C255" s="1002"/>
      <c r="D255" s="1003"/>
      <c r="E255" s="1003"/>
      <c r="F255" s="1004"/>
      <c r="G255" s="1005"/>
      <c r="H255" s="1006"/>
      <c r="I255" s="1006"/>
      <c r="J255" s="1006"/>
      <c r="K255" s="1007"/>
      <c r="L255" s="715"/>
      <c r="M255" s="715"/>
      <c r="N255" s="715"/>
      <c r="O255" s="715"/>
      <c r="P255" s="715"/>
      <c r="Q255" s="715"/>
      <c r="R255" s="715"/>
      <c r="S255" s="716"/>
      <c r="T255" s="717"/>
      <c r="U255" s="720">
        <f t="shared" si="81"/>
        <v>0</v>
      </c>
      <c r="V255" s="721">
        <f t="shared" si="82"/>
        <v>0</v>
      </c>
      <c r="W255" s="722">
        <f t="shared" si="83"/>
        <v>0</v>
      </c>
      <c r="X255" s="442"/>
      <c r="Y255" s="442"/>
      <c r="Z255" s="442"/>
      <c r="AA255" s="442"/>
      <c r="AB255" s="442"/>
      <c r="AC255" s="442"/>
      <c r="AD255" s="442"/>
      <c r="AE255" s="442"/>
      <c r="AF255" s="442"/>
      <c r="AG255" s="442"/>
      <c r="AH255" s="442"/>
      <c r="AI255" s="442"/>
      <c r="AJ255" s="442"/>
      <c r="AK255" s="442"/>
      <c r="AL255" s="442"/>
      <c r="AM255" s="442"/>
      <c r="AN255" s="442"/>
      <c r="AO255" s="442"/>
      <c r="AP255" s="442"/>
      <c r="AQ255" s="442"/>
      <c r="AR255" s="442"/>
      <c r="AS255" s="442"/>
      <c r="AT255" s="442"/>
      <c r="AU255" s="442"/>
      <c r="AV255" s="442"/>
      <c r="AW255" s="442"/>
      <c r="AX255" s="442"/>
      <c r="AY255" s="442"/>
      <c r="AZ255" s="442"/>
    </row>
    <row r="256" spans="2:52" ht="20.100000000000001" hidden="1" customHeight="1" outlineLevel="1">
      <c r="B256" s="434"/>
      <c r="C256" s="1002"/>
      <c r="D256" s="1003"/>
      <c r="E256" s="1003"/>
      <c r="F256" s="1004"/>
      <c r="G256" s="1005"/>
      <c r="H256" s="1006"/>
      <c r="I256" s="1006"/>
      <c r="J256" s="1006"/>
      <c r="K256" s="1007"/>
      <c r="L256" s="715"/>
      <c r="M256" s="715"/>
      <c r="N256" s="715"/>
      <c r="O256" s="715"/>
      <c r="P256" s="715"/>
      <c r="Q256" s="715"/>
      <c r="R256" s="715"/>
      <c r="S256" s="716"/>
      <c r="T256" s="717"/>
      <c r="U256" s="720">
        <f t="shared" si="81"/>
        <v>0</v>
      </c>
      <c r="V256" s="721">
        <f t="shared" si="82"/>
        <v>0</v>
      </c>
      <c r="W256" s="722">
        <f t="shared" si="83"/>
        <v>0</v>
      </c>
      <c r="X256" s="442"/>
      <c r="Y256" s="442"/>
      <c r="Z256" s="442"/>
      <c r="AA256" s="442"/>
      <c r="AB256" s="442"/>
      <c r="AC256" s="442"/>
      <c r="AD256" s="442"/>
      <c r="AE256" s="442"/>
      <c r="AF256" s="442"/>
      <c r="AG256" s="442"/>
      <c r="AH256" s="442"/>
      <c r="AI256" s="442"/>
      <c r="AJ256" s="442"/>
      <c r="AK256" s="442"/>
      <c r="AL256" s="442"/>
      <c r="AM256" s="442"/>
      <c r="AN256" s="442"/>
      <c r="AO256" s="442"/>
      <c r="AP256" s="442"/>
      <c r="AQ256" s="442"/>
      <c r="AR256" s="442"/>
      <c r="AS256" s="442"/>
      <c r="AT256" s="442"/>
      <c r="AU256" s="442"/>
      <c r="AV256" s="442"/>
      <c r="AW256" s="442"/>
      <c r="AX256" s="442"/>
      <c r="AY256" s="442"/>
      <c r="AZ256" s="442"/>
    </row>
    <row r="257" spans="2:52" ht="20.100000000000001" hidden="1" customHeight="1" outlineLevel="1">
      <c r="B257" s="434"/>
      <c r="C257" s="1002"/>
      <c r="D257" s="1003"/>
      <c r="E257" s="1003"/>
      <c r="F257" s="1004"/>
      <c r="G257" s="1005"/>
      <c r="H257" s="1006"/>
      <c r="I257" s="1006"/>
      <c r="J257" s="1006"/>
      <c r="K257" s="1007"/>
      <c r="L257" s="715"/>
      <c r="M257" s="715"/>
      <c r="N257" s="715"/>
      <c r="O257" s="715"/>
      <c r="P257" s="715"/>
      <c r="Q257" s="715"/>
      <c r="R257" s="715"/>
      <c r="S257" s="716"/>
      <c r="T257" s="717"/>
      <c r="U257" s="720">
        <f t="shared" si="81"/>
        <v>0</v>
      </c>
      <c r="V257" s="721">
        <f t="shared" si="82"/>
        <v>0</v>
      </c>
      <c r="W257" s="722">
        <f t="shared" si="83"/>
        <v>0</v>
      </c>
      <c r="X257" s="442"/>
      <c r="Y257" s="442"/>
      <c r="Z257" s="442"/>
      <c r="AA257" s="442"/>
      <c r="AB257" s="442"/>
      <c r="AC257" s="442"/>
      <c r="AD257" s="442"/>
      <c r="AE257" s="442"/>
      <c r="AF257" s="442"/>
      <c r="AG257" s="442"/>
      <c r="AH257" s="442"/>
      <c r="AI257" s="442"/>
      <c r="AJ257" s="442"/>
      <c r="AK257" s="442"/>
      <c r="AL257" s="442"/>
      <c r="AM257" s="442"/>
      <c r="AN257" s="442"/>
      <c r="AO257" s="442"/>
      <c r="AP257" s="442"/>
      <c r="AQ257" s="442"/>
      <c r="AR257" s="442"/>
      <c r="AS257" s="442"/>
      <c r="AT257" s="442"/>
      <c r="AU257" s="442"/>
      <c r="AV257" s="442"/>
      <c r="AW257" s="442"/>
      <c r="AX257" s="442"/>
      <c r="AY257" s="442"/>
      <c r="AZ257" s="442"/>
    </row>
    <row r="258" spans="2:52" ht="20.100000000000001" hidden="1" customHeight="1" outlineLevel="1">
      <c r="B258" s="434"/>
      <c r="C258" s="1002"/>
      <c r="D258" s="1003"/>
      <c r="E258" s="1003"/>
      <c r="F258" s="1004"/>
      <c r="G258" s="1005"/>
      <c r="H258" s="1006"/>
      <c r="I258" s="1006"/>
      <c r="J258" s="1006"/>
      <c r="K258" s="1007"/>
      <c r="L258" s="715"/>
      <c r="M258" s="715"/>
      <c r="N258" s="715"/>
      <c r="O258" s="715"/>
      <c r="P258" s="715"/>
      <c r="Q258" s="715"/>
      <c r="R258" s="715"/>
      <c r="S258" s="716"/>
      <c r="T258" s="717"/>
      <c r="U258" s="720">
        <f t="shared" si="81"/>
        <v>0</v>
      </c>
      <c r="V258" s="721">
        <f t="shared" si="82"/>
        <v>0</v>
      </c>
      <c r="W258" s="722">
        <f t="shared" si="83"/>
        <v>0</v>
      </c>
      <c r="X258" s="442"/>
      <c r="Y258" s="442"/>
      <c r="Z258" s="442"/>
      <c r="AA258" s="442"/>
      <c r="AB258" s="442"/>
      <c r="AC258" s="442"/>
      <c r="AD258" s="442"/>
      <c r="AE258" s="442"/>
      <c r="AF258" s="442"/>
      <c r="AG258" s="442"/>
      <c r="AH258" s="442"/>
      <c r="AI258" s="442"/>
      <c r="AJ258" s="442"/>
      <c r="AK258" s="442"/>
      <c r="AL258" s="442"/>
      <c r="AM258" s="442"/>
      <c r="AN258" s="442"/>
      <c r="AO258" s="442"/>
      <c r="AP258" s="442"/>
      <c r="AQ258" s="442"/>
      <c r="AR258" s="442"/>
      <c r="AS258" s="442"/>
      <c r="AT258" s="442"/>
      <c r="AU258" s="442"/>
      <c r="AV258" s="442"/>
      <c r="AW258" s="442"/>
      <c r="AX258" s="442"/>
      <c r="AY258" s="442"/>
      <c r="AZ258" s="442"/>
    </row>
    <row r="259" spans="2:52" ht="20.100000000000001" hidden="1" customHeight="1" outlineLevel="1">
      <c r="B259" s="434"/>
      <c r="C259" s="1002"/>
      <c r="D259" s="1003"/>
      <c r="E259" s="1003"/>
      <c r="F259" s="1004"/>
      <c r="G259" s="1005"/>
      <c r="H259" s="1006"/>
      <c r="I259" s="1006"/>
      <c r="J259" s="1006"/>
      <c r="K259" s="1007"/>
      <c r="L259" s="715"/>
      <c r="M259" s="715"/>
      <c r="N259" s="715"/>
      <c r="O259" s="715"/>
      <c r="P259" s="715"/>
      <c r="Q259" s="715"/>
      <c r="R259" s="715"/>
      <c r="S259" s="716"/>
      <c r="T259" s="717"/>
      <c r="U259" s="720">
        <f t="shared" si="81"/>
        <v>0</v>
      </c>
      <c r="V259" s="721">
        <f t="shared" si="82"/>
        <v>0</v>
      </c>
      <c r="W259" s="722">
        <f t="shared" si="83"/>
        <v>0</v>
      </c>
      <c r="X259" s="442"/>
      <c r="Y259" s="442"/>
      <c r="Z259" s="442"/>
      <c r="AA259" s="442"/>
      <c r="AB259" s="442"/>
      <c r="AC259" s="442"/>
      <c r="AD259" s="442"/>
      <c r="AE259" s="442"/>
      <c r="AF259" s="442"/>
      <c r="AG259" s="442"/>
      <c r="AH259" s="442"/>
      <c r="AI259" s="442"/>
      <c r="AJ259" s="442"/>
      <c r="AK259" s="442"/>
      <c r="AL259" s="442"/>
      <c r="AM259" s="442"/>
      <c r="AN259" s="442"/>
      <c r="AO259" s="442"/>
      <c r="AP259" s="442"/>
      <c r="AQ259" s="442"/>
      <c r="AR259" s="442"/>
      <c r="AS259" s="442"/>
      <c r="AT259" s="442"/>
      <c r="AU259" s="442"/>
      <c r="AV259" s="442"/>
      <c r="AW259" s="442"/>
      <c r="AX259" s="442"/>
      <c r="AY259" s="442"/>
      <c r="AZ259" s="442"/>
    </row>
    <row r="260" spans="2:52" ht="20.100000000000001" hidden="1" customHeight="1" outlineLevel="1">
      <c r="B260" s="434"/>
      <c r="C260" s="1002"/>
      <c r="D260" s="1003"/>
      <c r="E260" s="1003"/>
      <c r="F260" s="1004"/>
      <c r="G260" s="1005"/>
      <c r="H260" s="1006"/>
      <c r="I260" s="1006"/>
      <c r="J260" s="1006"/>
      <c r="K260" s="1007"/>
      <c r="L260" s="715"/>
      <c r="M260" s="715"/>
      <c r="N260" s="715"/>
      <c r="O260" s="715"/>
      <c r="P260" s="715"/>
      <c r="Q260" s="715"/>
      <c r="R260" s="715"/>
      <c r="S260" s="716"/>
      <c r="T260" s="717"/>
      <c r="U260" s="720">
        <f t="shared" si="81"/>
        <v>0</v>
      </c>
      <c r="V260" s="721">
        <f t="shared" si="82"/>
        <v>0</v>
      </c>
      <c r="W260" s="722">
        <f t="shared" si="83"/>
        <v>0</v>
      </c>
      <c r="X260" s="442"/>
      <c r="Y260" s="442"/>
      <c r="Z260" s="442"/>
      <c r="AA260" s="442"/>
      <c r="AB260" s="442"/>
      <c r="AC260" s="442"/>
      <c r="AD260" s="442"/>
      <c r="AE260" s="442"/>
      <c r="AF260" s="442"/>
      <c r="AG260" s="442"/>
      <c r="AH260" s="442"/>
      <c r="AI260" s="442"/>
      <c r="AJ260" s="442"/>
      <c r="AK260" s="442"/>
      <c r="AL260" s="442"/>
      <c r="AM260" s="442"/>
      <c r="AN260" s="442"/>
      <c r="AO260" s="442"/>
      <c r="AP260" s="442"/>
      <c r="AQ260" s="442"/>
      <c r="AR260" s="442"/>
      <c r="AS260" s="442"/>
      <c r="AT260" s="442"/>
      <c r="AU260" s="442"/>
      <c r="AV260" s="442"/>
      <c r="AW260" s="442"/>
      <c r="AX260" s="442"/>
      <c r="AY260" s="442"/>
      <c r="AZ260" s="442"/>
    </row>
    <row r="261" spans="2:52" ht="20.100000000000001" hidden="1" customHeight="1" outlineLevel="1">
      <c r="B261" s="434"/>
      <c r="C261" s="1002"/>
      <c r="D261" s="1003"/>
      <c r="E261" s="1003"/>
      <c r="F261" s="1004"/>
      <c r="G261" s="1005"/>
      <c r="H261" s="1006"/>
      <c r="I261" s="1006"/>
      <c r="J261" s="1006"/>
      <c r="K261" s="1007"/>
      <c r="L261" s="715"/>
      <c r="M261" s="715"/>
      <c r="N261" s="715"/>
      <c r="O261" s="715"/>
      <c r="P261" s="715"/>
      <c r="Q261" s="715"/>
      <c r="R261" s="715"/>
      <c r="S261" s="716"/>
      <c r="T261" s="717"/>
      <c r="U261" s="720">
        <f t="shared" si="81"/>
        <v>0</v>
      </c>
      <c r="V261" s="721">
        <f t="shared" si="82"/>
        <v>0</v>
      </c>
      <c r="W261" s="722">
        <f t="shared" si="83"/>
        <v>0</v>
      </c>
      <c r="X261" s="442"/>
      <c r="Y261" s="442"/>
      <c r="Z261" s="442"/>
      <c r="AA261" s="442"/>
      <c r="AB261" s="442"/>
      <c r="AC261" s="442"/>
      <c r="AD261" s="442"/>
      <c r="AE261" s="442"/>
      <c r="AF261" s="442"/>
      <c r="AG261" s="442"/>
      <c r="AH261" s="442"/>
      <c r="AI261" s="442"/>
      <c r="AJ261" s="442"/>
      <c r="AK261" s="442"/>
      <c r="AL261" s="442"/>
      <c r="AM261" s="442"/>
      <c r="AN261" s="442"/>
      <c r="AO261" s="442"/>
      <c r="AP261" s="442"/>
      <c r="AQ261" s="442"/>
      <c r="AR261" s="442"/>
      <c r="AS261" s="442"/>
      <c r="AT261" s="442"/>
      <c r="AU261" s="442"/>
      <c r="AV261" s="442"/>
      <c r="AW261" s="442"/>
      <c r="AX261" s="442"/>
      <c r="AY261" s="442"/>
      <c r="AZ261" s="442"/>
    </row>
    <row r="262" spans="2:52" ht="20.100000000000001" hidden="1" customHeight="1" outlineLevel="1">
      <c r="B262" s="434"/>
      <c r="C262" s="1002"/>
      <c r="D262" s="1003"/>
      <c r="E262" s="1003"/>
      <c r="F262" s="1004"/>
      <c r="G262" s="1005"/>
      <c r="H262" s="1006"/>
      <c r="I262" s="1006"/>
      <c r="J262" s="1006"/>
      <c r="K262" s="1007"/>
      <c r="L262" s="715"/>
      <c r="M262" s="715"/>
      <c r="N262" s="715"/>
      <c r="O262" s="715"/>
      <c r="P262" s="715"/>
      <c r="Q262" s="715"/>
      <c r="R262" s="715"/>
      <c r="S262" s="716"/>
      <c r="T262" s="717"/>
      <c r="U262" s="720">
        <f t="shared" si="81"/>
        <v>0</v>
      </c>
      <c r="V262" s="721">
        <f t="shared" si="82"/>
        <v>0</v>
      </c>
      <c r="W262" s="722">
        <f t="shared" si="83"/>
        <v>0</v>
      </c>
      <c r="X262" s="442"/>
      <c r="Y262" s="442"/>
      <c r="Z262" s="442"/>
      <c r="AA262" s="442"/>
      <c r="AB262" s="442"/>
      <c r="AC262" s="442"/>
      <c r="AD262" s="442"/>
      <c r="AE262" s="442"/>
      <c r="AF262" s="442"/>
      <c r="AG262" s="442"/>
      <c r="AH262" s="442"/>
      <c r="AI262" s="442"/>
      <c r="AJ262" s="442"/>
      <c r="AK262" s="442"/>
      <c r="AL262" s="442"/>
      <c r="AM262" s="442"/>
      <c r="AN262" s="442"/>
      <c r="AO262" s="442"/>
      <c r="AP262" s="442"/>
      <c r="AQ262" s="442"/>
      <c r="AR262" s="442"/>
      <c r="AS262" s="442"/>
      <c r="AT262" s="442"/>
      <c r="AU262" s="442"/>
      <c r="AV262" s="442"/>
      <c r="AW262" s="442"/>
      <c r="AX262" s="442"/>
      <c r="AY262" s="442"/>
      <c r="AZ262" s="442"/>
    </row>
    <row r="263" spans="2:52" ht="20.100000000000001" hidden="1" customHeight="1" outlineLevel="1">
      <c r="B263" s="434"/>
      <c r="C263" s="1002"/>
      <c r="D263" s="1003"/>
      <c r="E263" s="1003"/>
      <c r="F263" s="1004"/>
      <c r="G263" s="1005"/>
      <c r="H263" s="1006"/>
      <c r="I263" s="1006"/>
      <c r="J263" s="1006"/>
      <c r="K263" s="1007"/>
      <c r="L263" s="715"/>
      <c r="M263" s="715"/>
      <c r="N263" s="715"/>
      <c r="O263" s="715"/>
      <c r="P263" s="715"/>
      <c r="Q263" s="715"/>
      <c r="R263" s="715"/>
      <c r="S263" s="716"/>
      <c r="T263" s="717"/>
      <c r="U263" s="720">
        <f t="shared" si="81"/>
        <v>0</v>
      </c>
      <c r="V263" s="721">
        <f t="shared" si="82"/>
        <v>0</v>
      </c>
      <c r="W263" s="722">
        <f t="shared" si="83"/>
        <v>0</v>
      </c>
      <c r="X263" s="442"/>
      <c r="Y263" s="442"/>
      <c r="Z263" s="442"/>
      <c r="AA263" s="442"/>
      <c r="AB263" s="442"/>
      <c r="AC263" s="442"/>
      <c r="AD263" s="442"/>
      <c r="AE263" s="442"/>
      <c r="AF263" s="442"/>
      <c r="AG263" s="442"/>
      <c r="AH263" s="442"/>
      <c r="AI263" s="442"/>
      <c r="AJ263" s="442"/>
      <c r="AK263" s="442"/>
      <c r="AL263" s="442"/>
      <c r="AM263" s="442"/>
      <c r="AN263" s="442"/>
      <c r="AO263" s="442"/>
      <c r="AP263" s="442"/>
      <c r="AQ263" s="442"/>
      <c r="AR263" s="442"/>
      <c r="AS263" s="442"/>
      <c r="AT263" s="442"/>
      <c r="AU263" s="442"/>
      <c r="AV263" s="442"/>
      <c r="AW263" s="442"/>
      <c r="AX263" s="442"/>
      <c r="AY263" s="442"/>
      <c r="AZ263" s="442"/>
    </row>
    <row r="264" spans="2:52" s="19" customFormat="1" ht="9.9499999999999993" hidden="1" customHeight="1" outlineLevel="1">
      <c r="B264" s="435"/>
      <c r="C264" s="437"/>
      <c r="D264" s="437"/>
      <c r="E264" s="437"/>
      <c r="F264" s="437"/>
      <c r="G264" s="666"/>
      <c r="H264" s="666"/>
      <c r="I264" s="666"/>
      <c r="J264" s="666"/>
      <c r="K264" s="666"/>
      <c r="L264" s="438"/>
      <c r="M264" s="438"/>
      <c r="N264" s="438"/>
      <c r="O264" s="438"/>
      <c r="P264" s="438"/>
      <c r="Q264" s="438"/>
      <c r="R264" s="438"/>
      <c r="S264" s="438"/>
      <c r="T264" s="439"/>
      <c r="U264" s="439"/>
      <c r="V264" s="439"/>
      <c r="W264" s="667"/>
      <c r="X264" s="668"/>
      <c r="Y264" s="668"/>
      <c r="Z264" s="668"/>
      <c r="AA264" s="668"/>
      <c r="AB264" s="668"/>
      <c r="AC264" s="668"/>
      <c r="AD264" s="668"/>
      <c r="AE264" s="668"/>
      <c r="AF264" s="668"/>
      <c r="AG264" s="668"/>
      <c r="AH264" s="668"/>
      <c r="AI264" s="668"/>
      <c r="AJ264" s="668"/>
      <c r="AK264" s="668"/>
      <c r="AL264" s="668"/>
      <c r="AM264" s="668"/>
      <c r="AN264" s="668"/>
      <c r="AO264" s="668"/>
      <c r="AP264" s="668"/>
      <c r="AQ264" s="668"/>
      <c r="AR264" s="668"/>
      <c r="AS264" s="668"/>
      <c r="AT264" s="668"/>
      <c r="AU264" s="668"/>
      <c r="AV264" s="668"/>
      <c r="AW264" s="668"/>
      <c r="AX264" s="668"/>
      <c r="AY264" s="668"/>
      <c r="AZ264" s="668"/>
    </row>
    <row r="265" spans="2:52" ht="20.100000000000001" customHeight="1" collapsed="1">
      <c r="B265" s="32">
        <f>B253+1</f>
        <v>22</v>
      </c>
      <c r="C265" s="1013"/>
      <c r="D265" s="1014"/>
      <c r="E265" s="1014"/>
      <c r="F265" s="1015"/>
      <c r="G265" s="1016"/>
      <c r="H265" s="1017"/>
      <c r="I265" s="1017"/>
      <c r="J265" s="1017"/>
      <c r="K265" s="1018"/>
      <c r="L265" s="701">
        <f t="shared" ref="L265:R265" si="84">SUM(L266:L275)</f>
        <v>0</v>
      </c>
      <c r="M265" s="702">
        <f t="shared" si="84"/>
        <v>0</v>
      </c>
      <c r="N265" s="703">
        <f t="shared" si="84"/>
        <v>0</v>
      </c>
      <c r="O265" s="703">
        <f t="shared" si="84"/>
        <v>0</v>
      </c>
      <c r="P265" s="702">
        <f t="shared" si="84"/>
        <v>0</v>
      </c>
      <c r="Q265" s="704">
        <f t="shared" si="84"/>
        <v>0</v>
      </c>
      <c r="R265" s="701">
        <f t="shared" si="84"/>
        <v>0</v>
      </c>
      <c r="S265" s="705">
        <v>1</v>
      </c>
      <c r="T265" s="706">
        <f>(S266*T266)+(S267*T267)+(S268*T268)+(S269*T269)+(S270*T270)+(S271*T271)+(S272*T272)+(S273*T273)+(S274*T274)+(S275*T275)</f>
        <v>0</v>
      </c>
      <c r="U265" s="665">
        <f t="shared" ref="U265:U275" si="85">S265*T265*(1+MGKZ)*(1+Gewinn)*(1+Sicherheit)</f>
        <v>0</v>
      </c>
      <c r="V265" s="643">
        <f t="shared" ref="V265:V275" si="86">R265*Fertigung</f>
        <v>0</v>
      </c>
      <c r="W265" s="50">
        <f t="shared" ref="W265:W275" si="87">L265*$E$6+M265*$M$6+N265*$M$7+O265*$M$8+P265*$E$7+Q265*$M$9+U265+V265</f>
        <v>0</v>
      </c>
      <c r="X265" s="442"/>
      <c r="Y265" s="442"/>
      <c r="Z265" s="442"/>
      <c r="AA265" s="442"/>
      <c r="AB265" s="442"/>
      <c r="AC265" s="442"/>
      <c r="AD265" s="442"/>
      <c r="AE265" s="442"/>
      <c r="AF265" s="442"/>
      <c r="AG265" s="442"/>
      <c r="AH265" s="442"/>
      <c r="AI265" s="442"/>
      <c r="AJ265" s="442"/>
      <c r="AK265" s="442"/>
      <c r="AL265" s="442"/>
      <c r="AM265" s="442"/>
      <c r="AN265" s="442"/>
      <c r="AO265" s="442"/>
      <c r="AP265" s="442"/>
      <c r="AQ265" s="442"/>
      <c r="AR265" s="442"/>
      <c r="AS265" s="442"/>
      <c r="AT265" s="442"/>
      <c r="AU265" s="442"/>
      <c r="AV265" s="442"/>
      <c r="AW265" s="442"/>
      <c r="AX265" s="442"/>
      <c r="AY265" s="442"/>
      <c r="AZ265" s="442"/>
    </row>
    <row r="266" spans="2:52" ht="20.100000000000001" hidden="1" customHeight="1" outlineLevel="1">
      <c r="B266" s="433"/>
      <c r="C266" s="1002"/>
      <c r="D266" s="1003"/>
      <c r="E266" s="1003"/>
      <c r="F266" s="1004"/>
      <c r="G266" s="1005"/>
      <c r="H266" s="1006"/>
      <c r="I266" s="1006"/>
      <c r="J266" s="1006"/>
      <c r="K266" s="1007"/>
      <c r="L266" s="715"/>
      <c r="M266" s="715"/>
      <c r="N266" s="715"/>
      <c r="O266" s="715"/>
      <c r="P266" s="715"/>
      <c r="Q266" s="715"/>
      <c r="R266" s="715"/>
      <c r="S266" s="716"/>
      <c r="T266" s="717"/>
      <c r="U266" s="720">
        <f t="shared" si="85"/>
        <v>0</v>
      </c>
      <c r="V266" s="721">
        <f t="shared" si="86"/>
        <v>0</v>
      </c>
      <c r="W266" s="722">
        <f t="shared" si="87"/>
        <v>0</v>
      </c>
      <c r="X266" s="442"/>
      <c r="Y266" s="442"/>
      <c r="Z266" s="442"/>
      <c r="AA266" s="442"/>
      <c r="AB266" s="442"/>
      <c r="AC266" s="442"/>
      <c r="AD266" s="442"/>
      <c r="AE266" s="442"/>
      <c r="AF266" s="442"/>
      <c r="AG266" s="442"/>
      <c r="AH266" s="442"/>
      <c r="AI266" s="442"/>
      <c r="AJ266" s="442"/>
      <c r="AK266" s="442"/>
      <c r="AL266" s="442"/>
      <c r="AM266" s="442"/>
      <c r="AN266" s="442"/>
      <c r="AO266" s="442"/>
      <c r="AP266" s="442"/>
      <c r="AQ266" s="442"/>
      <c r="AR266" s="442"/>
      <c r="AS266" s="442"/>
      <c r="AT266" s="442"/>
      <c r="AU266" s="442"/>
      <c r="AV266" s="442"/>
      <c r="AW266" s="442"/>
      <c r="AX266" s="442"/>
      <c r="AY266" s="442"/>
      <c r="AZ266" s="442"/>
    </row>
    <row r="267" spans="2:52" ht="20.100000000000001" hidden="1" customHeight="1" outlineLevel="1">
      <c r="B267" s="434"/>
      <c r="C267" s="1002"/>
      <c r="D267" s="1003"/>
      <c r="E267" s="1003"/>
      <c r="F267" s="1004"/>
      <c r="G267" s="1005"/>
      <c r="H267" s="1006"/>
      <c r="I267" s="1006"/>
      <c r="J267" s="1006"/>
      <c r="K267" s="1007"/>
      <c r="L267" s="715"/>
      <c r="M267" s="715"/>
      <c r="N267" s="715"/>
      <c r="O267" s="715"/>
      <c r="P267" s="715"/>
      <c r="Q267" s="715"/>
      <c r="R267" s="715"/>
      <c r="S267" s="716"/>
      <c r="T267" s="717"/>
      <c r="U267" s="720">
        <f t="shared" si="85"/>
        <v>0</v>
      </c>
      <c r="V267" s="721">
        <f t="shared" si="86"/>
        <v>0</v>
      </c>
      <c r="W267" s="722">
        <f t="shared" si="87"/>
        <v>0</v>
      </c>
      <c r="X267" s="442"/>
      <c r="Y267" s="442"/>
      <c r="Z267" s="442"/>
      <c r="AA267" s="442"/>
      <c r="AB267" s="442"/>
      <c r="AC267" s="442"/>
      <c r="AD267" s="442"/>
      <c r="AE267" s="442"/>
      <c r="AF267" s="442"/>
      <c r="AG267" s="442"/>
      <c r="AH267" s="442"/>
      <c r="AI267" s="442"/>
      <c r="AJ267" s="442"/>
      <c r="AK267" s="442"/>
      <c r="AL267" s="442"/>
      <c r="AM267" s="442"/>
      <c r="AN267" s="442"/>
      <c r="AO267" s="442"/>
      <c r="AP267" s="442"/>
      <c r="AQ267" s="442"/>
      <c r="AR267" s="442"/>
      <c r="AS267" s="442"/>
      <c r="AT267" s="442"/>
      <c r="AU267" s="442"/>
      <c r="AV267" s="442"/>
      <c r="AW267" s="442"/>
      <c r="AX267" s="442"/>
      <c r="AY267" s="442"/>
      <c r="AZ267" s="442"/>
    </row>
    <row r="268" spans="2:52" ht="20.100000000000001" hidden="1" customHeight="1" outlineLevel="1">
      <c r="B268" s="434"/>
      <c r="C268" s="1002"/>
      <c r="D268" s="1003"/>
      <c r="E268" s="1003"/>
      <c r="F268" s="1004"/>
      <c r="G268" s="1005"/>
      <c r="H268" s="1006"/>
      <c r="I268" s="1006"/>
      <c r="J268" s="1006"/>
      <c r="K268" s="1007"/>
      <c r="L268" s="715"/>
      <c r="M268" s="715"/>
      <c r="N268" s="715"/>
      <c r="O268" s="715"/>
      <c r="P268" s="715"/>
      <c r="Q268" s="715"/>
      <c r="R268" s="715"/>
      <c r="S268" s="716"/>
      <c r="T268" s="717"/>
      <c r="U268" s="720">
        <f t="shared" si="85"/>
        <v>0</v>
      </c>
      <c r="V268" s="721">
        <f t="shared" si="86"/>
        <v>0</v>
      </c>
      <c r="W268" s="722">
        <f t="shared" si="87"/>
        <v>0</v>
      </c>
      <c r="X268" s="442"/>
      <c r="Y268" s="442"/>
      <c r="Z268" s="442"/>
      <c r="AA268" s="442"/>
      <c r="AB268" s="442"/>
      <c r="AC268" s="442"/>
      <c r="AD268" s="442"/>
      <c r="AE268" s="442"/>
      <c r="AF268" s="442"/>
      <c r="AG268" s="442"/>
      <c r="AH268" s="442"/>
      <c r="AI268" s="442"/>
      <c r="AJ268" s="442"/>
      <c r="AK268" s="442"/>
      <c r="AL268" s="442"/>
      <c r="AM268" s="442"/>
      <c r="AN268" s="442"/>
      <c r="AO268" s="442"/>
      <c r="AP268" s="442"/>
      <c r="AQ268" s="442"/>
      <c r="AR268" s="442"/>
      <c r="AS268" s="442"/>
      <c r="AT268" s="442"/>
      <c r="AU268" s="442"/>
      <c r="AV268" s="442"/>
      <c r="AW268" s="442"/>
      <c r="AX268" s="442"/>
      <c r="AY268" s="442"/>
      <c r="AZ268" s="442"/>
    </row>
    <row r="269" spans="2:52" ht="20.100000000000001" hidden="1" customHeight="1" outlineLevel="1">
      <c r="B269" s="434"/>
      <c r="C269" s="1002"/>
      <c r="D269" s="1003"/>
      <c r="E269" s="1003"/>
      <c r="F269" s="1004"/>
      <c r="G269" s="1005"/>
      <c r="H269" s="1006"/>
      <c r="I269" s="1006"/>
      <c r="J269" s="1006"/>
      <c r="K269" s="1007"/>
      <c r="L269" s="715"/>
      <c r="M269" s="715"/>
      <c r="N269" s="715"/>
      <c r="O269" s="715"/>
      <c r="P269" s="715"/>
      <c r="Q269" s="715"/>
      <c r="R269" s="715"/>
      <c r="S269" s="716"/>
      <c r="T269" s="717"/>
      <c r="U269" s="720">
        <f t="shared" si="85"/>
        <v>0</v>
      </c>
      <c r="V269" s="721">
        <f t="shared" si="86"/>
        <v>0</v>
      </c>
      <c r="W269" s="722">
        <f t="shared" si="87"/>
        <v>0</v>
      </c>
      <c r="X269" s="442"/>
      <c r="Y269" s="442"/>
      <c r="Z269" s="442"/>
      <c r="AA269" s="442"/>
      <c r="AB269" s="442"/>
      <c r="AC269" s="442"/>
      <c r="AD269" s="442"/>
      <c r="AE269" s="442"/>
      <c r="AF269" s="442"/>
      <c r="AG269" s="442"/>
      <c r="AH269" s="442"/>
      <c r="AI269" s="442"/>
      <c r="AJ269" s="442"/>
      <c r="AK269" s="442"/>
      <c r="AL269" s="442"/>
      <c r="AM269" s="442"/>
      <c r="AN269" s="442"/>
      <c r="AO269" s="442"/>
      <c r="AP269" s="442"/>
      <c r="AQ269" s="442"/>
      <c r="AR269" s="442"/>
      <c r="AS269" s="442"/>
      <c r="AT269" s="442"/>
      <c r="AU269" s="442"/>
      <c r="AV269" s="442"/>
      <c r="AW269" s="442"/>
      <c r="AX269" s="442"/>
      <c r="AY269" s="442"/>
      <c r="AZ269" s="442"/>
    </row>
    <row r="270" spans="2:52" ht="20.100000000000001" hidden="1" customHeight="1" outlineLevel="1">
      <c r="B270" s="434"/>
      <c r="C270" s="1002"/>
      <c r="D270" s="1003"/>
      <c r="E270" s="1003"/>
      <c r="F270" s="1004"/>
      <c r="G270" s="1005"/>
      <c r="H270" s="1006"/>
      <c r="I270" s="1006"/>
      <c r="J270" s="1006"/>
      <c r="K270" s="1007"/>
      <c r="L270" s="715"/>
      <c r="M270" s="715"/>
      <c r="N270" s="715"/>
      <c r="O270" s="715"/>
      <c r="P270" s="715"/>
      <c r="Q270" s="715"/>
      <c r="R270" s="715"/>
      <c r="S270" s="716"/>
      <c r="T270" s="717"/>
      <c r="U270" s="720">
        <f t="shared" si="85"/>
        <v>0</v>
      </c>
      <c r="V270" s="721">
        <f t="shared" si="86"/>
        <v>0</v>
      </c>
      <c r="W270" s="722">
        <f t="shared" si="87"/>
        <v>0</v>
      </c>
      <c r="X270" s="442"/>
      <c r="Y270" s="442"/>
      <c r="Z270" s="442"/>
      <c r="AA270" s="442"/>
      <c r="AB270" s="442"/>
      <c r="AC270" s="442"/>
      <c r="AD270" s="442"/>
      <c r="AE270" s="442"/>
      <c r="AF270" s="442"/>
      <c r="AG270" s="442"/>
      <c r="AH270" s="442"/>
      <c r="AI270" s="442"/>
      <c r="AJ270" s="442"/>
      <c r="AK270" s="442"/>
      <c r="AL270" s="442"/>
      <c r="AM270" s="442"/>
      <c r="AN270" s="442"/>
      <c r="AO270" s="442"/>
      <c r="AP270" s="442"/>
      <c r="AQ270" s="442"/>
      <c r="AR270" s="442"/>
      <c r="AS270" s="442"/>
      <c r="AT270" s="442"/>
      <c r="AU270" s="442"/>
      <c r="AV270" s="442"/>
      <c r="AW270" s="442"/>
      <c r="AX270" s="442"/>
      <c r="AY270" s="442"/>
      <c r="AZ270" s="442"/>
    </row>
    <row r="271" spans="2:52" ht="20.100000000000001" hidden="1" customHeight="1" outlineLevel="1">
      <c r="B271" s="434"/>
      <c r="C271" s="1002"/>
      <c r="D271" s="1003"/>
      <c r="E271" s="1003"/>
      <c r="F271" s="1004"/>
      <c r="G271" s="1005"/>
      <c r="H271" s="1006"/>
      <c r="I271" s="1006"/>
      <c r="J271" s="1006"/>
      <c r="K271" s="1007"/>
      <c r="L271" s="715"/>
      <c r="M271" s="715"/>
      <c r="N271" s="715"/>
      <c r="O271" s="715"/>
      <c r="P271" s="715"/>
      <c r="Q271" s="715"/>
      <c r="R271" s="715"/>
      <c r="S271" s="716"/>
      <c r="T271" s="717"/>
      <c r="U271" s="720">
        <f t="shared" si="85"/>
        <v>0</v>
      </c>
      <c r="V271" s="721">
        <f t="shared" si="86"/>
        <v>0</v>
      </c>
      <c r="W271" s="722">
        <f t="shared" si="87"/>
        <v>0</v>
      </c>
      <c r="X271" s="442"/>
      <c r="Y271" s="442"/>
      <c r="Z271" s="442"/>
      <c r="AA271" s="442"/>
      <c r="AB271" s="442"/>
      <c r="AC271" s="442"/>
      <c r="AD271" s="442"/>
      <c r="AE271" s="442"/>
      <c r="AF271" s="442"/>
      <c r="AG271" s="442"/>
      <c r="AH271" s="442"/>
      <c r="AI271" s="442"/>
      <c r="AJ271" s="442"/>
      <c r="AK271" s="442"/>
      <c r="AL271" s="442"/>
      <c r="AM271" s="442"/>
      <c r="AN271" s="442"/>
      <c r="AO271" s="442"/>
      <c r="AP271" s="442"/>
      <c r="AQ271" s="442"/>
      <c r="AR271" s="442"/>
      <c r="AS271" s="442"/>
      <c r="AT271" s="442"/>
      <c r="AU271" s="442"/>
      <c r="AV271" s="442"/>
      <c r="AW271" s="442"/>
      <c r="AX271" s="442"/>
      <c r="AY271" s="442"/>
      <c r="AZ271" s="442"/>
    </row>
    <row r="272" spans="2:52" ht="20.100000000000001" hidden="1" customHeight="1" outlineLevel="1">
      <c r="B272" s="434"/>
      <c r="C272" s="1002"/>
      <c r="D272" s="1003"/>
      <c r="E272" s="1003"/>
      <c r="F272" s="1004"/>
      <c r="G272" s="1005"/>
      <c r="H272" s="1006"/>
      <c r="I272" s="1006"/>
      <c r="J272" s="1006"/>
      <c r="K272" s="1007"/>
      <c r="L272" s="715"/>
      <c r="M272" s="715"/>
      <c r="N272" s="715"/>
      <c r="O272" s="715"/>
      <c r="P272" s="715"/>
      <c r="Q272" s="715"/>
      <c r="R272" s="715"/>
      <c r="S272" s="716"/>
      <c r="T272" s="717"/>
      <c r="U272" s="720">
        <f t="shared" si="85"/>
        <v>0</v>
      </c>
      <c r="V272" s="721">
        <f t="shared" si="86"/>
        <v>0</v>
      </c>
      <c r="W272" s="722">
        <f t="shared" si="87"/>
        <v>0</v>
      </c>
      <c r="X272" s="442"/>
      <c r="Y272" s="442"/>
      <c r="Z272" s="442"/>
      <c r="AA272" s="442"/>
      <c r="AB272" s="442"/>
      <c r="AC272" s="442"/>
      <c r="AD272" s="442"/>
      <c r="AE272" s="442"/>
      <c r="AF272" s="442"/>
      <c r="AG272" s="442"/>
      <c r="AH272" s="442"/>
      <c r="AI272" s="442"/>
      <c r="AJ272" s="442"/>
      <c r="AK272" s="442"/>
      <c r="AL272" s="442"/>
      <c r="AM272" s="442"/>
      <c r="AN272" s="442"/>
      <c r="AO272" s="442"/>
      <c r="AP272" s="442"/>
      <c r="AQ272" s="442"/>
      <c r="AR272" s="442"/>
      <c r="AS272" s="442"/>
      <c r="AT272" s="442"/>
      <c r="AU272" s="442"/>
      <c r="AV272" s="442"/>
      <c r="AW272" s="442"/>
      <c r="AX272" s="442"/>
      <c r="AY272" s="442"/>
      <c r="AZ272" s="442"/>
    </row>
    <row r="273" spans="2:52" ht="20.100000000000001" hidden="1" customHeight="1" outlineLevel="1">
      <c r="B273" s="434"/>
      <c r="C273" s="1002"/>
      <c r="D273" s="1003"/>
      <c r="E273" s="1003"/>
      <c r="F273" s="1004"/>
      <c r="G273" s="1005"/>
      <c r="H273" s="1006"/>
      <c r="I273" s="1006"/>
      <c r="J273" s="1006"/>
      <c r="K273" s="1007"/>
      <c r="L273" s="715"/>
      <c r="M273" s="715"/>
      <c r="N273" s="715"/>
      <c r="O273" s="715"/>
      <c r="P273" s="715"/>
      <c r="Q273" s="715"/>
      <c r="R273" s="715"/>
      <c r="S273" s="716"/>
      <c r="T273" s="717"/>
      <c r="U273" s="720">
        <f t="shared" si="85"/>
        <v>0</v>
      </c>
      <c r="V273" s="721">
        <f t="shared" si="86"/>
        <v>0</v>
      </c>
      <c r="W273" s="722">
        <f t="shared" si="87"/>
        <v>0</v>
      </c>
      <c r="X273" s="442"/>
      <c r="Y273" s="442"/>
      <c r="Z273" s="442"/>
      <c r="AA273" s="442"/>
      <c r="AB273" s="442"/>
      <c r="AC273" s="442"/>
      <c r="AD273" s="442"/>
      <c r="AE273" s="442"/>
      <c r="AF273" s="442"/>
      <c r="AG273" s="442"/>
      <c r="AH273" s="442"/>
      <c r="AI273" s="442"/>
      <c r="AJ273" s="442"/>
      <c r="AK273" s="442"/>
      <c r="AL273" s="442"/>
      <c r="AM273" s="442"/>
      <c r="AN273" s="442"/>
      <c r="AO273" s="442"/>
      <c r="AP273" s="442"/>
      <c r="AQ273" s="442"/>
      <c r="AR273" s="442"/>
      <c r="AS273" s="442"/>
      <c r="AT273" s="442"/>
      <c r="AU273" s="442"/>
      <c r="AV273" s="442"/>
      <c r="AW273" s="442"/>
      <c r="AX273" s="442"/>
      <c r="AY273" s="442"/>
      <c r="AZ273" s="442"/>
    </row>
    <row r="274" spans="2:52" ht="20.100000000000001" hidden="1" customHeight="1" outlineLevel="1">
      <c r="B274" s="434"/>
      <c r="C274" s="1002"/>
      <c r="D274" s="1003"/>
      <c r="E274" s="1003"/>
      <c r="F274" s="1004"/>
      <c r="G274" s="1005"/>
      <c r="H274" s="1006"/>
      <c r="I274" s="1006"/>
      <c r="J274" s="1006"/>
      <c r="K274" s="1007"/>
      <c r="L274" s="715"/>
      <c r="M274" s="715"/>
      <c r="N274" s="715"/>
      <c r="O274" s="715"/>
      <c r="P274" s="715"/>
      <c r="Q274" s="715"/>
      <c r="R274" s="715"/>
      <c r="S274" s="716"/>
      <c r="T274" s="717"/>
      <c r="U274" s="720">
        <f t="shared" si="85"/>
        <v>0</v>
      </c>
      <c r="V274" s="721">
        <f t="shared" si="86"/>
        <v>0</v>
      </c>
      <c r="W274" s="722">
        <f t="shared" si="87"/>
        <v>0</v>
      </c>
      <c r="X274" s="442"/>
      <c r="Y274" s="442"/>
      <c r="Z274" s="442"/>
      <c r="AA274" s="442"/>
      <c r="AB274" s="442"/>
      <c r="AC274" s="442"/>
      <c r="AD274" s="442"/>
      <c r="AE274" s="442"/>
      <c r="AF274" s="442"/>
      <c r="AG274" s="442"/>
      <c r="AH274" s="442"/>
      <c r="AI274" s="442"/>
      <c r="AJ274" s="442"/>
      <c r="AK274" s="442"/>
      <c r="AL274" s="442"/>
      <c r="AM274" s="442"/>
      <c r="AN274" s="442"/>
      <c r="AO274" s="442"/>
      <c r="AP274" s="442"/>
      <c r="AQ274" s="442"/>
      <c r="AR274" s="442"/>
      <c r="AS274" s="442"/>
      <c r="AT274" s="442"/>
      <c r="AU274" s="442"/>
      <c r="AV274" s="442"/>
      <c r="AW274" s="442"/>
      <c r="AX274" s="442"/>
      <c r="AY274" s="442"/>
      <c r="AZ274" s="442"/>
    </row>
    <row r="275" spans="2:52" ht="20.100000000000001" hidden="1" customHeight="1" outlineLevel="1">
      <c r="B275" s="434"/>
      <c r="C275" s="1002"/>
      <c r="D275" s="1003"/>
      <c r="E275" s="1003"/>
      <c r="F275" s="1004"/>
      <c r="G275" s="1005"/>
      <c r="H275" s="1006"/>
      <c r="I275" s="1006"/>
      <c r="J275" s="1006"/>
      <c r="K275" s="1007"/>
      <c r="L275" s="715"/>
      <c r="M275" s="715"/>
      <c r="N275" s="715"/>
      <c r="O275" s="715"/>
      <c r="P275" s="715"/>
      <c r="Q275" s="715"/>
      <c r="R275" s="715"/>
      <c r="S275" s="716"/>
      <c r="T275" s="717"/>
      <c r="U275" s="720">
        <f t="shared" si="85"/>
        <v>0</v>
      </c>
      <c r="V275" s="721">
        <f t="shared" si="86"/>
        <v>0</v>
      </c>
      <c r="W275" s="722">
        <f t="shared" si="87"/>
        <v>0</v>
      </c>
      <c r="X275" s="442"/>
      <c r="Y275" s="442"/>
      <c r="Z275" s="442"/>
      <c r="AA275" s="442"/>
      <c r="AB275" s="442"/>
      <c r="AC275" s="442"/>
      <c r="AD275" s="442"/>
      <c r="AE275" s="442"/>
      <c r="AF275" s="442"/>
      <c r="AG275" s="442"/>
      <c r="AH275" s="442"/>
      <c r="AI275" s="442"/>
      <c r="AJ275" s="442"/>
      <c r="AK275" s="442"/>
      <c r="AL275" s="442"/>
      <c r="AM275" s="442"/>
      <c r="AN275" s="442"/>
      <c r="AO275" s="442"/>
      <c r="AP275" s="442"/>
      <c r="AQ275" s="442"/>
      <c r="AR275" s="442"/>
      <c r="AS275" s="442"/>
      <c r="AT275" s="442"/>
      <c r="AU275" s="442"/>
      <c r="AV275" s="442"/>
      <c r="AW275" s="442"/>
      <c r="AX275" s="442"/>
      <c r="AY275" s="442"/>
      <c r="AZ275" s="442"/>
    </row>
    <row r="276" spans="2:52" s="19" customFormat="1" ht="9.9499999999999993" hidden="1" customHeight="1" outlineLevel="1">
      <c r="B276" s="435"/>
      <c r="C276" s="437"/>
      <c r="D276" s="437"/>
      <c r="E276" s="437"/>
      <c r="F276" s="437"/>
      <c r="G276" s="666"/>
      <c r="H276" s="666"/>
      <c r="I276" s="666"/>
      <c r="J276" s="666"/>
      <c r="K276" s="666"/>
      <c r="L276" s="438"/>
      <c r="M276" s="438"/>
      <c r="N276" s="438"/>
      <c r="O276" s="438"/>
      <c r="P276" s="438"/>
      <c r="Q276" s="438"/>
      <c r="R276" s="438"/>
      <c r="S276" s="438"/>
      <c r="T276" s="439"/>
      <c r="U276" s="439"/>
      <c r="V276" s="439"/>
      <c r="W276" s="667"/>
      <c r="X276" s="668"/>
      <c r="Y276" s="668"/>
      <c r="Z276" s="668"/>
      <c r="AA276" s="668"/>
      <c r="AB276" s="668"/>
      <c r="AC276" s="668"/>
      <c r="AD276" s="668"/>
      <c r="AE276" s="668"/>
      <c r="AF276" s="668"/>
      <c r="AG276" s="668"/>
      <c r="AH276" s="668"/>
      <c r="AI276" s="668"/>
      <c r="AJ276" s="668"/>
      <c r="AK276" s="668"/>
      <c r="AL276" s="668"/>
      <c r="AM276" s="668"/>
      <c r="AN276" s="668"/>
      <c r="AO276" s="668"/>
      <c r="AP276" s="668"/>
      <c r="AQ276" s="668"/>
      <c r="AR276" s="668"/>
      <c r="AS276" s="668"/>
      <c r="AT276" s="668"/>
      <c r="AU276" s="668"/>
      <c r="AV276" s="668"/>
      <c r="AW276" s="668"/>
      <c r="AX276" s="668"/>
      <c r="AY276" s="668"/>
      <c r="AZ276" s="668"/>
    </row>
    <row r="277" spans="2:52" ht="20.100000000000001" customHeight="1" collapsed="1">
      <c r="B277" s="32">
        <f>B265+1</f>
        <v>23</v>
      </c>
      <c r="C277" s="1013"/>
      <c r="D277" s="1014"/>
      <c r="E277" s="1014"/>
      <c r="F277" s="1015"/>
      <c r="G277" s="1016"/>
      <c r="H277" s="1017"/>
      <c r="I277" s="1017"/>
      <c r="J277" s="1017"/>
      <c r="K277" s="1018"/>
      <c r="L277" s="701">
        <f t="shared" ref="L277:R277" si="88">SUM(L278:L287)</f>
        <v>0</v>
      </c>
      <c r="M277" s="702">
        <f t="shared" si="88"/>
        <v>0</v>
      </c>
      <c r="N277" s="703">
        <f t="shared" si="88"/>
        <v>0</v>
      </c>
      <c r="O277" s="703">
        <f t="shared" si="88"/>
        <v>0</v>
      </c>
      <c r="P277" s="702">
        <f t="shared" si="88"/>
        <v>0</v>
      </c>
      <c r="Q277" s="704">
        <f t="shared" si="88"/>
        <v>0</v>
      </c>
      <c r="R277" s="701">
        <f t="shared" si="88"/>
        <v>0</v>
      </c>
      <c r="S277" s="705">
        <v>1</v>
      </c>
      <c r="T277" s="706">
        <f>(S278*T278)+(S279*T279)+(S280*T280)+(S281*T281)+(S282*T282)+(S283*T283)+(S284*T284)+(S285*T285)+(S286*T286)+(S287*T287)</f>
        <v>0</v>
      </c>
      <c r="U277" s="665">
        <f t="shared" ref="U277:U287" si="89">S277*T277*(1+MGKZ)*(1+Gewinn)*(1+Sicherheit)</f>
        <v>0</v>
      </c>
      <c r="V277" s="643">
        <f t="shared" ref="V277:V287" si="90">R277*Fertigung</f>
        <v>0</v>
      </c>
      <c r="W277" s="50">
        <f t="shared" ref="W277:W287" si="91">L277*$E$6+M277*$M$6+N277*$M$7+O277*$M$8+P277*$E$7+Q277*$M$9+U277+V277</f>
        <v>0</v>
      </c>
      <c r="X277" s="442"/>
      <c r="Y277" s="442"/>
      <c r="Z277" s="442"/>
      <c r="AA277" s="442"/>
      <c r="AB277" s="442"/>
      <c r="AC277" s="442"/>
      <c r="AD277" s="442"/>
      <c r="AE277" s="442"/>
      <c r="AF277" s="442"/>
      <c r="AG277" s="442"/>
      <c r="AH277" s="442"/>
      <c r="AI277" s="442"/>
      <c r="AJ277" s="442"/>
      <c r="AK277" s="442"/>
      <c r="AL277" s="442"/>
      <c r="AM277" s="442"/>
      <c r="AN277" s="442"/>
      <c r="AO277" s="442"/>
      <c r="AP277" s="442"/>
      <c r="AQ277" s="442"/>
      <c r="AR277" s="442"/>
      <c r="AS277" s="442"/>
      <c r="AT277" s="442"/>
      <c r="AU277" s="442"/>
      <c r="AV277" s="442"/>
      <c r="AW277" s="442"/>
      <c r="AX277" s="442"/>
      <c r="AY277" s="442"/>
      <c r="AZ277" s="442"/>
    </row>
    <row r="278" spans="2:52" ht="20.100000000000001" hidden="1" customHeight="1" outlineLevel="1">
      <c r="B278" s="433"/>
      <c r="C278" s="1002"/>
      <c r="D278" s="1003"/>
      <c r="E278" s="1003"/>
      <c r="F278" s="1004"/>
      <c r="G278" s="1005"/>
      <c r="H278" s="1006"/>
      <c r="I278" s="1006"/>
      <c r="J278" s="1006"/>
      <c r="K278" s="1007"/>
      <c r="L278" s="715"/>
      <c r="M278" s="715"/>
      <c r="N278" s="715"/>
      <c r="O278" s="715"/>
      <c r="P278" s="715"/>
      <c r="Q278" s="715"/>
      <c r="R278" s="715"/>
      <c r="S278" s="716"/>
      <c r="T278" s="717"/>
      <c r="U278" s="720">
        <f t="shared" si="89"/>
        <v>0</v>
      </c>
      <c r="V278" s="721">
        <f t="shared" si="90"/>
        <v>0</v>
      </c>
      <c r="W278" s="722">
        <f t="shared" si="91"/>
        <v>0</v>
      </c>
      <c r="X278" s="442"/>
      <c r="Y278" s="442"/>
      <c r="Z278" s="442"/>
      <c r="AA278" s="442"/>
      <c r="AB278" s="442"/>
      <c r="AC278" s="442"/>
      <c r="AD278" s="442"/>
      <c r="AE278" s="442"/>
      <c r="AF278" s="442"/>
      <c r="AG278" s="442"/>
      <c r="AH278" s="442"/>
      <c r="AI278" s="442"/>
      <c r="AJ278" s="442"/>
      <c r="AK278" s="442"/>
      <c r="AL278" s="442"/>
      <c r="AM278" s="442"/>
      <c r="AN278" s="442"/>
      <c r="AO278" s="442"/>
      <c r="AP278" s="442"/>
      <c r="AQ278" s="442"/>
      <c r="AR278" s="442"/>
      <c r="AS278" s="442"/>
      <c r="AT278" s="442"/>
      <c r="AU278" s="442"/>
      <c r="AV278" s="442"/>
      <c r="AW278" s="442"/>
      <c r="AX278" s="442"/>
      <c r="AY278" s="442"/>
      <c r="AZ278" s="442"/>
    </row>
    <row r="279" spans="2:52" ht="20.100000000000001" hidden="1" customHeight="1" outlineLevel="1">
      <c r="B279" s="434"/>
      <c r="C279" s="1002"/>
      <c r="D279" s="1003"/>
      <c r="E279" s="1003"/>
      <c r="F279" s="1004"/>
      <c r="G279" s="1005"/>
      <c r="H279" s="1006"/>
      <c r="I279" s="1006"/>
      <c r="J279" s="1006"/>
      <c r="K279" s="1007"/>
      <c r="L279" s="715"/>
      <c r="M279" s="715"/>
      <c r="N279" s="715"/>
      <c r="O279" s="715"/>
      <c r="P279" s="715"/>
      <c r="Q279" s="715"/>
      <c r="R279" s="715"/>
      <c r="S279" s="716"/>
      <c r="T279" s="717"/>
      <c r="U279" s="720">
        <f t="shared" si="89"/>
        <v>0</v>
      </c>
      <c r="V279" s="721">
        <f t="shared" si="90"/>
        <v>0</v>
      </c>
      <c r="W279" s="722">
        <f t="shared" si="91"/>
        <v>0</v>
      </c>
      <c r="X279" s="442"/>
      <c r="Y279" s="442"/>
      <c r="Z279" s="442"/>
      <c r="AA279" s="442"/>
      <c r="AB279" s="442"/>
      <c r="AC279" s="442"/>
      <c r="AD279" s="442"/>
      <c r="AE279" s="442"/>
      <c r="AF279" s="442"/>
      <c r="AG279" s="442"/>
      <c r="AH279" s="442"/>
      <c r="AI279" s="442"/>
      <c r="AJ279" s="442"/>
      <c r="AK279" s="442"/>
      <c r="AL279" s="442"/>
      <c r="AM279" s="442"/>
      <c r="AN279" s="442"/>
      <c r="AO279" s="442"/>
      <c r="AP279" s="442"/>
      <c r="AQ279" s="442"/>
      <c r="AR279" s="442"/>
      <c r="AS279" s="442"/>
      <c r="AT279" s="442"/>
      <c r="AU279" s="442"/>
      <c r="AV279" s="442"/>
      <c r="AW279" s="442"/>
      <c r="AX279" s="442"/>
      <c r="AY279" s="442"/>
      <c r="AZ279" s="442"/>
    </row>
    <row r="280" spans="2:52" ht="20.100000000000001" hidden="1" customHeight="1" outlineLevel="1">
      <c r="B280" s="434"/>
      <c r="C280" s="1002"/>
      <c r="D280" s="1003"/>
      <c r="E280" s="1003"/>
      <c r="F280" s="1004"/>
      <c r="G280" s="1005"/>
      <c r="H280" s="1006"/>
      <c r="I280" s="1006"/>
      <c r="J280" s="1006"/>
      <c r="K280" s="1007"/>
      <c r="L280" s="715"/>
      <c r="M280" s="715"/>
      <c r="N280" s="715"/>
      <c r="O280" s="715"/>
      <c r="P280" s="715"/>
      <c r="Q280" s="715"/>
      <c r="R280" s="715"/>
      <c r="S280" s="716"/>
      <c r="T280" s="717"/>
      <c r="U280" s="720">
        <f t="shared" si="89"/>
        <v>0</v>
      </c>
      <c r="V280" s="721">
        <f t="shared" si="90"/>
        <v>0</v>
      </c>
      <c r="W280" s="722">
        <f t="shared" si="91"/>
        <v>0</v>
      </c>
      <c r="X280" s="442"/>
      <c r="Y280" s="442"/>
      <c r="Z280" s="442"/>
      <c r="AA280" s="442"/>
      <c r="AB280" s="442"/>
      <c r="AC280" s="442"/>
      <c r="AD280" s="442"/>
      <c r="AE280" s="442"/>
      <c r="AF280" s="442"/>
      <c r="AG280" s="442"/>
      <c r="AH280" s="442"/>
      <c r="AI280" s="442"/>
      <c r="AJ280" s="442"/>
      <c r="AK280" s="442"/>
      <c r="AL280" s="442"/>
      <c r="AM280" s="442"/>
      <c r="AN280" s="442"/>
      <c r="AO280" s="442"/>
      <c r="AP280" s="442"/>
      <c r="AQ280" s="442"/>
      <c r="AR280" s="442"/>
      <c r="AS280" s="442"/>
      <c r="AT280" s="442"/>
      <c r="AU280" s="442"/>
      <c r="AV280" s="442"/>
      <c r="AW280" s="442"/>
      <c r="AX280" s="442"/>
      <c r="AY280" s="442"/>
      <c r="AZ280" s="442"/>
    </row>
    <row r="281" spans="2:52" ht="20.100000000000001" hidden="1" customHeight="1" outlineLevel="1">
      <c r="B281" s="434"/>
      <c r="C281" s="1002"/>
      <c r="D281" s="1003"/>
      <c r="E281" s="1003"/>
      <c r="F281" s="1004"/>
      <c r="G281" s="1005"/>
      <c r="H281" s="1006"/>
      <c r="I281" s="1006"/>
      <c r="J281" s="1006"/>
      <c r="K281" s="1007"/>
      <c r="L281" s="715"/>
      <c r="M281" s="715"/>
      <c r="N281" s="715"/>
      <c r="O281" s="715"/>
      <c r="P281" s="715"/>
      <c r="Q281" s="715"/>
      <c r="R281" s="715"/>
      <c r="S281" s="716"/>
      <c r="T281" s="717"/>
      <c r="U281" s="720">
        <f t="shared" si="89"/>
        <v>0</v>
      </c>
      <c r="V281" s="721">
        <f t="shared" si="90"/>
        <v>0</v>
      </c>
      <c r="W281" s="722">
        <f t="shared" si="91"/>
        <v>0</v>
      </c>
      <c r="X281" s="442"/>
      <c r="Y281" s="442"/>
      <c r="Z281" s="442"/>
      <c r="AA281" s="442"/>
      <c r="AB281" s="442"/>
      <c r="AC281" s="442"/>
      <c r="AD281" s="442"/>
      <c r="AE281" s="442"/>
      <c r="AF281" s="442"/>
      <c r="AG281" s="442"/>
      <c r="AH281" s="442"/>
      <c r="AI281" s="442"/>
      <c r="AJ281" s="442"/>
      <c r="AK281" s="442"/>
      <c r="AL281" s="442"/>
      <c r="AM281" s="442"/>
      <c r="AN281" s="442"/>
      <c r="AO281" s="442"/>
      <c r="AP281" s="442"/>
      <c r="AQ281" s="442"/>
      <c r="AR281" s="442"/>
      <c r="AS281" s="442"/>
      <c r="AT281" s="442"/>
      <c r="AU281" s="442"/>
      <c r="AV281" s="442"/>
      <c r="AW281" s="442"/>
      <c r="AX281" s="442"/>
      <c r="AY281" s="442"/>
      <c r="AZ281" s="442"/>
    </row>
    <row r="282" spans="2:52" ht="20.100000000000001" hidden="1" customHeight="1" outlineLevel="1">
      <c r="B282" s="434"/>
      <c r="C282" s="1002"/>
      <c r="D282" s="1003"/>
      <c r="E282" s="1003"/>
      <c r="F282" s="1004"/>
      <c r="G282" s="1005"/>
      <c r="H282" s="1006"/>
      <c r="I282" s="1006"/>
      <c r="J282" s="1006"/>
      <c r="K282" s="1007"/>
      <c r="L282" s="715"/>
      <c r="M282" s="715"/>
      <c r="N282" s="715"/>
      <c r="O282" s="715"/>
      <c r="P282" s="715"/>
      <c r="Q282" s="715"/>
      <c r="R282" s="715"/>
      <c r="S282" s="716"/>
      <c r="T282" s="717"/>
      <c r="U282" s="720">
        <f t="shared" si="89"/>
        <v>0</v>
      </c>
      <c r="V282" s="721">
        <f t="shared" si="90"/>
        <v>0</v>
      </c>
      <c r="W282" s="722">
        <f t="shared" si="91"/>
        <v>0</v>
      </c>
      <c r="X282" s="442"/>
      <c r="Y282" s="442"/>
      <c r="Z282" s="442"/>
      <c r="AA282" s="442"/>
      <c r="AB282" s="442"/>
      <c r="AC282" s="442"/>
      <c r="AD282" s="442"/>
      <c r="AE282" s="442"/>
      <c r="AF282" s="442"/>
      <c r="AG282" s="442"/>
      <c r="AH282" s="442"/>
      <c r="AI282" s="442"/>
      <c r="AJ282" s="442"/>
      <c r="AK282" s="442"/>
      <c r="AL282" s="442"/>
      <c r="AM282" s="442"/>
      <c r="AN282" s="442"/>
      <c r="AO282" s="442"/>
      <c r="AP282" s="442"/>
      <c r="AQ282" s="442"/>
      <c r="AR282" s="442"/>
      <c r="AS282" s="442"/>
      <c r="AT282" s="442"/>
      <c r="AU282" s="442"/>
      <c r="AV282" s="442"/>
      <c r="AW282" s="442"/>
      <c r="AX282" s="442"/>
      <c r="AY282" s="442"/>
      <c r="AZ282" s="442"/>
    </row>
    <row r="283" spans="2:52" ht="20.100000000000001" hidden="1" customHeight="1" outlineLevel="1">
      <c r="B283" s="434"/>
      <c r="C283" s="1002"/>
      <c r="D283" s="1003"/>
      <c r="E283" s="1003"/>
      <c r="F283" s="1004"/>
      <c r="G283" s="1005"/>
      <c r="H283" s="1006"/>
      <c r="I283" s="1006"/>
      <c r="J283" s="1006"/>
      <c r="K283" s="1007"/>
      <c r="L283" s="715"/>
      <c r="M283" s="715"/>
      <c r="N283" s="715"/>
      <c r="O283" s="715"/>
      <c r="P283" s="715"/>
      <c r="Q283" s="715"/>
      <c r="R283" s="715"/>
      <c r="S283" s="716"/>
      <c r="T283" s="717"/>
      <c r="U283" s="720">
        <f t="shared" si="89"/>
        <v>0</v>
      </c>
      <c r="V283" s="721">
        <f t="shared" si="90"/>
        <v>0</v>
      </c>
      <c r="W283" s="722">
        <f t="shared" si="91"/>
        <v>0</v>
      </c>
      <c r="X283" s="442"/>
      <c r="Y283" s="442"/>
      <c r="Z283" s="442"/>
      <c r="AA283" s="442"/>
      <c r="AB283" s="442"/>
      <c r="AC283" s="442"/>
      <c r="AD283" s="442"/>
      <c r="AE283" s="442"/>
      <c r="AF283" s="442"/>
      <c r="AG283" s="442"/>
      <c r="AH283" s="442"/>
      <c r="AI283" s="442"/>
      <c r="AJ283" s="442"/>
      <c r="AK283" s="442"/>
      <c r="AL283" s="442"/>
      <c r="AM283" s="442"/>
      <c r="AN283" s="442"/>
      <c r="AO283" s="442"/>
      <c r="AP283" s="442"/>
      <c r="AQ283" s="442"/>
      <c r="AR283" s="442"/>
      <c r="AS283" s="442"/>
      <c r="AT283" s="442"/>
      <c r="AU283" s="442"/>
      <c r="AV283" s="442"/>
      <c r="AW283" s="442"/>
      <c r="AX283" s="442"/>
      <c r="AY283" s="442"/>
      <c r="AZ283" s="442"/>
    </row>
    <row r="284" spans="2:52" ht="20.100000000000001" hidden="1" customHeight="1" outlineLevel="1">
      <c r="B284" s="434"/>
      <c r="C284" s="1002"/>
      <c r="D284" s="1003"/>
      <c r="E284" s="1003"/>
      <c r="F284" s="1004"/>
      <c r="G284" s="1005"/>
      <c r="H284" s="1006"/>
      <c r="I284" s="1006"/>
      <c r="J284" s="1006"/>
      <c r="K284" s="1007"/>
      <c r="L284" s="715"/>
      <c r="M284" s="715"/>
      <c r="N284" s="715"/>
      <c r="O284" s="715"/>
      <c r="P284" s="715"/>
      <c r="Q284" s="715"/>
      <c r="R284" s="715"/>
      <c r="S284" s="716"/>
      <c r="T284" s="717"/>
      <c r="U284" s="720">
        <f t="shared" si="89"/>
        <v>0</v>
      </c>
      <c r="V284" s="721">
        <f t="shared" si="90"/>
        <v>0</v>
      </c>
      <c r="W284" s="722">
        <f t="shared" si="91"/>
        <v>0</v>
      </c>
      <c r="X284" s="442"/>
      <c r="Y284" s="442"/>
      <c r="Z284" s="442"/>
      <c r="AA284" s="442"/>
      <c r="AB284" s="442"/>
      <c r="AC284" s="442"/>
      <c r="AD284" s="442"/>
      <c r="AE284" s="442"/>
      <c r="AF284" s="442"/>
      <c r="AG284" s="442"/>
      <c r="AH284" s="442"/>
      <c r="AI284" s="442"/>
      <c r="AJ284" s="442"/>
      <c r="AK284" s="442"/>
      <c r="AL284" s="442"/>
      <c r="AM284" s="442"/>
      <c r="AN284" s="442"/>
      <c r="AO284" s="442"/>
      <c r="AP284" s="442"/>
      <c r="AQ284" s="442"/>
      <c r="AR284" s="442"/>
      <c r="AS284" s="442"/>
      <c r="AT284" s="442"/>
      <c r="AU284" s="442"/>
      <c r="AV284" s="442"/>
      <c r="AW284" s="442"/>
      <c r="AX284" s="442"/>
      <c r="AY284" s="442"/>
      <c r="AZ284" s="442"/>
    </row>
    <row r="285" spans="2:52" ht="20.100000000000001" hidden="1" customHeight="1" outlineLevel="1">
      <c r="B285" s="434"/>
      <c r="C285" s="1002"/>
      <c r="D285" s="1003"/>
      <c r="E285" s="1003"/>
      <c r="F285" s="1004"/>
      <c r="G285" s="1005"/>
      <c r="H285" s="1006"/>
      <c r="I285" s="1006"/>
      <c r="J285" s="1006"/>
      <c r="K285" s="1007"/>
      <c r="L285" s="715"/>
      <c r="M285" s="715"/>
      <c r="N285" s="715"/>
      <c r="O285" s="715"/>
      <c r="P285" s="715"/>
      <c r="Q285" s="715"/>
      <c r="R285" s="715"/>
      <c r="S285" s="716"/>
      <c r="T285" s="717"/>
      <c r="U285" s="720">
        <f t="shared" si="89"/>
        <v>0</v>
      </c>
      <c r="V285" s="721">
        <f t="shared" si="90"/>
        <v>0</v>
      </c>
      <c r="W285" s="722">
        <f t="shared" si="91"/>
        <v>0</v>
      </c>
      <c r="X285" s="442"/>
      <c r="Y285" s="442"/>
      <c r="Z285" s="442"/>
      <c r="AA285" s="442"/>
      <c r="AB285" s="442"/>
      <c r="AC285" s="442"/>
      <c r="AD285" s="442"/>
      <c r="AE285" s="442"/>
      <c r="AF285" s="442"/>
      <c r="AG285" s="442"/>
      <c r="AH285" s="442"/>
      <c r="AI285" s="442"/>
      <c r="AJ285" s="442"/>
      <c r="AK285" s="442"/>
      <c r="AL285" s="442"/>
      <c r="AM285" s="442"/>
      <c r="AN285" s="442"/>
      <c r="AO285" s="442"/>
      <c r="AP285" s="442"/>
      <c r="AQ285" s="442"/>
      <c r="AR285" s="442"/>
      <c r="AS285" s="442"/>
      <c r="AT285" s="442"/>
      <c r="AU285" s="442"/>
      <c r="AV285" s="442"/>
      <c r="AW285" s="442"/>
      <c r="AX285" s="442"/>
      <c r="AY285" s="442"/>
      <c r="AZ285" s="442"/>
    </row>
    <row r="286" spans="2:52" ht="20.100000000000001" hidden="1" customHeight="1" outlineLevel="1">
      <c r="B286" s="434"/>
      <c r="C286" s="1002"/>
      <c r="D286" s="1003"/>
      <c r="E286" s="1003"/>
      <c r="F286" s="1004"/>
      <c r="G286" s="1005"/>
      <c r="H286" s="1006"/>
      <c r="I286" s="1006"/>
      <c r="J286" s="1006"/>
      <c r="K286" s="1007"/>
      <c r="L286" s="715"/>
      <c r="M286" s="715"/>
      <c r="N286" s="715"/>
      <c r="O286" s="715"/>
      <c r="P286" s="715"/>
      <c r="Q286" s="715"/>
      <c r="R286" s="715"/>
      <c r="S286" s="716"/>
      <c r="T286" s="717"/>
      <c r="U286" s="720">
        <f t="shared" si="89"/>
        <v>0</v>
      </c>
      <c r="V286" s="721">
        <f t="shared" si="90"/>
        <v>0</v>
      </c>
      <c r="W286" s="722">
        <f t="shared" si="91"/>
        <v>0</v>
      </c>
      <c r="X286" s="442"/>
      <c r="Y286" s="442"/>
      <c r="Z286" s="442"/>
      <c r="AA286" s="442"/>
      <c r="AB286" s="442"/>
      <c r="AC286" s="442"/>
      <c r="AD286" s="442"/>
      <c r="AE286" s="442"/>
      <c r="AF286" s="442"/>
      <c r="AG286" s="442"/>
      <c r="AH286" s="442"/>
      <c r="AI286" s="442"/>
      <c r="AJ286" s="442"/>
      <c r="AK286" s="442"/>
      <c r="AL286" s="442"/>
      <c r="AM286" s="442"/>
      <c r="AN286" s="442"/>
      <c r="AO286" s="442"/>
      <c r="AP286" s="442"/>
      <c r="AQ286" s="442"/>
      <c r="AR286" s="442"/>
      <c r="AS286" s="442"/>
      <c r="AT286" s="442"/>
      <c r="AU286" s="442"/>
      <c r="AV286" s="442"/>
      <c r="AW286" s="442"/>
      <c r="AX286" s="442"/>
      <c r="AY286" s="442"/>
      <c r="AZ286" s="442"/>
    </row>
    <row r="287" spans="2:52" ht="20.100000000000001" hidden="1" customHeight="1" outlineLevel="1">
      <c r="B287" s="434"/>
      <c r="C287" s="1002"/>
      <c r="D287" s="1003"/>
      <c r="E287" s="1003"/>
      <c r="F287" s="1004"/>
      <c r="G287" s="1005"/>
      <c r="H287" s="1006"/>
      <c r="I287" s="1006"/>
      <c r="J287" s="1006"/>
      <c r="K287" s="1007"/>
      <c r="L287" s="715"/>
      <c r="M287" s="715"/>
      <c r="N287" s="715"/>
      <c r="O287" s="715"/>
      <c r="P287" s="715"/>
      <c r="Q287" s="715"/>
      <c r="R287" s="715"/>
      <c r="S287" s="716"/>
      <c r="T287" s="717"/>
      <c r="U287" s="720">
        <f t="shared" si="89"/>
        <v>0</v>
      </c>
      <c r="V287" s="721">
        <f t="shared" si="90"/>
        <v>0</v>
      </c>
      <c r="W287" s="722">
        <f t="shared" si="91"/>
        <v>0</v>
      </c>
      <c r="X287" s="442"/>
      <c r="Y287" s="442"/>
      <c r="Z287" s="442"/>
      <c r="AA287" s="442"/>
      <c r="AB287" s="442"/>
      <c r="AC287" s="442"/>
      <c r="AD287" s="442"/>
      <c r="AE287" s="442"/>
      <c r="AF287" s="442"/>
      <c r="AG287" s="442"/>
      <c r="AH287" s="442"/>
      <c r="AI287" s="442"/>
      <c r="AJ287" s="442"/>
      <c r="AK287" s="442"/>
      <c r="AL287" s="442"/>
      <c r="AM287" s="442"/>
      <c r="AN287" s="442"/>
      <c r="AO287" s="442"/>
      <c r="AP287" s="442"/>
      <c r="AQ287" s="442"/>
      <c r="AR287" s="442"/>
      <c r="AS287" s="442"/>
      <c r="AT287" s="442"/>
      <c r="AU287" s="442"/>
      <c r="AV287" s="442"/>
      <c r="AW287" s="442"/>
      <c r="AX287" s="442"/>
      <c r="AY287" s="442"/>
      <c r="AZ287" s="442"/>
    </row>
    <row r="288" spans="2:52" s="19" customFormat="1" ht="9.9499999999999993" hidden="1" customHeight="1" outlineLevel="1">
      <c r="B288" s="435"/>
      <c r="C288" s="437"/>
      <c r="D288" s="437"/>
      <c r="E288" s="437"/>
      <c r="F288" s="437"/>
      <c r="G288" s="666"/>
      <c r="H288" s="666"/>
      <c r="I288" s="666"/>
      <c r="J288" s="666"/>
      <c r="K288" s="666"/>
      <c r="L288" s="438"/>
      <c r="M288" s="438"/>
      <c r="N288" s="438"/>
      <c r="O288" s="438"/>
      <c r="P288" s="438"/>
      <c r="Q288" s="438"/>
      <c r="R288" s="438"/>
      <c r="S288" s="438"/>
      <c r="T288" s="439"/>
      <c r="U288" s="439"/>
      <c r="V288" s="439"/>
      <c r="W288" s="667"/>
      <c r="X288" s="668"/>
      <c r="Y288" s="668"/>
      <c r="Z288" s="668"/>
      <c r="AA288" s="668"/>
      <c r="AB288" s="668"/>
      <c r="AC288" s="668"/>
      <c r="AD288" s="668"/>
      <c r="AE288" s="668"/>
      <c r="AF288" s="668"/>
      <c r="AG288" s="668"/>
      <c r="AH288" s="668"/>
      <c r="AI288" s="668"/>
      <c r="AJ288" s="668"/>
      <c r="AK288" s="668"/>
      <c r="AL288" s="668"/>
      <c r="AM288" s="668"/>
      <c r="AN288" s="668"/>
      <c r="AO288" s="668"/>
      <c r="AP288" s="668"/>
      <c r="AQ288" s="668"/>
      <c r="AR288" s="668"/>
      <c r="AS288" s="668"/>
      <c r="AT288" s="668"/>
      <c r="AU288" s="668"/>
      <c r="AV288" s="668"/>
      <c r="AW288" s="668"/>
      <c r="AX288" s="668"/>
      <c r="AY288" s="668"/>
      <c r="AZ288" s="668"/>
    </row>
    <row r="289" spans="2:52" ht="20.100000000000001" customHeight="1" collapsed="1">
      <c r="B289" s="32">
        <f>B277+1</f>
        <v>24</v>
      </c>
      <c r="C289" s="1013"/>
      <c r="D289" s="1014"/>
      <c r="E289" s="1014"/>
      <c r="F289" s="1015"/>
      <c r="G289" s="1016"/>
      <c r="H289" s="1017"/>
      <c r="I289" s="1017"/>
      <c r="J289" s="1017"/>
      <c r="K289" s="1018"/>
      <c r="L289" s="701">
        <f t="shared" ref="L289:R289" si="92">SUM(L290:L299)</f>
        <v>0</v>
      </c>
      <c r="M289" s="702">
        <f t="shared" si="92"/>
        <v>0</v>
      </c>
      <c r="N289" s="703">
        <f t="shared" si="92"/>
        <v>0</v>
      </c>
      <c r="O289" s="703">
        <f t="shared" si="92"/>
        <v>0</v>
      </c>
      <c r="P289" s="702">
        <f t="shared" si="92"/>
        <v>0</v>
      </c>
      <c r="Q289" s="704">
        <f t="shared" si="92"/>
        <v>0</v>
      </c>
      <c r="R289" s="701">
        <f t="shared" si="92"/>
        <v>0</v>
      </c>
      <c r="S289" s="705">
        <v>1</v>
      </c>
      <c r="T289" s="706">
        <f>(S290*T290)+(S291*T291)+(S292*T292)+(S293*T293)+(S294*T294)+(S295*T295)+(S296*T296)+(S297*T297)+(S298*T298)+(S299*T299)</f>
        <v>0</v>
      </c>
      <c r="U289" s="665">
        <f t="shared" ref="U289:U299" si="93">S289*T289*(1+MGKZ)*(1+Gewinn)*(1+Sicherheit)</f>
        <v>0</v>
      </c>
      <c r="V289" s="643">
        <f t="shared" ref="V289:V299" si="94">R289*Fertigung</f>
        <v>0</v>
      </c>
      <c r="W289" s="50">
        <f t="shared" ref="W289:W299" si="95">L289*$E$6+M289*$M$6+N289*$M$7+O289*$M$8+P289*$E$7+Q289*$M$9+U289+V289</f>
        <v>0</v>
      </c>
      <c r="X289" s="442"/>
      <c r="Y289" s="442"/>
      <c r="Z289" s="442"/>
      <c r="AA289" s="442"/>
      <c r="AB289" s="442"/>
      <c r="AC289" s="442"/>
      <c r="AD289" s="442"/>
      <c r="AE289" s="442"/>
      <c r="AF289" s="442"/>
      <c r="AG289" s="442"/>
      <c r="AH289" s="442"/>
      <c r="AI289" s="442"/>
      <c r="AJ289" s="442"/>
      <c r="AK289" s="442"/>
      <c r="AL289" s="442"/>
      <c r="AM289" s="442"/>
      <c r="AN289" s="442"/>
      <c r="AO289" s="442"/>
      <c r="AP289" s="442"/>
      <c r="AQ289" s="442"/>
      <c r="AR289" s="442"/>
      <c r="AS289" s="442"/>
      <c r="AT289" s="442"/>
      <c r="AU289" s="442"/>
      <c r="AV289" s="442"/>
      <c r="AW289" s="442"/>
      <c r="AX289" s="442"/>
      <c r="AY289" s="442"/>
      <c r="AZ289" s="442"/>
    </row>
    <row r="290" spans="2:52" ht="20.100000000000001" hidden="1" customHeight="1" outlineLevel="1">
      <c r="B290" s="433"/>
      <c r="C290" s="1002"/>
      <c r="D290" s="1003"/>
      <c r="E290" s="1003"/>
      <c r="F290" s="1004"/>
      <c r="G290" s="1005"/>
      <c r="H290" s="1006"/>
      <c r="I290" s="1006"/>
      <c r="J290" s="1006"/>
      <c r="K290" s="1007"/>
      <c r="L290" s="715"/>
      <c r="M290" s="715"/>
      <c r="N290" s="715"/>
      <c r="O290" s="715"/>
      <c r="P290" s="715"/>
      <c r="Q290" s="715"/>
      <c r="R290" s="715"/>
      <c r="S290" s="716"/>
      <c r="T290" s="717"/>
      <c r="U290" s="720">
        <f t="shared" si="93"/>
        <v>0</v>
      </c>
      <c r="V290" s="721">
        <f t="shared" si="94"/>
        <v>0</v>
      </c>
      <c r="W290" s="722">
        <f t="shared" si="95"/>
        <v>0</v>
      </c>
      <c r="X290" s="442"/>
      <c r="Y290" s="442"/>
      <c r="Z290" s="442"/>
      <c r="AA290" s="442"/>
      <c r="AB290" s="442"/>
      <c r="AC290" s="442"/>
      <c r="AD290" s="442"/>
      <c r="AE290" s="442"/>
      <c r="AF290" s="442"/>
      <c r="AG290" s="442"/>
      <c r="AH290" s="442"/>
      <c r="AI290" s="442"/>
      <c r="AJ290" s="442"/>
      <c r="AK290" s="442"/>
      <c r="AL290" s="442"/>
      <c r="AM290" s="442"/>
      <c r="AN290" s="442"/>
      <c r="AO290" s="442"/>
      <c r="AP290" s="442"/>
      <c r="AQ290" s="442"/>
      <c r="AR290" s="442"/>
      <c r="AS290" s="442"/>
      <c r="AT290" s="442"/>
      <c r="AU290" s="442"/>
      <c r="AV290" s="442"/>
      <c r="AW290" s="442"/>
      <c r="AX290" s="442"/>
      <c r="AY290" s="442"/>
      <c r="AZ290" s="442"/>
    </row>
    <row r="291" spans="2:52" ht="20.100000000000001" hidden="1" customHeight="1" outlineLevel="1">
      <c r="B291" s="434"/>
      <c r="C291" s="1002"/>
      <c r="D291" s="1003"/>
      <c r="E291" s="1003"/>
      <c r="F291" s="1004"/>
      <c r="G291" s="1005"/>
      <c r="H291" s="1006"/>
      <c r="I291" s="1006"/>
      <c r="J291" s="1006"/>
      <c r="K291" s="1007"/>
      <c r="L291" s="715"/>
      <c r="M291" s="715"/>
      <c r="N291" s="715"/>
      <c r="O291" s="715"/>
      <c r="P291" s="715"/>
      <c r="Q291" s="715"/>
      <c r="R291" s="715"/>
      <c r="S291" s="716"/>
      <c r="T291" s="717"/>
      <c r="U291" s="720">
        <f t="shared" si="93"/>
        <v>0</v>
      </c>
      <c r="V291" s="721">
        <f t="shared" si="94"/>
        <v>0</v>
      </c>
      <c r="W291" s="722">
        <f t="shared" si="95"/>
        <v>0</v>
      </c>
      <c r="X291" s="442"/>
      <c r="Y291" s="442"/>
      <c r="Z291" s="442"/>
      <c r="AA291" s="442"/>
      <c r="AB291" s="442"/>
      <c r="AC291" s="442"/>
      <c r="AD291" s="442"/>
      <c r="AE291" s="442"/>
      <c r="AF291" s="442"/>
      <c r="AG291" s="442"/>
      <c r="AH291" s="442"/>
      <c r="AI291" s="442"/>
      <c r="AJ291" s="442"/>
      <c r="AK291" s="442"/>
      <c r="AL291" s="442"/>
      <c r="AM291" s="442"/>
      <c r="AN291" s="442"/>
      <c r="AO291" s="442"/>
      <c r="AP291" s="442"/>
      <c r="AQ291" s="442"/>
      <c r="AR291" s="442"/>
      <c r="AS291" s="442"/>
      <c r="AT291" s="442"/>
      <c r="AU291" s="442"/>
      <c r="AV291" s="442"/>
      <c r="AW291" s="442"/>
      <c r="AX291" s="442"/>
      <c r="AY291" s="442"/>
      <c r="AZ291" s="442"/>
    </row>
    <row r="292" spans="2:52" ht="20.100000000000001" hidden="1" customHeight="1" outlineLevel="1">
      <c r="B292" s="434"/>
      <c r="C292" s="1002"/>
      <c r="D292" s="1003"/>
      <c r="E292" s="1003"/>
      <c r="F292" s="1004"/>
      <c r="G292" s="1005"/>
      <c r="H292" s="1006"/>
      <c r="I292" s="1006"/>
      <c r="J292" s="1006"/>
      <c r="K292" s="1007"/>
      <c r="L292" s="715"/>
      <c r="M292" s="715"/>
      <c r="N292" s="715"/>
      <c r="O292" s="715"/>
      <c r="P292" s="715"/>
      <c r="Q292" s="715"/>
      <c r="R292" s="715"/>
      <c r="S292" s="716"/>
      <c r="T292" s="717"/>
      <c r="U292" s="720">
        <f t="shared" si="93"/>
        <v>0</v>
      </c>
      <c r="V292" s="721">
        <f t="shared" si="94"/>
        <v>0</v>
      </c>
      <c r="W292" s="722">
        <f t="shared" si="95"/>
        <v>0</v>
      </c>
      <c r="X292" s="442"/>
      <c r="Y292" s="442"/>
      <c r="Z292" s="442"/>
      <c r="AA292" s="442"/>
      <c r="AB292" s="442"/>
      <c r="AC292" s="442"/>
      <c r="AD292" s="442"/>
      <c r="AE292" s="442"/>
      <c r="AF292" s="442"/>
      <c r="AG292" s="442"/>
      <c r="AH292" s="442"/>
      <c r="AI292" s="442"/>
      <c r="AJ292" s="442"/>
      <c r="AK292" s="442"/>
      <c r="AL292" s="442"/>
      <c r="AM292" s="442"/>
      <c r="AN292" s="442"/>
      <c r="AO292" s="442"/>
      <c r="AP292" s="442"/>
      <c r="AQ292" s="442"/>
      <c r="AR292" s="442"/>
      <c r="AS292" s="442"/>
      <c r="AT292" s="442"/>
      <c r="AU292" s="442"/>
      <c r="AV292" s="442"/>
      <c r="AW292" s="442"/>
      <c r="AX292" s="442"/>
      <c r="AY292" s="442"/>
      <c r="AZ292" s="442"/>
    </row>
    <row r="293" spans="2:52" ht="20.100000000000001" hidden="1" customHeight="1" outlineLevel="1">
      <c r="B293" s="434"/>
      <c r="C293" s="1002"/>
      <c r="D293" s="1003"/>
      <c r="E293" s="1003"/>
      <c r="F293" s="1004"/>
      <c r="G293" s="1005"/>
      <c r="H293" s="1006"/>
      <c r="I293" s="1006"/>
      <c r="J293" s="1006"/>
      <c r="K293" s="1007"/>
      <c r="L293" s="715"/>
      <c r="M293" s="715"/>
      <c r="N293" s="715"/>
      <c r="O293" s="715"/>
      <c r="P293" s="715"/>
      <c r="Q293" s="715"/>
      <c r="R293" s="715"/>
      <c r="S293" s="716"/>
      <c r="T293" s="717"/>
      <c r="U293" s="720">
        <f t="shared" si="93"/>
        <v>0</v>
      </c>
      <c r="V293" s="721">
        <f t="shared" si="94"/>
        <v>0</v>
      </c>
      <c r="W293" s="722">
        <f t="shared" si="95"/>
        <v>0</v>
      </c>
      <c r="X293" s="442"/>
      <c r="Y293" s="442"/>
      <c r="Z293" s="442"/>
      <c r="AA293" s="442"/>
      <c r="AB293" s="442"/>
      <c r="AC293" s="442"/>
      <c r="AD293" s="442"/>
      <c r="AE293" s="442"/>
      <c r="AF293" s="442"/>
      <c r="AG293" s="442"/>
      <c r="AH293" s="442"/>
      <c r="AI293" s="442"/>
      <c r="AJ293" s="442"/>
      <c r="AK293" s="442"/>
      <c r="AL293" s="442"/>
      <c r="AM293" s="442"/>
      <c r="AN293" s="442"/>
      <c r="AO293" s="442"/>
      <c r="AP293" s="442"/>
      <c r="AQ293" s="442"/>
      <c r="AR293" s="442"/>
      <c r="AS293" s="442"/>
      <c r="AT293" s="442"/>
      <c r="AU293" s="442"/>
      <c r="AV293" s="442"/>
      <c r="AW293" s="442"/>
      <c r="AX293" s="442"/>
      <c r="AY293" s="442"/>
      <c r="AZ293" s="442"/>
    </row>
    <row r="294" spans="2:52" ht="20.100000000000001" hidden="1" customHeight="1" outlineLevel="1">
      <c r="B294" s="434"/>
      <c r="C294" s="1002"/>
      <c r="D294" s="1003"/>
      <c r="E294" s="1003"/>
      <c r="F294" s="1004"/>
      <c r="G294" s="1005"/>
      <c r="H294" s="1006"/>
      <c r="I294" s="1006"/>
      <c r="J294" s="1006"/>
      <c r="K294" s="1007"/>
      <c r="L294" s="715"/>
      <c r="M294" s="715"/>
      <c r="N294" s="715"/>
      <c r="O294" s="715"/>
      <c r="P294" s="715"/>
      <c r="Q294" s="715"/>
      <c r="R294" s="715"/>
      <c r="S294" s="716"/>
      <c r="T294" s="717"/>
      <c r="U294" s="720">
        <f t="shared" si="93"/>
        <v>0</v>
      </c>
      <c r="V294" s="721">
        <f t="shared" si="94"/>
        <v>0</v>
      </c>
      <c r="W294" s="722">
        <f t="shared" si="95"/>
        <v>0</v>
      </c>
      <c r="X294" s="442"/>
      <c r="Y294" s="442"/>
      <c r="Z294" s="442"/>
      <c r="AA294" s="442"/>
      <c r="AB294" s="442"/>
      <c r="AC294" s="442"/>
      <c r="AD294" s="442"/>
      <c r="AE294" s="442"/>
      <c r="AF294" s="442"/>
      <c r="AG294" s="442"/>
      <c r="AH294" s="442"/>
      <c r="AI294" s="442"/>
      <c r="AJ294" s="442"/>
      <c r="AK294" s="442"/>
      <c r="AL294" s="442"/>
      <c r="AM294" s="442"/>
      <c r="AN294" s="442"/>
      <c r="AO294" s="442"/>
      <c r="AP294" s="442"/>
      <c r="AQ294" s="442"/>
      <c r="AR294" s="442"/>
      <c r="AS294" s="442"/>
      <c r="AT294" s="442"/>
      <c r="AU294" s="442"/>
      <c r="AV294" s="442"/>
      <c r="AW294" s="442"/>
      <c r="AX294" s="442"/>
      <c r="AY294" s="442"/>
      <c r="AZ294" s="442"/>
    </row>
    <row r="295" spans="2:52" ht="20.100000000000001" hidden="1" customHeight="1" outlineLevel="1">
      <c r="B295" s="434"/>
      <c r="C295" s="1002"/>
      <c r="D295" s="1003"/>
      <c r="E295" s="1003"/>
      <c r="F295" s="1004"/>
      <c r="G295" s="1005"/>
      <c r="H295" s="1006"/>
      <c r="I295" s="1006"/>
      <c r="J295" s="1006"/>
      <c r="K295" s="1007"/>
      <c r="L295" s="715"/>
      <c r="M295" s="715"/>
      <c r="N295" s="715"/>
      <c r="O295" s="715"/>
      <c r="P295" s="715"/>
      <c r="Q295" s="715"/>
      <c r="R295" s="715"/>
      <c r="S295" s="716"/>
      <c r="T295" s="717"/>
      <c r="U295" s="720">
        <f t="shared" si="93"/>
        <v>0</v>
      </c>
      <c r="V295" s="721">
        <f t="shared" si="94"/>
        <v>0</v>
      </c>
      <c r="W295" s="722">
        <f t="shared" si="95"/>
        <v>0</v>
      </c>
      <c r="X295" s="442"/>
      <c r="Y295" s="442"/>
      <c r="Z295" s="442"/>
      <c r="AA295" s="442"/>
      <c r="AB295" s="442"/>
      <c r="AC295" s="442"/>
      <c r="AD295" s="442"/>
      <c r="AE295" s="442"/>
      <c r="AF295" s="442"/>
      <c r="AG295" s="442"/>
      <c r="AH295" s="442"/>
      <c r="AI295" s="442"/>
      <c r="AJ295" s="442"/>
      <c r="AK295" s="442"/>
      <c r="AL295" s="442"/>
      <c r="AM295" s="442"/>
      <c r="AN295" s="442"/>
      <c r="AO295" s="442"/>
      <c r="AP295" s="442"/>
      <c r="AQ295" s="442"/>
      <c r="AR295" s="442"/>
      <c r="AS295" s="442"/>
      <c r="AT295" s="442"/>
      <c r="AU295" s="442"/>
      <c r="AV295" s="442"/>
      <c r="AW295" s="442"/>
      <c r="AX295" s="442"/>
      <c r="AY295" s="442"/>
      <c r="AZ295" s="442"/>
    </row>
    <row r="296" spans="2:52" ht="20.100000000000001" hidden="1" customHeight="1" outlineLevel="1">
      <c r="B296" s="434"/>
      <c r="C296" s="1002"/>
      <c r="D296" s="1003"/>
      <c r="E296" s="1003"/>
      <c r="F296" s="1004"/>
      <c r="G296" s="1005"/>
      <c r="H296" s="1006"/>
      <c r="I296" s="1006"/>
      <c r="J296" s="1006"/>
      <c r="K296" s="1007"/>
      <c r="L296" s="715"/>
      <c r="M296" s="715"/>
      <c r="N296" s="715"/>
      <c r="O296" s="715"/>
      <c r="P296" s="715"/>
      <c r="Q296" s="715"/>
      <c r="R296" s="715"/>
      <c r="S296" s="716"/>
      <c r="T296" s="717"/>
      <c r="U296" s="720">
        <f t="shared" si="93"/>
        <v>0</v>
      </c>
      <c r="V296" s="721">
        <f t="shared" si="94"/>
        <v>0</v>
      </c>
      <c r="W296" s="722">
        <f t="shared" si="95"/>
        <v>0</v>
      </c>
      <c r="X296" s="442"/>
      <c r="Y296" s="442"/>
      <c r="Z296" s="442"/>
      <c r="AA296" s="442"/>
      <c r="AB296" s="442"/>
      <c r="AC296" s="442"/>
      <c r="AD296" s="442"/>
      <c r="AE296" s="442"/>
      <c r="AF296" s="442"/>
      <c r="AG296" s="442"/>
      <c r="AH296" s="442"/>
      <c r="AI296" s="442"/>
      <c r="AJ296" s="442"/>
      <c r="AK296" s="442"/>
      <c r="AL296" s="442"/>
      <c r="AM296" s="442"/>
      <c r="AN296" s="442"/>
      <c r="AO296" s="442"/>
      <c r="AP296" s="442"/>
      <c r="AQ296" s="442"/>
      <c r="AR296" s="442"/>
      <c r="AS296" s="442"/>
      <c r="AT296" s="442"/>
      <c r="AU296" s="442"/>
      <c r="AV296" s="442"/>
      <c r="AW296" s="442"/>
      <c r="AX296" s="442"/>
      <c r="AY296" s="442"/>
      <c r="AZ296" s="442"/>
    </row>
    <row r="297" spans="2:52" ht="20.100000000000001" hidden="1" customHeight="1" outlineLevel="1">
      <c r="B297" s="434"/>
      <c r="C297" s="1002"/>
      <c r="D297" s="1003"/>
      <c r="E297" s="1003"/>
      <c r="F297" s="1004"/>
      <c r="G297" s="1005"/>
      <c r="H297" s="1006"/>
      <c r="I297" s="1006"/>
      <c r="J297" s="1006"/>
      <c r="K297" s="1007"/>
      <c r="L297" s="715"/>
      <c r="M297" s="715"/>
      <c r="N297" s="715"/>
      <c r="O297" s="715"/>
      <c r="P297" s="715"/>
      <c r="Q297" s="715"/>
      <c r="R297" s="715"/>
      <c r="S297" s="716"/>
      <c r="T297" s="717"/>
      <c r="U297" s="720">
        <f t="shared" si="93"/>
        <v>0</v>
      </c>
      <c r="V297" s="721">
        <f t="shared" si="94"/>
        <v>0</v>
      </c>
      <c r="W297" s="722">
        <f t="shared" si="95"/>
        <v>0</v>
      </c>
      <c r="X297" s="442"/>
      <c r="Y297" s="442"/>
      <c r="Z297" s="442"/>
      <c r="AA297" s="442"/>
      <c r="AB297" s="442"/>
      <c r="AC297" s="442"/>
      <c r="AD297" s="442"/>
      <c r="AE297" s="442"/>
      <c r="AF297" s="442"/>
      <c r="AG297" s="442"/>
      <c r="AH297" s="442"/>
      <c r="AI297" s="442"/>
      <c r="AJ297" s="442"/>
      <c r="AK297" s="442"/>
      <c r="AL297" s="442"/>
      <c r="AM297" s="442"/>
      <c r="AN297" s="442"/>
      <c r="AO297" s="442"/>
      <c r="AP297" s="442"/>
      <c r="AQ297" s="442"/>
      <c r="AR297" s="442"/>
      <c r="AS297" s="442"/>
      <c r="AT297" s="442"/>
      <c r="AU297" s="442"/>
      <c r="AV297" s="442"/>
      <c r="AW297" s="442"/>
      <c r="AX297" s="442"/>
      <c r="AY297" s="442"/>
      <c r="AZ297" s="442"/>
    </row>
    <row r="298" spans="2:52" ht="20.100000000000001" hidden="1" customHeight="1" outlineLevel="1">
      <c r="B298" s="434"/>
      <c r="C298" s="1002"/>
      <c r="D298" s="1003"/>
      <c r="E298" s="1003"/>
      <c r="F298" s="1004"/>
      <c r="G298" s="1005"/>
      <c r="H298" s="1006"/>
      <c r="I298" s="1006"/>
      <c r="J298" s="1006"/>
      <c r="K298" s="1007"/>
      <c r="L298" s="715"/>
      <c r="M298" s="715"/>
      <c r="N298" s="715"/>
      <c r="O298" s="715"/>
      <c r="P298" s="715"/>
      <c r="Q298" s="715"/>
      <c r="R298" s="715"/>
      <c r="S298" s="716"/>
      <c r="T298" s="717"/>
      <c r="U298" s="720">
        <f t="shared" si="93"/>
        <v>0</v>
      </c>
      <c r="V298" s="721">
        <f t="shared" si="94"/>
        <v>0</v>
      </c>
      <c r="W298" s="722">
        <f t="shared" si="95"/>
        <v>0</v>
      </c>
      <c r="X298" s="442"/>
      <c r="Y298" s="442"/>
      <c r="Z298" s="442"/>
      <c r="AA298" s="442"/>
      <c r="AB298" s="442"/>
      <c r="AC298" s="442"/>
      <c r="AD298" s="442"/>
      <c r="AE298" s="442"/>
      <c r="AF298" s="442"/>
      <c r="AG298" s="442"/>
      <c r="AH298" s="442"/>
      <c r="AI298" s="442"/>
      <c r="AJ298" s="442"/>
      <c r="AK298" s="442"/>
      <c r="AL298" s="442"/>
      <c r="AM298" s="442"/>
      <c r="AN298" s="442"/>
      <c r="AO298" s="442"/>
      <c r="AP298" s="442"/>
      <c r="AQ298" s="442"/>
      <c r="AR298" s="442"/>
      <c r="AS298" s="442"/>
      <c r="AT298" s="442"/>
      <c r="AU298" s="442"/>
      <c r="AV298" s="442"/>
      <c r="AW298" s="442"/>
      <c r="AX298" s="442"/>
      <c r="AY298" s="442"/>
      <c r="AZ298" s="442"/>
    </row>
    <row r="299" spans="2:52" ht="20.100000000000001" hidden="1" customHeight="1" outlineLevel="1">
      <c r="B299" s="434"/>
      <c r="C299" s="1002"/>
      <c r="D299" s="1003"/>
      <c r="E299" s="1003"/>
      <c r="F299" s="1004"/>
      <c r="G299" s="1005"/>
      <c r="H299" s="1006"/>
      <c r="I299" s="1006"/>
      <c r="J299" s="1006"/>
      <c r="K299" s="1007"/>
      <c r="L299" s="715"/>
      <c r="M299" s="715"/>
      <c r="N299" s="715"/>
      <c r="O299" s="715"/>
      <c r="P299" s="715"/>
      <c r="Q299" s="715"/>
      <c r="R299" s="715"/>
      <c r="S299" s="716"/>
      <c r="T299" s="717"/>
      <c r="U299" s="720">
        <f t="shared" si="93"/>
        <v>0</v>
      </c>
      <c r="V299" s="721">
        <f t="shared" si="94"/>
        <v>0</v>
      </c>
      <c r="W299" s="722">
        <f t="shared" si="95"/>
        <v>0</v>
      </c>
      <c r="X299" s="442"/>
      <c r="Y299" s="442"/>
      <c r="Z299" s="442"/>
      <c r="AA299" s="442"/>
      <c r="AB299" s="442"/>
      <c r="AC299" s="442"/>
      <c r="AD299" s="442"/>
      <c r="AE299" s="442"/>
      <c r="AF299" s="442"/>
      <c r="AG299" s="442"/>
      <c r="AH299" s="442"/>
      <c r="AI299" s="442"/>
      <c r="AJ299" s="442"/>
      <c r="AK299" s="442"/>
      <c r="AL299" s="442"/>
      <c r="AM299" s="442"/>
      <c r="AN299" s="442"/>
      <c r="AO299" s="442"/>
      <c r="AP299" s="442"/>
      <c r="AQ299" s="442"/>
      <c r="AR299" s="442"/>
      <c r="AS299" s="442"/>
      <c r="AT299" s="442"/>
      <c r="AU299" s="442"/>
      <c r="AV299" s="442"/>
      <c r="AW299" s="442"/>
      <c r="AX299" s="442"/>
      <c r="AY299" s="442"/>
      <c r="AZ299" s="442"/>
    </row>
    <row r="300" spans="2:52" s="19" customFormat="1" ht="9.9499999999999993" hidden="1" customHeight="1" outlineLevel="1">
      <c r="B300" s="435"/>
      <c r="C300" s="437"/>
      <c r="D300" s="437"/>
      <c r="E300" s="437"/>
      <c r="F300" s="437"/>
      <c r="G300" s="666"/>
      <c r="H300" s="666"/>
      <c r="I300" s="666"/>
      <c r="J300" s="666"/>
      <c r="K300" s="666"/>
      <c r="L300" s="438"/>
      <c r="M300" s="438"/>
      <c r="N300" s="438"/>
      <c r="O300" s="438"/>
      <c r="P300" s="438"/>
      <c r="Q300" s="438"/>
      <c r="R300" s="438"/>
      <c r="S300" s="438"/>
      <c r="T300" s="439"/>
      <c r="U300" s="432"/>
      <c r="V300" s="432"/>
      <c r="W300" s="667"/>
      <c r="X300" s="668"/>
      <c r="Y300" s="668"/>
      <c r="Z300" s="668"/>
      <c r="AA300" s="668"/>
      <c r="AB300" s="668"/>
      <c r="AC300" s="668"/>
      <c r="AD300" s="668"/>
      <c r="AE300" s="668"/>
      <c r="AF300" s="668"/>
      <c r="AG300" s="668"/>
      <c r="AH300" s="668"/>
      <c r="AI300" s="668"/>
      <c r="AJ300" s="668"/>
      <c r="AK300" s="668"/>
      <c r="AL300" s="668"/>
      <c r="AM300" s="668"/>
      <c r="AN300" s="668"/>
      <c r="AO300" s="668"/>
      <c r="AP300" s="668"/>
      <c r="AQ300" s="668"/>
      <c r="AR300" s="668"/>
      <c r="AS300" s="668"/>
      <c r="AT300" s="668"/>
      <c r="AU300" s="668"/>
      <c r="AV300" s="668"/>
      <c r="AW300" s="668"/>
      <c r="AX300" s="668"/>
      <c r="AY300" s="668"/>
      <c r="AZ300" s="668"/>
    </row>
    <row r="301" spans="2:52" ht="20.100000000000001" customHeight="1" collapsed="1">
      <c r="B301" s="32">
        <f>B289+1</f>
        <v>25</v>
      </c>
      <c r="C301" s="1013"/>
      <c r="D301" s="1014"/>
      <c r="E301" s="1014"/>
      <c r="F301" s="1015"/>
      <c r="G301" s="1016"/>
      <c r="H301" s="1017"/>
      <c r="I301" s="1017"/>
      <c r="J301" s="1017"/>
      <c r="K301" s="1018"/>
      <c r="L301" s="701">
        <f t="shared" ref="L301:R301" si="96">SUM(L302:L311)</f>
        <v>0</v>
      </c>
      <c r="M301" s="702">
        <f t="shared" si="96"/>
        <v>0</v>
      </c>
      <c r="N301" s="703">
        <f t="shared" si="96"/>
        <v>0</v>
      </c>
      <c r="O301" s="703">
        <f t="shared" si="96"/>
        <v>0</v>
      </c>
      <c r="P301" s="702">
        <f t="shared" si="96"/>
        <v>0</v>
      </c>
      <c r="Q301" s="704">
        <f t="shared" si="96"/>
        <v>0</v>
      </c>
      <c r="R301" s="701">
        <f t="shared" si="96"/>
        <v>0</v>
      </c>
      <c r="S301" s="705">
        <v>1</v>
      </c>
      <c r="T301" s="706">
        <f>(S302*T302)+(S303*T303)+(S304*T304)+(S305*T305)+(S306*T306)+(S307*T307)+(S308*T308)+(S309*T309)+(S310*T310)+(S311*T311)</f>
        <v>0</v>
      </c>
      <c r="U301" s="665">
        <f t="shared" ref="U301:U311" si="97">S301*T301*(1+MGKZ)*(1+Gewinn)*(1+Sicherheit)</f>
        <v>0</v>
      </c>
      <c r="V301" s="643">
        <f t="shared" ref="V301:V311" si="98">R301*Fertigung</f>
        <v>0</v>
      </c>
      <c r="W301" s="50">
        <f t="shared" ref="W301:W311" si="99">L301*$E$6+M301*$M$6+N301*$M$7+O301*$M$8+P301*$E$7+Q301*$M$9+U301+V301</f>
        <v>0</v>
      </c>
      <c r="X301" s="442"/>
      <c r="Y301" s="442"/>
      <c r="Z301" s="442"/>
      <c r="AA301" s="442"/>
      <c r="AB301" s="442"/>
      <c r="AC301" s="442"/>
      <c r="AD301" s="442"/>
      <c r="AE301" s="442"/>
      <c r="AF301" s="442"/>
      <c r="AG301" s="442"/>
      <c r="AH301" s="442"/>
      <c r="AI301" s="442"/>
      <c r="AJ301" s="442"/>
      <c r="AK301" s="442"/>
      <c r="AL301" s="442"/>
      <c r="AM301" s="442"/>
      <c r="AN301" s="442"/>
      <c r="AO301" s="442"/>
      <c r="AP301" s="442"/>
      <c r="AQ301" s="442"/>
      <c r="AR301" s="442"/>
      <c r="AS301" s="442"/>
      <c r="AT301" s="442"/>
      <c r="AU301" s="442"/>
      <c r="AV301" s="442"/>
      <c r="AW301" s="442"/>
      <c r="AX301" s="442"/>
      <c r="AY301" s="442"/>
      <c r="AZ301" s="442"/>
    </row>
    <row r="302" spans="2:52" ht="20.100000000000001" hidden="1" customHeight="1" outlineLevel="1">
      <c r="B302" s="433"/>
      <c r="C302" s="1002"/>
      <c r="D302" s="1003"/>
      <c r="E302" s="1003"/>
      <c r="F302" s="1004"/>
      <c r="G302" s="1005"/>
      <c r="H302" s="1006"/>
      <c r="I302" s="1006"/>
      <c r="J302" s="1006"/>
      <c r="K302" s="1007"/>
      <c r="L302" s="715"/>
      <c r="M302" s="715"/>
      <c r="N302" s="715"/>
      <c r="O302" s="715"/>
      <c r="P302" s="715"/>
      <c r="Q302" s="715"/>
      <c r="R302" s="715"/>
      <c r="S302" s="716"/>
      <c r="T302" s="717"/>
      <c r="U302" s="720">
        <f t="shared" si="97"/>
        <v>0</v>
      </c>
      <c r="V302" s="721">
        <f t="shared" si="98"/>
        <v>0</v>
      </c>
      <c r="W302" s="722">
        <f t="shared" si="99"/>
        <v>0</v>
      </c>
      <c r="X302" s="442"/>
      <c r="Y302" s="442"/>
      <c r="Z302" s="442"/>
      <c r="AA302" s="442"/>
      <c r="AB302" s="442"/>
      <c r="AC302" s="442"/>
      <c r="AD302" s="442"/>
      <c r="AE302" s="442"/>
      <c r="AF302" s="442"/>
      <c r="AG302" s="442"/>
      <c r="AH302" s="442"/>
      <c r="AI302" s="442"/>
      <c r="AJ302" s="442"/>
      <c r="AK302" s="442"/>
      <c r="AL302" s="442"/>
      <c r="AM302" s="442"/>
      <c r="AN302" s="442"/>
      <c r="AO302" s="442"/>
      <c r="AP302" s="442"/>
      <c r="AQ302" s="442"/>
      <c r="AR302" s="442"/>
      <c r="AS302" s="442"/>
      <c r="AT302" s="442"/>
      <c r="AU302" s="442"/>
      <c r="AV302" s="442"/>
      <c r="AW302" s="442"/>
      <c r="AX302" s="442"/>
      <c r="AY302" s="442"/>
      <c r="AZ302" s="442"/>
    </row>
    <row r="303" spans="2:52" ht="20.100000000000001" hidden="1" customHeight="1" outlineLevel="1">
      <c r="B303" s="434"/>
      <c r="C303" s="1002"/>
      <c r="D303" s="1003"/>
      <c r="E303" s="1003"/>
      <c r="F303" s="1004"/>
      <c r="G303" s="1005"/>
      <c r="H303" s="1006"/>
      <c r="I303" s="1006"/>
      <c r="J303" s="1006"/>
      <c r="K303" s="1007"/>
      <c r="L303" s="715"/>
      <c r="M303" s="715"/>
      <c r="N303" s="715"/>
      <c r="O303" s="715"/>
      <c r="P303" s="715"/>
      <c r="Q303" s="715"/>
      <c r="R303" s="715"/>
      <c r="S303" s="716"/>
      <c r="T303" s="717"/>
      <c r="U303" s="720">
        <f t="shared" si="97"/>
        <v>0</v>
      </c>
      <c r="V303" s="721">
        <f t="shared" si="98"/>
        <v>0</v>
      </c>
      <c r="W303" s="722">
        <f t="shared" si="99"/>
        <v>0</v>
      </c>
      <c r="X303" s="442"/>
      <c r="Y303" s="442"/>
      <c r="Z303" s="442"/>
      <c r="AA303" s="442"/>
      <c r="AB303" s="442"/>
      <c r="AC303" s="442"/>
      <c r="AD303" s="442"/>
      <c r="AE303" s="442"/>
      <c r="AF303" s="442"/>
      <c r="AG303" s="442"/>
      <c r="AH303" s="442"/>
      <c r="AI303" s="442"/>
      <c r="AJ303" s="442"/>
      <c r="AK303" s="442"/>
      <c r="AL303" s="442"/>
      <c r="AM303" s="442"/>
      <c r="AN303" s="442"/>
      <c r="AO303" s="442"/>
      <c r="AP303" s="442"/>
      <c r="AQ303" s="442"/>
      <c r="AR303" s="442"/>
      <c r="AS303" s="442"/>
      <c r="AT303" s="442"/>
      <c r="AU303" s="442"/>
      <c r="AV303" s="442"/>
      <c r="AW303" s="442"/>
      <c r="AX303" s="442"/>
      <c r="AY303" s="442"/>
      <c r="AZ303" s="442"/>
    </row>
    <row r="304" spans="2:52" ht="20.100000000000001" hidden="1" customHeight="1" outlineLevel="1">
      <c r="B304" s="434"/>
      <c r="C304" s="1002"/>
      <c r="D304" s="1003"/>
      <c r="E304" s="1003"/>
      <c r="F304" s="1004"/>
      <c r="G304" s="1005"/>
      <c r="H304" s="1006"/>
      <c r="I304" s="1006"/>
      <c r="J304" s="1006"/>
      <c r="K304" s="1007"/>
      <c r="L304" s="715"/>
      <c r="M304" s="715"/>
      <c r="N304" s="715"/>
      <c r="O304" s="715"/>
      <c r="P304" s="715"/>
      <c r="Q304" s="715"/>
      <c r="R304" s="715"/>
      <c r="S304" s="716"/>
      <c r="T304" s="717"/>
      <c r="U304" s="720">
        <f t="shared" si="97"/>
        <v>0</v>
      </c>
      <c r="V304" s="721">
        <f t="shared" si="98"/>
        <v>0</v>
      </c>
      <c r="W304" s="722">
        <f t="shared" si="99"/>
        <v>0</v>
      </c>
      <c r="X304" s="442"/>
      <c r="Y304" s="442"/>
      <c r="Z304" s="442"/>
      <c r="AA304" s="442"/>
      <c r="AB304" s="442"/>
      <c r="AC304" s="442"/>
      <c r="AD304" s="442"/>
      <c r="AE304" s="442"/>
      <c r="AF304" s="442"/>
      <c r="AG304" s="442"/>
      <c r="AH304" s="442"/>
      <c r="AI304" s="442"/>
      <c r="AJ304" s="442"/>
      <c r="AK304" s="442"/>
      <c r="AL304" s="442"/>
      <c r="AM304" s="442"/>
      <c r="AN304" s="442"/>
      <c r="AO304" s="442"/>
      <c r="AP304" s="442"/>
      <c r="AQ304" s="442"/>
      <c r="AR304" s="442"/>
      <c r="AS304" s="442"/>
      <c r="AT304" s="442"/>
      <c r="AU304" s="442"/>
      <c r="AV304" s="442"/>
      <c r="AW304" s="442"/>
      <c r="AX304" s="442"/>
      <c r="AY304" s="442"/>
      <c r="AZ304" s="442"/>
    </row>
    <row r="305" spans="2:52" ht="20.100000000000001" hidden="1" customHeight="1" outlineLevel="1">
      <c r="B305" s="434"/>
      <c r="C305" s="1002"/>
      <c r="D305" s="1003"/>
      <c r="E305" s="1003"/>
      <c r="F305" s="1004"/>
      <c r="G305" s="1005"/>
      <c r="H305" s="1006"/>
      <c r="I305" s="1006"/>
      <c r="J305" s="1006"/>
      <c r="K305" s="1007"/>
      <c r="L305" s="715"/>
      <c r="M305" s="715"/>
      <c r="N305" s="715"/>
      <c r="O305" s="715"/>
      <c r="P305" s="715"/>
      <c r="Q305" s="715"/>
      <c r="R305" s="715"/>
      <c r="S305" s="716"/>
      <c r="T305" s="717"/>
      <c r="U305" s="720">
        <f t="shared" si="97"/>
        <v>0</v>
      </c>
      <c r="V305" s="721">
        <f t="shared" si="98"/>
        <v>0</v>
      </c>
      <c r="W305" s="722">
        <f t="shared" si="99"/>
        <v>0</v>
      </c>
      <c r="X305" s="442"/>
      <c r="Y305" s="442"/>
      <c r="Z305" s="442"/>
      <c r="AA305" s="442"/>
      <c r="AB305" s="442"/>
      <c r="AC305" s="442"/>
      <c r="AD305" s="442"/>
      <c r="AE305" s="442"/>
      <c r="AF305" s="442"/>
      <c r="AG305" s="442"/>
      <c r="AH305" s="442"/>
      <c r="AI305" s="442"/>
      <c r="AJ305" s="442"/>
      <c r="AK305" s="442"/>
      <c r="AL305" s="442"/>
      <c r="AM305" s="442"/>
      <c r="AN305" s="442"/>
      <c r="AO305" s="442"/>
      <c r="AP305" s="442"/>
      <c r="AQ305" s="442"/>
      <c r="AR305" s="442"/>
      <c r="AS305" s="442"/>
      <c r="AT305" s="442"/>
      <c r="AU305" s="442"/>
      <c r="AV305" s="442"/>
      <c r="AW305" s="442"/>
      <c r="AX305" s="442"/>
      <c r="AY305" s="442"/>
      <c r="AZ305" s="442"/>
    </row>
    <row r="306" spans="2:52" ht="20.100000000000001" hidden="1" customHeight="1" outlineLevel="1">
      <c r="B306" s="434"/>
      <c r="C306" s="1002"/>
      <c r="D306" s="1003"/>
      <c r="E306" s="1003"/>
      <c r="F306" s="1004"/>
      <c r="G306" s="1005"/>
      <c r="H306" s="1006"/>
      <c r="I306" s="1006"/>
      <c r="J306" s="1006"/>
      <c r="K306" s="1007"/>
      <c r="L306" s="715"/>
      <c r="M306" s="715"/>
      <c r="N306" s="715"/>
      <c r="O306" s="715"/>
      <c r="P306" s="715"/>
      <c r="Q306" s="715"/>
      <c r="R306" s="715"/>
      <c r="S306" s="716"/>
      <c r="T306" s="717"/>
      <c r="U306" s="720">
        <f t="shared" si="97"/>
        <v>0</v>
      </c>
      <c r="V306" s="721">
        <f t="shared" si="98"/>
        <v>0</v>
      </c>
      <c r="W306" s="722">
        <f t="shared" si="99"/>
        <v>0</v>
      </c>
      <c r="X306" s="442"/>
      <c r="Y306" s="442"/>
      <c r="Z306" s="442"/>
      <c r="AA306" s="442"/>
      <c r="AB306" s="442"/>
      <c r="AC306" s="442"/>
      <c r="AD306" s="442"/>
      <c r="AE306" s="442"/>
      <c r="AF306" s="442"/>
      <c r="AG306" s="442"/>
      <c r="AH306" s="442"/>
      <c r="AI306" s="442"/>
      <c r="AJ306" s="442"/>
      <c r="AK306" s="442"/>
      <c r="AL306" s="442"/>
      <c r="AM306" s="442"/>
      <c r="AN306" s="442"/>
      <c r="AO306" s="442"/>
      <c r="AP306" s="442"/>
      <c r="AQ306" s="442"/>
      <c r="AR306" s="442"/>
      <c r="AS306" s="442"/>
      <c r="AT306" s="442"/>
      <c r="AU306" s="442"/>
      <c r="AV306" s="442"/>
      <c r="AW306" s="442"/>
      <c r="AX306" s="442"/>
      <c r="AY306" s="442"/>
      <c r="AZ306" s="442"/>
    </row>
    <row r="307" spans="2:52" ht="20.100000000000001" hidden="1" customHeight="1" outlineLevel="1">
      <c r="B307" s="434"/>
      <c r="C307" s="1002"/>
      <c r="D307" s="1003"/>
      <c r="E307" s="1003"/>
      <c r="F307" s="1004"/>
      <c r="G307" s="1005"/>
      <c r="H307" s="1006"/>
      <c r="I307" s="1006"/>
      <c r="J307" s="1006"/>
      <c r="K307" s="1007"/>
      <c r="L307" s="715"/>
      <c r="M307" s="715"/>
      <c r="N307" s="715"/>
      <c r="O307" s="715"/>
      <c r="P307" s="715"/>
      <c r="Q307" s="715"/>
      <c r="R307" s="715"/>
      <c r="S307" s="716"/>
      <c r="T307" s="717"/>
      <c r="U307" s="720">
        <f t="shared" si="97"/>
        <v>0</v>
      </c>
      <c r="V307" s="721">
        <f t="shared" si="98"/>
        <v>0</v>
      </c>
      <c r="W307" s="722">
        <f t="shared" si="99"/>
        <v>0</v>
      </c>
      <c r="X307" s="442"/>
      <c r="Y307" s="442"/>
      <c r="Z307" s="442"/>
      <c r="AA307" s="442"/>
      <c r="AB307" s="442"/>
      <c r="AC307" s="442"/>
      <c r="AD307" s="442"/>
      <c r="AE307" s="442"/>
      <c r="AF307" s="442"/>
      <c r="AG307" s="442"/>
      <c r="AH307" s="442"/>
      <c r="AI307" s="442"/>
      <c r="AJ307" s="442"/>
      <c r="AK307" s="442"/>
      <c r="AL307" s="442"/>
      <c r="AM307" s="442"/>
      <c r="AN307" s="442"/>
      <c r="AO307" s="442"/>
      <c r="AP307" s="442"/>
      <c r="AQ307" s="442"/>
      <c r="AR307" s="442"/>
      <c r="AS307" s="442"/>
      <c r="AT307" s="442"/>
      <c r="AU307" s="442"/>
      <c r="AV307" s="442"/>
      <c r="AW307" s="442"/>
      <c r="AX307" s="442"/>
      <c r="AY307" s="442"/>
      <c r="AZ307" s="442"/>
    </row>
    <row r="308" spans="2:52" ht="20.100000000000001" hidden="1" customHeight="1" outlineLevel="1">
      <c r="B308" s="434"/>
      <c r="C308" s="1002"/>
      <c r="D308" s="1003"/>
      <c r="E308" s="1003"/>
      <c r="F308" s="1004"/>
      <c r="G308" s="1005"/>
      <c r="H308" s="1006"/>
      <c r="I308" s="1006"/>
      <c r="J308" s="1006"/>
      <c r="K308" s="1007"/>
      <c r="L308" s="715"/>
      <c r="M308" s="715"/>
      <c r="N308" s="715"/>
      <c r="O308" s="715"/>
      <c r="P308" s="715"/>
      <c r="Q308" s="715"/>
      <c r="R308" s="715"/>
      <c r="S308" s="716"/>
      <c r="T308" s="717"/>
      <c r="U308" s="720">
        <f t="shared" si="97"/>
        <v>0</v>
      </c>
      <c r="V308" s="721">
        <f t="shared" si="98"/>
        <v>0</v>
      </c>
      <c r="W308" s="722">
        <f t="shared" si="99"/>
        <v>0</v>
      </c>
      <c r="X308" s="442"/>
      <c r="Y308" s="442"/>
      <c r="Z308" s="442"/>
      <c r="AA308" s="442"/>
      <c r="AB308" s="442"/>
      <c r="AC308" s="442"/>
      <c r="AD308" s="442"/>
      <c r="AE308" s="442"/>
      <c r="AF308" s="442"/>
      <c r="AG308" s="442"/>
      <c r="AH308" s="442"/>
      <c r="AI308" s="442"/>
      <c r="AJ308" s="442"/>
      <c r="AK308" s="442"/>
      <c r="AL308" s="442"/>
      <c r="AM308" s="442"/>
      <c r="AN308" s="442"/>
      <c r="AO308" s="442"/>
      <c r="AP308" s="442"/>
      <c r="AQ308" s="442"/>
      <c r="AR308" s="442"/>
      <c r="AS308" s="442"/>
      <c r="AT308" s="442"/>
      <c r="AU308" s="442"/>
      <c r="AV308" s="442"/>
      <c r="AW308" s="442"/>
      <c r="AX308" s="442"/>
      <c r="AY308" s="442"/>
      <c r="AZ308" s="442"/>
    </row>
    <row r="309" spans="2:52" ht="20.100000000000001" hidden="1" customHeight="1" outlineLevel="1">
      <c r="B309" s="434"/>
      <c r="C309" s="1002"/>
      <c r="D309" s="1003"/>
      <c r="E309" s="1003"/>
      <c r="F309" s="1004"/>
      <c r="G309" s="1005"/>
      <c r="H309" s="1006"/>
      <c r="I309" s="1006"/>
      <c r="J309" s="1006"/>
      <c r="K309" s="1007"/>
      <c r="L309" s="715"/>
      <c r="M309" s="715"/>
      <c r="N309" s="715"/>
      <c r="O309" s="715"/>
      <c r="P309" s="715"/>
      <c r="Q309" s="715"/>
      <c r="R309" s="715"/>
      <c r="S309" s="716"/>
      <c r="T309" s="717"/>
      <c r="U309" s="720">
        <f t="shared" si="97"/>
        <v>0</v>
      </c>
      <c r="V309" s="721">
        <f t="shared" si="98"/>
        <v>0</v>
      </c>
      <c r="W309" s="722">
        <f t="shared" si="99"/>
        <v>0</v>
      </c>
      <c r="X309" s="442"/>
      <c r="Y309" s="442"/>
      <c r="Z309" s="442"/>
      <c r="AA309" s="442"/>
      <c r="AB309" s="442"/>
      <c r="AC309" s="442"/>
      <c r="AD309" s="442"/>
      <c r="AE309" s="442"/>
      <c r="AF309" s="442"/>
      <c r="AG309" s="442"/>
      <c r="AH309" s="442"/>
      <c r="AI309" s="442"/>
      <c r="AJ309" s="442"/>
      <c r="AK309" s="442"/>
      <c r="AL309" s="442"/>
      <c r="AM309" s="442"/>
      <c r="AN309" s="442"/>
      <c r="AO309" s="442"/>
      <c r="AP309" s="442"/>
      <c r="AQ309" s="442"/>
      <c r="AR309" s="442"/>
      <c r="AS309" s="442"/>
      <c r="AT309" s="442"/>
      <c r="AU309" s="442"/>
      <c r="AV309" s="442"/>
      <c r="AW309" s="442"/>
      <c r="AX309" s="442"/>
      <c r="AY309" s="442"/>
      <c r="AZ309" s="442"/>
    </row>
    <row r="310" spans="2:52" ht="20.100000000000001" hidden="1" customHeight="1" outlineLevel="1">
      <c r="B310" s="434"/>
      <c r="C310" s="1002"/>
      <c r="D310" s="1003"/>
      <c r="E310" s="1003"/>
      <c r="F310" s="1004"/>
      <c r="G310" s="1005"/>
      <c r="H310" s="1006"/>
      <c r="I310" s="1006"/>
      <c r="J310" s="1006"/>
      <c r="K310" s="1007"/>
      <c r="L310" s="715"/>
      <c r="M310" s="715"/>
      <c r="N310" s="715"/>
      <c r="O310" s="715"/>
      <c r="P310" s="715"/>
      <c r="Q310" s="715"/>
      <c r="R310" s="715"/>
      <c r="S310" s="716"/>
      <c r="T310" s="717"/>
      <c r="U310" s="720">
        <f t="shared" si="97"/>
        <v>0</v>
      </c>
      <c r="V310" s="721">
        <f t="shared" si="98"/>
        <v>0</v>
      </c>
      <c r="W310" s="722">
        <f t="shared" si="99"/>
        <v>0</v>
      </c>
      <c r="X310" s="442"/>
      <c r="Y310" s="442"/>
      <c r="Z310" s="442"/>
      <c r="AA310" s="442"/>
      <c r="AB310" s="442"/>
      <c r="AC310" s="442"/>
      <c r="AD310" s="442"/>
      <c r="AE310" s="442"/>
      <c r="AF310" s="442"/>
      <c r="AG310" s="442"/>
      <c r="AH310" s="442"/>
      <c r="AI310" s="442"/>
      <c r="AJ310" s="442"/>
      <c r="AK310" s="442"/>
      <c r="AL310" s="442"/>
      <c r="AM310" s="442"/>
      <c r="AN310" s="442"/>
      <c r="AO310" s="442"/>
      <c r="AP310" s="442"/>
      <c r="AQ310" s="442"/>
      <c r="AR310" s="442"/>
      <c r="AS310" s="442"/>
      <c r="AT310" s="442"/>
      <c r="AU310" s="442"/>
      <c r="AV310" s="442"/>
      <c r="AW310" s="442"/>
      <c r="AX310" s="442"/>
      <c r="AY310" s="442"/>
      <c r="AZ310" s="442"/>
    </row>
    <row r="311" spans="2:52" ht="20.100000000000001" hidden="1" customHeight="1" outlineLevel="1">
      <c r="B311" s="434"/>
      <c r="C311" s="1002"/>
      <c r="D311" s="1003"/>
      <c r="E311" s="1003"/>
      <c r="F311" s="1004"/>
      <c r="G311" s="1005"/>
      <c r="H311" s="1006"/>
      <c r="I311" s="1006"/>
      <c r="J311" s="1006"/>
      <c r="K311" s="1007"/>
      <c r="L311" s="715"/>
      <c r="M311" s="715"/>
      <c r="N311" s="715"/>
      <c r="O311" s="715"/>
      <c r="P311" s="715"/>
      <c r="Q311" s="715"/>
      <c r="R311" s="715"/>
      <c r="S311" s="716"/>
      <c r="T311" s="717"/>
      <c r="U311" s="720">
        <f t="shared" si="97"/>
        <v>0</v>
      </c>
      <c r="V311" s="721">
        <f t="shared" si="98"/>
        <v>0</v>
      </c>
      <c r="W311" s="722">
        <f t="shared" si="99"/>
        <v>0</v>
      </c>
      <c r="X311" s="442"/>
      <c r="Y311" s="442"/>
      <c r="Z311" s="442"/>
      <c r="AA311" s="442"/>
      <c r="AB311" s="442"/>
      <c r="AC311" s="442"/>
      <c r="AD311" s="442"/>
      <c r="AE311" s="442"/>
      <c r="AF311" s="442"/>
      <c r="AG311" s="442"/>
      <c r="AH311" s="442"/>
      <c r="AI311" s="442"/>
      <c r="AJ311" s="442"/>
      <c r="AK311" s="442"/>
      <c r="AL311" s="442"/>
      <c r="AM311" s="442"/>
      <c r="AN311" s="442"/>
      <c r="AO311" s="442"/>
      <c r="AP311" s="442"/>
      <c r="AQ311" s="442"/>
      <c r="AR311" s="442"/>
      <c r="AS311" s="442"/>
      <c r="AT311" s="442"/>
      <c r="AU311" s="442"/>
      <c r="AV311" s="442"/>
      <c r="AW311" s="442"/>
      <c r="AX311" s="442"/>
      <c r="AY311" s="442"/>
      <c r="AZ311" s="442"/>
    </row>
    <row r="312" spans="2:52" s="19" customFormat="1" ht="9.9499999999999993" hidden="1" customHeight="1" outlineLevel="1">
      <c r="B312" s="435"/>
      <c r="C312" s="437"/>
      <c r="D312" s="437"/>
      <c r="E312" s="437"/>
      <c r="F312" s="437"/>
      <c r="G312" s="666"/>
      <c r="H312" s="666"/>
      <c r="I312" s="666"/>
      <c r="J312" s="666"/>
      <c r="K312" s="666"/>
      <c r="L312" s="438"/>
      <c r="M312" s="438"/>
      <c r="N312" s="438"/>
      <c r="O312" s="438"/>
      <c r="P312" s="438"/>
      <c r="Q312" s="438"/>
      <c r="R312" s="438"/>
      <c r="S312" s="438"/>
      <c r="T312" s="439"/>
      <c r="U312" s="439"/>
      <c r="V312" s="439"/>
      <c r="W312" s="667"/>
      <c r="X312" s="668"/>
      <c r="Y312" s="668"/>
      <c r="Z312" s="668"/>
      <c r="AA312" s="668"/>
      <c r="AB312" s="668"/>
      <c r="AC312" s="668"/>
      <c r="AD312" s="668"/>
      <c r="AE312" s="668"/>
      <c r="AF312" s="668"/>
      <c r="AG312" s="668"/>
      <c r="AH312" s="668"/>
      <c r="AI312" s="668"/>
      <c r="AJ312" s="668"/>
      <c r="AK312" s="668"/>
      <c r="AL312" s="668"/>
      <c r="AM312" s="668"/>
      <c r="AN312" s="668"/>
      <c r="AO312" s="668"/>
      <c r="AP312" s="668"/>
      <c r="AQ312" s="668"/>
      <c r="AR312" s="668"/>
      <c r="AS312" s="668"/>
      <c r="AT312" s="668"/>
      <c r="AU312" s="668"/>
      <c r="AV312" s="668"/>
      <c r="AW312" s="668"/>
      <c r="AX312" s="668"/>
      <c r="AY312" s="668"/>
      <c r="AZ312" s="668"/>
    </row>
    <row r="313" spans="2:52" ht="20.100000000000001" customHeight="1" collapsed="1">
      <c r="B313" s="32">
        <f>B301+1</f>
        <v>26</v>
      </c>
      <c r="C313" s="1013"/>
      <c r="D313" s="1014"/>
      <c r="E313" s="1014"/>
      <c r="F313" s="1015"/>
      <c r="G313" s="1016"/>
      <c r="H313" s="1017"/>
      <c r="I313" s="1017"/>
      <c r="J313" s="1017"/>
      <c r="K313" s="1018"/>
      <c r="L313" s="701">
        <f t="shared" ref="L313:R313" si="100">SUM(L314:L323)</f>
        <v>0</v>
      </c>
      <c r="M313" s="702">
        <f t="shared" si="100"/>
        <v>0</v>
      </c>
      <c r="N313" s="703">
        <f t="shared" si="100"/>
        <v>0</v>
      </c>
      <c r="O313" s="703">
        <f t="shared" si="100"/>
        <v>0</v>
      </c>
      <c r="P313" s="702">
        <f t="shared" si="100"/>
        <v>0</v>
      </c>
      <c r="Q313" s="704">
        <f t="shared" si="100"/>
        <v>0</v>
      </c>
      <c r="R313" s="701">
        <f t="shared" si="100"/>
        <v>0</v>
      </c>
      <c r="S313" s="705">
        <v>1</v>
      </c>
      <c r="T313" s="706">
        <f>(S314*T314)+(S315*T315)+(S316*T316)+(S317*T317)+(S318*T318)+(S319*T319)+(S320*T320)+(S321*T321)+(S322*T322)+(S323*T323)</f>
        <v>0</v>
      </c>
      <c r="U313" s="665">
        <f t="shared" ref="U313:U323" si="101">S313*T313*(1+MGKZ)*(1+Gewinn)*(1+Sicherheit)</f>
        <v>0</v>
      </c>
      <c r="V313" s="643">
        <f t="shared" ref="V313:V323" si="102">R313*Fertigung</f>
        <v>0</v>
      </c>
      <c r="W313" s="50">
        <f t="shared" ref="W313:W323" si="103">L313*$E$6+M313*$M$6+N313*$M$7+O313*$M$8+P313*$E$7+Q313*$M$9+U313+V313</f>
        <v>0</v>
      </c>
      <c r="X313" s="442"/>
      <c r="Y313" s="442"/>
      <c r="Z313" s="442"/>
      <c r="AA313" s="442"/>
      <c r="AB313" s="442"/>
      <c r="AC313" s="442"/>
      <c r="AD313" s="442"/>
      <c r="AE313" s="442"/>
      <c r="AF313" s="442"/>
      <c r="AG313" s="442"/>
      <c r="AH313" s="442"/>
      <c r="AI313" s="442"/>
      <c r="AJ313" s="442"/>
      <c r="AK313" s="442"/>
      <c r="AL313" s="442"/>
      <c r="AM313" s="442"/>
      <c r="AN313" s="442"/>
      <c r="AO313" s="442"/>
      <c r="AP313" s="442"/>
      <c r="AQ313" s="442"/>
      <c r="AR313" s="442"/>
      <c r="AS313" s="442"/>
      <c r="AT313" s="442"/>
      <c r="AU313" s="442"/>
      <c r="AV313" s="442"/>
      <c r="AW313" s="442"/>
      <c r="AX313" s="442"/>
      <c r="AY313" s="442"/>
      <c r="AZ313" s="442"/>
    </row>
    <row r="314" spans="2:52" ht="20.100000000000001" hidden="1" customHeight="1" outlineLevel="1">
      <c r="B314" s="433"/>
      <c r="C314" s="1002"/>
      <c r="D314" s="1003"/>
      <c r="E314" s="1003"/>
      <c r="F314" s="1004"/>
      <c r="G314" s="1005"/>
      <c r="H314" s="1006"/>
      <c r="I314" s="1006"/>
      <c r="J314" s="1006"/>
      <c r="K314" s="1007"/>
      <c r="L314" s="715"/>
      <c r="M314" s="715"/>
      <c r="N314" s="715"/>
      <c r="O314" s="715"/>
      <c r="P314" s="715"/>
      <c r="Q314" s="715"/>
      <c r="R314" s="715"/>
      <c r="S314" s="716"/>
      <c r="T314" s="717"/>
      <c r="U314" s="720">
        <f t="shared" si="101"/>
        <v>0</v>
      </c>
      <c r="V314" s="721">
        <f t="shared" si="102"/>
        <v>0</v>
      </c>
      <c r="W314" s="722">
        <f t="shared" si="103"/>
        <v>0</v>
      </c>
      <c r="X314" s="442"/>
      <c r="Y314" s="442"/>
      <c r="Z314" s="442"/>
      <c r="AA314" s="442"/>
      <c r="AB314" s="442"/>
      <c r="AC314" s="442"/>
      <c r="AD314" s="442"/>
      <c r="AE314" s="442"/>
      <c r="AF314" s="442"/>
      <c r="AG314" s="442"/>
      <c r="AH314" s="442"/>
      <c r="AI314" s="442"/>
      <c r="AJ314" s="442"/>
      <c r="AK314" s="442"/>
      <c r="AL314" s="442"/>
      <c r="AM314" s="442"/>
      <c r="AN314" s="442"/>
      <c r="AO314" s="442"/>
      <c r="AP314" s="442"/>
      <c r="AQ314" s="442"/>
      <c r="AR314" s="442"/>
      <c r="AS314" s="442"/>
      <c r="AT314" s="442"/>
      <c r="AU314" s="442"/>
      <c r="AV314" s="442"/>
      <c r="AW314" s="442"/>
      <c r="AX314" s="442"/>
      <c r="AY314" s="442"/>
      <c r="AZ314" s="442"/>
    </row>
    <row r="315" spans="2:52" ht="20.100000000000001" hidden="1" customHeight="1" outlineLevel="1">
      <c r="B315" s="434"/>
      <c r="C315" s="1002"/>
      <c r="D315" s="1003"/>
      <c r="E315" s="1003"/>
      <c r="F315" s="1004"/>
      <c r="G315" s="1005"/>
      <c r="H315" s="1006"/>
      <c r="I315" s="1006"/>
      <c r="J315" s="1006"/>
      <c r="K315" s="1007"/>
      <c r="L315" s="715"/>
      <c r="M315" s="715"/>
      <c r="N315" s="715"/>
      <c r="O315" s="715"/>
      <c r="P315" s="715"/>
      <c r="Q315" s="715"/>
      <c r="R315" s="715"/>
      <c r="S315" s="716"/>
      <c r="T315" s="717"/>
      <c r="U315" s="720">
        <f t="shared" si="101"/>
        <v>0</v>
      </c>
      <c r="V315" s="721">
        <f t="shared" si="102"/>
        <v>0</v>
      </c>
      <c r="W315" s="722">
        <f t="shared" si="103"/>
        <v>0</v>
      </c>
      <c r="X315" s="442"/>
      <c r="Y315" s="442"/>
      <c r="Z315" s="442"/>
      <c r="AA315" s="442"/>
      <c r="AB315" s="442"/>
      <c r="AC315" s="442"/>
      <c r="AD315" s="442"/>
      <c r="AE315" s="442"/>
      <c r="AF315" s="442"/>
      <c r="AG315" s="442"/>
      <c r="AH315" s="442"/>
      <c r="AI315" s="442"/>
      <c r="AJ315" s="442"/>
      <c r="AK315" s="442"/>
      <c r="AL315" s="442"/>
      <c r="AM315" s="442"/>
      <c r="AN315" s="442"/>
      <c r="AO315" s="442"/>
      <c r="AP315" s="442"/>
      <c r="AQ315" s="442"/>
      <c r="AR315" s="442"/>
      <c r="AS315" s="442"/>
      <c r="AT315" s="442"/>
      <c r="AU315" s="442"/>
      <c r="AV315" s="442"/>
      <c r="AW315" s="442"/>
      <c r="AX315" s="442"/>
      <c r="AY315" s="442"/>
      <c r="AZ315" s="442"/>
    </row>
    <row r="316" spans="2:52" ht="20.100000000000001" hidden="1" customHeight="1" outlineLevel="1">
      <c r="B316" s="434"/>
      <c r="C316" s="1002"/>
      <c r="D316" s="1003"/>
      <c r="E316" s="1003"/>
      <c r="F316" s="1004"/>
      <c r="G316" s="1005"/>
      <c r="H316" s="1006"/>
      <c r="I316" s="1006"/>
      <c r="J316" s="1006"/>
      <c r="K316" s="1007"/>
      <c r="L316" s="715"/>
      <c r="M316" s="715"/>
      <c r="N316" s="715"/>
      <c r="O316" s="715"/>
      <c r="P316" s="715"/>
      <c r="Q316" s="715"/>
      <c r="R316" s="715"/>
      <c r="S316" s="716"/>
      <c r="T316" s="717"/>
      <c r="U316" s="720">
        <f t="shared" si="101"/>
        <v>0</v>
      </c>
      <c r="V316" s="721">
        <f t="shared" si="102"/>
        <v>0</v>
      </c>
      <c r="W316" s="722">
        <f t="shared" si="103"/>
        <v>0</v>
      </c>
      <c r="X316" s="442"/>
      <c r="Y316" s="442"/>
      <c r="Z316" s="442"/>
      <c r="AA316" s="442"/>
      <c r="AB316" s="442"/>
      <c r="AC316" s="442"/>
      <c r="AD316" s="442"/>
      <c r="AE316" s="442"/>
      <c r="AF316" s="442"/>
      <c r="AG316" s="442"/>
      <c r="AH316" s="442"/>
      <c r="AI316" s="442"/>
      <c r="AJ316" s="442"/>
      <c r="AK316" s="442"/>
      <c r="AL316" s="442"/>
      <c r="AM316" s="442"/>
      <c r="AN316" s="442"/>
      <c r="AO316" s="442"/>
      <c r="AP316" s="442"/>
      <c r="AQ316" s="442"/>
      <c r="AR316" s="442"/>
      <c r="AS316" s="442"/>
      <c r="AT316" s="442"/>
      <c r="AU316" s="442"/>
      <c r="AV316" s="442"/>
      <c r="AW316" s="442"/>
      <c r="AX316" s="442"/>
      <c r="AY316" s="442"/>
      <c r="AZ316" s="442"/>
    </row>
    <row r="317" spans="2:52" ht="20.100000000000001" hidden="1" customHeight="1" outlineLevel="1">
      <c r="B317" s="434"/>
      <c r="C317" s="1002"/>
      <c r="D317" s="1003"/>
      <c r="E317" s="1003"/>
      <c r="F317" s="1004"/>
      <c r="G317" s="1005"/>
      <c r="H317" s="1006"/>
      <c r="I317" s="1006"/>
      <c r="J317" s="1006"/>
      <c r="K317" s="1007"/>
      <c r="L317" s="715"/>
      <c r="M317" s="715"/>
      <c r="N317" s="715"/>
      <c r="O317" s="715"/>
      <c r="P317" s="715"/>
      <c r="Q317" s="715"/>
      <c r="R317" s="715"/>
      <c r="S317" s="716"/>
      <c r="T317" s="717"/>
      <c r="U317" s="720">
        <f t="shared" si="101"/>
        <v>0</v>
      </c>
      <c r="V317" s="721">
        <f t="shared" si="102"/>
        <v>0</v>
      </c>
      <c r="W317" s="722">
        <f t="shared" si="103"/>
        <v>0</v>
      </c>
      <c r="X317" s="442"/>
      <c r="Y317" s="442"/>
      <c r="Z317" s="442"/>
      <c r="AA317" s="442"/>
      <c r="AB317" s="442"/>
      <c r="AC317" s="442"/>
      <c r="AD317" s="442"/>
      <c r="AE317" s="442"/>
      <c r="AF317" s="442"/>
      <c r="AG317" s="442"/>
      <c r="AH317" s="442"/>
      <c r="AI317" s="442"/>
      <c r="AJ317" s="442"/>
      <c r="AK317" s="442"/>
      <c r="AL317" s="442"/>
      <c r="AM317" s="442"/>
      <c r="AN317" s="442"/>
      <c r="AO317" s="442"/>
      <c r="AP317" s="442"/>
      <c r="AQ317" s="442"/>
      <c r="AR317" s="442"/>
      <c r="AS317" s="442"/>
      <c r="AT317" s="442"/>
      <c r="AU317" s="442"/>
      <c r="AV317" s="442"/>
      <c r="AW317" s="442"/>
      <c r="AX317" s="442"/>
      <c r="AY317" s="442"/>
      <c r="AZ317" s="442"/>
    </row>
    <row r="318" spans="2:52" ht="20.100000000000001" hidden="1" customHeight="1" outlineLevel="1">
      <c r="B318" s="434"/>
      <c r="C318" s="1002"/>
      <c r="D318" s="1003"/>
      <c r="E318" s="1003"/>
      <c r="F318" s="1004"/>
      <c r="G318" s="1005"/>
      <c r="H318" s="1006"/>
      <c r="I318" s="1006"/>
      <c r="J318" s="1006"/>
      <c r="K318" s="1007"/>
      <c r="L318" s="715"/>
      <c r="M318" s="715"/>
      <c r="N318" s="715"/>
      <c r="O318" s="715"/>
      <c r="P318" s="715"/>
      <c r="Q318" s="715"/>
      <c r="R318" s="715"/>
      <c r="S318" s="716"/>
      <c r="T318" s="717"/>
      <c r="U318" s="720">
        <f t="shared" si="101"/>
        <v>0</v>
      </c>
      <c r="V318" s="721">
        <f t="shared" si="102"/>
        <v>0</v>
      </c>
      <c r="W318" s="722">
        <f t="shared" si="103"/>
        <v>0</v>
      </c>
      <c r="X318" s="442"/>
      <c r="Y318" s="442"/>
      <c r="Z318" s="442"/>
      <c r="AA318" s="442"/>
      <c r="AB318" s="442"/>
      <c r="AC318" s="442"/>
      <c r="AD318" s="442"/>
      <c r="AE318" s="442"/>
      <c r="AF318" s="442"/>
      <c r="AG318" s="442"/>
      <c r="AH318" s="442"/>
      <c r="AI318" s="442"/>
      <c r="AJ318" s="442"/>
      <c r="AK318" s="442"/>
      <c r="AL318" s="442"/>
      <c r="AM318" s="442"/>
      <c r="AN318" s="442"/>
      <c r="AO318" s="442"/>
      <c r="AP318" s="442"/>
      <c r="AQ318" s="442"/>
      <c r="AR318" s="442"/>
      <c r="AS318" s="442"/>
      <c r="AT318" s="442"/>
      <c r="AU318" s="442"/>
      <c r="AV318" s="442"/>
      <c r="AW318" s="442"/>
      <c r="AX318" s="442"/>
      <c r="AY318" s="442"/>
      <c r="AZ318" s="442"/>
    </row>
    <row r="319" spans="2:52" ht="20.100000000000001" hidden="1" customHeight="1" outlineLevel="1">
      <c r="B319" s="434"/>
      <c r="C319" s="1002"/>
      <c r="D319" s="1003"/>
      <c r="E319" s="1003"/>
      <c r="F319" s="1004"/>
      <c r="G319" s="1005"/>
      <c r="H319" s="1006"/>
      <c r="I319" s="1006"/>
      <c r="J319" s="1006"/>
      <c r="K319" s="1007"/>
      <c r="L319" s="715"/>
      <c r="M319" s="715"/>
      <c r="N319" s="715"/>
      <c r="O319" s="715"/>
      <c r="P319" s="715"/>
      <c r="Q319" s="715"/>
      <c r="R319" s="715"/>
      <c r="S319" s="716"/>
      <c r="T319" s="717"/>
      <c r="U319" s="720">
        <f t="shared" si="101"/>
        <v>0</v>
      </c>
      <c r="V319" s="721">
        <f t="shared" si="102"/>
        <v>0</v>
      </c>
      <c r="W319" s="722">
        <f t="shared" si="103"/>
        <v>0</v>
      </c>
      <c r="X319" s="442"/>
      <c r="Y319" s="442"/>
      <c r="Z319" s="442"/>
      <c r="AA319" s="442"/>
      <c r="AB319" s="442"/>
      <c r="AC319" s="442"/>
      <c r="AD319" s="442"/>
      <c r="AE319" s="442"/>
      <c r="AF319" s="442"/>
      <c r="AG319" s="442"/>
      <c r="AH319" s="442"/>
      <c r="AI319" s="442"/>
      <c r="AJ319" s="442"/>
      <c r="AK319" s="442"/>
      <c r="AL319" s="442"/>
      <c r="AM319" s="442"/>
      <c r="AN319" s="442"/>
      <c r="AO319" s="442"/>
      <c r="AP319" s="442"/>
      <c r="AQ319" s="442"/>
      <c r="AR319" s="442"/>
      <c r="AS319" s="442"/>
      <c r="AT319" s="442"/>
      <c r="AU319" s="442"/>
      <c r="AV319" s="442"/>
      <c r="AW319" s="442"/>
      <c r="AX319" s="442"/>
      <c r="AY319" s="442"/>
      <c r="AZ319" s="442"/>
    </row>
    <row r="320" spans="2:52" ht="20.100000000000001" hidden="1" customHeight="1" outlineLevel="1">
      <c r="B320" s="434"/>
      <c r="C320" s="1002"/>
      <c r="D320" s="1003"/>
      <c r="E320" s="1003"/>
      <c r="F320" s="1004"/>
      <c r="G320" s="1005"/>
      <c r="H320" s="1006"/>
      <c r="I320" s="1006"/>
      <c r="J320" s="1006"/>
      <c r="K320" s="1007"/>
      <c r="L320" s="715"/>
      <c r="M320" s="715"/>
      <c r="N320" s="715"/>
      <c r="O320" s="715"/>
      <c r="P320" s="715"/>
      <c r="Q320" s="715"/>
      <c r="R320" s="715"/>
      <c r="S320" s="716"/>
      <c r="T320" s="717"/>
      <c r="U320" s="720">
        <f t="shared" si="101"/>
        <v>0</v>
      </c>
      <c r="V320" s="721">
        <f t="shared" si="102"/>
        <v>0</v>
      </c>
      <c r="W320" s="722">
        <f t="shared" si="103"/>
        <v>0</v>
      </c>
      <c r="X320" s="442"/>
      <c r="Y320" s="442"/>
      <c r="Z320" s="442"/>
      <c r="AA320" s="442"/>
      <c r="AB320" s="442"/>
      <c r="AC320" s="442"/>
      <c r="AD320" s="442"/>
      <c r="AE320" s="442"/>
      <c r="AF320" s="442"/>
      <c r="AG320" s="442"/>
      <c r="AH320" s="442"/>
      <c r="AI320" s="442"/>
      <c r="AJ320" s="442"/>
      <c r="AK320" s="442"/>
      <c r="AL320" s="442"/>
      <c r="AM320" s="442"/>
      <c r="AN320" s="442"/>
      <c r="AO320" s="442"/>
      <c r="AP320" s="442"/>
      <c r="AQ320" s="442"/>
      <c r="AR320" s="442"/>
      <c r="AS320" s="442"/>
      <c r="AT320" s="442"/>
      <c r="AU320" s="442"/>
      <c r="AV320" s="442"/>
      <c r="AW320" s="442"/>
      <c r="AX320" s="442"/>
      <c r="AY320" s="442"/>
      <c r="AZ320" s="442"/>
    </row>
    <row r="321" spans="2:52" ht="20.100000000000001" hidden="1" customHeight="1" outlineLevel="1">
      <c r="B321" s="434"/>
      <c r="C321" s="1002"/>
      <c r="D321" s="1003"/>
      <c r="E321" s="1003"/>
      <c r="F321" s="1004"/>
      <c r="G321" s="1005"/>
      <c r="H321" s="1006"/>
      <c r="I321" s="1006"/>
      <c r="J321" s="1006"/>
      <c r="K321" s="1007"/>
      <c r="L321" s="715"/>
      <c r="M321" s="715"/>
      <c r="N321" s="715"/>
      <c r="O321" s="715"/>
      <c r="P321" s="715"/>
      <c r="Q321" s="715"/>
      <c r="R321" s="715"/>
      <c r="S321" s="716"/>
      <c r="T321" s="717"/>
      <c r="U321" s="720">
        <f t="shared" si="101"/>
        <v>0</v>
      </c>
      <c r="V321" s="721">
        <f t="shared" si="102"/>
        <v>0</v>
      </c>
      <c r="W321" s="722">
        <f t="shared" si="103"/>
        <v>0</v>
      </c>
      <c r="X321" s="442"/>
      <c r="Y321" s="442"/>
      <c r="Z321" s="442"/>
      <c r="AA321" s="442"/>
      <c r="AB321" s="442"/>
      <c r="AC321" s="442"/>
      <c r="AD321" s="442"/>
      <c r="AE321" s="442"/>
      <c r="AF321" s="442"/>
      <c r="AG321" s="442"/>
      <c r="AH321" s="442"/>
      <c r="AI321" s="442"/>
      <c r="AJ321" s="442"/>
      <c r="AK321" s="442"/>
      <c r="AL321" s="442"/>
      <c r="AM321" s="442"/>
      <c r="AN321" s="442"/>
      <c r="AO321" s="442"/>
      <c r="AP321" s="442"/>
      <c r="AQ321" s="442"/>
      <c r="AR321" s="442"/>
      <c r="AS321" s="442"/>
      <c r="AT321" s="442"/>
      <c r="AU321" s="442"/>
      <c r="AV321" s="442"/>
      <c r="AW321" s="442"/>
      <c r="AX321" s="442"/>
      <c r="AY321" s="442"/>
      <c r="AZ321" s="442"/>
    </row>
    <row r="322" spans="2:52" ht="20.100000000000001" hidden="1" customHeight="1" outlineLevel="1">
      <c r="B322" s="434"/>
      <c r="C322" s="1002"/>
      <c r="D322" s="1003"/>
      <c r="E322" s="1003"/>
      <c r="F322" s="1004"/>
      <c r="G322" s="1005"/>
      <c r="H322" s="1006"/>
      <c r="I322" s="1006"/>
      <c r="J322" s="1006"/>
      <c r="K322" s="1007"/>
      <c r="L322" s="715"/>
      <c r="M322" s="715"/>
      <c r="N322" s="715"/>
      <c r="O322" s="715"/>
      <c r="P322" s="715"/>
      <c r="Q322" s="715"/>
      <c r="R322" s="715"/>
      <c r="S322" s="716"/>
      <c r="T322" s="717"/>
      <c r="U322" s="720">
        <f t="shared" si="101"/>
        <v>0</v>
      </c>
      <c r="V322" s="721">
        <f t="shared" si="102"/>
        <v>0</v>
      </c>
      <c r="W322" s="722">
        <f t="shared" si="103"/>
        <v>0</v>
      </c>
      <c r="X322" s="442"/>
      <c r="Y322" s="442"/>
      <c r="Z322" s="442"/>
      <c r="AA322" s="442"/>
      <c r="AB322" s="442"/>
      <c r="AC322" s="442"/>
      <c r="AD322" s="442"/>
      <c r="AE322" s="442"/>
      <c r="AF322" s="442"/>
      <c r="AG322" s="442"/>
      <c r="AH322" s="442"/>
      <c r="AI322" s="442"/>
      <c r="AJ322" s="442"/>
      <c r="AK322" s="442"/>
      <c r="AL322" s="442"/>
      <c r="AM322" s="442"/>
      <c r="AN322" s="442"/>
      <c r="AO322" s="442"/>
      <c r="AP322" s="442"/>
      <c r="AQ322" s="442"/>
      <c r="AR322" s="442"/>
      <c r="AS322" s="442"/>
      <c r="AT322" s="442"/>
      <c r="AU322" s="442"/>
      <c r="AV322" s="442"/>
      <c r="AW322" s="442"/>
      <c r="AX322" s="442"/>
      <c r="AY322" s="442"/>
      <c r="AZ322" s="442"/>
    </row>
    <row r="323" spans="2:52" ht="20.100000000000001" hidden="1" customHeight="1" outlineLevel="1">
      <c r="B323" s="434"/>
      <c r="C323" s="1002"/>
      <c r="D323" s="1003"/>
      <c r="E323" s="1003"/>
      <c r="F323" s="1004"/>
      <c r="G323" s="1005"/>
      <c r="H323" s="1006"/>
      <c r="I323" s="1006"/>
      <c r="J323" s="1006"/>
      <c r="K323" s="1007"/>
      <c r="L323" s="715"/>
      <c r="M323" s="715"/>
      <c r="N323" s="715"/>
      <c r="O323" s="715"/>
      <c r="P323" s="715"/>
      <c r="Q323" s="715"/>
      <c r="R323" s="715"/>
      <c r="S323" s="716"/>
      <c r="T323" s="717"/>
      <c r="U323" s="720">
        <f t="shared" si="101"/>
        <v>0</v>
      </c>
      <c r="V323" s="721">
        <f t="shared" si="102"/>
        <v>0</v>
      </c>
      <c r="W323" s="722">
        <f t="shared" si="103"/>
        <v>0</v>
      </c>
      <c r="X323" s="442"/>
      <c r="Y323" s="442"/>
      <c r="Z323" s="442"/>
      <c r="AA323" s="442"/>
      <c r="AB323" s="442"/>
      <c r="AC323" s="442"/>
      <c r="AD323" s="442"/>
      <c r="AE323" s="442"/>
      <c r="AF323" s="442"/>
      <c r="AG323" s="442"/>
      <c r="AH323" s="442"/>
      <c r="AI323" s="442"/>
      <c r="AJ323" s="442"/>
      <c r="AK323" s="442"/>
      <c r="AL323" s="442"/>
      <c r="AM323" s="442"/>
      <c r="AN323" s="442"/>
      <c r="AO323" s="442"/>
      <c r="AP323" s="442"/>
      <c r="AQ323" s="442"/>
      <c r="AR323" s="442"/>
      <c r="AS323" s="442"/>
      <c r="AT323" s="442"/>
      <c r="AU323" s="442"/>
      <c r="AV323" s="442"/>
      <c r="AW323" s="442"/>
      <c r="AX323" s="442"/>
      <c r="AY323" s="442"/>
      <c r="AZ323" s="442"/>
    </row>
    <row r="324" spans="2:52" s="19" customFormat="1" ht="9.9499999999999993" hidden="1" customHeight="1" outlineLevel="1">
      <c r="B324" s="435"/>
      <c r="C324" s="437"/>
      <c r="D324" s="437"/>
      <c r="E324" s="437"/>
      <c r="F324" s="437"/>
      <c r="G324" s="666"/>
      <c r="H324" s="666"/>
      <c r="I324" s="666"/>
      <c r="J324" s="666"/>
      <c r="K324" s="666"/>
      <c r="L324" s="438"/>
      <c r="M324" s="438"/>
      <c r="N324" s="438"/>
      <c r="O324" s="438"/>
      <c r="P324" s="438"/>
      <c r="Q324" s="438"/>
      <c r="R324" s="438"/>
      <c r="S324" s="438"/>
      <c r="T324" s="439"/>
      <c r="U324" s="439"/>
      <c r="V324" s="439"/>
      <c r="W324" s="667"/>
      <c r="X324" s="668"/>
      <c r="Y324" s="668"/>
      <c r="Z324" s="668"/>
      <c r="AA324" s="668"/>
      <c r="AB324" s="668"/>
      <c r="AC324" s="668"/>
      <c r="AD324" s="668"/>
      <c r="AE324" s="668"/>
      <c r="AF324" s="668"/>
      <c r="AG324" s="668"/>
      <c r="AH324" s="668"/>
      <c r="AI324" s="668"/>
      <c r="AJ324" s="668"/>
      <c r="AK324" s="668"/>
      <c r="AL324" s="668"/>
      <c r="AM324" s="668"/>
      <c r="AN324" s="668"/>
      <c r="AO324" s="668"/>
      <c r="AP324" s="668"/>
      <c r="AQ324" s="668"/>
      <c r="AR324" s="668"/>
      <c r="AS324" s="668"/>
      <c r="AT324" s="668"/>
      <c r="AU324" s="668"/>
      <c r="AV324" s="668"/>
      <c r="AW324" s="668"/>
      <c r="AX324" s="668"/>
      <c r="AY324" s="668"/>
      <c r="AZ324" s="668"/>
    </row>
    <row r="325" spans="2:52" ht="20.100000000000001" customHeight="1" collapsed="1">
      <c r="B325" s="32">
        <f>B313+1</f>
        <v>27</v>
      </c>
      <c r="C325" s="1013"/>
      <c r="D325" s="1014"/>
      <c r="E325" s="1014"/>
      <c r="F325" s="1015"/>
      <c r="G325" s="1016"/>
      <c r="H325" s="1017"/>
      <c r="I325" s="1017"/>
      <c r="J325" s="1017"/>
      <c r="K325" s="1018"/>
      <c r="L325" s="701">
        <f t="shared" ref="L325:R325" si="104">SUM(L326:L335)</f>
        <v>0</v>
      </c>
      <c r="M325" s="702">
        <f t="shared" si="104"/>
        <v>0</v>
      </c>
      <c r="N325" s="703">
        <f t="shared" si="104"/>
        <v>0</v>
      </c>
      <c r="O325" s="703">
        <f t="shared" si="104"/>
        <v>0</v>
      </c>
      <c r="P325" s="702">
        <f t="shared" si="104"/>
        <v>0</v>
      </c>
      <c r="Q325" s="704">
        <f t="shared" si="104"/>
        <v>0</v>
      </c>
      <c r="R325" s="701">
        <f t="shared" si="104"/>
        <v>0</v>
      </c>
      <c r="S325" s="705">
        <v>1</v>
      </c>
      <c r="T325" s="706">
        <f>(S326*T326)+(S327*T327)+(S328*T328)+(S329*T329)+(S330*T330)+(S331*T331)+(S332*T332)+(S333*T333)+(S334*T334)+(S335*T335)</f>
        <v>0</v>
      </c>
      <c r="U325" s="665">
        <f t="shared" ref="U325:U335" si="105">S325*T325*(1+MGKZ)*(1+Gewinn)*(1+Sicherheit)</f>
        <v>0</v>
      </c>
      <c r="V325" s="643">
        <f t="shared" ref="V325:V335" si="106">R325*Fertigung</f>
        <v>0</v>
      </c>
      <c r="W325" s="50">
        <f t="shared" ref="W325:W335" si="107">L325*$E$6+M325*$M$6+N325*$M$7+O325*$M$8+P325*$E$7+Q325*$M$9+U325+V325</f>
        <v>0</v>
      </c>
      <c r="X325" s="442"/>
      <c r="Y325" s="442"/>
      <c r="Z325" s="442"/>
      <c r="AA325" s="442"/>
      <c r="AB325" s="442"/>
      <c r="AC325" s="442"/>
      <c r="AD325" s="442"/>
      <c r="AE325" s="442"/>
      <c r="AF325" s="442"/>
      <c r="AG325" s="442"/>
      <c r="AH325" s="442"/>
      <c r="AI325" s="442"/>
      <c r="AJ325" s="442"/>
      <c r="AK325" s="442"/>
      <c r="AL325" s="442"/>
      <c r="AM325" s="442"/>
      <c r="AN325" s="442"/>
      <c r="AO325" s="442"/>
      <c r="AP325" s="442"/>
      <c r="AQ325" s="442"/>
      <c r="AR325" s="442"/>
      <c r="AS325" s="442"/>
      <c r="AT325" s="442"/>
      <c r="AU325" s="442"/>
      <c r="AV325" s="442"/>
      <c r="AW325" s="442"/>
      <c r="AX325" s="442"/>
      <c r="AY325" s="442"/>
      <c r="AZ325" s="442"/>
    </row>
    <row r="326" spans="2:52" ht="20.100000000000001" hidden="1" customHeight="1" outlineLevel="1">
      <c r="B326" s="433"/>
      <c r="C326" s="1002"/>
      <c r="D326" s="1003"/>
      <c r="E326" s="1003"/>
      <c r="F326" s="1004"/>
      <c r="G326" s="1005"/>
      <c r="H326" s="1006"/>
      <c r="I326" s="1006"/>
      <c r="J326" s="1006"/>
      <c r="K326" s="1007"/>
      <c r="L326" s="715"/>
      <c r="M326" s="715"/>
      <c r="N326" s="715"/>
      <c r="O326" s="715"/>
      <c r="P326" s="715"/>
      <c r="Q326" s="715"/>
      <c r="R326" s="715"/>
      <c r="S326" s="716"/>
      <c r="T326" s="717"/>
      <c r="U326" s="720">
        <f t="shared" si="105"/>
        <v>0</v>
      </c>
      <c r="V326" s="721">
        <f t="shared" si="106"/>
        <v>0</v>
      </c>
      <c r="W326" s="722">
        <f t="shared" si="107"/>
        <v>0</v>
      </c>
      <c r="X326" s="442"/>
      <c r="Y326" s="442"/>
      <c r="Z326" s="442"/>
      <c r="AA326" s="442"/>
      <c r="AB326" s="442"/>
      <c r="AC326" s="442"/>
      <c r="AD326" s="442"/>
      <c r="AE326" s="442"/>
      <c r="AF326" s="442"/>
      <c r="AG326" s="442"/>
      <c r="AH326" s="442"/>
      <c r="AI326" s="442"/>
      <c r="AJ326" s="442"/>
      <c r="AK326" s="442"/>
      <c r="AL326" s="442"/>
      <c r="AM326" s="442"/>
      <c r="AN326" s="442"/>
      <c r="AO326" s="442"/>
      <c r="AP326" s="442"/>
      <c r="AQ326" s="442"/>
      <c r="AR326" s="442"/>
      <c r="AS326" s="442"/>
      <c r="AT326" s="442"/>
      <c r="AU326" s="442"/>
      <c r="AV326" s="442"/>
      <c r="AW326" s="442"/>
      <c r="AX326" s="442"/>
      <c r="AY326" s="442"/>
      <c r="AZ326" s="442"/>
    </row>
    <row r="327" spans="2:52" ht="20.100000000000001" hidden="1" customHeight="1" outlineLevel="1">
      <c r="B327" s="434"/>
      <c r="C327" s="1002"/>
      <c r="D327" s="1003"/>
      <c r="E327" s="1003"/>
      <c r="F327" s="1004"/>
      <c r="G327" s="1005"/>
      <c r="H327" s="1006"/>
      <c r="I327" s="1006"/>
      <c r="J327" s="1006"/>
      <c r="K327" s="1007"/>
      <c r="L327" s="715"/>
      <c r="M327" s="715"/>
      <c r="N327" s="715"/>
      <c r="O327" s="715"/>
      <c r="P327" s="715"/>
      <c r="Q327" s="715"/>
      <c r="R327" s="715"/>
      <c r="S327" s="716"/>
      <c r="T327" s="717"/>
      <c r="U327" s="720">
        <f t="shared" si="105"/>
        <v>0</v>
      </c>
      <c r="V327" s="721">
        <f t="shared" si="106"/>
        <v>0</v>
      </c>
      <c r="W327" s="722">
        <f t="shared" si="107"/>
        <v>0</v>
      </c>
      <c r="X327" s="442"/>
      <c r="Y327" s="442"/>
      <c r="Z327" s="442"/>
      <c r="AA327" s="442"/>
      <c r="AB327" s="442"/>
      <c r="AC327" s="442"/>
      <c r="AD327" s="442"/>
      <c r="AE327" s="442"/>
      <c r="AF327" s="442"/>
      <c r="AG327" s="442"/>
      <c r="AH327" s="442"/>
      <c r="AI327" s="442"/>
      <c r="AJ327" s="442"/>
      <c r="AK327" s="442"/>
      <c r="AL327" s="442"/>
      <c r="AM327" s="442"/>
      <c r="AN327" s="442"/>
      <c r="AO327" s="442"/>
      <c r="AP327" s="442"/>
      <c r="AQ327" s="442"/>
      <c r="AR327" s="442"/>
      <c r="AS327" s="442"/>
      <c r="AT327" s="442"/>
      <c r="AU327" s="442"/>
      <c r="AV327" s="442"/>
      <c r="AW327" s="442"/>
      <c r="AX327" s="442"/>
      <c r="AY327" s="442"/>
      <c r="AZ327" s="442"/>
    </row>
    <row r="328" spans="2:52" ht="20.100000000000001" hidden="1" customHeight="1" outlineLevel="1">
      <c r="B328" s="434"/>
      <c r="C328" s="1002"/>
      <c r="D328" s="1003"/>
      <c r="E328" s="1003"/>
      <c r="F328" s="1004"/>
      <c r="G328" s="1005"/>
      <c r="H328" s="1006"/>
      <c r="I328" s="1006"/>
      <c r="J328" s="1006"/>
      <c r="K328" s="1007"/>
      <c r="L328" s="715"/>
      <c r="M328" s="715"/>
      <c r="N328" s="715"/>
      <c r="O328" s="715"/>
      <c r="P328" s="715"/>
      <c r="Q328" s="715"/>
      <c r="R328" s="715"/>
      <c r="S328" s="716"/>
      <c r="T328" s="717"/>
      <c r="U328" s="720">
        <f t="shared" si="105"/>
        <v>0</v>
      </c>
      <c r="V328" s="721">
        <f t="shared" si="106"/>
        <v>0</v>
      </c>
      <c r="W328" s="722">
        <f t="shared" si="107"/>
        <v>0</v>
      </c>
      <c r="X328" s="442"/>
      <c r="Y328" s="442"/>
      <c r="Z328" s="442"/>
      <c r="AA328" s="442"/>
      <c r="AB328" s="442"/>
      <c r="AC328" s="442"/>
      <c r="AD328" s="442"/>
      <c r="AE328" s="442"/>
      <c r="AF328" s="442"/>
      <c r="AG328" s="442"/>
      <c r="AH328" s="442"/>
      <c r="AI328" s="442"/>
      <c r="AJ328" s="442"/>
      <c r="AK328" s="442"/>
      <c r="AL328" s="442"/>
      <c r="AM328" s="442"/>
      <c r="AN328" s="442"/>
      <c r="AO328" s="442"/>
      <c r="AP328" s="442"/>
      <c r="AQ328" s="442"/>
      <c r="AR328" s="442"/>
      <c r="AS328" s="442"/>
      <c r="AT328" s="442"/>
      <c r="AU328" s="442"/>
      <c r="AV328" s="442"/>
      <c r="AW328" s="442"/>
      <c r="AX328" s="442"/>
      <c r="AY328" s="442"/>
      <c r="AZ328" s="442"/>
    </row>
    <row r="329" spans="2:52" ht="20.100000000000001" hidden="1" customHeight="1" outlineLevel="1">
      <c r="B329" s="434"/>
      <c r="C329" s="1002"/>
      <c r="D329" s="1003"/>
      <c r="E329" s="1003"/>
      <c r="F329" s="1004"/>
      <c r="G329" s="1005"/>
      <c r="H329" s="1006"/>
      <c r="I329" s="1006"/>
      <c r="J329" s="1006"/>
      <c r="K329" s="1007"/>
      <c r="L329" s="715"/>
      <c r="M329" s="715"/>
      <c r="N329" s="715"/>
      <c r="O329" s="715"/>
      <c r="P329" s="715"/>
      <c r="Q329" s="715"/>
      <c r="R329" s="715"/>
      <c r="S329" s="716"/>
      <c r="T329" s="717"/>
      <c r="U329" s="720">
        <f t="shared" si="105"/>
        <v>0</v>
      </c>
      <c r="V329" s="721">
        <f t="shared" si="106"/>
        <v>0</v>
      </c>
      <c r="W329" s="722">
        <f t="shared" si="107"/>
        <v>0</v>
      </c>
      <c r="X329" s="442"/>
      <c r="Y329" s="442"/>
      <c r="Z329" s="442"/>
      <c r="AA329" s="442"/>
      <c r="AB329" s="442"/>
      <c r="AC329" s="442"/>
      <c r="AD329" s="442"/>
      <c r="AE329" s="442"/>
      <c r="AF329" s="442"/>
      <c r="AG329" s="442"/>
      <c r="AH329" s="442"/>
      <c r="AI329" s="442"/>
      <c r="AJ329" s="442"/>
      <c r="AK329" s="442"/>
      <c r="AL329" s="442"/>
      <c r="AM329" s="442"/>
      <c r="AN329" s="442"/>
      <c r="AO329" s="442"/>
      <c r="AP329" s="442"/>
      <c r="AQ329" s="442"/>
      <c r="AR329" s="442"/>
      <c r="AS329" s="442"/>
      <c r="AT329" s="442"/>
      <c r="AU329" s="442"/>
      <c r="AV329" s="442"/>
      <c r="AW329" s="442"/>
      <c r="AX329" s="442"/>
      <c r="AY329" s="442"/>
      <c r="AZ329" s="442"/>
    </row>
    <row r="330" spans="2:52" ht="20.100000000000001" hidden="1" customHeight="1" outlineLevel="1">
      <c r="B330" s="434"/>
      <c r="C330" s="1002"/>
      <c r="D330" s="1003"/>
      <c r="E330" s="1003"/>
      <c r="F330" s="1004"/>
      <c r="G330" s="1005"/>
      <c r="H330" s="1006"/>
      <c r="I330" s="1006"/>
      <c r="J330" s="1006"/>
      <c r="K330" s="1007"/>
      <c r="L330" s="715"/>
      <c r="M330" s="715"/>
      <c r="N330" s="715"/>
      <c r="O330" s="715"/>
      <c r="P330" s="715"/>
      <c r="Q330" s="715"/>
      <c r="R330" s="715"/>
      <c r="S330" s="716"/>
      <c r="T330" s="717"/>
      <c r="U330" s="720">
        <f t="shared" si="105"/>
        <v>0</v>
      </c>
      <c r="V330" s="721">
        <f t="shared" si="106"/>
        <v>0</v>
      </c>
      <c r="W330" s="722">
        <f t="shared" si="107"/>
        <v>0</v>
      </c>
      <c r="X330" s="442"/>
      <c r="Y330" s="442"/>
      <c r="Z330" s="442"/>
      <c r="AA330" s="442"/>
      <c r="AB330" s="442"/>
      <c r="AC330" s="442"/>
      <c r="AD330" s="442"/>
      <c r="AE330" s="442"/>
      <c r="AF330" s="442"/>
      <c r="AG330" s="442"/>
      <c r="AH330" s="442"/>
      <c r="AI330" s="442"/>
      <c r="AJ330" s="442"/>
      <c r="AK330" s="442"/>
      <c r="AL330" s="442"/>
      <c r="AM330" s="442"/>
      <c r="AN330" s="442"/>
      <c r="AO330" s="442"/>
      <c r="AP330" s="442"/>
      <c r="AQ330" s="442"/>
      <c r="AR330" s="442"/>
      <c r="AS330" s="442"/>
      <c r="AT330" s="442"/>
      <c r="AU330" s="442"/>
      <c r="AV330" s="442"/>
      <c r="AW330" s="442"/>
      <c r="AX330" s="442"/>
      <c r="AY330" s="442"/>
      <c r="AZ330" s="442"/>
    </row>
    <row r="331" spans="2:52" ht="20.100000000000001" hidden="1" customHeight="1" outlineLevel="1">
      <c r="B331" s="434"/>
      <c r="C331" s="1002"/>
      <c r="D331" s="1003"/>
      <c r="E331" s="1003"/>
      <c r="F331" s="1004"/>
      <c r="G331" s="1005"/>
      <c r="H331" s="1006"/>
      <c r="I331" s="1006"/>
      <c r="J331" s="1006"/>
      <c r="K331" s="1007"/>
      <c r="L331" s="715"/>
      <c r="M331" s="715"/>
      <c r="N331" s="715"/>
      <c r="O331" s="715"/>
      <c r="P331" s="715"/>
      <c r="Q331" s="715"/>
      <c r="R331" s="715"/>
      <c r="S331" s="716"/>
      <c r="T331" s="717"/>
      <c r="U331" s="720">
        <f t="shared" si="105"/>
        <v>0</v>
      </c>
      <c r="V331" s="721">
        <f t="shared" si="106"/>
        <v>0</v>
      </c>
      <c r="W331" s="722">
        <f t="shared" si="107"/>
        <v>0</v>
      </c>
      <c r="X331" s="442"/>
      <c r="Y331" s="442"/>
      <c r="Z331" s="442"/>
      <c r="AA331" s="442"/>
      <c r="AB331" s="442"/>
      <c r="AC331" s="442"/>
      <c r="AD331" s="442"/>
      <c r="AE331" s="442"/>
      <c r="AF331" s="442"/>
      <c r="AG331" s="442"/>
      <c r="AH331" s="442"/>
      <c r="AI331" s="442"/>
      <c r="AJ331" s="442"/>
      <c r="AK331" s="442"/>
      <c r="AL331" s="442"/>
      <c r="AM331" s="442"/>
      <c r="AN331" s="442"/>
      <c r="AO331" s="442"/>
      <c r="AP331" s="442"/>
      <c r="AQ331" s="442"/>
      <c r="AR331" s="442"/>
      <c r="AS331" s="442"/>
      <c r="AT331" s="442"/>
      <c r="AU331" s="442"/>
      <c r="AV331" s="442"/>
      <c r="AW331" s="442"/>
      <c r="AX331" s="442"/>
      <c r="AY331" s="442"/>
      <c r="AZ331" s="442"/>
    </row>
    <row r="332" spans="2:52" ht="20.100000000000001" hidden="1" customHeight="1" outlineLevel="1">
      <c r="B332" s="434"/>
      <c r="C332" s="1002"/>
      <c r="D332" s="1003"/>
      <c r="E332" s="1003"/>
      <c r="F332" s="1004"/>
      <c r="G332" s="1005"/>
      <c r="H332" s="1006"/>
      <c r="I332" s="1006"/>
      <c r="J332" s="1006"/>
      <c r="K332" s="1007"/>
      <c r="L332" s="715"/>
      <c r="M332" s="715"/>
      <c r="N332" s="715"/>
      <c r="O332" s="715"/>
      <c r="P332" s="715"/>
      <c r="Q332" s="715"/>
      <c r="R332" s="715"/>
      <c r="S332" s="716"/>
      <c r="T332" s="717"/>
      <c r="U332" s="720">
        <f t="shared" si="105"/>
        <v>0</v>
      </c>
      <c r="V332" s="721">
        <f t="shared" si="106"/>
        <v>0</v>
      </c>
      <c r="W332" s="722">
        <f t="shared" si="107"/>
        <v>0</v>
      </c>
      <c r="X332" s="442"/>
      <c r="Y332" s="442"/>
      <c r="Z332" s="442"/>
      <c r="AA332" s="442"/>
      <c r="AB332" s="442"/>
      <c r="AC332" s="442"/>
      <c r="AD332" s="442"/>
      <c r="AE332" s="442"/>
      <c r="AF332" s="442"/>
      <c r="AG332" s="442"/>
      <c r="AH332" s="442"/>
      <c r="AI332" s="442"/>
      <c r="AJ332" s="442"/>
      <c r="AK332" s="442"/>
      <c r="AL332" s="442"/>
      <c r="AM332" s="442"/>
      <c r="AN332" s="442"/>
      <c r="AO332" s="442"/>
      <c r="AP332" s="442"/>
      <c r="AQ332" s="442"/>
      <c r="AR332" s="442"/>
      <c r="AS332" s="442"/>
      <c r="AT332" s="442"/>
      <c r="AU332" s="442"/>
      <c r="AV332" s="442"/>
      <c r="AW332" s="442"/>
      <c r="AX332" s="442"/>
      <c r="AY332" s="442"/>
      <c r="AZ332" s="442"/>
    </row>
    <row r="333" spans="2:52" ht="20.100000000000001" hidden="1" customHeight="1" outlineLevel="1">
      <c r="B333" s="434"/>
      <c r="C333" s="1002"/>
      <c r="D333" s="1003"/>
      <c r="E333" s="1003"/>
      <c r="F333" s="1004"/>
      <c r="G333" s="1005"/>
      <c r="H333" s="1006"/>
      <c r="I333" s="1006"/>
      <c r="J333" s="1006"/>
      <c r="K333" s="1007"/>
      <c r="L333" s="715"/>
      <c r="M333" s="715"/>
      <c r="N333" s="715"/>
      <c r="O333" s="715"/>
      <c r="P333" s="715"/>
      <c r="Q333" s="715"/>
      <c r="R333" s="715"/>
      <c r="S333" s="716"/>
      <c r="T333" s="717"/>
      <c r="U333" s="720">
        <f t="shared" si="105"/>
        <v>0</v>
      </c>
      <c r="V333" s="721">
        <f t="shared" si="106"/>
        <v>0</v>
      </c>
      <c r="W333" s="722">
        <f t="shared" si="107"/>
        <v>0</v>
      </c>
      <c r="X333" s="442"/>
      <c r="Y333" s="442"/>
      <c r="Z333" s="442"/>
      <c r="AA333" s="442"/>
      <c r="AB333" s="442"/>
      <c r="AC333" s="442"/>
      <c r="AD333" s="442"/>
      <c r="AE333" s="442"/>
      <c r="AF333" s="442"/>
      <c r="AG333" s="442"/>
      <c r="AH333" s="442"/>
      <c r="AI333" s="442"/>
      <c r="AJ333" s="442"/>
      <c r="AK333" s="442"/>
      <c r="AL333" s="442"/>
      <c r="AM333" s="442"/>
      <c r="AN333" s="442"/>
      <c r="AO333" s="442"/>
      <c r="AP333" s="442"/>
      <c r="AQ333" s="442"/>
      <c r="AR333" s="442"/>
      <c r="AS333" s="442"/>
      <c r="AT333" s="442"/>
      <c r="AU333" s="442"/>
      <c r="AV333" s="442"/>
      <c r="AW333" s="442"/>
      <c r="AX333" s="442"/>
      <c r="AY333" s="442"/>
      <c r="AZ333" s="442"/>
    </row>
    <row r="334" spans="2:52" ht="20.100000000000001" hidden="1" customHeight="1" outlineLevel="1">
      <c r="B334" s="434"/>
      <c r="C334" s="1002"/>
      <c r="D334" s="1003"/>
      <c r="E334" s="1003"/>
      <c r="F334" s="1004"/>
      <c r="G334" s="1005"/>
      <c r="H334" s="1006"/>
      <c r="I334" s="1006"/>
      <c r="J334" s="1006"/>
      <c r="K334" s="1007"/>
      <c r="L334" s="715"/>
      <c r="M334" s="715"/>
      <c r="N334" s="715"/>
      <c r="O334" s="715"/>
      <c r="P334" s="715"/>
      <c r="Q334" s="715"/>
      <c r="R334" s="715"/>
      <c r="S334" s="716"/>
      <c r="T334" s="717"/>
      <c r="U334" s="720">
        <f t="shared" si="105"/>
        <v>0</v>
      </c>
      <c r="V334" s="721">
        <f t="shared" si="106"/>
        <v>0</v>
      </c>
      <c r="W334" s="722">
        <f t="shared" si="107"/>
        <v>0</v>
      </c>
      <c r="X334" s="442"/>
      <c r="Y334" s="442"/>
      <c r="Z334" s="442"/>
      <c r="AA334" s="442"/>
      <c r="AB334" s="442"/>
      <c r="AC334" s="442"/>
      <c r="AD334" s="442"/>
      <c r="AE334" s="442"/>
      <c r="AF334" s="442"/>
      <c r="AG334" s="442"/>
      <c r="AH334" s="442"/>
      <c r="AI334" s="442"/>
      <c r="AJ334" s="442"/>
      <c r="AK334" s="442"/>
      <c r="AL334" s="442"/>
      <c r="AM334" s="442"/>
      <c r="AN334" s="442"/>
      <c r="AO334" s="442"/>
      <c r="AP334" s="442"/>
      <c r="AQ334" s="442"/>
      <c r="AR334" s="442"/>
      <c r="AS334" s="442"/>
      <c r="AT334" s="442"/>
      <c r="AU334" s="442"/>
      <c r="AV334" s="442"/>
      <c r="AW334" s="442"/>
      <c r="AX334" s="442"/>
      <c r="AY334" s="442"/>
      <c r="AZ334" s="442"/>
    </row>
    <row r="335" spans="2:52" ht="20.100000000000001" hidden="1" customHeight="1" outlineLevel="1">
      <c r="B335" s="434"/>
      <c r="C335" s="1002"/>
      <c r="D335" s="1003"/>
      <c r="E335" s="1003"/>
      <c r="F335" s="1004"/>
      <c r="G335" s="1005"/>
      <c r="H335" s="1006"/>
      <c r="I335" s="1006"/>
      <c r="J335" s="1006"/>
      <c r="K335" s="1007"/>
      <c r="L335" s="715"/>
      <c r="M335" s="715"/>
      <c r="N335" s="715"/>
      <c r="O335" s="715"/>
      <c r="P335" s="715"/>
      <c r="Q335" s="715"/>
      <c r="R335" s="715"/>
      <c r="S335" s="716"/>
      <c r="T335" s="717"/>
      <c r="U335" s="720">
        <f t="shared" si="105"/>
        <v>0</v>
      </c>
      <c r="V335" s="721">
        <f t="shared" si="106"/>
        <v>0</v>
      </c>
      <c r="W335" s="722">
        <f t="shared" si="107"/>
        <v>0</v>
      </c>
      <c r="X335" s="442"/>
      <c r="Y335" s="442"/>
      <c r="Z335" s="442"/>
      <c r="AA335" s="442"/>
      <c r="AB335" s="442"/>
      <c r="AC335" s="442"/>
      <c r="AD335" s="442"/>
      <c r="AE335" s="442"/>
      <c r="AF335" s="442"/>
      <c r="AG335" s="442"/>
      <c r="AH335" s="442"/>
      <c r="AI335" s="442"/>
      <c r="AJ335" s="442"/>
      <c r="AK335" s="442"/>
      <c r="AL335" s="442"/>
      <c r="AM335" s="442"/>
      <c r="AN335" s="442"/>
      <c r="AO335" s="442"/>
      <c r="AP335" s="442"/>
      <c r="AQ335" s="442"/>
      <c r="AR335" s="442"/>
      <c r="AS335" s="442"/>
      <c r="AT335" s="442"/>
      <c r="AU335" s="442"/>
      <c r="AV335" s="442"/>
      <c r="AW335" s="442"/>
      <c r="AX335" s="442"/>
      <c r="AY335" s="442"/>
      <c r="AZ335" s="442"/>
    </row>
    <row r="336" spans="2:52" s="19" customFormat="1" ht="9.9499999999999993" hidden="1" customHeight="1" outlineLevel="1">
      <c r="B336" s="435"/>
      <c r="C336" s="437"/>
      <c r="D336" s="437"/>
      <c r="E336" s="437"/>
      <c r="F336" s="437"/>
      <c r="G336" s="666"/>
      <c r="H336" s="666"/>
      <c r="I336" s="666"/>
      <c r="J336" s="666"/>
      <c r="K336" s="666"/>
      <c r="L336" s="438"/>
      <c r="M336" s="438"/>
      <c r="N336" s="438"/>
      <c r="O336" s="438"/>
      <c r="P336" s="438"/>
      <c r="Q336" s="438"/>
      <c r="R336" s="438"/>
      <c r="S336" s="438"/>
      <c r="T336" s="439"/>
      <c r="U336" s="439"/>
      <c r="V336" s="439"/>
      <c r="W336" s="667"/>
      <c r="X336" s="668"/>
      <c r="Y336" s="668"/>
      <c r="Z336" s="668"/>
      <c r="AA336" s="668"/>
      <c r="AB336" s="668"/>
      <c r="AC336" s="668"/>
      <c r="AD336" s="668"/>
      <c r="AE336" s="668"/>
      <c r="AF336" s="668"/>
      <c r="AG336" s="668"/>
      <c r="AH336" s="668"/>
      <c r="AI336" s="668"/>
      <c r="AJ336" s="668"/>
      <c r="AK336" s="668"/>
      <c r="AL336" s="668"/>
      <c r="AM336" s="668"/>
      <c r="AN336" s="668"/>
      <c r="AO336" s="668"/>
      <c r="AP336" s="668"/>
      <c r="AQ336" s="668"/>
      <c r="AR336" s="668"/>
      <c r="AS336" s="668"/>
      <c r="AT336" s="668"/>
      <c r="AU336" s="668"/>
      <c r="AV336" s="668"/>
      <c r="AW336" s="668"/>
      <c r="AX336" s="668"/>
      <c r="AY336" s="668"/>
      <c r="AZ336" s="668"/>
    </row>
    <row r="337" spans="2:52" ht="20.100000000000001" customHeight="1" collapsed="1">
      <c r="B337" s="32">
        <f>B325+1</f>
        <v>28</v>
      </c>
      <c r="C337" s="1013"/>
      <c r="D337" s="1014"/>
      <c r="E337" s="1014"/>
      <c r="F337" s="1015"/>
      <c r="G337" s="1016"/>
      <c r="H337" s="1017"/>
      <c r="I337" s="1017"/>
      <c r="J337" s="1017"/>
      <c r="K337" s="1018"/>
      <c r="L337" s="701">
        <f t="shared" ref="L337:R337" si="108">SUM(L338:L347)</f>
        <v>0</v>
      </c>
      <c r="M337" s="702">
        <f t="shared" si="108"/>
        <v>0</v>
      </c>
      <c r="N337" s="703">
        <f t="shared" si="108"/>
        <v>0</v>
      </c>
      <c r="O337" s="703">
        <f t="shared" si="108"/>
        <v>0</v>
      </c>
      <c r="P337" s="702">
        <f t="shared" si="108"/>
        <v>0</v>
      </c>
      <c r="Q337" s="704">
        <f t="shared" si="108"/>
        <v>0</v>
      </c>
      <c r="R337" s="701">
        <f t="shared" si="108"/>
        <v>0</v>
      </c>
      <c r="S337" s="705">
        <v>1</v>
      </c>
      <c r="T337" s="706">
        <f>(S338*T338)+(S339*T339)+(S340*T340)+(S341*T341)+(S342*T342)+(S343*T343)+(S344*T344)+(S345*T345)+(S346*T346)+(S347*T347)</f>
        <v>0</v>
      </c>
      <c r="U337" s="665">
        <f t="shared" ref="U337:U347" si="109">S337*T337*(1+MGKZ)*(1+Gewinn)*(1+Sicherheit)</f>
        <v>0</v>
      </c>
      <c r="V337" s="643">
        <f t="shared" ref="V337:V347" si="110">R337*Fertigung</f>
        <v>0</v>
      </c>
      <c r="W337" s="50">
        <f t="shared" ref="W337:W347" si="111">L337*$E$6+M337*$M$6+N337*$M$7+O337*$M$8+P337*$E$7+Q337*$M$9+U337+V337</f>
        <v>0</v>
      </c>
      <c r="X337" s="442"/>
      <c r="Y337" s="442"/>
      <c r="Z337" s="442"/>
      <c r="AA337" s="442"/>
      <c r="AB337" s="442"/>
      <c r="AC337" s="442"/>
      <c r="AD337" s="442"/>
      <c r="AE337" s="442"/>
      <c r="AF337" s="442"/>
      <c r="AG337" s="442"/>
      <c r="AH337" s="442"/>
      <c r="AI337" s="442"/>
      <c r="AJ337" s="442"/>
      <c r="AK337" s="442"/>
      <c r="AL337" s="442"/>
      <c r="AM337" s="442"/>
      <c r="AN337" s="442"/>
      <c r="AO337" s="442"/>
      <c r="AP337" s="442"/>
      <c r="AQ337" s="442"/>
      <c r="AR337" s="442"/>
      <c r="AS337" s="442"/>
      <c r="AT337" s="442"/>
      <c r="AU337" s="442"/>
      <c r="AV337" s="442"/>
      <c r="AW337" s="442"/>
      <c r="AX337" s="442"/>
      <c r="AY337" s="442"/>
      <c r="AZ337" s="442"/>
    </row>
    <row r="338" spans="2:52" ht="20.100000000000001" hidden="1" customHeight="1" outlineLevel="1">
      <c r="B338" s="433"/>
      <c r="C338" s="1002"/>
      <c r="D338" s="1003"/>
      <c r="E338" s="1003"/>
      <c r="F338" s="1004"/>
      <c r="G338" s="1005"/>
      <c r="H338" s="1006"/>
      <c r="I338" s="1006"/>
      <c r="J338" s="1006"/>
      <c r="K338" s="1007"/>
      <c r="L338" s="715"/>
      <c r="M338" s="715"/>
      <c r="N338" s="715"/>
      <c r="O338" s="715"/>
      <c r="P338" s="715"/>
      <c r="Q338" s="715"/>
      <c r="R338" s="715"/>
      <c r="S338" s="716"/>
      <c r="T338" s="717"/>
      <c r="U338" s="720">
        <f t="shared" si="109"/>
        <v>0</v>
      </c>
      <c r="V338" s="721">
        <f t="shared" si="110"/>
        <v>0</v>
      </c>
      <c r="W338" s="722">
        <f t="shared" si="111"/>
        <v>0</v>
      </c>
      <c r="X338" s="442"/>
      <c r="Y338" s="442"/>
      <c r="Z338" s="442"/>
      <c r="AA338" s="442"/>
      <c r="AB338" s="442"/>
      <c r="AC338" s="442"/>
      <c r="AD338" s="442"/>
      <c r="AE338" s="442"/>
      <c r="AF338" s="442"/>
      <c r="AG338" s="442"/>
      <c r="AH338" s="442"/>
      <c r="AI338" s="442"/>
      <c r="AJ338" s="442"/>
      <c r="AK338" s="442"/>
      <c r="AL338" s="442"/>
      <c r="AM338" s="442"/>
      <c r="AN338" s="442"/>
      <c r="AO338" s="442"/>
      <c r="AP338" s="442"/>
      <c r="AQ338" s="442"/>
      <c r="AR338" s="442"/>
      <c r="AS338" s="442"/>
      <c r="AT338" s="442"/>
      <c r="AU338" s="442"/>
      <c r="AV338" s="442"/>
      <c r="AW338" s="442"/>
      <c r="AX338" s="442"/>
      <c r="AY338" s="442"/>
      <c r="AZ338" s="442"/>
    </row>
    <row r="339" spans="2:52" ht="20.100000000000001" hidden="1" customHeight="1" outlineLevel="1">
      <c r="B339" s="434"/>
      <c r="C339" s="1002"/>
      <c r="D339" s="1003"/>
      <c r="E339" s="1003"/>
      <c r="F339" s="1004"/>
      <c r="G339" s="1005"/>
      <c r="H339" s="1006"/>
      <c r="I339" s="1006"/>
      <c r="J339" s="1006"/>
      <c r="K339" s="1007"/>
      <c r="L339" s="715"/>
      <c r="M339" s="715"/>
      <c r="N339" s="715"/>
      <c r="O339" s="715"/>
      <c r="P339" s="715"/>
      <c r="Q339" s="715"/>
      <c r="R339" s="715"/>
      <c r="S339" s="716"/>
      <c r="T339" s="717"/>
      <c r="U339" s="720">
        <f t="shared" si="109"/>
        <v>0</v>
      </c>
      <c r="V339" s="721">
        <f t="shared" si="110"/>
        <v>0</v>
      </c>
      <c r="W339" s="722">
        <f t="shared" si="111"/>
        <v>0</v>
      </c>
      <c r="X339" s="442"/>
      <c r="Y339" s="442"/>
      <c r="Z339" s="442"/>
      <c r="AA339" s="442"/>
      <c r="AB339" s="442"/>
      <c r="AC339" s="442"/>
      <c r="AD339" s="442"/>
      <c r="AE339" s="442"/>
      <c r="AF339" s="442"/>
      <c r="AG339" s="442"/>
      <c r="AH339" s="442"/>
      <c r="AI339" s="442"/>
      <c r="AJ339" s="442"/>
      <c r="AK339" s="442"/>
      <c r="AL339" s="442"/>
      <c r="AM339" s="442"/>
      <c r="AN339" s="442"/>
      <c r="AO339" s="442"/>
      <c r="AP339" s="442"/>
      <c r="AQ339" s="442"/>
      <c r="AR339" s="442"/>
      <c r="AS339" s="442"/>
      <c r="AT339" s="442"/>
      <c r="AU339" s="442"/>
      <c r="AV339" s="442"/>
      <c r="AW339" s="442"/>
      <c r="AX339" s="442"/>
      <c r="AY339" s="442"/>
      <c r="AZ339" s="442"/>
    </row>
    <row r="340" spans="2:52" ht="20.100000000000001" hidden="1" customHeight="1" outlineLevel="1">
      <c r="B340" s="434"/>
      <c r="C340" s="1002"/>
      <c r="D340" s="1003"/>
      <c r="E340" s="1003"/>
      <c r="F340" s="1004"/>
      <c r="G340" s="1005"/>
      <c r="H340" s="1006"/>
      <c r="I340" s="1006"/>
      <c r="J340" s="1006"/>
      <c r="K340" s="1007"/>
      <c r="L340" s="715"/>
      <c r="M340" s="715"/>
      <c r="N340" s="715"/>
      <c r="O340" s="715"/>
      <c r="P340" s="715"/>
      <c r="Q340" s="715"/>
      <c r="R340" s="715"/>
      <c r="S340" s="716"/>
      <c r="T340" s="717"/>
      <c r="U340" s="720">
        <f t="shared" si="109"/>
        <v>0</v>
      </c>
      <c r="V340" s="721">
        <f t="shared" si="110"/>
        <v>0</v>
      </c>
      <c r="W340" s="722">
        <f t="shared" si="111"/>
        <v>0</v>
      </c>
      <c r="X340" s="442"/>
      <c r="Y340" s="442"/>
      <c r="Z340" s="442"/>
      <c r="AA340" s="442"/>
      <c r="AB340" s="442"/>
      <c r="AC340" s="442"/>
      <c r="AD340" s="442"/>
      <c r="AE340" s="442"/>
      <c r="AF340" s="442"/>
      <c r="AG340" s="442"/>
      <c r="AH340" s="442"/>
      <c r="AI340" s="442"/>
      <c r="AJ340" s="442"/>
      <c r="AK340" s="442"/>
      <c r="AL340" s="442"/>
      <c r="AM340" s="442"/>
      <c r="AN340" s="442"/>
      <c r="AO340" s="442"/>
      <c r="AP340" s="442"/>
      <c r="AQ340" s="442"/>
      <c r="AR340" s="442"/>
      <c r="AS340" s="442"/>
      <c r="AT340" s="442"/>
      <c r="AU340" s="442"/>
      <c r="AV340" s="442"/>
      <c r="AW340" s="442"/>
      <c r="AX340" s="442"/>
      <c r="AY340" s="442"/>
      <c r="AZ340" s="442"/>
    </row>
    <row r="341" spans="2:52" ht="20.100000000000001" hidden="1" customHeight="1" outlineLevel="1">
      <c r="B341" s="434"/>
      <c r="C341" s="1002"/>
      <c r="D341" s="1003"/>
      <c r="E341" s="1003"/>
      <c r="F341" s="1004"/>
      <c r="G341" s="1005"/>
      <c r="H341" s="1006"/>
      <c r="I341" s="1006"/>
      <c r="J341" s="1006"/>
      <c r="K341" s="1007"/>
      <c r="L341" s="715"/>
      <c r="M341" s="715"/>
      <c r="N341" s="715"/>
      <c r="O341" s="715"/>
      <c r="P341" s="715"/>
      <c r="Q341" s="715"/>
      <c r="R341" s="715"/>
      <c r="S341" s="716"/>
      <c r="T341" s="717"/>
      <c r="U341" s="720">
        <f t="shared" si="109"/>
        <v>0</v>
      </c>
      <c r="V341" s="721">
        <f t="shared" si="110"/>
        <v>0</v>
      </c>
      <c r="W341" s="722">
        <f t="shared" si="111"/>
        <v>0</v>
      </c>
      <c r="X341" s="442"/>
      <c r="Y341" s="442"/>
      <c r="Z341" s="442"/>
      <c r="AA341" s="442"/>
      <c r="AB341" s="442"/>
      <c r="AC341" s="442"/>
      <c r="AD341" s="442"/>
      <c r="AE341" s="442"/>
      <c r="AF341" s="442"/>
      <c r="AG341" s="442"/>
      <c r="AH341" s="442"/>
      <c r="AI341" s="442"/>
      <c r="AJ341" s="442"/>
      <c r="AK341" s="442"/>
      <c r="AL341" s="442"/>
      <c r="AM341" s="442"/>
      <c r="AN341" s="442"/>
      <c r="AO341" s="442"/>
      <c r="AP341" s="442"/>
      <c r="AQ341" s="442"/>
      <c r="AR341" s="442"/>
      <c r="AS341" s="442"/>
      <c r="AT341" s="442"/>
      <c r="AU341" s="442"/>
      <c r="AV341" s="442"/>
      <c r="AW341" s="442"/>
      <c r="AX341" s="442"/>
      <c r="AY341" s="442"/>
      <c r="AZ341" s="442"/>
    </row>
    <row r="342" spans="2:52" ht="20.100000000000001" hidden="1" customHeight="1" outlineLevel="1">
      <c r="B342" s="434"/>
      <c r="C342" s="1002"/>
      <c r="D342" s="1003"/>
      <c r="E342" s="1003"/>
      <c r="F342" s="1004"/>
      <c r="G342" s="1005"/>
      <c r="H342" s="1006"/>
      <c r="I342" s="1006"/>
      <c r="J342" s="1006"/>
      <c r="K342" s="1007"/>
      <c r="L342" s="715"/>
      <c r="M342" s="715"/>
      <c r="N342" s="715"/>
      <c r="O342" s="715"/>
      <c r="P342" s="715"/>
      <c r="Q342" s="715"/>
      <c r="R342" s="715"/>
      <c r="S342" s="716"/>
      <c r="T342" s="717"/>
      <c r="U342" s="720">
        <f t="shared" si="109"/>
        <v>0</v>
      </c>
      <c r="V342" s="721">
        <f t="shared" si="110"/>
        <v>0</v>
      </c>
      <c r="W342" s="722">
        <f t="shared" si="111"/>
        <v>0</v>
      </c>
      <c r="X342" s="442"/>
      <c r="Y342" s="442"/>
      <c r="Z342" s="442"/>
      <c r="AA342" s="442"/>
      <c r="AB342" s="442"/>
      <c r="AC342" s="442"/>
      <c r="AD342" s="442"/>
      <c r="AE342" s="442"/>
      <c r="AF342" s="442"/>
      <c r="AG342" s="442"/>
      <c r="AH342" s="442"/>
      <c r="AI342" s="442"/>
      <c r="AJ342" s="442"/>
      <c r="AK342" s="442"/>
      <c r="AL342" s="442"/>
      <c r="AM342" s="442"/>
      <c r="AN342" s="442"/>
      <c r="AO342" s="442"/>
      <c r="AP342" s="442"/>
      <c r="AQ342" s="442"/>
      <c r="AR342" s="442"/>
      <c r="AS342" s="442"/>
      <c r="AT342" s="442"/>
      <c r="AU342" s="442"/>
      <c r="AV342" s="442"/>
      <c r="AW342" s="442"/>
      <c r="AX342" s="442"/>
      <c r="AY342" s="442"/>
      <c r="AZ342" s="442"/>
    </row>
    <row r="343" spans="2:52" ht="20.100000000000001" hidden="1" customHeight="1" outlineLevel="1">
      <c r="B343" s="434"/>
      <c r="C343" s="1002"/>
      <c r="D343" s="1003"/>
      <c r="E343" s="1003"/>
      <c r="F343" s="1004"/>
      <c r="G343" s="1005"/>
      <c r="H343" s="1006"/>
      <c r="I343" s="1006"/>
      <c r="J343" s="1006"/>
      <c r="K343" s="1007"/>
      <c r="L343" s="715"/>
      <c r="M343" s="715"/>
      <c r="N343" s="715"/>
      <c r="O343" s="715"/>
      <c r="P343" s="715"/>
      <c r="Q343" s="715"/>
      <c r="R343" s="715"/>
      <c r="S343" s="716"/>
      <c r="T343" s="717"/>
      <c r="U343" s="720">
        <f t="shared" si="109"/>
        <v>0</v>
      </c>
      <c r="V343" s="721">
        <f t="shared" si="110"/>
        <v>0</v>
      </c>
      <c r="W343" s="722">
        <f t="shared" si="111"/>
        <v>0</v>
      </c>
      <c r="X343" s="442"/>
      <c r="Y343" s="442"/>
      <c r="Z343" s="442"/>
      <c r="AA343" s="442"/>
      <c r="AB343" s="442"/>
      <c r="AC343" s="442"/>
      <c r="AD343" s="442"/>
      <c r="AE343" s="442"/>
      <c r="AF343" s="442"/>
      <c r="AG343" s="442"/>
      <c r="AH343" s="442"/>
      <c r="AI343" s="442"/>
      <c r="AJ343" s="442"/>
      <c r="AK343" s="442"/>
      <c r="AL343" s="442"/>
      <c r="AM343" s="442"/>
      <c r="AN343" s="442"/>
      <c r="AO343" s="442"/>
      <c r="AP343" s="442"/>
      <c r="AQ343" s="442"/>
      <c r="AR343" s="442"/>
      <c r="AS343" s="442"/>
      <c r="AT343" s="442"/>
      <c r="AU343" s="442"/>
      <c r="AV343" s="442"/>
      <c r="AW343" s="442"/>
      <c r="AX343" s="442"/>
      <c r="AY343" s="442"/>
      <c r="AZ343" s="442"/>
    </row>
    <row r="344" spans="2:52" ht="20.100000000000001" hidden="1" customHeight="1" outlineLevel="1">
      <c r="B344" s="434"/>
      <c r="C344" s="1002"/>
      <c r="D344" s="1003"/>
      <c r="E344" s="1003"/>
      <c r="F344" s="1004"/>
      <c r="G344" s="1005"/>
      <c r="H344" s="1006"/>
      <c r="I344" s="1006"/>
      <c r="J344" s="1006"/>
      <c r="K344" s="1007"/>
      <c r="L344" s="715"/>
      <c r="M344" s="715"/>
      <c r="N344" s="715"/>
      <c r="O344" s="715"/>
      <c r="P344" s="715"/>
      <c r="Q344" s="715"/>
      <c r="R344" s="715"/>
      <c r="S344" s="716"/>
      <c r="T344" s="717"/>
      <c r="U344" s="720">
        <f t="shared" si="109"/>
        <v>0</v>
      </c>
      <c r="V344" s="721">
        <f t="shared" si="110"/>
        <v>0</v>
      </c>
      <c r="W344" s="722">
        <f t="shared" si="111"/>
        <v>0</v>
      </c>
      <c r="X344" s="442"/>
      <c r="Y344" s="442"/>
      <c r="Z344" s="442"/>
      <c r="AA344" s="442"/>
      <c r="AB344" s="442"/>
      <c r="AC344" s="442"/>
      <c r="AD344" s="442"/>
      <c r="AE344" s="442"/>
      <c r="AF344" s="442"/>
      <c r="AG344" s="442"/>
      <c r="AH344" s="442"/>
      <c r="AI344" s="442"/>
      <c r="AJ344" s="442"/>
      <c r="AK344" s="442"/>
      <c r="AL344" s="442"/>
      <c r="AM344" s="442"/>
      <c r="AN344" s="442"/>
      <c r="AO344" s="442"/>
      <c r="AP344" s="442"/>
      <c r="AQ344" s="442"/>
      <c r="AR344" s="442"/>
      <c r="AS344" s="442"/>
      <c r="AT344" s="442"/>
      <c r="AU344" s="442"/>
      <c r="AV344" s="442"/>
      <c r="AW344" s="442"/>
      <c r="AX344" s="442"/>
      <c r="AY344" s="442"/>
      <c r="AZ344" s="442"/>
    </row>
    <row r="345" spans="2:52" ht="20.100000000000001" hidden="1" customHeight="1" outlineLevel="1">
      <c r="B345" s="434"/>
      <c r="C345" s="1002"/>
      <c r="D345" s="1003"/>
      <c r="E345" s="1003"/>
      <c r="F345" s="1004"/>
      <c r="G345" s="1005"/>
      <c r="H345" s="1006"/>
      <c r="I345" s="1006"/>
      <c r="J345" s="1006"/>
      <c r="K345" s="1007"/>
      <c r="L345" s="715"/>
      <c r="M345" s="715"/>
      <c r="N345" s="715"/>
      <c r="O345" s="715"/>
      <c r="P345" s="715"/>
      <c r="Q345" s="715"/>
      <c r="R345" s="715"/>
      <c r="S345" s="716"/>
      <c r="T345" s="717"/>
      <c r="U345" s="720">
        <f t="shared" si="109"/>
        <v>0</v>
      </c>
      <c r="V345" s="721">
        <f t="shared" si="110"/>
        <v>0</v>
      </c>
      <c r="W345" s="722">
        <f t="shared" si="111"/>
        <v>0</v>
      </c>
      <c r="X345" s="442"/>
      <c r="Y345" s="442"/>
      <c r="Z345" s="442"/>
      <c r="AA345" s="442"/>
      <c r="AB345" s="442"/>
      <c r="AC345" s="442"/>
      <c r="AD345" s="442"/>
      <c r="AE345" s="442"/>
      <c r="AF345" s="442"/>
      <c r="AG345" s="442"/>
      <c r="AH345" s="442"/>
      <c r="AI345" s="442"/>
      <c r="AJ345" s="442"/>
      <c r="AK345" s="442"/>
      <c r="AL345" s="442"/>
      <c r="AM345" s="442"/>
      <c r="AN345" s="442"/>
      <c r="AO345" s="442"/>
      <c r="AP345" s="442"/>
      <c r="AQ345" s="442"/>
      <c r="AR345" s="442"/>
      <c r="AS345" s="442"/>
      <c r="AT345" s="442"/>
      <c r="AU345" s="442"/>
      <c r="AV345" s="442"/>
      <c r="AW345" s="442"/>
      <c r="AX345" s="442"/>
      <c r="AY345" s="442"/>
      <c r="AZ345" s="442"/>
    </row>
    <row r="346" spans="2:52" ht="20.100000000000001" hidden="1" customHeight="1" outlineLevel="1">
      <c r="B346" s="434"/>
      <c r="C346" s="1002"/>
      <c r="D346" s="1003"/>
      <c r="E346" s="1003"/>
      <c r="F346" s="1004"/>
      <c r="G346" s="1005"/>
      <c r="H346" s="1006"/>
      <c r="I346" s="1006"/>
      <c r="J346" s="1006"/>
      <c r="K346" s="1007"/>
      <c r="L346" s="715"/>
      <c r="M346" s="715"/>
      <c r="N346" s="715"/>
      <c r="O346" s="715"/>
      <c r="P346" s="715"/>
      <c r="Q346" s="715"/>
      <c r="R346" s="715"/>
      <c r="S346" s="716"/>
      <c r="T346" s="717"/>
      <c r="U346" s="720">
        <f t="shared" si="109"/>
        <v>0</v>
      </c>
      <c r="V346" s="721">
        <f t="shared" si="110"/>
        <v>0</v>
      </c>
      <c r="W346" s="722">
        <f t="shared" si="111"/>
        <v>0</v>
      </c>
      <c r="X346" s="442"/>
      <c r="Y346" s="442"/>
      <c r="Z346" s="442"/>
      <c r="AA346" s="442"/>
      <c r="AB346" s="442"/>
      <c r="AC346" s="442"/>
      <c r="AD346" s="442"/>
      <c r="AE346" s="442"/>
      <c r="AF346" s="442"/>
      <c r="AG346" s="442"/>
      <c r="AH346" s="442"/>
      <c r="AI346" s="442"/>
      <c r="AJ346" s="442"/>
      <c r="AK346" s="442"/>
      <c r="AL346" s="442"/>
      <c r="AM346" s="442"/>
      <c r="AN346" s="442"/>
      <c r="AO346" s="442"/>
      <c r="AP346" s="442"/>
      <c r="AQ346" s="442"/>
      <c r="AR346" s="442"/>
      <c r="AS346" s="442"/>
      <c r="AT346" s="442"/>
      <c r="AU346" s="442"/>
      <c r="AV346" s="442"/>
      <c r="AW346" s="442"/>
      <c r="AX346" s="442"/>
      <c r="AY346" s="442"/>
      <c r="AZ346" s="442"/>
    </row>
    <row r="347" spans="2:52" ht="20.100000000000001" hidden="1" customHeight="1" outlineLevel="1">
      <c r="B347" s="434"/>
      <c r="C347" s="1002"/>
      <c r="D347" s="1003"/>
      <c r="E347" s="1003"/>
      <c r="F347" s="1004"/>
      <c r="G347" s="1005"/>
      <c r="H347" s="1006"/>
      <c r="I347" s="1006"/>
      <c r="J347" s="1006"/>
      <c r="K347" s="1007"/>
      <c r="L347" s="715"/>
      <c r="M347" s="715"/>
      <c r="N347" s="715"/>
      <c r="O347" s="715"/>
      <c r="P347" s="715"/>
      <c r="Q347" s="715"/>
      <c r="R347" s="715"/>
      <c r="S347" s="716"/>
      <c r="T347" s="717"/>
      <c r="U347" s="720">
        <f t="shared" si="109"/>
        <v>0</v>
      </c>
      <c r="V347" s="721">
        <f t="shared" si="110"/>
        <v>0</v>
      </c>
      <c r="W347" s="722">
        <f t="shared" si="111"/>
        <v>0</v>
      </c>
      <c r="X347" s="442"/>
      <c r="Y347" s="442"/>
      <c r="Z347" s="442"/>
      <c r="AA347" s="442"/>
      <c r="AB347" s="442"/>
      <c r="AC347" s="442"/>
      <c r="AD347" s="442"/>
      <c r="AE347" s="442"/>
      <c r="AF347" s="442"/>
      <c r="AG347" s="442"/>
      <c r="AH347" s="442"/>
      <c r="AI347" s="442"/>
      <c r="AJ347" s="442"/>
      <c r="AK347" s="442"/>
      <c r="AL347" s="442"/>
      <c r="AM347" s="442"/>
      <c r="AN347" s="442"/>
      <c r="AO347" s="442"/>
      <c r="AP347" s="442"/>
      <c r="AQ347" s="442"/>
      <c r="AR347" s="442"/>
      <c r="AS347" s="442"/>
      <c r="AT347" s="442"/>
      <c r="AU347" s="442"/>
      <c r="AV347" s="442"/>
      <c r="AW347" s="442"/>
      <c r="AX347" s="442"/>
      <c r="AY347" s="442"/>
      <c r="AZ347" s="442"/>
    </row>
    <row r="348" spans="2:52" s="19" customFormat="1" ht="9.9499999999999993" hidden="1" customHeight="1" outlineLevel="1">
      <c r="B348" s="435"/>
      <c r="C348" s="437"/>
      <c r="D348" s="437"/>
      <c r="E348" s="437"/>
      <c r="F348" s="437"/>
      <c r="G348" s="666"/>
      <c r="H348" s="666"/>
      <c r="I348" s="666"/>
      <c r="J348" s="666"/>
      <c r="K348" s="666"/>
      <c r="L348" s="438"/>
      <c r="M348" s="438"/>
      <c r="N348" s="438"/>
      <c r="O348" s="438"/>
      <c r="P348" s="438"/>
      <c r="Q348" s="438"/>
      <c r="R348" s="438"/>
      <c r="S348" s="438"/>
      <c r="T348" s="439"/>
      <c r="U348" s="439"/>
      <c r="V348" s="439"/>
      <c r="W348" s="667"/>
      <c r="X348" s="668"/>
      <c r="Y348" s="668"/>
      <c r="Z348" s="668"/>
      <c r="AA348" s="668"/>
      <c r="AB348" s="668"/>
      <c r="AC348" s="668"/>
      <c r="AD348" s="668"/>
      <c r="AE348" s="668"/>
      <c r="AF348" s="668"/>
      <c r="AG348" s="668"/>
      <c r="AH348" s="668"/>
      <c r="AI348" s="668"/>
      <c r="AJ348" s="668"/>
      <c r="AK348" s="668"/>
      <c r="AL348" s="668"/>
      <c r="AM348" s="668"/>
      <c r="AN348" s="668"/>
      <c r="AO348" s="668"/>
      <c r="AP348" s="668"/>
      <c r="AQ348" s="668"/>
      <c r="AR348" s="668"/>
      <c r="AS348" s="668"/>
      <c r="AT348" s="668"/>
      <c r="AU348" s="668"/>
      <c r="AV348" s="668"/>
      <c r="AW348" s="668"/>
      <c r="AX348" s="668"/>
      <c r="AY348" s="668"/>
      <c r="AZ348" s="668"/>
    </row>
    <row r="349" spans="2:52" ht="20.100000000000001" customHeight="1" collapsed="1">
      <c r="B349" s="32">
        <f>B337+1</f>
        <v>29</v>
      </c>
      <c r="C349" s="1013"/>
      <c r="D349" s="1014"/>
      <c r="E349" s="1014"/>
      <c r="F349" s="1015"/>
      <c r="G349" s="1016"/>
      <c r="H349" s="1017"/>
      <c r="I349" s="1017"/>
      <c r="J349" s="1017"/>
      <c r="K349" s="1018"/>
      <c r="L349" s="701">
        <f t="shared" ref="L349:R349" si="112">SUM(L350:L359)</f>
        <v>0</v>
      </c>
      <c r="M349" s="702">
        <f t="shared" si="112"/>
        <v>0</v>
      </c>
      <c r="N349" s="703">
        <f t="shared" si="112"/>
        <v>0</v>
      </c>
      <c r="O349" s="703">
        <f t="shared" si="112"/>
        <v>0</v>
      </c>
      <c r="P349" s="702">
        <f t="shared" si="112"/>
        <v>0</v>
      </c>
      <c r="Q349" s="704">
        <f t="shared" si="112"/>
        <v>0</v>
      </c>
      <c r="R349" s="701">
        <f t="shared" si="112"/>
        <v>0</v>
      </c>
      <c r="S349" s="705">
        <v>1</v>
      </c>
      <c r="T349" s="706">
        <f>(S350*T350)+(S351*T351)+(S352*T352)+(S353*T353)+(S354*T354)+(S355*T355)+(S356*T356)+(S357*T357)+(S358*T358)+(S359*T359)</f>
        <v>0</v>
      </c>
      <c r="U349" s="665">
        <f t="shared" ref="U349:U359" si="113">S349*T349*(1+MGKZ)*(1+Gewinn)*(1+Sicherheit)</f>
        <v>0</v>
      </c>
      <c r="V349" s="643">
        <f t="shared" ref="V349:V359" si="114">R349*Fertigung</f>
        <v>0</v>
      </c>
      <c r="W349" s="50">
        <f t="shared" ref="W349:W359" si="115">L349*$E$6+M349*$M$6+N349*$M$7+O349*$M$8+P349*$E$7+Q349*$M$9+U349+V349</f>
        <v>0</v>
      </c>
      <c r="X349" s="442"/>
      <c r="Y349" s="442"/>
      <c r="Z349" s="442"/>
      <c r="AA349" s="442"/>
      <c r="AB349" s="442"/>
      <c r="AC349" s="442"/>
      <c r="AD349" s="442"/>
      <c r="AE349" s="442"/>
      <c r="AF349" s="442"/>
      <c r="AG349" s="442"/>
      <c r="AH349" s="442"/>
      <c r="AI349" s="442"/>
      <c r="AJ349" s="442"/>
      <c r="AK349" s="442"/>
      <c r="AL349" s="442"/>
      <c r="AM349" s="442"/>
      <c r="AN349" s="442"/>
      <c r="AO349" s="442"/>
      <c r="AP349" s="442"/>
      <c r="AQ349" s="442"/>
      <c r="AR349" s="442"/>
      <c r="AS349" s="442"/>
      <c r="AT349" s="442"/>
      <c r="AU349" s="442"/>
      <c r="AV349" s="442"/>
      <c r="AW349" s="442"/>
      <c r="AX349" s="442"/>
      <c r="AY349" s="442"/>
      <c r="AZ349" s="442"/>
    </row>
    <row r="350" spans="2:52" ht="20.100000000000001" hidden="1" customHeight="1" outlineLevel="1">
      <c r="B350" s="433"/>
      <c r="C350" s="1002"/>
      <c r="D350" s="1003"/>
      <c r="E350" s="1003"/>
      <c r="F350" s="1004"/>
      <c r="G350" s="1005"/>
      <c r="H350" s="1006"/>
      <c r="I350" s="1006"/>
      <c r="J350" s="1006"/>
      <c r="K350" s="1007"/>
      <c r="L350" s="715"/>
      <c r="M350" s="715"/>
      <c r="N350" s="715"/>
      <c r="O350" s="715"/>
      <c r="P350" s="715"/>
      <c r="Q350" s="715"/>
      <c r="R350" s="715"/>
      <c r="S350" s="716"/>
      <c r="T350" s="717"/>
      <c r="U350" s="720">
        <f t="shared" si="113"/>
        <v>0</v>
      </c>
      <c r="V350" s="721">
        <f t="shared" si="114"/>
        <v>0</v>
      </c>
      <c r="W350" s="722">
        <f t="shared" si="115"/>
        <v>0</v>
      </c>
      <c r="X350" s="442"/>
      <c r="Y350" s="442"/>
      <c r="Z350" s="442"/>
      <c r="AA350" s="442"/>
      <c r="AB350" s="442"/>
      <c r="AC350" s="442"/>
      <c r="AD350" s="442"/>
      <c r="AE350" s="442"/>
      <c r="AF350" s="442"/>
      <c r="AG350" s="442"/>
      <c r="AH350" s="442"/>
      <c r="AI350" s="442"/>
      <c r="AJ350" s="442"/>
      <c r="AK350" s="442"/>
      <c r="AL350" s="442"/>
      <c r="AM350" s="442"/>
      <c r="AN350" s="442"/>
      <c r="AO350" s="442"/>
      <c r="AP350" s="442"/>
      <c r="AQ350" s="442"/>
      <c r="AR350" s="442"/>
      <c r="AS350" s="442"/>
      <c r="AT350" s="442"/>
      <c r="AU350" s="442"/>
      <c r="AV350" s="442"/>
      <c r="AW350" s="442"/>
      <c r="AX350" s="442"/>
      <c r="AY350" s="442"/>
      <c r="AZ350" s="442"/>
    </row>
    <row r="351" spans="2:52" ht="20.100000000000001" hidden="1" customHeight="1" outlineLevel="1">
      <c r="B351" s="434"/>
      <c r="C351" s="1002"/>
      <c r="D351" s="1003"/>
      <c r="E351" s="1003"/>
      <c r="F351" s="1004"/>
      <c r="G351" s="1005"/>
      <c r="H351" s="1006"/>
      <c r="I351" s="1006"/>
      <c r="J351" s="1006"/>
      <c r="K351" s="1007"/>
      <c r="L351" s="715"/>
      <c r="M351" s="715"/>
      <c r="N351" s="715"/>
      <c r="O351" s="715"/>
      <c r="P351" s="715"/>
      <c r="Q351" s="715"/>
      <c r="R351" s="715"/>
      <c r="S351" s="716"/>
      <c r="T351" s="717"/>
      <c r="U351" s="720">
        <f t="shared" si="113"/>
        <v>0</v>
      </c>
      <c r="V351" s="721">
        <f t="shared" si="114"/>
        <v>0</v>
      </c>
      <c r="W351" s="722">
        <f t="shared" si="115"/>
        <v>0</v>
      </c>
      <c r="X351" s="442"/>
      <c r="Y351" s="442"/>
      <c r="Z351" s="442"/>
      <c r="AA351" s="442"/>
      <c r="AB351" s="442"/>
      <c r="AC351" s="442"/>
      <c r="AD351" s="442"/>
      <c r="AE351" s="442"/>
      <c r="AF351" s="442"/>
      <c r="AG351" s="442"/>
      <c r="AH351" s="442"/>
      <c r="AI351" s="442"/>
      <c r="AJ351" s="442"/>
      <c r="AK351" s="442"/>
      <c r="AL351" s="442"/>
      <c r="AM351" s="442"/>
      <c r="AN351" s="442"/>
      <c r="AO351" s="442"/>
      <c r="AP351" s="442"/>
      <c r="AQ351" s="442"/>
      <c r="AR351" s="442"/>
      <c r="AS351" s="442"/>
      <c r="AT351" s="442"/>
      <c r="AU351" s="442"/>
      <c r="AV351" s="442"/>
      <c r="AW351" s="442"/>
      <c r="AX351" s="442"/>
      <c r="AY351" s="442"/>
      <c r="AZ351" s="442"/>
    </row>
    <row r="352" spans="2:52" ht="20.100000000000001" hidden="1" customHeight="1" outlineLevel="1">
      <c r="B352" s="434"/>
      <c r="C352" s="1002"/>
      <c r="D352" s="1003"/>
      <c r="E352" s="1003"/>
      <c r="F352" s="1004"/>
      <c r="G352" s="1005"/>
      <c r="H352" s="1006"/>
      <c r="I352" s="1006"/>
      <c r="J352" s="1006"/>
      <c r="K352" s="1007"/>
      <c r="L352" s="715"/>
      <c r="M352" s="715"/>
      <c r="N352" s="715"/>
      <c r="O352" s="715"/>
      <c r="P352" s="715"/>
      <c r="Q352" s="715"/>
      <c r="R352" s="715"/>
      <c r="S352" s="716"/>
      <c r="T352" s="717"/>
      <c r="U352" s="720">
        <f t="shared" si="113"/>
        <v>0</v>
      </c>
      <c r="V352" s="721">
        <f t="shared" si="114"/>
        <v>0</v>
      </c>
      <c r="W352" s="722">
        <f t="shared" si="115"/>
        <v>0</v>
      </c>
      <c r="X352" s="442"/>
      <c r="Y352" s="442"/>
      <c r="Z352" s="442"/>
      <c r="AA352" s="442"/>
      <c r="AB352" s="442"/>
      <c r="AC352" s="442"/>
      <c r="AD352" s="442"/>
      <c r="AE352" s="442"/>
      <c r="AF352" s="442"/>
      <c r="AG352" s="442"/>
      <c r="AH352" s="442"/>
      <c r="AI352" s="442"/>
      <c r="AJ352" s="442"/>
      <c r="AK352" s="442"/>
      <c r="AL352" s="442"/>
      <c r="AM352" s="442"/>
      <c r="AN352" s="442"/>
      <c r="AO352" s="442"/>
      <c r="AP352" s="442"/>
      <c r="AQ352" s="442"/>
      <c r="AR352" s="442"/>
      <c r="AS352" s="442"/>
      <c r="AT352" s="442"/>
      <c r="AU352" s="442"/>
      <c r="AV352" s="442"/>
      <c r="AW352" s="442"/>
      <c r="AX352" s="442"/>
      <c r="AY352" s="442"/>
      <c r="AZ352" s="442"/>
    </row>
    <row r="353" spans="2:52" ht="20.100000000000001" hidden="1" customHeight="1" outlineLevel="1">
      <c r="B353" s="434"/>
      <c r="C353" s="1002"/>
      <c r="D353" s="1003"/>
      <c r="E353" s="1003"/>
      <c r="F353" s="1004"/>
      <c r="G353" s="1005"/>
      <c r="H353" s="1006"/>
      <c r="I353" s="1006"/>
      <c r="J353" s="1006"/>
      <c r="K353" s="1007"/>
      <c r="L353" s="715"/>
      <c r="M353" s="715"/>
      <c r="N353" s="715"/>
      <c r="O353" s="715"/>
      <c r="P353" s="715"/>
      <c r="Q353" s="715"/>
      <c r="R353" s="715"/>
      <c r="S353" s="716"/>
      <c r="T353" s="717"/>
      <c r="U353" s="720">
        <f t="shared" si="113"/>
        <v>0</v>
      </c>
      <c r="V353" s="721">
        <f t="shared" si="114"/>
        <v>0</v>
      </c>
      <c r="W353" s="722">
        <f t="shared" si="115"/>
        <v>0</v>
      </c>
      <c r="X353" s="442"/>
      <c r="Y353" s="442"/>
      <c r="Z353" s="442"/>
      <c r="AA353" s="442"/>
      <c r="AB353" s="442"/>
      <c r="AC353" s="442"/>
      <c r="AD353" s="442"/>
      <c r="AE353" s="442"/>
      <c r="AF353" s="442"/>
      <c r="AG353" s="442"/>
      <c r="AH353" s="442"/>
      <c r="AI353" s="442"/>
      <c r="AJ353" s="442"/>
      <c r="AK353" s="442"/>
      <c r="AL353" s="442"/>
      <c r="AM353" s="442"/>
      <c r="AN353" s="442"/>
      <c r="AO353" s="442"/>
      <c r="AP353" s="442"/>
      <c r="AQ353" s="442"/>
      <c r="AR353" s="442"/>
      <c r="AS353" s="442"/>
      <c r="AT353" s="442"/>
      <c r="AU353" s="442"/>
      <c r="AV353" s="442"/>
      <c r="AW353" s="442"/>
      <c r="AX353" s="442"/>
      <c r="AY353" s="442"/>
      <c r="AZ353" s="442"/>
    </row>
    <row r="354" spans="2:52" ht="20.100000000000001" hidden="1" customHeight="1" outlineLevel="1">
      <c r="B354" s="434"/>
      <c r="C354" s="1002"/>
      <c r="D354" s="1003"/>
      <c r="E354" s="1003"/>
      <c r="F354" s="1004"/>
      <c r="G354" s="1005"/>
      <c r="H354" s="1006"/>
      <c r="I354" s="1006"/>
      <c r="J354" s="1006"/>
      <c r="K354" s="1007"/>
      <c r="L354" s="715"/>
      <c r="M354" s="715"/>
      <c r="N354" s="715"/>
      <c r="O354" s="715"/>
      <c r="P354" s="715"/>
      <c r="Q354" s="715"/>
      <c r="R354" s="715"/>
      <c r="S354" s="716"/>
      <c r="T354" s="717"/>
      <c r="U354" s="720">
        <f t="shared" si="113"/>
        <v>0</v>
      </c>
      <c r="V354" s="721">
        <f t="shared" si="114"/>
        <v>0</v>
      </c>
      <c r="W354" s="722">
        <f t="shared" si="115"/>
        <v>0</v>
      </c>
      <c r="X354" s="442"/>
      <c r="Y354" s="442"/>
      <c r="Z354" s="442"/>
      <c r="AA354" s="442"/>
      <c r="AB354" s="442"/>
      <c r="AC354" s="442"/>
      <c r="AD354" s="442"/>
      <c r="AE354" s="442"/>
      <c r="AF354" s="442"/>
      <c r="AG354" s="442"/>
      <c r="AH354" s="442"/>
      <c r="AI354" s="442"/>
      <c r="AJ354" s="442"/>
      <c r="AK354" s="442"/>
      <c r="AL354" s="442"/>
      <c r="AM354" s="442"/>
      <c r="AN354" s="442"/>
      <c r="AO354" s="442"/>
      <c r="AP354" s="442"/>
      <c r="AQ354" s="442"/>
      <c r="AR354" s="442"/>
      <c r="AS354" s="442"/>
      <c r="AT354" s="442"/>
      <c r="AU354" s="442"/>
      <c r="AV354" s="442"/>
      <c r="AW354" s="442"/>
      <c r="AX354" s="442"/>
      <c r="AY354" s="442"/>
      <c r="AZ354" s="442"/>
    </row>
    <row r="355" spans="2:52" ht="20.100000000000001" hidden="1" customHeight="1" outlineLevel="1">
      <c r="B355" s="434"/>
      <c r="C355" s="1002"/>
      <c r="D355" s="1003"/>
      <c r="E355" s="1003"/>
      <c r="F355" s="1004"/>
      <c r="G355" s="1005"/>
      <c r="H355" s="1006"/>
      <c r="I355" s="1006"/>
      <c r="J355" s="1006"/>
      <c r="K355" s="1007"/>
      <c r="L355" s="715"/>
      <c r="M355" s="715"/>
      <c r="N355" s="715"/>
      <c r="O355" s="715"/>
      <c r="P355" s="715"/>
      <c r="Q355" s="715"/>
      <c r="R355" s="715"/>
      <c r="S355" s="716"/>
      <c r="T355" s="717"/>
      <c r="U355" s="720">
        <f t="shared" si="113"/>
        <v>0</v>
      </c>
      <c r="V355" s="721">
        <f t="shared" si="114"/>
        <v>0</v>
      </c>
      <c r="W355" s="722">
        <f t="shared" si="115"/>
        <v>0</v>
      </c>
      <c r="X355" s="442"/>
      <c r="Y355" s="442"/>
      <c r="Z355" s="442"/>
      <c r="AA355" s="442"/>
      <c r="AB355" s="442"/>
      <c r="AC355" s="442"/>
      <c r="AD355" s="442"/>
      <c r="AE355" s="442"/>
      <c r="AF355" s="442"/>
      <c r="AG355" s="442"/>
      <c r="AH355" s="442"/>
      <c r="AI355" s="442"/>
      <c r="AJ355" s="442"/>
      <c r="AK355" s="442"/>
      <c r="AL355" s="442"/>
      <c r="AM355" s="442"/>
      <c r="AN355" s="442"/>
      <c r="AO355" s="442"/>
      <c r="AP355" s="442"/>
      <c r="AQ355" s="442"/>
      <c r="AR355" s="442"/>
      <c r="AS355" s="442"/>
      <c r="AT355" s="442"/>
      <c r="AU355" s="442"/>
      <c r="AV355" s="442"/>
      <c r="AW355" s="442"/>
      <c r="AX355" s="442"/>
      <c r="AY355" s="442"/>
      <c r="AZ355" s="442"/>
    </row>
    <row r="356" spans="2:52" ht="20.100000000000001" hidden="1" customHeight="1" outlineLevel="1">
      <c r="B356" s="434"/>
      <c r="C356" s="1002"/>
      <c r="D356" s="1003"/>
      <c r="E356" s="1003"/>
      <c r="F356" s="1004"/>
      <c r="G356" s="1005"/>
      <c r="H356" s="1006"/>
      <c r="I356" s="1006"/>
      <c r="J356" s="1006"/>
      <c r="K356" s="1007"/>
      <c r="L356" s="715"/>
      <c r="M356" s="715"/>
      <c r="N356" s="715"/>
      <c r="O356" s="715"/>
      <c r="P356" s="715"/>
      <c r="Q356" s="715"/>
      <c r="R356" s="715"/>
      <c r="S356" s="716"/>
      <c r="T356" s="717"/>
      <c r="U356" s="720">
        <f t="shared" si="113"/>
        <v>0</v>
      </c>
      <c r="V356" s="721">
        <f t="shared" si="114"/>
        <v>0</v>
      </c>
      <c r="W356" s="722">
        <f t="shared" si="115"/>
        <v>0</v>
      </c>
      <c r="X356" s="442"/>
      <c r="Y356" s="442"/>
      <c r="Z356" s="442"/>
      <c r="AA356" s="442"/>
      <c r="AB356" s="442"/>
      <c r="AC356" s="442"/>
      <c r="AD356" s="442"/>
      <c r="AE356" s="442"/>
      <c r="AF356" s="442"/>
      <c r="AG356" s="442"/>
      <c r="AH356" s="442"/>
      <c r="AI356" s="442"/>
      <c r="AJ356" s="442"/>
      <c r="AK356" s="442"/>
      <c r="AL356" s="442"/>
      <c r="AM356" s="442"/>
      <c r="AN356" s="442"/>
      <c r="AO356" s="442"/>
      <c r="AP356" s="442"/>
      <c r="AQ356" s="442"/>
      <c r="AR356" s="442"/>
      <c r="AS356" s="442"/>
      <c r="AT356" s="442"/>
      <c r="AU356" s="442"/>
      <c r="AV356" s="442"/>
      <c r="AW356" s="442"/>
      <c r="AX356" s="442"/>
      <c r="AY356" s="442"/>
      <c r="AZ356" s="442"/>
    </row>
    <row r="357" spans="2:52" ht="20.100000000000001" hidden="1" customHeight="1" outlineLevel="1">
      <c r="B357" s="434"/>
      <c r="C357" s="1002"/>
      <c r="D357" s="1003"/>
      <c r="E357" s="1003"/>
      <c r="F357" s="1004"/>
      <c r="G357" s="1005"/>
      <c r="H357" s="1006"/>
      <c r="I357" s="1006"/>
      <c r="J357" s="1006"/>
      <c r="K357" s="1007"/>
      <c r="L357" s="715"/>
      <c r="M357" s="715"/>
      <c r="N357" s="715"/>
      <c r="O357" s="715"/>
      <c r="P357" s="715"/>
      <c r="Q357" s="715"/>
      <c r="R357" s="715"/>
      <c r="S357" s="716"/>
      <c r="T357" s="717"/>
      <c r="U357" s="720">
        <f t="shared" si="113"/>
        <v>0</v>
      </c>
      <c r="V357" s="721">
        <f t="shared" si="114"/>
        <v>0</v>
      </c>
      <c r="W357" s="722">
        <f t="shared" si="115"/>
        <v>0</v>
      </c>
      <c r="X357" s="442"/>
      <c r="Y357" s="442"/>
      <c r="Z357" s="442"/>
      <c r="AA357" s="442"/>
      <c r="AB357" s="442"/>
      <c r="AC357" s="442"/>
      <c r="AD357" s="442"/>
      <c r="AE357" s="442"/>
      <c r="AF357" s="442"/>
      <c r="AG357" s="442"/>
      <c r="AH357" s="442"/>
      <c r="AI357" s="442"/>
      <c r="AJ357" s="442"/>
      <c r="AK357" s="442"/>
      <c r="AL357" s="442"/>
      <c r="AM357" s="442"/>
      <c r="AN357" s="442"/>
      <c r="AO357" s="442"/>
      <c r="AP357" s="442"/>
      <c r="AQ357" s="442"/>
      <c r="AR357" s="442"/>
      <c r="AS357" s="442"/>
      <c r="AT357" s="442"/>
      <c r="AU357" s="442"/>
      <c r="AV357" s="442"/>
      <c r="AW357" s="442"/>
      <c r="AX357" s="442"/>
      <c r="AY357" s="442"/>
      <c r="AZ357" s="442"/>
    </row>
    <row r="358" spans="2:52" ht="20.100000000000001" hidden="1" customHeight="1" outlineLevel="1">
      <c r="B358" s="434"/>
      <c r="C358" s="1002"/>
      <c r="D358" s="1003"/>
      <c r="E358" s="1003"/>
      <c r="F358" s="1004"/>
      <c r="G358" s="1005"/>
      <c r="H358" s="1006"/>
      <c r="I358" s="1006"/>
      <c r="J358" s="1006"/>
      <c r="K358" s="1007"/>
      <c r="L358" s="715"/>
      <c r="M358" s="715"/>
      <c r="N358" s="715"/>
      <c r="O358" s="715"/>
      <c r="P358" s="715"/>
      <c r="Q358" s="715"/>
      <c r="R358" s="715"/>
      <c r="S358" s="716"/>
      <c r="T358" s="717"/>
      <c r="U358" s="720">
        <f t="shared" si="113"/>
        <v>0</v>
      </c>
      <c r="V358" s="721">
        <f t="shared" si="114"/>
        <v>0</v>
      </c>
      <c r="W358" s="722">
        <f t="shared" si="115"/>
        <v>0</v>
      </c>
      <c r="X358" s="442"/>
      <c r="Y358" s="442"/>
      <c r="Z358" s="442"/>
      <c r="AA358" s="442"/>
      <c r="AB358" s="442"/>
      <c r="AC358" s="442"/>
      <c r="AD358" s="442"/>
      <c r="AE358" s="442"/>
      <c r="AF358" s="442"/>
      <c r="AG358" s="442"/>
      <c r="AH358" s="442"/>
      <c r="AI358" s="442"/>
      <c r="AJ358" s="442"/>
      <c r="AK358" s="442"/>
      <c r="AL358" s="442"/>
      <c r="AM358" s="442"/>
      <c r="AN358" s="442"/>
      <c r="AO358" s="442"/>
      <c r="AP358" s="442"/>
      <c r="AQ358" s="442"/>
      <c r="AR358" s="442"/>
      <c r="AS358" s="442"/>
      <c r="AT358" s="442"/>
      <c r="AU358" s="442"/>
      <c r="AV358" s="442"/>
      <c r="AW358" s="442"/>
      <c r="AX358" s="442"/>
      <c r="AY358" s="442"/>
      <c r="AZ358" s="442"/>
    </row>
    <row r="359" spans="2:52" ht="20.100000000000001" hidden="1" customHeight="1" outlineLevel="1">
      <c r="B359" s="434"/>
      <c r="C359" s="1002"/>
      <c r="D359" s="1003"/>
      <c r="E359" s="1003"/>
      <c r="F359" s="1004"/>
      <c r="G359" s="1005"/>
      <c r="H359" s="1006"/>
      <c r="I359" s="1006"/>
      <c r="J359" s="1006"/>
      <c r="K359" s="1007"/>
      <c r="L359" s="715"/>
      <c r="M359" s="715"/>
      <c r="N359" s="715"/>
      <c r="O359" s="715"/>
      <c r="P359" s="715"/>
      <c r="Q359" s="715"/>
      <c r="R359" s="715"/>
      <c r="S359" s="716"/>
      <c r="T359" s="717"/>
      <c r="U359" s="720">
        <f t="shared" si="113"/>
        <v>0</v>
      </c>
      <c r="V359" s="721">
        <f t="shared" si="114"/>
        <v>0</v>
      </c>
      <c r="W359" s="722">
        <f t="shared" si="115"/>
        <v>0</v>
      </c>
      <c r="X359" s="442"/>
      <c r="Y359" s="442"/>
      <c r="Z359" s="442"/>
      <c r="AA359" s="442"/>
      <c r="AB359" s="442"/>
      <c r="AC359" s="442"/>
      <c r="AD359" s="442"/>
      <c r="AE359" s="442"/>
      <c r="AF359" s="442"/>
      <c r="AG359" s="442"/>
      <c r="AH359" s="442"/>
      <c r="AI359" s="442"/>
      <c r="AJ359" s="442"/>
      <c r="AK359" s="442"/>
      <c r="AL359" s="442"/>
      <c r="AM359" s="442"/>
      <c r="AN359" s="442"/>
      <c r="AO359" s="442"/>
      <c r="AP359" s="442"/>
      <c r="AQ359" s="442"/>
      <c r="AR359" s="442"/>
      <c r="AS359" s="442"/>
      <c r="AT359" s="442"/>
      <c r="AU359" s="442"/>
      <c r="AV359" s="442"/>
      <c r="AW359" s="442"/>
      <c r="AX359" s="442"/>
      <c r="AY359" s="442"/>
      <c r="AZ359" s="442"/>
    </row>
    <row r="360" spans="2:52" s="19" customFormat="1" ht="9.9499999999999993" hidden="1" customHeight="1" outlineLevel="1">
      <c r="B360" s="435"/>
      <c r="C360" s="437"/>
      <c r="D360" s="437"/>
      <c r="E360" s="437"/>
      <c r="F360" s="437"/>
      <c r="G360" s="666"/>
      <c r="H360" s="666"/>
      <c r="I360" s="666"/>
      <c r="J360" s="666"/>
      <c r="K360" s="666"/>
      <c r="L360" s="438"/>
      <c r="M360" s="438"/>
      <c r="N360" s="438"/>
      <c r="O360" s="438"/>
      <c r="P360" s="438"/>
      <c r="Q360" s="438"/>
      <c r="R360" s="438"/>
      <c r="S360" s="438"/>
      <c r="T360" s="439"/>
      <c r="U360" s="439"/>
      <c r="V360" s="439"/>
      <c r="W360" s="667"/>
      <c r="X360" s="668"/>
      <c r="Y360" s="668"/>
      <c r="Z360" s="668"/>
      <c r="AA360" s="668"/>
      <c r="AB360" s="668"/>
      <c r="AC360" s="668"/>
      <c r="AD360" s="668"/>
      <c r="AE360" s="668"/>
      <c r="AF360" s="668"/>
      <c r="AG360" s="668"/>
      <c r="AH360" s="668"/>
      <c r="AI360" s="668"/>
      <c r="AJ360" s="668"/>
      <c r="AK360" s="668"/>
      <c r="AL360" s="668"/>
      <c r="AM360" s="668"/>
      <c r="AN360" s="668"/>
      <c r="AO360" s="668"/>
      <c r="AP360" s="668"/>
      <c r="AQ360" s="668"/>
      <c r="AR360" s="668"/>
      <c r="AS360" s="668"/>
      <c r="AT360" s="668"/>
      <c r="AU360" s="668"/>
      <c r="AV360" s="668"/>
      <c r="AW360" s="668"/>
      <c r="AX360" s="668"/>
      <c r="AY360" s="668"/>
      <c r="AZ360" s="668"/>
    </row>
    <row r="361" spans="2:52" ht="20.100000000000001" customHeight="1" collapsed="1">
      <c r="B361" s="32">
        <f>B349+1</f>
        <v>30</v>
      </c>
      <c r="C361" s="1013"/>
      <c r="D361" s="1014"/>
      <c r="E361" s="1014"/>
      <c r="F361" s="1015"/>
      <c r="G361" s="1016"/>
      <c r="H361" s="1017"/>
      <c r="I361" s="1017"/>
      <c r="J361" s="1017"/>
      <c r="K361" s="1018"/>
      <c r="L361" s="701">
        <f t="shared" ref="L361:R361" si="116">SUM(L362:L371)</f>
        <v>0</v>
      </c>
      <c r="M361" s="702">
        <f t="shared" si="116"/>
        <v>0</v>
      </c>
      <c r="N361" s="703">
        <f t="shared" si="116"/>
        <v>0</v>
      </c>
      <c r="O361" s="703">
        <f t="shared" si="116"/>
        <v>0</v>
      </c>
      <c r="P361" s="702">
        <f t="shared" si="116"/>
        <v>0</v>
      </c>
      <c r="Q361" s="704">
        <f t="shared" si="116"/>
        <v>0</v>
      </c>
      <c r="R361" s="701">
        <f t="shared" si="116"/>
        <v>0</v>
      </c>
      <c r="S361" s="705">
        <v>1</v>
      </c>
      <c r="T361" s="706">
        <f>(S362*T362)+(S363*T363)+(S364*T364)+(S365*T365)+(S366*T366)+(S367*T367)+(S368*T368)+(S369*T369)+(S370*T370)+(S371*T371)</f>
        <v>0</v>
      </c>
      <c r="U361" s="665">
        <f t="shared" ref="U361:U371" si="117">S361*T361*(1+MGKZ)*(1+Gewinn)*(1+Sicherheit)</f>
        <v>0</v>
      </c>
      <c r="V361" s="643">
        <f t="shared" ref="V361:V371" si="118">R361*Fertigung</f>
        <v>0</v>
      </c>
      <c r="W361" s="50">
        <f t="shared" ref="W361:W371" si="119">L361*$E$6+M361*$M$6+N361*$M$7+O361*$M$8+P361*$E$7+Q361*$M$9+U361+V361</f>
        <v>0</v>
      </c>
      <c r="X361" s="442"/>
      <c r="Y361" s="442"/>
      <c r="Z361" s="442"/>
      <c r="AA361" s="442"/>
      <c r="AB361" s="442"/>
      <c r="AC361" s="442"/>
      <c r="AD361" s="442"/>
      <c r="AE361" s="442"/>
      <c r="AF361" s="442"/>
      <c r="AG361" s="442"/>
      <c r="AH361" s="442"/>
      <c r="AI361" s="442"/>
      <c r="AJ361" s="442"/>
      <c r="AK361" s="442"/>
      <c r="AL361" s="442"/>
      <c r="AM361" s="442"/>
      <c r="AN361" s="442"/>
      <c r="AO361" s="442"/>
      <c r="AP361" s="442"/>
      <c r="AQ361" s="442"/>
      <c r="AR361" s="442"/>
      <c r="AS361" s="442"/>
      <c r="AT361" s="442"/>
      <c r="AU361" s="442"/>
      <c r="AV361" s="442"/>
      <c r="AW361" s="442"/>
      <c r="AX361" s="442"/>
      <c r="AY361" s="442"/>
      <c r="AZ361" s="442"/>
    </row>
    <row r="362" spans="2:52" ht="20.100000000000001" hidden="1" customHeight="1" outlineLevel="1">
      <c r="B362" s="433"/>
      <c r="C362" s="1002"/>
      <c r="D362" s="1003"/>
      <c r="E362" s="1003"/>
      <c r="F362" s="1004"/>
      <c r="G362" s="1005"/>
      <c r="H362" s="1006"/>
      <c r="I362" s="1006"/>
      <c r="J362" s="1006"/>
      <c r="K362" s="1007"/>
      <c r="L362" s="715"/>
      <c r="M362" s="715"/>
      <c r="N362" s="715"/>
      <c r="O362" s="715"/>
      <c r="P362" s="715"/>
      <c r="Q362" s="715"/>
      <c r="R362" s="715"/>
      <c r="S362" s="716"/>
      <c r="T362" s="717"/>
      <c r="U362" s="720">
        <f t="shared" si="117"/>
        <v>0</v>
      </c>
      <c r="V362" s="721">
        <f t="shared" si="118"/>
        <v>0</v>
      </c>
      <c r="W362" s="722">
        <f t="shared" si="119"/>
        <v>0</v>
      </c>
      <c r="X362" s="442"/>
      <c r="Y362" s="442"/>
      <c r="Z362" s="442"/>
      <c r="AA362" s="442"/>
      <c r="AB362" s="442"/>
      <c r="AC362" s="442"/>
      <c r="AD362" s="442"/>
      <c r="AE362" s="442"/>
      <c r="AF362" s="442"/>
      <c r="AG362" s="442"/>
      <c r="AH362" s="442"/>
      <c r="AI362" s="442"/>
      <c r="AJ362" s="442"/>
      <c r="AK362" s="442"/>
      <c r="AL362" s="442"/>
      <c r="AM362" s="442"/>
      <c r="AN362" s="442"/>
      <c r="AO362" s="442"/>
      <c r="AP362" s="442"/>
      <c r="AQ362" s="442"/>
      <c r="AR362" s="442"/>
      <c r="AS362" s="442"/>
      <c r="AT362" s="442"/>
      <c r="AU362" s="442"/>
      <c r="AV362" s="442"/>
      <c r="AW362" s="442"/>
      <c r="AX362" s="442"/>
      <c r="AY362" s="442"/>
      <c r="AZ362" s="442"/>
    </row>
    <row r="363" spans="2:52" ht="20.100000000000001" hidden="1" customHeight="1" outlineLevel="1">
      <c r="B363" s="434"/>
      <c r="C363" s="1002"/>
      <c r="D363" s="1003"/>
      <c r="E363" s="1003"/>
      <c r="F363" s="1004"/>
      <c r="G363" s="1005"/>
      <c r="H363" s="1006"/>
      <c r="I363" s="1006"/>
      <c r="J363" s="1006"/>
      <c r="K363" s="1007"/>
      <c r="L363" s="715"/>
      <c r="M363" s="715"/>
      <c r="N363" s="715"/>
      <c r="O363" s="715"/>
      <c r="P363" s="715"/>
      <c r="Q363" s="715"/>
      <c r="R363" s="715"/>
      <c r="S363" s="716"/>
      <c r="T363" s="717"/>
      <c r="U363" s="720">
        <f t="shared" si="117"/>
        <v>0</v>
      </c>
      <c r="V363" s="721">
        <f t="shared" si="118"/>
        <v>0</v>
      </c>
      <c r="W363" s="722">
        <f t="shared" si="119"/>
        <v>0</v>
      </c>
      <c r="X363" s="442"/>
      <c r="Y363" s="442"/>
      <c r="Z363" s="442"/>
      <c r="AA363" s="442"/>
      <c r="AB363" s="442"/>
      <c r="AC363" s="442"/>
      <c r="AD363" s="442"/>
      <c r="AE363" s="442"/>
      <c r="AF363" s="442"/>
      <c r="AG363" s="442"/>
      <c r="AH363" s="442"/>
      <c r="AI363" s="442"/>
      <c r="AJ363" s="442"/>
      <c r="AK363" s="442"/>
      <c r="AL363" s="442"/>
      <c r="AM363" s="442"/>
      <c r="AN363" s="442"/>
      <c r="AO363" s="442"/>
      <c r="AP363" s="442"/>
      <c r="AQ363" s="442"/>
      <c r="AR363" s="442"/>
      <c r="AS363" s="442"/>
      <c r="AT363" s="442"/>
      <c r="AU363" s="442"/>
      <c r="AV363" s="442"/>
      <c r="AW363" s="442"/>
      <c r="AX363" s="442"/>
      <c r="AY363" s="442"/>
      <c r="AZ363" s="442"/>
    </row>
    <row r="364" spans="2:52" ht="20.100000000000001" hidden="1" customHeight="1" outlineLevel="1">
      <c r="B364" s="434"/>
      <c r="C364" s="1002"/>
      <c r="D364" s="1003"/>
      <c r="E364" s="1003"/>
      <c r="F364" s="1004"/>
      <c r="G364" s="1005"/>
      <c r="H364" s="1006"/>
      <c r="I364" s="1006"/>
      <c r="J364" s="1006"/>
      <c r="K364" s="1007"/>
      <c r="L364" s="715"/>
      <c r="M364" s="715"/>
      <c r="N364" s="715"/>
      <c r="O364" s="715"/>
      <c r="P364" s="715"/>
      <c r="Q364" s="715"/>
      <c r="R364" s="715"/>
      <c r="S364" s="716"/>
      <c r="T364" s="717"/>
      <c r="U364" s="720">
        <f t="shared" si="117"/>
        <v>0</v>
      </c>
      <c r="V364" s="721">
        <f t="shared" si="118"/>
        <v>0</v>
      </c>
      <c r="W364" s="722">
        <f t="shared" si="119"/>
        <v>0</v>
      </c>
      <c r="X364" s="442"/>
      <c r="Y364" s="442"/>
      <c r="Z364" s="442"/>
      <c r="AA364" s="442"/>
      <c r="AB364" s="442"/>
      <c r="AC364" s="442"/>
      <c r="AD364" s="442"/>
      <c r="AE364" s="442"/>
      <c r="AF364" s="442"/>
      <c r="AG364" s="442"/>
      <c r="AH364" s="442"/>
      <c r="AI364" s="442"/>
      <c r="AJ364" s="442"/>
      <c r="AK364" s="442"/>
      <c r="AL364" s="442"/>
      <c r="AM364" s="442"/>
      <c r="AN364" s="442"/>
      <c r="AO364" s="442"/>
      <c r="AP364" s="442"/>
      <c r="AQ364" s="442"/>
      <c r="AR364" s="442"/>
      <c r="AS364" s="442"/>
      <c r="AT364" s="442"/>
      <c r="AU364" s="442"/>
      <c r="AV364" s="442"/>
      <c r="AW364" s="442"/>
      <c r="AX364" s="442"/>
      <c r="AY364" s="442"/>
      <c r="AZ364" s="442"/>
    </row>
    <row r="365" spans="2:52" ht="20.100000000000001" hidden="1" customHeight="1" outlineLevel="1">
      <c r="B365" s="434"/>
      <c r="C365" s="1002"/>
      <c r="D365" s="1003"/>
      <c r="E365" s="1003"/>
      <c r="F365" s="1004"/>
      <c r="G365" s="1005"/>
      <c r="H365" s="1006"/>
      <c r="I365" s="1006"/>
      <c r="J365" s="1006"/>
      <c r="K365" s="1007"/>
      <c r="L365" s="715"/>
      <c r="M365" s="715"/>
      <c r="N365" s="715"/>
      <c r="O365" s="715"/>
      <c r="P365" s="715"/>
      <c r="Q365" s="715"/>
      <c r="R365" s="715"/>
      <c r="S365" s="716"/>
      <c r="T365" s="717"/>
      <c r="U365" s="720">
        <f t="shared" si="117"/>
        <v>0</v>
      </c>
      <c r="V365" s="721">
        <f t="shared" si="118"/>
        <v>0</v>
      </c>
      <c r="W365" s="722">
        <f t="shared" si="119"/>
        <v>0</v>
      </c>
      <c r="X365" s="442"/>
      <c r="Y365" s="442"/>
      <c r="Z365" s="442"/>
      <c r="AA365" s="442"/>
      <c r="AB365" s="442"/>
      <c r="AC365" s="442"/>
      <c r="AD365" s="442"/>
      <c r="AE365" s="442"/>
      <c r="AF365" s="442"/>
      <c r="AG365" s="442"/>
      <c r="AH365" s="442"/>
      <c r="AI365" s="442"/>
      <c r="AJ365" s="442"/>
      <c r="AK365" s="442"/>
      <c r="AL365" s="442"/>
      <c r="AM365" s="442"/>
      <c r="AN365" s="442"/>
      <c r="AO365" s="442"/>
      <c r="AP365" s="442"/>
      <c r="AQ365" s="442"/>
      <c r="AR365" s="442"/>
      <c r="AS365" s="442"/>
      <c r="AT365" s="442"/>
      <c r="AU365" s="442"/>
      <c r="AV365" s="442"/>
      <c r="AW365" s="442"/>
      <c r="AX365" s="442"/>
      <c r="AY365" s="442"/>
      <c r="AZ365" s="442"/>
    </row>
    <row r="366" spans="2:52" ht="20.100000000000001" hidden="1" customHeight="1" outlineLevel="1">
      <c r="B366" s="434"/>
      <c r="C366" s="1002"/>
      <c r="D366" s="1003"/>
      <c r="E366" s="1003"/>
      <c r="F366" s="1004"/>
      <c r="G366" s="1005"/>
      <c r="H366" s="1006"/>
      <c r="I366" s="1006"/>
      <c r="J366" s="1006"/>
      <c r="K366" s="1007"/>
      <c r="L366" s="715"/>
      <c r="M366" s="715"/>
      <c r="N366" s="715"/>
      <c r="O366" s="715"/>
      <c r="P366" s="715"/>
      <c r="Q366" s="715"/>
      <c r="R366" s="715"/>
      <c r="S366" s="716"/>
      <c r="T366" s="717"/>
      <c r="U366" s="720">
        <f t="shared" si="117"/>
        <v>0</v>
      </c>
      <c r="V366" s="721">
        <f t="shared" si="118"/>
        <v>0</v>
      </c>
      <c r="W366" s="722">
        <f t="shared" si="119"/>
        <v>0</v>
      </c>
      <c r="X366" s="442"/>
      <c r="Y366" s="442"/>
      <c r="Z366" s="442"/>
      <c r="AA366" s="442"/>
      <c r="AB366" s="442"/>
      <c r="AC366" s="442"/>
      <c r="AD366" s="442"/>
      <c r="AE366" s="442"/>
      <c r="AF366" s="442"/>
      <c r="AG366" s="442"/>
      <c r="AH366" s="442"/>
      <c r="AI366" s="442"/>
      <c r="AJ366" s="442"/>
      <c r="AK366" s="442"/>
      <c r="AL366" s="442"/>
      <c r="AM366" s="442"/>
      <c r="AN366" s="442"/>
      <c r="AO366" s="442"/>
      <c r="AP366" s="442"/>
      <c r="AQ366" s="442"/>
      <c r="AR366" s="442"/>
      <c r="AS366" s="442"/>
      <c r="AT366" s="442"/>
      <c r="AU366" s="442"/>
      <c r="AV366" s="442"/>
      <c r="AW366" s="442"/>
      <c r="AX366" s="442"/>
      <c r="AY366" s="442"/>
      <c r="AZ366" s="442"/>
    </row>
    <row r="367" spans="2:52" ht="20.100000000000001" hidden="1" customHeight="1" outlineLevel="1">
      <c r="B367" s="434"/>
      <c r="C367" s="1002"/>
      <c r="D367" s="1003"/>
      <c r="E367" s="1003"/>
      <c r="F367" s="1004"/>
      <c r="G367" s="1005"/>
      <c r="H367" s="1006"/>
      <c r="I367" s="1006"/>
      <c r="J367" s="1006"/>
      <c r="K367" s="1007"/>
      <c r="L367" s="715"/>
      <c r="M367" s="715"/>
      <c r="N367" s="715"/>
      <c r="O367" s="715"/>
      <c r="P367" s="715"/>
      <c r="Q367" s="715"/>
      <c r="R367" s="715"/>
      <c r="S367" s="716"/>
      <c r="T367" s="717"/>
      <c r="U367" s="720">
        <f t="shared" si="117"/>
        <v>0</v>
      </c>
      <c r="V367" s="721">
        <f t="shared" si="118"/>
        <v>0</v>
      </c>
      <c r="W367" s="722">
        <f t="shared" si="119"/>
        <v>0</v>
      </c>
      <c r="X367" s="442"/>
      <c r="Y367" s="442"/>
      <c r="Z367" s="442"/>
      <c r="AA367" s="442"/>
      <c r="AB367" s="442"/>
      <c r="AC367" s="442"/>
      <c r="AD367" s="442"/>
      <c r="AE367" s="442"/>
      <c r="AF367" s="442"/>
      <c r="AG367" s="442"/>
      <c r="AH367" s="442"/>
      <c r="AI367" s="442"/>
      <c r="AJ367" s="442"/>
      <c r="AK367" s="442"/>
      <c r="AL367" s="442"/>
      <c r="AM367" s="442"/>
      <c r="AN367" s="442"/>
      <c r="AO367" s="442"/>
      <c r="AP367" s="442"/>
      <c r="AQ367" s="442"/>
      <c r="AR367" s="442"/>
      <c r="AS367" s="442"/>
      <c r="AT367" s="442"/>
      <c r="AU367" s="442"/>
      <c r="AV367" s="442"/>
      <c r="AW367" s="442"/>
      <c r="AX367" s="442"/>
      <c r="AY367" s="442"/>
      <c r="AZ367" s="442"/>
    </row>
    <row r="368" spans="2:52" ht="20.100000000000001" hidden="1" customHeight="1" outlineLevel="1">
      <c r="B368" s="434"/>
      <c r="C368" s="1002"/>
      <c r="D368" s="1003"/>
      <c r="E368" s="1003"/>
      <c r="F368" s="1004"/>
      <c r="G368" s="1005"/>
      <c r="H368" s="1006"/>
      <c r="I368" s="1006"/>
      <c r="J368" s="1006"/>
      <c r="K368" s="1007"/>
      <c r="L368" s="715"/>
      <c r="M368" s="715"/>
      <c r="N368" s="715"/>
      <c r="O368" s="715"/>
      <c r="P368" s="715"/>
      <c r="Q368" s="715"/>
      <c r="R368" s="715"/>
      <c r="S368" s="716"/>
      <c r="T368" s="717"/>
      <c r="U368" s="720">
        <f t="shared" si="117"/>
        <v>0</v>
      </c>
      <c r="V368" s="721">
        <f t="shared" si="118"/>
        <v>0</v>
      </c>
      <c r="W368" s="722">
        <f t="shared" si="119"/>
        <v>0</v>
      </c>
      <c r="X368" s="442"/>
      <c r="Y368" s="442"/>
      <c r="Z368" s="442"/>
      <c r="AA368" s="442"/>
      <c r="AB368" s="442"/>
      <c r="AC368" s="442"/>
      <c r="AD368" s="442"/>
      <c r="AE368" s="442"/>
      <c r="AF368" s="442"/>
      <c r="AG368" s="442"/>
      <c r="AH368" s="442"/>
      <c r="AI368" s="442"/>
      <c r="AJ368" s="442"/>
      <c r="AK368" s="442"/>
      <c r="AL368" s="442"/>
      <c r="AM368" s="442"/>
      <c r="AN368" s="442"/>
      <c r="AO368" s="442"/>
      <c r="AP368" s="442"/>
      <c r="AQ368" s="442"/>
      <c r="AR368" s="442"/>
      <c r="AS368" s="442"/>
      <c r="AT368" s="442"/>
      <c r="AU368" s="442"/>
      <c r="AV368" s="442"/>
      <c r="AW368" s="442"/>
      <c r="AX368" s="442"/>
      <c r="AY368" s="442"/>
      <c r="AZ368" s="442"/>
    </row>
    <row r="369" spans="2:52" ht="20.100000000000001" hidden="1" customHeight="1" outlineLevel="1">
      <c r="B369" s="434"/>
      <c r="C369" s="1002"/>
      <c r="D369" s="1003"/>
      <c r="E369" s="1003"/>
      <c r="F369" s="1004"/>
      <c r="G369" s="1005"/>
      <c r="H369" s="1006"/>
      <c r="I369" s="1006"/>
      <c r="J369" s="1006"/>
      <c r="K369" s="1007"/>
      <c r="L369" s="715"/>
      <c r="M369" s="715"/>
      <c r="N369" s="715"/>
      <c r="O369" s="715"/>
      <c r="P369" s="715"/>
      <c r="Q369" s="715"/>
      <c r="R369" s="715"/>
      <c r="S369" s="716"/>
      <c r="T369" s="717"/>
      <c r="U369" s="720">
        <f t="shared" si="117"/>
        <v>0</v>
      </c>
      <c r="V369" s="721">
        <f t="shared" si="118"/>
        <v>0</v>
      </c>
      <c r="W369" s="722">
        <f t="shared" si="119"/>
        <v>0</v>
      </c>
      <c r="X369" s="442"/>
      <c r="Y369" s="442"/>
      <c r="Z369" s="442"/>
      <c r="AA369" s="442"/>
      <c r="AB369" s="442"/>
      <c r="AC369" s="442"/>
      <c r="AD369" s="442"/>
      <c r="AE369" s="442"/>
      <c r="AF369" s="442"/>
      <c r="AG369" s="442"/>
      <c r="AH369" s="442"/>
      <c r="AI369" s="442"/>
      <c r="AJ369" s="442"/>
      <c r="AK369" s="442"/>
      <c r="AL369" s="442"/>
      <c r="AM369" s="442"/>
      <c r="AN369" s="442"/>
      <c r="AO369" s="442"/>
      <c r="AP369" s="442"/>
      <c r="AQ369" s="442"/>
      <c r="AR369" s="442"/>
      <c r="AS369" s="442"/>
      <c r="AT369" s="442"/>
      <c r="AU369" s="442"/>
      <c r="AV369" s="442"/>
      <c r="AW369" s="442"/>
      <c r="AX369" s="442"/>
      <c r="AY369" s="442"/>
      <c r="AZ369" s="442"/>
    </row>
    <row r="370" spans="2:52" ht="20.100000000000001" hidden="1" customHeight="1" outlineLevel="1">
      <c r="B370" s="434"/>
      <c r="C370" s="1002"/>
      <c r="D370" s="1003"/>
      <c r="E370" s="1003"/>
      <c r="F370" s="1004"/>
      <c r="G370" s="1005"/>
      <c r="H370" s="1006"/>
      <c r="I370" s="1006"/>
      <c r="J370" s="1006"/>
      <c r="K370" s="1007"/>
      <c r="L370" s="715"/>
      <c r="M370" s="715"/>
      <c r="N370" s="715"/>
      <c r="O370" s="715"/>
      <c r="P370" s="715"/>
      <c r="Q370" s="715"/>
      <c r="R370" s="715"/>
      <c r="S370" s="716"/>
      <c r="T370" s="717"/>
      <c r="U370" s="720">
        <f t="shared" si="117"/>
        <v>0</v>
      </c>
      <c r="V370" s="721">
        <f t="shared" si="118"/>
        <v>0</v>
      </c>
      <c r="W370" s="722">
        <f t="shared" si="119"/>
        <v>0</v>
      </c>
      <c r="X370" s="442"/>
      <c r="Y370" s="442"/>
      <c r="Z370" s="442"/>
      <c r="AA370" s="442"/>
      <c r="AB370" s="442"/>
      <c r="AC370" s="442"/>
      <c r="AD370" s="442"/>
      <c r="AE370" s="442"/>
      <c r="AF370" s="442"/>
      <c r="AG370" s="442"/>
      <c r="AH370" s="442"/>
      <c r="AI370" s="442"/>
      <c r="AJ370" s="442"/>
      <c r="AK370" s="442"/>
      <c r="AL370" s="442"/>
      <c r="AM370" s="442"/>
      <c r="AN370" s="442"/>
      <c r="AO370" s="442"/>
      <c r="AP370" s="442"/>
      <c r="AQ370" s="442"/>
      <c r="AR370" s="442"/>
      <c r="AS370" s="442"/>
      <c r="AT370" s="442"/>
      <c r="AU370" s="442"/>
      <c r="AV370" s="442"/>
      <c r="AW370" s="442"/>
      <c r="AX370" s="442"/>
      <c r="AY370" s="442"/>
      <c r="AZ370" s="442"/>
    </row>
    <row r="371" spans="2:52" ht="20.100000000000001" hidden="1" customHeight="1" outlineLevel="1">
      <c r="B371" s="434"/>
      <c r="C371" s="1002"/>
      <c r="D371" s="1003"/>
      <c r="E371" s="1003"/>
      <c r="F371" s="1004"/>
      <c r="G371" s="1005"/>
      <c r="H371" s="1006"/>
      <c r="I371" s="1006"/>
      <c r="J371" s="1006"/>
      <c r="K371" s="1007"/>
      <c r="L371" s="715"/>
      <c r="M371" s="715"/>
      <c r="N371" s="715"/>
      <c r="O371" s="715"/>
      <c r="P371" s="715"/>
      <c r="Q371" s="715"/>
      <c r="R371" s="715"/>
      <c r="S371" s="716"/>
      <c r="T371" s="717"/>
      <c r="U371" s="720">
        <f t="shared" si="117"/>
        <v>0</v>
      </c>
      <c r="V371" s="721">
        <f t="shared" si="118"/>
        <v>0</v>
      </c>
      <c r="W371" s="722">
        <f t="shared" si="119"/>
        <v>0</v>
      </c>
      <c r="X371" s="442"/>
      <c r="Y371" s="442"/>
      <c r="Z371" s="442"/>
      <c r="AA371" s="442"/>
      <c r="AB371" s="442"/>
      <c r="AC371" s="442"/>
      <c r="AD371" s="442"/>
      <c r="AE371" s="442"/>
      <c r="AF371" s="442"/>
      <c r="AG371" s="442"/>
      <c r="AH371" s="442"/>
      <c r="AI371" s="442"/>
      <c r="AJ371" s="442"/>
      <c r="AK371" s="442"/>
      <c r="AL371" s="442"/>
      <c r="AM371" s="442"/>
      <c r="AN371" s="442"/>
      <c r="AO371" s="442"/>
      <c r="AP371" s="442"/>
      <c r="AQ371" s="442"/>
      <c r="AR371" s="442"/>
      <c r="AS371" s="442"/>
      <c r="AT371" s="442"/>
      <c r="AU371" s="442"/>
      <c r="AV371" s="442"/>
      <c r="AW371" s="442"/>
      <c r="AX371" s="442"/>
      <c r="AY371" s="442"/>
      <c r="AZ371" s="442"/>
    </row>
    <row r="372" spans="2:52" ht="9.9499999999999993" hidden="1" customHeight="1" outlineLevel="1">
      <c r="B372" s="435"/>
      <c r="C372" s="437"/>
      <c r="D372" s="437"/>
      <c r="E372" s="437"/>
      <c r="F372" s="437"/>
      <c r="G372" s="436"/>
      <c r="H372" s="436"/>
      <c r="I372" s="436"/>
      <c r="J372" s="436"/>
      <c r="K372" s="436"/>
      <c r="L372" s="438"/>
      <c r="M372" s="438"/>
      <c r="N372" s="438"/>
      <c r="O372" s="438"/>
      <c r="P372" s="438"/>
      <c r="Q372" s="438"/>
      <c r="R372" s="438"/>
      <c r="S372" s="438"/>
      <c r="T372" s="439"/>
      <c r="U372" s="432"/>
      <c r="V372" s="432"/>
      <c r="W372" s="431"/>
      <c r="X372" s="442"/>
      <c r="Y372" s="442"/>
      <c r="Z372" s="442"/>
      <c r="AA372" s="442"/>
      <c r="AB372" s="442"/>
      <c r="AC372" s="442"/>
      <c r="AD372" s="442"/>
      <c r="AE372" s="442"/>
      <c r="AF372" s="442"/>
      <c r="AG372" s="442"/>
      <c r="AH372" s="442"/>
      <c r="AI372" s="442"/>
      <c r="AJ372" s="442"/>
      <c r="AK372" s="442"/>
      <c r="AL372" s="442"/>
      <c r="AM372" s="442"/>
      <c r="AN372" s="442"/>
      <c r="AO372" s="442"/>
      <c r="AP372" s="442"/>
      <c r="AQ372" s="442"/>
      <c r="AR372" s="442"/>
      <c r="AS372" s="442"/>
      <c r="AT372" s="442"/>
      <c r="AU372" s="442"/>
      <c r="AV372" s="442"/>
      <c r="AW372" s="442"/>
      <c r="AX372" s="442"/>
      <c r="AY372" s="442"/>
      <c r="AZ372" s="442"/>
    </row>
    <row r="373" spans="2:52" ht="3" customHeight="1" collapsed="1" thickBot="1">
      <c r="B373" s="503"/>
      <c r="C373" s="1008"/>
      <c r="D373" s="1009"/>
      <c r="E373" s="1009"/>
      <c r="F373" s="1010"/>
      <c r="G373" s="1011"/>
      <c r="H373" s="1012"/>
      <c r="I373" s="1012"/>
      <c r="J373" s="523"/>
      <c r="K373" s="498"/>
      <c r="L373" s="499"/>
      <c r="M373" s="499"/>
      <c r="N373" s="499"/>
      <c r="O373" s="499"/>
      <c r="P373" s="499"/>
      <c r="Q373" s="499"/>
      <c r="R373" s="499"/>
      <c r="S373" s="49"/>
      <c r="T373" s="500"/>
      <c r="U373" s="501"/>
      <c r="V373" s="501"/>
      <c r="W373" s="502"/>
      <c r="X373" s="442"/>
      <c r="Y373" s="442"/>
      <c r="Z373" s="442"/>
      <c r="AA373" s="442"/>
      <c r="AB373" s="442"/>
      <c r="AC373" s="442"/>
      <c r="AD373" s="442"/>
      <c r="AE373" s="442"/>
      <c r="AF373" s="442"/>
      <c r="AG373" s="442"/>
      <c r="AH373" s="442"/>
      <c r="AI373" s="442"/>
      <c r="AJ373" s="442"/>
      <c r="AK373" s="442"/>
      <c r="AL373" s="442"/>
      <c r="AM373" s="442"/>
      <c r="AN373" s="442"/>
      <c r="AO373" s="442"/>
      <c r="AP373" s="442"/>
      <c r="AQ373" s="442"/>
      <c r="AR373" s="442"/>
      <c r="AS373" s="442"/>
      <c r="AT373" s="442"/>
      <c r="AU373" s="442"/>
      <c r="AV373" s="442"/>
      <c r="AW373" s="442"/>
      <c r="AX373" s="442"/>
      <c r="AY373" s="442"/>
      <c r="AZ373" s="442"/>
    </row>
    <row r="374" spans="2:52" ht="13.5" customHeight="1">
      <c r="F374" s="3"/>
      <c r="G374" s="3"/>
      <c r="H374" s="3"/>
      <c r="I374" s="3"/>
      <c r="J374" s="3"/>
      <c r="K374" s="4"/>
      <c r="L374" s="10"/>
      <c r="M374" s="10"/>
      <c r="N374" s="10"/>
      <c r="O374" s="10"/>
      <c r="P374" s="10"/>
      <c r="Q374" s="10"/>
      <c r="R374" s="10"/>
      <c r="S374" s="10"/>
      <c r="V374" s="10"/>
      <c r="W374" s="16"/>
      <c r="X374" s="442"/>
      <c r="Y374" s="442"/>
      <c r="Z374" s="442"/>
      <c r="AA374" s="442"/>
      <c r="AB374" s="442"/>
      <c r="AC374" s="442"/>
      <c r="AD374" s="442"/>
      <c r="AE374" s="442"/>
      <c r="AF374" s="442"/>
      <c r="AG374" s="442"/>
      <c r="AH374" s="442"/>
      <c r="AI374" s="442"/>
      <c r="AJ374" s="442"/>
      <c r="AK374" s="442"/>
      <c r="AL374" s="442"/>
      <c r="AM374" s="442"/>
      <c r="AN374" s="442"/>
      <c r="AO374" s="442"/>
      <c r="AP374" s="442"/>
      <c r="AQ374" s="442"/>
      <c r="AR374" s="442"/>
      <c r="AS374" s="442"/>
      <c r="AT374" s="442"/>
      <c r="AU374" s="442"/>
      <c r="AV374" s="442"/>
      <c r="AW374" s="442"/>
      <c r="AX374" s="442"/>
      <c r="AY374" s="442"/>
      <c r="AZ374" s="442"/>
    </row>
    <row r="375" spans="2:52">
      <c r="X375" s="442"/>
      <c r="Y375" s="442"/>
      <c r="Z375" s="442"/>
      <c r="AA375" s="442"/>
      <c r="AB375" s="442"/>
      <c r="AC375" s="442"/>
      <c r="AD375" s="442"/>
      <c r="AE375" s="442"/>
      <c r="AF375" s="442"/>
      <c r="AG375" s="442"/>
      <c r="AH375" s="442"/>
      <c r="AI375" s="442"/>
      <c r="AJ375" s="442"/>
      <c r="AK375" s="442"/>
      <c r="AL375" s="442"/>
      <c r="AM375" s="442"/>
      <c r="AN375" s="442"/>
      <c r="AO375" s="442"/>
      <c r="AP375" s="442"/>
      <c r="AQ375" s="442"/>
      <c r="AR375" s="442"/>
      <c r="AS375" s="442"/>
      <c r="AT375" s="442"/>
      <c r="AU375" s="442"/>
      <c r="AV375" s="442"/>
      <c r="AW375" s="442"/>
      <c r="AX375" s="442"/>
      <c r="AY375" s="442"/>
      <c r="AZ375" s="442"/>
    </row>
    <row r="376" spans="2:52">
      <c r="X376" s="442"/>
      <c r="Y376" s="442"/>
      <c r="Z376" s="442"/>
      <c r="AA376" s="442"/>
      <c r="AB376" s="442"/>
      <c r="AC376" s="442"/>
      <c r="AD376" s="442"/>
      <c r="AE376" s="442"/>
      <c r="AF376" s="442"/>
      <c r="AG376" s="442"/>
      <c r="AH376" s="442"/>
      <c r="AI376" s="442"/>
      <c r="AJ376" s="442"/>
      <c r="AK376" s="442"/>
      <c r="AL376" s="442"/>
      <c r="AM376" s="442"/>
      <c r="AN376" s="442"/>
      <c r="AO376" s="442"/>
      <c r="AP376" s="442"/>
      <c r="AQ376" s="442"/>
      <c r="AR376" s="442"/>
      <c r="AS376" s="442"/>
      <c r="AT376" s="442"/>
      <c r="AU376" s="442"/>
      <c r="AV376" s="442"/>
      <c r="AW376" s="442"/>
      <c r="AX376" s="442"/>
      <c r="AY376" s="442"/>
      <c r="AZ376" s="442"/>
    </row>
    <row r="377" spans="2:52">
      <c r="X377" s="442"/>
      <c r="Y377" s="442"/>
      <c r="Z377" s="442"/>
      <c r="AA377" s="442"/>
      <c r="AB377" s="442"/>
      <c r="AC377" s="442"/>
      <c r="AD377" s="442"/>
      <c r="AE377" s="442"/>
      <c r="AF377" s="442"/>
      <c r="AG377" s="442"/>
      <c r="AH377" s="442"/>
      <c r="AI377" s="442"/>
      <c r="AJ377" s="442"/>
      <c r="AK377" s="442"/>
      <c r="AL377" s="442"/>
      <c r="AM377" s="442"/>
      <c r="AN377" s="442"/>
      <c r="AO377" s="442"/>
      <c r="AP377" s="442"/>
      <c r="AQ377" s="442"/>
      <c r="AR377" s="442"/>
      <c r="AS377" s="442"/>
      <c r="AT377" s="442"/>
      <c r="AU377" s="442"/>
      <c r="AV377" s="442"/>
      <c r="AW377" s="442"/>
      <c r="AX377" s="442"/>
      <c r="AY377" s="442"/>
      <c r="AZ377" s="442"/>
    </row>
    <row r="378" spans="2:52">
      <c r="X378" s="442"/>
      <c r="Y378" s="442"/>
      <c r="Z378" s="442"/>
      <c r="AA378" s="442"/>
      <c r="AB378" s="442"/>
      <c r="AC378" s="442"/>
      <c r="AD378" s="442"/>
      <c r="AE378" s="442"/>
      <c r="AF378" s="442"/>
      <c r="AG378" s="442"/>
      <c r="AH378" s="442"/>
      <c r="AI378" s="442"/>
      <c r="AJ378" s="442"/>
      <c r="AK378" s="442"/>
      <c r="AL378" s="442"/>
      <c r="AM378" s="442"/>
      <c r="AN378" s="442"/>
      <c r="AO378" s="442"/>
      <c r="AP378" s="442"/>
      <c r="AQ378" s="442"/>
      <c r="AR378" s="442"/>
      <c r="AS378" s="442"/>
      <c r="AT378" s="442"/>
      <c r="AU378" s="442"/>
      <c r="AV378" s="442"/>
      <c r="AW378" s="442"/>
      <c r="AX378" s="442"/>
      <c r="AY378" s="442"/>
      <c r="AZ378" s="442"/>
    </row>
    <row r="379" spans="2:52">
      <c r="X379" s="442"/>
      <c r="Y379" s="442"/>
      <c r="Z379" s="442"/>
      <c r="AA379" s="442"/>
      <c r="AB379" s="442"/>
      <c r="AC379" s="442"/>
      <c r="AD379" s="442"/>
      <c r="AE379" s="442"/>
      <c r="AF379" s="442"/>
      <c r="AG379" s="442"/>
      <c r="AH379" s="442"/>
      <c r="AI379" s="442"/>
      <c r="AJ379" s="442"/>
      <c r="AK379" s="442"/>
      <c r="AL379" s="442"/>
      <c r="AM379" s="442"/>
      <c r="AN379" s="442"/>
      <c r="AO379" s="442"/>
      <c r="AP379" s="442"/>
      <c r="AQ379" s="442"/>
      <c r="AR379" s="442"/>
      <c r="AS379" s="442"/>
      <c r="AT379" s="442"/>
      <c r="AU379" s="442"/>
      <c r="AV379" s="442"/>
      <c r="AW379" s="442"/>
      <c r="AX379" s="442"/>
      <c r="AY379" s="442"/>
      <c r="AZ379" s="442"/>
    </row>
    <row r="380" spans="2:52">
      <c r="X380" s="442"/>
      <c r="Y380" s="442"/>
      <c r="Z380" s="442"/>
      <c r="AA380" s="442"/>
      <c r="AB380" s="442"/>
      <c r="AC380" s="442"/>
      <c r="AD380" s="442"/>
      <c r="AE380" s="442"/>
      <c r="AF380" s="442"/>
      <c r="AG380" s="442"/>
      <c r="AH380" s="442"/>
      <c r="AI380" s="442"/>
      <c r="AJ380" s="442"/>
      <c r="AK380" s="442"/>
      <c r="AL380" s="442"/>
      <c r="AM380" s="442"/>
      <c r="AN380" s="442"/>
      <c r="AO380" s="442"/>
      <c r="AP380" s="442"/>
      <c r="AQ380" s="442"/>
      <c r="AR380" s="442"/>
      <c r="AS380" s="442"/>
      <c r="AT380" s="442"/>
      <c r="AU380" s="442"/>
      <c r="AV380" s="442"/>
      <c r="AW380" s="442"/>
      <c r="AX380" s="442"/>
      <c r="AY380" s="442"/>
      <c r="AZ380" s="442"/>
    </row>
    <row r="381" spans="2:52">
      <c r="X381" s="442"/>
      <c r="Y381" s="442"/>
      <c r="Z381" s="442"/>
      <c r="AA381" s="442"/>
      <c r="AB381" s="442"/>
      <c r="AC381" s="442"/>
      <c r="AD381" s="442"/>
      <c r="AE381" s="442"/>
      <c r="AF381" s="442"/>
      <c r="AG381" s="442"/>
      <c r="AH381" s="442"/>
      <c r="AI381" s="442"/>
      <c r="AJ381" s="442"/>
      <c r="AK381" s="442"/>
      <c r="AL381" s="442"/>
      <c r="AM381" s="442"/>
      <c r="AN381" s="442"/>
      <c r="AO381" s="442"/>
      <c r="AP381" s="442"/>
      <c r="AQ381" s="442"/>
      <c r="AR381" s="442"/>
      <c r="AS381" s="442"/>
      <c r="AT381" s="442"/>
      <c r="AU381" s="442"/>
      <c r="AV381" s="442"/>
      <c r="AW381" s="442"/>
      <c r="AX381" s="442"/>
      <c r="AY381" s="442"/>
      <c r="AZ381" s="442"/>
    </row>
    <row r="382" spans="2:52">
      <c r="X382" s="442"/>
      <c r="Y382" s="442"/>
      <c r="Z382" s="442"/>
      <c r="AA382" s="442"/>
      <c r="AB382" s="442"/>
      <c r="AC382" s="442"/>
      <c r="AD382" s="442"/>
      <c r="AE382" s="442"/>
      <c r="AF382" s="442"/>
      <c r="AG382" s="442"/>
      <c r="AH382" s="442"/>
      <c r="AI382" s="442"/>
      <c r="AJ382" s="442"/>
      <c r="AK382" s="442"/>
      <c r="AL382" s="442"/>
      <c r="AM382" s="442"/>
      <c r="AN382" s="442"/>
      <c r="AO382" s="442"/>
      <c r="AP382" s="442"/>
      <c r="AQ382" s="442"/>
      <c r="AR382" s="442"/>
      <c r="AS382" s="442"/>
      <c r="AT382" s="442"/>
      <c r="AU382" s="442"/>
      <c r="AV382" s="442"/>
      <c r="AW382" s="442"/>
      <c r="AX382" s="442"/>
      <c r="AY382" s="442"/>
      <c r="AZ382" s="442"/>
    </row>
    <row r="383" spans="2:52">
      <c r="X383" s="442"/>
      <c r="Y383" s="442"/>
      <c r="Z383" s="442"/>
      <c r="AA383" s="442"/>
      <c r="AB383" s="442"/>
      <c r="AC383" s="442"/>
      <c r="AD383" s="442"/>
      <c r="AE383" s="442"/>
      <c r="AF383" s="442"/>
      <c r="AG383" s="442"/>
      <c r="AH383" s="442"/>
      <c r="AI383" s="442"/>
      <c r="AJ383" s="442"/>
      <c r="AK383" s="442"/>
      <c r="AL383" s="442"/>
      <c r="AM383" s="442"/>
      <c r="AN383" s="442"/>
      <c r="AO383" s="442"/>
      <c r="AP383" s="442"/>
      <c r="AQ383" s="442"/>
      <c r="AR383" s="442"/>
      <c r="AS383" s="442"/>
      <c r="AT383" s="442"/>
      <c r="AU383" s="442"/>
      <c r="AV383" s="442"/>
      <c r="AW383" s="442"/>
      <c r="AX383" s="442"/>
      <c r="AY383" s="442"/>
      <c r="AZ383" s="442"/>
    </row>
    <row r="384" spans="2:52">
      <c r="X384" s="442"/>
      <c r="Y384" s="442"/>
      <c r="Z384" s="442"/>
      <c r="AA384" s="442"/>
      <c r="AB384" s="442"/>
      <c r="AC384" s="442"/>
      <c r="AD384" s="442"/>
      <c r="AE384" s="442"/>
      <c r="AF384" s="442"/>
      <c r="AG384" s="442"/>
      <c r="AH384" s="442"/>
      <c r="AI384" s="442"/>
      <c r="AJ384" s="442"/>
      <c r="AK384" s="442"/>
      <c r="AL384" s="442"/>
      <c r="AM384" s="442"/>
      <c r="AN384" s="442"/>
      <c r="AO384" s="442"/>
      <c r="AP384" s="442"/>
      <c r="AQ384" s="442"/>
      <c r="AR384" s="442"/>
      <c r="AS384" s="442"/>
      <c r="AT384" s="442"/>
      <c r="AU384" s="442"/>
      <c r="AV384" s="442"/>
      <c r="AW384" s="442"/>
      <c r="AX384" s="442"/>
      <c r="AY384" s="442"/>
      <c r="AZ384" s="442"/>
    </row>
    <row r="385" spans="24:52">
      <c r="X385" s="442"/>
      <c r="Y385" s="442"/>
      <c r="Z385" s="442"/>
      <c r="AA385" s="442"/>
      <c r="AB385" s="442"/>
      <c r="AC385" s="442"/>
      <c r="AD385" s="442"/>
      <c r="AE385" s="442"/>
      <c r="AF385" s="442"/>
      <c r="AG385" s="442"/>
      <c r="AH385" s="442"/>
      <c r="AI385" s="442"/>
      <c r="AJ385" s="442"/>
      <c r="AK385" s="442"/>
      <c r="AL385" s="442"/>
      <c r="AM385" s="442"/>
      <c r="AN385" s="442"/>
      <c r="AO385" s="442"/>
      <c r="AP385" s="442"/>
      <c r="AQ385" s="442"/>
      <c r="AR385" s="442"/>
      <c r="AS385" s="442"/>
      <c r="AT385" s="442"/>
      <c r="AU385" s="442"/>
      <c r="AV385" s="442"/>
      <c r="AW385" s="442"/>
      <c r="AX385" s="442"/>
      <c r="AY385" s="442"/>
      <c r="AZ385" s="442"/>
    </row>
    <row r="386" spans="24:52">
      <c r="X386" s="442"/>
      <c r="Y386" s="442"/>
      <c r="Z386" s="442"/>
      <c r="AA386" s="442"/>
      <c r="AB386" s="442"/>
      <c r="AC386" s="442"/>
      <c r="AD386" s="442"/>
      <c r="AE386" s="442"/>
      <c r="AF386" s="442"/>
      <c r="AG386" s="442"/>
      <c r="AH386" s="442"/>
      <c r="AI386" s="442"/>
      <c r="AJ386" s="442"/>
      <c r="AK386" s="442"/>
      <c r="AL386" s="442"/>
      <c r="AM386" s="442"/>
      <c r="AN386" s="442"/>
      <c r="AO386" s="442"/>
      <c r="AP386" s="442"/>
      <c r="AQ386" s="442"/>
      <c r="AR386" s="442"/>
      <c r="AS386" s="442"/>
      <c r="AT386" s="442"/>
      <c r="AU386" s="442"/>
      <c r="AV386" s="442"/>
      <c r="AW386" s="442"/>
      <c r="AX386" s="442"/>
      <c r="AY386" s="442"/>
      <c r="AZ386" s="442"/>
    </row>
    <row r="387" spans="24:52">
      <c r="X387" s="442"/>
      <c r="Y387" s="442"/>
      <c r="Z387" s="442"/>
      <c r="AA387" s="442"/>
      <c r="AB387" s="442"/>
      <c r="AC387" s="442"/>
      <c r="AD387" s="442"/>
      <c r="AE387" s="442"/>
      <c r="AF387" s="442"/>
      <c r="AG387" s="442"/>
      <c r="AH387" s="442"/>
      <c r="AI387" s="442"/>
      <c r="AJ387" s="442"/>
      <c r="AK387" s="442"/>
      <c r="AL387" s="442"/>
      <c r="AM387" s="442"/>
      <c r="AN387" s="442"/>
      <c r="AO387" s="442"/>
      <c r="AP387" s="442"/>
      <c r="AQ387" s="442"/>
      <c r="AR387" s="442"/>
      <c r="AS387" s="442"/>
      <c r="AT387" s="442"/>
      <c r="AU387" s="442"/>
      <c r="AV387" s="442"/>
      <c r="AW387" s="442"/>
      <c r="AX387" s="442"/>
      <c r="AY387" s="442"/>
      <c r="AZ387" s="442"/>
    </row>
    <row r="388" spans="24:52">
      <c r="X388" s="442"/>
      <c r="Y388" s="442"/>
      <c r="Z388" s="442"/>
      <c r="AA388" s="442"/>
      <c r="AB388" s="442"/>
      <c r="AC388" s="442"/>
      <c r="AD388" s="442"/>
      <c r="AE388" s="442"/>
      <c r="AF388" s="442"/>
      <c r="AG388" s="442"/>
      <c r="AH388" s="442"/>
      <c r="AI388" s="442"/>
      <c r="AJ388" s="442"/>
      <c r="AK388" s="442"/>
      <c r="AL388" s="442"/>
      <c r="AM388" s="442"/>
      <c r="AN388" s="442"/>
      <c r="AO388" s="442"/>
      <c r="AP388" s="442"/>
      <c r="AQ388" s="442"/>
      <c r="AR388" s="442"/>
      <c r="AS388" s="442"/>
      <c r="AT388" s="442"/>
      <c r="AU388" s="442"/>
      <c r="AV388" s="442"/>
      <c r="AW388" s="442"/>
      <c r="AX388" s="442"/>
      <c r="AY388" s="442"/>
      <c r="AZ388" s="442"/>
    </row>
    <row r="389" spans="24:52">
      <c r="X389" s="442"/>
      <c r="Y389" s="442"/>
      <c r="Z389" s="442"/>
      <c r="AA389" s="442"/>
      <c r="AB389" s="442"/>
      <c r="AC389" s="442"/>
      <c r="AD389" s="442"/>
      <c r="AE389" s="442"/>
      <c r="AF389" s="442"/>
      <c r="AG389" s="442"/>
      <c r="AH389" s="442"/>
      <c r="AI389" s="442"/>
      <c r="AJ389" s="442"/>
      <c r="AK389" s="442"/>
      <c r="AL389" s="442"/>
      <c r="AM389" s="442"/>
      <c r="AN389" s="442"/>
      <c r="AO389" s="442"/>
      <c r="AP389" s="442"/>
      <c r="AQ389" s="442"/>
      <c r="AR389" s="442"/>
      <c r="AS389" s="442"/>
      <c r="AT389" s="442"/>
      <c r="AU389" s="442"/>
      <c r="AV389" s="442"/>
      <c r="AW389" s="442"/>
      <c r="AX389" s="442"/>
      <c r="AY389" s="442"/>
      <c r="AZ389" s="442"/>
    </row>
    <row r="390" spans="24:52">
      <c r="X390" s="442"/>
      <c r="Y390" s="442"/>
      <c r="Z390" s="442"/>
      <c r="AA390" s="442"/>
      <c r="AB390" s="442"/>
      <c r="AC390" s="442"/>
      <c r="AD390" s="442"/>
      <c r="AE390" s="442"/>
      <c r="AF390" s="442"/>
      <c r="AG390" s="442"/>
      <c r="AH390" s="442"/>
      <c r="AI390" s="442"/>
      <c r="AJ390" s="442"/>
      <c r="AK390" s="442"/>
      <c r="AL390" s="442"/>
      <c r="AM390" s="442"/>
      <c r="AN390" s="442"/>
      <c r="AO390" s="442"/>
      <c r="AP390" s="442"/>
      <c r="AQ390" s="442"/>
      <c r="AR390" s="442"/>
      <c r="AS390" s="442"/>
      <c r="AT390" s="442"/>
      <c r="AU390" s="442"/>
      <c r="AV390" s="442"/>
      <c r="AW390" s="442"/>
      <c r="AX390" s="442"/>
      <c r="AY390" s="442"/>
      <c r="AZ390" s="442"/>
    </row>
    <row r="391" spans="24:52">
      <c r="X391" s="442"/>
      <c r="Y391" s="442"/>
      <c r="Z391" s="442"/>
      <c r="AA391" s="442"/>
      <c r="AB391" s="442"/>
      <c r="AC391" s="442"/>
      <c r="AD391" s="442"/>
      <c r="AE391" s="442"/>
      <c r="AF391" s="442"/>
      <c r="AG391" s="442"/>
      <c r="AH391" s="442"/>
      <c r="AI391" s="442"/>
      <c r="AJ391" s="442"/>
      <c r="AK391" s="442"/>
      <c r="AL391" s="442"/>
      <c r="AM391" s="442"/>
      <c r="AN391" s="442"/>
      <c r="AO391" s="442"/>
      <c r="AP391" s="442"/>
      <c r="AQ391" s="442"/>
      <c r="AR391" s="442"/>
      <c r="AS391" s="442"/>
      <c r="AT391" s="442"/>
      <c r="AU391" s="442"/>
      <c r="AV391" s="442"/>
      <c r="AW391" s="442"/>
      <c r="AX391" s="442"/>
      <c r="AY391" s="442"/>
      <c r="AZ391" s="442"/>
    </row>
    <row r="392" spans="24:52">
      <c r="X392" s="442"/>
      <c r="Y392" s="442"/>
      <c r="Z392" s="442"/>
      <c r="AA392" s="442"/>
      <c r="AB392" s="442"/>
      <c r="AC392" s="442"/>
      <c r="AD392" s="442"/>
      <c r="AE392" s="442"/>
      <c r="AF392" s="442"/>
      <c r="AG392" s="442"/>
      <c r="AH392" s="442"/>
      <c r="AI392" s="442"/>
      <c r="AJ392" s="442"/>
      <c r="AK392" s="442"/>
      <c r="AL392" s="442"/>
      <c r="AM392" s="442"/>
      <c r="AN392" s="442"/>
      <c r="AO392" s="442"/>
      <c r="AP392" s="442"/>
      <c r="AQ392" s="442"/>
      <c r="AR392" s="442"/>
      <c r="AS392" s="442"/>
      <c r="AT392" s="442"/>
      <c r="AU392" s="442"/>
      <c r="AV392" s="442"/>
      <c r="AW392" s="442"/>
      <c r="AX392" s="442"/>
      <c r="AY392" s="442"/>
      <c r="AZ392" s="442"/>
    </row>
    <row r="393" spans="24:52">
      <c r="X393" s="442"/>
      <c r="Y393" s="442"/>
      <c r="Z393" s="442"/>
      <c r="AA393" s="442"/>
      <c r="AB393" s="442"/>
      <c r="AC393" s="442"/>
      <c r="AD393" s="442"/>
      <c r="AE393" s="442"/>
      <c r="AF393" s="442"/>
      <c r="AG393" s="442"/>
      <c r="AH393" s="442"/>
      <c r="AI393" s="442"/>
      <c r="AJ393" s="442"/>
      <c r="AK393" s="442"/>
      <c r="AL393" s="442"/>
      <c r="AM393" s="442"/>
      <c r="AN393" s="442"/>
      <c r="AO393" s="442"/>
      <c r="AP393" s="442"/>
      <c r="AQ393" s="442"/>
      <c r="AR393" s="442"/>
      <c r="AS393" s="442"/>
      <c r="AT393" s="442"/>
      <c r="AU393" s="442"/>
      <c r="AV393" s="442"/>
      <c r="AW393" s="442"/>
      <c r="AX393" s="442"/>
      <c r="AY393" s="442"/>
      <c r="AZ393" s="442"/>
    </row>
    <row r="394" spans="24:52">
      <c r="X394" s="442"/>
      <c r="Y394" s="442"/>
      <c r="Z394" s="442"/>
      <c r="AA394" s="442"/>
      <c r="AB394" s="442"/>
      <c r="AC394" s="442"/>
      <c r="AD394" s="442"/>
      <c r="AE394" s="442"/>
      <c r="AF394" s="442"/>
      <c r="AG394" s="442"/>
      <c r="AH394" s="442"/>
      <c r="AI394" s="442"/>
      <c r="AJ394" s="442"/>
      <c r="AK394" s="442"/>
      <c r="AL394" s="442"/>
      <c r="AM394" s="442"/>
      <c r="AN394" s="442"/>
      <c r="AO394" s="442"/>
      <c r="AP394" s="442"/>
      <c r="AQ394" s="442"/>
      <c r="AR394" s="442"/>
      <c r="AS394" s="442"/>
      <c r="AT394" s="442"/>
      <c r="AU394" s="442"/>
      <c r="AV394" s="442"/>
      <c r="AW394" s="442"/>
      <c r="AX394" s="442"/>
      <c r="AY394" s="442"/>
      <c r="AZ394" s="442"/>
    </row>
    <row r="395" spans="24:52">
      <c r="X395" s="442"/>
      <c r="Y395" s="442"/>
      <c r="Z395" s="442"/>
      <c r="AA395" s="442"/>
      <c r="AB395" s="442"/>
      <c r="AC395" s="442"/>
      <c r="AD395" s="442"/>
      <c r="AE395" s="442"/>
      <c r="AF395" s="442"/>
      <c r="AG395" s="442"/>
      <c r="AH395" s="442"/>
      <c r="AI395" s="442"/>
      <c r="AJ395" s="442"/>
      <c r="AK395" s="442"/>
      <c r="AL395" s="442"/>
      <c r="AM395" s="442"/>
      <c r="AN395" s="442"/>
      <c r="AO395" s="442"/>
      <c r="AP395" s="442"/>
      <c r="AQ395" s="442"/>
      <c r="AR395" s="442"/>
      <c r="AS395" s="442"/>
      <c r="AT395" s="442"/>
      <c r="AU395" s="442"/>
      <c r="AV395" s="442"/>
      <c r="AW395" s="442"/>
      <c r="AX395" s="442"/>
      <c r="AY395" s="442"/>
      <c r="AZ395" s="442"/>
    </row>
    <row r="396" spans="24:52">
      <c r="X396" s="442"/>
      <c r="Y396" s="442"/>
      <c r="Z396" s="442"/>
      <c r="AA396" s="442"/>
      <c r="AB396" s="442"/>
      <c r="AC396" s="442"/>
      <c r="AD396" s="442"/>
      <c r="AE396" s="442"/>
      <c r="AF396" s="442"/>
      <c r="AG396" s="442"/>
      <c r="AH396" s="442"/>
      <c r="AI396" s="442"/>
      <c r="AJ396" s="442"/>
      <c r="AK396" s="442"/>
      <c r="AL396" s="442"/>
      <c r="AM396" s="442"/>
      <c r="AN396" s="442"/>
      <c r="AO396" s="442"/>
      <c r="AP396" s="442"/>
      <c r="AQ396" s="442"/>
      <c r="AR396" s="442"/>
      <c r="AS396" s="442"/>
      <c r="AT396" s="442"/>
      <c r="AU396" s="442"/>
      <c r="AV396" s="442"/>
      <c r="AW396" s="442"/>
      <c r="AX396" s="442"/>
      <c r="AY396" s="442"/>
      <c r="AZ396" s="442"/>
    </row>
    <row r="397" spans="24:52">
      <c r="X397" s="442"/>
      <c r="Y397" s="442"/>
      <c r="Z397" s="442"/>
      <c r="AA397" s="442"/>
      <c r="AB397" s="442"/>
      <c r="AC397" s="442"/>
      <c r="AD397" s="442"/>
      <c r="AE397" s="442"/>
      <c r="AF397" s="442"/>
      <c r="AG397" s="442"/>
      <c r="AH397" s="442"/>
      <c r="AI397" s="442"/>
      <c r="AJ397" s="442"/>
      <c r="AK397" s="442"/>
      <c r="AL397" s="442"/>
      <c r="AM397" s="442"/>
      <c r="AN397" s="442"/>
      <c r="AO397" s="442"/>
      <c r="AP397" s="442"/>
      <c r="AQ397" s="442"/>
      <c r="AR397" s="442"/>
      <c r="AS397" s="442"/>
      <c r="AT397" s="442"/>
      <c r="AU397" s="442"/>
      <c r="AV397" s="442"/>
      <c r="AW397" s="442"/>
      <c r="AX397" s="442"/>
      <c r="AY397" s="442"/>
      <c r="AZ397" s="442"/>
    </row>
    <row r="398" spans="24:52">
      <c r="X398" s="442"/>
      <c r="Y398" s="442"/>
      <c r="Z398" s="442"/>
      <c r="AA398" s="442"/>
      <c r="AB398" s="442"/>
      <c r="AC398" s="442"/>
      <c r="AD398" s="442"/>
      <c r="AE398" s="442"/>
      <c r="AF398" s="442"/>
      <c r="AG398" s="442"/>
      <c r="AH398" s="442"/>
      <c r="AI398" s="442"/>
      <c r="AJ398" s="442"/>
      <c r="AK398" s="442"/>
      <c r="AL398" s="442"/>
      <c r="AM398" s="442"/>
      <c r="AN398" s="442"/>
      <c r="AO398" s="442"/>
      <c r="AP398" s="442"/>
      <c r="AQ398" s="442"/>
      <c r="AR398" s="442"/>
      <c r="AS398" s="442"/>
      <c r="AT398" s="442"/>
      <c r="AU398" s="442"/>
      <c r="AV398" s="442"/>
      <c r="AW398" s="442"/>
      <c r="AX398" s="442"/>
      <c r="AY398" s="442"/>
      <c r="AZ398" s="442"/>
    </row>
    <row r="399" spans="24:52">
      <c r="X399" s="442"/>
      <c r="Y399" s="442"/>
      <c r="Z399" s="442"/>
      <c r="AA399" s="442"/>
      <c r="AB399" s="442"/>
      <c r="AC399" s="442"/>
      <c r="AD399" s="442"/>
      <c r="AE399" s="442"/>
      <c r="AF399" s="442"/>
      <c r="AG399" s="442"/>
      <c r="AH399" s="442"/>
      <c r="AI399" s="442"/>
      <c r="AJ399" s="442"/>
      <c r="AK399" s="442"/>
      <c r="AL399" s="442"/>
      <c r="AM399" s="442"/>
      <c r="AN399" s="442"/>
      <c r="AO399" s="442"/>
      <c r="AP399" s="442"/>
      <c r="AQ399" s="442"/>
      <c r="AR399" s="442"/>
      <c r="AS399" s="442"/>
      <c r="AT399" s="442"/>
      <c r="AU399" s="442"/>
      <c r="AV399" s="442"/>
      <c r="AW399" s="442"/>
      <c r="AX399" s="442"/>
      <c r="AY399" s="442"/>
      <c r="AZ399" s="442"/>
    </row>
    <row r="400" spans="24:52">
      <c r="X400" s="442"/>
      <c r="Y400" s="442"/>
      <c r="Z400" s="442"/>
      <c r="AA400" s="442"/>
      <c r="AB400" s="442"/>
      <c r="AC400" s="442"/>
      <c r="AD400" s="442"/>
      <c r="AE400" s="442"/>
      <c r="AF400" s="442"/>
      <c r="AG400" s="442"/>
      <c r="AH400" s="442"/>
      <c r="AI400" s="442"/>
      <c r="AJ400" s="442"/>
      <c r="AK400" s="442"/>
      <c r="AL400" s="442"/>
      <c r="AM400" s="442"/>
      <c r="AN400" s="442"/>
      <c r="AO400" s="442"/>
      <c r="AP400" s="442"/>
      <c r="AQ400" s="442"/>
      <c r="AR400" s="442"/>
      <c r="AS400" s="442"/>
      <c r="AT400" s="442"/>
      <c r="AU400" s="442"/>
      <c r="AV400" s="442"/>
      <c r="AW400" s="442"/>
      <c r="AX400" s="442"/>
      <c r="AY400" s="442"/>
      <c r="AZ400" s="442"/>
    </row>
    <row r="401" spans="24:52">
      <c r="X401" s="442"/>
      <c r="Y401" s="442"/>
      <c r="Z401" s="442"/>
      <c r="AA401" s="442"/>
      <c r="AB401" s="442"/>
      <c r="AC401" s="442"/>
      <c r="AD401" s="442"/>
      <c r="AE401" s="442"/>
      <c r="AF401" s="442"/>
      <c r="AG401" s="442"/>
      <c r="AH401" s="442"/>
      <c r="AI401" s="442"/>
      <c r="AJ401" s="442"/>
      <c r="AK401" s="442"/>
      <c r="AL401" s="442"/>
      <c r="AM401" s="442"/>
      <c r="AN401" s="442"/>
      <c r="AO401" s="442"/>
      <c r="AP401" s="442"/>
      <c r="AQ401" s="442"/>
      <c r="AR401" s="442"/>
      <c r="AS401" s="442"/>
      <c r="AT401" s="442"/>
      <c r="AU401" s="442"/>
      <c r="AV401" s="442"/>
      <c r="AW401" s="442"/>
      <c r="AX401" s="442"/>
      <c r="AY401" s="442"/>
      <c r="AZ401" s="442"/>
    </row>
  </sheetData>
  <sheetProtection algorithmName="SHA-512" hashValue="KgHY0PgeYZ99ro8WwNo5+LkVxrEREw8OJ+FGhhUxqlEt4hRyei0SLNmSmYskwpcDe8auWsjzBi0yUt3uv5ySfg==" saltValue="ukq5oD6gjpHXJWazOPnvcQ==" spinCount="100000" sheet="1" formatCells="0" formatColumns="0" formatRows="0"/>
  <mergeCells count="681">
    <mergeCell ref="M9:N9"/>
    <mergeCell ref="O9:P9"/>
    <mergeCell ref="I6:K6"/>
    <mergeCell ref="M6:N6"/>
    <mergeCell ref="O6:P6"/>
    <mergeCell ref="I7:K7"/>
    <mergeCell ref="M7:N7"/>
    <mergeCell ref="O7:P7"/>
    <mergeCell ref="M8:N8"/>
    <mergeCell ref="O8:P8"/>
    <mergeCell ref="D2:K2"/>
    <mergeCell ref="D3:K3"/>
    <mergeCell ref="D4:E4"/>
    <mergeCell ref="F4:G4"/>
    <mergeCell ref="C11:F11"/>
    <mergeCell ref="G11:K11"/>
    <mergeCell ref="C13:F13"/>
    <mergeCell ref="G13:K13"/>
    <mergeCell ref="C14:F14"/>
    <mergeCell ref="G14:K14"/>
    <mergeCell ref="I8:K8"/>
    <mergeCell ref="I9:K9"/>
    <mergeCell ref="C18:F18"/>
    <mergeCell ref="G18:K18"/>
    <mergeCell ref="C19:F19"/>
    <mergeCell ref="G19:K19"/>
    <mergeCell ref="C20:F20"/>
    <mergeCell ref="G20:K20"/>
    <mergeCell ref="C15:F15"/>
    <mergeCell ref="G15:K15"/>
    <mergeCell ref="C16:F16"/>
    <mergeCell ref="G16:K16"/>
    <mergeCell ref="C17:F17"/>
    <mergeCell ref="G17:K17"/>
    <mergeCell ref="C25:F25"/>
    <mergeCell ref="G25:K25"/>
    <mergeCell ref="C26:F26"/>
    <mergeCell ref="G26:K26"/>
    <mergeCell ref="C27:F27"/>
    <mergeCell ref="G27:K27"/>
    <mergeCell ref="C21:F21"/>
    <mergeCell ref="G21:K21"/>
    <mergeCell ref="C22:F22"/>
    <mergeCell ref="G22:K22"/>
    <mergeCell ref="C23:F23"/>
    <mergeCell ref="G23:K23"/>
    <mergeCell ref="C31:F31"/>
    <mergeCell ref="G31:K31"/>
    <mergeCell ref="C32:F32"/>
    <mergeCell ref="G32:K32"/>
    <mergeCell ref="C33:F33"/>
    <mergeCell ref="G33:K33"/>
    <mergeCell ref="C28:F28"/>
    <mergeCell ref="G28:K28"/>
    <mergeCell ref="C29:F29"/>
    <mergeCell ref="G29:K29"/>
    <mergeCell ref="C30:F30"/>
    <mergeCell ref="G30:K30"/>
    <mergeCell ref="C38:F38"/>
    <mergeCell ref="G38:K38"/>
    <mergeCell ref="C39:F39"/>
    <mergeCell ref="G39:K39"/>
    <mergeCell ref="C40:F40"/>
    <mergeCell ref="G40:K40"/>
    <mergeCell ref="C34:F34"/>
    <mergeCell ref="G34:K34"/>
    <mergeCell ref="C35:F35"/>
    <mergeCell ref="G35:K35"/>
    <mergeCell ref="C37:F37"/>
    <mergeCell ref="G37:K37"/>
    <mergeCell ref="C44:F44"/>
    <mergeCell ref="G44:K44"/>
    <mergeCell ref="C45:F45"/>
    <mergeCell ref="G45:K45"/>
    <mergeCell ref="C46:F46"/>
    <mergeCell ref="G46:K46"/>
    <mergeCell ref="C41:F41"/>
    <mergeCell ref="G41:K41"/>
    <mergeCell ref="C42:F42"/>
    <mergeCell ref="G42:K42"/>
    <mergeCell ref="C43:F43"/>
    <mergeCell ref="G43:K43"/>
    <mergeCell ref="C51:F51"/>
    <mergeCell ref="G51:K51"/>
    <mergeCell ref="C52:F52"/>
    <mergeCell ref="G52:K52"/>
    <mergeCell ref="C53:F53"/>
    <mergeCell ref="G53:K53"/>
    <mergeCell ref="C47:F47"/>
    <mergeCell ref="G47:K47"/>
    <mergeCell ref="C49:F49"/>
    <mergeCell ref="G49:K49"/>
    <mergeCell ref="C50:F50"/>
    <mergeCell ref="G50:K50"/>
    <mergeCell ref="C57:F57"/>
    <mergeCell ref="G57:K57"/>
    <mergeCell ref="C58:F58"/>
    <mergeCell ref="G58:K58"/>
    <mergeCell ref="C59:F59"/>
    <mergeCell ref="G59:K59"/>
    <mergeCell ref="C54:F54"/>
    <mergeCell ref="G54:K54"/>
    <mergeCell ref="C55:F55"/>
    <mergeCell ref="G55:K55"/>
    <mergeCell ref="C56:F56"/>
    <mergeCell ref="G56:K56"/>
    <mergeCell ref="C64:F64"/>
    <mergeCell ref="G64:K64"/>
    <mergeCell ref="C65:F65"/>
    <mergeCell ref="G65:K65"/>
    <mergeCell ref="C66:F66"/>
    <mergeCell ref="G66:K66"/>
    <mergeCell ref="C61:F61"/>
    <mergeCell ref="G61:K61"/>
    <mergeCell ref="C62:F62"/>
    <mergeCell ref="G62:K62"/>
    <mergeCell ref="C63:F63"/>
    <mergeCell ref="G63:K63"/>
    <mergeCell ref="C70:F70"/>
    <mergeCell ref="G70:K70"/>
    <mergeCell ref="C71:F71"/>
    <mergeCell ref="G71:K71"/>
    <mergeCell ref="C73:F73"/>
    <mergeCell ref="G73:K73"/>
    <mergeCell ref="C67:F67"/>
    <mergeCell ref="G67:K67"/>
    <mergeCell ref="C68:F68"/>
    <mergeCell ref="G68:K68"/>
    <mergeCell ref="C69:F69"/>
    <mergeCell ref="G69:K69"/>
    <mergeCell ref="C77:F77"/>
    <mergeCell ref="G77:K77"/>
    <mergeCell ref="C78:F78"/>
    <mergeCell ref="G78:K78"/>
    <mergeCell ref="C79:F79"/>
    <mergeCell ref="G79:K79"/>
    <mergeCell ref="C74:F74"/>
    <mergeCell ref="G74:K74"/>
    <mergeCell ref="C75:F75"/>
    <mergeCell ref="G75:K75"/>
    <mergeCell ref="C76:F76"/>
    <mergeCell ref="G76:K76"/>
    <mergeCell ref="C83:F83"/>
    <mergeCell ref="G83:K83"/>
    <mergeCell ref="C85:F85"/>
    <mergeCell ref="G85:K85"/>
    <mergeCell ref="C86:F86"/>
    <mergeCell ref="G86:K86"/>
    <mergeCell ref="C80:F80"/>
    <mergeCell ref="G80:K80"/>
    <mergeCell ref="C81:F81"/>
    <mergeCell ref="G81:K81"/>
    <mergeCell ref="C82:F82"/>
    <mergeCell ref="G82:K82"/>
    <mergeCell ref="C90:F90"/>
    <mergeCell ref="G90:K90"/>
    <mergeCell ref="C91:F91"/>
    <mergeCell ref="G91:K91"/>
    <mergeCell ref="C92:F92"/>
    <mergeCell ref="G92:K92"/>
    <mergeCell ref="C87:F87"/>
    <mergeCell ref="G87:K87"/>
    <mergeCell ref="C88:F88"/>
    <mergeCell ref="G88:K88"/>
    <mergeCell ref="C89:F89"/>
    <mergeCell ref="G89:K89"/>
    <mergeCell ref="C97:F97"/>
    <mergeCell ref="G97:K97"/>
    <mergeCell ref="C98:F98"/>
    <mergeCell ref="G98:K98"/>
    <mergeCell ref="C99:F99"/>
    <mergeCell ref="G99:K99"/>
    <mergeCell ref="C93:F93"/>
    <mergeCell ref="G93:K93"/>
    <mergeCell ref="C94:F94"/>
    <mergeCell ref="G94:K94"/>
    <mergeCell ref="C95:F95"/>
    <mergeCell ref="G95:K95"/>
    <mergeCell ref="C103:F103"/>
    <mergeCell ref="G103:K103"/>
    <mergeCell ref="C104:F104"/>
    <mergeCell ref="G104:K104"/>
    <mergeCell ref="C105:F105"/>
    <mergeCell ref="G105:K105"/>
    <mergeCell ref="C100:F100"/>
    <mergeCell ref="G100:K100"/>
    <mergeCell ref="C101:F101"/>
    <mergeCell ref="G101:K101"/>
    <mergeCell ref="C102:F102"/>
    <mergeCell ref="G102:K102"/>
    <mergeCell ref="C110:F110"/>
    <mergeCell ref="G110:K110"/>
    <mergeCell ref="C111:F111"/>
    <mergeCell ref="G111:K111"/>
    <mergeCell ref="C112:F112"/>
    <mergeCell ref="G112:K112"/>
    <mergeCell ref="C106:F106"/>
    <mergeCell ref="G106:K106"/>
    <mergeCell ref="C107:F107"/>
    <mergeCell ref="G107:K107"/>
    <mergeCell ref="C109:F109"/>
    <mergeCell ref="G109:K109"/>
    <mergeCell ref="C116:F116"/>
    <mergeCell ref="G116:K116"/>
    <mergeCell ref="C117:F117"/>
    <mergeCell ref="G117:K117"/>
    <mergeCell ref="C118:F118"/>
    <mergeCell ref="G118:K118"/>
    <mergeCell ref="C113:F113"/>
    <mergeCell ref="G113:K113"/>
    <mergeCell ref="C114:F114"/>
    <mergeCell ref="G114:K114"/>
    <mergeCell ref="C115:F115"/>
    <mergeCell ref="G115:K115"/>
    <mergeCell ref="C123:F123"/>
    <mergeCell ref="G123:K123"/>
    <mergeCell ref="C124:F124"/>
    <mergeCell ref="G124:K124"/>
    <mergeCell ref="C125:F125"/>
    <mergeCell ref="G125:K125"/>
    <mergeCell ref="C119:F119"/>
    <mergeCell ref="G119:K119"/>
    <mergeCell ref="C121:F121"/>
    <mergeCell ref="G121:K121"/>
    <mergeCell ref="C122:F122"/>
    <mergeCell ref="G122:K122"/>
    <mergeCell ref="C129:F129"/>
    <mergeCell ref="G129:K129"/>
    <mergeCell ref="C130:F130"/>
    <mergeCell ref="G130:K130"/>
    <mergeCell ref="C131:F131"/>
    <mergeCell ref="G131:K131"/>
    <mergeCell ref="C126:F126"/>
    <mergeCell ref="G126:K126"/>
    <mergeCell ref="C127:F127"/>
    <mergeCell ref="G127:K127"/>
    <mergeCell ref="C128:F128"/>
    <mergeCell ref="G128:K128"/>
    <mergeCell ref="C136:F136"/>
    <mergeCell ref="G136:K136"/>
    <mergeCell ref="C137:F137"/>
    <mergeCell ref="G137:K137"/>
    <mergeCell ref="C138:F138"/>
    <mergeCell ref="G138:K138"/>
    <mergeCell ref="C133:F133"/>
    <mergeCell ref="G133:K133"/>
    <mergeCell ref="C134:F134"/>
    <mergeCell ref="G134:K134"/>
    <mergeCell ref="C135:F135"/>
    <mergeCell ref="G135:K135"/>
    <mergeCell ref="C142:F142"/>
    <mergeCell ref="G142:K142"/>
    <mergeCell ref="C143:F143"/>
    <mergeCell ref="G143:K143"/>
    <mergeCell ref="C145:F145"/>
    <mergeCell ref="G145:K145"/>
    <mergeCell ref="C139:F139"/>
    <mergeCell ref="G139:K139"/>
    <mergeCell ref="C140:F140"/>
    <mergeCell ref="G140:K140"/>
    <mergeCell ref="C141:F141"/>
    <mergeCell ref="G141:K141"/>
    <mergeCell ref="C149:F149"/>
    <mergeCell ref="G149:K149"/>
    <mergeCell ref="C150:F150"/>
    <mergeCell ref="G150:K150"/>
    <mergeCell ref="C151:F151"/>
    <mergeCell ref="G151:K151"/>
    <mergeCell ref="C146:F146"/>
    <mergeCell ref="G146:K146"/>
    <mergeCell ref="C147:F147"/>
    <mergeCell ref="G147:K147"/>
    <mergeCell ref="C148:F148"/>
    <mergeCell ref="G148:K148"/>
    <mergeCell ref="C155:F155"/>
    <mergeCell ref="G155:K155"/>
    <mergeCell ref="C157:F157"/>
    <mergeCell ref="G157:K157"/>
    <mergeCell ref="C158:F158"/>
    <mergeCell ref="G158:K158"/>
    <mergeCell ref="C152:F152"/>
    <mergeCell ref="G152:K152"/>
    <mergeCell ref="C153:F153"/>
    <mergeCell ref="G153:K153"/>
    <mergeCell ref="C154:F154"/>
    <mergeCell ref="G154:K154"/>
    <mergeCell ref="C162:F162"/>
    <mergeCell ref="G162:K162"/>
    <mergeCell ref="C163:F163"/>
    <mergeCell ref="G163:K163"/>
    <mergeCell ref="C164:F164"/>
    <mergeCell ref="G164:K164"/>
    <mergeCell ref="C159:F159"/>
    <mergeCell ref="G159:K159"/>
    <mergeCell ref="C160:F160"/>
    <mergeCell ref="G160:K160"/>
    <mergeCell ref="C161:F161"/>
    <mergeCell ref="G161:K161"/>
    <mergeCell ref="C169:F169"/>
    <mergeCell ref="G169:K169"/>
    <mergeCell ref="C170:F170"/>
    <mergeCell ref="G170:K170"/>
    <mergeCell ref="C171:F171"/>
    <mergeCell ref="G171:K171"/>
    <mergeCell ref="C165:F165"/>
    <mergeCell ref="G165:K165"/>
    <mergeCell ref="C166:F166"/>
    <mergeCell ref="G166:K166"/>
    <mergeCell ref="C167:F167"/>
    <mergeCell ref="G167:K167"/>
    <mergeCell ref="C175:F175"/>
    <mergeCell ref="G175:K175"/>
    <mergeCell ref="C176:F176"/>
    <mergeCell ref="G176:K176"/>
    <mergeCell ref="C177:F177"/>
    <mergeCell ref="G177:K177"/>
    <mergeCell ref="C172:F172"/>
    <mergeCell ref="G172:K172"/>
    <mergeCell ref="C173:F173"/>
    <mergeCell ref="G173:K173"/>
    <mergeCell ref="C174:F174"/>
    <mergeCell ref="G174:K174"/>
    <mergeCell ref="C182:F182"/>
    <mergeCell ref="G182:K182"/>
    <mergeCell ref="C183:F183"/>
    <mergeCell ref="G183:K183"/>
    <mergeCell ref="C184:F184"/>
    <mergeCell ref="G184:K184"/>
    <mergeCell ref="C178:F178"/>
    <mergeCell ref="G178:K178"/>
    <mergeCell ref="C179:F179"/>
    <mergeCell ref="G179:K179"/>
    <mergeCell ref="C181:F181"/>
    <mergeCell ref="G181:K181"/>
    <mergeCell ref="C188:F188"/>
    <mergeCell ref="G188:K188"/>
    <mergeCell ref="C189:F189"/>
    <mergeCell ref="G189:K189"/>
    <mergeCell ref="C190:F190"/>
    <mergeCell ref="G190:K190"/>
    <mergeCell ref="C185:F185"/>
    <mergeCell ref="G185:K185"/>
    <mergeCell ref="C186:F186"/>
    <mergeCell ref="G186:K186"/>
    <mergeCell ref="C187:F187"/>
    <mergeCell ref="G187:K187"/>
    <mergeCell ref="C195:F195"/>
    <mergeCell ref="G195:K195"/>
    <mergeCell ref="C196:F196"/>
    <mergeCell ref="G196:K196"/>
    <mergeCell ref="C197:F197"/>
    <mergeCell ref="G197:K197"/>
    <mergeCell ref="C191:F191"/>
    <mergeCell ref="G191:K191"/>
    <mergeCell ref="C193:F193"/>
    <mergeCell ref="G193:K193"/>
    <mergeCell ref="C194:F194"/>
    <mergeCell ref="G194:K194"/>
    <mergeCell ref="C201:F201"/>
    <mergeCell ref="G201:K201"/>
    <mergeCell ref="C202:F202"/>
    <mergeCell ref="G202:K202"/>
    <mergeCell ref="C203:F203"/>
    <mergeCell ref="G203:K203"/>
    <mergeCell ref="C198:F198"/>
    <mergeCell ref="G198:K198"/>
    <mergeCell ref="C199:F199"/>
    <mergeCell ref="G199:K199"/>
    <mergeCell ref="C200:F200"/>
    <mergeCell ref="G200:K200"/>
    <mergeCell ref="C208:F208"/>
    <mergeCell ref="G208:K208"/>
    <mergeCell ref="C209:F209"/>
    <mergeCell ref="G209:K209"/>
    <mergeCell ref="C210:F210"/>
    <mergeCell ref="G210:K210"/>
    <mergeCell ref="C205:F205"/>
    <mergeCell ref="G205:K205"/>
    <mergeCell ref="C206:F206"/>
    <mergeCell ref="G206:K206"/>
    <mergeCell ref="C207:F207"/>
    <mergeCell ref="G207:K207"/>
    <mergeCell ref="C214:F214"/>
    <mergeCell ref="G214:K214"/>
    <mergeCell ref="C215:F215"/>
    <mergeCell ref="G215:K215"/>
    <mergeCell ref="C217:F217"/>
    <mergeCell ref="G217:K217"/>
    <mergeCell ref="C211:F211"/>
    <mergeCell ref="G211:K211"/>
    <mergeCell ref="C212:F212"/>
    <mergeCell ref="G212:K212"/>
    <mergeCell ref="C213:F213"/>
    <mergeCell ref="G213:K213"/>
    <mergeCell ref="C221:F221"/>
    <mergeCell ref="G221:K221"/>
    <mergeCell ref="C222:F222"/>
    <mergeCell ref="G222:K222"/>
    <mergeCell ref="C223:F223"/>
    <mergeCell ref="G223:K223"/>
    <mergeCell ref="C218:F218"/>
    <mergeCell ref="G218:K218"/>
    <mergeCell ref="C219:F219"/>
    <mergeCell ref="G219:K219"/>
    <mergeCell ref="C220:F220"/>
    <mergeCell ref="G220:K220"/>
    <mergeCell ref="C227:F227"/>
    <mergeCell ref="G227:K227"/>
    <mergeCell ref="C229:F229"/>
    <mergeCell ref="G229:K229"/>
    <mergeCell ref="C230:F230"/>
    <mergeCell ref="G230:K230"/>
    <mergeCell ref="C224:F224"/>
    <mergeCell ref="G224:K224"/>
    <mergeCell ref="C225:F225"/>
    <mergeCell ref="G225:K225"/>
    <mergeCell ref="C226:F226"/>
    <mergeCell ref="G226:K226"/>
    <mergeCell ref="C234:F234"/>
    <mergeCell ref="G234:K234"/>
    <mergeCell ref="C235:F235"/>
    <mergeCell ref="G235:K235"/>
    <mergeCell ref="C236:F236"/>
    <mergeCell ref="G236:K236"/>
    <mergeCell ref="C231:F231"/>
    <mergeCell ref="G231:K231"/>
    <mergeCell ref="C232:F232"/>
    <mergeCell ref="G232:K232"/>
    <mergeCell ref="C233:F233"/>
    <mergeCell ref="G233:K233"/>
    <mergeCell ref="C241:F241"/>
    <mergeCell ref="G241:K241"/>
    <mergeCell ref="C242:F242"/>
    <mergeCell ref="G242:K242"/>
    <mergeCell ref="C243:F243"/>
    <mergeCell ref="G243:K243"/>
    <mergeCell ref="C237:F237"/>
    <mergeCell ref="G237:K237"/>
    <mergeCell ref="C238:F238"/>
    <mergeCell ref="G238:K238"/>
    <mergeCell ref="C239:F239"/>
    <mergeCell ref="G239:K239"/>
    <mergeCell ref="C247:F247"/>
    <mergeCell ref="G247:K247"/>
    <mergeCell ref="C248:F248"/>
    <mergeCell ref="G248:K248"/>
    <mergeCell ref="C249:F249"/>
    <mergeCell ref="G249:K249"/>
    <mergeCell ref="C244:F244"/>
    <mergeCell ref="G244:K244"/>
    <mergeCell ref="C245:F245"/>
    <mergeCell ref="G245:K245"/>
    <mergeCell ref="C246:F246"/>
    <mergeCell ref="G246:K246"/>
    <mergeCell ref="C254:F254"/>
    <mergeCell ref="G254:K254"/>
    <mergeCell ref="C255:F255"/>
    <mergeCell ref="G255:K255"/>
    <mergeCell ref="C256:F256"/>
    <mergeCell ref="G256:K256"/>
    <mergeCell ref="C250:F250"/>
    <mergeCell ref="G250:K250"/>
    <mergeCell ref="C251:F251"/>
    <mergeCell ref="G251:K251"/>
    <mergeCell ref="C253:F253"/>
    <mergeCell ref="G253:K253"/>
    <mergeCell ref="C260:F260"/>
    <mergeCell ref="G260:K260"/>
    <mergeCell ref="C261:F261"/>
    <mergeCell ref="G261:K261"/>
    <mergeCell ref="C262:F262"/>
    <mergeCell ref="G262:K262"/>
    <mergeCell ref="C257:F257"/>
    <mergeCell ref="G257:K257"/>
    <mergeCell ref="C258:F258"/>
    <mergeCell ref="G258:K258"/>
    <mergeCell ref="C259:F259"/>
    <mergeCell ref="G259:K259"/>
    <mergeCell ref="C267:F267"/>
    <mergeCell ref="G267:K267"/>
    <mergeCell ref="C268:F268"/>
    <mergeCell ref="G268:K268"/>
    <mergeCell ref="C269:F269"/>
    <mergeCell ref="G269:K269"/>
    <mergeCell ref="C263:F263"/>
    <mergeCell ref="G263:K263"/>
    <mergeCell ref="C265:F265"/>
    <mergeCell ref="G265:K265"/>
    <mergeCell ref="C266:F266"/>
    <mergeCell ref="G266:K266"/>
    <mergeCell ref="C273:F273"/>
    <mergeCell ref="G273:K273"/>
    <mergeCell ref="C274:F274"/>
    <mergeCell ref="G274:K274"/>
    <mergeCell ref="C275:F275"/>
    <mergeCell ref="G275:K275"/>
    <mergeCell ref="C270:F270"/>
    <mergeCell ref="G270:K270"/>
    <mergeCell ref="C271:F271"/>
    <mergeCell ref="G271:K271"/>
    <mergeCell ref="C272:F272"/>
    <mergeCell ref="G272:K272"/>
    <mergeCell ref="C280:F280"/>
    <mergeCell ref="G280:K280"/>
    <mergeCell ref="C281:F281"/>
    <mergeCell ref="G281:K281"/>
    <mergeCell ref="C282:F282"/>
    <mergeCell ref="G282:K282"/>
    <mergeCell ref="C277:F277"/>
    <mergeCell ref="G277:K277"/>
    <mergeCell ref="C278:F278"/>
    <mergeCell ref="G278:K278"/>
    <mergeCell ref="C279:F279"/>
    <mergeCell ref="G279:K279"/>
    <mergeCell ref="C286:F286"/>
    <mergeCell ref="G286:K286"/>
    <mergeCell ref="C287:F287"/>
    <mergeCell ref="G287:K287"/>
    <mergeCell ref="C289:F289"/>
    <mergeCell ref="G289:K289"/>
    <mergeCell ref="C283:F283"/>
    <mergeCell ref="G283:K283"/>
    <mergeCell ref="C284:F284"/>
    <mergeCell ref="G284:K284"/>
    <mergeCell ref="C285:F285"/>
    <mergeCell ref="G285:K285"/>
    <mergeCell ref="C293:F293"/>
    <mergeCell ref="G293:K293"/>
    <mergeCell ref="C294:F294"/>
    <mergeCell ref="G294:K294"/>
    <mergeCell ref="C295:F295"/>
    <mergeCell ref="G295:K295"/>
    <mergeCell ref="C290:F290"/>
    <mergeCell ref="G290:K290"/>
    <mergeCell ref="C291:F291"/>
    <mergeCell ref="G291:K291"/>
    <mergeCell ref="C292:F292"/>
    <mergeCell ref="G292:K292"/>
    <mergeCell ref="C299:F299"/>
    <mergeCell ref="G299:K299"/>
    <mergeCell ref="C301:F301"/>
    <mergeCell ref="G301:K301"/>
    <mergeCell ref="C302:F302"/>
    <mergeCell ref="G302:K302"/>
    <mergeCell ref="C296:F296"/>
    <mergeCell ref="G296:K296"/>
    <mergeCell ref="C297:F297"/>
    <mergeCell ref="G297:K297"/>
    <mergeCell ref="C298:F298"/>
    <mergeCell ref="G298:K298"/>
    <mergeCell ref="C306:F306"/>
    <mergeCell ref="G306:K306"/>
    <mergeCell ref="C307:F307"/>
    <mergeCell ref="G307:K307"/>
    <mergeCell ref="C308:F308"/>
    <mergeCell ref="G308:K308"/>
    <mergeCell ref="C303:F303"/>
    <mergeCell ref="G303:K303"/>
    <mergeCell ref="C304:F304"/>
    <mergeCell ref="G304:K304"/>
    <mergeCell ref="C305:F305"/>
    <mergeCell ref="G305:K305"/>
    <mergeCell ref="C313:F313"/>
    <mergeCell ref="G313:K313"/>
    <mergeCell ref="C314:F314"/>
    <mergeCell ref="G314:K314"/>
    <mergeCell ref="C315:F315"/>
    <mergeCell ref="G315:K315"/>
    <mergeCell ref="C309:F309"/>
    <mergeCell ref="G309:K309"/>
    <mergeCell ref="C310:F310"/>
    <mergeCell ref="G310:K310"/>
    <mergeCell ref="C311:F311"/>
    <mergeCell ref="G311:K311"/>
    <mergeCell ref="C319:F319"/>
    <mergeCell ref="G319:K319"/>
    <mergeCell ref="C320:F320"/>
    <mergeCell ref="G320:K320"/>
    <mergeCell ref="C321:F321"/>
    <mergeCell ref="G321:K321"/>
    <mergeCell ref="C316:F316"/>
    <mergeCell ref="G316:K316"/>
    <mergeCell ref="C317:F317"/>
    <mergeCell ref="G317:K317"/>
    <mergeCell ref="C318:F318"/>
    <mergeCell ref="G318:K318"/>
    <mergeCell ref="C326:F326"/>
    <mergeCell ref="G326:K326"/>
    <mergeCell ref="C327:F327"/>
    <mergeCell ref="G327:K327"/>
    <mergeCell ref="C328:F328"/>
    <mergeCell ref="G328:K328"/>
    <mergeCell ref="C322:F322"/>
    <mergeCell ref="G322:K322"/>
    <mergeCell ref="C323:F323"/>
    <mergeCell ref="G323:K323"/>
    <mergeCell ref="C325:F325"/>
    <mergeCell ref="G325:K325"/>
    <mergeCell ref="C332:F332"/>
    <mergeCell ref="G332:K332"/>
    <mergeCell ref="C333:F333"/>
    <mergeCell ref="G333:K333"/>
    <mergeCell ref="C334:F334"/>
    <mergeCell ref="G334:K334"/>
    <mergeCell ref="C329:F329"/>
    <mergeCell ref="G329:K329"/>
    <mergeCell ref="C330:F330"/>
    <mergeCell ref="G330:K330"/>
    <mergeCell ref="C331:F331"/>
    <mergeCell ref="G331:K331"/>
    <mergeCell ref="C339:F339"/>
    <mergeCell ref="G339:K339"/>
    <mergeCell ref="C340:F340"/>
    <mergeCell ref="G340:K340"/>
    <mergeCell ref="C341:F341"/>
    <mergeCell ref="G341:K341"/>
    <mergeCell ref="C335:F335"/>
    <mergeCell ref="G335:K335"/>
    <mergeCell ref="C337:F337"/>
    <mergeCell ref="G337:K337"/>
    <mergeCell ref="C338:F338"/>
    <mergeCell ref="G338:K338"/>
    <mergeCell ref="C345:F345"/>
    <mergeCell ref="G345:K345"/>
    <mergeCell ref="C346:F346"/>
    <mergeCell ref="G346:K346"/>
    <mergeCell ref="C347:F347"/>
    <mergeCell ref="G347:K347"/>
    <mergeCell ref="C342:F342"/>
    <mergeCell ref="G342:K342"/>
    <mergeCell ref="C343:F343"/>
    <mergeCell ref="G343:K343"/>
    <mergeCell ref="C344:F344"/>
    <mergeCell ref="G344:K344"/>
    <mergeCell ref="C352:F352"/>
    <mergeCell ref="G352:K352"/>
    <mergeCell ref="C353:F353"/>
    <mergeCell ref="G353:K353"/>
    <mergeCell ref="C354:F354"/>
    <mergeCell ref="G354:K354"/>
    <mergeCell ref="C349:F349"/>
    <mergeCell ref="G349:K349"/>
    <mergeCell ref="C350:F350"/>
    <mergeCell ref="G350:K350"/>
    <mergeCell ref="C351:F351"/>
    <mergeCell ref="G351:K351"/>
    <mergeCell ref="G358:K358"/>
    <mergeCell ref="C359:F359"/>
    <mergeCell ref="G359:K359"/>
    <mergeCell ref="C361:F361"/>
    <mergeCell ref="G361:K361"/>
    <mergeCell ref="C355:F355"/>
    <mergeCell ref="G355:K355"/>
    <mergeCell ref="C356:F356"/>
    <mergeCell ref="G356:K356"/>
    <mergeCell ref="C357:F357"/>
    <mergeCell ref="G357:K357"/>
    <mergeCell ref="B2:B4"/>
    <mergeCell ref="C371:F371"/>
    <mergeCell ref="G371:K371"/>
    <mergeCell ref="C373:F373"/>
    <mergeCell ref="G373:I373"/>
    <mergeCell ref="C368:F368"/>
    <mergeCell ref="G368:K368"/>
    <mergeCell ref="C369:F369"/>
    <mergeCell ref="G369:K369"/>
    <mergeCell ref="C370:F370"/>
    <mergeCell ref="G370:K370"/>
    <mergeCell ref="C365:F365"/>
    <mergeCell ref="G365:K365"/>
    <mergeCell ref="C366:F366"/>
    <mergeCell ref="G366:K366"/>
    <mergeCell ref="C367:F367"/>
    <mergeCell ref="G367:K367"/>
    <mergeCell ref="C362:F362"/>
    <mergeCell ref="G362:K362"/>
    <mergeCell ref="C363:F363"/>
    <mergeCell ref="G363:K363"/>
    <mergeCell ref="C364:F364"/>
    <mergeCell ref="G364:K364"/>
    <mergeCell ref="C358:F358"/>
  </mergeCells>
  <pageMargins left="0.46" right="0.43307086614173229" top="0.48" bottom="0.38" header="0.27" footer="0.31496062992125984"/>
  <pageSetup paperSize="9" scale="65" orientation="landscape" r:id="rId1"/>
  <headerFooter>
    <oddFooter xml:space="preserve">&amp;R&amp;P 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559CB-EF5C-4C5A-A1D1-00390DDC7830}">
  <sheetPr codeName="Tabelle37">
    <tabColor theme="3" tint="0.59999389629810485"/>
    <outlinePr summaryBelow="0" summaryRight="0"/>
    <pageSetUpPr fitToPage="1"/>
  </sheetPr>
  <dimension ref="A1:AZ401"/>
  <sheetViews>
    <sheetView showGridLines="0" zoomScaleNormal="100" workbookViewId="0">
      <pane xSplit="2" ySplit="11" topLeftCell="C12" activePane="bottomRight" state="frozen"/>
      <selection activeCell="C369" sqref="C369:F369"/>
      <selection pane="topRight" activeCell="C369" sqref="C369:F369"/>
      <selection pane="bottomLeft" activeCell="C369" sqref="C369:F369"/>
      <selection pane="bottomRight" activeCell="C13" sqref="C13:F13"/>
    </sheetView>
  </sheetViews>
  <sheetFormatPr baseColWidth="10" defaultColWidth="11.42578125" defaultRowHeight="11.25" outlineLevelRow="1" outlineLevelCol="1"/>
  <cols>
    <col min="1" max="1" width="0.7109375" style="12" customWidth="1"/>
    <col min="2" max="2" width="4.7109375" style="12" customWidth="1"/>
    <col min="3" max="3" width="30.7109375" style="12" customWidth="1"/>
    <col min="4" max="4" width="7.7109375" style="12" customWidth="1"/>
    <col min="5" max="5" width="10.7109375" style="12" customWidth="1"/>
    <col min="6" max="6" width="15.7109375" style="12" customWidth="1"/>
    <col min="7" max="7" width="10.7109375" style="12" customWidth="1"/>
    <col min="8" max="8" width="4.7109375" style="12" customWidth="1"/>
    <col min="9" max="9" width="11.42578125" style="12" customWidth="1"/>
    <col min="10" max="11" width="4.7109375" style="12" customWidth="1"/>
    <col min="12" max="19" width="6.7109375" style="12" customWidth="1" outlineLevel="1"/>
    <col min="20" max="20" width="12.28515625" style="12" customWidth="1" outlineLevel="1"/>
    <col min="21" max="21" width="12.140625" style="12" customWidth="1" outlineLevel="1"/>
    <col min="22" max="22" width="11.5703125" style="12" customWidth="1" outlineLevel="1"/>
    <col min="23" max="23" width="15.7109375" style="12" customWidth="1"/>
    <col min="24" max="24" width="8.7109375" style="12" customWidth="1"/>
    <col min="25" max="25" width="4.7109375" style="12" customWidth="1"/>
    <col min="26" max="26" width="8.5703125" style="12" customWidth="1"/>
    <col min="27" max="27" width="6.7109375" style="12" hidden="1" customWidth="1"/>
    <col min="28" max="16384" width="11.42578125" style="12"/>
  </cols>
  <sheetData>
    <row r="1" spans="1:52" ht="8.25" customHeight="1" thickBot="1">
      <c r="X1" s="442"/>
      <c r="Y1" s="442"/>
      <c r="Z1" s="442"/>
      <c r="AA1" s="442"/>
      <c r="AB1" s="442"/>
      <c r="AC1" s="442"/>
      <c r="AD1" s="442"/>
      <c r="AE1" s="442"/>
      <c r="AF1" s="442"/>
      <c r="AG1" s="442"/>
      <c r="AH1" s="442"/>
      <c r="AI1" s="442"/>
      <c r="AJ1" s="442"/>
      <c r="AK1" s="442"/>
      <c r="AL1" s="442"/>
      <c r="AM1" s="442"/>
      <c r="AN1" s="442"/>
      <c r="AO1" s="442"/>
      <c r="AP1" s="442"/>
      <c r="AQ1" s="442"/>
      <c r="AR1" s="442"/>
      <c r="AS1" s="442"/>
      <c r="AT1" s="442"/>
      <c r="AU1" s="442"/>
      <c r="AV1" s="442"/>
      <c r="AW1" s="442"/>
      <c r="AX1" s="442"/>
      <c r="AY1" s="442"/>
      <c r="AZ1" s="442"/>
    </row>
    <row r="2" spans="1:52" s="13" customFormat="1" ht="20.100000000000001" customHeight="1" thickBot="1">
      <c r="B2" s="996" t="s">
        <v>257</v>
      </c>
      <c r="C2" s="22" t="str">
        <f>Kunde</f>
        <v>Bosch Rodez</v>
      </c>
      <c r="D2" s="899" t="str">
        <f>Anlage</f>
        <v>Montage Magnetanker</v>
      </c>
      <c r="E2" s="900"/>
      <c r="F2" s="900"/>
      <c r="G2" s="900"/>
      <c r="H2" s="900"/>
      <c r="I2" s="900"/>
      <c r="J2" s="900"/>
      <c r="K2" s="901"/>
      <c r="L2" s="688"/>
      <c r="M2" s="688"/>
      <c r="N2" s="688"/>
      <c r="O2" s="688"/>
      <c r="P2" s="688"/>
      <c r="Q2" s="688"/>
      <c r="R2" s="690"/>
      <c r="S2" s="690"/>
      <c r="T2" s="690"/>
      <c r="U2" s="379"/>
      <c r="V2" s="692"/>
      <c r="W2" s="695"/>
      <c r="X2" s="493"/>
      <c r="Y2" s="494"/>
      <c r="Z2" s="494"/>
      <c r="AA2" s="494"/>
      <c r="AB2" s="494"/>
      <c r="AC2" s="494"/>
      <c r="AD2" s="494"/>
      <c r="AE2" s="494"/>
      <c r="AF2" s="494"/>
      <c r="AG2" s="494"/>
      <c r="AH2" s="494"/>
      <c r="AI2" s="494"/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</row>
    <row r="3" spans="1:52" s="13" customFormat="1" ht="20.100000000000001" customHeight="1" thickBot="1">
      <c r="B3" s="1037"/>
      <c r="C3" s="689" t="s">
        <v>241</v>
      </c>
      <c r="D3" s="1052" t="str">
        <f>Übersicht!C15</f>
        <v>Modul 08 leer</v>
      </c>
      <c r="E3" s="1053"/>
      <c r="F3" s="1053"/>
      <c r="G3" s="1053"/>
      <c r="H3" s="1053"/>
      <c r="I3" s="1053"/>
      <c r="J3" s="1053"/>
      <c r="K3" s="1054"/>
      <c r="L3" s="688"/>
      <c r="M3" s="688"/>
      <c r="N3" s="688"/>
      <c r="O3" s="688"/>
      <c r="P3" s="688"/>
      <c r="Q3" s="688"/>
      <c r="R3" s="690"/>
      <c r="S3" s="690"/>
      <c r="T3" s="690"/>
      <c r="U3" s="379"/>
      <c r="V3" s="692"/>
      <c r="W3" s="694">
        <f>Übersicht!F15</f>
        <v>1</v>
      </c>
      <c r="X3" s="493"/>
      <c r="Y3" s="494"/>
      <c r="Z3" s="494"/>
      <c r="AA3" s="494"/>
      <c r="AB3" s="494"/>
      <c r="AC3" s="494"/>
      <c r="AD3" s="494"/>
      <c r="AE3" s="494"/>
      <c r="AF3" s="494"/>
      <c r="AG3" s="494"/>
      <c r="AH3" s="494"/>
      <c r="AI3" s="494"/>
      <c r="AJ3" s="494"/>
      <c r="AK3" s="494"/>
      <c r="AL3" s="494"/>
      <c r="AM3" s="494"/>
      <c r="AN3" s="494"/>
      <c r="AO3" s="494"/>
      <c r="AP3" s="494"/>
      <c r="AQ3" s="494"/>
      <c r="AR3" s="494"/>
      <c r="AS3" s="494"/>
      <c r="AT3" s="494"/>
      <c r="AU3" s="494"/>
      <c r="AV3" s="494"/>
      <c r="AW3" s="494"/>
      <c r="AX3" s="494"/>
      <c r="AY3" s="494"/>
      <c r="AZ3" s="494"/>
    </row>
    <row r="4" spans="1:52" s="13" customFormat="1" ht="20.100000000000001" customHeight="1" thickBot="1">
      <c r="B4" s="997"/>
      <c r="C4" s="691" t="str">
        <f>Angebotsnummer</f>
        <v>A07591000</v>
      </c>
      <c r="D4" s="1055">
        <f>Datum</f>
        <v>45344</v>
      </c>
      <c r="E4" s="1056"/>
      <c r="F4" s="1057" t="str">
        <f>Bearbeiter</f>
        <v>Waas. Harald</v>
      </c>
      <c r="G4" s="1057"/>
      <c r="H4" s="696"/>
      <c r="I4" s="696"/>
      <c r="J4" s="696"/>
      <c r="K4" s="697"/>
      <c r="L4" s="688"/>
      <c r="M4" s="688"/>
      <c r="N4" s="688"/>
      <c r="O4" s="688"/>
      <c r="P4" s="688"/>
      <c r="Q4" s="688"/>
      <c r="R4" s="690"/>
      <c r="S4" s="690"/>
      <c r="T4" s="690"/>
      <c r="U4" s="379"/>
      <c r="V4" s="692"/>
      <c r="W4" s="698">
        <f>Übersicht!V15</f>
        <v>0</v>
      </c>
      <c r="X4" s="495"/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4"/>
      <c r="AK4" s="494"/>
      <c r="AL4" s="494"/>
      <c r="AM4" s="494"/>
      <c r="AN4" s="494"/>
      <c r="AO4" s="494"/>
      <c r="AP4" s="494"/>
      <c r="AQ4" s="494"/>
      <c r="AR4" s="494"/>
      <c r="AS4" s="494"/>
      <c r="AT4" s="494"/>
      <c r="AU4" s="494"/>
      <c r="AV4" s="494"/>
      <c r="AW4" s="494"/>
      <c r="AX4" s="494"/>
      <c r="AY4" s="494"/>
      <c r="AZ4" s="494"/>
    </row>
    <row r="5" spans="1:52" ht="15" customHeight="1" collapsed="1" thickBot="1">
      <c r="T5" s="1"/>
      <c r="U5" s="1"/>
      <c r="X5" s="442"/>
      <c r="Y5" s="442"/>
      <c r="Z5" s="442"/>
      <c r="AA5" s="442"/>
      <c r="AB5" s="442"/>
      <c r="AC5" s="442"/>
      <c r="AD5" s="442"/>
      <c r="AE5" s="442"/>
      <c r="AF5" s="442"/>
      <c r="AG5" s="442"/>
      <c r="AH5" s="442"/>
      <c r="AI5" s="442"/>
      <c r="AJ5" s="442"/>
      <c r="AK5" s="442"/>
      <c r="AL5" s="442"/>
      <c r="AM5" s="442"/>
      <c r="AN5" s="442"/>
      <c r="AO5" s="442"/>
      <c r="AP5" s="442"/>
      <c r="AQ5" s="442"/>
      <c r="AR5" s="442"/>
      <c r="AS5" s="442"/>
      <c r="AT5" s="442"/>
      <c r="AU5" s="442"/>
      <c r="AV5" s="442"/>
      <c r="AW5" s="442"/>
      <c r="AX5" s="442"/>
      <c r="AY5" s="442"/>
      <c r="AZ5" s="442"/>
    </row>
    <row r="6" spans="1:52" s="4" customFormat="1" ht="20.100000000000001" hidden="1" customHeight="1" outlineLevel="1">
      <c r="B6" s="632">
        <v>1</v>
      </c>
      <c r="C6" s="633" t="s">
        <v>185</v>
      </c>
      <c r="D6" s="634">
        <f>SUM(L13,L25,L37,L49,L61,L73,L85,L97,L109,L121,L133,L145,L157,L169,L181,L193,L205,L217,L229,L241,L253,L265,L277,L289,L301,L313,L325,L337,L349,L361)</f>
        <v>0</v>
      </c>
      <c r="E6" s="635">
        <f>Konstruktion</f>
        <v>110.00000000000001</v>
      </c>
      <c r="F6" s="636">
        <f>D6*E6</f>
        <v>0</v>
      </c>
      <c r="G6" s="40"/>
      <c r="H6" s="644">
        <v>5</v>
      </c>
      <c r="I6" s="1045" t="s">
        <v>186</v>
      </c>
      <c r="J6" s="1046"/>
      <c r="K6" s="1047"/>
      <c r="L6" s="645">
        <f>SUM(M13,M25,M37,M49,M61,M73,M85,M97,M109,M121,M133,M145,M157,M169,M181,M193,M205,M217,M229,M241,M253,M265,M277,M289,M301,M313,M325,M337,M349,M361)</f>
        <v>0</v>
      </c>
      <c r="M6" s="1048">
        <f>Hardware</f>
        <v>101.2</v>
      </c>
      <c r="N6" s="1049"/>
      <c r="O6" s="1050">
        <f>L6*M6</f>
        <v>0</v>
      </c>
      <c r="P6" s="1051"/>
      <c r="Q6" s="40"/>
      <c r="R6" s="40"/>
      <c r="S6" s="40"/>
      <c r="T6" s="1"/>
      <c r="U6" s="1"/>
      <c r="V6" s="12"/>
      <c r="W6" s="12"/>
      <c r="X6" s="442"/>
      <c r="Y6" s="496"/>
      <c r="Z6" s="496"/>
      <c r="AA6" s="496"/>
      <c r="AB6" s="496"/>
      <c r="AC6" s="496"/>
      <c r="AD6" s="496"/>
      <c r="AE6" s="496"/>
      <c r="AF6" s="496"/>
      <c r="AG6" s="496"/>
      <c r="AH6" s="496"/>
      <c r="AI6" s="496"/>
      <c r="AJ6" s="496"/>
      <c r="AK6" s="496"/>
      <c r="AL6" s="496"/>
      <c r="AM6" s="496"/>
      <c r="AN6" s="496"/>
      <c r="AO6" s="496"/>
      <c r="AP6" s="496"/>
      <c r="AQ6" s="496"/>
      <c r="AR6" s="496"/>
      <c r="AS6" s="496"/>
      <c r="AT6" s="496"/>
      <c r="AU6" s="496"/>
      <c r="AV6" s="496"/>
      <c r="AW6" s="496"/>
      <c r="AX6" s="496"/>
      <c r="AY6" s="496"/>
      <c r="AZ6" s="496"/>
    </row>
    <row r="7" spans="1:52" ht="20.100000000000001" hidden="1" customHeight="1" outlineLevel="1">
      <c r="B7" s="652">
        <v>2</v>
      </c>
      <c r="C7" s="653" t="s">
        <v>14</v>
      </c>
      <c r="D7" s="654">
        <f>SUM(Q13,Q25,Q37,Q49,Q61,Q73,Q85,Q97,Q109,Q121,Q133,Q145,Q157,Q169,Q181,Q193,Q205,Q217,Q229,Q241,Q253,Q265,Q277,Q289,Q301,Q313,Q325,Q337,Q349,Q361)</f>
        <v>0</v>
      </c>
      <c r="E7" s="655">
        <f>Montage</f>
        <v>90.2</v>
      </c>
      <c r="F7" s="656">
        <f>D7*E7</f>
        <v>0</v>
      </c>
      <c r="G7" s="40"/>
      <c r="H7" s="649">
        <v>6</v>
      </c>
      <c r="I7" s="1030" t="s">
        <v>27</v>
      </c>
      <c r="J7" s="1031"/>
      <c r="K7" s="1032"/>
      <c r="L7" s="650">
        <f>SUM(N13,N25,N37,N49,N61,N73,N85,N97,N109,N121,N133,N145,N157,N169,N181,N193,N205,N217,N229,N241,N253,N265,N277,N289,N301,N313,N325,N337,N349,N361)</f>
        <v>0</v>
      </c>
      <c r="M7" s="1033">
        <f>Software</f>
        <v>115.50000000000001</v>
      </c>
      <c r="N7" s="1034"/>
      <c r="O7" s="1035">
        <f>L7*M7</f>
        <v>0</v>
      </c>
      <c r="P7" s="1036"/>
      <c r="Q7" s="40"/>
      <c r="R7" s="40"/>
      <c r="S7" s="40"/>
      <c r="T7" s="1"/>
      <c r="U7" s="1"/>
      <c r="X7" s="442"/>
      <c r="Y7" s="442"/>
      <c r="Z7" s="442"/>
      <c r="AA7" s="442"/>
      <c r="AB7" s="442"/>
      <c r="AC7" s="442"/>
      <c r="AD7" s="442"/>
      <c r="AE7" s="442"/>
      <c r="AF7" s="442"/>
      <c r="AG7" s="442"/>
      <c r="AH7" s="442"/>
      <c r="AI7" s="442"/>
      <c r="AJ7" s="442"/>
      <c r="AK7" s="442"/>
      <c r="AL7" s="442"/>
      <c r="AM7" s="442"/>
      <c r="AN7" s="442"/>
      <c r="AO7" s="442"/>
      <c r="AP7" s="442"/>
      <c r="AQ7" s="442"/>
      <c r="AR7" s="442"/>
      <c r="AS7" s="442"/>
      <c r="AT7" s="442"/>
      <c r="AU7" s="442"/>
      <c r="AV7" s="442"/>
      <c r="AW7" s="442"/>
      <c r="AX7" s="442"/>
      <c r="AY7" s="442"/>
      <c r="AZ7" s="442"/>
    </row>
    <row r="8" spans="1:52" ht="20.100000000000001" hidden="1" customHeight="1" outlineLevel="1">
      <c r="B8" s="637">
        <v>3</v>
      </c>
      <c r="C8" s="638" t="s">
        <v>15</v>
      </c>
      <c r="D8" s="639">
        <f>SUM(R13,R25,R37,R49,R61,R73,R85,R97,R109,R121,R133,R145,R157,R169,R181,R193,R205,R217,R229,R241,R253,R265,R277,R289,R301,R313,R325,R337,R349,R361)</f>
        <v>0</v>
      </c>
      <c r="E8" s="640">
        <f>Fertigung</f>
        <v>93.500000000000014</v>
      </c>
      <c r="F8" s="641">
        <f>D8*E8</f>
        <v>0</v>
      </c>
      <c r="G8" s="40"/>
      <c r="H8" s="649">
        <v>7</v>
      </c>
      <c r="I8" s="1030" t="s">
        <v>28</v>
      </c>
      <c r="J8" s="1031"/>
      <c r="K8" s="1032"/>
      <c r="L8" s="650">
        <f>SUM(O13,O25,O37,O49,O61,O73,O85,O97,O109,O121,O133,O145,O157,O169,O181,O193,O205,O217,O229,O241,O253,O265,O277,O289,O301,O313,O325,O337,O349,O361)</f>
        <v>0</v>
      </c>
      <c r="M8" s="1033">
        <f>INB</f>
        <v>115.50000000000001</v>
      </c>
      <c r="N8" s="1034"/>
      <c r="O8" s="1035">
        <f>L8*M8</f>
        <v>0</v>
      </c>
      <c r="P8" s="1036"/>
      <c r="Q8" s="40"/>
      <c r="R8" s="40"/>
      <c r="S8" s="40"/>
      <c r="T8" s="1"/>
      <c r="U8" s="1"/>
      <c r="X8" s="442"/>
      <c r="Y8" s="442"/>
      <c r="Z8" s="442"/>
      <c r="AA8" s="442"/>
      <c r="AB8" s="442"/>
      <c r="AC8" s="442"/>
      <c r="AD8" s="442"/>
      <c r="AE8" s="442"/>
      <c r="AF8" s="442"/>
      <c r="AG8" s="442"/>
      <c r="AH8" s="442"/>
      <c r="AI8" s="442"/>
      <c r="AJ8" s="442"/>
      <c r="AK8" s="442"/>
      <c r="AL8" s="442"/>
      <c r="AM8" s="442"/>
      <c r="AN8" s="442"/>
      <c r="AO8" s="442"/>
      <c r="AP8" s="442"/>
      <c r="AQ8" s="442"/>
      <c r="AR8" s="442"/>
      <c r="AS8" s="442"/>
      <c r="AT8" s="442"/>
      <c r="AU8" s="442"/>
      <c r="AV8" s="442"/>
      <c r="AW8" s="442"/>
      <c r="AX8" s="442"/>
      <c r="AY8" s="442"/>
      <c r="AZ8" s="442"/>
    </row>
    <row r="9" spans="1:52" ht="19.5" hidden="1" customHeight="1" outlineLevel="1" thickBot="1">
      <c r="B9" s="658">
        <v>4</v>
      </c>
      <c r="C9" s="659" t="s">
        <v>12</v>
      </c>
      <c r="D9" s="660"/>
      <c r="E9" s="661" t="s">
        <v>18</v>
      </c>
      <c r="F9" s="662">
        <f>SUM(U13,U25,U37,U49,U61,U73,U85,U97,U109,U121,U133,U145,U157,U169,U181,U193,U205,U217,U229,U241,U253,U265,U277,U289,U301,U313,U325,U337,U349,U361)</f>
        <v>0</v>
      </c>
      <c r="G9" s="40"/>
      <c r="H9" s="646">
        <v>8</v>
      </c>
      <c r="I9" s="1038" t="s">
        <v>29</v>
      </c>
      <c r="J9" s="1039"/>
      <c r="K9" s="1040"/>
      <c r="L9" s="647">
        <f>SUM(P13,P25,P37,P49,P61,P73,P85,P97,P109,P121,P133,P145,P157,P169,P181,P193,P205,P217,P229,P241,P253,P265,P277,P289,P301,P313,P325,P337,P349,P361)</f>
        <v>0</v>
      </c>
      <c r="M9" s="1041">
        <f>Elektrik</f>
        <v>90.2</v>
      </c>
      <c r="N9" s="1042"/>
      <c r="O9" s="1043">
        <f>L9*M9</f>
        <v>0</v>
      </c>
      <c r="P9" s="1044"/>
      <c r="Q9" s="40"/>
      <c r="R9" s="40"/>
      <c r="S9" s="40"/>
      <c r="T9" s="1"/>
      <c r="U9" s="1"/>
      <c r="X9" s="442"/>
      <c r="Y9" s="442"/>
      <c r="Z9" s="442"/>
      <c r="AA9" s="442"/>
      <c r="AB9" s="442"/>
      <c r="AC9" s="442"/>
      <c r="AD9" s="442"/>
      <c r="AE9" s="442"/>
      <c r="AF9" s="442"/>
      <c r="AG9" s="442"/>
      <c r="AH9" s="442"/>
      <c r="AI9" s="442"/>
      <c r="AJ9" s="442"/>
      <c r="AK9" s="442"/>
      <c r="AL9" s="442"/>
      <c r="AM9" s="442"/>
      <c r="AN9" s="442"/>
      <c r="AO9" s="442"/>
      <c r="AP9" s="442"/>
      <c r="AQ9" s="442"/>
      <c r="AR9" s="442"/>
      <c r="AS9" s="442"/>
      <c r="AT9" s="442"/>
      <c r="AU9" s="442"/>
      <c r="AV9" s="442"/>
      <c r="AW9" s="442"/>
      <c r="AX9" s="442"/>
      <c r="AY9" s="442"/>
      <c r="AZ9" s="442"/>
    </row>
    <row r="10" spans="1:52" ht="15" hidden="1" customHeight="1" outlineLevel="1" thickBot="1">
      <c r="A10" s="19"/>
      <c r="B10" s="30"/>
      <c r="C10" s="36"/>
      <c r="D10" s="36"/>
      <c r="E10" s="36"/>
      <c r="F10" s="25"/>
      <c r="G10" s="25"/>
      <c r="H10" s="25"/>
      <c r="I10" s="28"/>
      <c r="J10" s="28"/>
      <c r="K10" s="24"/>
      <c r="L10" s="27"/>
      <c r="M10" s="27"/>
      <c r="N10" s="27"/>
      <c r="O10" s="27"/>
      <c r="P10" s="27"/>
      <c r="Q10" s="26"/>
      <c r="R10" s="29"/>
      <c r="S10" s="29"/>
      <c r="T10" s="29"/>
      <c r="U10" s="29"/>
      <c r="V10" s="25"/>
      <c r="X10" s="442"/>
      <c r="Y10" s="442"/>
      <c r="Z10" s="442"/>
      <c r="AA10" s="442"/>
      <c r="AB10" s="442"/>
      <c r="AC10" s="442"/>
      <c r="AD10" s="442"/>
      <c r="AE10" s="442"/>
      <c r="AF10" s="442"/>
      <c r="AG10" s="442"/>
      <c r="AH10" s="442"/>
      <c r="AI10" s="442"/>
      <c r="AJ10" s="442"/>
      <c r="AK10" s="442"/>
      <c r="AL10" s="442"/>
      <c r="AM10" s="442"/>
      <c r="AN10" s="442"/>
      <c r="AO10" s="442"/>
      <c r="AP10" s="442"/>
      <c r="AQ10" s="442"/>
      <c r="AR10" s="442"/>
      <c r="AS10" s="442"/>
      <c r="AT10" s="442"/>
      <c r="AU10" s="442"/>
      <c r="AV10" s="442"/>
      <c r="AW10" s="442"/>
      <c r="AX10" s="442"/>
      <c r="AY10" s="442"/>
      <c r="AZ10" s="442"/>
    </row>
    <row r="11" spans="1:52" ht="20.100000000000001" customHeight="1" collapsed="1" thickBot="1">
      <c r="B11" s="39" t="s">
        <v>11</v>
      </c>
      <c r="C11" s="1027" t="s">
        <v>17</v>
      </c>
      <c r="D11" s="1028"/>
      <c r="E11" s="1028"/>
      <c r="F11" s="1029"/>
      <c r="G11" s="1027" t="s">
        <v>2</v>
      </c>
      <c r="H11" s="1028"/>
      <c r="I11" s="1028"/>
      <c r="J11" s="1028"/>
      <c r="K11" s="1029"/>
      <c r="L11" s="591" t="s">
        <v>247</v>
      </c>
      <c r="M11" s="648" t="s">
        <v>248</v>
      </c>
      <c r="N11" s="651" t="s">
        <v>25</v>
      </c>
      <c r="O11" s="651" t="s">
        <v>249</v>
      </c>
      <c r="P11" s="648" t="s">
        <v>246</v>
      </c>
      <c r="Q11" s="657" t="s">
        <v>250</v>
      </c>
      <c r="R11" s="591" t="s">
        <v>245</v>
      </c>
      <c r="S11" s="663" t="s">
        <v>21</v>
      </c>
      <c r="T11" s="663" t="s">
        <v>24</v>
      </c>
      <c r="U11" s="664" t="s">
        <v>275</v>
      </c>
      <c r="V11" s="642" t="s">
        <v>251</v>
      </c>
      <c r="W11" s="47" t="s">
        <v>6</v>
      </c>
      <c r="X11" s="442"/>
      <c r="Y11" s="442"/>
      <c r="Z11" s="442"/>
      <c r="AA11" s="442"/>
      <c r="AB11" s="442"/>
      <c r="AC11" s="442"/>
      <c r="AD11" s="442"/>
      <c r="AE11" s="442"/>
      <c r="AF11" s="442"/>
      <c r="AG11" s="442"/>
      <c r="AH11" s="442"/>
      <c r="AI11" s="442"/>
      <c r="AJ11" s="442"/>
      <c r="AK11" s="442"/>
      <c r="AL11" s="442"/>
      <c r="AM11" s="442"/>
      <c r="AN11" s="442"/>
      <c r="AO11" s="442"/>
      <c r="AP11" s="442"/>
      <c r="AQ11" s="442"/>
      <c r="AR11" s="442"/>
      <c r="AS11" s="442"/>
      <c r="AT11" s="442"/>
      <c r="AU11" s="442"/>
      <c r="AV11" s="442"/>
      <c r="AW11" s="442"/>
      <c r="AX11" s="442"/>
      <c r="AY11" s="442"/>
      <c r="AZ11" s="442"/>
    </row>
    <row r="12" spans="1:52" ht="3" customHeight="1">
      <c r="B12" s="504"/>
      <c r="C12" s="57"/>
      <c r="D12" s="56"/>
      <c r="E12" s="56"/>
      <c r="F12" s="290"/>
      <c r="G12" s="57"/>
      <c r="H12" s="56"/>
      <c r="I12" s="56"/>
      <c r="J12" s="430"/>
      <c r="K12" s="430"/>
      <c r="L12" s="55"/>
      <c r="M12" s="55"/>
      <c r="N12" s="55"/>
      <c r="O12" s="55"/>
      <c r="P12" s="55"/>
      <c r="Q12" s="55"/>
      <c r="R12" s="55"/>
      <c r="S12" s="56"/>
      <c r="T12" s="57"/>
      <c r="U12" s="60"/>
      <c r="V12" s="55"/>
      <c r="W12" s="55"/>
      <c r="X12" s="442"/>
      <c r="Y12" s="442"/>
      <c r="Z12" s="442"/>
      <c r="AA12" s="442"/>
      <c r="AB12" s="442"/>
      <c r="AC12" s="442"/>
      <c r="AD12" s="442"/>
      <c r="AE12" s="442"/>
      <c r="AF12" s="442"/>
      <c r="AG12" s="442"/>
      <c r="AH12" s="442"/>
      <c r="AI12" s="442"/>
      <c r="AJ12" s="442"/>
      <c r="AK12" s="442"/>
      <c r="AL12" s="442"/>
      <c r="AM12" s="442"/>
      <c r="AN12" s="442"/>
      <c r="AO12" s="442"/>
      <c r="AP12" s="442"/>
      <c r="AQ12" s="442"/>
      <c r="AR12" s="442"/>
      <c r="AS12" s="442"/>
      <c r="AT12" s="442"/>
      <c r="AU12" s="442"/>
      <c r="AV12" s="442"/>
      <c r="AW12" s="442"/>
      <c r="AX12" s="442"/>
      <c r="AY12" s="442"/>
      <c r="AZ12" s="442"/>
    </row>
    <row r="13" spans="1:52" ht="20.100000000000001" customHeight="1" collapsed="1">
      <c r="B13" s="714">
        <v>1</v>
      </c>
      <c r="C13" s="1013"/>
      <c r="D13" s="1014"/>
      <c r="E13" s="1014"/>
      <c r="F13" s="1015"/>
      <c r="G13" s="1016"/>
      <c r="H13" s="1017"/>
      <c r="I13" s="1017"/>
      <c r="J13" s="1017"/>
      <c r="K13" s="1018"/>
      <c r="L13" s="701">
        <f t="shared" ref="L13:R13" si="0">SUM(L14:L23)</f>
        <v>0</v>
      </c>
      <c r="M13" s="702">
        <f t="shared" si="0"/>
        <v>0</v>
      </c>
      <c r="N13" s="703">
        <f t="shared" si="0"/>
        <v>0</v>
      </c>
      <c r="O13" s="703">
        <f t="shared" si="0"/>
        <v>0</v>
      </c>
      <c r="P13" s="702">
        <f t="shared" si="0"/>
        <v>0</v>
      </c>
      <c r="Q13" s="704">
        <f t="shared" si="0"/>
        <v>0</v>
      </c>
      <c r="R13" s="701">
        <f t="shared" si="0"/>
        <v>0</v>
      </c>
      <c r="S13" s="705">
        <v>1</v>
      </c>
      <c r="T13" s="706">
        <f>(S14*T14)+(S15*T15)+(S16*T16)+(S17*T17)+(S18*T18)+(S19*T19)+(S20*T20)+(S21*T21)+(S22*T22)+(S23*T23)</f>
        <v>0</v>
      </c>
      <c r="U13" s="665">
        <f t="shared" ref="U13:U23" si="1">S13*T13*(1+MGKZ)*(1+Gewinn)*(1+Sicherheit)</f>
        <v>0</v>
      </c>
      <c r="V13" s="643">
        <f t="shared" ref="V13:V23" si="2">R13*Fertigung</f>
        <v>0</v>
      </c>
      <c r="W13" s="50">
        <f>L13*$E$6+M13*$M$6+N13*$M$7+O13*$M$8+P13*$E$7+Q13*$M$9+U13+V13</f>
        <v>0</v>
      </c>
      <c r="X13" s="442"/>
      <c r="Y13" s="442"/>
      <c r="Z13" s="442"/>
      <c r="AA13" s="442"/>
      <c r="AB13" s="442"/>
      <c r="AC13" s="442"/>
      <c r="AD13" s="442"/>
      <c r="AE13" s="442"/>
      <c r="AF13" s="442"/>
      <c r="AG13" s="442"/>
      <c r="AH13" s="442"/>
      <c r="AI13" s="442"/>
      <c r="AJ13" s="442"/>
      <c r="AK13" s="442"/>
      <c r="AL13" s="442"/>
      <c r="AM13" s="442"/>
      <c r="AN13" s="442"/>
      <c r="AO13" s="442"/>
      <c r="AP13" s="442"/>
      <c r="AQ13" s="442"/>
      <c r="AR13" s="442"/>
      <c r="AS13" s="442"/>
      <c r="AT13" s="442"/>
      <c r="AU13" s="442"/>
      <c r="AV13" s="442"/>
      <c r="AW13" s="442"/>
      <c r="AX13" s="442"/>
      <c r="AY13" s="442"/>
      <c r="AZ13" s="442"/>
    </row>
    <row r="14" spans="1:52" ht="18" hidden="1" customHeight="1" outlineLevel="1">
      <c r="B14" s="433"/>
      <c r="C14" s="1002"/>
      <c r="D14" s="1003"/>
      <c r="E14" s="1003"/>
      <c r="F14" s="1004"/>
      <c r="G14" s="1005"/>
      <c r="H14" s="1006"/>
      <c r="I14" s="1006"/>
      <c r="J14" s="1006"/>
      <c r="K14" s="1007"/>
      <c r="L14" s="715"/>
      <c r="M14" s="715"/>
      <c r="N14" s="715"/>
      <c r="O14" s="715"/>
      <c r="P14" s="715"/>
      <c r="Q14" s="715"/>
      <c r="R14" s="715"/>
      <c r="S14" s="716"/>
      <c r="T14" s="717"/>
      <c r="U14" s="720">
        <f t="shared" si="1"/>
        <v>0</v>
      </c>
      <c r="V14" s="721">
        <f t="shared" si="2"/>
        <v>0</v>
      </c>
      <c r="W14" s="722">
        <f t="shared" ref="W14:W23" si="3">L14*$E$6+M14*$M$6+N14*$M$7+O14*$M$8+P14*$E$7+Q14*$M$9+U14+V14</f>
        <v>0</v>
      </c>
      <c r="X14" s="442"/>
      <c r="Y14" s="442"/>
      <c r="Z14" s="442"/>
      <c r="AA14" s="442"/>
      <c r="AB14" s="442"/>
      <c r="AC14" s="442"/>
      <c r="AD14" s="442"/>
      <c r="AE14" s="442"/>
      <c r="AF14" s="442"/>
      <c r="AG14" s="442"/>
      <c r="AH14" s="442"/>
      <c r="AI14" s="442"/>
      <c r="AJ14" s="442"/>
      <c r="AK14" s="442"/>
      <c r="AL14" s="442"/>
      <c r="AM14" s="442"/>
      <c r="AN14" s="442"/>
      <c r="AO14" s="442"/>
      <c r="AP14" s="442"/>
      <c r="AQ14" s="442"/>
      <c r="AR14" s="442"/>
      <c r="AS14" s="442"/>
      <c r="AT14" s="442"/>
      <c r="AU14" s="442"/>
      <c r="AV14" s="442"/>
      <c r="AW14" s="442"/>
      <c r="AX14" s="442"/>
      <c r="AY14" s="442"/>
      <c r="AZ14" s="442"/>
    </row>
    <row r="15" spans="1:52" ht="18" hidden="1" customHeight="1" outlineLevel="1">
      <c r="B15" s="434"/>
      <c r="C15" s="1002"/>
      <c r="D15" s="1003"/>
      <c r="E15" s="1003"/>
      <c r="F15" s="1004"/>
      <c r="G15" s="1005"/>
      <c r="H15" s="1006"/>
      <c r="I15" s="1006"/>
      <c r="J15" s="1006"/>
      <c r="K15" s="1007"/>
      <c r="L15" s="715"/>
      <c r="M15" s="715"/>
      <c r="N15" s="715"/>
      <c r="O15" s="715"/>
      <c r="P15" s="715"/>
      <c r="Q15" s="715"/>
      <c r="R15" s="715"/>
      <c r="S15" s="716"/>
      <c r="T15" s="717"/>
      <c r="U15" s="720">
        <f t="shared" si="1"/>
        <v>0</v>
      </c>
      <c r="V15" s="721">
        <f t="shared" si="2"/>
        <v>0</v>
      </c>
      <c r="W15" s="722">
        <f t="shared" si="3"/>
        <v>0</v>
      </c>
      <c r="X15" s="442"/>
      <c r="Y15" s="442"/>
      <c r="Z15" s="442"/>
      <c r="AA15" s="442"/>
      <c r="AB15" s="442"/>
      <c r="AC15" s="442"/>
      <c r="AD15" s="442"/>
      <c r="AE15" s="442"/>
      <c r="AF15" s="442"/>
      <c r="AG15" s="442"/>
      <c r="AH15" s="442"/>
      <c r="AI15" s="442"/>
      <c r="AJ15" s="442"/>
      <c r="AK15" s="442"/>
      <c r="AL15" s="442"/>
      <c r="AM15" s="442"/>
      <c r="AN15" s="442"/>
      <c r="AO15" s="442"/>
      <c r="AP15" s="442"/>
      <c r="AQ15" s="442"/>
      <c r="AR15" s="442"/>
      <c r="AS15" s="442"/>
      <c r="AT15" s="442"/>
      <c r="AU15" s="442"/>
      <c r="AV15" s="442"/>
      <c r="AW15" s="442"/>
      <c r="AX15" s="442"/>
      <c r="AY15" s="442"/>
      <c r="AZ15" s="442"/>
    </row>
    <row r="16" spans="1:52" ht="18" hidden="1" customHeight="1" outlineLevel="1">
      <c r="B16" s="434"/>
      <c r="C16" s="1002"/>
      <c r="D16" s="1003"/>
      <c r="E16" s="1003"/>
      <c r="F16" s="1004"/>
      <c r="G16" s="1005"/>
      <c r="H16" s="1006"/>
      <c r="I16" s="1006"/>
      <c r="J16" s="1006"/>
      <c r="K16" s="1007"/>
      <c r="L16" s="715"/>
      <c r="M16" s="715"/>
      <c r="N16" s="715"/>
      <c r="O16" s="715"/>
      <c r="P16" s="715"/>
      <c r="Q16" s="715"/>
      <c r="R16" s="715"/>
      <c r="S16" s="716"/>
      <c r="T16" s="717"/>
      <c r="U16" s="720">
        <f t="shared" si="1"/>
        <v>0</v>
      </c>
      <c r="V16" s="721">
        <f t="shared" si="2"/>
        <v>0</v>
      </c>
      <c r="W16" s="722">
        <f t="shared" si="3"/>
        <v>0</v>
      </c>
      <c r="X16" s="442"/>
      <c r="Y16" s="442"/>
      <c r="Z16" s="442"/>
      <c r="AA16" s="442"/>
      <c r="AB16" s="442"/>
      <c r="AC16" s="442"/>
      <c r="AD16" s="442"/>
      <c r="AE16" s="442"/>
      <c r="AF16" s="442"/>
      <c r="AG16" s="442"/>
      <c r="AH16" s="442"/>
      <c r="AI16" s="442"/>
      <c r="AJ16" s="442"/>
      <c r="AK16" s="442"/>
      <c r="AL16" s="442"/>
      <c r="AM16" s="442"/>
      <c r="AN16" s="442"/>
      <c r="AO16" s="442"/>
      <c r="AP16" s="442"/>
      <c r="AQ16" s="442"/>
      <c r="AR16" s="442"/>
      <c r="AS16" s="442"/>
      <c r="AT16" s="442"/>
      <c r="AU16" s="442"/>
      <c r="AV16" s="442"/>
      <c r="AW16" s="442"/>
      <c r="AX16" s="442"/>
      <c r="AY16" s="442"/>
      <c r="AZ16" s="442"/>
    </row>
    <row r="17" spans="2:52" ht="18" hidden="1" customHeight="1" outlineLevel="1">
      <c r="B17" s="434"/>
      <c r="C17" s="1002"/>
      <c r="D17" s="1003"/>
      <c r="E17" s="1003"/>
      <c r="F17" s="1004"/>
      <c r="G17" s="1005"/>
      <c r="H17" s="1006"/>
      <c r="I17" s="1006"/>
      <c r="J17" s="1006"/>
      <c r="K17" s="1007"/>
      <c r="L17" s="715"/>
      <c r="M17" s="715"/>
      <c r="N17" s="715"/>
      <c r="O17" s="715"/>
      <c r="P17" s="715"/>
      <c r="Q17" s="715"/>
      <c r="R17" s="715"/>
      <c r="S17" s="716"/>
      <c r="T17" s="717"/>
      <c r="U17" s="720">
        <f t="shared" si="1"/>
        <v>0</v>
      </c>
      <c r="V17" s="721">
        <f t="shared" si="2"/>
        <v>0</v>
      </c>
      <c r="W17" s="722">
        <f t="shared" si="3"/>
        <v>0</v>
      </c>
      <c r="X17" s="442"/>
      <c r="Y17" s="442"/>
      <c r="Z17" s="442"/>
      <c r="AA17" s="442"/>
      <c r="AB17" s="442"/>
      <c r="AC17" s="442"/>
      <c r="AD17" s="442"/>
      <c r="AE17" s="442"/>
      <c r="AF17" s="442"/>
      <c r="AG17" s="442"/>
      <c r="AH17" s="442"/>
      <c r="AI17" s="442"/>
      <c r="AJ17" s="442"/>
      <c r="AK17" s="442"/>
      <c r="AL17" s="442"/>
      <c r="AM17" s="442"/>
      <c r="AN17" s="442"/>
      <c r="AO17" s="442"/>
      <c r="AP17" s="442"/>
      <c r="AQ17" s="442"/>
      <c r="AR17" s="442"/>
      <c r="AS17" s="442"/>
      <c r="AT17" s="442"/>
      <c r="AU17" s="442"/>
      <c r="AV17" s="442"/>
      <c r="AW17" s="442"/>
      <c r="AX17" s="442"/>
      <c r="AY17" s="442"/>
      <c r="AZ17" s="442"/>
    </row>
    <row r="18" spans="2:52" ht="18" hidden="1" customHeight="1" outlineLevel="1">
      <c r="B18" s="434"/>
      <c r="C18" s="1002"/>
      <c r="D18" s="1003"/>
      <c r="E18" s="1003"/>
      <c r="F18" s="1004"/>
      <c r="G18" s="1005"/>
      <c r="H18" s="1006"/>
      <c r="I18" s="1006"/>
      <c r="J18" s="1006"/>
      <c r="K18" s="1007"/>
      <c r="L18" s="715"/>
      <c r="M18" s="715"/>
      <c r="N18" s="715"/>
      <c r="O18" s="715"/>
      <c r="P18" s="715"/>
      <c r="Q18" s="715"/>
      <c r="R18" s="715"/>
      <c r="S18" s="716"/>
      <c r="T18" s="717"/>
      <c r="U18" s="720">
        <f t="shared" si="1"/>
        <v>0</v>
      </c>
      <c r="V18" s="721">
        <f t="shared" si="2"/>
        <v>0</v>
      </c>
      <c r="W18" s="722">
        <f t="shared" si="3"/>
        <v>0</v>
      </c>
      <c r="X18" s="442"/>
      <c r="Y18" s="442"/>
      <c r="Z18" s="442"/>
      <c r="AA18" s="442"/>
      <c r="AB18" s="442"/>
      <c r="AC18" s="442"/>
      <c r="AD18" s="442"/>
      <c r="AE18" s="442"/>
      <c r="AF18" s="442"/>
      <c r="AG18" s="442"/>
      <c r="AH18" s="442"/>
      <c r="AI18" s="442"/>
      <c r="AJ18" s="442"/>
      <c r="AK18" s="442"/>
      <c r="AL18" s="442"/>
      <c r="AM18" s="442"/>
      <c r="AN18" s="442"/>
      <c r="AO18" s="442"/>
      <c r="AP18" s="442"/>
      <c r="AQ18" s="442"/>
      <c r="AR18" s="442"/>
      <c r="AS18" s="442"/>
      <c r="AT18" s="442"/>
      <c r="AU18" s="442"/>
      <c r="AV18" s="442"/>
      <c r="AW18" s="442"/>
      <c r="AX18" s="442"/>
      <c r="AY18" s="442"/>
      <c r="AZ18" s="442"/>
    </row>
    <row r="19" spans="2:52" ht="18" hidden="1" customHeight="1" outlineLevel="1">
      <c r="B19" s="434"/>
      <c r="C19" s="1002"/>
      <c r="D19" s="1003"/>
      <c r="E19" s="1003"/>
      <c r="F19" s="1004"/>
      <c r="G19" s="1005"/>
      <c r="H19" s="1006"/>
      <c r="I19" s="1006"/>
      <c r="J19" s="1006"/>
      <c r="K19" s="1007"/>
      <c r="L19" s="715"/>
      <c r="M19" s="715"/>
      <c r="N19" s="715"/>
      <c r="O19" s="715"/>
      <c r="P19" s="715"/>
      <c r="Q19" s="715"/>
      <c r="R19" s="715"/>
      <c r="S19" s="716"/>
      <c r="T19" s="717"/>
      <c r="U19" s="720">
        <f t="shared" si="1"/>
        <v>0</v>
      </c>
      <c r="V19" s="721">
        <f t="shared" si="2"/>
        <v>0</v>
      </c>
      <c r="W19" s="722">
        <f t="shared" si="3"/>
        <v>0</v>
      </c>
      <c r="X19" s="442"/>
      <c r="Y19" s="442"/>
      <c r="Z19" s="442"/>
      <c r="AA19" s="442"/>
      <c r="AB19" s="442"/>
      <c r="AC19" s="442"/>
      <c r="AD19" s="442"/>
      <c r="AE19" s="442"/>
      <c r="AF19" s="442"/>
      <c r="AG19" s="442"/>
      <c r="AH19" s="442"/>
      <c r="AI19" s="442"/>
      <c r="AJ19" s="442"/>
      <c r="AK19" s="442"/>
      <c r="AL19" s="442"/>
      <c r="AM19" s="442"/>
      <c r="AN19" s="442"/>
      <c r="AO19" s="442"/>
      <c r="AP19" s="442"/>
      <c r="AQ19" s="442"/>
      <c r="AR19" s="442"/>
      <c r="AS19" s="442"/>
      <c r="AT19" s="442"/>
      <c r="AU19" s="442"/>
      <c r="AV19" s="442"/>
      <c r="AW19" s="442"/>
      <c r="AX19" s="442"/>
      <c r="AY19" s="442"/>
      <c r="AZ19" s="442"/>
    </row>
    <row r="20" spans="2:52" ht="18" hidden="1" customHeight="1" outlineLevel="1">
      <c r="B20" s="434"/>
      <c r="C20" s="1002"/>
      <c r="D20" s="1003"/>
      <c r="E20" s="1003"/>
      <c r="F20" s="1004"/>
      <c r="G20" s="1005"/>
      <c r="H20" s="1006"/>
      <c r="I20" s="1006"/>
      <c r="J20" s="1006"/>
      <c r="K20" s="1007"/>
      <c r="L20" s="715"/>
      <c r="M20" s="715"/>
      <c r="N20" s="715"/>
      <c r="O20" s="715"/>
      <c r="P20" s="715"/>
      <c r="Q20" s="715"/>
      <c r="R20" s="715"/>
      <c r="S20" s="716"/>
      <c r="T20" s="717"/>
      <c r="U20" s="720">
        <f t="shared" si="1"/>
        <v>0</v>
      </c>
      <c r="V20" s="721">
        <f t="shared" si="2"/>
        <v>0</v>
      </c>
      <c r="W20" s="722">
        <f t="shared" si="3"/>
        <v>0</v>
      </c>
      <c r="X20" s="442"/>
      <c r="Y20" s="442"/>
      <c r="Z20" s="442"/>
      <c r="AA20" s="442"/>
      <c r="AB20" s="442"/>
      <c r="AC20" s="442"/>
      <c r="AD20" s="442"/>
      <c r="AE20" s="442"/>
      <c r="AF20" s="442"/>
      <c r="AG20" s="442"/>
      <c r="AH20" s="442"/>
      <c r="AI20" s="442"/>
      <c r="AJ20" s="442"/>
      <c r="AK20" s="442"/>
      <c r="AL20" s="442"/>
      <c r="AM20" s="442"/>
      <c r="AN20" s="442"/>
      <c r="AO20" s="442"/>
      <c r="AP20" s="442"/>
      <c r="AQ20" s="442"/>
      <c r="AR20" s="442"/>
      <c r="AS20" s="442"/>
      <c r="AT20" s="442"/>
      <c r="AU20" s="442"/>
      <c r="AV20" s="442"/>
      <c r="AW20" s="442"/>
      <c r="AX20" s="442"/>
      <c r="AY20" s="442"/>
      <c r="AZ20" s="442"/>
    </row>
    <row r="21" spans="2:52" ht="18" hidden="1" customHeight="1" outlineLevel="1">
      <c r="B21" s="434"/>
      <c r="C21" s="1002"/>
      <c r="D21" s="1003"/>
      <c r="E21" s="1003"/>
      <c r="F21" s="1004"/>
      <c r="G21" s="1005"/>
      <c r="H21" s="1006"/>
      <c r="I21" s="1006"/>
      <c r="J21" s="1006"/>
      <c r="K21" s="1007"/>
      <c r="L21" s="715"/>
      <c r="M21" s="715"/>
      <c r="N21" s="715"/>
      <c r="O21" s="715"/>
      <c r="P21" s="715"/>
      <c r="Q21" s="715"/>
      <c r="R21" s="715"/>
      <c r="S21" s="716"/>
      <c r="T21" s="717"/>
      <c r="U21" s="720">
        <f t="shared" si="1"/>
        <v>0</v>
      </c>
      <c r="V21" s="721">
        <f t="shared" si="2"/>
        <v>0</v>
      </c>
      <c r="W21" s="722">
        <f t="shared" si="3"/>
        <v>0</v>
      </c>
      <c r="X21" s="442"/>
      <c r="Y21" s="442"/>
      <c r="Z21" s="442"/>
      <c r="AA21" s="442"/>
      <c r="AB21" s="442"/>
      <c r="AC21" s="442"/>
      <c r="AD21" s="442"/>
      <c r="AE21" s="442"/>
      <c r="AF21" s="442"/>
      <c r="AG21" s="442"/>
      <c r="AH21" s="442"/>
      <c r="AI21" s="442"/>
      <c r="AJ21" s="442"/>
      <c r="AK21" s="442"/>
      <c r="AL21" s="442"/>
      <c r="AM21" s="442"/>
      <c r="AN21" s="442"/>
      <c r="AO21" s="442"/>
      <c r="AP21" s="442"/>
      <c r="AQ21" s="442"/>
      <c r="AR21" s="442"/>
      <c r="AS21" s="442"/>
      <c r="AT21" s="442"/>
      <c r="AU21" s="442"/>
      <c r="AV21" s="442"/>
      <c r="AW21" s="442"/>
      <c r="AX21" s="442"/>
      <c r="AY21" s="442"/>
      <c r="AZ21" s="442"/>
    </row>
    <row r="22" spans="2:52" ht="18" hidden="1" customHeight="1" outlineLevel="1">
      <c r="B22" s="434"/>
      <c r="C22" s="1002"/>
      <c r="D22" s="1003"/>
      <c r="E22" s="1003"/>
      <c r="F22" s="1004"/>
      <c r="G22" s="1005"/>
      <c r="H22" s="1006"/>
      <c r="I22" s="1006"/>
      <c r="J22" s="1006"/>
      <c r="K22" s="1007"/>
      <c r="L22" s="715"/>
      <c r="M22" s="715"/>
      <c r="N22" s="715"/>
      <c r="O22" s="715"/>
      <c r="P22" s="715"/>
      <c r="Q22" s="715"/>
      <c r="R22" s="715"/>
      <c r="S22" s="716"/>
      <c r="T22" s="717"/>
      <c r="U22" s="720">
        <f t="shared" si="1"/>
        <v>0</v>
      </c>
      <c r="V22" s="721">
        <f t="shared" si="2"/>
        <v>0</v>
      </c>
      <c r="W22" s="722">
        <f t="shared" si="3"/>
        <v>0</v>
      </c>
      <c r="X22" s="442"/>
      <c r="Y22" s="442"/>
      <c r="Z22" s="442"/>
      <c r="AA22" s="442"/>
      <c r="AB22" s="442"/>
      <c r="AC22" s="442"/>
      <c r="AD22" s="442"/>
      <c r="AE22" s="442"/>
      <c r="AF22" s="442"/>
      <c r="AG22" s="442"/>
      <c r="AH22" s="442"/>
      <c r="AI22" s="442"/>
      <c r="AJ22" s="442"/>
      <c r="AK22" s="442"/>
      <c r="AL22" s="442"/>
      <c r="AM22" s="442"/>
      <c r="AN22" s="442"/>
      <c r="AO22" s="442"/>
      <c r="AP22" s="442"/>
      <c r="AQ22" s="442"/>
      <c r="AR22" s="442"/>
      <c r="AS22" s="442"/>
      <c r="AT22" s="442"/>
      <c r="AU22" s="442"/>
      <c r="AV22" s="442"/>
      <c r="AW22" s="442"/>
      <c r="AX22" s="442"/>
      <c r="AY22" s="442"/>
      <c r="AZ22" s="442"/>
    </row>
    <row r="23" spans="2:52" ht="18" hidden="1" customHeight="1" outlineLevel="1">
      <c r="B23" s="434"/>
      <c r="C23" s="1002"/>
      <c r="D23" s="1003"/>
      <c r="E23" s="1003"/>
      <c r="F23" s="1004"/>
      <c r="G23" s="1005"/>
      <c r="H23" s="1006"/>
      <c r="I23" s="1006"/>
      <c r="J23" s="1006"/>
      <c r="K23" s="1007"/>
      <c r="L23" s="715"/>
      <c r="M23" s="715"/>
      <c r="N23" s="715"/>
      <c r="O23" s="715"/>
      <c r="P23" s="715"/>
      <c r="Q23" s="715"/>
      <c r="R23" s="715"/>
      <c r="S23" s="716"/>
      <c r="T23" s="717"/>
      <c r="U23" s="720">
        <f t="shared" si="1"/>
        <v>0</v>
      </c>
      <c r="V23" s="721">
        <f t="shared" si="2"/>
        <v>0</v>
      </c>
      <c r="W23" s="722">
        <f t="shared" si="3"/>
        <v>0</v>
      </c>
      <c r="X23" s="442"/>
      <c r="Y23" s="442"/>
      <c r="Z23" s="442"/>
      <c r="AA23" s="442"/>
      <c r="AB23" s="442"/>
      <c r="AC23" s="442"/>
      <c r="AD23" s="442"/>
      <c r="AE23" s="442"/>
      <c r="AF23" s="442"/>
      <c r="AG23" s="442"/>
      <c r="AH23" s="442"/>
      <c r="AI23" s="442"/>
      <c r="AJ23" s="442"/>
      <c r="AK23" s="442"/>
      <c r="AL23" s="442"/>
      <c r="AM23" s="442"/>
      <c r="AN23" s="442"/>
      <c r="AO23" s="442"/>
      <c r="AP23" s="442"/>
      <c r="AQ23" s="442"/>
      <c r="AR23" s="442"/>
      <c r="AS23" s="442"/>
      <c r="AT23" s="442"/>
      <c r="AU23" s="442"/>
      <c r="AV23" s="442"/>
      <c r="AW23" s="442"/>
      <c r="AX23" s="442"/>
      <c r="AY23" s="442"/>
      <c r="AZ23" s="442"/>
    </row>
    <row r="24" spans="2:52" ht="9.9499999999999993" hidden="1" customHeight="1" outlineLevel="1">
      <c r="B24" s="435"/>
      <c r="C24" s="437"/>
      <c r="D24" s="437"/>
      <c r="E24" s="437"/>
      <c r="F24" s="437"/>
      <c r="G24" s="436"/>
      <c r="H24" s="436"/>
      <c r="I24" s="436"/>
      <c r="J24" s="436"/>
      <c r="K24" s="436"/>
      <c r="L24" s="707"/>
      <c r="M24" s="707"/>
      <c r="N24" s="707"/>
      <c r="O24" s="707"/>
      <c r="P24" s="707"/>
      <c r="Q24" s="707"/>
      <c r="R24" s="707"/>
      <c r="S24" s="438"/>
      <c r="T24" s="439"/>
      <c r="U24" s="439"/>
      <c r="V24" s="439"/>
      <c r="W24" s="431"/>
      <c r="X24" s="442"/>
      <c r="Y24" s="442"/>
      <c r="Z24" s="442"/>
      <c r="AA24" s="442"/>
      <c r="AB24" s="442"/>
      <c r="AC24" s="442"/>
      <c r="AD24" s="442"/>
      <c r="AE24" s="442"/>
      <c r="AF24" s="442"/>
      <c r="AG24" s="442"/>
      <c r="AH24" s="442"/>
      <c r="AI24" s="442"/>
      <c r="AJ24" s="442"/>
      <c r="AK24" s="442"/>
      <c r="AL24" s="442"/>
      <c r="AM24" s="442"/>
      <c r="AN24" s="442"/>
      <c r="AO24" s="442"/>
      <c r="AP24" s="442"/>
      <c r="AQ24" s="442"/>
      <c r="AR24" s="442"/>
      <c r="AS24" s="442"/>
      <c r="AT24" s="442"/>
      <c r="AU24" s="442"/>
      <c r="AV24" s="442"/>
      <c r="AW24" s="442"/>
      <c r="AX24" s="442"/>
      <c r="AY24" s="442"/>
      <c r="AZ24" s="442"/>
    </row>
    <row r="25" spans="2:52" ht="20.100000000000001" customHeight="1" collapsed="1">
      <c r="B25" s="714">
        <f>B13+1</f>
        <v>2</v>
      </c>
      <c r="C25" s="1013"/>
      <c r="D25" s="1014"/>
      <c r="E25" s="1014"/>
      <c r="F25" s="1015"/>
      <c r="G25" s="1016"/>
      <c r="H25" s="1017"/>
      <c r="I25" s="1017"/>
      <c r="J25" s="1017"/>
      <c r="K25" s="1018"/>
      <c r="L25" s="701">
        <f t="shared" ref="L25:R25" si="4">SUM(L26:L35)</f>
        <v>0</v>
      </c>
      <c r="M25" s="702">
        <f t="shared" si="4"/>
        <v>0</v>
      </c>
      <c r="N25" s="703">
        <f t="shared" si="4"/>
        <v>0</v>
      </c>
      <c r="O25" s="703">
        <f t="shared" si="4"/>
        <v>0</v>
      </c>
      <c r="P25" s="702">
        <f t="shared" si="4"/>
        <v>0</v>
      </c>
      <c r="Q25" s="704">
        <f t="shared" si="4"/>
        <v>0</v>
      </c>
      <c r="R25" s="701">
        <f t="shared" si="4"/>
        <v>0</v>
      </c>
      <c r="S25" s="705">
        <v>1</v>
      </c>
      <c r="T25" s="706">
        <f>(S26*T26)+(S27*T27)+(S28*T28)+(S29*T29)+(S30*T30)+(S31*T31)+(S32*T32)+(S33*T33)+(S34*T34)+(S35*T35)</f>
        <v>0</v>
      </c>
      <c r="U25" s="665">
        <f t="shared" ref="U25:U35" si="5">S25*T25*(1+MGKZ)*(1+Gewinn)*(1+Sicherheit)</f>
        <v>0</v>
      </c>
      <c r="V25" s="643">
        <f t="shared" ref="V25:V35" si="6">R25*Fertigung</f>
        <v>0</v>
      </c>
      <c r="W25" s="50">
        <f t="shared" ref="W25:W35" si="7">L25*$E$6+M25*$M$6+N25*$M$7+O25*$M$8+P25*$E$7+Q25*$M$9+U25+V25</f>
        <v>0</v>
      </c>
      <c r="X25" s="442"/>
      <c r="Y25" s="442"/>
      <c r="Z25" s="442"/>
      <c r="AA25" s="442"/>
      <c r="AB25" s="442"/>
      <c r="AC25" s="442"/>
      <c r="AD25" s="442"/>
      <c r="AE25" s="442"/>
      <c r="AF25" s="442"/>
      <c r="AG25" s="442"/>
      <c r="AH25" s="442"/>
      <c r="AI25" s="442"/>
      <c r="AJ25" s="442"/>
      <c r="AK25" s="442"/>
      <c r="AL25" s="442"/>
      <c r="AM25" s="442"/>
      <c r="AN25" s="442"/>
      <c r="AO25" s="442"/>
      <c r="AP25" s="442"/>
      <c r="AQ25" s="442"/>
      <c r="AR25" s="442"/>
      <c r="AS25" s="442"/>
      <c r="AT25" s="442"/>
      <c r="AU25" s="442"/>
      <c r="AV25" s="442"/>
      <c r="AW25" s="442"/>
      <c r="AX25" s="442"/>
      <c r="AY25" s="442"/>
      <c r="AZ25" s="442"/>
    </row>
    <row r="26" spans="2:52" ht="18" hidden="1" customHeight="1" outlineLevel="1">
      <c r="B26" s="433"/>
      <c r="C26" s="1002"/>
      <c r="D26" s="1003"/>
      <c r="E26" s="1003"/>
      <c r="F26" s="1004"/>
      <c r="G26" s="1005"/>
      <c r="H26" s="1006"/>
      <c r="I26" s="1006"/>
      <c r="J26" s="1006"/>
      <c r="K26" s="1007"/>
      <c r="L26" s="715"/>
      <c r="M26" s="715"/>
      <c r="N26" s="715"/>
      <c r="O26" s="715"/>
      <c r="P26" s="715"/>
      <c r="Q26" s="715"/>
      <c r="R26" s="715"/>
      <c r="S26" s="716"/>
      <c r="T26" s="717"/>
      <c r="U26" s="720">
        <f t="shared" si="5"/>
        <v>0</v>
      </c>
      <c r="V26" s="721">
        <f t="shared" si="6"/>
        <v>0</v>
      </c>
      <c r="W26" s="722">
        <f t="shared" si="7"/>
        <v>0</v>
      </c>
      <c r="X26" s="442"/>
      <c r="Y26" s="442"/>
      <c r="Z26" s="442"/>
      <c r="AA26" s="442"/>
      <c r="AB26" s="442"/>
      <c r="AC26" s="442"/>
      <c r="AD26" s="442"/>
      <c r="AE26" s="442"/>
      <c r="AF26" s="442"/>
      <c r="AG26" s="442"/>
      <c r="AH26" s="442"/>
      <c r="AI26" s="442"/>
      <c r="AJ26" s="442"/>
      <c r="AK26" s="442"/>
      <c r="AL26" s="442"/>
      <c r="AM26" s="442"/>
      <c r="AN26" s="442"/>
      <c r="AO26" s="442"/>
      <c r="AP26" s="442"/>
      <c r="AQ26" s="442"/>
      <c r="AR26" s="442"/>
      <c r="AS26" s="442"/>
      <c r="AT26" s="442"/>
      <c r="AU26" s="442"/>
      <c r="AV26" s="442"/>
      <c r="AW26" s="442"/>
      <c r="AX26" s="442"/>
      <c r="AY26" s="442"/>
      <c r="AZ26" s="442"/>
    </row>
    <row r="27" spans="2:52" ht="18" hidden="1" customHeight="1" outlineLevel="1">
      <c r="B27" s="434"/>
      <c r="C27" s="1002"/>
      <c r="D27" s="1003"/>
      <c r="E27" s="1003"/>
      <c r="F27" s="1004"/>
      <c r="G27" s="1005"/>
      <c r="H27" s="1006"/>
      <c r="I27" s="1006"/>
      <c r="J27" s="1006"/>
      <c r="K27" s="1007"/>
      <c r="L27" s="715"/>
      <c r="M27" s="715"/>
      <c r="N27" s="715"/>
      <c r="O27" s="715"/>
      <c r="P27" s="715"/>
      <c r="Q27" s="715"/>
      <c r="R27" s="715"/>
      <c r="S27" s="716"/>
      <c r="T27" s="717"/>
      <c r="U27" s="720">
        <f t="shared" si="5"/>
        <v>0</v>
      </c>
      <c r="V27" s="721">
        <f t="shared" si="6"/>
        <v>0</v>
      </c>
      <c r="W27" s="722">
        <f t="shared" si="7"/>
        <v>0</v>
      </c>
      <c r="X27" s="442"/>
      <c r="Y27" s="442"/>
      <c r="Z27" s="442"/>
      <c r="AA27" s="442"/>
      <c r="AB27" s="442"/>
      <c r="AC27" s="442"/>
      <c r="AD27" s="442"/>
      <c r="AE27" s="442"/>
      <c r="AF27" s="442"/>
      <c r="AG27" s="442"/>
      <c r="AH27" s="442"/>
      <c r="AI27" s="442"/>
      <c r="AJ27" s="442"/>
      <c r="AK27" s="442"/>
      <c r="AL27" s="442"/>
      <c r="AM27" s="442"/>
      <c r="AN27" s="442"/>
      <c r="AO27" s="442"/>
      <c r="AP27" s="442"/>
      <c r="AQ27" s="442"/>
      <c r="AR27" s="442"/>
      <c r="AS27" s="442"/>
      <c r="AT27" s="442"/>
      <c r="AU27" s="442"/>
      <c r="AV27" s="442"/>
      <c r="AW27" s="442"/>
      <c r="AX27" s="442"/>
      <c r="AY27" s="442"/>
      <c r="AZ27" s="442"/>
    </row>
    <row r="28" spans="2:52" ht="18" hidden="1" customHeight="1" outlineLevel="1">
      <c r="B28" s="434"/>
      <c r="C28" s="1002"/>
      <c r="D28" s="1003"/>
      <c r="E28" s="1003"/>
      <c r="F28" s="1004"/>
      <c r="G28" s="1005"/>
      <c r="H28" s="1006"/>
      <c r="I28" s="1006"/>
      <c r="J28" s="1006"/>
      <c r="K28" s="1007"/>
      <c r="L28" s="715"/>
      <c r="M28" s="715"/>
      <c r="N28" s="715"/>
      <c r="O28" s="715"/>
      <c r="P28" s="715"/>
      <c r="Q28" s="715"/>
      <c r="R28" s="715"/>
      <c r="S28" s="716"/>
      <c r="T28" s="717"/>
      <c r="U28" s="720">
        <f t="shared" si="5"/>
        <v>0</v>
      </c>
      <c r="V28" s="721">
        <f t="shared" si="6"/>
        <v>0</v>
      </c>
      <c r="W28" s="722">
        <f t="shared" si="7"/>
        <v>0</v>
      </c>
      <c r="X28" s="442"/>
      <c r="Y28" s="442"/>
      <c r="Z28" s="442"/>
      <c r="AA28" s="442"/>
      <c r="AB28" s="442"/>
      <c r="AC28" s="442"/>
      <c r="AD28" s="442"/>
      <c r="AE28" s="442"/>
      <c r="AF28" s="442"/>
      <c r="AG28" s="442"/>
      <c r="AH28" s="442"/>
      <c r="AI28" s="442"/>
      <c r="AJ28" s="442"/>
      <c r="AK28" s="442"/>
      <c r="AL28" s="442"/>
      <c r="AM28" s="442"/>
      <c r="AN28" s="442"/>
      <c r="AO28" s="442"/>
      <c r="AP28" s="442"/>
      <c r="AQ28" s="442"/>
      <c r="AR28" s="442"/>
      <c r="AS28" s="442"/>
      <c r="AT28" s="442"/>
      <c r="AU28" s="442"/>
      <c r="AV28" s="442"/>
      <c r="AW28" s="442"/>
      <c r="AX28" s="442"/>
      <c r="AY28" s="442"/>
      <c r="AZ28" s="442"/>
    </row>
    <row r="29" spans="2:52" ht="18" hidden="1" customHeight="1" outlineLevel="1">
      <c r="B29" s="434"/>
      <c r="C29" s="1002"/>
      <c r="D29" s="1003"/>
      <c r="E29" s="1003"/>
      <c r="F29" s="1004"/>
      <c r="G29" s="1005"/>
      <c r="H29" s="1006"/>
      <c r="I29" s="1006"/>
      <c r="J29" s="1006"/>
      <c r="K29" s="1007"/>
      <c r="L29" s="715"/>
      <c r="M29" s="715"/>
      <c r="N29" s="715"/>
      <c r="O29" s="715"/>
      <c r="P29" s="715"/>
      <c r="Q29" s="715"/>
      <c r="R29" s="715"/>
      <c r="S29" s="716"/>
      <c r="T29" s="717"/>
      <c r="U29" s="720">
        <f t="shared" si="5"/>
        <v>0</v>
      </c>
      <c r="V29" s="721">
        <f t="shared" si="6"/>
        <v>0</v>
      </c>
      <c r="W29" s="722">
        <f t="shared" si="7"/>
        <v>0</v>
      </c>
      <c r="X29" s="442"/>
      <c r="Y29" s="442"/>
      <c r="Z29" s="442"/>
      <c r="AA29" s="442"/>
      <c r="AB29" s="442"/>
      <c r="AC29" s="442"/>
      <c r="AD29" s="442"/>
      <c r="AE29" s="442"/>
      <c r="AF29" s="442"/>
      <c r="AG29" s="442"/>
      <c r="AH29" s="442"/>
      <c r="AI29" s="442"/>
      <c r="AJ29" s="442"/>
      <c r="AK29" s="442"/>
      <c r="AL29" s="442"/>
      <c r="AM29" s="442"/>
      <c r="AN29" s="442"/>
      <c r="AO29" s="442"/>
      <c r="AP29" s="442"/>
      <c r="AQ29" s="442"/>
      <c r="AR29" s="442"/>
      <c r="AS29" s="442"/>
      <c r="AT29" s="442"/>
      <c r="AU29" s="442"/>
      <c r="AV29" s="442"/>
      <c r="AW29" s="442"/>
      <c r="AX29" s="442"/>
      <c r="AY29" s="442"/>
      <c r="AZ29" s="442"/>
    </row>
    <row r="30" spans="2:52" ht="18" hidden="1" customHeight="1" outlineLevel="1">
      <c r="B30" s="434"/>
      <c r="C30" s="1002"/>
      <c r="D30" s="1003"/>
      <c r="E30" s="1003"/>
      <c r="F30" s="1004"/>
      <c r="G30" s="1005"/>
      <c r="H30" s="1006"/>
      <c r="I30" s="1006"/>
      <c r="J30" s="1006"/>
      <c r="K30" s="1007"/>
      <c r="L30" s="715"/>
      <c r="M30" s="715"/>
      <c r="N30" s="715"/>
      <c r="O30" s="715"/>
      <c r="P30" s="715"/>
      <c r="Q30" s="715"/>
      <c r="R30" s="715"/>
      <c r="S30" s="716"/>
      <c r="T30" s="717"/>
      <c r="U30" s="720">
        <f t="shared" si="5"/>
        <v>0</v>
      </c>
      <c r="V30" s="721">
        <f t="shared" si="6"/>
        <v>0</v>
      </c>
      <c r="W30" s="722">
        <f t="shared" si="7"/>
        <v>0</v>
      </c>
      <c r="X30" s="442"/>
      <c r="Y30" s="442"/>
      <c r="Z30" s="442"/>
      <c r="AA30" s="442"/>
      <c r="AB30" s="442"/>
      <c r="AC30" s="442"/>
      <c r="AD30" s="442"/>
      <c r="AE30" s="442"/>
      <c r="AF30" s="442"/>
      <c r="AG30" s="442"/>
      <c r="AH30" s="442"/>
      <c r="AI30" s="442"/>
      <c r="AJ30" s="442"/>
      <c r="AK30" s="442"/>
      <c r="AL30" s="442"/>
      <c r="AM30" s="442"/>
      <c r="AN30" s="442"/>
      <c r="AO30" s="442"/>
      <c r="AP30" s="442"/>
      <c r="AQ30" s="442"/>
      <c r="AR30" s="442"/>
      <c r="AS30" s="442"/>
      <c r="AT30" s="442"/>
      <c r="AU30" s="442"/>
      <c r="AV30" s="442"/>
      <c r="AW30" s="442"/>
      <c r="AX30" s="442"/>
      <c r="AY30" s="442"/>
      <c r="AZ30" s="442"/>
    </row>
    <row r="31" spans="2:52" ht="18" hidden="1" customHeight="1" outlineLevel="1">
      <c r="B31" s="434"/>
      <c r="C31" s="1002"/>
      <c r="D31" s="1003"/>
      <c r="E31" s="1003"/>
      <c r="F31" s="1004"/>
      <c r="G31" s="1005"/>
      <c r="H31" s="1006"/>
      <c r="I31" s="1006"/>
      <c r="J31" s="1006"/>
      <c r="K31" s="1007"/>
      <c r="L31" s="715"/>
      <c r="M31" s="715"/>
      <c r="N31" s="715"/>
      <c r="O31" s="715"/>
      <c r="P31" s="715"/>
      <c r="Q31" s="715"/>
      <c r="R31" s="715"/>
      <c r="S31" s="716"/>
      <c r="T31" s="717"/>
      <c r="U31" s="720">
        <f t="shared" si="5"/>
        <v>0</v>
      </c>
      <c r="V31" s="721">
        <f t="shared" si="6"/>
        <v>0</v>
      </c>
      <c r="W31" s="722">
        <f t="shared" si="7"/>
        <v>0</v>
      </c>
      <c r="X31" s="442"/>
      <c r="Y31" s="442"/>
      <c r="Z31" s="442"/>
      <c r="AA31" s="442"/>
      <c r="AB31" s="442"/>
      <c r="AC31" s="442"/>
      <c r="AD31" s="442"/>
      <c r="AE31" s="442"/>
      <c r="AF31" s="442"/>
      <c r="AG31" s="442"/>
      <c r="AH31" s="442"/>
      <c r="AI31" s="442"/>
      <c r="AJ31" s="442"/>
      <c r="AK31" s="442"/>
      <c r="AL31" s="442"/>
      <c r="AM31" s="442"/>
      <c r="AN31" s="442"/>
      <c r="AO31" s="442"/>
      <c r="AP31" s="442"/>
      <c r="AQ31" s="442"/>
      <c r="AR31" s="442"/>
      <c r="AS31" s="442"/>
      <c r="AT31" s="442"/>
      <c r="AU31" s="442"/>
      <c r="AV31" s="442"/>
      <c r="AW31" s="442"/>
      <c r="AX31" s="442"/>
      <c r="AY31" s="442"/>
      <c r="AZ31" s="442"/>
    </row>
    <row r="32" spans="2:52" ht="18" hidden="1" customHeight="1" outlineLevel="1">
      <c r="B32" s="434"/>
      <c r="C32" s="1002"/>
      <c r="D32" s="1003"/>
      <c r="E32" s="1003"/>
      <c r="F32" s="1004"/>
      <c r="G32" s="1005"/>
      <c r="H32" s="1006"/>
      <c r="I32" s="1006"/>
      <c r="J32" s="1006"/>
      <c r="K32" s="1007"/>
      <c r="L32" s="715"/>
      <c r="M32" s="715"/>
      <c r="N32" s="715"/>
      <c r="O32" s="715"/>
      <c r="P32" s="715"/>
      <c r="Q32" s="715"/>
      <c r="R32" s="715"/>
      <c r="S32" s="716"/>
      <c r="T32" s="717"/>
      <c r="U32" s="720">
        <f t="shared" si="5"/>
        <v>0</v>
      </c>
      <c r="V32" s="721">
        <f t="shared" si="6"/>
        <v>0</v>
      </c>
      <c r="W32" s="722">
        <f t="shared" si="7"/>
        <v>0</v>
      </c>
      <c r="X32" s="442"/>
      <c r="Y32" s="442"/>
      <c r="Z32" s="442"/>
      <c r="AA32" s="442"/>
      <c r="AB32" s="442"/>
      <c r="AC32" s="442"/>
      <c r="AD32" s="442"/>
      <c r="AE32" s="442"/>
      <c r="AF32" s="442"/>
      <c r="AG32" s="442"/>
      <c r="AH32" s="442"/>
      <c r="AI32" s="442"/>
      <c r="AJ32" s="442"/>
      <c r="AK32" s="442"/>
      <c r="AL32" s="442"/>
      <c r="AM32" s="442"/>
      <c r="AN32" s="442"/>
      <c r="AO32" s="442"/>
      <c r="AP32" s="442"/>
      <c r="AQ32" s="442"/>
      <c r="AR32" s="442"/>
      <c r="AS32" s="442"/>
      <c r="AT32" s="442"/>
      <c r="AU32" s="442"/>
      <c r="AV32" s="442"/>
      <c r="AW32" s="442"/>
      <c r="AX32" s="442"/>
      <c r="AY32" s="442"/>
      <c r="AZ32" s="442"/>
    </row>
    <row r="33" spans="2:52" ht="18" hidden="1" customHeight="1" outlineLevel="1">
      <c r="B33" s="434"/>
      <c r="C33" s="1002"/>
      <c r="D33" s="1003"/>
      <c r="E33" s="1003"/>
      <c r="F33" s="1004"/>
      <c r="G33" s="1005"/>
      <c r="H33" s="1006"/>
      <c r="I33" s="1006"/>
      <c r="J33" s="1006"/>
      <c r="K33" s="1007"/>
      <c r="L33" s="715"/>
      <c r="M33" s="715"/>
      <c r="N33" s="715"/>
      <c r="O33" s="715"/>
      <c r="P33" s="715"/>
      <c r="Q33" s="715"/>
      <c r="R33" s="715"/>
      <c r="S33" s="716"/>
      <c r="T33" s="717"/>
      <c r="U33" s="720">
        <f t="shared" si="5"/>
        <v>0</v>
      </c>
      <c r="V33" s="721">
        <f t="shared" si="6"/>
        <v>0</v>
      </c>
      <c r="W33" s="722">
        <f t="shared" si="7"/>
        <v>0</v>
      </c>
      <c r="X33" s="442"/>
      <c r="Y33" s="442"/>
      <c r="Z33" s="442"/>
      <c r="AA33" s="442"/>
      <c r="AB33" s="442"/>
      <c r="AC33" s="442"/>
      <c r="AD33" s="442"/>
      <c r="AE33" s="442"/>
      <c r="AF33" s="442"/>
      <c r="AG33" s="442"/>
      <c r="AH33" s="442"/>
      <c r="AI33" s="442"/>
      <c r="AJ33" s="442"/>
      <c r="AK33" s="442"/>
      <c r="AL33" s="442"/>
      <c r="AM33" s="442"/>
      <c r="AN33" s="442"/>
      <c r="AO33" s="442"/>
      <c r="AP33" s="442"/>
      <c r="AQ33" s="442"/>
      <c r="AR33" s="442"/>
      <c r="AS33" s="442"/>
      <c r="AT33" s="442"/>
      <c r="AU33" s="442"/>
      <c r="AV33" s="442"/>
      <c r="AW33" s="442"/>
      <c r="AX33" s="442"/>
      <c r="AY33" s="442"/>
      <c r="AZ33" s="442"/>
    </row>
    <row r="34" spans="2:52" ht="18" hidden="1" customHeight="1" outlineLevel="1">
      <c r="B34" s="434"/>
      <c r="C34" s="1002"/>
      <c r="D34" s="1003"/>
      <c r="E34" s="1003"/>
      <c r="F34" s="1004"/>
      <c r="G34" s="1005"/>
      <c r="H34" s="1006"/>
      <c r="I34" s="1006"/>
      <c r="J34" s="1006"/>
      <c r="K34" s="1007"/>
      <c r="L34" s="715"/>
      <c r="M34" s="715"/>
      <c r="N34" s="715"/>
      <c r="O34" s="715"/>
      <c r="P34" s="715"/>
      <c r="Q34" s="715"/>
      <c r="R34" s="715"/>
      <c r="S34" s="716"/>
      <c r="T34" s="717"/>
      <c r="U34" s="720">
        <f t="shared" si="5"/>
        <v>0</v>
      </c>
      <c r="V34" s="721">
        <f t="shared" si="6"/>
        <v>0</v>
      </c>
      <c r="W34" s="722">
        <f t="shared" si="7"/>
        <v>0</v>
      </c>
      <c r="X34" s="442"/>
      <c r="Y34" s="442"/>
      <c r="Z34" s="442"/>
      <c r="AA34" s="442"/>
      <c r="AB34" s="442"/>
      <c r="AC34" s="442"/>
      <c r="AD34" s="442"/>
      <c r="AE34" s="442"/>
      <c r="AF34" s="442"/>
      <c r="AG34" s="442"/>
      <c r="AH34" s="442"/>
      <c r="AI34" s="442"/>
      <c r="AJ34" s="442"/>
      <c r="AK34" s="442"/>
      <c r="AL34" s="442"/>
      <c r="AM34" s="442"/>
      <c r="AN34" s="442"/>
      <c r="AO34" s="442"/>
      <c r="AP34" s="442"/>
      <c r="AQ34" s="442"/>
      <c r="AR34" s="442"/>
      <c r="AS34" s="442"/>
      <c r="AT34" s="442"/>
      <c r="AU34" s="442"/>
      <c r="AV34" s="442"/>
      <c r="AW34" s="442"/>
      <c r="AX34" s="442"/>
      <c r="AY34" s="442"/>
      <c r="AZ34" s="442"/>
    </row>
    <row r="35" spans="2:52" ht="18" hidden="1" customHeight="1" outlineLevel="1">
      <c r="B35" s="434"/>
      <c r="C35" s="1002"/>
      <c r="D35" s="1003"/>
      <c r="E35" s="1003"/>
      <c r="F35" s="1004"/>
      <c r="G35" s="1005"/>
      <c r="H35" s="1006"/>
      <c r="I35" s="1006"/>
      <c r="J35" s="1006"/>
      <c r="K35" s="1007"/>
      <c r="L35" s="715"/>
      <c r="M35" s="715"/>
      <c r="N35" s="715"/>
      <c r="O35" s="715"/>
      <c r="P35" s="715"/>
      <c r="Q35" s="715"/>
      <c r="R35" s="715"/>
      <c r="S35" s="716"/>
      <c r="T35" s="717"/>
      <c r="U35" s="720">
        <f t="shared" si="5"/>
        <v>0</v>
      </c>
      <c r="V35" s="721">
        <f t="shared" si="6"/>
        <v>0</v>
      </c>
      <c r="W35" s="722">
        <f t="shared" si="7"/>
        <v>0</v>
      </c>
      <c r="X35" s="442"/>
      <c r="Y35" s="442"/>
      <c r="Z35" s="442"/>
      <c r="AA35" s="442"/>
      <c r="AB35" s="442"/>
      <c r="AC35" s="442"/>
      <c r="AD35" s="442"/>
      <c r="AE35" s="442"/>
      <c r="AF35" s="442"/>
      <c r="AG35" s="442"/>
      <c r="AH35" s="442"/>
      <c r="AI35" s="442"/>
      <c r="AJ35" s="442"/>
      <c r="AK35" s="442"/>
      <c r="AL35" s="442"/>
      <c r="AM35" s="442"/>
      <c r="AN35" s="442"/>
      <c r="AO35" s="442"/>
      <c r="AP35" s="442"/>
      <c r="AQ35" s="442"/>
      <c r="AR35" s="442"/>
      <c r="AS35" s="442"/>
      <c r="AT35" s="442"/>
      <c r="AU35" s="442"/>
      <c r="AV35" s="442"/>
      <c r="AW35" s="442"/>
      <c r="AX35" s="442"/>
      <c r="AY35" s="442"/>
      <c r="AZ35" s="442"/>
    </row>
    <row r="36" spans="2:52" ht="9.9499999999999993" hidden="1" customHeight="1" outlineLevel="1">
      <c r="B36" s="435"/>
      <c r="C36" s="437"/>
      <c r="D36" s="437"/>
      <c r="E36" s="437"/>
      <c r="F36" s="437"/>
      <c r="G36" s="436"/>
      <c r="H36" s="436"/>
      <c r="I36" s="436"/>
      <c r="J36" s="436"/>
      <c r="K36" s="436"/>
      <c r="L36" s="438"/>
      <c r="M36" s="438"/>
      <c r="N36" s="438"/>
      <c r="O36" s="438"/>
      <c r="P36" s="438"/>
      <c r="Q36" s="438"/>
      <c r="R36" s="438"/>
      <c r="S36" s="438"/>
      <c r="T36" s="439"/>
      <c r="U36" s="439"/>
      <c r="V36" s="439"/>
      <c r="W36" s="431"/>
      <c r="X36" s="442"/>
      <c r="Y36" s="442"/>
      <c r="Z36" s="442"/>
      <c r="AA36" s="442"/>
      <c r="AB36" s="442"/>
      <c r="AC36" s="442"/>
      <c r="AD36" s="442"/>
      <c r="AE36" s="442"/>
      <c r="AF36" s="442"/>
      <c r="AG36" s="442"/>
      <c r="AH36" s="442"/>
      <c r="AI36" s="442"/>
      <c r="AJ36" s="442"/>
      <c r="AK36" s="442"/>
      <c r="AL36" s="442"/>
      <c r="AM36" s="442"/>
      <c r="AN36" s="442"/>
      <c r="AO36" s="442"/>
      <c r="AP36" s="442"/>
      <c r="AQ36" s="442"/>
      <c r="AR36" s="442"/>
      <c r="AS36" s="442"/>
      <c r="AT36" s="442"/>
      <c r="AU36" s="442"/>
      <c r="AV36" s="442"/>
      <c r="AW36" s="442"/>
      <c r="AX36" s="442"/>
      <c r="AY36" s="442"/>
      <c r="AZ36" s="442"/>
    </row>
    <row r="37" spans="2:52" ht="20.100000000000001" customHeight="1" collapsed="1">
      <c r="B37" s="714">
        <f>B25+1</f>
        <v>3</v>
      </c>
      <c r="C37" s="1013"/>
      <c r="D37" s="1014"/>
      <c r="E37" s="1014"/>
      <c r="F37" s="1015"/>
      <c r="G37" s="1016"/>
      <c r="H37" s="1017"/>
      <c r="I37" s="1017"/>
      <c r="J37" s="1017"/>
      <c r="K37" s="1018"/>
      <c r="L37" s="701">
        <f t="shared" ref="L37:R37" si="8">SUM(L38:L47)</f>
        <v>0</v>
      </c>
      <c r="M37" s="702">
        <f t="shared" si="8"/>
        <v>0</v>
      </c>
      <c r="N37" s="703">
        <f t="shared" si="8"/>
        <v>0</v>
      </c>
      <c r="O37" s="703">
        <f t="shared" si="8"/>
        <v>0</v>
      </c>
      <c r="P37" s="702">
        <f t="shared" si="8"/>
        <v>0</v>
      </c>
      <c r="Q37" s="704">
        <f t="shared" si="8"/>
        <v>0</v>
      </c>
      <c r="R37" s="701">
        <f t="shared" si="8"/>
        <v>0</v>
      </c>
      <c r="S37" s="705">
        <v>1</v>
      </c>
      <c r="T37" s="706">
        <f>(S38*T38)+(S39*T39)+(S40*T40)+(S41*T41)+(S42*T42)+(S43*T43)+(S44*T44)+(S45*T45)+(S46*T46)+(S47*T47)</f>
        <v>0</v>
      </c>
      <c r="U37" s="665">
        <f t="shared" ref="U37:U47" si="9">S37*T37*(1+MGKZ)*(1+Gewinn)*(1+Sicherheit)</f>
        <v>0</v>
      </c>
      <c r="V37" s="643">
        <f t="shared" ref="V37:V47" si="10">R37*Fertigung</f>
        <v>0</v>
      </c>
      <c r="W37" s="50">
        <f t="shared" ref="W37:W47" si="11">L37*$E$6+M37*$M$6+N37*$M$7+O37*$M$8+P37*$E$7+Q37*$M$9+U37+V37</f>
        <v>0</v>
      </c>
      <c r="X37" s="442"/>
      <c r="Y37" s="442"/>
      <c r="Z37" s="442"/>
      <c r="AA37" s="442"/>
      <c r="AB37" s="442"/>
      <c r="AC37" s="442"/>
      <c r="AD37" s="442"/>
      <c r="AE37" s="442"/>
      <c r="AF37" s="442"/>
      <c r="AG37" s="442"/>
      <c r="AH37" s="442"/>
      <c r="AI37" s="442"/>
      <c r="AJ37" s="442"/>
      <c r="AK37" s="442"/>
      <c r="AL37" s="442"/>
      <c r="AM37" s="442"/>
      <c r="AN37" s="442"/>
      <c r="AO37" s="442"/>
      <c r="AP37" s="442"/>
      <c r="AQ37" s="442"/>
      <c r="AR37" s="442"/>
      <c r="AS37" s="442"/>
      <c r="AT37" s="442"/>
      <c r="AU37" s="442"/>
      <c r="AV37" s="442"/>
      <c r="AW37" s="442"/>
      <c r="AX37" s="442"/>
      <c r="AY37" s="442"/>
      <c r="AZ37" s="442"/>
    </row>
    <row r="38" spans="2:52" ht="20.100000000000001" hidden="1" customHeight="1" outlineLevel="1">
      <c r="B38" s="433"/>
      <c r="C38" s="1002"/>
      <c r="D38" s="1003"/>
      <c r="E38" s="1003"/>
      <c r="F38" s="1004"/>
      <c r="G38" s="1005"/>
      <c r="H38" s="1006"/>
      <c r="I38" s="1006"/>
      <c r="J38" s="1006"/>
      <c r="K38" s="1007"/>
      <c r="L38" s="715"/>
      <c r="M38" s="715"/>
      <c r="N38" s="715"/>
      <c r="O38" s="715"/>
      <c r="P38" s="715"/>
      <c r="Q38" s="715"/>
      <c r="R38" s="715"/>
      <c r="S38" s="716"/>
      <c r="T38" s="717"/>
      <c r="U38" s="720">
        <f t="shared" si="9"/>
        <v>0</v>
      </c>
      <c r="V38" s="721">
        <f t="shared" si="10"/>
        <v>0</v>
      </c>
      <c r="W38" s="722">
        <f t="shared" si="11"/>
        <v>0</v>
      </c>
      <c r="X38" s="442"/>
      <c r="Y38" s="442"/>
      <c r="Z38" s="442"/>
      <c r="AA38" s="442"/>
      <c r="AB38" s="442"/>
      <c r="AC38" s="442"/>
      <c r="AD38" s="442"/>
      <c r="AE38" s="442"/>
      <c r="AF38" s="442"/>
      <c r="AG38" s="442"/>
      <c r="AH38" s="442"/>
      <c r="AI38" s="442"/>
      <c r="AJ38" s="442"/>
      <c r="AK38" s="442"/>
      <c r="AL38" s="442"/>
      <c r="AM38" s="442"/>
      <c r="AN38" s="442"/>
      <c r="AO38" s="442"/>
      <c r="AP38" s="442"/>
      <c r="AQ38" s="442"/>
      <c r="AR38" s="442"/>
      <c r="AS38" s="442"/>
      <c r="AT38" s="442"/>
      <c r="AU38" s="442"/>
      <c r="AV38" s="442"/>
      <c r="AW38" s="442"/>
      <c r="AX38" s="442"/>
      <c r="AY38" s="442"/>
      <c r="AZ38" s="442"/>
    </row>
    <row r="39" spans="2:52" ht="20.100000000000001" hidden="1" customHeight="1" outlineLevel="1">
      <c r="B39" s="434"/>
      <c r="C39" s="1002"/>
      <c r="D39" s="1003"/>
      <c r="E39" s="1003"/>
      <c r="F39" s="1004"/>
      <c r="G39" s="1005"/>
      <c r="H39" s="1006"/>
      <c r="I39" s="1006"/>
      <c r="J39" s="1006"/>
      <c r="K39" s="1007"/>
      <c r="L39" s="715"/>
      <c r="M39" s="715"/>
      <c r="N39" s="715"/>
      <c r="O39" s="715"/>
      <c r="P39" s="715"/>
      <c r="Q39" s="715"/>
      <c r="R39" s="715"/>
      <c r="S39" s="716"/>
      <c r="T39" s="717"/>
      <c r="U39" s="720">
        <f t="shared" si="9"/>
        <v>0</v>
      </c>
      <c r="V39" s="721">
        <f t="shared" si="10"/>
        <v>0</v>
      </c>
      <c r="W39" s="722">
        <f t="shared" si="11"/>
        <v>0</v>
      </c>
      <c r="X39" s="442"/>
      <c r="Y39" s="442"/>
      <c r="Z39" s="442"/>
      <c r="AA39" s="442"/>
      <c r="AB39" s="442"/>
      <c r="AC39" s="442"/>
      <c r="AD39" s="442"/>
      <c r="AE39" s="442"/>
      <c r="AF39" s="442"/>
      <c r="AG39" s="442"/>
      <c r="AH39" s="442"/>
      <c r="AI39" s="442"/>
      <c r="AJ39" s="442"/>
      <c r="AK39" s="442"/>
      <c r="AL39" s="442"/>
      <c r="AM39" s="442"/>
      <c r="AN39" s="442"/>
      <c r="AO39" s="442"/>
      <c r="AP39" s="442"/>
      <c r="AQ39" s="442"/>
      <c r="AR39" s="442"/>
      <c r="AS39" s="442"/>
      <c r="AT39" s="442"/>
      <c r="AU39" s="442"/>
      <c r="AV39" s="442"/>
      <c r="AW39" s="442"/>
      <c r="AX39" s="442"/>
      <c r="AY39" s="442"/>
      <c r="AZ39" s="442"/>
    </row>
    <row r="40" spans="2:52" ht="20.100000000000001" hidden="1" customHeight="1" outlineLevel="1">
      <c r="B40" s="434"/>
      <c r="C40" s="1002"/>
      <c r="D40" s="1003"/>
      <c r="E40" s="1003"/>
      <c r="F40" s="1004"/>
      <c r="G40" s="1005"/>
      <c r="H40" s="1006"/>
      <c r="I40" s="1006"/>
      <c r="J40" s="1006"/>
      <c r="K40" s="1007"/>
      <c r="L40" s="715"/>
      <c r="M40" s="715"/>
      <c r="N40" s="715"/>
      <c r="O40" s="715"/>
      <c r="P40" s="715"/>
      <c r="Q40" s="715"/>
      <c r="R40" s="715"/>
      <c r="S40" s="716"/>
      <c r="T40" s="717"/>
      <c r="U40" s="720">
        <f t="shared" si="9"/>
        <v>0</v>
      </c>
      <c r="V40" s="721">
        <f t="shared" si="10"/>
        <v>0</v>
      </c>
      <c r="W40" s="722">
        <f t="shared" si="11"/>
        <v>0</v>
      </c>
      <c r="X40" s="442"/>
      <c r="Y40" s="442"/>
      <c r="Z40" s="442"/>
      <c r="AA40" s="442"/>
      <c r="AB40" s="442"/>
      <c r="AC40" s="442"/>
      <c r="AD40" s="442"/>
      <c r="AE40" s="442"/>
      <c r="AF40" s="442"/>
      <c r="AG40" s="442"/>
      <c r="AH40" s="442"/>
      <c r="AI40" s="442"/>
      <c r="AJ40" s="442"/>
      <c r="AK40" s="442"/>
      <c r="AL40" s="442"/>
      <c r="AM40" s="442"/>
      <c r="AN40" s="442"/>
      <c r="AO40" s="442"/>
      <c r="AP40" s="442"/>
      <c r="AQ40" s="442"/>
      <c r="AR40" s="442"/>
      <c r="AS40" s="442"/>
      <c r="AT40" s="442"/>
      <c r="AU40" s="442"/>
      <c r="AV40" s="442"/>
      <c r="AW40" s="442"/>
      <c r="AX40" s="442"/>
      <c r="AY40" s="442"/>
      <c r="AZ40" s="442"/>
    </row>
    <row r="41" spans="2:52" ht="20.100000000000001" hidden="1" customHeight="1" outlineLevel="1">
      <c r="B41" s="434"/>
      <c r="C41" s="1002"/>
      <c r="D41" s="1003"/>
      <c r="E41" s="1003"/>
      <c r="F41" s="1004"/>
      <c r="G41" s="1005"/>
      <c r="H41" s="1006"/>
      <c r="I41" s="1006"/>
      <c r="J41" s="1006"/>
      <c r="K41" s="1007"/>
      <c r="L41" s="715"/>
      <c r="M41" s="715"/>
      <c r="N41" s="715"/>
      <c r="O41" s="715"/>
      <c r="P41" s="715"/>
      <c r="Q41" s="715"/>
      <c r="R41" s="715"/>
      <c r="S41" s="716"/>
      <c r="T41" s="717"/>
      <c r="U41" s="720">
        <f t="shared" si="9"/>
        <v>0</v>
      </c>
      <c r="V41" s="721">
        <f t="shared" si="10"/>
        <v>0</v>
      </c>
      <c r="W41" s="722">
        <f t="shared" si="11"/>
        <v>0</v>
      </c>
      <c r="X41" s="442"/>
      <c r="Y41" s="442"/>
      <c r="Z41" s="442"/>
      <c r="AA41" s="442"/>
      <c r="AB41" s="442"/>
      <c r="AC41" s="442"/>
      <c r="AD41" s="442"/>
      <c r="AE41" s="442"/>
      <c r="AF41" s="442"/>
      <c r="AG41" s="442"/>
      <c r="AH41" s="442"/>
      <c r="AI41" s="442"/>
      <c r="AJ41" s="442"/>
      <c r="AK41" s="442"/>
      <c r="AL41" s="442"/>
      <c r="AM41" s="442"/>
      <c r="AN41" s="442"/>
      <c r="AO41" s="442"/>
      <c r="AP41" s="442"/>
      <c r="AQ41" s="442"/>
      <c r="AR41" s="442"/>
      <c r="AS41" s="442"/>
      <c r="AT41" s="442"/>
      <c r="AU41" s="442"/>
      <c r="AV41" s="442"/>
      <c r="AW41" s="442"/>
      <c r="AX41" s="442"/>
      <c r="AY41" s="442"/>
      <c r="AZ41" s="442"/>
    </row>
    <row r="42" spans="2:52" ht="20.100000000000001" hidden="1" customHeight="1" outlineLevel="1">
      <c r="B42" s="434"/>
      <c r="C42" s="1002"/>
      <c r="D42" s="1003"/>
      <c r="E42" s="1003"/>
      <c r="F42" s="1004"/>
      <c r="G42" s="1005"/>
      <c r="H42" s="1006"/>
      <c r="I42" s="1006"/>
      <c r="J42" s="1006"/>
      <c r="K42" s="1007"/>
      <c r="L42" s="715"/>
      <c r="M42" s="715"/>
      <c r="N42" s="715"/>
      <c r="O42" s="715"/>
      <c r="P42" s="715"/>
      <c r="Q42" s="715"/>
      <c r="R42" s="715"/>
      <c r="S42" s="716"/>
      <c r="T42" s="717"/>
      <c r="U42" s="720">
        <f t="shared" si="9"/>
        <v>0</v>
      </c>
      <c r="V42" s="721">
        <f t="shared" si="10"/>
        <v>0</v>
      </c>
      <c r="W42" s="722">
        <f t="shared" si="11"/>
        <v>0</v>
      </c>
      <c r="X42" s="442"/>
      <c r="Y42" s="442"/>
      <c r="Z42" s="442"/>
      <c r="AA42" s="442"/>
      <c r="AB42" s="442"/>
      <c r="AC42" s="442"/>
      <c r="AD42" s="442"/>
      <c r="AE42" s="442"/>
      <c r="AF42" s="442"/>
      <c r="AG42" s="442"/>
      <c r="AH42" s="442"/>
      <c r="AI42" s="442"/>
      <c r="AJ42" s="442"/>
      <c r="AK42" s="442"/>
      <c r="AL42" s="442"/>
      <c r="AM42" s="442"/>
      <c r="AN42" s="442"/>
      <c r="AO42" s="442"/>
      <c r="AP42" s="442"/>
      <c r="AQ42" s="442"/>
      <c r="AR42" s="442"/>
      <c r="AS42" s="442"/>
      <c r="AT42" s="442"/>
      <c r="AU42" s="442"/>
      <c r="AV42" s="442"/>
      <c r="AW42" s="442"/>
      <c r="AX42" s="442"/>
      <c r="AY42" s="442"/>
      <c r="AZ42" s="442"/>
    </row>
    <row r="43" spans="2:52" ht="20.100000000000001" hidden="1" customHeight="1" outlineLevel="1">
      <c r="B43" s="434"/>
      <c r="C43" s="1002"/>
      <c r="D43" s="1003"/>
      <c r="E43" s="1003"/>
      <c r="F43" s="1004"/>
      <c r="G43" s="1005"/>
      <c r="H43" s="1006"/>
      <c r="I43" s="1006"/>
      <c r="J43" s="1006"/>
      <c r="K43" s="1007"/>
      <c r="L43" s="715"/>
      <c r="M43" s="715"/>
      <c r="N43" s="715"/>
      <c r="O43" s="715"/>
      <c r="P43" s="715"/>
      <c r="Q43" s="715"/>
      <c r="R43" s="715"/>
      <c r="S43" s="716"/>
      <c r="T43" s="717"/>
      <c r="U43" s="720">
        <f t="shared" si="9"/>
        <v>0</v>
      </c>
      <c r="V43" s="721">
        <f t="shared" si="10"/>
        <v>0</v>
      </c>
      <c r="W43" s="722">
        <f t="shared" si="11"/>
        <v>0</v>
      </c>
      <c r="X43" s="442"/>
      <c r="Y43" s="442"/>
      <c r="Z43" s="442"/>
      <c r="AA43" s="442"/>
      <c r="AB43" s="442"/>
      <c r="AC43" s="442"/>
      <c r="AD43" s="442"/>
      <c r="AE43" s="442"/>
      <c r="AF43" s="442"/>
      <c r="AG43" s="442"/>
      <c r="AH43" s="442"/>
      <c r="AI43" s="442"/>
      <c r="AJ43" s="442"/>
      <c r="AK43" s="442"/>
      <c r="AL43" s="442"/>
      <c r="AM43" s="442"/>
      <c r="AN43" s="442"/>
      <c r="AO43" s="442"/>
      <c r="AP43" s="442"/>
      <c r="AQ43" s="442"/>
      <c r="AR43" s="442"/>
      <c r="AS43" s="442"/>
      <c r="AT43" s="442"/>
      <c r="AU43" s="442"/>
      <c r="AV43" s="442"/>
      <c r="AW43" s="442"/>
      <c r="AX43" s="442"/>
      <c r="AY43" s="442"/>
      <c r="AZ43" s="442"/>
    </row>
    <row r="44" spans="2:52" ht="20.100000000000001" hidden="1" customHeight="1" outlineLevel="1">
      <c r="B44" s="434"/>
      <c r="C44" s="1002"/>
      <c r="D44" s="1003"/>
      <c r="E44" s="1003"/>
      <c r="F44" s="1004"/>
      <c r="G44" s="1005"/>
      <c r="H44" s="1006"/>
      <c r="I44" s="1006"/>
      <c r="J44" s="1006"/>
      <c r="K44" s="1007"/>
      <c r="L44" s="715"/>
      <c r="M44" s="715"/>
      <c r="N44" s="715"/>
      <c r="O44" s="715"/>
      <c r="P44" s="715"/>
      <c r="Q44" s="715"/>
      <c r="R44" s="715"/>
      <c r="S44" s="716"/>
      <c r="T44" s="717"/>
      <c r="U44" s="720">
        <f t="shared" si="9"/>
        <v>0</v>
      </c>
      <c r="V44" s="721">
        <f t="shared" si="10"/>
        <v>0</v>
      </c>
      <c r="W44" s="722">
        <f t="shared" si="11"/>
        <v>0</v>
      </c>
      <c r="X44" s="442"/>
      <c r="Y44" s="442"/>
      <c r="Z44" s="442"/>
      <c r="AA44" s="442"/>
      <c r="AB44" s="442"/>
      <c r="AC44" s="442"/>
      <c r="AD44" s="442"/>
      <c r="AE44" s="442"/>
      <c r="AF44" s="442"/>
      <c r="AG44" s="442"/>
      <c r="AH44" s="442"/>
      <c r="AI44" s="442"/>
      <c r="AJ44" s="442"/>
      <c r="AK44" s="442"/>
      <c r="AL44" s="442"/>
      <c r="AM44" s="442"/>
      <c r="AN44" s="442"/>
      <c r="AO44" s="442"/>
      <c r="AP44" s="442"/>
      <c r="AQ44" s="442"/>
      <c r="AR44" s="442"/>
      <c r="AS44" s="442"/>
      <c r="AT44" s="442"/>
      <c r="AU44" s="442"/>
      <c r="AV44" s="442"/>
      <c r="AW44" s="442"/>
      <c r="AX44" s="442"/>
      <c r="AY44" s="442"/>
      <c r="AZ44" s="442"/>
    </row>
    <row r="45" spans="2:52" ht="20.100000000000001" hidden="1" customHeight="1" outlineLevel="1">
      <c r="B45" s="434"/>
      <c r="C45" s="1002"/>
      <c r="D45" s="1003"/>
      <c r="E45" s="1003"/>
      <c r="F45" s="1004"/>
      <c r="G45" s="1005"/>
      <c r="H45" s="1006"/>
      <c r="I45" s="1006"/>
      <c r="J45" s="1006"/>
      <c r="K45" s="1007"/>
      <c r="L45" s="715"/>
      <c r="M45" s="715"/>
      <c r="N45" s="715"/>
      <c r="O45" s="715"/>
      <c r="P45" s="715"/>
      <c r="Q45" s="715"/>
      <c r="R45" s="715"/>
      <c r="S45" s="716"/>
      <c r="T45" s="717"/>
      <c r="U45" s="720">
        <f t="shared" si="9"/>
        <v>0</v>
      </c>
      <c r="V45" s="721">
        <f t="shared" si="10"/>
        <v>0</v>
      </c>
      <c r="W45" s="722">
        <f t="shared" si="11"/>
        <v>0</v>
      </c>
      <c r="X45" s="442"/>
      <c r="Y45" s="442"/>
      <c r="Z45" s="442"/>
      <c r="AA45" s="442"/>
      <c r="AB45" s="442"/>
      <c r="AC45" s="442"/>
      <c r="AD45" s="442"/>
      <c r="AE45" s="442"/>
      <c r="AF45" s="442"/>
      <c r="AG45" s="442"/>
      <c r="AH45" s="442"/>
      <c r="AI45" s="442"/>
      <c r="AJ45" s="442"/>
      <c r="AK45" s="442"/>
      <c r="AL45" s="442"/>
      <c r="AM45" s="442"/>
      <c r="AN45" s="442"/>
      <c r="AO45" s="442"/>
      <c r="AP45" s="442"/>
      <c r="AQ45" s="442"/>
      <c r="AR45" s="442"/>
      <c r="AS45" s="442"/>
      <c r="AT45" s="442"/>
      <c r="AU45" s="442"/>
      <c r="AV45" s="442"/>
      <c r="AW45" s="442"/>
      <c r="AX45" s="442"/>
      <c r="AY45" s="442"/>
      <c r="AZ45" s="442"/>
    </row>
    <row r="46" spans="2:52" ht="20.100000000000001" hidden="1" customHeight="1" outlineLevel="1">
      <c r="B46" s="434"/>
      <c r="C46" s="1002"/>
      <c r="D46" s="1003"/>
      <c r="E46" s="1003"/>
      <c r="F46" s="1004"/>
      <c r="G46" s="1005"/>
      <c r="H46" s="1006"/>
      <c r="I46" s="1006"/>
      <c r="J46" s="1006"/>
      <c r="K46" s="1007"/>
      <c r="L46" s="715"/>
      <c r="M46" s="715"/>
      <c r="N46" s="715"/>
      <c r="O46" s="715"/>
      <c r="P46" s="715"/>
      <c r="Q46" s="715"/>
      <c r="R46" s="715"/>
      <c r="S46" s="716"/>
      <c r="T46" s="717"/>
      <c r="U46" s="720">
        <f t="shared" si="9"/>
        <v>0</v>
      </c>
      <c r="V46" s="721">
        <f t="shared" si="10"/>
        <v>0</v>
      </c>
      <c r="W46" s="722">
        <f t="shared" si="11"/>
        <v>0</v>
      </c>
      <c r="X46" s="442"/>
      <c r="Y46" s="442"/>
      <c r="Z46" s="442"/>
      <c r="AA46" s="442"/>
      <c r="AB46" s="442"/>
      <c r="AC46" s="442"/>
      <c r="AD46" s="442"/>
      <c r="AE46" s="442"/>
      <c r="AF46" s="442"/>
      <c r="AG46" s="442"/>
      <c r="AH46" s="442"/>
      <c r="AI46" s="442"/>
      <c r="AJ46" s="442"/>
      <c r="AK46" s="442"/>
      <c r="AL46" s="442"/>
      <c r="AM46" s="442"/>
      <c r="AN46" s="442"/>
      <c r="AO46" s="442"/>
      <c r="AP46" s="442"/>
      <c r="AQ46" s="442"/>
      <c r="AR46" s="442"/>
      <c r="AS46" s="442"/>
      <c r="AT46" s="442"/>
      <c r="AU46" s="442"/>
      <c r="AV46" s="442"/>
      <c r="AW46" s="442"/>
      <c r="AX46" s="442"/>
      <c r="AY46" s="442"/>
      <c r="AZ46" s="442"/>
    </row>
    <row r="47" spans="2:52" ht="20.100000000000001" hidden="1" customHeight="1" outlineLevel="1">
      <c r="B47" s="434"/>
      <c r="C47" s="1002"/>
      <c r="D47" s="1003"/>
      <c r="E47" s="1003"/>
      <c r="F47" s="1004"/>
      <c r="G47" s="1005"/>
      <c r="H47" s="1006"/>
      <c r="I47" s="1006"/>
      <c r="J47" s="1006"/>
      <c r="K47" s="1007"/>
      <c r="L47" s="715"/>
      <c r="M47" s="715"/>
      <c r="N47" s="715"/>
      <c r="O47" s="715"/>
      <c r="P47" s="715"/>
      <c r="Q47" s="715"/>
      <c r="R47" s="715"/>
      <c r="S47" s="716"/>
      <c r="T47" s="717"/>
      <c r="U47" s="720">
        <f t="shared" si="9"/>
        <v>0</v>
      </c>
      <c r="V47" s="721">
        <f t="shared" si="10"/>
        <v>0</v>
      </c>
      <c r="W47" s="722">
        <f t="shared" si="11"/>
        <v>0</v>
      </c>
      <c r="X47" s="442"/>
      <c r="Y47" s="442"/>
      <c r="Z47" s="442"/>
      <c r="AA47" s="442"/>
      <c r="AB47" s="442"/>
      <c r="AC47" s="442"/>
      <c r="AD47" s="442"/>
      <c r="AE47" s="442"/>
      <c r="AF47" s="442"/>
      <c r="AG47" s="442"/>
      <c r="AH47" s="442"/>
      <c r="AI47" s="442"/>
      <c r="AJ47" s="442"/>
      <c r="AK47" s="442"/>
      <c r="AL47" s="442"/>
      <c r="AM47" s="442"/>
      <c r="AN47" s="442"/>
      <c r="AO47" s="442"/>
      <c r="AP47" s="442"/>
      <c r="AQ47" s="442"/>
      <c r="AR47" s="442"/>
      <c r="AS47" s="442"/>
      <c r="AT47" s="442"/>
      <c r="AU47" s="442"/>
      <c r="AV47" s="442"/>
      <c r="AW47" s="442"/>
      <c r="AX47" s="442"/>
      <c r="AY47" s="442"/>
      <c r="AZ47" s="442"/>
    </row>
    <row r="48" spans="2:52" s="19" customFormat="1" ht="9.9499999999999993" hidden="1" customHeight="1" outlineLevel="1">
      <c r="B48" s="435"/>
      <c r="C48" s="437"/>
      <c r="D48" s="437"/>
      <c r="E48" s="437"/>
      <c r="F48" s="437"/>
      <c r="G48" s="666"/>
      <c r="H48" s="666"/>
      <c r="I48" s="666"/>
      <c r="J48" s="666"/>
      <c r="K48" s="666"/>
      <c r="L48" s="438"/>
      <c r="M48" s="438"/>
      <c r="N48" s="438"/>
      <c r="O48" s="438"/>
      <c r="P48" s="438"/>
      <c r="Q48" s="438"/>
      <c r="R48" s="438"/>
      <c r="S48" s="438"/>
      <c r="T48" s="439"/>
      <c r="U48" s="439"/>
      <c r="V48" s="439"/>
      <c r="W48" s="667"/>
      <c r="X48" s="668"/>
      <c r="Y48" s="668"/>
      <c r="Z48" s="668"/>
      <c r="AA48" s="668"/>
      <c r="AB48" s="668"/>
      <c r="AC48" s="668"/>
      <c r="AD48" s="668"/>
      <c r="AE48" s="668"/>
      <c r="AF48" s="668"/>
      <c r="AG48" s="668"/>
      <c r="AH48" s="668"/>
      <c r="AI48" s="668"/>
      <c r="AJ48" s="668"/>
      <c r="AK48" s="668"/>
      <c r="AL48" s="668"/>
      <c r="AM48" s="668"/>
      <c r="AN48" s="668"/>
      <c r="AO48" s="668"/>
      <c r="AP48" s="668"/>
      <c r="AQ48" s="668"/>
      <c r="AR48" s="668"/>
      <c r="AS48" s="668"/>
      <c r="AT48" s="668"/>
      <c r="AU48" s="668"/>
      <c r="AV48" s="668"/>
      <c r="AW48" s="668"/>
      <c r="AX48" s="668"/>
      <c r="AY48" s="668"/>
      <c r="AZ48" s="668"/>
    </row>
    <row r="49" spans="2:52" ht="20.100000000000001" customHeight="1" collapsed="1">
      <c r="B49" s="714">
        <f>B37+1</f>
        <v>4</v>
      </c>
      <c r="C49" s="1013"/>
      <c r="D49" s="1014"/>
      <c r="E49" s="1014"/>
      <c r="F49" s="1015"/>
      <c r="G49" s="1016"/>
      <c r="H49" s="1017"/>
      <c r="I49" s="1017"/>
      <c r="J49" s="1017"/>
      <c r="K49" s="1018"/>
      <c r="L49" s="701">
        <f t="shared" ref="L49:R49" si="12">SUM(L50:L59)</f>
        <v>0</v>
      </c>
      <c r="M49" s="702">
        <f t="shared" si="12"/>
        <v>0</v>
      </c>
      <c r="N49" s="703">
        <f t="shared" si="12"/>
        <v>0</v>
      </c>
      <c r="O49" s="703">
        <f t="shared" si="12"/>
        <v>0</v>
      </c>
      <c r="P49" s="702">
        <f t="shared" si="12"/>
        <v>0</v>
      </c>
      <c r="Q49" s="704">
        <f t="shared" si="12"/>
        <v>0</v>
      </c>
      <c r="R49" s="701">
        <f t="shared" si="12"/>
        <v>0</v>
      </c>
      <c r="S49" s="705">
        <v>1</v>
      </c>
      <c r="T49" s="706">
        <f>(S50*T50)+(S51*T51)+(S52*T52)+(S53*T53)+(S54*T54)+(S55*T55)+(S56*T56)+(S57*T57)+(S58*T58)+(S59*T59)</f>
        <v>0</v>
      </c>
      <c r="U49" s="665">
        <f t="shared" ref="U49:U59" si="13">S49*T49*(1+MGKZ)*(1+Gewinn)*(1+Sicherheit)</f>
        <v>0</v>
      </c>
      <c r="V49" s="643">
        <f t="shared" ref="V49:V59" si="14">R49*Fertigung</f>
        <v>0</v>
      </c>
      <c r="W49" s="50">
        <f t="shared" ref="W49:W59" si="15">L49*$E$6+M49*$M$6+N49*$M$7+O49*$M$8+P49*$E$7+Q49*$M$9+U49+V49</f>
        <v>0</v>
      </c>
      <c r="X49" s="442"/>
      <c r="Y49" s="442"/>
      <c r="Z49" s="442"/>
      <c r="AA49" s="442"/>
      <c r="AB49" s="442"/>
      <c r="AC49" s="442"/>
      <c r="AD49" s="442"/>
      <c r="AE49" s="442"/>
      <c r="AF49" s="442"/>
      <c r="AG49" s="442"/>
      <c r="AH49" s="442"/>
      <c r="AI49" s="442"/>
      <c r="AJ49" s="442"/>
      <c r="AK49" s="442"/>
      <c r="AL49" s="442"/>
      <c r="AM49" s="442"/>
      <c r="AN49" s="442"/>
      <c r="AO49" s="442"/>
      <c r="AP49" s="442"/>
      <c r="AQ49" s="442"/>
      <c r="AR49" s="442"/>
      <c r="AS49" s="442"/>
      <c r="AT49" s="442"/>
      <c r="AU49" s="442"/>
      <c r="AV49" s="442"/>
      <c r="AW49" s="442"/>
      <c r="AX49" s="442"/>
      <c r="AY49" s="442"/>
      <c r="AZ49" s="442"/>
    </row>
    <row r="50" spans="2:52" ht="20.100000000000001" hidden="1" customHeight="1" outlineLevel="1">
      <c r="B50" s="433"/>
      <c r="C50" s="1002"/>
      <c r="D50" s="1003"/>
      <c r="E50" s="1003"/>
      <c r="F50" s="1004"/>
      <c r="G50" s="1005"/>
      <c r="H50" s="1006"/>
      <c r="I50" s="1006"/>
      <c r="J50" s="1006"/>
      <c r="K50" s="1007"/>
      <c r="L50" s="715"/>
      <c r="M50" s="715"/>
      <c r="N50" s="715"/>
      <c r="O50" s="715"/>
      <c r="P50" s="715"/>
      <c r="Q50" s="715"/>
      <c r="R50" s="715"/>
      <c r="S50" s="716"/>
      <c r="T50" s="717"/>
      <c r="U50" s="720">
        <f t="shared" si="13"/>
        <v>0</v>
      </c>
      <c r="V50" s="721">
        <f t="shared" si="14"/>
        <v>0</v>
      </c>
      <c r="W50" s="722">
        <f t="shared" si="15"/>
        <v>0</v>
      </c>
      <c r="X50" s="442"/>
      <c r="Y50" s="442"/>
      <c r="Z50" s="442"/>
      <c r="AA50" s="442"/>
      <c r="AB50" s="442"/>
      <c r="AC50" s="442"/>
      <c r="AD50" s="442"/>
      <c r="AE50" s="442"/>
      <c r="AF50" s="442"/>
      <c r="AG50" s="442"/>
      <c r="AH50" s="442"/>
      <c r="AI50" s="442"/>
      <c r="AJ50" s="442"/>
      <c r="AK50" s="442"/>
      <c r="AL50" s="442"/>
      <c r="AM50" s="442"/>
      <c r="AN50" s="442"/>
      <c r="AO50" s="442"/>
      <c r="AP50" s="442"/>
      <c r="AQ50" s="442"/>
      <c r="AR50" s="442"/>
      <c r="AS50" s="442"/>
      <c r="AT50" s="442"/>
      <c r="AU50" s="442"/>
      <c r="AV50" s="442"/>
      <c r="AW50" s="442"/>
      <c r="AX50" s="442"/>
      <c r="AY50" s="442"/>
      <c r="AZ50" s="442"/>
    </row>
    <row r="51" spans="2:52" ht="20.100000000000001" hidden="1" customHeight="1" outlineLevel="1">
      <c r="B51" s="434"/>
      <c r="C51" s="1002"/>
      <c r="D51" s="1003"/>
      <c r="E51" s="1003"/>
      <c r="F51" s="1004"/>
      <c r="G51" s="1005"/>
      <c r="H51" s="1006"/>
      <c r="I51" s="1006"/>
      <c r="J51" s="1006"/>
      <c r="K51" s="1007"/>
      <c r="L51" s="715"/>
      <c r="M51" s="715"/>
      <c r="N51" s="715"/>
      <c r="O51" s="715"/>
      <c r="P51" s="715"/>
      <c r="Q51" s="715"/>
      <c r="R51" s="715"/>
      <c r="S51" s="716"/>
      <c r="T51" s="717"/>
      <c r="U51" s="720">
        <f t="shared" si="13"/>
        <v>0</v>
      </c>
      <c r="V51" s="721">
        <f t="shared" si="14"/>
        <v>0</v>
      </c>
      <c r="W51" s="722">
        <f t="shared" si="15"/>
        <v>0</v>
      </c>
      <c r="X51" s="442"/>
      <c r="Y51" s="442"/>
      <c r="Z51" s="442"/>
      <c r="AA51" s="442"/>
      <c r="AB51" s="442"/>
      <c r="AC51" s="442"/>
      <c r="AD51" s="442"/>
      <c r="AE51" s="442"/>
      <c r="AF51" s="442"/>
      <c r="AG51" s="442"/>
      <c r="AH51" s="442"/>
      <c r="AI51" s="442"/>
      <c r="AJ51" s="442"/>
      <c r="AK51" s="442"/>
      <c r="AL51" s="442"/>
      <c r="AM51" s="442"/>
      <c r="AN51" s="442"/>
      <c r="AO51" s="442"/>
      <c r="AP51" s="442"/>
      <c r="AQ51" s="442"/>
      <c r="AR51" s="442"/>
      <c r="AS51" s="442"/>
      <c r="AT51" s="442"/>
      <c r="AU51" s="442"/>
      <c r="AV51" s="442"/>
      <c r="AW51" s="442"/>
      <c r="AX51" s="442"/>
      <c r="AY51" s="442"/>
      <c r="AZ51" s="442"/>
    </row>
    <row r="52" spans="2:52" ht="20.100000000000001" hidden="1" customHeight="1" outlineLevel="1">
      <c r="B52" s="434"/>
      <c r="C52" s="1002"/>
      <c r="D52" s="1003"/>
      <c r="E52" s="1003"/>
      <c r="F52" s="1004"/>
      <c r="G52" s="1005"/>
      <c r="H52" s="1006"/>
      <c r="I52" s="1006"/>
      <c r="J52" s="1006"/>
      <c r="K52" s="1007"/>
      <c r="L52" s="715"/>
      <c r="M52" s="715"/>
      <c r="N52" s="715"/>
      <c r="O52" s="715"/>
      <c r="P52" s="715"/>
      <c r="Q52" s="715"/>
      <c r="R52" s="715"/>
      <c r="S52" s="716"/>
      <c r="T52" s="717"/>
      <c r="U52" s="720">
        <f t="shared" si="13"/>
        <v>0</v>
      </c>
      <c r="V52" s="721">
        <f t="shared" si="14"/>
        <v>0</v>
      </c>
      <c r="W52" s="722">
        <f t="shared" si="15"/>
        <v>0</v>
      </c>
      <c r="X52" s="442"/>
      <c r="Y52" s="442"/>
      <c r="Z52" s="442"/>
      <c r="AA52" s="442"/>
      <c r="AB52" s="442"/>
      <c r="AC52" s="442"/>
      <c r="AD52" s="442"/>
      <c r="AE52" s="442"/>
      <c r="AF52" s="442"/>
      <c r="AG52" s="442"/>
      <c r="AH52" s="442"/>
      <c r="AI52" s="442"/>
      <c r="AJ52" s="442"/>
      <c r="AK52" s="442"/>
      <c r="AL52" s="442"/>
      <c r="AM52" s="442"/>
      <c r="AN52" s="442"/>
      <c r="AO52" s="442"/>
      <c r="AP52" s="442"/>
      <c r="AQ52" s="442"/>
      <c r="AR52" s="442"/>
      <c r="AS52" s="442"/>
      <c r="AT52" s="442"/>
      <c r="AU52" s="442"/>
      <c r="AV52" s="442"/>
      <c r="AW52" s="442"/>
      <c r="AX52" s="442"/>
      <c r="AY52" s="442"/>
      <c r="AZ52" s="442"/>
    </row>
    <row r="53" spans="2:52" ht="20.100000000000001" hidden="1" customHeight="1" outlineLevel="1">
      <c r="B53" s="434"/>
      <c r="C53" s="1002"/>
      <c r="D53" s="1003"/>
      <c r="E53" s="1003"/>
      <c r="F53" s="1004"/>
      <c r="G53" s="1005"/>
      <c r="H53" s="1006"/>
      <c r="I53" s="1006"/>
      <c r="J53" s="1006"/>
      <c r="K53" s="1007"/>
      <c r="L53" s="715"/>
      <c r="M53" s="715"/>
      <c r="N53" s="715"/>
      <c r="O53" s="715"/>
      <c r="P53" s="715"/>
      <c r="Q53" s="715"/>
      <c r="R53" s="715"/>
      <c r="S53" s="716"/>
      <c r="T53" s="717"/>
      <c r="U53" s="720">
        <f t="shared" si="13"/>
        <v>0</v>
      </c>
      <c r="V53" s="721">
        <f t="shared" si="14"/>
        <v>0</v>
      </c>
      <c r="W53" s="722">
        <f t="shared" si="15"/>
        <v>0</v>
      </c>
      <c r="X53" s="442"/>
      <c r="Y53" s="442"/>
      <c r="Z53" s="442"/>
      <c r="AA53" s="442"/>
      <c r="AB53" s="442"/>
      <c r="AC53" s="442"/>
      <c r="AD53" s="442"/>
      <c r="AE53" s="442"/>
      <c r="AF53" s="442"/>
      <c r="AG53" s="442"/>
      <c r="AH53" s="442"/>
      <c r="AI53" s="442"/>
      <c r="AJ53" s="442"/>
      <c r="AK53" s="442"/>
      <c r="AL53" s="442"/>
      <c r="AM53" s="442"/>
      <c r="AN53" s="442"/>
      <c r="AO53" s="442"/>
      <c r="AP53" s="442"/>
      <c r="AQ53" s="442"/>
      <c r="AR53" s="442"/>
      <c r="AS53" s="442"/>
      <c r="AT53" s="442"/>
      <c r="AU53" s="442"/>
      <c r="AV53" s="442"/>
      <c r="AW53" s="442"/>
      <c r="AX53" s="442"/>
      <c r="AY53" s="442"/>
      <c r="AZ53" s="442"/>
    </row>
    <row r="54" spans="2:52" ht="20.100000000000001" hidden="1" customHeight="1" outlineLevel="1">
      <c r="B54" s="434"/>
      <c r="C54" s="1002"/>
      <c r="D54" s="1003"/>
      <c r="E54" s="1003"/>
      <c r="F54" s="1004"/>
      <c r="G54" s="1005"/>
      <c r="H54" s="1006"/>
      <c r="I54" s="1006"/>
      <c r="J54" s="1006"/>
      <c r="K54" s="1007"/>
      <c r="L54" s="715"/>
      <c r="M54" s="715"/>
      <c r="N54" s="715"/>
      <c r="O54" s="715"/>
      <c r="P54" s="715"/>
      <c r="Q54" s="715"/>
      <c r="R54" s="715"/>
      <c r="S54" s="716"/>
      <c r="T54" s="717"/>
      <c r="U54" s="720">
        <f t="shared" si="13"/>
        <v>0</v>
      </c>
      <c r="V54" s="721">
        <f t="shared" si="14"/>
        <v>0</v>
      </c>
      <c r="W54" s="722">
        <f t="shared" si="15"/>
        <v>0</v>
      </c>
      <c r="X54" s="442"/>
      <c r="Y54" s="442"/>
      <c r="Z54" s="442"/>
      <c r="AA54" s="442"/>
      <c r="AB54" s="442"/>
      <c r="AC54" s="442"/>
      <c r="AD54" s="442"/>
      <c r="AE54" s="442"/>
      <c r="AF54" s="442"/>
      <c r="AG54" s="442"/>
      <c r="AH54" s="442"/>
      <c r="AI54" s="442"/>
      <c r="AJ54" s="442"/>
      <c r="AK54" s="442"/>
      <c r="AL54" s="442"/>
      <c r="AM54" s="442"/>
      <c r="AN54" s="442"/>
      <c r="AO54" s="442"/>
      <c r="AP54" s="442"/>
      <c r="AQ54" s="442"/>
      <c r="AR54" s="442"/>
      <c r="AS54" s="442"/>
      <c r="AT54" s="442"/>
      <c r="AU54" s="442"/>
      <c r="AV54" s="442"/>
      <c r="AW54" s="442"/>
      <c r="AX54" s="442"/>
      <c r="AY54" s="442"/>
      <c r="AZ54" s="442"/>
    </row>
    <row r="55" spans="2:52" ht="20.100000000000001" hidden="1" customHeight="1" outlineLevel="1">
      <c r="B55" s="434"/>
      <c r="C55" s="1002" t="s">
        <v>283</v>
      </c>
      <c r="D55" s="1003"/>
      <c r="E55" s="1003"/>
      <c r="F55" s="1004"/>
      <c r="G55" s="1005"/>
      <c r="H55" s="1006"/>
      <c r="I55" s="1006"/>
      <c r="J55" s="1006"/>
      <c r="K55" s="1007"/>
      <c r="L55" s="715"/>
      <c r="M55" s="715"/>
      <c r="N55" s="715"/>
      <c r="O55" s="715"/>
      <c r="P55" s="715"/>
      <c r="Q55" s="715"/>
      <c r="R55" s="715"/>
      <c r="S55" s="716"/>
      <c r="T55" s="717"/>
      <c r="U55" s="720">
        <f t="shared" si="13"/>
        <v>0</v>
      </c>
      <c r="V55" s="721">
        <f t="shared" si="14"/>
        <v>0</v>
      </c>
      <c r="W55" s="722">
        <f t="shared" si="15"/>
        <v>0</v>
      </c>
      <c r="X55" s="442"/>
      <c r="Y55" s="442"/>
      <c r="Z55" s="442"/>
      <c r="AA55" s="442"/>
      <c r="AB55" s="442"/>
      <c r="AC55" s="442"/>
      <c r="AD55" s="442"/>
      <c r="AE55" s="442"/>
      <c r="AF55" s="442"/>
      <c r="AG55" s="442"/>
      <c r="AH55" s="442"/>
      <c r="AI55" s="442"/>
      <c r="AJ55" s="442"/>
      <c r="AK55" s="442"/>
      <c r="AL55" s="442"/>
      <c r="AM55" s="442"/>
      <c r="AN55" s="442"/>
      <c r="AO55" s="442"/>
      <c r="AP55" s="442"/>
      <c r="AQ55" s="442"/>
      <c r="AR55" s="442"/>
      <c r="AS55" s="442"/>
      <c r="AT55" s="442"/>
      <c r="AU55" s="442"/>
      <c r="AV55" s="442"/>
      <c r="AW55" s="442"/>
      <c r="AX55" s="442"/>
      <c r="AY55" s="442"/>
      <c r="AZ55" s="442"/>
    </row>
    <row r="56" spans="2:52" ht="20.100000000000001" hidden="1" customHeight="1" outlineLevel="1">
      <c r="B56" s="434"/>
      <c r="C56" s="1002"/>
      <c r="D56" s="1003"/>
      <c r="E56" s="1003"/>
      <c r="F56" s="1004"/>
      <c r="G56" s="1005"/>
      <c r="H56" s="1006"/>
      <c r="I56" s="1006"/>
      <c r="J56" s="1006"/>
      <c r="K56" s="1007"/>
      <c r="L56" s="715"/>
      <c r="M56" s="715"/>
      <c r="N56" s="715"/>
      <c r="O56" s="715"/>
      <c r="P56" s="715"/>
      <c r="Q56" s="715"/>
      <c r="R56" s="715"/>
      <c r="S56" s="716"/>
      <c r="T56" s="717"/>
      <c r="U56" s="720">
        <f t="shared" si="13"/>
        <v>0</v>
      </c>
      <c r="V56" s="721">
        <f t="shared" si="14"/>
        <v>0</v>
      </c>
      <c r="W56" s="722">
        <f t="shared" si="15"/>
        <v>0</v>
      </c>
      <c r="X56" s="442"/>
      <c r="Y56" s="442"/>
      <c r="Z56" s="442"/>
      <c r="AA56" s="442"/>
      <c r="AB56" s="442"/>
      <c r="AC56" s="442"/>
      <c r="AD56" s="442"/>
      <c r="AE56" s="442"/>
      <c r="AF56" s="442"/>
      <c r="AG56" s="442"/>
      <c r="AH56" s="442"/>
      <c r="AI56" s="442"/>
      <c r="AJ56" s="442"/>
      <c r="AK56" s="442"/>
      <c r="AL56" s="442"/>
      <c r="AM56" s="442"/>
      <c r="AN56" s="442"/>
      <c r="AO56" s="442"/>
      <c r="AP56" s="442"/>
      <c r="AQ56" s="442"/>
      <c r="AR56" s="442"/>
      <c r="AS56" s="442"/>
      <c r="AT56" s="442"/>
      <c r="AU56" s="442"/>
      <c r="AV56" s="442"/>
      <c r="AW56" s="442"/>
      <c r="AX56" s="442"/>
      <c r="AY56" s="442"/>
      <c r="AZ56" s="442"/>
    </row>
    <row r="57" spans="2:52" ht="20.100000000000001" hidden="1" customHeight="1" outlineLevel="1">
      <c r="B57" s="434"/>
      <c r="C57" s="1002"/>
      <c r="D57" s="1003"/>
      <c r="E57" s="1003"/>
      <c r="F57" s="1004"/>
      <c r="G57" s="1005"/>
      <c r="H57" s="1006"/>
      <c r="I57" s="1006"/>
      <c r="J57" s="1006"/>
      <c r="K57" s="1007"/>
      <c r="L57" s="715"/>
      <c r="M57" s="715"/>
      <c r="N57" s="715"/>
      <c r="O57" s="715"/>
      <c r="P57" s="715"/>
      <c r="Q57" s="715"/>
      <c r="R57" s="715"/>
      <c r="S57" s="716"/>
      <c r="T57" s="717"/>
      <c r="U57" s="720">
        <f t="shared" si="13"/>
        <v>0</v>
      </c>
      <c r="V57" s="721">
        <f t="shared" si="14"/>
        <v>0</v>
      </c>
      <c r="W57" s="722">
        <f t="shared" si="15"/>
        <v>0</v>
      </c>
      <c r="X57" s="442"/>
      <c r="Y57" s="442"/>
      <c r="Z57" s="442"/>
      <c r="AA57" s="442"/>
      <c r="AB57" s="442"/>
      <c r="AC57" s="442"/>
      <c r="AD57" s="442"/>
      <c r="AE57" s="442"/>
      <c r="AF57" s="442"/>
      <c r="AG57" s="442"/>
      <c r="AH57" s="442"/>
      <c r="AI57" s="442"/>
      <c r="AJ57" s="442"/>
      <c r="AK57" s="442"/>
      <c r="AL57" s="442"/>
      <c r="AM57" s="442"/>
      <c r="AN57" s="442"/>
      <c r="AO57" s="442"/>
      <c r="AP57" s="442"/>
      <c r="AQ57" s="442"/>
      <c r="AR57" s="442"/>
      <c r="AS57" s="442"/>
      <c r="AT57" s="442"/>
      <c r="AU57" s="442"/>
      <c r="AV57" s="442"/>
      <c r="AW57" s="442"/>
      <c r="AX57" s="442"/>
      <c r="AY57" s="442"/>
      <c r="AZ57" s="442"/>
    </row>
    <row r="58" spans="2:52" ht="20.100000000000001" hidden="1" customHeight="1" outlineLevel="1">
      <c r="B58" s="434"/>
      <c r="C58" s="1002"/>
      <c r="D58" s="1003"/>
      <c r="E58" s="1003"/>
      <c r="F58" s="1004"/>
      <c r="G58" s="1005"/>
      <c r="H58" s="1006"/>
      <c r="I58" s="1006"/>
      <c r="J58" s="1006"/>
      <c r="K58" s="1007"/>
      <c r="L58" s="715"/>
      <c r="M58" s="715"/>
      <c r="N58" s="715"/>
      <c r="O58" s="715"/>
      <c r="P58" s="715"/>
      <c r="Q58" s="715"/>
      <c r="R58" s="715"/>
      <c r="S58" s="716"/>
      <c r="T58" s="717"/>
      <c r="U58" s="720">
        <f t="shared" si="13"/>
        <v>0</v>
      </c>
      <c r="V58" s="721">
        <f t="shared" si="14"/>
        <v>0</v>
      </c>
      <c r="W58" s="722">
        <f t="shared" si="15"/>
        <v>0</v>
      </c>
      <c r="X58" s="442"/>
      <c r="Y58" s="442"/>
      <c r="Z58" s="442"/>
      <c r="AA58" s="442"/>
      <c r="AB58" s="442"/>
      <c r="AC58" s="442"/>
      <c r="AD58" s="442"/>
      <c r="AE58" s="442"/>
      <c r="AF58" s="442"/>
      <c r="AG58" s="442"/>
      <c r="AH58" s="442"/>
      <c r="AI58" s="442"/>
      <c r="AJ58" s="442"/>
      <c r="AK58" s="442"/>
      <c r="AL58" s="442"/>
      <c r="AM58" s="442"/>
      <c r="AN58" s="442"/>
      <c r="AO58" s="442"/>
      <c r="AP58" s="442"/>
      <c r="AQ58" s="442"/>
      <c r="AR58" s="442"/>
      <c r="AS58" s="442"/>
      <c r="AT58" s="442"/>
      <c r="AU58" s="442"/>
      <c r="AV58" s="442"/>
      <c r="AW58" s="442"/>
      <c r="AX58" s="442"/>
      <c r="AY58" s="442"/>
      <c r="AZ58" s="442"/>
    </row>
    <row r="59" spans="2:52" ht="20.100000000000001" hidden="1" customHeight="1" outlineLevel="1">
      <c r="B59" s="434"/>
      <c r="C59" s="1002"/>
      <c r="D59" s="1003"/>
      <c r="E59" s="1003"/>
      <c r="F59" s="1004"/>
      <c r="G59" s="1005"/>
      <c r="H59" s="1006"/>
      <c r="I59" s="1006"/>
      <c r="J59" s="1006"/>
      <c r="K59" s="1007"/>
      <c r="L59" s="715"/>
      <c r="M59" s="715"/>
      <c r="N59" s="715"/>
      <c r="O59" s="715"/>
      <c r="P59" s="715"/>
      <c r="Q59" s="715"/>
      <c r="R59" s="715"/>
      <c r="S59" s="716"/>
      <c r="T59" s="717"/>
      <c r="U59" s="720">
        <f t="shared" si="13"/>
        <v>0</v>
      </c>
      <c r="V59" s="721">
        <f t="shared" si="14"/>
        <v>0</v>
      </c>
      <c r="W59" s="722">
        <f t="shared" si="15"/>
        <v>0</v>
      </c>
      <c r="X59" s="442"/>
      <c r="Y59" s="442"/>
      <c r="Z59" s="442"/>
      <c r="AA59" s="442"/>
      <c r="AB59" s="442"/>
      <c r="AC59" s="442"/>
      <c r="AD59" s="442"/>
      <c r="AE59" s="442"/>
      <c r="AF59" s="442"/>
      <c r="AG59" s="442"/>
      <c r="AH59" s="442"/>
      <c r="AI59" s="442"/>
      <c r="AJ59" s="442"/>
      <c r="AK59" s="442"/>
      <c r="AL59" s="442"/>
      <c r="AM59" s="442"/>
      <c r="AN59" s="442"/>
      <c r="AO59" s="442"/>
      <c r="AP59" s="442"/>
      <c r="AQ59" s="442"/>
      <c r="AR59" s="442"/>
      <c r="AS59" s="442"/>
      <c r="AT59" s="442"/>
      <c r="AU59" s="442"/>
      <c r="AV59" s="442"/>
      <c r="AW59" s="442"/>
      <c r="AX59" s="442"/>
      <c r="AY59" s="442"/>
      <c r="AZ59" s="442"/>
    </row>
    <row r="60" spans="2:52" s="19" customFormat="1" ht="9.9499999999999993" hidden="1" customHeight="1" outlineLevel="1">
      <c r="B60" s="435"/>
      <c r="C60" s="437"/>
      <c r="D60" s="437"/>
      <c r="E60" s="437"/>
      <c r="F60" s="437"/>
      <c r="G60" s="666"/>
      <c r="H60" s="666"/>
      <c r="I60" s="666"/>
      <c r="J60" s="666"/>
      <c r="K60" s="666"/>
      <c r="L60" s="438"/>
      <c r="M60" s="438"/>
      <c r="N60" s="438"/>
      <c r="O60" s="438"/>
      <c r="P60" s="438"/>
      <c r="Q60" s="438"/>
      <c r="R60" s="438"/>
      <c r="S60" s="438"/>
      <c r="T60" s="439"/>
      <c r="U60" s="439"/>
      <c r="V60" s="439"/>
      <c r="W60" s="667"/>
      <c r="X60" s="668"/>
      <c r="Y60" s="668"/>
      <c r="Z60" s="668"/>
      <c r="AA60" s="668"/>
      <c r="AB60" s="668"/>
      <c r="AC60" s="668"/>
      <c r="AD60" s="668"/>
      <c r="AE60" s="668"/>
      <c r="AF60" s="668"/>
      <c r="AG60" s="668"/>
      <c r="AH60" s="668"/>
      <c r="AI60" s="668"/>
      <c r="AJ60" s="668"/>
      <c r="AK60" s="668"/>
      <c r="AL60" s="668"/>
      <c r="AM60" s="668"/>
      <c r="AN60" s="668"/>
      <c r="AO60" s="668"/>
      <c r="AP60" s="668"/>
      <c r="AQ60" s="668"/>
      <c r="AR60" s="668"/>
      <c r="AS60" s="668"/>
      <c r="AT60" s="668"/>
      <c r="AU60" s="668"/>
      <c r="AV60" s="668"/>
      <c r="AW60" s="668"/>
      <c r="AX60" s="668"/>
      <c r="AY60" s="668"/>
      <c r="AZ60" s="668"/>
    </row>
    <row r="61" spans="2:52" ht="20.100000000000001" customHeight="1" collapsed="1">
      <c r="B61" s="714">
        <f>B49+1</f>
        <v>5</v>
      </c>
      <c r="C61" s="1013"/>
      <c r="D61" s="1014"/>
      <c r="E61" s="1014"/>
      <c r="F61" s="1015"/>
      <c r="G61" s="1016"/>
      <c r="H61" s="1017"/>
      <c r="I61" s="1017"/>
      <c r="J61" s="1017"/>
      <c r="K61" s="1018"/>
      <c r="L61" s="701">
        <f t="shared" ref="L61:R61" si="16">SUM(L62:L71)</f>
        <v>0</v>
      </c>
      <c r="M61" s="702">
        <f t="shared" si="16"/>
        <v>0</v>
      </c>
      <c r="N61" s="703">
        <f t="shared" si="16"/>
        <v>0</v>
      </c>
      <c r="O61" s="703">
        <f t="shared" si="16"/>
        <v>0</v>
      </c>
      <c r="P61" s="702">
        <f t="shared" si="16"/>
        <v>0</v>
      </c>
      <c r="Q61" s="704">
        <f t="shared" si="16"/>
        <v>0</v>
      </c>
      <c r="R61" s="701">
        <f t="shared" si="16"/>
        <v>0</v>
      </c>
      <c r="S61" s="705">
        <v>1</v>
      </c>
      <c r="T61" s="706">
        <f>(S62*T62)+(S63*T63)+(S64*T64)+(S65*T65)+(S66*T66)+(S67*T67)+(S68*T68)+(S69*T69)+(S70*T70)+(S71*T71)</f>
        <v>0</v>
      </c>
      <c r="U61" s="665">
        <f t="shared" ref="U61:U71" si="17">S61*T61*(1+MGKZ)*(1+Gewinn)*(1+Sicherheit)</f>
        <v>0</v>
      </c>
      <c r="V61" s="643">
        <f t="shared" ref="V61:V71" si="18">R61*Fertigung</f>
        <v>0</v>
      </c>
      <c r="W61" s="50">
        <f t="shared" ref="W61:W71" si="19">L61*$E$6+M61*$M$6+N61*$M$7+O61*$M$8+P61*$E$7+Q61*$M$9+U61+V61</f>
        <v>0</v>
      </c>
      <c r="X61" s="442"/>
      <c r="Y61" s="442"/>
      <c r="Z61" s="442"/>
      <c r="AA61" s="442"/>
      <c r="AB61" s="442"/>
      <c r="AC61" s="442"/>
      <c r="AD61" s="442"/>
      <c r="AE61" s="442"/>
      <c r="AF61" s="442"/>
      <c r="AG61" s="442"/>
      <c r="AH61" s="442"/>
      <c r="AI61" s="442"/>
      <c r="AJ61" s="442"/>
      <c r="AK61" s="442"/>
      <c r="AL61" s="442"/>
      <c r="AM61" s="442"/>
      <c r="AN61" s="442"/>
      <c r="AO61" s="442"/>
      <c r="AP61" s="442"/>
      <c r="AQ61" s="442"/>
      <c r="AR61" s="442"/>
      <c r="AS61" s="442"/>
      <c r="AT61" s="442"/>
      <c r="AU61" s="442"/>
      <c r="AV61" s="442"/>
      <c r="AW61" s="442"/>
      <c r="AX61" s="442"/>
      <c r="AY61" s="442"/>
      <c r="AZ61" s="442"/>
    </row>
    <row r="62" spans="2:52" ht="20.100000000000001" hidden="1" customHeight="1" outlineLevel="1">
      <c r="B62" s="433"/>
      <c r="C62" s="1002"/>
      <c r="D62" s="1003"/>
      <c r="E62" s="1003"/>
      <c r="F62" s="1004"/>
      <c r="G62" s="1005"/>
      <c r="H62" s="1006"/>
      <c r="I62" s="1006"/>
      <c r="J62" s="1006"/>
      <c r="K62" s="1007"/>
      <c r="L62" s="715"/>
      <c r="M62" s="715"/>
      <c r="N62" s="715"/>
      <c r="O62" s="715"/>
      <c r="P62" s="715"/>
      <c r="Q62" s="715"/>
      <c r="R62" s="715"/>
      <c r="S62" s="716"/>
      <c r="T62" s="717"/>
      <c r="U62" s="720">
        <f t="shared" si="17"/>
        <v>0</v>
      </c>
      <c r="V62" s="721">
        <f t="shared" si="18"/>
        <v>0</v>
      </c>
      <c r="W62" s="722">
        <f t="shared" si="19"/>
        <v>0</v>
      </c>
      <c r="X62" s="442"/>
      <c r="Y62" s="442"/>
      <c r="Z62" s="442"/>
      <c r="AA62" s="442"/>
      <c r="AB62" s="442"/>
      <c r="AC62" s="442"/>
      <c r="AD62" s="442"/>
      <c r="AE62" s="442"/>
      <c r="AF62" s="442"/>
      <c r="AG62" s="442"/>
      <c r="AH62" s="442"/>
      <c r="AI62" s="442"/>
      <c r="AJ62" s="442"/>
      <c r="AK62" s="442"/>
      <c r="AL62" s="442"/>
      <c r="AM62" s="442"/>
      <c r="AN62" s="442"/>
      <c r="AO62" s="442"/>
      <c r="AP62" s="442"/>
      <c r="AQ62" s="442"/>
      <c r="AR62" s="442"/>
      <c r="AS62" s="442"/>
      <c r="AT62" s="442"/>
      <c r="AU62" s="442"/>
      <c r="AV62" s="442"/>
      <c r="AW62" s="442"/>
      <c r="AX62" s="442"/>
      <c r="AY62" s="442"/>
      <c r="AZ62" s="442"/>
    </row>
    <row r="63" spans="2:52" ht="20.100000000000001" hidden="1" customHeight="1" outlineLevel="1">
      <c r="B63" s="434"/>
      <c r="C63" s="1002"/>
      <c r="D63" s="1003"/>
      <c r="E63" s="1003"/>
      <c r="F63" s="1004"/>
      <c r="G63" s="1005"/>
      <c r="H63" s="1006"/>
      <c r="I63" s="1006"/>
      <c r="J63" s="1006"/>
      <c r="K63" s="1007"/>
      <c r="L63" s="715"/>
      <c r="M63" s="715"/>
      <c r="N63" s="715"/>
      <c r="O63" s="715"/>
      <c r="P63" s="715"/>
      <c r="Q63" s="715"/>
      <c r="R63" s="715"/>
      <c r="S63" s="716"/>
      <c r="T63" s="717"/>
      <c r="U63" s="720">
        <f t="shared" si="17"/>
        <v>0</v>
      </c>
      <c r="V63" s="721">
        <f t="shared" si="18"/>
        <v>0</v>
      </c>
      <c r="W63" s="722">
        <f t="shared" si="19"/>
        <v>0</v>
      </c>
      <c r="X63" s="442"/>
      <c r="Y63" s="442"/>
      <c r="Z63" s="442"/>
      <c r="AA63" s="442"/>
      <c r="AB63" s="442"/>
      <c r="AC63" s="442"/>
      <c r="AD63" s="442"/>
      <c r="AE63" s="442"/>
      <c r="AF63" s="442"/>
      <c r="AG63" s="442"/>
      <c r="AH63" s="442"/>
      <c r="AI63" s="442"/>
      <c r="AJ63" s="442"/>
      <c r="AK63" s="442"/>
      <c r="AL63" s="442"/>
      <c r="AM63" s="442"/>
      <c r="AN63" s="442"/>
      <c r="AO63" s="442"/>
      <c r="AP63" s="442"/>
      <c r="AQ63" s="442"/>
      <c r="AR63" s="442"/>
      <c r="AS63" s="442"/>
      <c r="AT63" s="442"/>
      <c r="AU63" s="442"/>
      <c r="AV63" s="442"/>
      <c r="AW63" s="442"/>
      <c r="AX63" s="442"/>
      <c r="AY63" s="442"/>
      <c r="AZ63" s="442"/>
    </row>
    <row r="64" spans="2:52" ht="20.100000000000001" hidden="1" customHeight="1" outlineLevel="1">
      <c r="B64" s="434"/>
      <c r="C64" s="1002"/>
      <c r="D64" s="1003"/>
      <c r="E64" s="1003"/>
      <c r="F64" s="1004"/>
      <c r="G64" s="1005"/>
      <c r="H64" s="1006"/>
      <c r="I64" s="1006"/>
      <c r="J64" s="1006"/>
      <c r="K64" s="1007"/>
      <c r="L64" s="715"/>
      <c r="M64" s="715"/>
      <c r="N64" s="715"/>
      <c r="O64" s="715"/>
      <c r="P64" s="715"/>
      <c r="Q64" s="715"/>
      <c r="R64" s="715"/>
      <c r="S64" s="716"/>
      <c r="T64" s="717"/>
      <c r="U64" s="720">
        <f t="shared" si="17"/>
        <v>0</v>
      </c>
      <c r="V64" s="721">
        <f t="shared" si="18"/>
        <v>0</v>
      </c>
      <c r="W64" s="722">
        <f t="shared" si="19"/>
        <v>0</v>
      </c>
      <c r="X64" s="442"/>
      <c r="Y64" s="442"/>
      <c r="Z64" s="442"/>
      <c r="AA64" s="442"/>
      <c r="AB64" s="442"/>
      <c r="AC64" s="442"/>
      <c r="AD64" s="442"/>
      <c r="AE64" s="442"/>
      <c r="AF64" s="442"/>
      <c r="AG64" s="442"/>
      <c r="AH64" s="442"/>
      <c r="AI64" s="442"/>
      <c r="AJ64" s="442"/>
      <c r="AK64" s="442"/>
      <c r="AL64" s="442"/>
      <c r="AM64" s="442"/>
      <c r="AN64" s="442"/>
      <c r="AO64" s="442"/>
      <c r="AP64" s="442"/>
      <c r="AQ64" s="442"/>
      <c r="AR64" s="442"/>
      <c r="AS64" s="442"/>
      <c r="AT64" s="442"/>
      <c r="AU64" s="442"/>
      <c r="AV64" s="442"/>
      <c r="AW64" s="442"/>
      <c r="AX64" s="442"/>
      <c r="AY64" s="442"/>
      <c r="AZ64" s="442"/>
    </row>
    <row r="65" spans="2:52" ht="20.100000000000001" hidden="1" customHeight="1" outlineLevel="1">
      <c r="B65" s="434"/>
      <c r="C65" s="1002"/>
      <c r="D65" s="1003"/>
      <c r="E65" s="1003"/>
      <c r="F65" s="1004"/>
      <c r="G65" s="1005"/>
      <c r="H65" s="1006"/>
      <c r="I65" s="1006"/>
      <c r="J65" s="1006"/>
      <c r="K65" s="1007"/>
      <c r="L65" s="715"/>
      <c r="M65" s="715"/>
      <c r="N65" s="715"/>
      <c r="O65" s="715"/>
      <c r="P65" s="715"/>
      <c r="Q65" s="715"/>
      <c r="R65" s="715"/>
      <c r="S65" s="716"/>
      <c r="T65" s="717"/>
      <c r="U65" s="720">
        <f t="shared" si="17"/>
        <v>0</v>
      </c>
      <c r="V65" s="721">
        <f t="shared" si="18"/>
        <v>0</v>
      </c>
      <c r="W65" s="722">
        <f t="shared" si="19"/>
        <v>0</v>
      </c>
      <c r="X65" s="442"/>
      <c r="Y65" s="442"/>
      <c r="Z65" s="442"/>
      <c r="AA65" s="442"/>
      <c r="AB65" s="442"/>
      <c r="AC65" s="442"/>
      <c r="AD65" s="442"/>
      <c r="AE65" s="442"/>
      <c r="AF65" s="442"/>
      <c r="AG65" s="442"/>
      <c r="AH65" s="442"/>
      <c r="AI65" s="442"/>
      <c r="AJ65" s="442"/>
      <c r="AK65" s="442"/>
      <c r="AL65" s="442"/>
      <c r="AM65" s="442"/>
      <c r="AN65" s="442"/>
      <c r="AO65" s="442"/>
      <c r="AP65" s="442"/>
      <c r="AQ65" s="442"/>
      <c r="AR65" s="442"/>
      <c r="AS65" s="442"/>
      <c r="AT65" s="442"/>
      <c r="AU65" s="442"/>
      <c r="AV65" s="442"/>
      <c r="AW65" s="442"/>
      <c r="AX65" s="442"/>
      <c r="AY65" s="442"/>
      <c r="AZ65" s="442"/>
    </row>
    <row r="66" spans="2:52" ht="20.100000000000001" hidden="1" customHeight="1" outlineLevel="1">
      <c r="B66" s="434"/>
      <c r="C66" s="1002"/>
      <c r="D66" s="1003"/>
      <c r="E66" s="1003"/>
      <c r="F66" s="1004"/>
      <c r="G66" s="1005"/>
      <c r="H66" s="1006"/>
      <c r="I66" s="1006"/>
      <c r="J66" s="1006"/>
      <c r="K66" s="1007"/>
      <c r="L66" s="715"/>
      <c r="M66" s="715"/>
      <c r="N66" s="715"/>
      <c r="O66" s="715"/>
      <c r="P66" s="715"/>
      <c r="Q66" s="715"/>
      <c r="R66" s="715"/>
      <c r="S66" s="716"/>
      <c r="T66" s="717"/>
      <c r="U66" s="720">
        <f t="shared" si="17"/>
        <v>0</v>
      </c>
      <c r="V66" s="721">
        <f t="shared" si="18"/>
        <v>0</v>
      </c>
      <c r="W66" s="722">
        <f t="shared" si="19"/>
        <v>0</v>
      </c>
      <c r="X66" s="442"/>
      <c r="Y66" s="442"/>
      <c r="Z66" s="442"/>
      <c r="AA66" s="442"/>
      <c r="AB66" s="442"/>
      <c r="AC66" s="442"/>
      <c r="AD66" s="442"/>
      <c r="AE66" s="442"/>
      <c r="AF66" s="442"/>
      <c r="AG66" s="442"/>
      <c r="AH66" s="442"/>
      <c r="AI66" s="442"/>
      <c r="AJ66" s="442"/>
      <c r="AK66" s="442"/>
      <c r="AL66" s="442"/>
      <c r="AM66" s="442"/>
      <c r="AN66" s="442"/>
      <c r="AO66" s="442"/>
      <c r="AP66" s="442"/>
      <c r="AQ66" s="442"/>
      <c r="AR66" s="442"/>
      <c r="AS66" s="442"/>
      <c r="AT66" s="442"/>
      <c r="AU66" s="442"/>
      <c r="AV66" s="442"/>
      <c r="AW66" s="442"/>
      <c r="AX66" s="442"/>
      <c r="AY66" s="442"/>
      <c r="AZ66" s="442"/>
    </row>
    <row r="67" spans="2:52" ht="20.100000000000001" hidden="1" customHeight="1" outlineLevel="1">
      <c r="B67" s="434"/>
      <c r="C67" s="1002"/>
      <c r="D67" s="1003"/>
      <c r="E67" s="1003"/>
      <c r="F67" s="1004"/>
      <c r="G67" s="1005"/>
      <c r="H67" s="1006"/>
      <c r="I67" s="1006"/>
      <c r="J67" s="1006"/>
      <c r="K67" s="1007"/>
      <c r="L67" s="715"/>
      <c r="M67" s="715"/>
      <c r="N67" s="715"/>
      <c r="O67" s="715"/>
      <c r="P67" s="715"/>
      <c r="Q67" s="715"/>
      <c r="R67" s="715"/>
      <c r="S67" s="716"/>
      <c r="T67" s="717"/>
      <c r="U67" s="720">
        <f t="shared" si="17"/>
        <v>0</v>
      </c>
      <c r="V67" s="721">
        <f t="shared" si="18"/>
        <v>0</v>
      </c>
      <c r="W67" s="722">
        <f t="shared" si="19"/>
        <v>0</v>
      </c>
      <c r="X67" s="442"/>
      <c r="Y67" s="442"/>
      <c r="Z67" s="442"/>
      <c r="AA67" s="442"/>
      <c r="AB67" s="442"/>
      <c r="AC67" s="442"/>
      <c r="AD67" s="442"/>
      <c r="AE67" s="442"/>
      <c r="AF67" s="442"/>
      <c r="AG67" s="442"/>
      <c r="AH67" s="442"/>
      <c r="AI67" s="442"/>
      <c r="AJ67" s="442"/>
      <c r="AK67" s="442"/>
      <c r="AL67" s="442"/>
      <c r="AM67" s="442"/>
      <c r="AN67" s="442"/>
      <c r="AO67" s="442"/>
      <c r="AP67" s="442"/>
      <c r="AQ67" s="442"/>
      <c r="AR67" s="442"/>
      <c r="AS67" s="442"/>
      <c r="AT67" s="442"/>
      <c r="AU67" s="442"/>
      <c r="AV67" s="442"/>
      <c r="AW67" s="442"/>
      <c r="AX67" s="442"/>
      <c r="AY67" s="442"/>
      <c r="AZ67" s="442"/>
    </row>
    <row r="68" spans="2:52" ht="20.100000000000001" hidden="1" customHeight="1" outlineLevel="1">
      <c r="B68" s="434"/>
      <c r="C68" s="1002"/>
      <c r="D68" s="1003"/>
      <c r="E68" s="1003"/>
      <c r="F68" s="1004"/>
      <c r="G68" s="1005"/>
      <c r="H68" s="1006"/>
      <c r="I68" s="1006"/>
      <c r="J68" s="1006"/>
      <c r="K68" s="1007"/>
      <c r="L68" s="715"/>
      <c r="M68" s="715"/>
      <c r="N68" s="715"/>
      <c r="O68" s="715"/>
      <c r="P68" s="715"/>
      <c r="Q68" s="715"/>
      <c r="R68" s="715"/>
      <c r="S68" s="716"/>
      <c r="T68" s="717"/>
      <c r="U68" s="720">
        <f t="shared" si="17"/>
        <v>0</v>
      </c>
      <c r="V68" s="721">
        <f t="shared" si="18"/>
        <v>0</v>
      </c>
      <c r="W68" s="722">
        <f t="shared" si="19"/>
        <v>0</v>
      </c>
      <c r="X68" s="442"/>
      <c r="Y68" s="442"/>
      <c r="Z68" s="442"/>
      <c r="AA68" s="442"/>
      <c r="AB68" s="442"/>
      <c r="AC68" s="442"/>
      <c r="AD68" s="442"/>
      <c r="AE68" s="442"/>
      <c r="AF68" s="442"/>
      <c r="AG68" s="442"/>
      <c r="AH68" s="442"/>
      <c r="AI68" s="442"/>
      <c r="AJ68" s="442"/>
      <c r="AK68" s="442"/>
      <c r="AL68" s="442"/>
      <c r="AM68" s="442"/>
      <c r="AN68" s="442"/>
      <c r="AO68" s="442"/>
      <c r="AP68" s="442"/>
      <c r="AQ68" s="442"/>
      <c r="AR68" s="442"/>
      <c r="AS68" s="442"/>
      <c r="AT68" s="442"/>
      <c r="AU68" s="442"/>
      <c r="AV68" s="442"/>
      <c r="AW68" s="442"/>
      <c r="AX68" s="442"/>
      <c r="AY68" s="442"/>
      <c r="AZ68" s="442"/>
    </row>
    <row r="69" spans="2:52" ht="20.100000000000001" hidden="1" customHeight="1" outlineLevel="1">
      <c r="B69" s="434"/>
      <c r="C69" s="1002"/>
      <c r="D69" s="1003"/>
      <c r="E69" s="1003"/>
      <c r="F69" s="1004"/>
      <c r="G69" s="1005"/>
      <c r="H69" s="1006"/>
      <c r="I69" s="1006"/>
      <c r="J69" s="1006"/>
      <c r="K69" s="1007"/>
      <c r="L69" s="715"/>
      <c r="M69" s="715"/>
      <c r="N69" s="715"/>
      <c r="O69" s="715"/>
      <c r="P69" s="715"/>
      <c r="Q69" s="715"/>
      <c r="R69" s="715"/>
      <c r="S69" s="716"/>
      <c r="T69" s="717"/>
      <c r="U69" s="720">
        <f t="shared" si="17"/>
        <v>0</v>
      </c>
      <c r="V69" s="721">
        <f t="shared" si="18"/>
        <v>0</v>
      </c>
      <c r="W69" s="722">
        <f t="shared" si="19"/>
        <v>0</v>
      </c>
      <c r="X69" s="442"/>
      <c r="Y69" s="442"/>
      <c r="Z69" s="442"/>
      <c r="AA69" s="442"/>
      <c r="AB69" s="442"/>
      <c r="AC69" s="442"/>
      <c r="AD69" s="442"/>
      <c r="AE69" s="442"/>
      <c r="AF69" s="442"/>
      <c r="AG69" s="442"/>
      <c r="AH69" s="442"/>
      <c r="AI69" s="442"/>
      <c r="AJ69" s="442"/>
      <c r="AK69" s="442"/>
      <c r="AL69" s="442"/>
      <c r="AM69" s="442"/>
      <c r="AN69" s="442"/>
      <c r="AO69" s="442"/>
      <c r="AP69" s="442"/>
      <c r="AQ69" s="442"/>
      <c r="AR69" s="442"/>
      <c r="AS69" s="442"/>
      <c r="AT69" s="442"/>
      <c r="AU69" s="442"/>
      <c r="AV69" s="442"/>
      <c r="AW69" s="442"/>
      <c r="AX69" s="442"/>
      <c r="AY69" s="442"/>
      <c r="AZ69" s="442"/>
    </row>
    <row r="70" spans="2:52" ht="20.100000000000001" hidden="1" customHeight="1" outlineLevel="1">
      <c r="B70" s="434"/>
      <c r="C70" s="1002"/>
      <c r="D70" s="1003"/>
      <c r="E70" s="1003"/>
      <c r="F70" s="1004"/>
      <c r="G70" s="1005"/>
      <c r="H70" s="1006"/>
      <c r="I70" s="1006"/>
      <c r="J70" s="1006"/>
      <c r="K70" s="1007"/>
      <c r="L70" s="715"/>
      <c r="M70" s="715"/>
      <c r="N70" s="715"/>
      <c r="O70" s="715"/>
      <c r="P70" s="715"/>
      <c r="Q70" s="715"/>
      <c r="R70" s="715"/>
      <c r="S70" s="716"/>
      <c r="T70" s="717"/>
      <c r="U70" s="720">
        <f t="shared" si="17"/>
        <v>0</v>
      </c>
      <c r="V70" s="721">
        <f t="shared" si="18"/>
        <v>0</v>
      </c>
      <c r="W70" s="722">
        <f t="shared" si="19"/>
        <v>0</v>
      </c>
      <c r="X70" s="442"/>
      <c r="Y70" s="442"/>
      <c r="Z70" s="442"/>
      <c r="AA70" s="442"/>
      <c r="AB70" s="442"/>
      <c r="AC70" s="442"/>
      <c r="AD70" s="442"/>
      <c r="AE70" s="442"/>
      <c r="AF70" s="442"/>
      <c r="AG70" s="442"/>
      <c r="AH70" s="442"/>
      <c r="AI70" s="442"/>
      <c r="AJ70" s="442"/>
      <c r="AK70" s="442"/>
      <c r="AL70" s="442"/>
      <c r="AM70" s="442"/>
      <c r="AN70" s="442"/>
      <c r="AO70" s="442"/>
      <c r="AP70" s="442"/>
      <c r="AQ70" s="442"/>
      <c r="AR70" s="442"/>
      <c r="AS70" s="442"/>
      <c r="AT70" s="442"/>
      <c r="AU70" s="442"/>
      <c r="AV70" s="442"/>
      <c r="AW70" s="442"/>
      <c r="AX70" s="442"/>
      <c r="AY70" s="442"/>
      <c r="AZ70" s="442"/>
    </row>
    <row r="71" spans="2:52" ht="20.100000000000001" hidden="1" customHeight="1" outlineLevel="1">
      <c r="B71" s="434"/>
      <c r="C71" s="1002"/>
      <c r="D71" s="1003"/>
      <c r="E71" s="1003"/>
      <c r="F71" s="1004"/>
      <c r="G71" s="1005"/>
      <c r="H71" s="1006"/>
      <c r="I71" s="1006"/>
      <c r="J71" s="1006"/>
      <c r="K71" s="1007"/>
      <c r="L71" s="715"/>
      <c r="M71" s="715"/>
      <c r="N71" s="715"/>
      <c r="O71" s="715"/>
      <c r="P71" s="715"/>
      <c r="Q71" s="715"/>
      <c r="R71" s="715"/>
      <c r="S71" s="716"/>
      <c r="T71" s="717"/>
      <c r="U71" s="720">
        <f t="shared" si="17"/>
        <v>0</v>
      </c>
      <c r="V71" s="721">
        <f t="shared" si="18"/>
        <v>0</v>
      </c>
      <c r="W71" s="722">
        <f t="shared" si="19"/>
        <v>0</v>
      </c>
      <c r="X71" s="442"/>
      <c r="Y71" s="442"/>
      <c r="Z71" s="442"/>
      <c r="AA71" s="442"/>
      <c r="AB71" s="442"/>
      <c r="AC71" s="442"/>
      <c r="AD71" s="442"/>
      <c r="AE71" s="442"/>
      <c r="AF71" s="442"/>
      <c r="AG71" s="442"/>
      <c r="AH71" s="442"/>
      <c r="AI71" s="442"/>
      <c r="AJ71" s="442"/>
      <c r="AK71" s="442"/>
      <c r="AL71" s="442"/>
      <c r="AM71" s="442"/>
      <c r="AN71" s="442"/>
      <c r="AO71" s="442"/>
      <c r="AP71" s="442"/>
      <c r="AQ71" s="442"/>
      <c r="AR71" s="442"/>
      <c r="AS71" s="442"/>
      <c r="AT71" s="442"/>
      <c r="AU71" s="442"/>
      <c r="AV71" s="442"/>
      <c r="AW71" s="442"/>
      <c r="AX71" s="442"/>
      <c r="AY71" s="442"/>
      <c r="AZ71" s="442"/>
    </row>
    <row r="72" spans="2:52" s="19" customFormat="1" ht="9.9499999999999993" hidden="1" customHeight="1" outlineLevel="1">
      <c r="B72" s="435"/>
      <c r="C72" s="437"/>
      <c r="D72" s="437"/>
      <c r="E72" s="437"/>
      <c r="F72" s="437"/>
      <c r="G72" s="666"/>
      <c r="H72" s="666"/>
      <c r="I72" s="666"/>
      <c r="J72" s="666"/>
      <c r="K72" s="666"/>
      <c r="L72" s="438"/>
      <c r="M72" s="438"/>
      <c r="N72" s="438"/>
      <c r="O72" s="438"/>
      <c r="P72" s="438"/>
      <c r="Q72" s="438"/>
      <c r="R72" s="438"/>
      <c r="S72" s="438"/>
      <c r="T72" s="439"/>
      <c r="U72" s="439"/>
      <c r="V72" s="439"/>
      <c r="W72" s="667"/>
      <c r="X72" s="668"/>
      <c r="Y72" s="668"/>
      <c r="Z72" s="668"/>
      <c r="AA72" s="668"/>
      <c r="AB72" s="668"/>
      <c r="AC72" s="668"/>
      <c r="AD72" s="668"/>
      <c r="AE72" s="668"/>
      <c r="AF72" s="668"/>
      <c r="AG72" s="668"/>
      <c r="AH72" s="668"/>
      <c r="AI72" s="668"/>
      <c r="AJ72" s="668"/>
      <c r="AK72" s="668"/>
      <c r="AL72" s="668"/>
      <c r="AM72" s="668"/>
      <c r="AN72" s="668"/>
      <c r="AO72" s="668"/>
      <c r="AP72" s="668"/>
      <c r="AQ72" s="668"/>
      <c r="AR72" s="668"/>
      <c r="AS72" s="668"/>
      <c r="AT72" s="668"/>
      <c r="AU72" s="668"/>
      <c r="AV72" s="668"/>
      <c r="AW72" s="668"/>
      <c r="AX72" s="668"/>
      <c r="AY72" s="668"/>
      <c r="AZ72" s="668"/>
    </row>
    <row r="73" spans="2:52" ht="20.100000000000001" customHeight="1" collapsed="1">
      <c r="B73" s="714">
        <f>B61+1</f>
        <v>6</v>
      </c>
      <c r="C73" s="1013"/>
      <c r="D73" s="1014"/>
      <c r="E73" s="1014"/>
      <c r="F73" s="1015"/>
      <c r="G73" s="1016"/>
      <c r="H73" s="1017"/>
      <c r="I73" s="1017"/>
      <c r="J73" s="1017"/>
      <c r="K73" s="1018"/>
      <c r="L73" s="701">
        <f t="shared" ref="L73:R73" si="20">SUM(L74:L83)</f>
        <v>0</v>
      </c>
      <c r="M73" s="702">
        <f t="shared" si="20"/>
        <v>0</v>
      </c>
      <c r="N73" s="703">
        <f t="shared" si="20"/>
        <v>0</v>
      </c>
      <c r="O73" s="703">
        <f t="shared" si="20"/>
        <v>0</v>
      </c>
      <c r="P73" s="702">
        <f t="shared" si="20"/>
        <v>0</v>
      </c>
      <c r="Q73" s="704">
        <f t="shared" si="20"/>
        <v>0</v>
      </c>
      <c r="R73" s="701">
        <f t="shared" si="20"/>
        <v>0</v>
      </c>
      <c r="S73" s="705">
        <v>1</v>
      </c>
      <c r="T73" s="706">
        <f>(S74*T74)+(S75*T75)+(S76*T76)+(S77*T77)+(S78*T78)+(S79*T79)+(S80*T80)+(S81*T81)+(S82*T82)+(S83*T83)</f>
        <v>0</v>
      </c>
      <c r="U73" s="665">
        <f t="shared" ref="U73:U83" si="21">S73*T73*(1+MGKZ)*(1+Gewinn)*(1+Sicherheit)</f>
        <v>0</v>
      </c>
      <c r="V73" s="643">
        <f t="shared" ref="V73:V83" si="22">R73*Fertigung</f>
        <v>0</v>
      </c>
      <c r="W73" s="50">
        <f t="shared" ref="W73:W83" si="23">L73*$E$6+M73*$M$6+N73*$M$7+O73*$M$8+P73*$E$7+Q73*$M$9+U73+V73</f>
        <v>0</v>
      </c>
      <c r="X73" s="442"/>
      <c r="Y73" s="442"/>
      <c r="Z73" s="442"/>
      <c r="AA73" s="442"/>
      <c r="AB73" s="442"/>
      <c r="AC73" s="442"/>
      <c r="AD73" s="442"/>
      <c r="AE73" s="442"/>
      <c r="AF73" s="442"/>
      <c r="AG73" s="442"/>
      <c r="AH73" s="442"/>
      <c r="AI73" s="442"/>
      <c r="AJ73" s="442"/>
      <c r="AK73" s="442"/>
      <c r="AL73" s="442"/>
      <c r="AM73" s="442"/>
      <c r="AN73" s="442"/>
      <c r="AO73" s="442"/>
      <c r="AP73" s="442"/>
      <c r="AQ73" s="442"/>
      <c r="AR73" s="442"/>
      <c r="AS73" s="442"/>
      <c r="AT73" s="442"/>
      <c r="AU73" s="442"/>
      <c r="AV73" s="442"/>
      <c r="AW73" s="442"/>
      <c r="AX73" s="442"/>
      <c r="AY73" s="442"/>
      <c r="AZ73" s="442"/>
    </row>
    <row r="74" spans="2:52" ht="20.100000000000001" hidden="1" customHeight="1" outlineLevel="1">
      <c r="B74" s="433"/>
      <c r="C74" s="1002"/>
      <c r="D74" s="1003"/>
      <c r="E74" s="1003"/>
      <c r="F74" s="1004"/>
      <c r="G74" s="1005"/>
      <c r="H74" s="1006"/>
      <c r="I74" s="1006"/>
      <c r="J74" s="1006"/>
      <c r="K74" s="1007"/>
      <c r="L74" s="715"/>
      <c r="M74" s="715"/>
      <c r="N74" s="715"/>
      <c r="O74" s="715"/>
      <c r="P74" s="715"/>
      <c r="Q74" s="715"/>
      <c r="R74" s="715"/>
      <c r="S74" s="716"/>
      <c r="T74" s="717"/>
      <c r="U74" s="720">
        <f t="shared" si="21"/>
        <v>0</v>
      </c>
      <c r="V74" s="721">
        <f t="shared" si="22"/>
        <v>0</v>
      </c>
      <c r="W74" s="722">
        <f t="shared" si="23"/>
        <v>0</v>
      </c>
      <c r="X74" s="442"/>
      <c r="Y74" s="442"/>
      <c r="Z74" s="442"/>
      <c r="AA74" s="442"/>
      <c r="AB74" s="442"/>
      <c r="AC74" s="442"/>
      <c r="AD74" s="442"/>
      <c r="AE74" s="442"/>
      <c r="AF74" s="442"/>
      <c r="AG74" s="442"/>
      <c r="AH74" s="442"/>
      <c r="AI74" s="442"/>
      <c r="AJ74" s="442"/>
      <c r="AK74" s="442"/>
      <c r="AL74" s="442"/>
      <c r="AM74" s="442"/>
      <c r="AN74" s="442"/>
      <c r="AO74" s="442"/>
      <c r="AP74" s="442"/>
      <c r="AQ74" s="442"/>
      <c r="AR74" s="442"/>
      <c r="AS74" s="442"/>
      <c r="AT74" s="442"/>
      <c r="AU74" s="442"/>
      <c r="AV74" s="442"/>
      <c r="AW74" s="442"/>
      <c r="AX74" s="442"/>
      <c r="AY74" s="442"/>
      <c r="AZ74" s="442"/>
    </row>
    <row r="75" spans="2:52" ht="20.100000000000001" hidden="1" customHeight="1" outlineLevel="1">
      <c r="B75" s="434"/>
      <c r="C75" s="1002"/>
      <c r="D75" s="1003"/>
      <c r="E75" s="1003"/>
      <c r="F75" s="1004"/>
      <c r="G75" s="1005"/>
      <c r="H75" s="1006"/>
      <c r="I75" s="1006"/>
      <c r="J75" s="1006"/>
      <c r="K75" s="1007"/>
      <c r="L75" s="715"/>
      <c r="M75" s="715"/>
      <c r="N75" s="715"/>
      <c r="O75" s="715"/>
      <c r="P75" s="715"/>
      <c r="Q75" s="715"/>
      <c r="R75" s="715"/>
      <c r="S75" s="716"/>
      <c r="T75" s="717"/>
      <c r="U75" s="720">
        <f t="shared" si="21"/>
        <v>0</v>
      </c>
      <c r="V75" s="721">
        <f t="shared" si="22"/>
        <v>0</v>
      </c>
      <c r="W75" s="722">
        <f t="shared" si="23"/>
        <v>0</v>
      </c>
      <c r="X75" s="442"/>
      <c r="Y75" s="442"/>
      <c r="Z75" s="442"/>
      <c r="AA75" s="442"/>
      <c r="AB75" s="442"/>
      <c r="AC75" s="442"/>
      <c r="AD75" s="442"/>
      <c r="AE75" s="442"/>
      <c r="AF75" s="442"/>
      <c r="AG75" s="442"/>
      <c r="AH75" s="442"/>
      <c r="AI75" s="442"/>
      <c r="AJ75" s="442"/>
      <c r="AK75" s="442"/>
      <c r="AL75" s="442"/>
      <c r="AM75" s="442"/>
      <c r="AN75" s="442"/>
      <c r="AO75" s="442"/>
      <c r="AP75" s="442"/>
      <c r="AQ75" s="442"/>
      <c r="AR75" s="442"/>
      <c r="AS75" s="442"/>
      <c r="AT75" s="442"/>
      <c r="AU75" s="442"/>
      <c r="AV75" s="442"/>
      <c r="AW75" s="442"/>
      <c r="AX75" s="442"/>
      <c r="AY75" s="442"/>
      <c r="AZ75" s="442"/>
    </row>
    <row r="76" spans="2:52" ht="20.100000000000001" hidden="1" customHeight="1" outlineLevel="1">
      <c r="B76" s="434"/>
      <c r="C76" s="1002"/>
      <c r="D76" s="1003"/>
      <c r="E76" s="1003"/>
      <c r="F76" s="1004"/>
      <c r="G76" s="1005"/>
      <c r="H76" s="1006"/>
      <c r="I76" s="1006"/>
      <c r="J76" s="1006"/>
      <c r="K76" s="1007"/>
      <c r="L76" s="715"/>
      <c r="M76" s="715"/>
      <c r="N76" s="715"/>
      <c r="O76" s="715"/>
      <c r="P76" s="715"/>
      <c r="Q76" s="715"/>
      <c r="R76" s="715"/>
      <c r="S76" s="716"/>
      <c r="T76" s="717"/>
      <c r="U76" s="720">
        <f t="shared" si="21"/>
        <v>0</v>
      </c>
      <c r="V76" s="721">
        <f t="shared" si="22"/>
        <v>0</v>
      </c>
      <c r="W76" s="722">
        <f t="shared" si="23"/>
        <v>0</v>
      </c>
      <c r="X76" s="442"/>
      <c r="Y76" s="442"/>
      <c r="Z76" s="442"/>
      <c r="AA76" s="442"/>
      <c r="AB76" s="442"/>
      <c r="AC76" s="442"/>
      <c r="AD76" s="442"/>
      <c r="AE76" s="442"/>
      <c r="AF76" s="442"/>
      <c r="AG76" s="442"/>
      <c r="AH76" s="442"/>
      <c r="AI76" s="442"/>
      <c r="AJ76" s="442"/>
      <c r="AK76" s="442"/>
      <c r="AL76" s="442"/>
      <c r="AM76" s="442"/>
      <c r="AN76" s="442"/>
      <c r="AO76" s="442"/>
      <c r="AP76" s="442"/>
      <c r="AQ76" s="442"/>
      <c r="AR76" s="442"/>
      <c r="AS76" s="442"/>
      <c r="AT76" s="442"/>
      <c r="AU76" s="442"/>
      <c r="AV76" s="442"/>
      <c r="AW76" s="442"/>
      <c r="AX76" s="442"/>
      <c r="AY76" s="442"/>
      <c r="AZ76" s="442"/>
    </row>
    <row r="77" spans="2:52" ht="20.100000000000001" hidden="1" customHeight="1" outlineLevel="1">
      <c r="B77" s="434"/>
      <c r="C77" s="1002"/>
      <c r="D77" s="1003"/>
      <c r="E77" s="1003"/>
      <c r="F77" s="1004"/>
      <c r="G77" s="1005"/>
      <c r="H77" s="1006"/>
      <c r="I77" s="1006"/>
      <c r="J77" s="1006"/>
      <c r="K77" s="1007"/>
      <c r="L77" s="715"/>
      <c r="M77" s="715"/>
      <c r="N77" s="715"/>
      <c r="O77" s="715"/>
      <c r="P77" s="715"/>
      <c r="Q77" s="715"/>
      <c r="R77" s="715"/>
      <c r="S77" s="716"/>
      <c r="T77" s="717"/>
      <c r="U77" s="720">
        <f t="shared" si="21"/>
        <v>0</v>
      </c>
      <c r="V77" s="721">
        <f t="shared" si="22"/>
        <v>0</v>
      </c>
      <c r="W77" s="722">
        <f t="shared" si="23"/>
        <v>0</v>
      </c>
      <c r="X77" s="442"/>
      <c r="Y77" s="442"/>
      <c r="Z77" s="442"/>
      <c r="AA77" s="442"/>
      <c r="AB77" s="442"/>
      <c r="AC77" s="442"/>
      <c r="AD77" s="442"/>
      <c r="AE77" s="442"/>
      <c r="AF77" s="442"/>
      <c r="AG77" s="442"/>
      <c r="AH77" s="442"/>
      <c r="AI77" s="442"/>
      <c r="AJ77" s="442"/>
      <c r="AK77" s="442"/>
      <c r="AL77" s="442"/>
      <c r="AM77" s="442"/>
      <c r="AN77" s="442"/>
      <c r="AO77" s="442"/>
      <c r="AP77" s="442"/>
      <c r="AQ77" s="442"/>
      <c r="AR77" s="442"/>
      <c r="AS77" s="442"/>
      <c r="AT77" s="442"/>
      <c r="AU77" s="442"/>
      <c r="AV77" s="442"/>
      <c r="AW77" s="442"/>
      <c r="AX77" s="442"/>
      <c r="AY77" s="442"/>
      <c r="AZ77" s="442"/>
    </row>
    <row r="78" spans="2:52" ht="20.100000000000001" hidden="1" customHeight="1" outlineLevel="1">
      <c r="B78" s="434"/>
      <c r="C78" s="1002"/>
      <c r="D78" s="1003"/>
      <c r="E78" s="1003"/>
      <c r="F78" s="1004"/>
      <c r="G78" s="1005"/>
      <c r="H78" s="1006"/>
      <c r="I78" s="1006"/>
      <c r="J78" s="1006"/>
      <c r="K78" s="1007"/>
      <c r="L78" s="715"/>
      <c r="M78" s="715"/>
      <c r="N78" s="715"/>
      <c r="O78" s="715"/>
      <c r="P78" s="715"/>
      <c r="Q78" s="715"/>
      <c r="R78" s="715"/>
      <c r="S78" s="716"/>
      <c r="T78" s="717"/>
      <c r="U78" s="720">
        <f t="shared" si="21"/>
        <v>0</v>
      </c>
      <c r="V78" s="721">
        <f t="shared" si="22"/>
        <v>0</v>
      </c>
      <c r="W78" s="722">
        <f t="shared" si="23"/>
        <v>0</v>
      </c>
      <c r="X78" s="442"/>
      <c r="Y78" s="442"/>
      <c r="Z78" s="442"/>
      <c r="AA78" s="442"/>
      <c r="AB78" s="442"/>
      <c r="AC78" s="442"/>
      <c r="AD78" s="442"/>
      <c r="AE78" s="442"/>
      <c r="AF78" s="442"/>
      <c r="AG78" s="442"/>
      <c r="AH78" s="442"/>
      <c r="AI78" s="442"/>
      <c r="AJ78" s="442"/>
      <c r="AK78" s="442"/>
      <c r="AL78" s="442"/>
      <c r="AM78" s="442"/>
      <c r="AN78" s="442"/>
      <c r="AO78" s="442"/>
      <c r="AP78" s="442"/>
      <c r="AQ78" s="442"/>
      <c r="AR78" s="442"/>
      <c r="AS78" s="442"/>
      <c r="AT78" s="442"/>
      <c r="AU78" s="442"/>
      <c r="AV78" s="442"/>
      <c r="AW78" s="442"/>
      <c r="AX78" s="442"/>
      <c r="AY78" s="442"/>
      <c r="AZ78" s="442"/>
    </row>
    <row r="79" spans="2:52" ht="20.100000000000001" hidden="1" customHeight="1" outlineLevel="1">
      <c r="B79" s="434"/>
      <c r="C79" s="1002"/>
      <c r="D79" s="1003"/>
      <c r="E79" s="1003"/>
      <c r="F79" s="1004"/>
      <c r="G79" s="1005"/>
      <c r="H79" s="1006"/>
      <c r="I79" s="1006"/>
      <c r="J79" s="1006"/>
      <c r="K79" s="1007"/>
      <c r="L79" s="715"/>
      <c r="M79" s="715"/>
      <c r="N79" s="715"/>
      <c r="O79" s="715"/>
      <c r="P79" s="715"/>
      <c r="Q79" s="715"/>
      <c r="R79" s="715"/>
      <c r="S79" s="716"/>
      <c r="T79" s="717"/>
      <c r="U79" s="720">
        <f t="shared" si="21"/>
        <v>0</v>
      </c>
      <c r="V79" s="721">
        <f t="shared" si="22"/>
        <v>0</v>
      </c>
      <c r="W79" s="722">
        <f t="shared" si="23"/>
        <v>0</v>
      </c>
      <c r="X79" s="442"/>
      <c r="Y79" s="442"/>
      <c r="Z79" s="442"/>
      <c r="AA79" s="442"/>
      <c r="AB79" s="442"/>
      <c r="AC79" s="442"/>
      <c r="AD79" s="442"/>
      <c r="AE79" s="442"/>
      <c r="AF79" s="442"/>
      <c r="AG79" s="442"/>
      <c r="AH79" s="442"/>
      <c r="AI79" s="442"/>
      <c r="AJ79" s="442"/>
      <c r="AK79" s="442"/>
      <c r="AL79" s="442"/>
      <c r="AM79" s="442"/>
      <c r="AN79" s="442"/>
      <c r="AO79" s="442"/>
      <c r="AP79" s="442"/>
      <c r="AQ79" s="442"/>
      <c r="AR79" s="442"/>
      <c r="AS79" s="442"/>
      <c r="AT79" s="442"/>
      <c r="AU79" s="442"/>
      <c r="AV79" s="442"/>
      <c r="AW79" s="442"/>
      <c r="AX79" s="442"/>
      <c r="AY79" s="442"/>
      <c r="AZ79" s="442"/>
    </row>
    <row r="80" spans="2:52" ht="20.100000000000001" hidden="1" customHeight="1" outlineLevel="1">
      <c r="B80" s="434"/>
      <c r="C80" s="1002"/>
      <c r="D80" s="1003"/>
      <c r="E80" s="1003"/>
      <c r="F80" s="1004"/>
      <c r="G80" s="1005"/>
      <c r="H80" s="1006"/>
      <c r="I80" s="1006"/>
      <c r="J80" s="1006"/>
      <c r="K80" s="1007"/>
      <c r="L80" s="715"/>
      <c r="M80" s="715"/>
      <c r="N80" s="715"/>
      <c r="O80" s="715"/>
      <c r="P80" s="715"/>
      <c r="Q80" s="715"/>
      <c r="R80" s="715"/>
      <c r="S80" s="716"/>
      <c r="T80" s="717"/>
      <c r="U80" s="720">
        <f t="shared" si="21"/>
        <v>0</v>
      </c>
      <c r="V80" s="721">
        <f t="shared" si="22"/>
        <v>0</v>
      </c>
      <c r="W80" s="722">
        <f t="shared" si="23"/>
        <v>0</v>
      </c>
      <c r="X80" s="442"/>
      <c r="Y80" s="442"/>
      <c r="Z80" s="442"/>
      <c r="AA80" s="442"/>
      <c r="AB80" s="442"/>
      <c r="AC80" s="442"/>
      <c r="AD80" s="442"/>
      <c r="AE80" s="442"/>
      <c r="AF80" s="442"/>
      <c r="AG80" s="442"/>
      <c r="AH80" s="442"/>
      <c r="AI80" s="442"/>
      <c r="AJ80" s="442"/>
      <c r="AK80" s="442"/>
      <c r="AL80" s="442"/>
      <c r="AM80" s="442"/>
      <c r="AN80" s="442"/>
      <c r="AO80" s="442"/>
      <c r="AP80" s="442"/>
      <c r="AQ80" s="442"/>
      <c r="AR80" s="442"/>
      <c r="AS80" s="442"/>
      <c r="AT80" s="442"/>
      <c r="AU80" s="442"/>
      <c r="AV80" s="442"/>
      <c r="AW80" s="442"/>
      <c r="AX80" s="442"/>
      <c r="AY80" s="442"/>
      <c r="AZ80" s="442"/>
    </row>
    <row r="81" spans="2:52" ht="20.100000000000001" hidden="1" customHeight="1" outlineLevel="1">
      <c r="B81" s="434"/>
      <c r="C81" s="1002"/>
      <c r="D81" s="1003"/>
      <c r="E81" s="1003"/>
      <c r="F81" s="1004"/>
      <c r="G81" s="1005"/>
      <c r="H81" s="1006"/>
      <c r="I81" s="1006"/>
      <c r="J81" s="1006"/>
      <c r="K81" s="1007"/>
      <c r="L81" s="715"/>
      <c r="M81" s="715"/>
      <c r="N81" s="715"/>
      <c r="O81" s="715"/>
      <c r="P81" s="715"/>
      <c r="Q81" s="715"/>
      <c r="R81" s="715"/>
      <c r="S81" s="716"/>
      <c r="T81" s="717"/>
      <c r="U81" s="720">
        <f t="shared" si="21"/>
        <v>0</v>
      </c>
      <c r="V81" s="721">
        <f t="shared" si="22"/>
        <v>0</v>
      </c>
      <c r="W81" s="722">
        <f t="shared" si="23"/>
        <v>0</v>
      </c>
      <c r="X81" s="442"/>
      <c r="Y81" s="442"/>
      <c r="Z81" s="442"/>
      <c r="AA81" s="442"/>
      <c r="AB81" s="442"/>
      <c r="AC81" s="442"/>
      <c r="AD81" s="442"/>
      <c r="AE81" s="442"/>
      <c r="AF81" s="442"/>
      <c r="AG81" s="442"/>
      <c r="AH81" s="442"/>
      <c r="AI81" s="442"/>
      <c r="AJ81" s="442"/>
      <c r="AK81" s="442"/>
      <c r="AL81" s="442"/>
      <c r="AM81" s="442"/>
      <c r="AN81" s="442"/>
      <c r="AO81" s="442"/>
      <c r="AP81" s="442"/>
      <c r="AQ81" s="442"/>
      <c r="AR81" s="442"/>
      <c r="AS81" s="442"/>
      <c r="AT81" s="442"/>
      <c r="AU81" s="442"/>
      <c r="AV81" s="442"/>
      <c r="AW81" s="442"/>
      <c r="AX81" s="442"/>
      <c r="AY81" s="442"/>
      <c r="AZ81" s="442"/>
    </row>
    <row r="82" spans="2:52" ht="20.100000000000001" hidden="1" customHeight="1" outlineLevel="1">
      <c r="B82" s="434"/>
      <c r="C82" s="1002"/>
      <c r="D82" s="1003"/>
      <c r="E82" s="1003"/>
      <c r="F82" s="1004"/>
      <c r="G82" s="1005"/>
      <c r="H82" s="1006"/>
      <c r="I82" s="1006"/>
      <c r="J82" s="1006"/>
      <c r="K82" s="1007"/>
      <c r="L82" s="715"/>
      <c r="M82" s="715"/>
      <c r="N82" s="715"/>
      <c r="O82" s="715"/>
      <c r="P82" s="715"/>
      <c r="Q82" s="715"/>
      <c r="R82" s="715"/>
      <c r="S82" s="716"/>
      <c r="T82" s="717"/>
      <c r="U82" s="720">
        <f t="shared" si="21"/>
        <v>0</v>
      </c>
      <c r="V82" s="721">
        <f t="shared" si="22"/>
        <v>0</v>
      </c>
      <c r="W82" s="722">
        <f t="shared" si="23"/>
        <v>0</v>
      </c>
      <c r="X82" s="442"/>
      <c r="Y82" s="442"/>
      <c r="Z82" s="442"/>
      <c r="AA82" s="442"/>
      <c r="AB82" s="442"/>
      <c r="AC82" s="442"/>
      <c r="AD82" s="442"/>
      <c r="AE82" s="442"/>
      <c r="AF82" s="442"/>
      <c r="AG82" s="442"/>
      <c r="AH82" s="442"/>
      <c r="AI82" s="442"/>
      <c r="AJ82" s="442"/>
      <c r="AK82" s="442"/>
      <c r="AL82" s="442"/>
      <c r="AM82" s="442"/>
      <c r="AN82" s="442"/>
      <c r="AO82" s="442"/>
      <c r="AP82" s="442"/>
      <c r="AQ82" s="442"/>
      <c r="AR82" s="442"/>
      <c r="AS82" s="442"/>
      <c r="AT82" s="442"/>
      <c r="AU82" s="442"/>
      <c r="AV82" s="442"/>
      <c r="AW82" s="442"/>
      <c r="AX82" s="442"/>
      <c r="AY82" s="442"/>
      <c r="AZ82" s="442"/>
    </row>
    <row r="83" spans="2:52" ht="20.100000000000001" hidden="1" customHeight="1" outlineLevel="1">
      <c r="B83" s="434"/>
      <c r="C83" s="1002"/>
      <c r="D83" s="1003"/>
      <c r="E83" s="1003"/>
      <c r="F83" s="1004"/>
      <c r="G83" s="1005"/>
      <c r="H83" s="1006"/>
      <c r="I83" s="1006"/>
      <c r="J83" s="1006"/>
      <c r="K83" s="1007"/>
      <c r="L83" s="715"/>
      <c r="M83" s="715"/>
      <c r="N83" s="715"/>
      <c r="O83" s="715"/>
      <c r="P83" s="715"/>
      <c r="Q83" s="715"/>
      <c r="R83" s="715"/>
      <c r="S83" s="716"/>
      <c r="T83" s="717"/>
      <c r="U83" s="720">
        <f t="shared" si="21"/>
        <v>0</v>
      </c>
      <c r="V83" s="721">
        <f t="shared" si="22"/>
        <v>0</v>
      </c>
      <c r="W83" s="722">
        <f t="shared" si="23"/>
        <v>0</v>
      </c>
      <c r="X83" s="442"/>
      <c r="Y83" s="442"/>
      <c r="Z83" s="442"/>
      <c r="AA83" s="442"/>
      <c r="AB83" s="442"/>
      <c r="AC83" s="442"/>
      <c r="AD83" s="442"/>
      <c r="AE83" s="442"/>
      <c r="AF83" s="442"/>
      <c r="AG83" s="442"/>
      <c r="AH83" s="442"/>
      <c r="AI83" s="442"/>
      <c r="AJ83" s="442"/>
      <c r="AK83" s="442"/>
      <c r="AL83" s="442"/>
      <c r="AM83" s="442"/>
      <c r="AN83" s="442"/>
      <c r="AO83" s="442"/>
      <c r="AP83" s="442"/>
      <c r="AQ83" s="442"/>
      <c r="AR83" s="442"/>
      <c r="AS83" s="442"/>
      <c r="AT83" s="442"/>
      <c r="AU83" s="442"/>
      <c r="AV83" s="442"/>
      <c r="AW83" s="442"/>
      <c r="AX83" s="442"/>
      <c r="AY83" s="442"/>
      <c r="AZ83" s="442"/>
    </row>
    <row r="84" spans="2:52" s="19" customFormat="1" ht="9.9499999999999993" hidden="1" customHeight="1" outlineLevel="1">
      <c r="B84" s="435"/>
      <c r="C84" s="437"/>
      <c r="D84" s="437"/>
      <c r="E84" s="437"/>
      <c r="F84" s="437"/>
      <c r="G84" s="666"/>
      <c r="H84" s="666"/>
      <c r="I84" s="666"/>
      <c r="J84" s="666"/>
      <c r="K84" s="666"/>
      <c r="L84" s="438"/>
      <c r="M84" s="438"/>
      <c r="N84" s="438"/>
      <c r="O84" s="438"/>
      <c r="P84" s="438"/>
      <c r="Q84" s="438"/>
      <c r="R84" s="438"/>
      <c r="S84" s="438"/>
      <c r="T84" s="439"/>
      <c r="U84" s="439"/>
      <c r="V84" s="439"/>
      <c r="W84" s="667"/>
      <c r="X84" s="668"/>
      <c r="Y84" s="668"/>
      <c r="Z84" s="668"/>
      <c r="AA84" s="668"/>
      <c r="AB84" s="668"/>
      <c r="AC84" s="668"/>
      <c r="AD84" s="668"/>
      <c r="AE84" s="668"/>
      <c r="AF84" s="668"/>
      <c r="AG84" s="668"/>
      <c r="AH84" s="668"/>
      <c r="AI84" s="668"/>
      <c r="AJ84" s="668"/>
      <c r="AK84" s="668"/>
      <c r="AL84" s="668"/>
      <c r="AM84" s="668"/>
      <c r="AN84" s="668"/>
      <c r="AO84" s="668"/>
      <c r="AP84" s="668"/>
      <c r="AQ84" s="668"/>
      <c r="AR84" s="668"/>
      <c r="AS84" s="668"/>
      <c r="AT84" s="668"/>
      <c r="AU84" s="668"/>
      <c r="AV84" s="668"/>
      <c r="AW84" s="668"/>
      <c r="AX84" s="668"/>
      <c r="AY84" s="668"/>
      <c r="AZ84" s="668"/>
    </row>
    <row r="85" spans="2:52" ht="20.100000000000001" customHeight="1" collapsed="1">
      <c r="B85" s="714">
        <f>B73+1</f>
        <v>7</v>
      </c>
      <c r="C85" s="1013"/>
      <c r="D85" s="1014"/>
      <c r="E85" s="1014"/>
      <c r="F85" s="1015"/>
      <c r="G85" s="1016"/>
      <c r="H85" s="1017"/>
      <c r="I85" s="1017"/>
      <c r="J85" s="1017"/>
      <c r="K85" s="1018"/>
      <c r="L85" s="701">
        <f t="shared" ref="L85:R85" si="24">SUM(L86:L95)</f>
        <v>0</v>
      </c>
      <c r="M85" s="702">
        <f t="shared" si="24"/>
        <v>0</v>
      </c>
      <c r="N85" s="703">
        <f t="shared" si="24"/>
        <v>0</v>
      </c>
      <c r="O85" s="703">
        <f t="shared" si="24"/>
        <v>0</v>
      </c>
      <c r="P85" s="702">
        <f t="shared" si="24"/>
        <v>0</v>
      </c>
      <c r="Q85" s="704">
        <f t="shared" si="24"/>
        <v>0</v>
      </c>
      <c r="R85" s="701">
        <f t="shared" si="24"/>
        <v>0</v>
      </c>
      <c r="S85" s="705">
        <v>1</v>
      </c>
      <c r="T85" s="706">
        <f>(S86*T86)+(S87*T87)+(S88*T88)+(S89*T89)+(S90*T90)+(S91*T91)+(S92*T92)+(S93*T93)+(S94*T94)+(S95*T95)</f>
        <v>0</v>
      </c>
      <c r="U85" s="665">
        <f t="shared" ref="U85:U95" si="25">S85*T85*(1+MGKZ)*(1+Gewinn)*(1+Sicherheit)</f>
        <v>0</v>
      </c>
      <c r="V85" s="643">
        <f t="shared" ref="V85:V95" si="26">R85*Fertigung</f>
        <v>0</v>
      </c>
      <c r="W85" s="50">
        <f t="shared" ref="W85:W95" si="27">L85*$E$6+M85*$M$6+N85*$M$7+O85*$M$8+P85*$E$7+Q85*$M$9+U85+V85</f>
        <v>0</v>
      </c>
      <c r="X85" s="442"/>
      <c r="Y85" s="442"/>
      <c r="Z85" s="442"/>
      <c r="AA85" s="442"/>
      <c r="AB85" s="442"/>
      <c r="AC85" s="442"/>
      <c r="AD85" s="442"/>
      <c r="AE85" s="442"/>
      <c r="AF85" s="442"/>
      <c r="AG85" s="442"/>
      <c r="AH85" s="442"/>
      <c r="AI85" s="442"/>
      <c r="AJ85" s="442"/>
      <c r="AK85" s="442"/>
      <c r="AL85" s="442"/>
      <c r="AM85" s="442"/>
      <c r="AN85" s="442"/>
      <c r="AO85" s="442"/>
      <c r="AP85" s="442"/>
      <c r="AQ85" s="442"/>
      <c r="AR85" s="442"/>
      <c r="AS85" s="442"/>
      <c r="AT85" s="442"/>
      <c r="AU85" s="442"/>
      <c r="AV85" s="442"/>
      <c r="AW85" s="442"/>
      <c r="AX85" s="442"/>
      <c r="AY85" s="442"/>
      <c r="AZ85" s="442"/>
    </row>
    <row r="86" spans="2:52" ht="20.100000000000001" hidden="1" customHeight="1" outlineLevel="1">
      <c r="B86" s="433"/>
      <c r="C86" s="1002"/>
      <c r="D86" s="1003"/>
      <c r="E86" s="1003"/>
      <c r="F86" s="1004"/>
      <c r="G86" s="1005"/>
      <c r="H86" s="1006"/>
      <c r="I86" s="1006"/>
      <c r="J86" s="1006"/>
      <c r="K86" s="1007"/>
      <c r="L86" s="715"/>
      <c r="M86" s="715"/>
      <c r="N86" s="715"/>
      <c r="O86" s="715"/>
      <c r="P86" s="715"/>
      <c r="Q86" s="715"/>
      <c r="R86" s="715"/>
      <c r="S86" s="716"/>
      <c r="T86" s="717"/>
      <c r="U86" s="720">
        <f t="shared" si="25"/>
        <v>0</v>
      </c>
      <c r="V86" s="721">
        <f t="shared" si="26"/>
        <v>0</v>
      </c>
      <c r="W86" s="722">
        <f t="shared" si="27"/>
        <v>0</v>
      </c>
      <c r="X86" s="442"/>
      <c r="Y86" s="442"/>
      <c r="Z86" s="442"/>
      <c r="AA86" s="442"/>
      <c r="AB86" s="442"/>
      <c r="AC86" s="442"/>
      <c r="AD86" s="442"/>
      <c r="AE86" s="442"/>
      <c r="AF86" s="442"/>
      <c r="AG86" s="442"/>
      <c r="AH86" s="442"/>
      <c r="AI86" s="442"/>
      <c r="AJ86" s="442"/>
      <c r="AK86" s="442"/>
      <c r="AL86" s="442"/>
      <c r="AM86" s="442"/>
      <c r="AN86" s="442"/>
      <c r="AO86" s="442"/>
      <c r="AP86" s="442"/>
      <c r="AQ86" s="442"/>
      <c r="AR86" s="442"/>
      <c r="AS86" s="442"/>
      <c r="AT86" s="442"/>
      <c r="AU86" s="442"/>
      <c r="AV86" s="442"/>
      <c r="AW86" s="442"/>
      <c r="AX86" s="442"/>
      <c r="AY86" s="442"/>
      <c r="AZ86" s="442"/>
    </row>
    <row r="87" spans="2:52" ht="20.100000000000001" hidden="1" customHeight="1" outlineLevel="1">
      <c r="B87" s="434"/>
      <c r="C87" s="1002"/>
      <c r="D87" s="1003"/>
      <c r="E87" s="1003"/>
      <c r="F87" s="1004"/>
      <c r="G87" s="1005"/>
      <c r="H87" s="1006"/>
      <c r="I87" s="1006"/>
      <c r="J87" s="1006"/>
      <c r="K87" s="1007"/>
      <c r="L87" s="715"/>
      <c r="M87" s="715"/>
      <c r="N87" s="715"/>
      <c r="O87" s="715"/>
      <c r="P87" s="715"/>
      <c r="Q87" s="715"/>
      <c r="R87" s="715"/>
      <c r="S87" s="716"/>
      <c r="T87" s="717"/>
      <c r="U87" s="720">
        <f t="shared" si="25"/>
        <v>0</v>
      </c>
      <c r="V87" s="721">
        <f t="shared" si="26"/>
        <v>0</v>
      </c>
      <c r="W87" s="722">
        <f t="shared" si="27"/>
        <v>0</v>
      </c>
      <c r="X87" s="442"/>
      <c r="Y87" s="442"/>
      <c r="Z87" s="442"/>
      <c r="AA87" s="442"/>
      <c r="AB87" s="442"/>
      <c r="AC87" s="442"/>
      <c r="AD87" s="442"/>
      <c r="AE87" s="442"/>
      <c r="AF87" s="442"/>
      <c r="AG87" s="442"/>
      <c r="AH87" s="442"/>
      <c r="AI87" s="442"/>
      <c r="AJ87" s="442"/>
      <c r="AK87" s="442"/>
      <c r="AL87" s="442"/>
      <c r="AM87" s="442"/>
      <c r="AN87" s="442"/>
      <c r="AO87" s="442"/>
      <c r="AP87" s="442"/>
      <c r="AQ87" s="442"/>
      <c r="AR87" s="442"/>
      <c r="AS87" s="442"/>
      <c r="AT87" s="442"/>
      <c r="AU87" s="442"/>
      <c r="AV87" s="442"/>
      <c r="AW87" s="442"/>
      <c r="AX87" s="442"/>
      <c r="AY87" s="442"/>
      <c r="AZ87" s="442"/>
    </row>
    <row r="88" spans="2:52" ht="20.100000000000001" hidden="1" customHeight="1" outlineLevel="1">
      <c r="B88" s="434"/>
      <c r="C88" s="1002"/>
      <c r="D88" s="1003"/>
      <c r="E88" s="1003"/>
      <c r="F88" s="1004"/>
      <c r="G88" s="1005"/>
      <c r="H88" s="1006"/>
      <c r="I88" s="1006"/>
      <c r="J88" s="1006"/>
      <c r="K88" s="1007"/>
      <c r="L88" s="715"/>
      <c r="M88" s="715"/>
      <c r="N88" s="715"/>
      <c r="O88" s="715"/>
      <c r="P88" s="715"/>
      <c r="Q88" s="715"/>
      <c r="R88" s="715"/>
      <c r="S88" s="716"/>
      <c r="T88" s="717"/>
      <c r="U88" s="720">
        <f t="shared" si="25"/>
        <v>0</v>
      </c>
      <c r="V88" s="721">
        <f t="shared" si="26"/>
        <v>0</v>
      </c>
      <c r="W88" s="722">
        <f t="shared" si="27"/>
        <v>0</v>
      </c>
      <c r="X88" s="442"/>
      <c r="Y88" s="442"/>
      <c r="Z88" s="442"/>
      <c r="AA88" s="442"/>
      <c r="AB88" s="442"/>
      <c r="AC88" s="442"/>
      <c r="AD88" s="442"/>
      <c r="AE88" s="442"/>
      <c r="AF88" s="442"/>
      <c r="AG88" s="442"/>
      <c r="AH88" s="442"/>
      <c r="AI88" s="442"/>
      <c r="AJ88" s="442"/>
      <c r="AK88" s="442"/>
      <c r="AL88" s="442"/>
      <c r="AM88" s="442"/>
      <c r="AN88" s="442"/>
      <c r="AO88" s="442"/>
      <c r="AP88" s="442"/>
      <c r="AQ88" s="442"/>
      <c r="AR88" s="442"/>
      <c r="AS88" s="442"/>
      <c r="AT88" s="442"/>
      <c r="AU88" s="442"/>
      <c r="AV88" s="442"/>
      <c r="AW88" s="442"/>
      <c r="AX88" s="442"/>
      <c r="AY88" s="442"/>
      <c r="AZ88" s="442"/>
    </row>
    <row r="89" spans="2:52" ht="20.100000000000001" hidden="1" customHeight="1" outlineLevel="1">
      <c r="B89" s="434"/>
      <c r="C89" s="1002"/>
      <c r="D89" s="1003"/>
      <c r="E89" s="1003"/>
      <c r="F89" s="1004"/>
      <c r="G89" s="1005"/>
      <c r="H89" s="1006"/>
      <c r="I89" s="1006"/>
      <c r="J89" s="1006"/>
      <c r="K89" s="1007"/>
      <c r="L89" s="715"/>
      <c r="M89" s="715"/>
      <c r="N89" s="715"/>
      <c r="O89" s="715"/>
      <c r="P89" s="715"/>
      <c r="Q89" s="715"/>
      <c r="R89" s="715"/>
      <c r="S89" s="716"/>
      <c r="T89" s="717"/>
      <c r="U89" s="720">
        <f t="shared" si="25"/>
        <v>0</v>
      </c>
      <c r="V89" s="721">
        <f t="shared" si="26"/>
        <v>0</v>
      </c>
      <c r="W89" s="722">
        <f t="shared" si="27"/>
        <v>0</v>
      </c>
      <c r="X89" s="442"/>
      <c r="Y89" s="442"/>
      <c r="Z89" s="442"/>
      <c r="AA89" s="442"/>
      <c r="AB89" s="442"/>
      <c r="AC89" s="442"/>
      <c r="AD89" s="442"/>
      <c r="AE89" s="442"/>
      <c r="AF89" s="442"/>
      <c r="AG89" s="442"/>
      <c r="AH89" s="442"/>
      <c r="AI89" s="442"/>
      <c r="AJ89" s="442"/>
      <c r="AK89" s="442"/>
      <c r="AL89" s="442"/>
      <c r="AM89" s="442"/>
      <c r="AN89" s="442"/>
      <c r="AO89" s="442"/>
      <c r="AP89" s="442"/>
      <c r="AQ89" s="442"/>
      <c r="AR89" s="442"/>
      <c r="AS89" s="442"/>
      <c r="AT89" s="442"/>
      <c r="AU89" s="442"/>
      <c r="AV89" s="442"/>
      <c r="AW89" s="442"/>
      <c r="AX89" s="442"/>
      <c r="AY89" s="442"/>
      <c r="AZ89" s="442"/>
    </row>
    <row r="90" spans="2:52" ht="20.100000000000001" hidden="1" customHeight="1" outlineLevel="1">
      <c r="B90" s="434"/>
      <c r="C90" s="1002"/>
      <c r="D90" s="1003"/>
      <c r="E90" s="1003"/>
      <c r="F90" s="1004"/>
      <c r="G90" s="1005"/>
      <c r="H90" s="1006"/>
      <c r="I90" s="1006"/>
      <c r="J90" s="1006"/>
      <c r="K90" s="1007"/>
      <c r="L90" s="715"/>
      <c r="M90" s="715"/>
      <c r="N90" s="715"/>
      <c r="O90" s="715"/>
      <c r="P90" s="715"/>
      <c r="Q90" s="715"/>
      <c r="R90" s="715"/>
      <c r="S90" s="716"/>
      <c r="T90" s="717"/>
      <c r="U90" s="720">
        <f t="shared" si="25"/>
        <v>0</v>
      </c>
      <c r="V90" s="721">
        <f t="shared" si="26"/>
        <v>0</v>
      </c>
      <c r="W90" s="722">
        <f t="shared" si="27"/>
        <v>0</v>
      </c>
      <c r="X90" s="442"/>
      <c r="Y90" s="442"/>
      <c r="Z90" s="442"/>
      <c r="AA90" s="442"/>
      <c r="AB90" s="442"/>
      <c r="AC90" s="442"/>
      <c r="AD90" s="442"/>
      <c r="AE90" s="442"/>
      <c r="AF90" s="442"/>
      <c r="AG90" s="442"/>
      <c r="AH90" s="442"/>
      <c r="AI90" s="442"/>
      <c r="AJ90" s="442"/>
      <c r="AK90" s="442"/>
      <c r="AL90" s="442"/>
      <c r="AM90" s="442"/>
      <c r="AN90" s="442"/>
      <c r="AO90" s="442"/>
      <c r="AP90" s="442"/>
      <c r="AQ90" s="442"/>
      <c r="AR90" s="442"/>
      <c r="AS90" s="442"/>
      <c r="AT90" s="442"/>
      <c r="AU90" s="442"/>
      <c r="AV90" s="442"/>
      <c r="AW90" s="442"/>
      <c r="AX90" s="442"/>
      <c r="AY90" s="442"/>
      <c r="AZ90" s="442"/>
    </row>
    <row r="91" spans="2:52" ht="20.100000000000001" hidden="1" customHeight="1" outlineLevel="1">
      <c r="B91" s="434"/>
      <c r="C91" s="1002"/>
      <c r="D91" s="1003"/>
      <c r="E91" s="1003"/>
      <c r="F91" s="1004"/>
      <c r="G91" s="1005"/>
      <c r="H91" s="1006"/>
      <c r="I91" s="1006"/>
      <c r="J91" s="1006"/>
      <c r="K91" s="1007"/>
      <c r="L91" s="715"/>
      <c r="M91" s="715"/>
      <c r="N91" s="715"/>
      <c r="O91" s="715"/>
      <c r="P91" s="715"/>
      <c r="Q91" s="715"/>
      <c r="R91" s="715"/>
      <c r="S91" s="716"/>
      <c r="T91" s="717"/>
      <c r="U91" s="720">
        <f t="shared" si="25"/>
        <v>0</v>
      </c>
      <c r="V91" s="721">
        <f t="shared" si="26"/>
        <v>0</v>
      </c>
      <c r="W91" s="722">
        <f t="shared" si="27"/>
        <v>0</v>
      </c>
      <c r="X91" s="442"/>
      <c r="Y91" s="442"/>
      <c r="Z91" s="442"/>
      <c r="AA91" s="442"/>
      <c r="AB91" s="442"/>
      <c r="AC91" s="442"/>
      <c r="AD91" s="442"/>
      <c r="AE91" s="442"/>
      <c r="AF91" s="442"/>
      <c r="AG91" s="442"/>
      <c r="AH91" s="442"/>
      <c r="AI91" s="442"/>
      <c r="AJ91" s="442"/>
      <c r="AK91" s="442"/>
      <c r="AL91" s="442"/>
      <c r="AM91" s="442"/>
      <c r="AN91" s="442"/>
      <c r="AO91" s="442"/>
      <c r="AP91" s="442"/>
      <c r="AQ91" s="442"/>
      <c r="AR91" s="442"/>
      <c r="AS91" s="442"/>
      <c r="AT91" s="442"/>
      <c r="AU91" s="442"/>
      <c r="AV91" s="442"/>
      <c r="AW91" s="442"/>
      <c r="AX91" s="442"/>
      <c r="AY91" s="442"/>
      <c r="AZ91" s="442"/>
    </row>
    <row r="92" spans="2:52" ht="20.100000000000001" hidden="1" customHeight="1" outlineLevel="1">
      <c r="B92" s="434"/>
      <c r="C92" s="1002"/>
      <c r="D92" s="1003"/>
      <c r="E92" s="1003"/>
      <c r="F92" s="1004"/>
      <c r="G92" s="1005"/>
      <c r="H92" s="1006"/>
      <c r="I92" s="1006"/>
      <c r="J92" s="1006"/>
      <c r="K92" s="1007"/>
      <c r="L92" s="715"/>
      <c r="M92" s="715"/>
      <c r="N92" s="715"/>
      <c r="O92" s="715"/>
      <c r="P92" s="715"/>
      <c r="Q92" s="715"/>
      <c r="R92" s="715"/>
      <c r="S92" s="716"/>
      <c r="T92" s="717"/>
      <c r="U92" s="720">
        <f t="shared" si="25"/>
        <v>0</v>
      </c>
      <c r="V92" s="721">
        <f t="shared" si="26"/>
        <v>0</v>
      </c>
      <c r="W92" s="722">
        <f t="shared" si="27"/>
        <v>0</v>
      </c>
      <c r="X92" s="442"/>
      <c r="Y92" s="442"/>
      <c r="Z92" s="442"/>
      <c r="AA92" s="442"/>
      <c r="AB92" s="442"/>
      <c r="AC92" s="442"/>
      <c r="AD92" s="442"/>
      <c r="AE92" s="442"/>
      <c r="AF92" s="442"/>
      <c r="AG92" s="442"/>
      <c r="AH92" s="442"/>
      <c r="AI92" s="442"/>
      <c r="AJ92" s="442"/>
      <c r="AK92" s="442"/>
      <c r="AL92" s="442"/>
      <c r="AM92" s="442"/>
      <c r="AN92" s="442"/>
      <c r="AO92" s="442"/>
      <c r="AP92" s="442"/>
      <c r="AQ92" s="442"/>
      <c r="AR92" s="442"/>
      <c r="AS92" s="442"/>
      <c r="AT92" s="442"/>
      <c r="AU92" s="442"/>
      <c r="AV92" s="442"/>
      <c r="AW92" s="442"/>
      <c r="AX92" s="442"/>
      <c r="AY92" s="442"/>
      <c r="AZ92" s="442"/>
    </row>
    <row r="93" spans="2:52" ht="20.100000000000001" hidden="1" customHeight="1" outlineLevel="1">
      <c r="B93" s="434"/>
      <c r="C93" s="1002"/>
      <c r="D93" s="1003"/>
      <c r="E93" s="1003"/>
      <c r="F93" s="1004"/>
      <c r="G93" s="1005"/>
      <c r="H93" s="1006"/>
      <c r="I93" s="1006"/>
      <c r="J93" s="1006"/>
      <c r="K93" s="1007"/>
      <c r="L93" s="715"/>
      <c r="M93" s="715"/>
      <c r="N93" s="715"/>
      <c r="O93" s="715"/>
      <c r="P93" s="715"/>
      <c r="Q93" s="715"/>
      <c r="R93" s="715"/>
      <c r="S93" s="716"/>
      <c r="T93" s="717"/>
      <c r="U93" s="720">
        <f t="shared" si="25"/>
        <v>0</v>
      </c>
      <c r="V93" s="721">
        <f t="shared" si="26"/>
        <v>0</v>
      </c>
      <c r="W93" s="722">
        <f t="shared" si="27"/>
        <v>0</v>
      </c>
      <c r="X93" s="442"/>
      <c r="Y93" s="442"/>
      <c r="Z93" s="442"/>
      <c r="AA93" s="442"/>
      <c r="AB93" s="442"/>
      <c r="AC93" s="442"/>
      <c r="AD93" s="442"/>
      <c r="AE93" s="442"/>
      <c r="AF93" s="442"/>
      <c r="AG93" s="442"/>
      <c r="AH93" s="442"/>
      <c r="AI93" s="442"/>
      <c r="AJ93" s="442"/>
      <c r="AK93" s="442"/>
      <c r="AL93" s="442"/>
      <c r="AM93" s="442"/>
      <c r="AN93" s="442"/>
      <c r="AO93" s="442"/>
      <c r="AP93" s="442"/>
      <c r="AQ93" s="442"/>
      <c r="AR93" s="442"/>
      <c r="AS93" s="442"/>
      <c r="AT93" s="442"/>
      <c r="AU93" s="442"/>
      <c r="AV93" s="442"/>
      <c r="AW93" s="442"/>
      <c r="AX93" s="442"/>
      <c r="AY93" s="442"/>
      <c r="AZ93" s="442"/>
    </row>
    <row r="94" spans="2:52" ht="20.100000000000001" hidden="1" customHeight="1" outlineLevel="1">
      <c r="B94" s="434"/>
      <c r="C94" s="1002"/>
      <c r="D94" s="1003"/>
      <c r="E94" s="1003"/>
      <c r="F94" s="1004"/>
      <c r="G94" s="1005"/>
      <c r="H94" s="1006"/>
      <c r="I94" s="1006"/>
      <c r="J94" s="1006"/>
      <c r="K94" s="1007"/>
      <c r="L94" s="715"/>
      <c r="M94" s="715"/>
      <c r="N94" s="715"/>
      <c r="O94" s="715"/>
      <c r="P94" s="715"/>
      <c r="Q94" s="715"/>
      <c r="R94" s="715"/>
      <c r="S94" s="716"/>
      <c r="T94" s="717"/>
      <c r="U94" s="720">
        <f t="shared" si="25"/>
        <v>0</v>
      </c>
      <c r="V94" s="721">
        <f t="shared" si="26"/>
        <v>0</v>
      </c>
      <c r="W94" s="722">
        <f t="shared" si="27"/>
        <v>0</v>
      </c>
      <c r="X94" s="442"/>
      <c r="Y94" s="442"/>
      <c r="Z94" s="442"/>
      <c r="AA94" s="442"/>
      <c r="AB94" s="442"/>
      <c r="AC94" s="442"/>
      <c r="AD94" s="442"/>
      <c r="AE94" s="442"/>
      <c r="AF94" s="442"/>
      <c r="AG94" s="442"/>
      <c r="AH94" s="442"/>
      <c r="AI94" s="442"/>
      <c r="AJ94" s="442"/>
      <c r="AK94" s="442"/>
      <c r="AL94" s="442"/>
      <c r="AM94" s="442"/>
      <c r="AN94" s="442"/>
      <c r="AO94" s="442"/>
      <c r="AP94" s="442"/>
      <c r="AQ94" s="442"/>
      <c r="AR94" s="442"/>
      <c r="AS94" s="442"/>
      <c r="AT94" s="442"/>
      <c r="AU94" s="442"/>
      <c r="AV94" s="442"/>
      <c r="AW94" s="442"/>
      <c r="AX94" s="442"/>
      <c r="AY94" s="442"/>
      <c r="AZ94" s="442"/>
    </row>
    <row r="95" spans="2:52" ht="20.100000000000001" hidden="1" customHeight="1" outlineLevel="1">
      <c r="B95" s="434"/>
      <c r="C95" s="1002"/>
      <c r="D95" s="1003"/>
      <c r="E95" s="1003"/>
      <c r="F95" s="1004"/>
      <c r="G95" s="1005"/>
      <c r="H95" s="1006"/>
      <c r="I95" s="1006"/>
      <c r="J95" s="1006"/>
      <c r="K95" s="1007"/>
      <c r="L95" s="715"/>
      <c r="M95" s="715"/>
      <c r="N95" s="715"/>
      <c r="O95" s="715"/>
      <c r="P95" s="715"/>
      <c r="Q95" s="715"/>
      <c r="R95" s="715"/>
      <c r="S95" s="716"/>
      <c r="T95" s="717"/>
      <c r="U95" s="720">
        <f t="shared" si="25"/>
        <v>0</v>
      </c>
      <c r="V95" s="721">
        <f t="shared" si="26"/>
        <v>0</v>
      </c>
      <c r="W95" s="722">
        <f t="shared" si="27"/>
        <v>0</v>
      </c>
      <c r="X95" s="442"/>
      <c r="Y95" s="442"/>
      <c r="Z95" s="442"/>
      <c r="AA95" s="442"/>
      <c r="AB95" s="442"/>
      <c r="AC95" s="442"/>
      <c r="AD95" s="442"/>
      <c r="AE95" s="442"/>
      <c r="AF95" s="442"/>
      <c r="AG95" s="442"/>
      <c r="AH95" s="442"/>
      <c r="AI95" s="442"/>
      <c r="AJ95" s="442"/>
      <c r="AK95" s="442"/>
      <c r="AL95" s="442"/>
      <c r="AM95" s="442"/>
      <c r="AN95" s="442"/>
      <c r="AO95" s="442"/>
      <c r="AP95" s="442"/>
      <c r="AQ95" s="442"/>
      <c r="AR95" s="442"/>
      <c r="AS95" s="442"/>
      <c r="AT95" s="442"/>
      <c r="AU95" s="442"/>
      <c r="AV95" s="442"/>
      <c r="AW95" s="442"/>
      <c r="AX95" s="442"/>
      <c r="AY95" s="442"/>
      <c r="AZ95" s="442"/>
    </row>
    <row r="96" spans="2:52" s="19" customFormat="1" ht="9.9499999999999993" hidden="1" customHeight="1" outlineLevel="1">
      <c r="B96" s="435"/>
      <c r="C96" s="437"/>
      <c r="D96" s="437"/>
      <c r="E96" s="437"/>
      <c r="F96" s="437"/>
      <c r="G96" s="666"/>
      <c r="H96" s="666"/>
      <c r="I96" s="666"/>
      <c r="J96" s="666"/>
      <c r="K96" s="666"/>
      <c r="L96" s="438"/>
      <c r="M96" s="438"/>
      <c r="N96" s="438"/>
      <c r="O96" s="438"/>
      <c r="P96" s="438"/>
      <c r="Q96" s="438"/>
      <c r="R96" s="438"/>
      <c r="S96" s="438"/>
      <c r="T96" s="439"/>
      <c r="U96" s="439"/>
      <c r="V96" s="439"/>
      <c r="W96" s="667"/>
      <c r="X96" s="668"/>
      <c r="Y96" s="668"/>
      <c r="Z96" s="668"/>
      <c r="AA96" s="668"/>
      <c r="AB96" s="668"/>
      <c r="AC96" s="668"/>
      <c r="AD96" s="668"/>
      <c r="AE96" s="668"/>
      <c r="AF96" s="668"/>
      <c r="AG96" s="668"/>
      <c r="AH96" s="668"/>
      <c r="AI96" s="668"/>
      <c r="AJ96" s="668"/>
      <c r="AK96" s="668"/>
      <c r="AL96" s="668"/>
      <c r="AM96" s="668"/>
      <c r="AN96" s="668"/>
      <c r="AO96" s="668"/>
      <c r="AP96" s="668"/>
      <c r="AQ96" s="668"/>
      <c r="AR96" s="668"/>
      <c r="AS96" s="668"/>
      <c r="AT96" s="668"/>
      <c r="AU96" s="668"/>
      <c r="AV96" s="668"/>
      <c r="AW96" s="668"/>
      <c r="AX96" s="668"/>
      <c r="AY96" s="668"/>
      <c r="AZ96" s="668"/>
    </row>
    <row r="97" spans="2:52" ht="20.100000000000001" customHeight="1" collapsed="1">
      <c r="B97" s="714">
        <f>B85+1</f>
        <v>8</v>
      </c>
      <c r="C97" s="1013"/>
      <c r="D97" s="1014"/>
      <c r="E97" s="1014"/>
      <c r="F97" s="1015"/>
      <c r="G97" s="1016"/>
      <c r="H97" s="1017"/>
      <c r="I97" s="1017"/>
      <c r="J97" s="1017"/>
      <c r="K97" s="1018"/>
      <c r="L97" s="701">
        <f t="shared" ref="L97:R97" si="28">SUM(L98:L107)</f>
        <v>0</v>
      </c>
      <c r="M97" s="702">
        <f t="shared" si="28"/>
        <v>0</v>
      </c>
      <c r="N97" s="703">
        <f t="shared" si="28"/>
        <v>0</v>
      </c>
      <c r="O97" s="703">
        <f t="shared" si="28"/>
        <v>0</v>
      </c>
      <c r="P97" s="702">
        <f t="shared" si="28"/>
        <v>0</v>
      </c>
      <c r="Q97" s="704">
        <f t="shared" si="28"/>
        <v>0</v>
      </c>
      <c r="R97" s="701">
        <f t="shared" si="28"/>
        <v>0</v>
      </c>
      <c r="S97" s="705">
        <v>1</v>
      </c>
      <c r="T97" s="706">
        <f>(S98*T98)+(S99*T99)+(S100*T100)+(S101*T101)+(S102*T102)+(S103*T103)+(S104*T104)+(S105*T105)+(S106*T106)+(S107*T107)</f>
        <v>0</v>
      </c>
      <c r="U97" s="665">
        <f t="shared" ref="U97:U107" si="29">S97*T97*(1+MGKZ)*(1+Gewinn)*(1+Sicherheit)</f>
        <v>0</v>
      </c>
      <c r="V97" s="643">
        <f t="shared" ref="V97:V107" si="30">R97*Fertigung</f>
        <v>0</v>
      </c>
      <c r="W97" s="50">
        <f t="shared" ref="W97:W107" si="31">L97*$E$6+M97*$M$6+N97*$M$7+O97*$M$8+P97*$E$7+Q97*$M$9+U97+V97</f>
        <v>0</v>
      </c>
      <c r="X97" s="442"/>
      <c r="Y97" s="442"/>
      <c r="Z97" s="442"/>
      <c r="AA97" s="442"/>
      <c r="AB97" s="442"/>
      <c r="AC97" s="442"/>
      <c r="AD97" s="442"/>
      <c r="AE97" s="442"/>
      <c r="AF97" s="442"/>
      <c r="AG97" s="442"/>
      <c r="AH97" s="442"/>
      <c r="AI97" s="442"/>
      <c r="AJ97" s="442"/>
      <c r="AK97" s="442"/>
      <c r="AL97" s="442"/>
      <c r="AM97" s="442"/>
      <c r="AN97" s="442"/>
      <c r="AO97" s="442"/>
      <c r="AP97" s="442"/>
      <c r="AQ97" s="442"/>
      <c r="AR97" s="442"/>
      <c r="AS97" s="442"/>
      <c r="AT97" s="442"/>
      <c r="AU97" s="442"/>
      <c r="AV97" s="442"/>
      <c r="AW97" s="442"/>
      <c r="AX97" s="442"/>
      <c r="AY97" s="442"/>
      <c r="AZ97" s="442"/>
    </row>
    <row r="98" spans="2:52" ht="20.100000000000001" hidden="1" customHeight="1" outlineLevel="1">
      <c r="B98" s="433"/>
      <c r="C98" s="1002"/>
      <c r="D98" s="1003"/>
      <c r="E98" s="1003"/>
      <c r="F98" s="1004"/>
      <c r="G98" s="1005"/>
      <c r="H98" s="1006"/>
      <c r="I98" s="1006"/>
      <c r="J98" s="1006"/>
      <c r="K98" s="1007"/>
      <c r="L98" s="715"/>
      <c r="M98" s="715"/>
      <c r="N98" s="715"/>
      <c r="O98" s="715"/>
      <c r="P98" s="715"/>
      <c r="Q98" s="715"/>
      <c r="R98" s="715"/>
      <c r="S98" s="716"/>
      <c r="T98" s="717"/>
      <c r="U98" s="720">
        <f t="shared" si="29"/>
        <v>0</v>
      </c>
      <c r="V98" s="721">
        <f t="shared" si="30"/>
        <v>0</v>
      </c>
      <c r="W98" s="722">
        <f t="shared" si="31"/>
        <v>0</v>
      </c>
      <c r="X98" s="442"/>
      <c r="Y98" s="442"/>
      <c r="Z98" s="442"/>
      <c r="AA98" s="442"/>
      <c r="AB98" s="442"/>
      <c r="AC98" s="442"/>
      <c r="AD98" s="442"/>
      <c r="AE98" s="442"/>
      <c r="AF98" s="442"/>
      <c r="AG98" s="442"/>
      <c r="AH98" s="442"/>
      <c r="AI98" s="442"/>
      <c r="AJ98" s="442"/>
      <c r="AK98" s="442"/>
      <c r="AL98" s="442"/>
      <c r="AM98" s="442"/>
      <c r="AN98" s="442"/>
      <c r="AO98" s="442"/>
      <c r="AP98" s="442"/>
      <c r="AQ98" s="442"/>
      <c r="AR98" s="442"/>
      <c r="AS98" s="442"/>
      <c r="AT98" s="442"/>
      <c r="AU98" s="442"/>
      <c r="AV98" s="442"/>
      <c r="AW98" s="442"/>
      <c r="AX98" s="442"/>
      <c r="AY98" s="442"/>
      <c r="AZ98" s="442"/>
    </row>
    <row r="99" spans="2:52" ht="20.100000000000001" hidden="1" customHeight="1" outlineLevel="1">
      <c r="B99" s="434"/>
      <c r="C99" s="1002"/>
      <c r="D99" s="1003"/>
      <c r="E99" s="1003"/>
      <c r="F99" s="1004"/>
      <c r="G99" s="1005"/>
      <c r="H99" s="1006"/>
      <c r="I99" s="1006"/>
      <c r="J99" s="1006"/>
      <c r="K99" s="1007"/>
      <c r="L99" s="715"/>
      <c r="M99" s="715"/>
      <c r="N99" s="715"/>
      <c r="O99" s="715"/>
      <c r="P99" s="715"/>
      <c r="Q99" s="715"/>
      <c r="R99" s="715"/>
      <c r="S99" s="716"/>
      <c r="T99" s="717"/>
      <c r="U99" s="720">
        <f t="shared" si="29"/>
        <v>0</v>
      </c>
      <c r="V99" s="721">
        <f t="shared" si="30"/>
        <v>0</v>
      </c>
      <c r="W99" s="722">
        <f t="shared" si="31"/>
        <v>0</v>
      </c>
      <c r="X99" s="442"/>
      <c r="Y99" s="442"/>
      <c r="Z99" s="442"/>
      <c r="AA99" s="442"/>
      <c r="AB99" s="442"/>
      <c r="AC99" s="442"/>
      <c r="AD99" s="442"/>
      <c r="AE99" s="442"/>
      <c r="AF99" s="442"/>
      <c r="AG99" s="442"/>
      <c r="AH99" s="442"/>
      <c r="AI99" s="442"/>
      <c r="AJ99" s="442"/>
      <c r="AK99" s="442"/>
      <c r="AL99" s="442"/>
      <c r="AM99" s="442"/>
      <c r="AN99" s="442"/>
      <c r="AO99" s="442"/>
      <c r="AP99" s="442"/>
      <c r="AQ99" s="442"/>
      <c r="AR99" s="442"/>
      <c r="AS99" s="442"/>
      <c r="AT99" s="442"/>
      <c r="AU99" s="442"/>
      <c r="AV99" s="442"/>
      <c r="AW99" s="442"/>
      <c r="AX99" s="442"/>
      <c r="AY99" s="442"/>
      <c r="AZ99" s="442"/>
    </row>
    <row r="100" spans="2:52" ht="20.100000000000001" hidden="1" customHeight="1" outlineLevel="1">
      <c r="B100" s="434"/>
      <c r="C100" s="1002"/>
      <c r="D100" s="1003"/>
      <c r="E100" s="1003"/>
      <c r="F100" s="1004"/>
      <c r="G100" s="1005"/>
      <c r="H100" s="1006"/>
      <c r="I100" s="1006"/>
      <c r="J100" s="1006"/>
      <c r="K100" s="1007"/>
      <c r="L100" s="715"/>
      <c r="M100" s="715"/>
      <c r="N100" s="715"/>
      <c r="O100" s="715"/>
      <c r="P100" s="715"/>
      <c r="Q100" s="715"/>
      <c r="R100" s="715"/>
      <c r="S100" s="716"/>
      <c r="T100" s="717"/>
      <c r="U100" s="720">
        <f t="shared" si="29"/>
        <v>0</v>
      </c>
      <c r="V100" s="721">
        <f t="shared" si="30"/>
        <v>0</v>
      </c>
      <c r="W100" s="722">
        <f t="shared" si="31"/>
        <v>0</v>
      </c>
      <c r="X100" s="442"/>
      <c r="Y100" s="442"/>
      <c r="Z100" s="442"/>
      <c r="AA100" s="442"/>
      <c r="AB100" s="442"/>
      <c r="AC100" s="442"/>
      <c r="AD100" s="442"/>
      <c r="AE100" s="442"/>
      <c r="AF100" s="442"/>
      <c r="AG100" s="442"/>
      <c r="AH100" s="442"/>
      <c r="AI100" s="442"/>
      <c r="AJ100" s="442"/>
      <c r="AK100" s="442"/>
      <c r="AL100" s="442"/>
      <c r="AM100" s="442"/>
      <c r="AN100" s="442"/>
      <c r="AO100" s="442"/>
      <c r="AP100" s="442"/>
      <c r="AQ100" s="442"/>
      <c r="AR100" s="442"/>
      <c r="AS100" s="442"/>
      <c r="AT100" s="442"/>
      <c r="AU100" s="442"/>
      <c r="AV100" s="442"/>
      <c r="AW100" s="442"/>
      <c r="AX100" s="442"/>
      <c r="AY100" s="442"/>
      <c r="AZ100" s="442"/>
    </row>
    <row r="101" spans="2:52" ht="20.100000000000001" hidden="1" customHeight="1" outlineLevel="1">
      <c r="B101" s="434"/>
      <c r="C101" s="1002"/>
      <c r="D101" s="1003"/>
      <c r="E101" s="1003"/>
      <c r="F101" s="1004"/>
      <c r="G101" s="1005"/>
      <c r="H101" s="1006"/>
      <c r="I101" s="1006"/>
      <c r="J101" s="1006"/>
      <c r="K101" s="1007"/>
      <c r="L101" s="715"/>
      <c r="M101" s="715"/>
      <c r="N101" s="715"/>
      <c r="O101" s="715"/>
      <c r="P101" s="715"/>
      <c r="Q101" s="715"/>
      <c r="R101" s="715"/>
      <c r="S101" s="716"/>
      <c r="T101" s="717"/>
      <c r="U101" s="720">
        <f t="shared" si="29"/>
        <v>0</v>
      </c>
      <c r="V101" s="721">
        <f t="shared" si="30"/>
        <v>0</v>
      </c>
      <c r="W101" s="722">
        <f t="shared" si="31"/>
        <v>0</v>
      </c>
      <c r="X101" s="442"/>
      <c r="Y101" s="442"/>
      <c r="Z101" s="442"/>
      <c r="AA101" s="442"/>
      <c r="AB101" s="442"/>
      <c r="AC101" s="442"/>
      <c r="AD101" s="442"/>
      <c r="AE101" s="442"/>
      <c r="AF101" s="442"/>
      <c r="AG101" s="442"/>
      <c r="AH101" s="442"/>
      <c r="AI101" s="442"/>
      <c r="AJ101" s="442"/>
      <c r="AK101" s="442"/>
      <c r="AL101" s="442"/>
      <c r="AM101" s="442"/>
      <c r="AN101" s="442"/>
      <c r="AO101" s="442"/>
      <c r="AP101" s="442"/>
      <c r="AQ101" s="442"/>
      <c r="AR101" s="442"/>
      <c r="AS101" s="442"/>
      <c r="AT101" s="442"/>
      <c r="AU101" s="442"/>
      <c r="AV101" s="442"/>
      <c r="AW101" s="442"/>
      <c r="AX101" s="442"/>
      <c r="AY101" s="442"/>
      <c r="AZ101" s="442"/>
    </row>
    <row r="102" spans="2:52" ht="20.100000000000001" hidden="1" customHeight="1" outlineLevel="1">
      <c r="B102" s="434"/>
      <c r="C102" s="1002"/>
      <c r="D102" s="1003"/>
      <c r="E102" s="1003"/>
      <c r="F102" s="1004"/>
      <c r="G102" s="1005"/>
      <c r="H102" s="1006"/>
      <c r="I102" s="1006"/>
      <c r="J102" s="1006"/>
      <c r="K102" s="1007"/>
      <c r="L102" s="715"/>
      <c r="M102" s="715"/>
      <c r="N102" s="715"/>
      <c r="O102" s="715"/>
      <c r="P102" s="715"/>
      <c r="Q102" s="715"/>
      <c r="R102" s="715"/>
      <c r="S102" s="716"/>
      <c r="T102" s="717"/>
      <c r="U102" s="720">
        <f t="shared" si="29"/>
        <v>0</v>
      </c>
      <c r="V102" s="721">
        <f t="shared" si="30"/>
        <v>0</v>
      </c>
      <c r="W102" s="722">
        <f t="shared" si="31"/>
        <v>0</v>
      </c>
      <c r="X102" s="442"/>
      <c r="Y102" s="442"/>
      <c r="Z102" s="442"/>
      <c r="AA102" s="442"/>
      <c r="AB102" s="442"/>
      <c r="AC102" s="442"/>
      <c r="AD102" s="442"/>
      <c r="AE102" s="442"/>
      <c r="AF102" s="442"/>
      <c r="AG102" s="442"/>
      <c r="AH102" s="442"/>
      <c r="AI102" s="442"/>
      <c r="AJ102" s="442"/>
      <c r="AK102" s="442"/>
      <c r="AL102" s="442"/>
      <c r="AM102" s="442"/>
      <c r="AN102" s="442"/>
      <c r="AO102" s="442"/>
      <c r="AP102" s="442"/>
      <c r="AQ102" s="442"/>
      <c r="AR102" s="442"/>
      <c r="AS102" s="442"/>
      <c r="AT102" s="442"/>
      <c r="AU102" s="442"/>
      <c r="AV102" s="442"/>
      <c r="AW102" s="442"/>
      <c r="AX102" s="442"/>
      <c r="AY102" s="442"/>
      <c r="AZ102" s="442"/>
    </row>
    <row r="103" spans="2:52" ht="20.100000000000001" hidden="1" customHeight="1" outlineLevel="1">
      <c r="B103" s="434"/>
      <c r="C103" s="1002"/>
      <c r="D103" s="1003"/>
      <c r="E103" s="1003"/>
      <c r="F103" s="1004"/>
      <c r="G103" s="1005"/>
      <c r="H103" s="1006"/>
      <c r="I103" s="1006"/>
      <c r="J103" s="1006"/>
      <c r="K103" s="1007"/>
      <c r="L103" s="715"/>
      <c r="M103" s="715"/>
      <c r="N103" s="715"/>
      <c r="O103" s="715"/>
      <c r="P103" s="715"/>
      <c r="Q103" s="715"/>
      <c r="R103" s="715"/>
      <c r="S103" s="716"/>
      <c r="T103" s="717"/>
      <c r="U103" s="720">
        <f t="shared" si="29"/>
        <v>0</v>
      </c>
      <c r="V103" s="721">
        <f t="shared" si="30"/>
        <v>0</v>
      </c>
      <c r="W103" s="722">
        <f t="shared" si="31"/>
        <v>0</v>
      </c>
      <c r="X103" s="442"/>
      <c r="Y103" s="442"/>
      <c r="Z103" s="442"/>
      <c r="AA103" s="442"/>
      <c r="AB103" s="442"/>
      <c r="AC103" s="442"/>
      <c r="AD103" s="442"/>
      <c r="AE103" s="442"/>
      <c r="AF103" s="442"/>
      <c r="AG103" s="442"/>
      <c r="AH103" s="442"/>
      <c r="AI103" s="442"/>
      <c r="AJ103" s="442"/>
      <c r="AK103" s="442"/>
      <c r="AL103" s="442"/>
      <c r="AM103" s="442"/>
      <c r="AN103" s="442"/>
      <c r="AO103" s="442"/>
      <c r="AP103" s="442"/>
      <c r="AQ103" s="442"/>
      <c r="AR103" s="442"/>
      <c r="AS103" s="442"/>
      <c r="AT103" s="442"/>
      <c r="AU103" s="442"/>
      <c r="AV103" s="442"/>
      <c r="AW103" s="442"/>
      <c r="AX103" s="442"/>
      <c r="AY103" s="442"/>
      <c r="AZ103" s="442"/>
    </row>
    <row r="104" spans="2:52" ht="20.100000000000001" hidden="1" customHeight="1" outlineLevel="1">
      <c r="B104" s="434"/>
      <c r="C104" s="1002"/>
      <c r="D104" s="1003"/>
      <c r="E104" s="1003"/>
      <c r="F104" s="1004"/>
      <c r="G104" s="1005"/>
      <c r="H104" s="1006"/>
      <c r="I104" s="1006"/>
      <c r="J104" s="1006"/>
      <c r="K104" s="1007"/>
      <c r="L104" s="715"/>
      <c r="M104" s="715"/>
      <c r="N104" s="715"/>
      <c r="O104" s="715"/>
      <c r="P104" s="715"/>
      <c r="Q104" s="715"/>
      <c r="R104" s="715"/>
      <c r="S104" s="716"/>
      <c r="T104" s="717"/>
      <c r="U104" s="720">
        <f t="shared" si="29"/>
        <v>0</v>
      </c>
      <c r="V104" s="721">
        <f t="shared" si="30"/>
        <v>0</v>
      </c>
      <c r="W104" s="722">
        <f t="shared" si="31"/>
        <v>0</v>
      </c>
      <c r="X104" s="442"/>
      <c r="Y104" s="442"/>
      <c r="Z104" s="442"/>
      <c r="AA104" s="442"/>
      <c r="AB104" s="442"/>
      <c r="AC104" s="442"/>
      <c r="AD104" s="442"/>
      <c r="AE104" s="442"/>
      <c r="AF104" s="442"/>
      <c r="AG104" s="442"/>
      <c r="AH104" s="442"/>
      <c r="AI104" s="442"/>
      <c r="AJ104" s="442"/>
      <c r="AK104" s="442"/>
      <c r="AL104" s="442"/>
      <c r="AM104" s="442"/>
      <c r="AN104" s="442"/>
      <c r="AO104" s="442"/>
      <c r="AP104" s="442"/>
      <c r="AQ104" s="442"/>
      <c r="AR104" s="442"/>
      <c r="AS104" s="442"/>
      <c r="AT104" s="442"/>
      <c r="AU104" s="442"/>
      <c r="AV104" s="442"/>
      <c r="AW104" s="442"/>
      <c r="AX104" s="442"/>
      <c r="AY104" s="442"/>
      <c r="AZ104" s="442"/>
    </row>
    <row r="105" spans="2:52" ht="20.100000000000001" hidden="1" customHeight="1" outlineLevel="1">
      <c r="B105" s="434"/>
      <c r="C105" s="1002"/>
      <c r="D105" s="1003"/>
      <c r="E105" s="1003"/>
      <c r="F105" s="1004"/>
      <c r="G105" s="1005"/>
      <c r="H105" s="1006"/>
      <c r="I105" s="1006"/>
      <c r="J105" s="1006"/>
      <c r="K105" s="1007"/>
      <c r="L105" s="715"/>
      <c r="M105" s="715"/>
      <c r="N105" s="715"/>
      <c r="O105" s="715"/>
      <c r="P105" s="715"/>
      <c r="Q105" s="715"/>
      <c r="R105" s="715"/>
      <c r="S105" s="716"/>
      <c r="T105" s="717"/>
      <c r="U105" s="720">
        <f t="shared" si="29"/>
        <v>0</v>
      </c>
      <c r="V105" s="721">
        <f t="shared" si="30"/>
        <v>0</v>
      </c>
      <c r="W105" s="722">
        <f t="shared" si="31"/>
        <v>0</v>
      </c>
      <c r="X105" s="442"/>
      <c r="Y105" s="442"/>
      <c r="Z105" s="442"/>
      <c r="AA105" s="442"/>
      <c r="AB105" s="442"/>
      <c r="AC105" s="442"/>
      <c r="AD105" s="442"/>
      <c r="AE105" s="442"/>
      <c r="AF105" s="442"/>
      <c r="AG105" s="442"/>
      <c r="AH105" s="442"/>
      <c r="AI105" s="442"/>
      <c r="AJ105" s="442"/>
      <c r="AK105" s="442"/>
      <c r="AL105" s="442"/>
      <c r="AM105" s="442"/>
      <c r="AN105" s="442"/>
      <c r="AO105" s="442"/>
      <c r="AP105" s="442"/>
      <c r="AQ105" s="442"/>
      <c r="AR105" s="442"/>
      <c r="AS105" s="442"/>
      <c r="AT105" s="442"/>
      <c r="AU105" s="442"/>
      <c r="AV105" s="442"/>
      <c r="AW105" s="442"/>
      <c r="AX105" s="442"/>
      <c r="AY105" s="442"/>
      <c r="AZ105" s="442"/>
    </row>
    <row r="106" spans="2:52" ht="20.100000000000001" hidden="1" customHeight="1" outlineLevel="1">
      <c r="B106" s="434"/>
      <c r="C106" s="1002"/>
      <c r="D106" s="1003"/>
      <c r="E106" s="1003"/>
      <c r="F106" s="1004"/>
      <c r="G106" s="1005"/>
      <c r="H106" s="1006"/>
      <c r="I106" s="1006"/>
      <c r="J106" s="1006"/>
      <c r="K106" s="1007"/>
      <c r="L106" s="715"/>
      <c r="M106" s="715"/>
      <c r="N106" s="715"/>
      <c r="O106" s="715"/>
      <c r="P106" s="715"/>
      <c r="Q106" s="715"/>
      <c r="R106" s="715"/>
      <c r="S106" s="716"/>
      <c r="T106" s="717"/>
      <c r="U106" s="720">
        <f t="shared" si="29"/>
        <v>0</v>
      </c>
      <c r="V106" s="721">
        <f t="shared" si="30"/>
        <v>0</v>
      </c>
      <c r="W106" s="722">
        <f t="shared" si="31"/>
        <v>0</v>
      </c>
      <c r="X106" s="442"/>
      <c r="Y106" s="442"/>
      <c r="Z106" s="442"/>
      <c r="AA106" s="442"/>
      <c r="AB106" s="442"/>
      <c r="AC106" s="442"/>
      <c r="AD106" s="442"/>
      <c r="AE106" s="442"/>
      <c r="AF106" s="442"/>
      <c r="AG106" s="442"/>
      <c r="AH106" s="442"/>
      <c r="AI106" s="442"/>
      <c r="AJ106" s="442"/>
      <c r="AK106" s="442"/>
      <c r="AL106" s="442"/>
      <c r="AM106" s="442"/>
      <c r="AN106" s="442"/>
      <c r="AO106" s="442"/>
      <c r="AP106" s="442"/>
      <c r="AQ106" s="442"/>
      <c r="AR106" s="442"/>
      <c r="AS106" s="442"/>
      <c r="AT106" s="442"/>
      <c r="AU106" s="442"/>
      <c r="AV106" s="442"/>
      <c r="AW106" s="442"/>
      <c r="AX106" s="442"/>
      <c r="AY106" s="442"/>
      <c r="AZ106" s="442"/>
    </row>
    <row r="107" spans="2:52" ht="20.100000000000001" hidden="1" customHeight="1" outlineLevel="1">
      <c r="B107" s="434"/>
      <c r="C107" s="1002"/>
      <c r="D107" s="1003"/>
      <c r="E107" s="1003"/>
      <c r="F107" s="1004"/>
      <c r="G107" s="1005"/>
      <c r="H107" s="1006"/>
      <c r="I107" s="1006"/>
      <c r="J107" s="1006"/>
      <c r="K107" s="1007"/>
      <c r="L107" s="715"/>
      <c r="M107" s="715"/>
      <c r="N107" s="715"/>
      <c r="O107" s="715"/>
      <c r="P107" s="715"/>
      <c r="Q107" s="715"/>
      <c r="R107" s="715"/>
      <c r="S107" s="716"/>
      <c r="T107" s="717"/>
      <c r="U107" s="720">
        <f t="shared" si="29"/>
        <v>0</v>
      </c>
      <c r="V107" s="721">
        <f t="shared" si="30"/>
        <v>0</v>
      </c>
      <c r="W107" s="722">
        <f t="shared" si="31"/>
        <v>0</v>
      </c>
      <c r="X107" s="442"/>
      <c r="Y107" s="442"/>
      <c r="Z107" s="442"/>
      <c r="AA107" s="442"/>
      <c r="AB107" s="442"/>
      <c r="AC107" s="442"/>
      <c r="AD107" s="442"/>
      <c r="AE107" s="442"/>
      <c r="AF107" s="442"/>
      <c r="AG107" s="442"/>
      <c r="AH107" s="442"/>
      <c r="AI107" s="442"/>
      <c r="AJ107" s="442"/>
      <c r="AK107" s="442"/>
      <c r="AL107" s="442"/>
      <c r="AM107" s="442"/>
      <c r="AN107" s="442"/>
      <c r="AO107" s="442"/>
      <c r="AP107" s="442"/>
      <c r="AQ107" s="442"/>
      <c r="AR107" s="442"/>
      <c r="AS107" s="442"/>
      <c r="AT107" s="442"/>
      <c r="AU107" s="442"/>
      <c r="AV107" s="442"/>
      <c r="AW107" s="442"/>
      <c r="AX107" s="442"/>
      <c r="AY107" s="442"/>
      <c r="AZ107" s="442"/>
    </row>
    <row r="108" spans="2:52" s="19" customFormat="1" ht="9.9499999999999993" hidden="1" customHeight="1" outlineLevel="1">
      <c r="B108" s="435"/>
      <c r="C108" s="437"/>
      <c r="D108" s="437"/>
      <c r="E108" s="437"/>
      <c r="F108" s="437"/>
      <c r="G108" s="666"/>
      <c r="H108" s="666"/>
      <c r="I108" s="666"/>
      <c r="J108" s="666"/>
      <c r="K108" s="666"/>
      <c r="L108" s="438"/>
      <c r="M108" s="438"/>
      <c r="N108" s="438"/>
      <c r="O108" s="438"/>
      <c r="P108" s="438"/>
      <c r="Q108" s="438"/>
      <c r="R108" s="438"/>
      <c r="S108" s="438"/>
      <c r="T108" s="439"/>
      <c r="U108" s="439"/>
      <c r="V108" s="439"/>
      <c r="W108" s="667"/>
      <c r="X108" s="668"/>
      <c r="Y108" s="668"/>
      <c r="Z108" s="668"/>
      <c r="AA108" s="668"/>
      <c r="AB108" s="668"/>
      <c r="AC108" s="668"/>
      <c r="AD108" s="668"/>
      <c r="AE108" s="668"/>
      <c r="AF108" s="668"/>
      <c r="AG108" s="668"/>
      <c r="AH108" s="668"/>
      <c r="AI108" s="668"/>
      <c r="AJ108" s="668"/>
      <c r="AK108" s="668"/>
      <c r="AL108" s="668"/>
      <c r="AM108" s="668"/>
      <c r="AN108" s="668"/>
      <c r="AO108" s="668"/>
      <c r="AP108" s="668"/>
      <c r="AQ108" s="668"/>
      <c r="AR108" s="668"/>
      <c r="AS108" s="668"/>
      <c r="AT108" s="668"/>
      <c r="AU108" s="668"/>
      <c r="AV108" s="668"/>
      <c r="AW108" s="668"/>
      <c r="AX108" s="668"/>
      <c r="AY108" s="668"/>
      <c r="AZ108" s="668"/>
    </row>
    <row r="109" spans="2:52" ht="20.100000000000001" customHeight="1" collapsed="1">
      <c r="B109" s="714">
        <f>B97+1</f>
        <v>9</v>
      </c>
      <c r="C109" s="1013"/>
      <c r="D109" s="1014"/>
      <c r="E109" s="1014"/>
      <c r="F109" s="1015"/>
      <c r="G109" s="1016"/>
      <c r="H109" s="1017"/>
      <c r="I109" s="1017"/>
      <c r="J109" s="1017"/>
      <c r="K109" s="1018"/>
      <c r="L109" s="701">
        <f t="shared" ref="L109:R109" si="32">SUM(L110:L119)</f>
        <v>0</v>
      </c>
      <c r="M109" s="702">
        <f t="shared" si="32"/>
        <v>0</v>
      </c>
      <c r="N109" s="703">
        <f t="shared" si="32"/>
        <v>0</v>
      </c>
      <c r="O109" s="703">
        <f t="shared" si="32"/>
        <v>0</v>
      </c>
      <c r="P109" s="702">
        <f t="shared" si="32"/>
        <v>0</v>
      </c>
      <c r="Q109" s="704">
        <f t="shared" si="32"/>
        <v>0</v>
      </c>
      <c r="R109" s="701">
        <f t="shared" si="32"/>
        <v>0</v>
      </c>
      <c r="S109" s="705">
        <v>1</v>
      </c>
      <c r="T109" s="706">
        <f>(S110*T110)+(S111*T111)+(S112*T112)+(S113*T113)+(S114*T114)+(S115*T115)+(S116*T116)+(S117*T117)+(S118*T118)+(S119*T119)</f>
        <v>0</v>
      </c>
      <c r="U109" s="665">
        <f t="shared" ref="U109:U119" si="33">S109*T109*(1+MGKZ)*(1+Gewinn)*(1+Sicherheit)</f>
        <v>0</v>
      </c>
      <c r="V109" s="643">
        <f t="shared" ref="V109:V119" si="34">R109*Fertigung</f>
        <v>0</v>
      </c>
      <c r="W109" s="50">
        <f t="shared" ref="W109:W119" si="35">L109*$E$6+M109*$M$6+N109*$M$7+O109*$M$8+P109*$E$7+Q109*$M$9+U109+V109</f>
        <v>0</v>
      </c>
      <c r="X109" s="442"/>
      <c r="Y109" s="442"/>
      <c r="Z109" s="442"/>
      <c r="AA109" s="442"/>
      <c r="AB109" s="442"/>
      <c r="AC109" s="442"/>
      <c r="AD109" s="442"/>
      <c r="AE109" s="442"/>
      <c r="AF109" s="442"/>
      <c r="AG109" s="442"/>
      <c r="AH109" s="442"/>
      <c r="AI109" s="442"/>
      <c r="AJ109" s="442"/>
      <c r="AK109" s="442"/>
      <c r="AL109" s="442"/>
      <c r="AM109" s="442"/>
      <c r="AN109" s="442"/>
      <c r="AO109" s="442"/>
      <c r="AP109" s="442"/>
      <c r="AQ109" s="442"/>
      <c r="AR109" s="442"/>
      <c r="AS109" s="442"/>
      <c r="AT109" s="442"/>
      <c r="AU109" s="442"/>
      <c r="AV109" s="442"/>
      <c r="AW109" s="442"/>
      <c r="AX109" s="442"/>
      <c r="AY109" s="442"/>
      <c r="AZ109" s="442"/>
    </row>
    <row r="110" spans="2:52" ht="20.100000000000001" hidden="1" customHeight="1" outlineLevel="1">
      <c r="B110" s="433"/>
      <c r="C110" s="1002"/>
      <c r="D110" s="1003"/>
      <c r="E110" s="1003"/>
      <c r="F110" s="1004"/>
      <c r="G110" s="1005"/>
      <c r="H110" s="1006"/>
      <c r="I110" s="1006"/>
      <c r="J110" s="1006"/>
      <c r="K110" s="1007"/>
      <c r="L110" s="715"/>
      <c r="M110" s="715"/>
      <c r="N110" s="715"/>
      <c r="O110" s="715"/>
      <c r="P110" s="715"/>
      <c r="Q110" s="715"/>
      <c r="R110" s="715"/>
      <c r="S110" s="716"/>
      <c r="T110" s="717"/>
      <c r="U110" s="720">
        <f t="shared" si="33"/>
        <v>0</v>
      </c>
      <c r="V110" s="721">
        <f t="shared" si="34"/>
        <v>0</v>
      </c>
      <c r="W110" s="722">
        <f t="shared" si="35"/>
        <v>0</v>
      </c>
      <c r="X110" s="442"/>
      <c r="Y110" s="442"/>
      <c r="Z110" s="442"/>
      <c r="AA110" s="442"/>
      <c r="AB110" s="442"/>
      <c r="AC110" s="442"/>
      <c r="AD110" s="442"/>
      <c r="AE110" s="442"/>
      <c r="AF110" s="442"/>
      <c r="AG110" s="442"/>
      <c r="AH110" s="442"/>
      <c r="AI110" s="442"/>
      <c r="AJ110" s="442"/>
      <c r="AK110" s="442"/>
      <c r="AL110" s="442"/>
      <c r="AM110" s="442"/>
      <c r="AN110" s="442"/>
      <c r="AO110" s="442"/>
      <c r="AP110" s="442"/>
      <c r="AQ110" s="442"/>
      <c r="AR110" s="442"/>
      <c r="AS110" s="442"/>
      <c r="AT110" s="442"/>
      <c r="AU110" s="442"/>
      <c r="AV110" s="442"/>
      <c r="AW110" s="442"/>
      <c r="AX110" s="442"/>
      <c r="AY110" s="442"/>
      <c r="AZ110" s="442"/>
    </row>
    <row r="111" spans="2:52" ht="20.100000000000001" hidden="1" customHeight="1" outlineLevel="1">
      <c r="B111" s="434"/>
      <c r="C111" s="1002"/>
      <c r="D111" s="1003"/>
      <c r="E111" s="1003"/>
      <c r="F111" s="1004"/>
      <c r="G111" s="1005"/>
      <c r="H111" s="1006"/>
      <c r="I111" s="1006"/>
      <c r="J111" s="1006"/>
      <c r="K111" s="1007"/>
      <c r="L111" s="715"/>
      <c r="M111" s="715"/>
      <c r="N111" s="715"/>
      <c r="O111" s="715"/>
      <c r="P111" s="715"/>
      <c r="Q111" s="715"/>
      <c r="R111" s="715"/>
      <c r="S111" s="716"/>
      <c r="T111" s="717"/>
      <c r="U111" s="720">
        <f t="shared" si="33"/>
        <v>0</v>
      </c>
      <c r="V111" s="721">
        <f t="shared" si="34"/>
        <v>0</v>
      </c>
      <c r="W111" s="722">
        <f t="shared" si="35"/>
        <v>0</v>
      </c>
      <c r="X111" s="442"/>
      <c r="Y111" s="442"/>
      <c r="Z111" s="442"/>
      <c r="AA111" s="442"/>
      <c r="AB111" s="442"/>
      <c r="AC111" s="442"/>
      <c r="AD111" s="442"/>
      <c r="AE111" s="442"/>
      <c r="AF111" s="442"/>
      <c r="AG111" s="442"/>
      <c r="AH111" s="442"/>
      <c r="AI111" s="442"/>
      <c r="AJ111" s="442"/>
      <c r="AK111" s="442"/>
      <c r="AL111" s="442"/>
      <c r="AM111" s="442"/>
      <c r="AN111" s="442"/>
      <c r="AO111" s="442"/>
      <c r="AP111" s="442"/>
      <c r="AQ111" s="442"/>
      <c r="AR111" s="442"/>
      <c r="AS111" s="442"/>
      <c r="AT111" s="442"/>
      <c r="AU111" s="442"/>
      <c r="AV111" s="442"/>
      <c r="AW111" s="442"/>
      <c r="AX111" s="442"/>
      <c r="AY111" s="442"/>
      <c r="AZ111" s="442"/>
    </row>
    <row r="112" spans="2:52" ht="20.100000000000001" hidden="1" customHeight="1" outlineLevel="1">
      <c r="B112" s="434"/>
      <c r="C112" s="1002"/>
      <c r="D112" s="1003"/>
      <c r="E112" s="1003"/>
      <c r="F112" s="1004"/>
      <c r="G112" s="1005"/>
      <c r="H112" s="1006"/>
      <c r="I112" s="1006"/>
      <c r="J112" s="1006"/>
      <c r="K112" s="1007"/>
      <c r="L112" s="715"/>
      <c r="M112" s="715"/>
      <c r="N112" s="715"/>
      <c r="O112" s="715"/>
      <c r="P112" s="715"/>
      <c r="Q112" s="715"/>
      <c r="R112" s="715"/>
      <c r="S112" s="716"/>
      <c r="T112" s="717"/>
      <c r="U112" s="720">
        <f t="shared" si="33"/>
        <v>0</v>
      </c>
      <c r="V112" s="721">
        <f t="shared" si="34"/>
        <v>0</v>
      </c>
      <c r="W112" s="722">
        <f t="shared" si="35"/>
        <v>0</v>
      </c>
      <c r="X112" s="442"/>
      <c r="Y112" s="442"/>
      <c r="Z112" s="442"/>
      <c r="AA112" s="442"/>
      <c r="AB112" s="442"/>
      <c r="AC112" s="442"/>
      <c r="AD112" s="442"/>
      <c r="AE112" s="442"/>
      <c r="AF112" s="442"/>
      <c r="AG112" s="442"/>
      <c r="AH112" s="442"/>
      <c r="AI112" s="442"/>
      <c r="AJ112" s="442"/>
      <c r="AK112" s="442"/>
      <c r="AL112" s="442"/>
      <c r="AM112" s="442"/>
      <c r="AN112" s="442"/>
      <c r="AO112" s="442"/>
      <c r="AP112" s="442"/>
      <c r="AQ112" s="442"/>
      <c r="AR112" s="442"/>
      <c r="AS112" s="442"/>
      <c r="AT112" s="442"/>
      <c r="AU112" s="442"/>
      <c r="AV112" s="442"/>
      <c r="AW112" s="442"/>
      <c r="AX112" s="442"/>
      <c r="AY112" s="442"/>
      <c r="AZ112" s="442"/>
    </row>
    <row r="113" spans="2:52" ht="20.100000000000001" hidden="1" customHeight="1" outlineLevel="1">
      <c r="B113" s="434"/>
      <c r="C113" s="1002"/>
      <c r="D113" s="1003"/>
      <c r="E113" s="1003"/>
      <c r="F113" s="1004"/>
      <c r="G113" s="1005"/>
      <c r="H113" s="1006"/>
      <c r="I113" s="1006"/>
      <c r="J113" s="1006"/>
      <c r="K113" s="1007"/>
      <c r="L113" s="715"/>
      <c r="M113" s="715"/>
      <c r="N113" s="715"/>
      <c r="O113" s="715"/>
      <c r="P113" s="715"/>
      <c r="Q113" s="715"/>
      <c r="R113" s="715"/>
      <c r="S113" s="716"/>
      <c r="T113" s="717"/>
      <c r="U113" s="720">
        <f t="shared" si="33"/>
        <v>0</v>
      </c>
      <c r="V113" s="721">
        <f t="shared" si="34"/>
        <v>0</v>
      </c>
      <c r="W113" s="722">
        <f t="shared" si="35"/>
        <v>0</v>
      </c>
      <c r="X113" s="442"/>
      <c r="Y113" s="442"/>
      <c r="Z113" s="442"/>
      <c r="AA113" s="442"/>
      <c r="AB113" s="442"/>
      <c r="AC113" s="442"/>
      <c r="AD113" s="442"/>
      <c r="AE113" s="442"/>
      <c r="AF113" s="442"/>
      <c r="AG113" s="442"/>
      <c r="AH113" s="442"/>
      <c r="AI113" s="442"/>
      <c r="AJ113" s="442"/>
      <c r="AK113" s="442"/>
      <c r="AL113" s="442"/>
      <c r="AM113" s="442"/>
      <c r="AN113" s="442"/>
      <c r="AO113" s="442"/>
      <c r="AP113" s="442"/>
      <c r="AQ113" s="442"/>
      <c r="AR113" s="442"/>
      <c r="AS113" s="442"/>
      <c r="AT113" s="442"/>
      <c r="AU113" s="442"/>
      <c r="AV113" s="442"/>
      <c r="AW113" s="442"/>
      <c r="AX113" s="442"/>
      <c r="AY113" s="442"/>
      <c r="AZ113" s="442"/>
    </row>
    <row r="114" spans="2:52" ht="20.100000000000001" hidden="1" customHeight="1" outlineLevel="1">
      <c r="B114" s="434"/>
      <c r="C114" s="1002"/>
      <c r="D114" s="1003"/>
      <c r="E114" s="1003"/>
      <c r="F114" s="1004"/>
      <c r="G114" s="1005"/>
      <c r="H114" s="1006"/>
      <c r="I114" s="1006"/>
      <c r="J114" s="1006"/>
      <c r="K114" s="1007"/>
      <c r="L114" s="715"/>
      <c r="M114" s="715"/>
      <c r="N114" s="715"/>
      <c r="O114" s="715"/>
      <c r="P114" s="715"/>
      <c r="Q114" s="715"/>
      <c r="R114" s="715"/>
      <c r="S114" s="716"/>
      <c r="T114" s="717"/>
      <c r="U114" s="720">
        <f t="shared" si="33"/>
        <v>0</v>
      </c>
      <c r="V114" s="721">
        <f t="shared" si="34"/>
        <v>0</v>
      </c>
      <c r="W114" s="722">
        <f t="shared" si="35"/>
        <v>0</v>
      </c>
      <c r="X114" s="442"/>
      <c r="Y114" s="442"/>
      <c r="Z114" s="442"/>
      <c r="AA114" s="442"/>
      <c r="AB114" s="442"/>
      <c r="AC114" s="442"/>
      <c r="AD114" s="442"/>
      <c r="AE114" s="442"/>
      <c r="AF114" s="442"/>
      <c r="AG114" s="442"/>
      <c r="AH114" s="442"/>
      <c r="AI114" s="442"/>
      <c r="AJ114" s="442"/>
      <c r="AK114" s="442"/>
      <c r="AL114" s="442"/>
      <c r="AM114" s="442"/>
      <c r="AN114" s="442"/>
      <c r="AO114" s="442"/>
      <c r="AP114" s="442"/>
      <c r="AQ114" s="442"/>
      <c r="AR114" s="442"/>
      <c r="AS114" s="442"/>
      <c r="AT114" s="442"/>
      <c r="AU114" s="442"/>
      <c r="AV114" s="442"/>
      <c r="AW114" s="442"/>
      <c r="AX114" s="442"/>
      <c r="AY114" s="442"/>
      <c r="AZ114" s="442"/>
    </row>
    <row r="115" spans="2:52" ht="20.100000000000001" hidden="1" customHeight="1" outlineLevel="1">
      <c r="B115" s="434"/>
      <c r="C115" s="1002"/>
      <c r="D115" s="1003"/>
      <c r="E115" s="1003"/>
      <c r="F115" s="1004"/>
      <c r="G115" s="1005"/>
      <c r="H115" s="1006"/>
      <c r="I115" s="1006"/>
      <c r="J115" s="1006"/>
      <c r="K115" s="1007"/>
      <c r="L115" s="715"/>
      <c r="M115" s="715"/>
      <c r="N115" s="715"/>
      <c r="O115" s="715"/>
      <c r="P115" s="715"/>
      <c r="Q115" s="715"/>
      <c r="R115" s="715"/>
      <c r="S115" s="716"/>
      <c r="T115" s="717"/>
      <c r="U115" s="720">
        <f t="shared" si="33"/>
        <v>0</v>
      </c>
      <c r="V115" s="721">
        <f t="shared" si="34"/>
        <v>0</v>
      </c>
      <c r="W115" s="722">
        <f t="shared" si="35"/>
        <v>0</v>
      </c>
      <c r="X115" s="442"/>
      <c r="Y115" s="442"/>
      <c r="Z115" s="442"/>
      <c r="AA115" s="442"/>
      <c r="AB115" s="442"/>
      <c r="AC115" s="442"/>
      <c r="AD115" s="442"/>
      <c r="AE115" s="442"/>
      <c r="AF115" s="442"/>
      <c r="AG115" s="442"/>
      <c r="AH115" s="442"/>
      <c r="AI115" s="442"/>
      <c r="AJ115" s="442"/>
      <c r="AK115" s="442"/>
      <c r="AL115" s="442"/>
      <c r="AM115" s="442"/>
      <c r="AN115" s="442"/>
      <c r="AO115" s="442"/>
      <c r="AP115" s="442"/>
      <c r="AQ115" s="442"/>
      <c r="AR115" s="442"/>
      <c r="AS115" s="442"/>
      <c r="AT115" s="442"/>
      <c r="AU115" s="442"/>
      <c r="AV115" s="442"/>
      <c r="AW115" s="442"/>
      <c r="AX115" s="442"/>
      <c r="AY115" s="442"/>
      <c r="AZ115" s="442"/>
    </row>
    <row r="116" spans="2:52" ht="20.100000000000001" hidden="1" customHeight="1" outlineLevel="1">
      <c r="B116" s="434"/>
      <c r="C116" s="1002"/>
      <c r="D116" s="1003"/>
      <c r="E116" s="1003"/>
      <c r="F116" s="1004"/>
      <c r="G116" s="1005"/>
      <c r="H116" s="1006"/>
      <c r="I116" s="1006"/>
      <c r="J116" s="1006"/>
      <c r="K116" s="1007"/>
      <c r="L116" s="715"/>
      <c r="M116" s="715"/>
      <c r="N116" s="715"/>
      <c r="O116" s="715"/>
      <c r="P116" s="715"/>
      <c r="Q116" s="715"/>
      <c r="R116" s="715"/>
      <c r="S116" s="716"/>
      <c r="T116" s="717"/>
      <c r="U116" s="720">
        <f t="shared" si="33"/>
        <v>0</v>
      </c>
      <c r="V116" s="721">
        <f t="shared" si="34"/>
        <v>0</v>
      </c>
      <c r="W116" s="722">
        <f t="shared" si="35"/>
        <v>0</v>
      </c>
      <c r="X116" s="442"/>
      <c r="Y116" s="442"/>
      <c r="Z116" s="442"/>
      <c r="AA116" s="442"/>
      <c r="AB116" s="442"/>
      <c r="AC116" s="442"/>
      <c r="AD116" s="442"/>
      <c r="AE116" s="442"/>
      <c r="AF116" s="442"/>
      <c r="AG116" s="442"/>
      <c r="AH116" s="442"/>
      <c r="AI116" s="442"/>
      <c r="AJ116" s="442"/>
      <c r="AK116" s="442"/>
      <c r="AL116" s="442"/>
      <c r="AM116" s="442"/>
      <c r="AN116" s="442"/>
      <c r="AO116" s="442"/>
      <c r="AP116" s="442"/>
      <c r="AQ116" s="442"/>
      <c r="AR116" s="442"/>
      <c r="AS116" s="442"/>
      <c r="AT116" s="442"/>
      <c r="AU116" s="442"/>
      <c r="AV116" s="442"/>
      <c r="AW116" s="442"/>
      <c r="AX116" s="442"/>
      <c r="AY116" s="442"/>
      <c r="AZ116" s="442"/>
    </row>
    <row r="117" spans="2:52" ht="20.100000000000001" hidden="1" customHeight="1" outlineLevel="1">
      <c r="B117" s="434"/>
      <c r="C117" s="1002"/>
      <c r="D117" s="1003"/>
      <c r="E117" s="1003"/>
      <c r="F117" s="1004"/>
      <c r="G117" s="1005"/>
      <c r="H117" s="1006"/>
      <c r="I117" s="1006"/>
      <c r="J117" s="1006"/>
      <c r="K117" s="1007"/>
      <c r="L117" s="715"/>
      <c r="M117" s="715"/>
      <c r="N117" s="715"/>
      <c r="O117" s="715"/>
      <c r="P117" s="715"/>
      <c r="Q117" s="715"/>
      <c r="R117" s="715"/>
      <c r="S117" s="716"/>
      <c r="T117" s="717"/>
      <c r="U117" s="720">
        <f t="shared" si="33"/>
        <v>0</v>
      </c>
      <c r="V117" s="721">
        <f t="shared" si="34"/>
        <v>0</v>
      </c>
      <c r="W117" s="722">
        <f t="shared" si="35"/>
        <v>0</v>
      </c>
      <c r="X117" s="442"/>
      <c r="Y117" s="442"/>
      <c r="Z117" s="442"/>
      <c r="AA117" s="442"/>
      <c r="AB117" s="442"/>
      <c r="AC117" s="442"/>
      <c r="AD117" s="442"/>
      <c r="AE117" s="442"/>
      <c r="AF117" s="442"/>
      <c r="AG117" s="442"/>
      <c r="AH117" s="442"/>
      <c r="AI117" s="442"/>
      <c r="AJ117" s="442"/>
      <c r="AK117" s="442"/>
      <c r="AL117" s="442"/>
      <c r="AM117" s="442"/>
      <c r="AN117" s="442"/>
      <c r="AO117" s="442"/>
      <c r="AP117" s="442"/>
      <c r="AQ117" s="442"/>
      <c r="AR117" s="442"/>
      <c r="AS117" s="442"/>
      <c r="AT117" s="442"/>
      <c r="AU117" s="442"/>
      <c r="AV117" s="442"/>
      <c r="AW117" s="442"/>
      <c r="AX117" s="442"/>
      <c r="AY117" s="442"/>
      <c r="AZ117" s="442"/>
    </row>
    <row r="118" spans="2:52" ht="20.100000000000001" hidden="1" customHeight="1" outlineLevel="1">
      <c r="B118" s="434"/>
      <c r="C118" s="1002"/>
      <c r="D118" s="1003"/>
      <c r="E118" s="1003"/>
      <c r="F118" s="1004"/>
      <c r="G118" s="1005"/>
      <c r="H118" s="1006"/>
      <c r="I118" s="1006"/>
      <c r="J118" s="1006"/>
      <c r="K118" s="1007"/>
      <c r="L118" s="715"/>
      <c r="M118" s="715"/>
      <c r="N118" s="715"/>
      <c r="O118" s="715"/>
      <c r="P118" s="715"/>
      <c r="Q118" s="715"/>
      <c r="R118" s="715"/>
      <c r="S118" s="716"/>
      <c r="T118" s="717"/>
      <c r="U118" s="720">
        <f t="shared" si="33"/>
        <v>0</v>
      </c>
      <c r="V118" s="721">
        <f t="shared" si="34"/>
        <v>0</v>
      </c>
      <c r="W118" s="722">
        <f t="shared" si="35"/>
        <v>0</v>
      </c>
      <c r="X118" s="442"/>
      <c r="Y118" s="442"/>
      <c r="Z118" s="442"/>
      <c r="AA118" s="442"/>
      <c r="AB118" s="442"/>
      <c r="AC118" s="442"/>
      <c r="AD118" s="442"/>
      <c r="AE118" s="442"/>
      <c r="AF118" s="442"/>
      <c r="AG118" s="442"/>
      <c r="AH118" s="442"/>
      <c r="AI118" s="442"/>
      <c r="AJ118" s="442"/>
      <c r="AK118" s="442"/>
      <c r="AL118" s="442"/>
      <c r="AM118" s="442"/>
      <c r="AN118" s="442"/>
      <c r="AO118" s="442"/>
      <c r="AP118" s="442"/>
      <c r="AQ118" s="442"/>
      <c r="AR118" s="442"/>
      <c r="AS118" s="442"/>
      <c r="AT118" s="442"/>
      <c r="AU118" s="442"/>
      <c r="AV118" s="442"/>
      <c r="AW118" s="442"/>
      <c r="AX118" s="442"/>
      <c r="AY118" s="442"/>
      <c r="AZ118" s="442"/>
    </row>
    <row r="119" spans="2:52" ht="20.100000000000001" hidden="1" customHeight="1" outlineLevel="1">
      <c r="B119" s="434"/>
      <c r="C119" s="1002"/>
      <c r="D119" s="1003"/>
      <c r="E119" s="1003"/>
      <c r="F119" s="1004"/>
      <c r="G119" s="1005"/>
      <c r="H119" s="1006"/>
      <c r="I119" s="1006"/>
      <c r="J119" s="1006"/>
      <c r="K119" s="1007"/>
      <c r="L119" s="715"/>
      <c r="M119" s="715"/>
      <c r="N119" s="715"/>
      <c r="O119" s="715"/>
      <c r="P119" s="715"/>
      <c r="Q119" s="715"/>
      <c r="R119" s="715"/>
      <c r="S119" s="716"/>
      <c r="T119" s="717"/>
      <c r="U119" s="720">
        <f t="shared" si="33"/>
        <v>0</v>
      </c>
      <c r="V119" s="721">
        <f t="shared" si="34"/>
        <v>0</v>
      </c>
      <c r="W119" s="722">
        <f t="shared" si="35"/>
        <v>0</v>
      </c>
      <c r="X119" s="442"/>
      <c r="Y119" s="442"/>
      <c r="Z119" s="442"/>
      <c r="AA119" s="442"/>
      <c r="AB119" s="442"/>
      <c r="AC119" s="442"/>
      <c r="AD119" s="442"/>
      <c r="AE119" s="442"/>
      <c r="AF119" s="442"/>
      <c r="AG119" s="442"/>
      <c r="AH119" s="442"/>
      <c r="AI119" s="442"/>
      <c r="AJ119" s="442"/>
      <c r="AK119" s="442"/>
      <c r="AL119" s="442"/>
      <c r="AM119" s="442"/>
      <c r="AN119" s="442"/>
      <c r="AO119" s="442"/>
      <c r="AP119" s="442"/>
      <c r="AQ119" s="442"/>
      <c r="AR119" s="442"/>
      <c r="AS119" s="442"/>
      <c r="AT119" s="442"/>
      <c r="AU119" s="442"/>
      <c r="AV119" s="442"/>
      <c r="AW119" s="442"/>
      <c r="AX119" s="442"/>
      <c r="AY119" s="442"/>
      <c r="AZ119" s="442"/>
    </row>
    <row r="120" spans="2:52" s="19" customFormat="1" ht="9.9499999999999993" hidden="1" customHeight="1" outlineLevel="1">
      <c r="B120" s="435"/>
      <c r="C120" s="437"/>
      <c r="D120" s="437"/>
      <c r="E120" s="437"/>
      <c r="F120" s="437"/>
      <c r="G120" s="666"/>
      <c r="H120" s="666"/>
      <c r="I120" s="666"/>
      <c r="J120" s="666"/>
      <c r="K120" s="666"/>
      <c r="L120" s="438"/>
      <c r="M120" s="438"/>
      <c r="N120" s="438"/>
      <c r="O120" s="438"/>
      <c r="P120" s="438"/>
      <c r="Q120" s="438"/>
      <c r="R120" s="438"/>
      <c r="S120" s="438"/>
      <c r="T120" s="439"/>
      <c r="U120" s="439"/>
      <c r="V120" s="439"/>
      <c r="W120" s="667"/>
      <c r="X120" s="668"/>
      <c r="Y120" s="668"/>
      <c r="Z120" s="668"/>
      <c r="AA120" s="668"/>
      <c r="AB120" s="668"/>
      <c r="AC120" s="668"/>
      <c r="AD120" s="668"/>
      <c r="AE120" s="668"/>
      <c r="AF120" s="668"/>
      <c r="AG120" s="668"/>
      <c r="AH120" s="668"/>
      <c r="AI120" s="668"/>
      <c r="AJ120" s="668"/>
      <c r="AK120" s="668"/>
      <c r="AL120" s="668"/>
      <c r="AM120" s="668"/>
      <c r="AN120" s="668"/>
      <c r="AO120" s="668"/>
      <c r="AP120" s="668"/>
      <c r="AQ120" s="668"/>
      <c r="AR120" s="668"/>
      <c r="AS120" s="668"/>
      <c r="AT120" s="668"/>
      <c r="AU120" s="668"/>
      <c r="AV120" s="668"/>
      <c r="AW120" s="668"/>
      <c r="AX120" s="668"/>
      <c r="AY120" s="668"/>
      <c r="AZ120" s="668"/>
    </row>
    <row r="121" spans="2:52" ht="20.100000000000001" customHeight="1" collapsed="1">
      <c r="B121" s="714">
        <f>B109+1</f>
        <v>10</v>
      </c>
      <c r="C121" s="1013"/>
      <c r="D121" s="1014"/>
      <c r="E121" s="1014"/>
      <c r="F121" s="1015"/>
      <c r="G121" s="1016"/>
      <c r="H121" s="1017"/>
      <c r="I121" s="1017"/>
      <c r="J121" s="1017"/>
      <c r="K121" s="1018"/>
      <c r="L121" s="701">
        <f t="shared" ref="L121:R121" si="36">SUM(L122:L131)</f>
        <v>0</v>
      </c>
      <c r="M121" s="702">
        <f t="shared" si="36"/>
        <v>0</v>
      </c>
      <c r="N121" s="703">
        <f t="shared" si="36"/>
        <v>0</v>
      </c>
      <c r="O121" s="703">
        <f t="shared" si="36"/>
        <v>0</v>
      </c>
      <c r="P121" s="702">
        <f t="shared" si="36"/>
        <v>0</v>
      </c>
      <c r="Q121" s="704">
        <f t="shared" si="36"/>
        <v>0</v>
      </c>
      <c r="R121" s="701">
        <f t="shared" si="36"/>
        <v>0</v>
      </c>
      <c r="S121" s="705">
        <v>1</v>
      </c>
      <c r="T121" s="706">
        <f>(S122*T122)+(S123*T123)+(S124*T124)+(S125*T125)+(S126*T126)+(S127*T127)+(S128*T128)+(S129*T129)+(S130*T130)+(S131*T131)</f>
        <v>0</v>
      </c>
      <c r="U121" s="665">
        <f t="shared" ref="U121:U131" si="37">S121*T121*(1+MGKZ)*(1+Gewinn)*(1+Sicherheit)</f>
        <v>0</v>
      </c>
      <c r="V121" s="643">
        <f t="shared" ref="V121:V131" si="38">R121*Fertigung</f>
        <v>0</v>
      </c>
      <c r="W121" s="50">
        <f t="shared" ref="W121:W131" si="39">L121*$E$6+M121*$M$6+N121*$M$7+O121*$M$8+P121*$E$7+Q121*$M$9+U121+V121</f>
        <v>0</v>
      </c>
      <c r="X121" s="442"/>
      <c r="Y121" s="442"/>
      <c r="Z121" s="442"/>
      <c r="AA121" s="442"/>
      <c r="AB121" s="442"/>
      <c r="AC121" s="442"/>
      <c r="AD121" s="442"/>
      <c r="AE121" s="442"/>
      <c r="AF121" s="442"/>
      <c r="AG121" s="442"/>
      <c r="AH121" s="442"/>
      <c r="AI121" s="442"/>
      <c r="AJ121" s="442"/>
      <c r="AK121" s="442"/>
      <c r="AL121" s="442"/>
      <c r="AM121" s="442"/>
      <c r="AN121" s="442"/>
      <c r="AO121" s="442"/>
      <c r="AP121" s="442"/>
      <c r="AQ121" s="442"/>
      <c r="AR121" s="442"/>
      <c r="AS121" s="442"/>
      <c r="AT121" s="442"/>
      <c r="AU121" s="442"/>
      <c r="AV121" s="442"/>
      <c r="AW121" s="442"/>
      <c r="AX121" s="442"/>
      <c r="AY121" s="442"/>
      <c r="AZ121" s="442"/>
    </row>
    <row r="122" spans="2:52" ht="20.100000000000001" hidden="1" customHeight="1" outlineLevel="1">
      <c r="B122" s="433"/>
      <c r="C122" s="1002"/>
      <c r="D122" s="1003"/>
      <c r="E122" s="1003"/>
      <c r="F122" s="1004"/>
      <c r="G122" s="1005"/>
      <c r="H122" s="1006"/>
      <c r="I122" s="1006"/>
      <c r="J122" s="1006"/>
      <c r="K122" s="1007"/>
      <c r="L122" s="715"/>
      <c r="M122" s="715"/>
      <c r="N122" s="715"/>
      <c r="O122" s="715"/>
      <c r="P122" s="715"/>
      <c r="Q122" s="715"/>
      <c r="R122" s="715"/>
      <c r="S122" s="716"/>
      <c r="T122" s="717"/>
      <c r="U122" s="720">
        <f t="shared" si="37"/>
        <v>0</v>
      </c>
      <c r="V122" s="721">
        <f t="shared" si="38"/>
        <v>0</v>
      </c>
      <c r="W122" s="722">
        <f t="shared" si="39"/>
        <v>0</v>
      </c>
      <c r="X122" s="442"/>
      <c r="Y122" s="442"/>
      <c r="Z122" s="442"/>
      <c r="AA122" s="442"/>
      <c r="AB122" s="442"/>
      <c r="AC122" s="442"/>
      <c r="AD122" s="442"/>
      <c r="AE122" s="442"/>
      <c r="AF122" s="442"/>
      <c r="AG122" s="442"/>
      <c r="AH122" s="442"/>
      <c r="AI122" s="442"/>
      <c r="AJ122" s="442"/>
      <c r="AK122" s="442"/>
      <c r="AL122" s="442"/>
      <c r="AM122" s="442"/>
      <c r="AN122" s="442"/>
      <c r="AO122" s="442"/>
      <c r="AP122" s="442"/>
      <c r="AQ122" s="442"/>
      <c r="AR122" s="442"/>
      <c r="AS122" s="442"/>
      <c r="AT122" s="442"/>
      <c r="AU122" s="442"/>
      <c r="AV122" s="442"/>
      <c r="AW122" s="442"/>
      <c r="AX122" s="442"/>
      <c r="AY122" s="442"/>
      <c r="AZ122" s="442"/>
    </row>
    <row r="123" spans="2:52" ht="20.100000000000001" hidden="1" customHeight="1" outlineLevel="1">
      <c r="B123" s="434"/>
      <c r="C123" s="1002"/>
      <c r="D123" s="1003"/>
      <c r="E123" s="1003"/>
      <c r="F123" s="1004"/>
      <c r="G123" s="1005"/>
      <c r="H123" s="1006"/>
      <c r="I123" s="1006"/>
      <c r="J123" s="1006"/>
      <c r="K123" s="1007"/>
      <c r="L123" s="715"/>
      <c r="M123" s="715"/>
      <c r="N123" s="715"/>
      <c r="O123" s="715"/>
      <c r="P123" s="715"/>
      <c r="Q123" s="715"/>
      <c r="R123" s="715"/>
      <c r="S123" s="716"/>
      <c r="T123" s="717"/>
      <c r="U123" s="720">
        <f t="shared" si="37"/>
        <v>0</v>
      </c>
      <c r="V123" s="721">
        <f t="shared" si="38"/>
        <v>0</v>
      </c>
      <c r="W123" s="722">
        <f t="shared" si="39"/>
        <v>0</v>
      </c>
      <c r="X123" s="442"/>
      <c r="Y123" s="442"/>
      <c r="Z123" s="442"/>
      <c r="AA123" s="442"/>
      <c r="AB123" s="442"/>
      <c r="AC123" s="442"/>
      <c r="AD123" s="442"/>
      <c r="AE123" s="442"/>
      <c r="AF123" s="442"/>
      <c r="AG123" s="442"/>
      <c r="AH123" s="442"/>
      <c r="AI123" s="442"/>
      <c r="AJ123" s="442"/>
      <c r="AK123" s="442"/>
      <c r="AL123" s="442"/>
      <c r="AM123" s="442"/>
      <c r="AN123" s="442"/>
      <c r="AO123" s="442"/>
      <c r="AP123" s="442"/>
      <c r="AQ123" s="442"/>
      <c r="AR123" s="442"/>
      <c r="AS123" s="442"/>
      <c r="AT123" s="442"/>
      <c r="AU123" s="442"/>
      <c r="AV123" s="442"/>
      <c r="AW123" s="442"/>
      <c r="AX123" s="442"/>
      <c r="AY123" s="442"/>
      <c r="AZ123" s="442"/>
    </row>
    <row r="124" spans="2:52" ht="20.100000000000001" hidden="1" customHeight="1" outlineLevel="1">
      <c r="B124" s="434"/>
      <c r="C124" s="1002"/>
      <c r="D124" s="1003"/>
      <c r="E124" s="1003"/>
      <c r="F124" s="1004"/>
      <c r="G124" s="1005"/>
      <c r="H124" s="1006"/>
      <c r="I124" s="1006"/>
      <c r="J124" s="1006"/>
      <c r="K124" s="1007"/>
      <c r="L124" s="715"/>
      <c r="M124" s="715"/>
      <c r="N124" s="715"/>
      <c r="O124" s="715"/>
      <c r="P124" s="715"/>
      <c r="Q124" s="715"/>
      <c r="R124" s="715"/>
      <c r="S124" s="716"/>
      <c r="T124" s="717"/>
      <c r="U124" s="720">
        <f t="shared" si="37"/>
        <v>0</v>
      </c>
      <c r="V124" s="721">
        <f t="shared" si="38"/>
        <v>0</v>
      </c>
      <c r="W124" s="722">
        <f t="shared" si="39"/>
        <v>0</v>
      </c>
      <c r="X124" s="442"/>
      <c r="Y124" s="442"/>
      <c r="Z124" s="442"/>
      <c r="AA124" s="442"/>
      <c r="AB124" s="442"/>
      <c r="AC124" s="442"/>
      <c r="AD124" s="442"/>
      <c r="AE124" s="442"/>
      <c r="AF124" s="442"/>
      <c r="AG124" s="442"/>
      <c r="AH124" s="442"/>
      <c r="AI124" s="442"/>
      <c r="AJ124" s="442"/>
      <c r="AK124" s="442"/>
      <c r="AL124" s="442"/>
      <c r="AM124" s="442"/>
      <c r="AN124" s="442"/>
      <c r="AO124" s="442"/>
      <c r="AP124" s="442"/>
      <c r="AQ124" s="442"/>
      <c r="AR124" s="442"/>
      <c r="AS124" s="442"/>
      <c r="AT124" s="442"/>
      <c r="AU124" s="442"/>
      <c r="AV124" s="442"/>
      <c r="AW124" s="442"/>
      <c r="AX124" s="442"/>
      <c r="AY124" s="442"/>
      <c r="AZ124" s="442"/>
    </row>
    <row r="125" spans="2:52" ht="20.100000000000001" hidden="1" customHeight="1" outlineLevel="1">
      <c r="B125" s="434"/>
      <c r="C125" s="1002"/>
      <c r="D125" s="1003"/>
      <c r="E125" s="1003"/>
      <c r="F125" s="1004"/>
      <c r="G125" s="1005"/>
      <c r="H125" s="1006"/>
      <c r="I125" s="1006"/>
      <c r="J125" s="1006"/>
      <c r="K125" s="1007"/>
      <c r="L125" s="715"/>
      <c r="M125" s="715"/>
      <c r="N125" s="715"/>
      <c r="O125" s="715"/>
      <c r="P125" s="715"/>
      <c r="Q125" s="715"/>
      <c r="R125" s="715"/>
      <c r="S125" s="716"/>
      <c r="T125" s="717"/>
      <c r="U125" s="720">
        <f t="shared" si="37"/>
        <v>0</v>
      </c>
      <c r="V125" s="721">
        <f t="shared" si="38"/>
        <v>0</v>
      </c>
      <c r="W125" s="722">
        <f t="shared" si="39"/>
        <v>0</v>
      </c>
      <c r="X125" s="442"/>
      <c r="Y125" s="442"/>
      <c r="Z125" s="442"/>
      <c r="AA125" s="442"/>
      <c r="AB125" s="442"/>
      <c r="AC125" s="442"/>
      <c r="AD125" s="442"/>
      <c r="AE125" s="442"/>
      <c r="AF125" s="442"/>
      <c r="AG125" s="442"/>
      <c r="AH125" s="442"/>
      <c r="AI125" s="442"/>
      <c r="AJ125" s="442"/>
      <c r="AK125" s="442"/>
      <c r="AL125" s="442"/>
      <c r="AM125" s="442"/>
      <c r="AN125" s="442"/>
      <c r="AO125" s="442"/>
      <c r="AP125" s="442"/>
      <c r="AQ125" s="442"/>
      <c r="AR125" s="442"/>
      <c r="AS125" s="442"/>
      <c r="AT125" s="442"/>
      <c r="AU125" s="442"/>
      <c r="AV125" s="442"/>
      <c r="AW125" s="442"/>
      <c r="AX125" s="442"/>
      <c r="AY125" s="442"/>
      <c r="AZ125" s="442"/>
    </row>
    <row r="126" spans="2:52" ht="20.100000000000001" hidden="1" customHeight="1" outlineLevel="1">
      <c r="B126" s="434"/>
      <c r="C126" s="1002"/>
      <c r="D126" s="1003"/>
      <c r="E126" s="1003"/>
      <c r="F126" s="1004"/>
      <c r="G126" s="1005"/>
      <c r="H126" s="1006"/>
      <c r="I126" s="1006"/>
      <c r="J126" s="1006"/>
      <c r="K126" s="1007"/>
      <c r="L126" s="715"/>
      <c r="M126" s="715"/>
      <c r="N126" s="715"/>
      <c r="O126" s="715"/>
      <c r="P126" s="715"/>
      <c r="Q126" s="715"/>
      <c r="R126" s="715"/>
      <c r="S126" s="716"/>
      <c r="T126" s="717"/>
      <c r="U126" s="720">
        <f t="shared" si="37"/>
        <v>0</v>
      </c>
      <c r="V126" s="721">
        <f t="shared" si="38"/>
        <v>0</v>
      </c>
      <c r="W126" s="722">
        <f t="shared" si="39"/>
        <v>0</v>
      </c>
      <c r="X126" s="442"/>
      <c r="Y126" s="442"/>
      <c r="Z126" s="442"/>
      <c r="AA126" s="442"/>
      <c r="AB126" s="442"/>
      <c r="AC126" s="442"/>
      <c r="AD126" s="442"/>
      <c r="AE126" s="442"/>
      <c r="AF126" s="442"/>
      <c r="AG126" s="442"/>
      <c r="AH126" s="442"/>
      <c r="AI126" s="442"/>
      <c r="AJ126" s="442"/>
      <c r="AK126" s="442"/>
      <c r="AL126" s="442"/>
      <c r="AM126" s="442"/>
      <c r="AN126" s="442"/>
      <c r="AO126" s="442"/>
      <c r="AP126" s="442"/>
      <c r="AQ126" s="442"/>
      <c r="AR126" s="442"/>
      <c r="AS126" s="442"/>
      <c r="AT126" s="442"/>
      <c r="AU126" s="442"/>
      <c r="AV126" s="442"/>
      <c r="AW126" s="442"/>
      <c r="AX126" s="442"/>
      <c r="AY126" s="442"/>
      <c r="AZ126" s="442"/>
    </row>
    <row r="127" spans="2:52" ht="20.100000000000001" hidden="1" customHeight="1" outlineLevel="1">
      <c r="B127" s="434"/>
      <c r="C127" s="1002"/>
      <c r="D127" s="1003"/>
      <c r="E127" s="1003"/>
      <c r="F127" s="1004"/>
      <c r="G127" s="1005"/>
      <c r="H127" s="1006"/>
      <c r="I127" s="1006"/>
      <c r="J127" s="1006"/>
      <c r="K127" s="1007"/>
      <c r="L127" s="715"/>
      <c r="M127" s="715"/>
      <c r="N127" s="715"/>
      <c r="O127" s="715"/>
      <c r="P127" s="715"/>
      <c r="Q127" s="715"/>
      <c r="R127" s="715"/>
      <c r="S127" s="716"/>
      <c r="T127" s="717"/>
      <c r="U127" s="720">
        <f t="shared" si="37"/>
        <v>0</v>
      </c>
      <c r="V127" s="721">
        <f t="shared" si="38"/>
        <v>0</v>
      </c>
      <c r="W127" s="722">
        <f t="shared" si="39"/>
        <v>0</v>
      </c>
      <c r="X127" s="442"/>
      <c r="Y127" s="442"/>
      <c r="Z127" s="442"/>
      <c r="AA127" s="442"/>
      <c r="AB127" s="442"/>
      <c r="AC127" s="442"/>
      <c r="AD127" s="442"/>
      <c r="AE127" s="442"/>
      <c r="AF127" s="442"/>
      <c r="AG127" s="442"/>
      <c r="AH127" s="442"/>
      <c r="AI127" s="442"/>
      <c r="AJ127" s="442"/>
      <c r="AK127" s="442"/>
      <c r="AL127" s="442"/>
      <c r="AM127" s="442"/>
      <c r="AN127" s="442"/>
      <c r="AO127" s="442"/>
      <c r="AP127" s="442"/>
      <c r="AQ127" s="442"/>
      <c r="AR127" s="442"/>
      <c r="AS127" s="442"/>
      <c r="AT127" s="442"/>
      <c r="AU127" s="442"/>
      <c r="AV127" s="442"/>
      <c r="AW127" s="442"/>
      <c r="AX127" s="442"/>
      <c r="AY127" s="442"/>
      <c r="AZ127" s="442"/>
    </row>
    <row r="128" spans="2:52" ht="20.100000000000001" hidden="1" customHeight="1" outlineLevel="1">
      <c r="B128" s="434"/>
      <c r="C128" s="1002"/>
      <c r="D128" s="1003"/>
      <c r="E128" s="1003"/>
      <c r="F128" s="1004"/>
      <c r="G128" s="1005"/>
      <c r="H128" s="1006"/>
      <c r="I128" s="1006"/>
      <c r="J128" s="1006"/>
      <c r="K128" s="1007"/>
      <c r="L128" s="715"/>
      <c r="M128" s="715"/>
      <c r="N128" s="715"/>
      <c r="O128" s="715"/>
      <c r="P128" s="715"/>
      <c r="Q128" s="715"/>
      <c r="R128" s="715"/>
      <c r="S128" s="716"/>
      <c r="T128" s="717"/>
      <c r="U128" s="720">
        <f t="shared" si="37"/>
        <v>0</v>
      </c>
      <c r="V128" s="721">
        <f t="shared" si="38"/>
        <v>0</v>
      </c>
      <c r="W128" s="722">
        <f t="shared" si="39"/>
        <v>0</v>
      </c>
      <c r="X128" s="442"/>
      <c r="Y128" s="442"/>
      <c r="Z128" s="442"/>
      <c r="AA128" s="442"/>
      <c r="AB128" s="442"/>
      <c r="AC128" s="442"/>
      <c r="AD128" s="442"/>
      <c r="AE128" s="442"/>
      <c r="AF128" s="442"/>
      <c r="AG128" s="442"/>
      <c r="AH128" s="442"/>
      <c r="AI128" s="442"/>
      <c r="AJ128" s="442"/>
      <c r="AK128" s="442"/>
      <c r="AL128" s="442"/>
      <c r="AM128" s="442"/>
      <c r="AN128" s="442"/>
      <c r="AO128" s="442"/>
      <c r="AP128" s="442"/>
      <c r="AQ128" s="442"/>
      <c r="AR128" s="442"/>
      <c r="AS128" s="442"/>
      <c r="AT128" s="442"/>
      <c r="AU128" s="442"/>
      <c r="AV128" s="442"/>
      <c r="AW128" s="442"/>
      <c r="AX128" s="442"/>
      <c r="AY128" s="442"/>
      <c r="AZ128" s="442"/>
    </row>
    <row r="129" spans="2:52" ht="20.100000000000001" hidden="1" customHeight="1" outlineLevel="1">
      <c r="B129" s="434"/>
      <c r="C129" s="1002"/>
      <c r="D129" s="1003"/>
      <c r="E129" s="1003"/>
      <c r="F129" s="1004"/>
      <c r="G129" s="1005"/>
      <c r="H129" s="1006"/>
      <c r="I129" s="1006"/>
      <c r="J129" s="1006"/>
      <c r="K129" s="1007"/>
      <c r="L129" s="715"/>
      <c r="M129" s="715"/>
      <c r="N129" s="715"/>
      <c r="O129" s="715"/>
      <c r="P129" s="715"/>
      <c r="Q129" s="715"/>
      <c r="R129" s="715"/>
      <c r="S129" s="716"/>
      <c r="T129" s="717"/>
      <c r="U129" s="720">
        <f t="shared" si="37"/>
        <v>0</v>
      </c>
      <c r="V129" s="721">
        <f t="shared" si="38"/>
        <v>0</v>
      </c>
      <c r="W129" s="722">
        <f t="shared" si="39"/>
        <v>0</v>
      </c>
      <c r="X129" s="442"/>
      <c r="Y129" s="442"/>
      <c r="Z129" s="442"/>
      <c r="AA129" s="442"/>
      <c r="AB129" s="442"/>
      <c r="AC129" s="442"/>
      <c r="AD129" s="442"/>
      <c r="AE129" s="442"/>
      <c r="AF129" s="442"/>
      <c r="AG129" s="442"/>
      <c r="AH129" s="442"/>
      <c r="AI129" s="442"/>
      <c r="AJ129" s="442"/>
      <c r="AK129" s="442"/>
      <c r="AL129" s="442"/>
      <c r="AM129" s="442"/>
      <c r="AN129" s="442"/>
      <c r="AO129" s="442"/>
      <c r="AP129" s="442"/>
      <c r="AQ129" s="442"/>
      <c r="AR129" s="442"/>
      <c r="AS129" s="442"/>
      <c r="AT129" s="442"/>
      <c r="AU129" s="442"/>
      <c r="AV129" s="442"/>
      <c r="AW129" s="442"/>
      <c r="AX129" s="442"/>
      <c r="AY129" s="442"/>
      <c r="AZ129" s="442"/>
    </row>
    <row r="130" spans="2:52" ht="20.100000000000001" hidden="1" customHeight="1" outlineLevel="1">
      <c r="B130" s="434"/>
      <c r="C130" s="1002"/>
      <c r="D130" s="1003"/>
      <c r="E130" s="1003"/>
      <c r="F130" s="1004"/>
      <c r="G130" s="1005"/>
      <c r="H130" s="1006"/>
      <c r="I130" s="1006"/>
      <c r="J130" s="1006"/>
      <c r="K130" s="1007"/>
      <c r="L130" s="715"/>
      <c r="M130" s="715"/>
      <c r="N130" s="715"/>
      <c r="O130" s="715"/>
      <c r="P130" s="715"/>
      <c r="Q130" s="715"/>
      <c r="R130" s="715"/>
      <c r="S130" s="716"/>
      <c r="T130" s="717"/>
      <c r="U130" s="720">
        <f t="shared" si="37"/>
        <v>0</v>
      </c>
      <c r="V130" s="721">
        <f t="shared" si="38"/>
        <v>0</v>
      </c>
      <c r="W130" s="722">
        <f t="shared" si="39"/>
        <v>0</v>
      </c>
      <c r="X130" s="442"/>
      <c r="Y130" s="442"/>
      <c r="Z130" s="442"/>
      <c r="AA130" s="442"/>
      <c r="AB130" s="442"/>
      <c r="AC130" s="442"/>
      <c r="AD130" s="442"/>
      <c r="AE130" s="442"/>
      <c r="AF130" s="442"/>
      <c r="AG130" s="442"/>
      <c r="AH130" s="442"/>
      <c r="AI130" s="442"/>
      <c r="AJ130" s="442"/>
      <c r="AK130" s="442"/>
      <c r="AL130" s="442"/>
      <c r="AM130" s="442"/>
      <c r="AN130" s="442"/>
      <c r="AO130" s="442"/>
      <c r="AP130" s="442"/>
      <c r="AQ130" s="442"/>
      <c r="AR130" s="442"/>
      <c r="AS130" s="442"/>
      <c r="AT130" s="442"/>
      <c r="AU130" s="442"/>
      <c r="AV130" s="442"/>
      <c r="AW130" s="442"/>
      <c r="AX130" s="442"/>
      <c r="AY130" s="442"/>
      <c r="AZ130" s="442"/>
    </row>
    <row r="131" spans="2:52" ht="20.100000000000001" hidden="1" customHeight="1" outlineLevel="1">
      <c r="B131" s="434"/>
      <c r="C131" s="1002"/>
      <c r="D131" s="1003"/>
      <c r="E131" s="1003"/>
      <c r="F131" s="1004"/>
      <c r="G131" s="1005"/>
      <c r="H131" s="1006"/>
      <c r="I131" s="1006"/>
      <c r="J131" s="1006"/>
      <c r="K131" s="1007"/>
      <c r="L131" s="715"/>
      <c r="M131" s="715"/>
      <c r="N131" s="715"/>
      <c r="O131" s="715"/>
      <c r="P131" s="715"/>
      <c r="Q131" s="715"/>
      <c r="R131" s="715"/>
      <c r="S131" s="716"/>
      <c r="T131" s="717"/>
      <c r="U131" s="720">
        <f t="shared" si="37"/>
        <v>0</v>
      </c>
      <c r="V131" s="721">
        <f t="shared" si="38"/>
        <v>0</v>
      </c>
      <c r="W131" s="722">
        <f t="shared" si="39"/>
        <v>0</v>
      </c>
      <c r="X131" s="442"/>
      <c r="Y131" s="442"/>
      <c r="Z131" s="442"/>
      <c r="AA131" s="442"/>
      <c r="AB131" s="442"/>
      <c r="AC131" s="442"/>
      <c r="AD131" s="442"/>
      <c r="AE131" s="442"/>
      <c r="AF131" s="442"/>
      <c r="AG131" s="442"/>
      <c r="AH131" s="442"/>
      <c r="AI131" s="442"/>
      <c r="AJ131" s="442"/>
      <c r="AK131" s="442"/>
      <c r="AL131" s="442"/>
      <c r="AM131" s="442"/>
      <c r="AN131" s="442"/>
      <c r="AO131" s="442"/>
      <c r="AP131" s="442"/>
      <c r="AQ131" s="442"/>
      <c r="AR131" s="442"/>
      <c r="AS131" s="442"/>
      <c r="AT131" s="442"/>
      <c r="AU131" s="442"/>
      <c r="AV131" s="442"/>
      <c r="AW131" s="442"/>
      <c r="AX131" s="442"/>
      <c r="AY131" s="442"/>
      <c r="AZ131" s="442"/>
    </row>
    <row r="132" spans="2:52" s="19" customFormat="1" ht="9.9499999999999993" hidden="1" customHeight="1" outlineLevel="1">
      <c r="B132" s="435"/>
      <c r="C132" s="437"/>
      <c r="D132" s="437"/>
      <c r="E132" s="437"/>
      <c r="F132" s="437"/>
      <c r="G132" s="666"/>
      <c r="H132" s="666"/>
      <c r="I132" s="666"/>
      <c r="J132" s="666"/>
      <c r="K132" s="666"/>
      <c r="L132" s="438"/>
      <c r="M132" s="438"/>
      <c r="N132" s="438"/>
      <c r="O132" s="438"/>
      <c r="P132" s="438"/>
      <c r="Q132" s="438"/>
      <c r="R132" s="438"/>
      <c r="S132" s="438"/>
      <c r="T132" s="439"/>
      <c r="U132" s="439"/>
      <c r="V132" s="439"/>
      <c r="W132" s="667"/>
      <c r="X132" s="668"/>
      <c r="Y132" s="668"/>
      <c r="Z132" s="668"/>
      <c r="AA132" s="668"/>
      <c r="AB132" s="668"/>
      <c r="AC132" s="668"/>
      <c r="AD132" s="668"/>
      <c r="AE132" s="668"/>
      <c r="AF132" s="668"/>
      <c r="AG132" s="668"/>
      <c r="AH132" s="668"/>
      <c r="AI132" s="668"/>
      <c r="AJ132" s="668"/>
      <c r="AK132" s="668"/>
      <c r="AL132" s="668"/>
      <c r="AM132" s="668"/>
      <c r="AN132" s="668"/>
      <c r="AO132" s="668"/>
      <c r="AP132" s="668"/>
      <c r="AQ132" s="668"/>
      <c r="AR132" s="668"/>
      <c r="AS132" s="668"/>
      <c r="AT132" s="668"/>
      <c r="AU132" s="668"/>
      <c r="AV132" s="668"/>
      <c r="AW132" s="668"/>
      <c r="AX132" s="668"/>
      <c r="AY132" s="668"/>
      <c r="AZ132" s="668"/>
    </row>
    <row r="133" spans="2:52" ht="20.100000000000001" customHeight="1" collapsed="1">
      <c r="B133" s="714">
        <f>B121+1</f>
        <v>11</v>
      </c>
      <c r="C133" s="1013"/>
      <c r="D133" s="1014"/>
      <c r="E133" s="1014"/>
      <c r="F133" s="1015"/>
      <c r="G133" s="1016"/>
      <c r="H133" s="1017"/>
      <c r="I133" s="1017"/>
      <c r="J133" s="1017"/>
      <c r="K133" s="1018"/>
      <c r="L133" s="701">
        <f t="shared" ref="L133:R133" si="40">SUM(L134:L143)</f>
        <v>0</v>
      </c>
      <c r="M133" s="702">
        <f t="shared" si="40"/>
        <v>0</v>
      </c>
      <c r="N133" s="703">
        <f t="shared" si="40"/>
        <v>0</v>
      </c>
      <c r="O133" s="703">
        <f t="shared" si="40"/>
        <v>0</v>
      </c>
      <c r="P133" s="702">
        <f t="shared" si="40"/>
        <v>0</v>
      </c>
      <c r="Q133" s="704">
        <f t="shared" si="40"/>
        <v>0</v>
      </c>
      <c r="R133" s="701">
        <f t="shared" si="40"/>
        <v>0</v>
      </c>
      <c r="S133" s="705">
        <v>1</v>
      </c>
      <c r="T133" s="706">
        <f>(S134*T134)+(S135*T135)+(S136*T136)+(S137*T137)+(S138*T138)+(S139*T139)+(S140*T140)+(S141*T141)+(S142*T142)+(S143*T143)</f>
        <v>0</v>
      </c>
      <c r="U133" s="665">
        <f t="shared" ref="U133:U143" si="41">S133*T133*(1+MGKZ)*(1+Gewinn)*(1+Sicherheit)</f>
        <v>0</v>
      </c>
      <c r="V133" s="643">
        <f t="shared" ref="V133:V143" si="42">R133*Fertigung</f>
        <v>0</v>
      </c>
      <c r="W133" s="50">
        <f t="shared" ref="W133:W143" si="43">L133*$E$6+M133*$M$6+N133*$M$7+O133*$M$8+P133*$E$7+Q133*$M$9+U133+V133</f>
        <v>0</v>
      </c>
      <c r="X133" s="442"/>
      <c r="Y133" s="442"/>
      <c r="Z133" s="442"/>
      <c r="AA133" s="442"/>
      <c r="AB133" s="442"/>
      <c r="AC133" s="442"/>
      <c r="AD133" s="442"/>
      <c r="AE133" s="442"/>
      <c r="AF133" s="442"/>
      <c r="AG133" s="442"/>
      <c r="AH133" s="442"/>
      <c r="AI133" s="442"/>
      <c r="AJ133" s="442"/>
      <c r="AK133" s="442"/>
      <c r="AL133" s="442"/>
      <c r="AM133" s="442"/>
      <c r="AN133" s="442"/>
      <c r="AO133" s="442"/>
      <c r="AP133" s="442"/>
      <c r="AQ133" s="442"/>
      <c r="AR133" s="442"/>
      <c r="AS133" s="442"/>
      <c r="AT133" s="442"/>
      <c r="AU133" s="442"/>
      <c r="AV133" s="442"/>
      <c r="AW133" s="442"/>
      <c r="AX133" s="442"/>
      <c r="AY133" s="442"/>
      <c r="AZ133" s="442"/>
    </row>
    <row r="134" spans="2:52" ht="20.100000000000001" hidden="1" customHeight="1" outlineLevel="1">
      <c r="B134" s="433"/>
      <c r="C134" s="1002"/>
      <c r="D134" s="1003"/>
      <c r="E134" s="1003"/>
      <c r="F134" s="1004"/>
      <c r="G134" s="1005"/>
      <c r="H134" s="1006"/>
      <c r="I134" s="1006"/>
      <c r="J134" s="1006"/>
      <c r="K134" s="1007"/>
      <c r="L134" s="715"/>
      <c r="M134" s="715"/>
      <c r="N134" s="715"/>
      <c r="O134" s="715"/>
      <c r="P134" s="715"/>
      <c r="Q134" s="715"/>
      <c r="R134" s="715"/>
      <c r="S134" s="716"/>
      <c r="T134" s="717"/>
      <c r="U134" s="720">
        <f t="shared" si="41"/>
        <v>0</v>
      </c>
      <c r="V134" s="721">
        <f t="shared" si="42"/>
        <v>0</v>
      </c>
      <c r="W134" s="722">
        <f t="shared" si="43"/>
        <v>0</v>
      </c>
      <c r="X134" s="442"/>
      <c r="Y134" s="442"/>
      <c r="Z134" s="442"/>
      <c r="AA134" s="442"/>
      <c r="AB134" s="442"/>
      <c r="AC134" s="442"/>
      <c r="AD134" s="442"/>
      <c r="AE134" s="442"/>
      <c r="AF134" s="442"/>
      <c r="AG134" s="442"/>
      <c r="AH134" s="442"/>
      <c r="AI134" s="442"/>
      <c r="AJ134" s="442"/>
      <c r="AK134" s="442"/>
      <c r="AL134" s="442"/>
      <c r="AM134" s="442"/>
      <c r="AN134" s="442"/>
      <c r="AO134" s="442"/>
      <c r="AP134" s="442"/>
      <c r="AQ134" s="442"/>
      <c r="AR134" s="442"/>
      <c r="AS134" s="442"/>
      <c r="AT134" s="442"/>
      <c r="AU134" s="442"/>
      <c r="AV134" s="442"/>
      <c r="AW134" s="442"/>
      <c r="AX134" s="442"/>
      <c r="AY134" s="442"/>
      <c r="AZ134" s="442"/>
    </row>
    <row r="135" spans="2:52" ht="20.100000000000001" hidden="1" customHeight="1" outlineLevel="1">
      <c r="B135" s="434"/>
      <c r="C135" s="1002"/>
      <c r="D135" s="1003"/>
      <c r="E135" s="1003"/>
      <c r="F135" s="1004"/>
      <c r="G135" s="1005"/>
      <c r="H135" s="1006"/>
      <c r="I135" s="1006"/>
      <c r="J135" s="1006"/>
      <c r="K135" s="1007"/>
      <c r="L135" s="715"/>
      <c r="M135" s="715"/>
      <c r="N135" s="715"/>
      <c r="O135" s="715"/>
      <c r="P135" s="715"/>
      <c r="Q135" s="715"/>
      <c r="R135" s="715"/>
      <c r="S135" s="716"/>
      <c r="T135" s="717"/>
      <c r="U135" s="720">
        <f t="shared" si="41"/>
        <v>0</v>
      </c>
      <c r="V135" s="721">
        <f t="shared" si="42"/>
        <v>0</v>
      </c>
      <c r="W135" s="722">
        <f t="shared" si="43"/>
        <v>0</v>
      </c>
      <c r="X135" s="442"/>
      <c r="Y135" s="442"/>
      <c r="Z135" s="442"/>
      <c r="AA135" s="442"/>
      <c r="AB135" s="442"/>
      <c r="AC135" s="442"/>
      <c r="AD135" s="442"/>
      <c r="AE135" s="442"/>
      <c r="AF135" s="442"/>
      <c r="AG135" s="442"/>
      <c r="AH135" s="442"/>
      <c r="AI135" s="442"/>
      <c r="AJ135" s="442"/>
      <c r="AK135" s="442"/>
      <c r="AL135" s="442"/>
      <c r="AM135" s="442"/>
      <c r="AN135" s="442"/>
      <c r="AO135" s="442"/>
      <c r="AP135" s="442"/>
      <c r="AQ135" s="442"/>
      <c r="AR135" s="442"/>
      <c r="AS135" s="442"/>
      <c r="AT135" s="442"/>
      <c r="AU135" s="442"/>
      <c r="AV135" s="442"/>
      <c r="AW135" s="442"/>
      <c r="AX135" s="442"/>
      <c r="AY135" s="442"/>
      <c r="AZ135" s="442"/>
    </row>
    <row r="136" spans="2:52" ht="20.100000000000001" hidden="1" customHeight="1" outlineLevel="1">
      <c r="B136" s="434"/>
      <c r="C136" s="1002"/>
      <c r="D136" s="1003"/>
      <c r="E136" s="1003"/>
      <c r="F136" s="1004"/>
      <c r="G136" s="1005"/>
      <c r="H136" s="1006"/>
      <c r="I136" s="1006"/>
      <c r="J136" s="1006"/>
      <c r="K136" s="1007"/>
      <c r="L136" s="715"/>
      <c r="M136" s="715"/>
      <c r="N136" s="715"/>
      <c r="O136" s="715"/>
      <c r="P136" s="715"/>
      <c r="Q136" s="715"/>
      <c r="R136" s="715"/>
      <c r="S136" s="716"/>
      <c r="T136" s="717"/>
      <c r="U136" s="720">
        <f t="shared" si="41"/>
        <v>0</v>
      </c>
      <c r="V136" s="721">
        <f t="shared" si="42"/>
        <v>0</v>
      </c>
      <c r="W136" s="722">
        <f t="shared" si="43"/>
        <v>0</v>
      </c>
      <c r="X136" s="442"/>
      <c r="Y136" s="442"/>
      <c r="Z136" s="442"/>
      <c r="AA136" s="442"/>
      <c r="AB136" s="442"/>
      <c r="AC136" s="442"/>
      <c r="AD136" s="442"/>
      <c r="AE136" s="442"/>
      <c r="AF136" s="442"/>
      <c r="AG136" s="442"/>
      <c r="AH136" s="442"/>
      <c r="AI136" s="442"/>
      <c r="AJ136" s="442"/>
      <c r="AK136" s="442"/>
      <c r="AL136" s="442"/>
      <c r="AM136" s="442"/>
      <c r="AN136" s="442"/>
      <c r="AO136" s="442"/>
      <c r="AP136" s="442"/>
      <c r="AQ136" s="442"/>
      <c r="AR136" s="442"/>
      <c r="AS136" s="442"/>
      <c r="AT136" s="442"/>
      <c r="AU136" s="442"/>
      <c r="AV136" s="442"/>
      <c r="AW136" s="442"/>
      <c r="AX136" s="442"/>
      <c r="AY136" s="442"/>
      <c r="AZ136" s="442"/>
    </row>
    <row r="137" spans="2:52" ht="20.100000000000001" hidden="1" customHeight="1" outlineLevel="1">
      <c r="B137" s="434"/>
      <c r="C137" s="1002"/>
      <c r="D137" s="1003"/>
      <c r="E137" s="1003"/>
      <c r="F137" s="1004"/>
      <c r="G137" s="1005"/>
      <c r="H137" s="1006"/>
      <c r="I137" s="1006"/>
      <c r="J137" s="1006"/>
      <c r="K137" s="1007"/>
      <c r="L137" s="715"/>
      <c r="M137" s="715"/>
      <c r="N137" s="715"/>
      <c r="O137" s="715"/>
      <c r="P137" s="715"/>
      <c r="Q137" s="715"/>
      <c r="R137" s="715"/>
      <c r="S137" s="716"/>
      <c r="T137" s="717"/>
      <c r="U137" s="720">
        <f t="shared" si="41"/>
        <v>0</v>
      </c>
      <c r="V137" s="721">
        <f t="shared" si="42"/>
        <v>0</v>
      </c>
      <c r="W137" s="722">
        <f t="shared" si="43"/>
        <v>0</v>
      </c>
      <c r="X137" s="442"/>
      <c r="Y137" s="442"/>
      <c r="Z137" s="442"/>
      <c r="AA137" s="442"/>
      <c r="AB137" s="442"/>
      <c r="AC137" s="442"/>
      <c r="AD137" s="442"/>
      <c r="AE137" s="442"/>
      <c r="AF137" s="442"/>
      <c r="AG137" s="442"/>
      <c r="AH137" s="442"/>
      <c r="AI137" s="442"/>
      <c r="AJ137" s="442"/>
      <c r="AK137" s="442"/>
      <c r="AL137" s="442"/>
      <c r="AM137" s="442"/>
      <c r="AN137" s="442"/>
      <c r="AO137" s="442"/>
      <c r="AP137" s="442"/>
      <c r="AQ137" s="442"/>
      <c r="AR137" s="442"/>
      <c r="AS137" s="442"/>
      <c r="AT137" s="442"/>
      <c r="AU137" s="442"/>
      <c r="AV137" s="442"/>
      <c r="AW137" s="442"/>
      <c r="AX137" s="442"/>
      <c r="AY137" s="442"/>
      <c r="AZ137" s="442"/>
    </row>
    <row r="138" spans="2:52" ht="20.100000000000001" hidden="1" customHeight="1" outlineLevel="1">
      <c r="B138" s="434"/>
      <c r="C138" s="1002"/>
      <c r="D138" s="1003"/>
      <c r="E138" s="1003"/>
      <c r="F138" s="1004"/>
      <c r="G138" s="1005"/>
      <c r="H138" s="1006"/>
      <c r="I138" s="1006"/>
      <c r="J138" s="1006"/>
      <c r="K138" s="1007"/>
      <c r="L138" s="715"/>
      <c r="M138" s="715"/>
      <c r="N138" s="715"/>
      <c r="O138" s="715"/>
      <c r="P138" s="715"/>
      <c r="Q138" s="715"/>
      <c r="R138" s="715"/>
      <c r="S138" s="716"/>
      <c r="T138" s="717"/>
      <c r="U138" s="720">
        <f t="shared" si="41"/>
        <v>0</v>
      </c>
      <c r="V138" s="721">
        <f t="shared" si="42"/>
        <v>0</v>
      </c>
      <c r="W138" s="722">
        <f t="shared" si="43"/>
        <v>0</v>
      </c>
      <c r="X138" s="442"/>
      <c r="Y138" s="442"/>
      <c r="Z138" s="442"/>
      <c r="AA138" s="442"/>
      <c r="AB138" s="442"/>
      <c r="AC138" s="442"/>
      <c r="AD138" s="442"/>
      <c r="AE138" s="442"/>
      <c r="AF138" s="442"/>
      <c r="AG138" s="442"/>
      <c r="AH138" s="442"/>
      <c r="AI138" s="442"/>
      <c r="AJ138" s="442"/>
      <c r="AK138" s="442"/>
      <c r="AL138" s="442"/>
      <c r="AM138" s="442"/>
      <c r="AN138" s="442"/>
      <c r="AO138" s="442"/>
      <c r="AP138" s="442"/>
      <c r="AQ138" s="442"/>
      <c r="AR138" s="442"/>
      <c r="AS138" s="442"/>
      <c r="AT138" s="442"/>
      <c r="AU138" s="442"/>
      <c r="AV138" s="442"/>
      <c r="AW138" s="442"/>
      <c r="AX138" s="442"/>
      <c r="AY138" s="442"/>
      <c r="AZ138" s="442"/>
    </row>
    <row r="139" spans="2:52" ht="20.100000000000001" hidden="1" customHeight="1" outlineLevel="1">
      <c r="B139" s="434"/>
      <c r="C139" s="1002"/>
      <c r="D139" s="1003"/>
      <c r="E139" s="1003"/>
      <c r="F139" s="1004"/>
      <c r="G139" s="1005"/>
      <c r="H139" s="1006"/>
      <c r="I139" s="1006"/>
      <c r="J139" s="1006"/>
      <c r="K139" s="1007"/>
      <c r="L139" s="715"/>
      <c r="M139" s="715"/>
      <c r="N139" s="715"/>
      <c r="O139" s="715"/>
      <c r="P139" s="715"/>
      <c r="Q139" s="715"/>
      <c r="R139" s="715"/>
      <c r="S139" s="716"/>
      <c r="T139" s="717"/>
      <c r="U139" s="720">
        <f t="shared" si="41"/>
        <v>0</v>
      </c>
      <c r="V139" s="721">
        <f t="shared" si="42"/>
        <v>0</v>
      </c>
      <c r="W139" s="722">
        <f t="shared" si="43"/>
        <v>0</v>
      </c>
      <c r="X139" s="442"/>
      <c r="Y139" s="442"/>
      <c r="Z139" s="442"/>
      <c r="AA139" s="442"/>
      <c r="AB139" s="442"/>
      <c r="AC139" s="442"/>
      <c r="AD139" s="442"/>
      <c r="AE139" s="442"/>
      <c r="AF139" s="442"/>
      <c r="AG139" s="442"/>
      <c r="AH139" s="442"/>
      <c r="AI139" s="442"/>
      <c r="AJ139" s="442"/>
      <c r="AK139" s="442"/>
      <c r="AL139" s="442"/>
      <c r="AM139" s="442"/>
      <c r="AN139" s="442"/>
      <c r="AO139" s="442"/>
      <c r="AP139" s="442"/>
      <c r="AQ139" s="442"/>
      <c r="AR139" s="442"/>
      <c r="AS139" s="442"/>
      <c r="AT139" s="442"/>
      <c r="AU139" s="442"/>
      <c r="AV139" s="442"/>
      <c r="AW139" s="442"/>
      <c r="AX139" s="442"/>
      <c r="AY139" s="442"/>
      <c r="AZ139" s="442"/>
    </row>
    <row r="140" spans="2:52" ht="20.100000000000001" hidden="1" customHeight="1" outlineLevel="1">
      <c r="B140" s="434"/>
      <c r="C140" s="1002"/>
      <c r="D140" s="1003"/>
      <c r="E140" s="1003"/>
      <c r="F140" s="1004"/>
      <c r="G140" s="1005"/>
      <c r="H140" s="1006"/>
      <c r="I140" s="1006"/>
      <c r="J140" s="1006"/>
      <c r="K140" s="1007"/>
      <c r="L140" s="715"/>
      <c r="M140" s="715"/>
      <c r="N140" s="715"/>
      <c r="O140" s="715"/>
      <c r="P140" s="715"/>
      <c r="Q140" s="715"/>
      <c r="R140" s="715"/>
      <c r="S140" s="716"/>
      <c r="T140" s="717"/>
      <c r="U140" s="720">
        <f t="shared" si="41"/>
        <v>0</v>
      </c>
      <c r="V140" s="721">
        <f t="shared" si="42"/>
        <v>0</v>
      </c>
      <c r="W140" s="722">
        <f t="shared" si="43"/>
        <v>0</v>
      </c>
      <c r="X140" s="442"/>
      <c r="Y140" s="442"/>
      <c r="Z140" s="442"/>
      <c r="AA140" s="442"/>
      <c r="AB140" s="442"/>
      <c r="AC140" s="442"/>
      <c r="AD140" s="442"/>
      <c r="AE140" s="442"/>
      <c r="AF140" s="442"/>
      <c r="AG140" s="442"/>
      <c r="AH140" s="442"/>
      <c r="AI140" s="442"/>
      <c r="AJ140" s="442"/>
      <c r="AK140" s="442"/>
      <c r="AL140" s="442"/>
      <c r="AM140" s="442"/>
      <c r="AN140" s="442"/>
      <c r="AO140" s="442"/>
      <c r="AP140" s="442"/>
      <c r="AQ140" s="442"/>
      <c r="AR140" s="442"/>
      <c r="AS140" s="442"/>
      <c r="AT140" s="442"/>
      <c r="AU140" s="442"/>
      <c r="AV140" s="442"/>
      <c r="AW140" s="442"/>
      <c r="AX140" s="442"/>
      <c r="AY140" s="442"/>
      <c r="AZ140" s="442"/>
    </row>
    <row r="141" spans="2:52" ht="20.100000000000001" hidden="1" customHeight="1" outlineLevel="1">
      <c r="B141" s="434"/>
      <c r="C141" s="1002"/>
      <c r="D141" s="1003"/>
      <c r="E141" s="1003"/>
      <c r="F141" s="1004"/>
      <c r="G141" s="1005"/>
      <c r="H141" s="1006"/>
      <c r="I141" s="1006"/>
      <c r="J141" s="1006"/>
      <c r="K141" s="1007"/>
      <c r="L141" s="715"/>
      <c r="M141" s="715"/>
      <c r="N141" s="715"/>
      <c r="O141" s="715"/>
      <c r="P141" s="715"/>
      <c r="Q141" s="715"/>
      <c r="R141" s="715"/>
      <c r="S141" s="716"/>
      <c r="T141" s="717"/>
      <c r="U141" s="720">
        <f t="shared" si="41"/>
        <v>0</v>
      </c>
      <c r="V141" s="721">
        <f t="shared" si="42"/>
        <v>0</v>
      </c>
      <c r="W141" s="722">
        <f t="shared" si="43"/>
        <v>0</v>
      </c>
      <c r="X141" s="442"/>
      <c r="Y141" s="442"/>
      <c r="Z141" s="442"/>
      <c r="AA141" s="442"/>
      <c r="AB141" s="442"/>
      <c r="AC141" s="442"/>
      <c r="AD141" s="442"/>
      <c r="AE141" s="442"/>
      <c r="AF141" s="442"/>
      <c r="AG141" s="442"/>
      <c r="AH141" s="442"/>
      <c r="AI141" s="442"/>
      <c r="AJ141" s="442"/>
      <c r="AK141" s="442"/>
      <c r="AL141" s="442"/>
      <c r="AM141" s="442"/>
      <c r="AN141" s="442"/>
      <c r="AO141" s="442"/>
      <c r="AP141" s="442"/>
      <c r="AQ141" s="442"/>
      <c r="AR141" s="442"/>
      <c r="AS141" s="442"/>
      <c r="AT141" s="442"/>
      <c r="AU141" s="442"/>
      <c r="AV141" s="442"/>
      <c r="AW141" s="442"/>
      <c r="AX141" s="442"/>
      <c r="AY141" s="442"/>
      <c r="AZ141" s="442"/>
    </row>
    <row r="142" spans="2:52" ht="20.100000000000001" hidden="1" customHeight="1" outlineLevel="1">
      <c r="B142" s="434"/>
      <c r="C142" s="1002"/>
      <c r="D142" s="1003"/>
      <c r="E142" s="1003"/>
      <c r="F142" s="1004"/>
      <c r="G142" s="1005"/>
      <c r="H142" s="1006"/>
      <c r="I142" s="1006"/>
      <c r="J142" s="1006"/>
      <c r="K142" s="1007"/>
      <c r="L142" s="715"/>
      <c r="M142" s="715"/>
      <c r="N142" s="715"/>
      <c r="O142" s="715"/>
      <c r="P142" s="715"/>
      <c r="Q142" s="715"/>
      <c r="R142" s="715"/>
      <c r="S142" s="716"/>
      <c r="T142" s="717"/>
      <c r="U142" s="720">
        <f t="shared" si="41"/>
        <v>0</v>
      </c>
      <c r="V142" s="721">
        <f t="shared" si="42"/>
        <v>0</v>
      </c>
      <c r="W142" s="722">
        <f t="shared" si="43"/>
        <v>0</v>
      </c>
      <c r="X142" s="442"/>
      <c r="Y142" s="442"/>
      <c r="Z142" s="442"/>
      <c r="AA142" s="442"/>
      <c r="AB142" s="442"/>
      <c r="AC142" s="442"/>
      <c r="AD142" s="442"/>
      <c r="AE142" s="442"/>
      <c r="AF142" s="442"/>
      <c r="AG142" s="442"/>
      <c r="AH142" s="442"/>
      <c r="AI142" s="442"/>
      <c r="AJ142" s="442"/>
      <c r="AK142" s="442"/>
      <c r="AL142" s="442"/>
      <c r="AM142" s="442"/>
      <c r="AN142" s="442"/>
      <c r="AO142" s="442"/>
      <c r="AP142" s="442"/>
      <c r="AQ142" s="442"/>
      <c r="AR142" s="442"/>
      <c r="AS142" s="442"/>
      <c r="AT142" s="442"/>
      <c r="AU142" s="442"/>
      <c r="AV142" s="442"/>
      <c r="AW142" s="442"/>
      <c r="AX142" s="442"/>
      <c r="AY142" s="442"/>
      <c r="AZ142" s="442"/>
    </row>
    <row r="143" spans="2:52" ht="20.100000000000001" hidden="1" customHeight="1" outlineLevel="1">
      <c r="B143" s="434"/>
      <c r="C143" s="1002"/>
      <c r="D143" s="1003"/>
      <c r="E143" s="1003"/>
      <c r="F143" s="1004"/>
      <c r="G143" s="1005"/>
      <c r="H143" s="1006"/>
      <c r="I143" s="1006"/>
      <c r="J143" s="1006"/>
      <c r="K143" s="1007"/>
      <c r="L143" s="715"/>
      <c r="M143" s="715"/>
      <c r="N143" s="715"/>
      <c r="O143" s="715"/>
      <c r="P143" s="715"/>
      <c r="Q143" s="715"/>
      <c r="R143" s="715"/>
      <c r="S143" s="716"/>
      <c r="T143" s="717"/>
      <c r="U143" s="720">
        <f t="shared" si="41"/>
        <v>0</v>
      </c>
      <c r="V143" s="721">
        <f t="shared" si="42"/>
        <v>0</v>
      </c>
      <c r="W143" s="722">
        <f t="shared" si="43"/>
        <v>0</v>
      </c>
      <c r="X143" s="442"/>
      <c r="Y143" s="442"/>
      <c r="Z143" s="442"/>
      <c r="AA143" s="442"/>
      <c r="AB143" s="442"/>
      <c r="AC143" s="442"/>
      <c r="AD143" s="442"/>
      <c r="AE143" s="442"/>
      <c r="AF143" s="442"/>
      <c r="AG143" s="442"/>
      <c r="AH143" s="442"/>
      <c r="AI143" s="442"/>
      <c r="AJ143" s="442"/>
      <c r="AK143" s="442"/>
      <c r="AL143" s="442"/>
      <c r="AM143" s="442"/>
      <c r="AN143" s="442"/>
      <c r="AO143" s="442"/>
      <c r="AP143" s="442"/>
      <c r="AQ143" s="442"/>
      <c r="AR143" s="442"/>
      <c r="AS143" s="442"/>
      <c r="AT143" s="442"/>
      <c r="AU143" s="442"/>
      <c r="AV143" s="442"/>
      <c r="AW143" s="442"/>
      <c r="AX143" s="442"/>
      <c r="AY143" s="442"/>
      <c r="AZ143" s="442"/>
    </row>
    <row r="144" spans="2:52" s="19" customFormat="1" ht="9.9499999999999993" hidden="1" customHeight="1" outlineLevel="1">
      <c r="B144" s="435"/>
      <c r="C144" s="437"/>
      <c r="D144" s="437"/>
      <c r="E144" s="437"/>
      <c r="F144" s="437"/>
      <c r="G144" s="666"/>
      <c r="H144" s="666"/>
      <c r="I144" s="666"/>
      <c r="J144" s="666"/>
      <c r="K144" s="666"/>
      <c r="L144" s="438"/>
      <c r="M144" s="438"/>
      <c r="N144" s="438"/>
      <c r="O144" s="438"/>
      <c r="P144" s="438"/>
      <c r="Q144" s="438"/>
      <c r="R144" s="438"/>
      <c r="S144" s="438"/>
      <c r="T144" s="439"/>
      <c r="U144" s="439"/>
      <c r="V144" s="439"/>
      <c r="W144" s="667"/>
      <c r="X144" s="668"/>
      <c r="Y144" s="668"/>
      <c r="Z144" s="668"/>
      <c r="AA144" s="668"/>
      <c r="AB144" s="668"/>
      <c r="AC144" s="668"/>
      <c r="AD144" s="668"/>
      <c r="AE144" s="668"/>
      <c r="AF144" s="668"/>
      <c r="AG144" s="668"/>
      <c r="AH144" s="668"/>
      <c r="AI144" s="668"/>
      <c r="AJ144" s="668"/>
      <c r="AK144" s="668"/>
      <c r="AL144" s="668"/>
      <c r="AM144" s="668"/>
      <c r="AN144" s="668"/>
      <c r="AO144" s="668"/>
      <c r="AP144" s="668"/>
      <c r="AQ144" s="668"/>
      <c r="AR144" s="668"/>
      <c r="AS144" s="668"/>
      <c r="AT144" s="668"/>
      <c r="AU144" s="668"/>
      <c r="AV144" s="668"/>
      <c r="AW144" s="668"/>
      <c r="AX144" s="668"/>
      <c r="AY144" s="668"/>
      <c r="AZ144" s="668"/>
    </row>
    <row r="145" spans="2:52" ht="20.100000000000001" customHeight="1" collapsed="1">
      <c r="B145" s="714">
        <f>B133+1</f>
        <v>12</v>
      </c>
      <c r="C145" s="1013"/>
      <c r="D145" s="1014"/>
      <c r="E145" s="1014"/>
      <c r="F145" s="1015"/>
      <c r="G145" s="1016"/>
      <c r="H145" s="1017"/>
      <c r="I145" s="1017"/>
      <c r="J145" s="1017"/>
      <c r="K145" s="1018"/>
      <c r="L145" s="701">
        <f t="shared" ref="L145:R145" si="44">SUM(L146:L155)</f>
        <v>0</v>
      </c>
      <c r="M145" s="702">
        <f t="shared" si="44"/>
        <v>0</v>
      </c>
      <c r="N145" s="703">
        <f t="shared" si="44"/>
        <v>0</v>
      </c>
      <c r="O145" s="703">
        <f t="shared" si="44"/>
        <v>0</v>
      </c>
      <c r="P145" s="702">
        <f t="shared" si="44"/>
        <v>0</v>
      </c>
      <c r="Q145" s="704">
        <f t="shared" si="44"/>
        <v>0</v>
      </c>
      <c r="R145" s="701">
        <f t="shared" si="44"/>
        <v>0</v>
      </c>
      <c r="S145" s="705">
        <v>1</v>
      </c>
      <c r="T145" s="706">
        <f>(S146*T146)+(S147*T147)+(S148*T148)+(S149*T149)+(S150*T150)+(S151*T151)+(S152*T152)+(S153*T153)+(S154*T154)+(S155*T155)</f>
        <v>0</v>
      </c>
      <c r="U145" s="665">
        <f t="shared" ref="U145:U155" si="45">S145*T145*(1+MGKZ)*(1+Gewinn)*(1+Sicherheit)</f>
        <v>0</v>
      </c>
      <c r="V145" s="643">
        <f t="shared" ref="V145:V155" si="46">R145*Fertigung</f>
        <v>0</v>
      </c>
      <c r="W145" s="50">
        <f t="shared" ref="W145:W155" si="47">L145*$E$6+M145*$M$6+N145*$M$7+O145*$M$8+P145*$E$7+Q145*$M$9+U145+V145</f>
        <v>0</v>
      </c>
      <c r="X145" s="442"/>
      <c r="Y145" s="442"/>
      <c r="Z145" s="442"/>
      <c r="AA145" s="442"/>
      <c r="AB145" s="442"/>
      <c r="AC145" s="442"/>
      <c r="AD145" s="442"/>
      <c r="AE145" s="442"/>
      <c r="AF145" s="442"/>
      <c r="AG145" s="442"/>
      <c r="AH145" s="442"/>
      <c r="AI145" s="442"/>
      <c r="AJ145" s="442"/>
      <c r="AK145" s="442"/>
      <c r="AL145" s="442"/>
      <c r="AM145" s="442"/>
      <c r="AN145" s="442"/>
      <c r="AO145" s="442"/>
      <c r="AP145" s="442"/>
      <c r="AQ145" s="442"/>
      <c r="AR145" s="442"/>
      <c r="AS145" s="442"/>
      <c r="AT145" s="442"/>
      <c r="AU145" s="442"/>
      <c r="AV145" s="442"/>
      <c r="AW145" s="442"/>
      <c r="AX145" s="442"/>
      <c r="AY145" s="442"/>
      <c r="AZ145" s="442"/>
    </row>
    <row r="146" spans="2:52" ht="20.100000000000001" hidden="1" customHeight="1" outlineLevel="1">
      <c r="B146" s="433"/>
      <c r="C146" s="1002"/>
      <c r="D146" s="1003"/>
      <c r="E146" s="1003"/>
      <c r="F146" s="1004"/>
      <c r="G146" s="1005"/>
      <c r="H146" s="1006"/>
      <c r="I146" s="1006"/>
      <c r="J146" s="1006"/>
      <c r="K146" s="1007"/>
      <c r="L146" s="715"/>
      <c r="M146" s="715"/>
      <c r="N146" s="715"/>
      <c r="O146" s="715"/>
      <c r="P146" s="715"/>
      <c r="Q146" s="715"/>
      <c r="R146" s="715"/>
      <c r="S146" s="716"/>
      <c r="T146" s="717"/>
      <c r="U146" s="720">
        <f t="shared" si="45"/>
        <v>0</v>
      </c>
      <c r="V146" s="721">
        <f t="shared" si="46"/>
        <v>0</v>
      </c>
      <c r="W146" s="722">
        <f t="shared" si="47"/>
        <v>0</v>
      </c>
      <c r="X146" s="442"/>
      <c r="Y146" s="442"/>
      <c r="Z146" s="442"/>
      <c r="AA146" s="442"/>
      <c r="AB146" s="442"/>
      <c r="AC146" s="442"/>
      <c r="AD146" s="442"/>
      <c r="AE146" s="442"/>
      <c r="AF146" s="442"/>
      <c r="AG146" s="442"/>
      <c r="AH146" s="442"/>
      <c r="AI146" s="442"/>
      <c r="AJ146" s="442"/>
      <c r="AK146" s="442"/>
      <c r="AL146" s="442"/>
      <c r="AM146" s="442"/>
      <c r="AN146" s="442"/>
      <c r="AO146" s="442"/>
      <c r="AP146" s="442"/>
      <c r="AQ146" s="442"/>
      <c r="AR146" s="442"/>
      <c r="AS146" s="442"/>
      <c r="AT146" s="442"/>
      <c r="AU146" s="442"/>
      <c r="AV146" s="442"/>
      <c r="AW146" s="442"/>
      <c r="AX146" s="442"/>
      <c r="AY146" s="442"/>
      <c r="AZ146" s="442"/>
    </row>
    <row r="147" spans="2:52" ht="20.100000000000001" hidden="1" customHeight="1" outlineLevel="1">
      <c r="B147" s="434"/>
      <c r="C147" s="1002"/>
      <c r="D147" s="1003"/>
      <c r="E147" s="1003"/>
      <c r="F147" s="1004"/>
      <c r="G147" s="1005"/>
      <c r="H147" s="1006"/>
      <c r="I147" s="1006"/>
      <c r="J147" s="1006"/>
      <c r="K147" s="1007"/>
      <c r="L147" s="715"/>
      <c r="M147" s="715"/>
      <c r="N147" s="715"/>
      <c r="O147" s="715"/>
      <c r="P147" s="715"/>
      <c r="Q147" s="715"/>
      <c r="R147" s="715"/>
      <c r="S147" s="716"/>
      <c r="T147" s="717"/>
      <c r="U147" s="720">
        <f t="shared" si="45"/>
        <v>0</v>
      </c>
      <c r="V147" s="721">
        <f t="shared" si="46"/>
        <v>0</v>
      </c>
      <c r="W147" s="722">
        <f t="shared" si="47"/>
        <v>0</v>
      </c>
      <c r="X147" s="442"/>
      <c r="Y147" s="442"/>
      <c r="Z147" s="442"/>
      <c r="AA147" s="442"/>
      <c r="AB147" s="442"/>
      <c r="AC147" s="442"/>
      <c r="AD147" s="442"/>
      <c r="AE147" s="442"/>
      <c r="AF147" s="442"/>
      <c r="AG147" s="442"/>
      <c r="AH147" s="442"/>
      <c r="AI147" s="442"/>
      <c r="AJ147" s="442"/>
      <c r="AK147" s="442"/>
      <c r="AL147" s="442"/>
      <c r="AM147" s="442"/>
      <c r="AN147" s="442"/>
      <c r="AO147" s="442"/>
      <c r="AP147" s="442"/>
      <c r="AQ147" s="442"/>
      <c r="AR147" s="442"/>
      <c r="AS147" s="442"/>
      <c r="AT147" s="442"/>
      <c r="AU147" s="442"/>
      <c r="AV147" s="442"/>
      <c r="AW147" s="442"/>
      <c r="AX147" s="442"/>
      <c r="AY147" s="442"/>
      <c r="AZ147" s="442"/>
    </row>
    <row r="148" spans="2:52" ht="20.100000000000001" hidden="1" customHeight="1" outlineLevel="1">
      <c r="B148" s="434"/>
      <c r="C148" s="1002"/>
      <c r="D148" s="1003"/>
      <c r="E148" s="1003"/>
      <c r="F148" s="1004"/>
      <c r="G148" s="1005"/>
      <c r="H148" s="1006"/>
      <c r="I148" s="1006"/>
      <c r="J148" s="1006"/>
      <c r="K148" s="1007"/>
      <c r="L148" s="715"/>
      <c r="M148" s="715"/>
      <c r="N148" s="715"/>
      <c r="O148" s="715"/>
      <c r="P148" s="715"/>
      <c r="Q148" s="715"/>
      <c r="R148" s="715"/>
      <c r="S148" s="716"/>
      <c r="T148" s="717"/>
      <c r="U148" s="720">
        <f t="shared" si="45"/>
        <v>0</v>
      </c>
      <c r="V148" s="721">
        <f t="shared" si="46"/>
        <v>0</v>
      </c>
      <c r="W148" s="722">
        <f t="shared" si="47"/>
        <v>0</v>
      </c>
      <c r="X148" s="442"/>
      <c r="Y148" s="442"/>
      <c r="Z148" s="442"/>
      <c r="AA148" s="442"/>
      <c r="AB148" s="442"/>
      <c r="AC148" s="442"/>
      <c r="AD148" s="442"/>
      <c r="AE148" s="442"/>
      <c r="AF148" s="442"/>
      <c r="AG148" s="442"/>
      <c r="AH148" s="442"/>
      <c r="AI148" s="442"/>
      <c r="AJ148" s="442"/>
      <c r="AK148" s="442"/>
      <c r="AL148" s="442"/>
      <c r="AM148" s="442"/>
      <c r="AN148" s="442"/>
      <c r="AO148" s="442"/>
      <c r="AP148" s="442"/>
      <c r="AQ148" s="442"/>
      <c r="AR148" s="442"/>
      <c r="AS148" s="442"/>
      <c r="AT148" s="442"/>
      <c r="AU148" s="442"/>
      <c r="AV148" s="442"/>
      <c r="AW148" s="442"/>
      <c r="AX148" s="442"/>
      <c r="AY148" s="442"/>
      <c r="AZ148" s="442"/>
    </row>
    <row r="149" spans="2:52" ht="20.100000000000001" hidden="1" customHeight="1" outlineLevel="1">
      <c r="B149" s="434"/>
      <c r="C149" s="1002"/>
      <c r="D149" s="1003"/>
      <c r="E149" s="1003"/>
      <c r="F149" s="1004"/>
      <c r="G149" s="1005"/>
      <c r="H149" s="1006"/>
      <c r="I149" s="1006"/>
      <c r="J149" s="1006"/>
      <c r="K149" s="1007"/>
      <c r="L149" s="715"/>
      <c r="M149" s="715"/>
      <c r="N149" s="715"/>
      <c r="O149" s="715"/>
      <c r="P149" s="715"/>
      <c r="Q149" s="715"/>
      <c r="R149" s="715"/>
      <c r="S149" s="716"/>
      <c r="T149" s="717"/>
      <c r="U149" s="720">
        <f t="shared" si="45"/>
        <v>0</v>
      </c>
      <c r="V149" s="721">
        <f t="shared" si="46"/>
        <v>0</v>
      </c>
      <c r="W149" s="722">
        <f t="shared" si="47"/>
        <v>0</v>
      </c>
      <c r="X149" s="442"/>
      <c r="Y149" s="442"/>
      <c r="Z149" s="442"/>
      <c r="AA149" s="442"/>
      <c r="AB149" s="442"/>
      <c r="AC149" s="442"/>
      <c r="AD149" s="442"/>
      <c r="AE149" s="442"/>
      <c r="AF149" s="442"/>
      <c r="AG149" s="442"/>
      <c r="AH149" s="442"/>
      <c r="AI149" s="442"/>
      <c r="AJ149" s="442"/>
      <c r="AK149" s="442"/>
      <c r="AL149" s="442"/>
      <c r="AM149" s="442"/>
      <c r="AN149" s="442"/>
      <c r="AO149" s="442"/>
      <c r="AP149" s="442"/>
      <c r="AQ149" s="442"/>
      <c r="AR149" s="442"/>
      <c r="AS149" s="442"/>
      <c r="AT149" s="442"/>
      <c r="AU149" s="442"/>
      <c r="AV149" s="442"/>
      <c r="AW149" s="442"/>
      <c r="AX149" s="442"/>
      <c r="AY149" s="442"/>
      <c r="AZ149" s="442"/>
    </row>
    <row r="150" spans="2:52" ht="20.100000000000001" hidden="1" customHeight="1" outlineLevel="1">
      <c r="B150" s="434"/>
      <c r="C150" s="1002"/>
      <c r="D150" s="1003"/>
      <c r="E150" s="1003"/>
      <c r="F150" s="1004"/>
      <c r="G150" s="1005"/>
      <c r="H150" s="1006"/>
      <c r="I150" s="1006"/>
      <c r="J150" s="1006"/>
      <c r="K150" s="1007"/>
      <c r="L150" s="715"/>
      <c r="M150" s="715"/>
      <c r="N150" s="715"/>
      <c r="O150" s="715"/>
      <c r="P150" s="715"/>
      <c r="Q150" s="715"/>
      <c r="R150" s="715"/>
      <c r="S150" s="716"/>
      <c r="T150" s="717"/>
      <c r="U150" s="720">
        <f t="shared" si="45"/>
        <v>0</v>
      </c>
      <c r="V150" s="721">
        <f t="shared" si="46"/>
        <v>0</v>
      </c>
      <c r="W150" s="722">
        <f t="shared" si="47"/>
        <v>0</v>
      </c>
      <c r="X150" s="442"/>
      <c r="Y150" s="442"/>
      <c r="Z150" s="442"/>
      <c r="AA150" s="442"/>
      <c r="AB150" s="442"/>
      <c r="AC150" s="442"/>
      <c r="AD150" s="442"/>
      <c r="AE150" s="442"/>
      <c r="AF150" s="442"/>
      <c r="AG150" s="442"/>
      <c r="AH150" s="442"/>
      <c r="AI150" s="442"/>
      <c r="AJ150" s="442"/>
      <c r="AK150" s="442"/>
      <c r="AL150" s="442"/>
      <c r="AM150" s="442"/>
      <c r="AN150" s="442"/>
      <c r="AO150" s="442"/>
      <c r="AP150" s="442"/>
      <c r="AQ150" s="442"/>
      <c r="AR150" s="442"/>
      <c r="AS150" s="442"/>
      <c r="AT150" s="442"/>
      <c r="AU150" s="442"/>
      <c r="AV150" s="442"/>
      <c r="AW150" s="442"/>
      <c r="AX150" s="442"/>
      <c r="AY150" s="442"/>
      <c r="AZ150" s="442"/>
    </row>
    <row r="151" spans="2:52" ht="20.100000000000001" hidden="1" customHeight="1" outlineLevel="1">
      <c r="B151" s="434"/>
      <c r="C151" s="1002"/>
      <c r="D151" s="1003"/>
      <c r="E151" s="1003"/>
      <c r="F151" s="1004"/>
      <c r="G151" s="1005"/>
      <c r="H151" s="1006"/>
      <c r="I151" s="1006"/>
      <c r="J151" s="1006"/>
      <c r="K151" s="1007"/>
      <c r="L151" s="715"/>
      <c r="M151" s="715"/>
      <c r="N151" s="715"/>
      <c r="O151" s="715"/>
      <c r="P151" s="715"/>
      <c r="Q151" s="715"/>
      <c r="R151" s="715"/>
      <c r="S151" s="716"/>
      <c r="T151" s="717"/>
      <c r="U151" s="720">
        <f t="shared" si="45"/>
        <v>0</v>
      </c>
      <c r="V151" s="721">
        <f t="shared" si="46"/>
        <v>0</v>
      </c>
      <c r="W151" s="722">
        <f t="shared" si="47"/>
        <v>0</v>
      </c>
      <c r="X151" s="442"/>
      <c r="Y151" s="442"/>
      <c r="Z151" s="442"/>
      <c r="AA151" s="442"/>
      <c r="AB151" s="442"/>
      <c r="AC151" s="442"/>
      <c r="AD151" s="442"/>
      <c r="AE151" s="442"/>
      <c r="AF151" s="442"/>
      <c r="AG151" s="442"/>
      <c r="AH151" s="442"/>
      <c r="AI151" s="442"/>
      <c r="AJ151" s="442"/>
      <c r="AK151" s="442"/>
      <c r="AL151" s="442"/>
      <c r="AM151" s="442"/>
      <c r="AN151" s="442"/>
      <c r="AO151" s="442"/>
      <c r="AP151" s="442"/>
      <c r="AQ151" s="442"/>
      <c r="AR151" s="442"/>
      <c r="AS151" s="442"/>
      <c r="AT151" s="442"/>
      <c r="AU151" s="442"/>
      <c r="AV151" s="442"/>
      <c r="AW151" s="442"/>
      <c r="AX151" s="442"/>
      <c r="AY151" s="442"/>
      <c r="AZ151" s="442"/>
    </row>
    <row r="152" spans="2:52" ht="20.100000000000001" hidden="1" customHeight="1" outlineLevel="1">
      <c r="B152" s="434"/>
      <c r="C152" s="1002"/>
      <c r="D152" s="1003"/>
      <c r="E152" s="1003"/>
      <c r="F152" s="1004"/>
      <c r="G152" s="1005"/>
      <c r="H152" s="1006"/>
      <c r="I152" s="1006"/>
      <c r="J152" s="1006"/>
      <c r="K152" s="1007"/>
      <c r="L152" s="715"/>
      <c r="M152" s="715"/>
      <c r="N152" s="715"/>
      <c r="O152" s="715"/>
      <c r="P152" s="715"/>
      <c r="Q152" s="715"/>
      <c r="R152" s="715"/>
      <c r="S152" s="716"/>
      <c r="T152" s="717"/>
      <c r="U152" s="720">
        <f t="shared" si="45"/>
        <v>0</v>
      </c>
      <c r="V152" s="721">
        <f t="shared" si="46"/>
        <v>0</v>
      </c>
      <c r="W152" s="722">
        <f t="shared" si="47"/>
        <v>0</v>
      </c>
      <c r="X152" s="442"/>
      <c r="Y152" s="442"/>
      <c r="Z152" s="442"/>
      <c r="AA152" s="442"/>
      <c r="AB152" s="442"/>
      <c r="AC152" s="442"/>
      <c r="AD152" s="442"/>
      <c r="AE152" s="442"/>
      <c r="AF152" s="442"/>
      <c r="AG152" s="442"/>
      <c r="AH152" s="442"/>
      <c r="AI152" s="442"/>
      <c r="AJ152" s="442"/>
      <c r="AK152" s="442"/>
      <c r="AL152" s="442"/>
      <c r="AM152" s="442"/>
      <c r="AN152" s="442"/>
      <c r="AO152" s="442"/>
      <c r="AP152" s="442"/>
      <c r="AQ152" s="442"/>
      <c r="AR152" s="442"/>
      <c r="AS152" s="442"/>
      <c r="AT152" s="442"/>
      <c r="AU152" s="442"/>
      <c r="AV152" s="442"/>
      <c r="AW152" s="442"/>
      <c r="AX152" s="442"/>
      <c r="AY152" s="442"/>
      <c r="AZ152" s="442"/>
    </row>
    <row r="153" spans="2:52" ht="20.100000000000001" hidden="1" customHeight="1" outlineLevel="1">
      <c r="B153" s="434"/>
      <c r="C153" s="1002"/>
      <c r="D153" s="1003"/>
      <c r="E153" s="1003"/>
      <c r="F153" s="1004"/>
      <c r="G153" s="1005"/>
      <c r="H153" s="1006"/>
      <c r="I153" s="1006"/>
      <c r="J153" s="1006"/>
      <c r="K153" s="1007"/>
      <c r="L153" s="715"/>
      <c r="M153" s="715"/>
      <c r="N153" s="715"/>
      <c r="O153" s="715"/>
      <c r="P153" s="715"/>
      <c r="Q153" s="715"/>
      <c r="R153" s="715"/>
      <c r="S153" s="716"/>
      <c r="T153" s="717"/>
      <c r="U153" s="720">
        <f t="shared" si="45"/>
        <v>0</v>
      </c>
      <c r="V153" s="721">
        <f t="shared" si="46"/>
        <v>0</v>
      </c>
      <c r="W153" s="722">
        <f t="shared" si="47"/>
        <v>0</v>
      </c>
      <c r="X153" s="442"/>
      <c r="Y153" s="442"/>
      <c r="Z153" s="442"/>
      <c r="AA153" s="442"/>
      <c r="AB153" s="442"/>
      <c r="AC153" s="442"/>
      <c r="AD153" s="442"/>
      <c r="AE153" s="442"/>
      <c r="AF153" s="442"/>
      <c r="AG153" s="442"/>
      <c r="AH153" s="442"/>
      <c r="AI153" s="442"/>
      <c r="AJ153" s="442"/>
      <c r="AK153" s="442"/>
      <c r="AL153" s="442"/>
      <c r="AM153" s="442"/>
      <c r="AN153" s="442"/>
      <c r="AO153" s="442"/>
      <c r="AP153" s="442"/>
      <c r="AQ153" s="442"/>
      <c r="AR153" s="442"/>
      <c r="AS153" s="442"/>
      <c r="AT153" s="442"/>
      <c r="AU153" s="442"/>
      <c r="AV153" s="442"/>
      <c r="AW153" s="442"/>
      <c r="AX153" s="442"/>
      <c r="AY153" s="442"/>
      <c r="AZ153" s="442"/>
    </row>
    <row r="154" spans="2:52" ht="20.100000000000001" hidden="1" customHeight="1" outlineLevel="1">
      <c r="B154" s="434"/>
      <c r="C154" s="1002"/>
      <c r="D154" s="1003"/>
      <c r="E154" s="1003"/>
      <c r="F154" s="1004"/>
      <c r="G154" s="1005"/>
      <c r="H154" s="1006"/>
      <c r="I154" s="1006"/>
      <c r="J154" s="1006"/>
      <c r="K154" s="1007"/>
      <c r="L154" s="715"/>
      <c r="M154" s="715"/>
      <c r="N154" s="715"/>
      <c r="O154" s="715"/>
      <c r="P154" s="715"/>
      <c r="Q154" s="715"/>
      <c r="R154" s="715"/>
      <c r="S154" s="716"/>
      <c r="T154" s="717"/>
      <c r="U154" s="720">
        <f t="shared" si="45"/>
        <v>0</v>
      </c>
      <c r="V154" s="721">
        <f t="shared" si="46"/>
        <v>0</v>
      </c>
      <c r="W154" s="722">
        <f t="shared" si="47"/>
        <v>0</v>
      </c>
      <c r="X154" s="442"/>
      <c r="Y154" s="442"/>
      <c r="Z154" s="442"/>
      <c r="AA154" s="442"/>
      <c r="AB154" s="442"/>
      <c r="AC154" s="442"/>
      <c r="AD154" s="442"/>
      <c r="AE154" s="442"/>
      <c r="AF154" s="442"/>
      <c r="AG154" s="442"/>
      <c r="AH154" s="442"/>
      <c r="AI154" s="442"/>
      <c r="AJ154" s="442"/>
      <c r="AK154" s="442"/>
      <c r="AL154" s="442"/>
      <c r="AM154" s="442"/>
      <c r="AN154" s="442"/>
      <c r="AO154" s="442"/>
      <c r="AP154" s="442"/>
      <c r="AQ154" s="442"/>
      <c r="AR154" s="442"/>
      <c r="AS154" s="442"/>
      <c r="AT154" s="442"/>
      <c r="AU154" s="442"/>
      <c r="AV154" s="442"/>
      <c r="AW154" s="442"/>
      <c r="AX154" s="442"/>
      <c r="AY154" s="442"/>
      <c r="AZ154" s="442"/>
    </row>
    <row r="155" spans="2:52" ht="20.100000000000001" hidden="1" customHeight="1" outlineLevel="1">
      <c r="B155" s="434"/>
      <c r="C155" s="1002"/>
      <c r="D155" s="1003"/>
      <c r="E155" s="1003"/>
      <c r="F155" s="1004"/>
      <c r="G155" s="1005"/>
      <c r="H155" s="1006"/>
      <c r="I155" s="1006"/>
      <c r="J155" s="1006"/>
      <c r="K155" s="1007"/>
      <c r="L155" s="715"/>
      <c r="M155" s="715"/>
      <c r="N155" s="715"/>
      <c r="O155" s="715"/>
      <c r="P155" s="715"/>
      <c r="Q155" s="715"/>
      <c r="R155" s="715"/>
      <c r="S155" s="716"/>
      <c r="T155" s="717"/>
      <c r="U155" s="720">
        <f t="shared" si="45"/>
        <v>0</v>
      </c>
      <c r="V155" s="721">
        <f t="shared" si="46"/>
        <v>0</v>
      </c>
      <c r="W155" s="722">
        <f t="shared" si="47"/>
        <v>0</v>
      </c>
      <c r="X155" s="442"/>
      <c r="Y155" s="442"/>
      <c r="Z155" s="442"/>
      <c r="AA155" s="442"/>
      <c r="AB155" s="442"/>
      <c r="AC155" s="442"/>
      <c r="AD155" s="442"/>
      <c r="AE155" s="442"/>
      <c r="AF155" s="442"/>
      <c r="AG155" s="442"/>
      <c r="AH155" s="442"/>
      <c r="AI155" s="442"/>
      <c r="AJ155" s="442"/>
      <c r="AK155" s="442"/>
      <c r="AL155" s="442"/>
      <c r="AM155" s="442"/>
      <c r="AN155" s="442"/>
      <c r="AO155" s="442"/>
      <c r="AP155" s="442"/>
      <c r="AQ155" s="442"/>
      <c r="AR155" s="442"/>
      <c r="AS155" s="442"/>
      <c r="AT155" s="442"/>
      <c r="AU155" s="442"/>
      <c r="AV155" s="442"/>
      <c r="AW155" s="442"/>
      <c r="AX155" s="442"/>
      <c r="AY155" s="442"/>
      <c r="AZ155" s="442"/>
    </row>
    <row r="156" spans="2:52" s="19" customFormat="1" ht="9.9499999999999993" hidden="1" customHeight="1" outlineLevel="1">
      <c r="B156" s="435"/>
      <c r="C156" s="437"/>
      <c r="D156" s="437"/>
      <c r="E156" s="437"/>
      <c r="F156" s="437"/>
      <c r="G156" s="666"/>
      <c r="H156" s="666"/>
      <c r="I156" s="666"/>
      <c r="J156" s="666"/>
      <c r="K156" s="666"/>
      <c r="L156" s="438"/>
      <c r="M156" s="438"/>
      <c r="N156" s="438"/>
      <c r="O156" s="438"/>
      <c r="P156" s="438"/>
      <c r="Q156" s="438"/>
      <c r="R156" s="438"/>
      <c r="S156" s="438"/>
      <c r="T156" s="439"/>
      <c r="U156" s="439"/>
      <c r="V156" s="439"/>
      <c r="W156" s="667"/>
      <c r="X156" s="668"/>
      <c r="Y156" s="668"/>
      <c r="Z156" s="668"/>
      <c r="AA156" s="668"/>
      <c r="AB156" s="668"/>
      <c r="AC156" s="668"/>
      <c r="AD156" s="668"/>
      <c r="AE156" s="668"/>
      <c r="AF156" s="668"/>
      <c r="AG156" s="668"/>
      <c r="AH156" s="668"/>
      <c r="AI156" s="668"/>
      <c r="AJ156" s="668"/>
      <c r="AK156" s="668"/>
      <c r="AL156" s="668"/>
      <c r="AM156" s="668"/>
      <c r="AN156" s="668"/>
      <c r="AO156" s="668"/>
      <c r="AP156" s="668"/>
      <c r="AQ156" s="668"/>
      <c r="AR156" s="668"/>
      <c r="AS156" s="668"/>
      <c r="AT156" s="668"/>
      <c r="AU156" s="668"/>
      <c r="AV156" s="668"/>
      <c r="AW156" s="668"/>
      <c r="AX156" s="668"/>
      <c r="AY156" s="668"/>
      <c r="AZ156" s="668"/>
    </row>
    <row r="157" spans="2:52" ht="20.100000000000001" customHeight="1" collapsed="1">
      <c r="B157" s="714">
        <f>B145+1</f>
        <v>13</v>
      </c>
      <c r="C157" s="1013"/>
      <c r="D157" s="1014"/>
      <c r="E157" s="1014"/>
      <c r="F157" s="1015"/>
      <c r="G157" s="1016"/>
      <c r="H157" s="1017"/>
      <c r="I157" s="1017"/>
      <c r="J157" s="1017"/>
      <c r="K157" s="1018"/>
      <c r="L157" s="701">
        <f t="shared" ref="L157:R157" si="48">SUM(L158:L167)</f>
        <v>0</v>
      </c>
      <c r="M157" s="702">
        <f t="shared" si="48"/>
        <v>0</v>
      </c>
      <c r="N157" s="703">
        <f t="shared" si="48"/>
        <v>0</v>
      </c>
      <c r="O157" s="703">
        <f t="shared" si="48"/>
        <v>0</v>
      </c>
      <c r="P157" s="702">
        <f t="shared" si="48"/>
        <v>0</v>
      </c>
      <c r="Q157" s="704">
        <f t="shared" si="48"/>
        <v>0</v>
      </c>
      <c r="R157" s="701">
        <f t="shared" si="48"/>
        <v>0</v>
      </c>
      <c r="S157" s="705">
        <v>1</v>
      </c>
      <c r="T157" s="706">
        <f>(S158*T158)+(S159*T159)+(S160*T160)+(S161*T161)+(S162*T162)+(S163*T163)+(S164*T164)+(S165*T165)+(S166*T166)+(S167*T167)</f>
        <v>0</v>
      </c>
      <c r="U157" s="665">
        <f t="shared" ref="U157:U167" si="49">S157*T157*(1+MGKZ)*(1+Gewinn)*(1+Sicherheit)</f>
        <v>0</v>
      </c>
      <c r="V157" s="643">
        <f t="shared" ref="V157:V167" si="50">R157*Fertigung</f>
        <v>0</v>
      </c>
      <c r="W157" s="50">
        <f t="shared" ref="W157:W167" si="51">L157*$E$6+M157*$M$6+N157*$M$7+O157*$M$8+P157*$E$7+Q157*$M$9+U157+V157</f>
        <v>0</v>
      </c>
      <c r="X157" s="442"/>
      <c r="Y157" s="442"/>
      <c r="Z157" s="442"/>
      <c r="AA157" s="442"/>
      <c r="AB157" s="442"/>
      <c r="AC157" s="442"/>
      <c r="AD157" s="442"/>
      <c r="AE157" s="442"/>
      <c r="AF157" s="442"/>
      <c r="AG157" s="442"/>
      <c r="AH157" s="442"/>
      <c r="AI157" s="442"/>
      <c r="AJ157" s="442"/>
      <c r="AK157" s="442"/>
      <c r="AL157" s="442"/>
      <c r="AM157" s="442"/>
      <c r="AN157" s="442"/>
      <c r="AO157" s="442"/>
      <c r="AP157" s="442"/>
      <c r="AQ157" s="442"/>
      <c r="AR157" s="442"/>
      <c r="AS157" s="442"/>
      <c r="AT157" s="442"/>
      <c r="AU157" s="442"/>
      <c r="AV157" s="442"/>
      <c r="AW157" s="442"/>
      <c r="AX157" s="442"/>
      <c r="AY157" s="442"/>
      <c r="AZ157" s="442"/>
    </row>
    <row r="158" spans="2:52" ht="20.100000000000001" hidden="1" customHeight="1" outlineLevel="1">
      <c r="B158" s="433"/>
      <c r="C158" s="1002"/>
      <c r="D158" s="1003"/>
      <c r="E158" s="1003"/>
      <c r="F158" s="1004"/>
      <c r="G158" s="1005"/>
      <c r="H158" s="1006"/>
      <c r="I158" s="1006"/>
      <c r="J158" s="1006"/>
      <c r="K158" s="1007"/>
      <c r="L158" s="715"/>
      <c r="M158" s="715"/>
      <c r="N158" s="715"/>
      <c r="O158" s="715"/>
      <c r="P158" s="715"/>
      <c r="Q158" s="715"/>
      <c r="R158" s="715"/>
      <c r="S158" s="716"/>
      <c r="T158" s="717"/>
      <c r="U158" s="720">
        <f t="shared" si="49"/>
        <v>0</v>
      </c>
      <c r="V158" s="721">
        <f t="shared" si="50"/>
        <v>0</v>
      </c>
      <c r="W158" s="722">
        <f t="shared" si="51"/>
        <v>0</v>
      </c>
      <c r="X158" s="442"/>
      <c r="Y158" s="442"/>
      <c r="Z158" s="442"/>
      <c r="AA158" s="442"/>
      <c r="AB158" s="442"/>
      <c r="AC158" s="442"/>
      <c r="AD158" s="442"/>
      <c r="AE158" s="442"/>
      <c r="AF158" s="442"/>
      <c r="AG158" s="442"/>
      <c r="AH158" s="442"/>
      <c r="AI158" s="442"/>
      <c r="AJ158" s="442"/>
      <c r="AK158" s="442"/>
      <c r="AL158" s="442"/>
      <c r="AM158" s="442"/>
      <c r="AN158" s="442"/>
      <c r="AO158" s="442"/>
      <c r="AP158" s="442"/>
      <c r="AQ158" s="442"/>
      <c r="AR158" s="442"/>
      <c r="AS158" s="442"/>
      <c r="AT158" s="442"/>
      <c r="AU158" s="442"/>
      <c r="AV158" s="442"/>
      <c r="AW158" s="442"/>
      <c r="AX158" s="442"/>
      <c r="AY158" s="442"/>
      <c r="AZ158" s="442"/>
    </row>
    <row r="159" spans="2:52" ht="20.100000000000001" hidden="1" customHeight="1" outlineLevel="1">
      <c r="B159" s="434"/>
      <c r="C159" s="1002"/>
      <c r="D159" s="1003"/>
      <c r="E159" s="1003"/>
      <c r="F159" s="1004"/>
      <c r="G159" s="1005"/>
      <c r="H159" s="1006"/>
      <c r="I159" s="1006"/>
      <c r="J159" s="1006"/>
      <c r="K159" s="1007"/>
      <c r="L159" s="715"/>
      <c r="M159" s="715"/>
      <c r="N159" s="715"/>
      <c r="O159" s="715"/>
      <c r="P159" s="715"/>
      <c r="Q159" s="715"/>
      <c r="R159" s="715"/>
      <c r="S159" s="716"/>
      <c r="T159" s="717"/>
      <c r="U159" s="720">
        <f t="shared" si="49"/>
        <v>0</v>
      </c>
      <c r="V159" s="721">
        <f t="shared" si="50"/>
        <v>0</v>
      </c>
      <c r="W159" s="722">
        <f t="shared" si="51"/>
        <v>0</v>
      </c>
      <c r="X159" s="442"/>
      <c r="Y159" s="442"/>
      <c r="Z159" s="442"/>
      <c r="AA159" s="442"/>
      <c r="AB159" s="442"/>
      <c r="AC159" s="442"/>
      <c r="AD159" s="442"/>
      <c r="AE159" s="442"/>
      <c r="AF159" s="442"/>
      <c r="AG159" s="442"/>
      <c r="AH159" s="442"/>
      <c r="AI159" s="442"/>
      <c r="AJ159" s="442"/>
      <c r="AK159" s="442"/>
      <c r="AL159" s="442"/>
      <c r="AM159" s="442"/>
      <c r="AN159" s="442"/>
      <c r="AO159" s="442"/>
      <c r="AP159" s="442"/>
      <c r="AQ159" s="442"/>
      <c r="AR159" s="442"/>
      <c r="AS159" s="442"/>
      <c r="AT159" s="442"/>
      <c r="AU159" s="442"/>
      <c r="AV159" s="442"/>
      <c r="AW159" s="442"/>
      <c r="AX159" s="442"/>
      <c r="AY159" s="442"/>
      <c r="AZ159" s="442"/>
    </row>
    <row r="160" spans="2:52" ht="20.100000000000001" hidden="1" customHeight="1" outlineLevel="1">
      <c r="B160" s="434"/>
      <c r="C160" s="1002"/>
      <c r="D160" s="1003"/>
      <c r="E160" s="1003"/>
      <c r="F160" s="1004"/>
      <c r="G160" s="1005"/>
      <c r="H160" s="1006"/>
      <c r="I160" s="1006"/>
      <c r="J160" s="1006"/>
      <c r="K160" s="1007"/>
      <c r="L160" s="715"/>
      <c r="M160" s="715"/>
      <c r="N160" s="715"/>
      <c r="O160" s="715"/>
      <c r="P160" s="715"/>
      <c r="Q160" s="715"/>
      <c r="R160" s="715"/>
      <c r="S160" s="716"/>
      <c r="T160" s="717"/>
      <c r="U160" s="720">
        <f t="shared" si="49"/>
        <v>0</v>
      </c>
      <c r="V160" s="721">
        <f t="shared" si="50"/>
        <v>0</v>
      </c>
      <c r="W160" s="722">
        <f t="shared" si="51"/>
        <v>0</v>
      </c>
      <c r="X160" s="442"/>
      <c r="Y160" s="442"/>
      <c r="Z160" s="442"/>
      <c r="AA160" s="442"/>
      <c r="AB160" s="442"/>
      <c r="AC160" s="442"/>
      <c r="AD160" s="442"/>
      <c r="AE160" s="442"/>
      <c r="AF160" s="442"/>
      <c r="AG160" s="442"/>
      <c r="AH160" s="442"/>
      <c r="AI160" s="442"/>
      <c r="AJ160" s="442"/>
      <c r="AK160" s="442"/>
      <c r="AL160" s="442"/>
      <c r="AM160" s="442"/>
      <c r="AN160" s="442"/>
      <c r="AO160" s="442"/>
      <c r="AP160" s="442"/>
      <c r="AQ160" s="442"/>
      <c r="AR160" s="442"/>
      <c r="AS160" s="442"/>
      <c r="AT160" s="442"/>
      <c r="AU160" s="442"/>
      <c r="AV160" s="442"/>
      <c r="AW160" s="442"/>
      <c r="AX160" s="442"/>
      <c r="AY160" s="442"/>
      <c r="AZ160" s="442"/>
    </row>
    <row r="161" spans="2:52" ht="20.100000000000001" hidden="1" customHeight="1" outlineLevel="1">
      <c r="B161" s="434"/>
      <c r="C161" s="1002"/>
      <c r="D161" s="1003"/>
      <c r="E161" s="1003"/>
      <c r="F161" s="1004"/>
      <c r="G161" s="1005"/>
      <c r="H161" s="1006"/>
      <c r="I161" s="1006"/>
      <c r="J161" s="1006"/>
      <c r="K161" s="1007"/>
      <c r="L161" s="715"/>
      <c r="M161" s="715"/>
      <c r="N161" s="715"/>
      <c r="O161" s="715"/>
      <c r="P161" s="715"/>
      <c r="Q161" s="715"/>
      <c r="R161" s="715"/>
      <c r="S161" s="716"/>
      <c r="T161" s="717"/>
      <c r="U161" s="720">
        <f t="shared" si="49"/>
        <v>0</v>
      </c>
      <c r="V161" s="721">
        <f t="shared" si="50"/>
        <v>0</v>
      </c>
      <c r="W161" s="722">
        <f t="shared" si="51"/>
        <v>0</v>
      </c>
      <c r="X161" s="442"/>
      <c r="Y161" s="442"/>
      <c r="Z161" s="442"/>
      <c r="AA161" s="442"/>
      <c r="AB161" s="442"/>
      <c r="AC161" s="442"/>
      <c r="AD161" s="442"/>
      <c r="AE161" s="442"/>
      <c r="AF161" s="442"/>
      <c r="AG161" s="442"/>
      <c r="AH161" s="442"/>
      <c r="AI161" s="442"/>
      <c r="AJ161" s="442"/>
      <c r="AK161" s="442"/>
      <c r="AL161" s="442"/>
      <c r="AM161" s="442"/>
      <c r="AN161" s="442"/>
      <c r="AO161" s="442"/>
      <c r="AP161" s="442"/>
      <c r="AQ161" s="442"/>
      <c r="AR161" s="442"/>
      <c r="AS161" s="442"/>
      <c r="AT161" s="442"/>
      <c r="AU161" s="442"/>
      <c r="AV161" s="442"/>
      <c r="AW161" s="442"/>
      <c r="AX161" s="442"/>
      <c r="AY161" s="442"/>
      <c r="AZ161" s="442"/>
    </row>
    <row r="162" spans="2:52" ht="20.100000000000001" hidden="1" customHeight="1" outlineLevel="1">
      <c r="B162" s="434"/>
      <c r="C162" s="1002"/>
      <c r="D162" s="1003"/>
      <c r="E162" s="1003"/>
      <c r="F162" s="1004"/>
      <c r="G162" s="1005"/>
      <c r="H162" s="1006"/>
      <c r="I162" s="1006"/>
      <c r="J162" s="1006"/>
      <c r="K162" s="1007"/>
      <c r="L162" s="715"/>
      <c r="M162" s="715"/>
      <c r="N162" s="715"/>
      <c r="O162" s="715"/>
      <c r="P162" s="715"/>
      <c r="Q162" s="715"/>
      <c r="R162" s="715"/>
      <c r="S162" s="716"/>
      <c r="T162" s="717"/>
      <c r="U162" s="720">
        <f t="shared" si="49"/>
        <v>0</v>
      </c>
      <c r="V162" s="721">
        <f t="shared" si="50"/>
        <v>0</v>
      </c>
      <c r="W162" s="722">
        <f t="shared" si="51"/>
        <v>0</v>
      </c>
      <c r="X162" s="442"/>
      <c r="Y162" s="442"/>
      <c r="Z162" s="442"/>
      <c r="AA162" s="442"/>
      <c r="AB162" s="442"/>
      <c r="AC162" s="442"/>
      <c r="AD162" s="442"/>
      <c r="AE162" s="442"/>
      <c r="AF162" s="442"/>
      <c r="AG162" s="442"/>
      <c r="AH162" s="442"/>
      <c r="AI162" s="442"/>
      <c r="AJ162" s="442"/>
      <c r="AK162" s="442"/>
      <c r="AL162" s="442"/>
      <c r="AM162" s="442"/>
      <c r="AN162" s="442"/>
      <c r="AO162" s="442"/>
      <c r="AP162" s="442"/>
      <c r="AQ162" s="442"/>
      <c r="AR162" s="442"/>
      <c r="AS162" s="442"/>
      <c r="AT162" s="442"/>
      <c r="AU162" s="442"/>
      <c r="AV162" s="442"/>
      <c r="AW162" s="442"/>
      <c r="AX162" s="442"/>
      <c r="AY162" s="442"/>
      <c r="AZ162" s="442"/>
    </row>
    <row r="163" spans="2:52" ht="20.100000000000001" hidden="1" customHeight="1" outlineLevel="1">
      <c r="B163" s="434"/>
      <c r="C163" s="1002"/>
      <c r="D163" s="1003"/>
      <c r="E163" s="1003"/>
      <c r="F163" s="1004"/>
      <c r="G163" s="1005"/>
      <c r="H163" s="1006"/>
      <c r="I163" s="1006"/>
      <c r="J163" s="1006"/>
      <c r="K163" s="1007"/>
      <c r="L163" s="715"/>
      <c r="M163" s="715"/>
      <c r="N163" s="715"/>
      <c r="O163" s="715"/>
      <c r="P163" s="715"/>
      <c r="Q163" s="715"/>
      <c r="R163" s="715"/>
      <c r="S163" s="716"/>
      <c r="T163" s="717"/>
      <c r="U163" s="720">
        <f t="shared" si="49"/>
        <v>0</v>
      </c>
      <c r="V163" s="721">
        <f t="shared" si="50"/>
        <v>0</v>
      </c>
      <c r="W163" s="722">
        <f t="shared" si="51"/>
        <v>0</v>
      </c>
      <c r="X163" s="442"/>
      <c r="Y163" s="442"/>
      <c r="Z163" s="442"/>
      <c r="AA163" s="442"/>
      <c r="AB163" s="442"/>
      <c r="AC163" s="442"/>
      <c r="AD163" s="442"/>
      <c r="AE163" s="442"/>
      <c r="AF163" s="442"/>
      <c r="AG163" s="442"/>
      <c r="AH163" s="442"/>
      <c r="AI163" s="442"/>
      <c r="AJ163" s="442"/>
      <c r="AK163" s="442"/>
      <c r="AL163" s="442"/>
      <c r="AM163" s="442"/>
      <c r="AN163" s="442"/>
      <c r="AO163" s="442"/>
      <c r="AP163" s="442"/>
      <c r="AQ163" s="442"/>
      <c r="AR163" s="442"/>
      <c r="AS163" s="442"/>
      <c r="AT163" s="442"/>
      <c r="AU163" s="442"/>
      <c r="AV163" s="442"/>
      <c r="AW163" s="442"/>
      <c r="AX163" s="442"/>
      <c r="AY163" s="442"/>
      <c r="AZ163" s="442"/>
    </row>
    <row r="164" spans="2:52" ht="20.100000000000001" hidden="1" customHeight="1" outlineLevel="1">
      <c r="B164" s="434"/>
      <c r="C164" s="1002"/>
      <c r="D164" s="1003"/>
      <c r="E164" s="1003"/>
      <c r="F164" s="1004"/>
      <c r="G164" s="1005"/>
      <c r="H164" s="1006"/>
      <c r="I164" s="1006"/>
      <c r="J164" s="1006"/>
      <c r="K164" s="1007"/>
      <c r="L164" s="715"/>
      <c r="M164" s="715"/>
      <c r="N164" s="715"/>
      <c r="O164" s="715"/>
      <c r="P164" s="715"/>
      <c r="Q164" s="715"/>
      <c r="R164" s="715"/>
      <c r="S164" s="716"/>
      <c r="T164" s="717"/>
      <c r="U164" s="720">
        <f t="shared" si="49"/>
        <v>0</v>
      </c>
      <c r="V164" s="721">
        <f t="shared" si="50"/>
        <v>0</v>
      </c>
      <c r="W164" s="722">
        <f t="shared" si="51"/>
        <v>0</v>
      </c>
      <c r="X164" s="442"/>
      <c r="Y164" s="442"/>
      <c r="Z164" s="442"/>
      <c r="AA164" s="442"/>
      <c r="AB164" s="442"/>
      <c r="AC164" s="442"/>
      <c r="AD164" s="442"/>
      <c r="AE164" s="442"/>
      <c r="AF164" s="442"/>
      <c r="AG164" s="442"/>
      <c r="AH164" s="442"/>
      <c r="AI164" s="442"/>
      <c r="AJ164" s="442"/>
      <c r="AK164" s="442"/>
      <c r="AL164" s="442"/>
      <c r="AM164" s="442"/>
      <c r="AN164" s="442"/>
      <c r="AO164" s="442"/>
      <c r="AP164" s="442"/>
      <c r="AQ164" s="442"/>
      <c r="AR164" s="442"/>
      <c r="AS164" s="442"/>
      <c r="AT164" s="442"/>
      <c r="AU164" s="442"/>
      <c r="AV164" s="442"/>
      <c r="AW164" s="442"/>
      <c r="AX164" s="442"/>
      <c r="AY164" s="442"/>
      <c r="AZ164" s="442"/>
    </row>
    <row r="165" spans="2:52" ht="20.100000000000001" hidden="1" customHeight="1" outlineLevel="1">
      <c r="B165" s="434"/>
      <c r="C165" s="1002"/>
      <c r="D165" s="1003"/>
      <c r="E165" s="1003"/>
      <c r="F165" s="1004"/>
      <c r="G165" s="1005"/>
      <c r="H165" s="1006"/>
      <c r="I165" s="1006"/>
      <c r="J165" s="1006"/>
      <c r="K165" s="1007"/>
      <c r="L165" s="715"/>
      <c r="M165" s="715"/>
      <c r="N165" s="715"/>
      <c r="O165" s="715"/>
      <c r="P165" s="715"/>
      <c r="Q165" s="715"/>
      <c r="R165" s="715"/>
      <c r="S165" s="716"/>
      <c r="T165" s="717"/>
      <c r="U165" s="720">
        <f t="shared" si="49"/>
        <v>0</v>
      </c>
      <c r="V165" s="721">
        <f t="shared" si="50"/>
        <v>0</v>
      </c>
      <c r="W165" s="722">
        <f t="shared" si="51"/>
        <v>0</v>
      </c>
      <c r="X165" s="442"/>
      <c r="Y165" s="442"/>
      <c r="Z165" s="442"/>
      <c r="AA165" s="442"/>
      <c r="AB165" s="442"/>
      <c r="AC165" s="442"/>
      <c r="AD165" s="442"/>
      <c r="AE165" s="442"/>
      <c r="AF165" s="442"/>
      <c r="AG165" s="442"/>
      <c r="AH165" s="442"/>
      <c r="AI165" s="442"/>
      <c r="AJ165" s="442"/>
      <c r="AK165" s="442"/>
      <c r="AL165" s="442"/>
      <c r="AM165" s="442"/>
      <c r="AN165" s="442"/>
      <c r="AO165" s="442"/>
      <c r="AP165" s="442"/>
      <c r="AQ165" s="442"/>
      <c r="AR165" s="442"/>
      <c r="AS165" s="442"/>
      <c r="AT165" s="442"/>
      <c r="AU165" s="442"/>
      <c r="AV165" s="442"/>
      <c r="AW165" s="442"/>
      <c r="AX165" s="442"/>
      <c r="AY165" s="442"/>
      <c r="AZ165" s="442"/>
    </row>
    <row r="166" spans="2:52" ht="20.100000000000001" hidden="1" customHeight="1" outlineLevel="1">
      <c r="B166" s="434"/>
      <c r="C166" s="1002"/>
      <c r="D166" s="1003"/>
      <c r="E166" s="1003"/>
      <c r="F166" s="1004"/>
      <c r="G166" s="1005"/>
      <c r="H166" s="1006"/>
      <c r="I166" s="1006"/>
      <c r="J166" s="1006"/>
      <c r="K166" s="1007"/>
      <c r="L166" s="715"/>
      <c r="M166" s="715"/>
      <c r="N166" s="715"/>
      <c r="O166" s="715"/>
      <c r="P166" s="715"/>
      <c r="Q166" s="715"/>
      <c r="R166" s="715"/>
      <c r="S166" s="716"/>
      <c r="T166" s="717"/>
      <c r="U166" s="720">
        <f t="shared" si="49"/>
        <v>0</v>
      </c>
      <c r="V166" s="721">
        <f t="shared" si="50"/>
        <v>0</v>
      </c>
      <c r="W166" s="722">
        <f t="shared" si="51"/>
        <v>0</v>
      </c>
      <c r="X166" s="442"/>
      <c r="Y166" s="442"/>
      <c r="Z166" s="442"/>
      <c r="AA166" s="442"/>
      <c r="AB166" s="442"/>
      <c r="AC166" s="442"/>
      <c r="AD166" s="442"/>
      <c r="AE166" s="442"/>
      <c r="AF166" s="442"/>
      <c r="AG166" s="442"/>
      <c r="AH166" s="442"/>
      <c r="AI166" s="442"/>
      <c r="AJ166" s="442"/>
      <c r="AK166" s="442"/>
      <c r="AL166" s="442"/>
      <c r="AM166" s="442"/>
      <c r="AN166" s="442"/>
      <c r="AO166" s="442"/>
      <c r="AP166" s="442"/>
      <c r="AQ166" s="442"/>
      <c r="AR166" s="442"/>
      <c r="AS166" s="442"/>
      <c r="AT166" s="442"/>
      <c r="AU166" s="442"/>
      <c r="AV166" s="442"/>
      <c r="AW166" s="442"/>
      <c r="AX166" s="442"/>
      <c r="AY166" s="442"/>
      <c r="AZ166" s="442"/>
    </row>
    <row r="167" spans="2:52" ht="20.100000000000001" hidden="1" customHeight="1" outlineLevel="1">
      <c r="B167" s="434"/>
      <c r="C167" s="1002"/>
      <c r="D167" s="1003"/>
      <c r="E167" s="1003"/>
      <c r="F167" s="1004"/>
      <c r="G167" s="1005"/>
      <c r="H167" s="1006"/>
      <c r="I167" s="1006"/>
      <c r="J167" s="1006"/>
      <c r="K167" s="1007"/>
      <c r="L167" s="715"/>
      <c r="M167" s="715"/>
      <c r="N167" s="715"/>
      <c r="O167" s="715"/>
      <c r="P167" s="715"/>
      <c r="Q167" s="715"/>
      <c r="R167" s="715"/>
      <c r="S167" s="716"/>
      <c r="T167" s="717"/>
      <c r="U167" s="720">
        <f t="shared" si="49"/>
        <v>0</v>
      </c>
      <c r="V167" s="721">
        <f t="shared" si="50"/>
        <v>0</v>
      </c>
      <c r="W167" s="722">
        <f t="shared" si="51"/>
        <v>0</v>
      </c>
      <c r="X167" s="442"/>
      <c r="Y167" s="442"/>
      <c r="Z167" s="442"/>
      <c r="AA167" s="442"/>
      <c r="AB167" s="442"/>
      <c r="AC167" s="442"/>
      <c r="AD167" s="442"/>
      <c r="AE167" s="442"/>
      <c r="AF167" s="442"/>
      <c r="AG167" s="442"/>
      <c r="AH167" s="442"/>
      <c r="AI167" s="442"/>
      <c r="AJ167" s="442"/>
      <c r="AK167" s="442"/>
      <c r="AL167" s="442"/>
      <c r="AM167" s="442"/>
      <c r="AN167" s="442"/>
      <c r="AO167" s="442"/>
      <c r="AP167" s="442"/>
      <c r="AQ167" s="442"/>
      <c r="AR167" s="442"/>
      <c r="AS167" s="442"/>
      <c r="AT167" s="442"/>
      <c r="AU167" s="442"/>
      <c r="AV167" s="442"/>
      <c r="AW167" s="442"/>
      <c r="AX167" s="442"/>
      <c r="AY167" s="442"/>
      <c r="AZ167" s="442"/>
    </row>
    <row r="168" spans="2:52" s="19" customFormat="1" ht="9.9499999999999993" hidden="1" customHeight="1" outlineLevel="1">
      <c r="B168" s="435"/>
      <c r="C168" s="437"/>
      <c r="D168" s="437"/>
      <c r="E168" s="437"/>
      <c r="F168" s="437"/>
      <c r="G168" s="666"/>
      <c r="H168" s="666"/>
      <c r="I168" s="666"/>
      <c r="J168" s="666"/>
      <c r="K168" s="666"/>
      <c r="L168" s="438"/>
      <c r="M168" s="438"/>
      <c r="N168" s="438"/>
      <c r="O168" s="438"/>
      <c r="P168" s="438"/>
      <c r="Q168" s="438"/>
      <c r="R168" s="438"/>
      <c r="S168" s="438"/>
      <c r="T168" s="439"/>
      <c r="U168" s="439"/>
      <c r="V168" s="439"/>
      <c r="W168" s="667"/>
      <c r="X168" s="668"/>
      <c r="Y168" s="668"/>
      <c r="Z168" s="668"/>
      <c r="AA168" s="668"/>
      <c r="AB168" s="668"/>
      <c r="AC168" s="668"/>
      <c r="AD168" s="668"/>
      <c r="AE168" s="668"/>
      <c r="AF168" s="668"/>
      <c r="AG168" s="668"/>
      <c r="AH168" s="668"/>
      <c r="AI168" s="668"/>
      <c r="AJ168" s="668"/>
      <c r="AK168" s="668"/>
      <c r="AL168" s="668"/>
      <c r="AM168" s="668"/>
      <c r="AN168" s="668"/>
      <c r="AO168" s="668"/>
      <c r="AP168" s="668"/>
      <c r="AQ168" s="668"/>
      <c r="AR168" s="668"/>
      <c r="AS168" s="668"/>
      <c r="AT168" s="668"/>
      <c r="AU168" s="668"/>
      <c r="AV168" s="668"/>
      <c r="AW168" s="668"/>
      <c r="AX168" s="668"/>
      <c r="AY168" s="668"/>
      <c r="AZ168" s="668"/>
    </row>
    <row r="169" spans="2:52" ht="20.100000000000001" customHeight="1" collapsed="1">
      <c r="B169" s="32">
        <f>B157+1</f>
        <v>14</v>
      </c>
      <c r="C169" s="1013"/>
      <c r="D169" s="1014"/>
      <c r="E169" s="1014"/>
      <c r="F169" s="1015"/>
      <c r="G169" s="1016"/>
      <c r="H169" s="1017"/>
      <c r="I169" s="1017"/>
      <c r="J169" s="1017"/>
      <c r="K169" s="1018"/>
      <c r="L169" s="701">
        <f t="shared" ref="L169:R169" si="52">SUM(L170:L179)</f>
        <v>0</v>
      </c>
      <c r="M169" s="702">
        <f t="shared" si="52"/>
        <v>0</v>
      </c>
      <c r="N169" s="703">
        <f t="shared" si="52"/>
        <v>0</v>
      </c>
      <c r="O169" s="703">
        <f t="shared" si="52"/>
        <v>0</v>
      </c>
      <c r="P169" s="702">
        <f t="shared" si="52"/>
        <v>0</v>
      </c>
      <c r="Q169" s="704">
        <f t="shared" si="52"/>
        <v>0</v>
      </c>
      <c r="R169" s="701">
        <f t="shared" si="52"/>
        <v>0</v>
      </c>
      <c r="S169" s="705">
        <v>1</v>
      </c>
      <c r="T169" s="706">
        <f>(S170*T170)+(S171*T171)+(S172*T172)+(S173*T173)+(S174*T174)+(S175*T175)+(S176*T176)+(S177*T177)+(S178*T178)+(S179*T179)</f>
        <v>0</v>
      </c>
      <c r="U169" s="665">
        <f t="shared" ref="U169:U179" si="53">S169*T169*(1+MGKZ)*(1+Gewinn)*(1+Sicherheit)</f>
        <v>0</v>
      </c>
      <c r="V169" s="643">
        <f t="shared" ref="V169:V179" si="54">R169*Fertigung</f>
        <v>0</v>
      </c>
      <c r="W169" s="50">
        <f t="shared" ref="W169:W179" si="55">L169*$E$6+M169*$M$6+N169*$M$7+O169*$M$8+P169*$E$7+Q169*$M$9+U169+V169</f>
        <v>0</v>
      </c>
      <c r="X169" s="442"/>
      <c r="Y169" s="442"/>
      <c r="Z169" s="442"/>
      <c r="AA169" s="442"/>
      <c r="AB169" s="442"/>
      <c r="AC169" s="442"/>
      <c r="AD169" s="442"/>
      <c r="AE169" s="442"/>
      <c r="AF169" s="442"/>
      <c r="AG169" s="442"/>
      <c r="AH169" s="442"/>
      <c r="AI169" s="442"/>
      <c r="AJ169" s="442"/>
      <c r="AK169" s="442"/>
      <c r="AL169" s="442"/>
      <c r="AM169" s="442"/>
      <c r="AN169" s="442"/>
      <c r="AO169" s="442"/>
      <c r="AP169" s="442"/>
      <c r="AQ169" s="442"/>
      <c r="AR169" s="442"/>
      <c r="AS169" s="442"/>
      <c r="AT169" s="442"/>
      <c r="AU169" s="442"/>
      <c r="AV169" s="442"/>
      <c r="AW169" s="442"/>
      <c r="AX169" s="442"/>
      <c r="AY169" s="442"/>
      <c r="AZ169" s="442"/>
    </row>
    <row r="170" spans="2:52" ht="20.100000000000001" hidden="1" customHeight="1" outlineLevel="1">
      <c r="B170" s="433"/>
      <c r="C170" s="1002"/>
      <c r="D170" s="1003"/>
      <c r="E170" s="1003"/>
      <c r="F170" s="1004"/>
      <c r="G170" s="1005"/>
      <c r="H170" s="1006"/>
      <c r="I170" s="1006"/>
      <c r="J170" s="1006"/>
      <c r="K170" s="1007"/>
      <c r="L170" s="715"/>
      <c r="M170" s="715"/>
      <c r="N170" s="715"/>
      <c r="O170" s="715"/>
      <c r="P170" s="715"/>
      <c r="Q170" s="715"/>
      <c r="R170" s="715"/>
      <c r="S170" s="716"/>
      <c r="T170" s="717"/>
      <c r="U170" s="720">
        <f t="shared" si="53"/>
        <v>0</v>
      </c>
      <c r="V170" s="721">
        <f t="shared" si="54"/>
        <v>0</v>
      </c>
      <c r="W170" s="722">
        <f t="shared" si="55"/>
        <v>0</v>
      </c>
      <c r="X170" s="442"/>
      <c r="Y170" s="442"/>
      <c r="Z170" s="442"/>
      <c r="AA170" s="442"/>
      <c r="AB170" s="442"/>
      <c r="AC170" s="442"/>
      <c r="AD170" s="442"/>
      <c r="AE170" s="442"/>
      <c r="AF170" s="442"/>
      <c r="AG170" s="442"/>
      <c r="AH170" s="442"/>
      <c r="AI170" s="442"/>
      <c r="AJ170" s="442"/>
      <c r="AK170" s="442"/>
      <c r="AL170" s="442"/>
      <c r="AM170" s="442"/>
      <c r="AN170" s="442"/>
      <c r="AO170" s="442"/>
      <c r="AP170" s="442"/>
      <c r="AQ170" s="442"/>
      <c r="AR170" s="442"/>
      <c r="AS170" s="442"/>
      <c r="AT170" s="442"/>
      <c r="AU170" s="442"/>
      <c r="AV170" s="442"/>
      <c r="AW170" s="442"/>
      <c r="AX170" s="442"/>
      <c r="AY170" s="442"/>
      <c r="AZ170" s="442"/>
    </row>
    <row r="171" spans="2:52" ht="20.100000000000001" hidden="1" customHeight="1" outlineLevel="1">
      <c r="B171" s="434"/>
      <c r="C171" s="1002"/>
      <c r="D171" s="1003"/>
      <c r="E171" s="1003"/>
      <c r="F171" s="1004"/>
      <c r="G171" s="1005"/>
      <c r="H171" s="1006"/>
      <c r="I171" s="1006"/>
      <c r="J171" s="1006"/>
      <c r="K171" s="1007"/>
      <c r="L171" s="715"/>
      <c r="M171" s="715"/>
      <c r="N171" s="715"/>
      <c r="O171" s="715"/>
      <c r="P171" s="715"/>
      <c r="Q171" s="715"/>
      <c r="R171" s="715"/>
      <c r="S171" s="716"/>
      <c r="T171" s="717"/>
      <c r="U171" s="720">
        <f t="shared" si="53"/>
        <v>0</v>
      </c>
      <c r="V171" s="721">
        <f t="shared" si="54"/>
        <v>0</v>
      </c>
      <c r="W171" s="722">
        <f t="shared" si="55"/>
        <v>0</v>
      </c>
      <c r="X171" s="442"/>
      <c r="Y171" s="442"/>
      <c r="Z171" s="442"/>
      <c r="AA171" s="442"/>
      <c r="AB171" s="442"/>
      <c r="AC171" s="442"/>
      <c r="AD171" s="442"/>
      <c r="AE171" s="442"/>
      <c r="AF171" s="442"/>
      <c r="AG171" s="442"/>
      <c r="AH171" s="442"/>
      <c r="AI171" s="442"/>
      <c r="AJ171" s="442"/>
      <c r="AK171" s="442"/>
      <c r="AL171" s="442"/>
      <c r="AM171" s="442"/>
      <c r="AN171" s="442"/>
      <c r="AO171" s="442"/>
      <c r="AP171" s="442"/>
      <c r="AQ171" s="442"/>
      <c r="AR171" s="442"/>
      <c r="AS171" s="442"/>
      <c r="AT171" s="442"/>
      <c r="AU171" s="442"/>
      <c r="AV171" s="442"/>
      <c r="AW171" s="442"/>
      <c r="AX171" s="442"/>
      <c r="AY171" s="442"/>
      <c r="AZ171" s="442"/>
    </row>
    <row r="172" spans="2:52" ht="20.100000000000001" hidden="1" customHeight="1" outlineLevel="1">
      <c r="B172" s="434"/>
      <c r="C172" s="1002"/>
      <c r="D172" s="1003"/>
      <c r="E172" s="1003"/>
      <c r="F172" s="1004"/>
      <c r="G172" s="1005"/>
      <c r="H172" s="1006"/>
      <c r="I172" s="1006"/>
      <c r="J172" s="1006"/>
      <c r="K172" s="1007"/>
      <c r="L172" s="715"/>
      <c r="M172" s="715"/>
      <c r="N172" s="715"/>
      <c r="O172" s="715"/>
      <c r="P172" s="715"/>
      <c r="Q172" s="715"/>
      <c r="R172" s="715"/>
      <c r="S172" s="716"/>
      <c r="T172" s="717"/>
      <c r="U172" s="720">
        <f t="shared" si="53"/>
        <v>0</v>
      </c>
      <c r="V172" s="721">
        <f t="shared" si="54"/>
        <v>0</v>
      </c>
      <c r="W172" s="722">
        <f t="shared" si="55"/>
        <v>0</v>
      </c>
      <c r="X172" s="442"/>
      <c r="Y172" s="442"/>
      <c r="Z172" s="442"/>
      <c r="AA172" s="442"/>
      <c r="AB172" s="442"/>
      <c r="AC172" s="442"/>
      <c r="AD172" s="442"/>
      <c r="AE172" s="442"/>
      <c r="AF172" s="442"/>
      <c r="AG172" s="442"/>
      <c r="AH172" s="442"/>
      <c r="AI172" s="442"/>
      <c r="AJ172" s="442"/>
      <c r="AK172" s="442"/>
      <c r="AL172" s="442"/>
      <c r="AM172" s="442"/>
      <c r="AN172" s="442"/>
      <c r="AO172" s="442"/>
      <c r="AP172" s="442"/>
      <c r="AQ172" s="442"/>
      <c r="AR172" s="442"/>
      <c r="AS172" s="442"/>
      <c r="AT172" s="442"/>
      <c r="AU172" s="442"/>
      <c r="AV172" s="442"/>
      <c r="AW172" s="442"/>
      <c r="AX172" s="442"/>
      <c r="AY172" s="442"/>
      <c r="AZ172" s="442"/>
    </row>
    <row r="173" spans="2:52" ht="20.100000000000001" hidden="1" customHeight="1" outlineLevel="1">
      <c r="B173" s="434"/>
      <c r="C173" s="1002"/>
      <c r="D173" s="1003"/>
      <c r="E173" s="1003"/>
      <c r="F173" s="1004"/>
      <c r="G173" s="1005"/>
      <c r="H173" s="1006"/>
      <c r="I173" s="1006"/>
      <c r="J173" s="1006"/>
      <c r="K173" s="1007"/>
      <c r="L173" s="715"/>
      <c r="M173" s="715"/>
      <c r="N173" s="715"/>
      <c r="O173" s="715"/>
      <c r="P173" s="715"/>
      <c r="Q173" s="715"/>
      <c r="R173" s="715"/>
      <c r="S173" s="716"/>
      <c r="T173" s="717"/>
      <c r="U173" s="720">
        <f t="shared" si="53"/>
        <v>0</v>
      </c>
      <c r="V173" s="721">
        <f t="shared" si="54"/>
        <v>0</v>
      </c>
      <c r="W173" s="722">
        <f t="shared" si="55"/>
        <v>0</v>
      </c>
      <c r="X173" s="442"/>
      <c r="Y173" s="442"/>
      <c r="Z173" s="442"/>
      <c r="AA173" s="442"/>
      <c r="AB173" s="442"/>
      <c r="AC173" s="442"/>
      <c r="AD173" s="442"/>
      <c r="AE173" s="442"/>
      <c r="AF173" s="442"/>
      <c r="AG173" s="442"/>
      <c r="AH173" s="442"/>
      <c r="AI173" s="442"/>
      <c r="AJ173" s="442"/>
      <c r="AK173" s="442"/>
      <c r="AL173" s="442"/>
      <c r="AM173" s="442"/>
      <c r="AN173" s="442"/>
      <c r="AO173" s="442"/>
      <c r="AP173" s="442"/>
      <c r="AQ173" s="442"/>
      <c r="AR173" s="442"/>
      <c r="AS173" s="442"/>
      <c r="AT173" s="442"/>
      <c r="AU173" s="442"/>
      <c r="AV173" s="442"/>
      <c r="AW173" s="442"/>
      <c r="AX173" s="442"/>
      <c r="AY173" s="442"/>
      <c r="AZ173" s="442"/>
    </row>
    <row r="174" spans="2:52" ht="20.100000000000001" hidden="1" customHeight="1" outlineLevel="1">
      <c r="B174" s="434"/>
      <c r="C174" s="1002"/>
      <c r="D174" s="1003"/>
      <c r="E174" s="1003"/>
      <c r="F174" s="1004"/>
      <c r="G174" s="1005"/>
      <c r="H174" s="1006"/>
      <c r="I174" s="1006"/>
      <c r="J174" s="1006"/>
      <c r="K174" s="1007"/>
      <c r="L174" s="715"/>
      <c r="M174" s="715"/>
      <c r="N174" s="715"/>
      <c r="O174" s="715"/>
      <c r="P174" s="715"/>
      <c r="Q174" s="715"/>
      <c r="R174" s="715"/>
      <c r="S174" s="716"/>
      <c r="T174" s="717"/>
      <c r="U174" s="720">
        <f t="shared" si="53"/>
        <v>0</v>
      </c>
      <c r="V174" s="721">
        <f t="shared" si="54"/>
        <v>0</v>
      </c>
      <c r="W174" s="722">
        <f t="shared" si="55"/>
        <v>0</v>
      </c>
      <c r="X174" s="442"/>
      <c r="Y174" s="442"/>
      <c r="Z174" s="442"/>
      <c r="AA174" s="442"/>
      <c r="AB174" s="442"/>
      <c r="AC174" s="442"/>
      <c r="AD174" s="442"/>
      <c r="AE174" s="442"/>
      <c r="AF174" s="442"/>
      <c r="AG174" s="442"/>
      <c r="AH174" s="442"/>
      <c r="AI174" s="442"/>
      <c r="AJ174" s="442"/>
      <c r="AK174" s="442"/>
      <c r="AL174" s="442"/>
      <c r="AM174" s="442"/>
      <c r="AN174" s="442"/>
      <c r="AO174" s="442"/>
      <c r="AP174" s="442"/>
      <c r="AQ174" s="442"/>
      <c r="AR174" s="442"/>
      <c r="AS174" s="442"/>
      <c r="AT174" s="442"/>
      <c r="AU174" s="442"/>
      <c r="AV174" s="442"/>
      <c r="AW174" s="442"/>
      <c r="AX174" s="442"/>
      <c r="AY174" s="442"/>
      <c r="AZ174" s="442"/>
    </row>
    <row r="175" spans="2:52" ht="20.100000000000001" hidden="1" customHeight="1" outlineLevel="1">
      <c r="B175" s="434"/>
      <c r="C175" s="1002"/>
      <c r="D175" s="1003"/>
      <c r="E175" s="1003"/>
      <c r="F175" s="1004"/>
      <c r="G175" s="1005"/>
      <c r="H175" s="1006"/>
      <c r="I175" s="1006"/>
      <c r="J175" s="1006"/>
      <c r="K175" s="1007"/>
      <c r="L175" s="715"/>
      <c r="M175" s="715"/>
      <c r="N175" s="715"/>
      <c r="O175" s="715"/>
      <c r="P175" s="715"/>
      <c r="Q175" s="715"/>
      <c r="R175" s="715"/>
      <c r="S175" s="716"/>
      <c r="T175" s="717"/>
      <c r="U175" s="720">
        <f t="shared" si="53"/>
        <v>0</v>
      </c>
      <c r="V175" s="721">
        <f t="shared" si="54"/>
        <v>0</v>
      </c>
      <c r="W175" s="722">
        <f t="shared" si="55"/>
        <v>0</v>
      </c>
      <c r="X175" s="442"/>
      <c r="Y175" s="442"/>
      <c r="Z175" s="442"/>
      <c r="AA175" s="442"/>
      <c r="AB175" s="442"/>
      <c r="AC175" s="442"/>
      <c r="AD175" s="442"/>
      <c r="AE175" s="442"/>
      <c r="AF175" s="442"/>
      <c r="AG175" s="442"/>
      <c r="AH175" s="442"/>
      <c r="AI175" s="442"/>
      <c r="AJ175" s="442"/>
      <c r="AK175" s="442"/>
      <c r="AL175" s="442"/>
      <c r="AM175" s="442"/>
      <c r="AN175" s="442"/>
      <c r="AO175" s="442"/>
      <c r="AP175" s="442"/>
      <c r="AQ175" s="442"/>
      <c r="AR175" s="442"/>
      <c r="AS175" s="442"/>
      <c r="AT175" s="442"/>
      <c r="AU175" s="442"/>
      <c r="AV175" s="442"/>
      <c r="AW175" s="442"/>
      <c r="AX175" s="442"/>
      <c r="AY175" s="442"/>
      <c r="AZ175" s="442"/>
    </row>
    <row r="176" spans="2:52" ht="20.100000000000001" hidden="1" customHeight="1" outlineLevel="1">
      <c r="B176" s="434"/>
      <c r="C176" s="1002"/>
      <c r="D176" s="1003"/>
      <c r="E176" s="1003"/>
      <c r="F176" s="1004"/>
      <c r="G176" s="1005"/>
      <c r="H176" s="1006"/>
      <c r="I176" s="1006"/>
      <c r="J176" s="1006"/>
      <c r="K176" s="1007"/>
      <c r="L176" s="715"/>
      <c r="M176" s="715"/>
      <c r="N176" s="715"/>
      <c r="O176" s="715"/>
      <c r="P176" s="715"/>
      <c r="Q176" s="715"/>
      <c r="R176" s="715"/>
      <c r="S176" s="716"/>
      <c r="T176" s="717"/>
      <c r="U176" s="720">
        <f t="shared" si="53"/>
        <v>0</v>
      </c>
      <c r="V176" s="721">
        <f t="shared" si="54"/>
        <v>0</v>
      </c>
      <c r="W176" s="722">
        <f t="shared" si="55"/>
        <v>0</v>
      </c>
      <c r="X176" s="442"/>
      <c r="Y176" s="442"/>
      <c r="Z176" s="442"/>
      <c r="AA176" s="442"/>
      <c r="AB176" s="442"/>
      <c r="AC176" s="442"/>
      <c r="AD176" s="442"/>
      <c r="AE176" s="442"/>
      <c r="AF176" s="442"/>
      <c r="AG176" s="442"/>
      <c r="AH176" s="442"/>
      <c r="AI176" s="442"/>
      <c r="AJ176" s="442"/>
      <c r="AK176" s="442"/>
      <c r="AL176" s="442"/>
      <c r="AM176" s="442"/>
      <c r="AN176" s="442"/>
      <c r="AO176" s="442"/>
      <c r="AP176" s="442"/>
      <c r="AQ176" s="442"/>
      <c r="AR176" s="442"/>
      <c r="AS176" s="442"/>
      <c r="AT176" s="442"/>
      <c r="AU176" s="442"/>
      <c r="AV176" s="442"/>
      <c r="AW176" s="442"/>
      <c r="AX176" s="442"/>
      <c r="AY176" s="442"/>
      <c r="AZ176" s="442"/>
    </row>
    <row r="177" spans="2:52" ht="20.100000000000001" hidden="1" customHeight="1" outlineLevel="1">
      <c r="B177" s="434"/>
      <c r="C177" s="1002"/>
      <c r="D177" s="1003"/>
      <c r="E177" s="1003"/>
      <c r="F177" s="1004"/>
      <c r="G177" s="1005"/>
      <c r="H177" s="1006"/>
      <c r="I177" s="1006"/>
      <c r="J177" s="1006"/>
      <c r="K177" s="1007"/>
      <c r="L177" s="715"/>
      <c r="M177" s="715"/>
      <c r="N177" s="715"/>
      <c r="O177" s="715"/>
      <c r="P177" s="715"/>
      <c r="Q177" s="715"/>
      <c r="R177" s="715"/>
      <c r="S177" s="716"/>
      <c r="T177" s="717"/>
      <c r="U177" s="720">
        <f t="shared" si="53"/>
        <v>0</v>
      </c>
      <c r="V177" s="721">
        <f t="shared" si="54"/>
        <v>0</v>
      </c>
      <c r="W177" s="722">
        <f t="shared" si="55"/>
        <v>0</v>
      </c>
      <c r="X177" s="442"/>
      <c r="Y177" s="442"/>
      <c r="Z177" s="442"/>
      <c r="AA177" s="442"/>
      <c r="AB177" s="442"/>
      <c r="AC177" s="442"/>
      <c r="AD177" s="442"/>
      <c r="AE177" s="442"/>
      <c r="AF177" s="442"/>
      <c r="AG177" s="442"/>
      <c r="AH177" s="442"/>
      <c r="AI177" s="442"/>
      <c r="AJ177" s="442"/>
      <c r="AK177" s="442"/>
      <c r="AL177" s="442"/>
      <c r="AM177" s="442"/>
      <c r="AN177" s="442"/>
      <c r="AO177" s="442"/>
      <c r="AP177" s="442"/>
      <c r="AQ177" s="442"/>
      <c r="AR177" s="442"/>
      <c r="AS177" s="442"/>
      <c r="AT177" s="442"/>
      <c r="AU177" s="442"/>
      <c r="AV177" s="442"/>
      <c r="AW177" s="442"/>
      <c r="AX177" s="442"/>
      <c r="AY177" s="442"/>
      <c r="AZ177" s="442"/>
    </row>
    <row r="178" spans="2:52" ht="20.100000000000001" hidden="1" customHeight="1" outlineLevel="1">
      <c r="B178" s="434"/>
      <c r="C178" s="1002"/>
      <c r="D178" s="1003"/>
      <c r="E178" s="1003"/>
      <c r="F178" s="1004"/>
      <c r="G178" s="1005"/>
      <c r="H178" s="1006"/>
      <c r="I178" s="1006"/>
      <c r="J178" s="1006"/>
      <c r="K178" s="1007"/>
      <c r="L178" s="715"/>
      <c r="M178" s="715"/>
      <c r="N178" s="715"/>
      <c r="O178" s="715"/>
      <c r="P178" s="715"/>
      <c r="Q178" s="715"/>
      <c r="R178" s="715"/>
      <c r="S178" s="716"/>
      <c r="T178" s="717"/>
      <c r="U178" s="720">
        <f t="shared" si="53"/>
        <v>0</v>
      </c>
      <c r="V178" s="721">
        <f t="shared" si="54"/>
        <v>0</v>
      </c>
      <c r="W178" s="722">
        <f t="shared" si="55"/>
        <v>0</v>
      </c>
      <c r="X178" s="442"/>
      <c r="Y178" s="442"/>
      <c r="Z178" s="442"/>
      <c r="AA178" s="442"/>
      <c r="AB178" s="442"/>
      <c r="AC178" s="442"/>
      <c r="AD178" s="442"/>
      <c r="AE178" s="442"/>
      <c r="AF178" s="442"/>
      <c r="AG178" s="442"/>
      <c r="AH178" s="442"/>
      <c r="AI178" s="442"/>
      <c r="AJ178" s="442"/>
      <c r="AK178" s="442"/>
      <c r="AL178" s="442"/>
      <c r="AM178" s="442"/>
      <c r="AN178" s="442"/>
      <c r="AO178" s="442"/>
      <c r="AP178" s="442"/>
      <c r="AQ178" s="442"/>
      <c r="AR178" s="442"/>
      <c r="AS178" s="442"/>
      <c r="AT178" s="442"/>
      <c r="AU178" s="442"/>
      <c r="AV178" s="442"/>
      <c r="AW178" s="442"/>
      <c r="AX178" s="442"/>
      <c r="AY178" s="442"/>
      <c r="AZ178" s="442"/>
    </row>
    <row r="179" spans="2:52" ht="20.100000000000001" hidden="1" customHeight="1" outlineLevel="1">
      <c r="B179" s="434"/>
      <c r="C179" s="1002"/>
      <c r="D179" s="1003"/>
      <c r="E179" s="1003"/>
      <c r="F179" s="1004"/>
      <c r="G179" s="1005"/>
      <c r="H179" s="1006"/>
      <c r="I179" s="1006"/>
      <c r="J179" s="1006"/>
      <c r="K179" s="1007"/>
      <c r="L179" s="715"/>
      <c r="M179" s="715"/>
      <c r="N179" s="715"/>
      <c r="O179" s="715"/>
      <c r="P179" s="715"/>
      <c r="Q179" s="715"/>
      <c r="R179" s="715"/>
      <c r="S179" s="716"/>
      <c r="T179" s="717"/>
      <c r="U179" s="720">
        <f t="shared" si="53"/>
        <v>0</v>
      </c>
      <c r="V179" s="721">
        <f t="shared" si="54"/>
        <v>0</v>
      </c>
      <c r="W179" s="722">
        <f t="shared" si="55"/>
        <v>0</v>
      </c>
      <c r="X179" s="442"/>
      <c r="Y179" s="442"/>
      <c r="Z179" s="442"/>
      <c r="AA179" s="442"/>
      <c r="AB179" s="442"/>
      <c r="AC179" s="442"/>
      <c r="AD179" s="442"/>
      <c r="AE179" s="442"/>
      <c r="AF179" s="442"/>
      <c r="AG179" s="442"/>
      <c r="AH179" s="442"/>
      <c r="AI179" s="442"/>
      <c r="AJ179" s="442"/>
      <c r="AK179" s="442"/>
      <c r="AL179" s="442"/>
      <c r="AM179" s="442"/>
      <c r="AN179" s="442"/>
      <c r="AO179" s="442"/>
      <c r="AP179" s="442"/>
      <c r="AQ179" s="442"/>
      <c r="AR179" s="442"/>
      <c r="AS179" s="442"/>
      <c r="AT179" s="442"/>
      <c r="AU179" s="442"/>
      <c r="AV179" s="442"/>
      <c r="AW179" s="442"/>
      <c r="AX179" s="442"/>
      <c r="AY179" s="442"/>
      <c r="AZ179" s="442"/>
    </row>
    <row r="180" spans="2:52" s="19" customFormat="1" ht="9.9499999999999993" hidden="1" customHeight="1" outlineLevel="1">
      <c r="B180" s="435"/>
      <c r="C180" s="437"/>
      <c r="D180" s="437"/>
      <c r="E180" s="437"/>
      <c r="F180" s="437"/>
      <c r="G180" s="666"/>
      <c r="H180" s="666"/>
      <c r="I180" s="666"/>
      <c r="J180" s="666"/>
      <c r="K180" s="666"/>
      <c r="L180" s="438"/>
      <c r="M180" s="438"/>
      <c r="N180" s="438"/>
      <c r="O180" s="438"/>
      <c r="P180" s="438"/>
      <c r="Q180" s="438"/>
      <c r="R180" s="438"/>
      <c r="S180" s="438"/>
      <c r="T180" s="439"/>
      <c r="U180" s="439"/>
      <c r="V180" s="439"/>
      <c r="W180" s="667"/>
      <c r="X180" s="668"/>
      <c r="Y180" s="668"/>
      <c r="Z180" s="668"/>
      <c r="AA180" s="668"/>
      <c r="AB180" s="668"/>
      <c r="AC180" s="668"/>
      <c r="AD180" s="668"/>
      <c r="AE180" s="668"/>
      <c r="AF180" s="668"/>
      <c r="AG180" s="668"/>
      <c r="AH180" s="668"/>
      <c r="AI180" s="668"/>
      <c r="AJ180" s="668"/>
      <c r="AK180" s="668"/>
      <c r="AL180" s="668"/>
      <c r="AM180" s="668"/>
      <c r="AN180" s="668"/>
      <c r="AO180" s="668"/>
      <c r="AP180" s="668"/>
      <c r="AQ180" s="668"/>
      <c r="AR180" s="668"/>
      <c r="AS180" s="668"/>
      <c r="AT180" s="668"/>
      <c r="AU180" s="668"/>
      <c r="AV180" s="668"/>
      <c r="AW180" s="668"/>
      <c r="AX180" s="668"/>
      <c r="AY180" s="668"/>
      <c r="AZ180" s="668"/>
    </row>
    <row r="181" spans="2:52" ht="20.100000000000001" customHeight="1" collapsed="1">
      <c r="B181" s="32">
        <f>B169+1</f>
        <v>15</v>
      </c>
      <c r="C181" s="1013"/>
      <c r="D181" s="1014"/>
      <c r="E181" s="1014"/>
      <c r="F181" s="1015"/>
      <c r="G181" s="1016"/>
      <c r="H181" s="1017"/>
      <c r="I181" s="1017"/>
      <c r="J181" s="1017"/>
      <c r="K181" s="1018"/>
      <c r="L181" s="701">
        <f t="shared" ref="L181:R181" si="56">SUM(L182:L191)</f>
        <v>0</v>
      </c>
      <c r="M181" s="702">
        <f t="shared" si="56"/>
        <v>0</v>
      </c>
      <c r="N181" s="703">
        <f t="shared" si="56"/>
        <v>0</v>
      </c>
      <c r="O181" s="703">
        <f t="shared" si="56"/>
        <v>0</v>
      </c>
      <c r="P181" s="702">
        <f t="shared" si="56"/>
        <v>0</v>
      </c>
      <c r="Q181" s="704">
        <f t="shared" si="56"/>
        <v>0</v>
      </c>
      <c r="R181" s="701">
        <f t="shared" si="56"/>
        <v>0</v>
      </c>
      <c r="S181" s="705">
        <v>1</v>
      </c>
      <c r="T181" s="706">
        <f>(S182*T182)+(S183*T183)+(S184*T184)+(S185*T185)+(S186*T186)+(S187*T187)+(S188*T188)+(S189*T189)+(S190*T190)+(S191*T191)</f>
        <v>0</v>
      </c>
      <c r="U181" s="665">
        <f t="shared" ref="U181:U191" si="57">S181*T181*(1+MGKZ)*(1+Gewinn)*(1+Sicherheit)</f>
        <v>0</v>
      </c>
      <c r="V181" s="643">
        <f t="shared" ref="V181:V191" si="58">R181*Fertigung</f>
        <v>0</v>
      </c>
      <c r="W181" s="50">
        <f t="shared" ref="W181:W191" si="59">L181*$E$6+M181*$M$6+N181*$M$7+O181*$M$8+P181*$E$7+Q181*$M$9+U181+V181</f>
        <v>0</v>
      </c>
      <c r="X181" s="442"/>
      <c r="Y181" s="442"/>
      <c r="Z181" s="442"/>
      <c r="AA181" s="442"/>
      <c r="AB181" s="442"/>
      <c r="AC181" s="442"/>
      <c r="AD181" s="442"/>
      <c r="AE181" s="442"/>
      <c r="AF181" s="442"/>
      <c r="AG181" s="442"/>
      <c r="AH181" s="442"/>
      <c r="AI181" s="442"/>
      <c r="AJ181" s="442"/>
      <c r="AK181" s="442"/>
      <c r="AL181" s="442"/>
      <c r="AM181" s="442"/>
      <c r="AN181" s="442"/>
      <c r="AO181" s="442"/>
      <c r="AP181" s="442"/>
      <c r="AQ181" s="442"/>
      <c r="AR181" s="442"/>
      <c r="AS181" s="442"/>
      <c r="AT181" s="442"/>
      <c r="AU181" s="442"/>
      <c r="AV181" s="442"/>
      <c r="AW181" s="442"/>
      <c r="AX181" s="442"/>
      <c r="AY181" s="442"/>
      <c r="AZ181" s="442"/>
    </row>
    <row r="182" spans="2:52" ht="20.100000000000001" hidden="1" customHeight="1" outlineLevel="1">
      <c r="B182" s="433"/>
      <c r="C182" s="1002"/>
      <c r="D182" s="1003"/>
      <c r="E182" s="1003"/>
      <c r="F182" s="1004"/>
      <c r="G182" s="1005"/>
      <c r="H182" s="1006"/>
      <c r="I182" s="1006"/>
      <c r="J182" s="1006"/>
      <c r="K182" s="1007"/>
      <c r="L182" s="715"/>
      <c r="M182" s="715"/>
      <c r="N182" s="715"/>
      <c r="O182" s="715"/>
      <c r="P182" s="715"/>
      <c r="Q182" s="715"/>
      <c r="R182" s="715"/>
      <c r="S182" s="716"/>
      <c r="T182" s="717"/>
      <c r="U182" s="720">
        <f t="shared" si="57"/>
        <v>0</v>
      </c>
      <c r="V182" s="721">
        <f t="shared" si="58"/>
        <v>0</v>
      </c>
      <c r="W182" s="722">
        <f t="shared" si="59"/>
        <v>0</v>
      </c>
      <c r="X182" s="442"/>
      <c r="Y182" s="442"/>
      <c r="Z182" s="442"/>
      <c r="AA182" s="442"/>
      <c r="AB182" s="442"/>
      <c r="AC182" s="442"/>
      <c r="AD182" s="442"/>
      <c r="AE182" s="442"/>
      <c r="AF182" s="442"/>
      <c r="AG182" s="442"/>
      <c r="AH182" s="442"/>
      <c r="AI182" s="442"/>
      <c r="AJ182" s="442"/>
      <c r="AK182" s="442"/>
      <c r="AL182" s="442"/>
      <c r="AM182" s="442"/>
      <c r="AN182" s="442"/>
      <c r="AO182" s="442"/>
      <c r="AP182" s="442"/>
      <c r="AQ182" s="442"/>
      <c r="AR182" s="442"/>
      <c r="AS182" s="442"/>
      <c r="AT182" s="442"/>
      <c r="AU182" s="442"/>
      <c r="AV182" s="442"/>
      <c r="AW182" s="442"/>
      <c r="AX182" s="442"/>
      <c r="AY182" s="442"/>
      <c r="AZ182" s="442"/>
    </row>
    <row r="183" spans="2:52" ht="20.100000000000001" hidden="1" customHeight="1" outlineLevel="1">
      <c r="B183" s="434"/>
      <c r="C183" s="1002"/>
      <c r="D183" s="1003"/>
      <c r="E183" s="1003"/>
      <c r="F183" s="1004"/>
      <c r="G183" s="1005"/>
      <c r="H183" s="1006"/>
      <c r="I183" s="1006"/>
      <c r="J183" s="1006"/>
      <c r="K183" s="1007"/>
      <c r="L183" s="715"/>
      <c r="M183" s="715"/>
      <c r="N183" s="715"/>
      <c r="O183" s="715"/>
      <c r="P183" s="715"/>
      <c r="Q183" s="715"/>
      <c r="R183" s="715"/>
      <c r="S183" s="716"/>
      <c r="T183" s="717"/>
      <c r="U183" s="720">
        <f t="shared" si="57"/>
        <v>0</v>
      </c>
      <c r="V183" s="721">
        <f t="shared" si="58"/>
        <v>0</v>
      </c>
      <c r="W183" s="722">
        <f t="shared" si="59"/>
        <v>0</v>
      </c>
      <c r="X183" s="442"/>
      <c r="Y183" s="442"/>
      <c r="Z183" s="442"/>
      <c r="AA183" s="442"/>
      <c r="AB183" s="442"/>
      <c r="AC183" s="442"/>
      <c r="AD183" s="442"/>
      <c r="AE183" s="442"/>
      <c r="AF183" s="442"/>
      <c r="AG183" s="442"/>
      <c r="AH183" s="442"/>
      <c r="AI183" s="442"/>
      <c r="AJ183" s="442"/>
      <c r="AK183" s="442"/>
      <c r="AL183" s="442"/>
      <c r="AM183" s="442"/>
      <c r="AN183" s="442"/>
      <c r="AO183" s="442"/>
      <c r="AP183" s="442"/>
      <c r="AQ183" s="442"/>
      <c r="AR183" s="442"/>
      <c r="AS183" s="442"/>
      <c r="AT183" s="442"/>
      <c r="AU183" s="442"/>
      <c r="AV183" s="442"/>
      <c r="AW183" s="442"/>
      <c r="AX183" s="442"/>
      <c r="AY183" s="442"/>
      <c r="AZ183" s="442"/>
    </row>
    <row r="184" spans="2:52" ht="20.100000000000001" hidden="1" customHeight="1" outlineLevel="1">
      <c r="B184" s="434"/>
      <c r="C184" s="1002"/>
      <c r="D184" s="1003"/>
      <c r="E184" s="1003"/>
      <c r="F184" s="1004"/>
      <c r="G184" s="1005"/>
      <c r="H184" s="1006"/>
      <c r="I184" s="1006"/>
      <c r="J184" s="1006"/>
      <c r="K184" s="1007"/>
      <c r="L184" s="715"/>
      <c r="M184" s="715"/>
      <c r="N184" s="715"/>
      <c r="O184" s="715"/>
      <c r="P184" s="715"/>
      <c r="Q184" s="715"/>
      <c r="R184" s="715"/>
      <c r="S184" s="716"/>
      <c r="T184" s="717"/>
      <c r="U184" s="720">
        <f t="shared" si="57"/>
        <v>0</v>
      </c>
      <c r="V184" s="721">
        <f t="shared" si="58"/>
        <v>0</v>
      </c>
      <c r="W184" s="722">
        <f t="shared" si="59"/>
        <v>0</v>
      </c>
      <c r="X184" s="442"/>
      <c r="Y184" s="442"/>
      <c r="Z184" s="442"/>
      <c r="AA184" s="442"/>
      <c r="AB184" s="442"/>
      <c r="AC184" s="442"/>
      <c r="AD184" s="442"/>
      <c r="AE184" s="442"/>
      <c r="AF184" s="442"/>
      <c r="AG184" s="442"/>
      <c r="AH184" s="442"/>
      <c r="AI184" s="442"/>
      <c r="AJ184" s="442"/>
      <c r="AK184" s="442"/>
      <c r="AL184" s="442"/>
      <c r="AM184" s="442"/>
      <c r="AN184" s="442"/>
      <c r="AO184" s="442"/>
      <c r="AP184" s="442"/>
      <c r="AQ184" s="442"/>
      <c r="AR184" s="442"/>
      <c r="AS184" s="442"/>
      <c r="AT184" s="442"/>
      <c r="AU184" s="442"/>
      <c r="AV184" s="442"/>
      <c r="AW184" s="442"/>
      <c r="AX184" s="442"/>
      <c r="AY184" s="442"/>
      <c r="AZ184" s="442"/>
    </row>
    <row r="185" spans="2:52" ht="20.100000000000001" hidden="1" customHeight="1" outlineLevel="1">
      <c r="B185" s="434"/>
      <c r="C185" s="1002"/>
      <c r="D185" s="1003"/>
      <c r="E185" s="1003"/>
      <c r="F185" s="1004"/>
      <c r="G185" s="1005"/>
      <c r="H185" s="1006"/>
      <c r="I185" s="1006"/>
      <c r="J185" s="1006"/>
      <c r="K185" s="1007"/>
      <c r="L185" s="715"/>
      <c r="M185" s="715"/>
      <c r="N185" s="715"/>
      <c r="O185" s="715"/>
      <c r="P185" s="715"/>
      <c r="Q185" s="715"/>
      <c r="R185" s="715"/>
      <c r="S185" s="716"/>
      <c r="T185" s="717"/>
      <c r="U185" s="720">
        <f t="shared" si="57"/>
        <v>0</v>
      </c>
      <c r="V185" s="721">
        <f t="shared" si="58"/>
        <v>0</v>
      </c>
      <c r="W185" s="722">
        <f t="shared" si="59"/>
        <v>0</v>
      </c>
      <c r="X185" s="442"/>
      <c r="Y185" s="442"/>
      <c r="Z185" s="442"/>
      <c r="AA185" s="442"/>
      <c r="AB185" s="442"/>
      <c r="AC185" s="442"/>
      <c r="AD185" s="442"/>
      <c r="AE185" s="442"/>
      <c r="AF185" s="442"/>
      <c r="AG185" s="442"/>
      <c r="AH185" s="442"/>
      <c r="AI185" s="442"/>
      <c r="AJ185" s="442"/>
      <c r="AK185" s="442"/>
      <c r="AL185" s="442"/>
      <c r="AM185" s="442"/>
      <c r="AN185" s="442"/>
      <c r="AO185" s="442"/>
      <c r="AP185" s="442"/>
      <c r="AQ185" s="442"/>
      <c r="AR185" s="442"/>
      <c r="AS185" s="442"/>
      <c r="AT185" s="442"/>
      <c r="AU185" s="442"/>
      <c r="AV185" s="442"/>
      <c r="AW185" s="442"/>
      <c r="AX185" s="442"/>
      <c r="AY185" s="442"/>
      <c r="AZ185" s="442"/>
    </row>
    <row r="186" spans="2:52" ht="20.100000000000001" hidden="1" customHeight="1" outlineLevel="1">
      <c r="B186" s="434"/>
      <c r="C186" s="1002"/>
      <c r="D186" s="1003"/>
      <c r="E186" s="1003"/>
      <c r="F186" s="1004"/>
      <c r="G186" s="1005"/>
      <c r="H186" s="1006"/>
      <c r="I186" s="1006"/>
      <c r="J186" s="1006"/>
      <c r="K186" s="1007"/>
      <c r="L186" s="715"/>
      <c r="M186" s="715"/>
      <c r="N186" s="715"/>
      <c r="O186" s="715"/>
      <c r="P186" s="715"/>
      <c r="Q186" s="715"/>
      <c r="R186" s="715"/>
      <c r="S186" s="716"/>
      <c r="T186" s="717"/>
      <c r="U186" s="720">
        <f t="shared" si="57"/>
        <v>0</v>
      </c>
      <c r="V186" s="721">
        <f t="shared" si="58"/>
        <v>0</v>
      </c>
      <c r="W186" s="722">
        <f t="shared" si="59"/>
        <v>0</v>
      </c>
      <c r="X186" s="442"/>
      <c r="Y186" s="442"/>
      <c r="Z186" s="442"/>
      <c r="AA186" s="442"/>
      <c r="AB186" s="442"/>
      <c r="AC186" s="442"/>
      <c r="AD186" s="442"/>
      <c r="AE186" s="442"/>
      <c r="AF186" s="442"/>
      <c r="AG186" s="442"/>
      <c r="AH186" s="442"/>
      <c r="AI186" s="442"/>
      <c r="AJ186" s="442"/>
      <c r="AK186" s="442"/>
      <c r="AL186" s="442"/>
      <c r="AM186" s="442"/>
      <c r="AN186" s="442"/>
      <c r="AO186" s="442"/>
      <c r="AP186" s="442"/>
      <c r="AQ186" s="442"/>
      <c r="AR186" s="442"/>
      <c r="AS186" s="442"/>
      <c r="AT186" s="442"/>
      <c r="AU186" s="442"/>
      <c r="AV186" s="442"/>
      <c r="AW186" s="442"/>
      <c r="AX186" s="442"/>
      <c r="AY186" s="442"/>
      <c r="AZ186" s="442"/>
    </row>
    <row r="187" spans="2:52" ht="20.100000000000001" hidden="1" customHeight="1" outlineLevel="1">
      <c r="B187" s="434"/>
      <c r="C187" s="1002"/>
      <c r="D187" s="1003"/>
      <c r="E187" s="1003"/>
      <c r="F187" s="1004"/>
      <c r="G187" s="1005"/>
      <c r="H187" s="1006"/>
      <c r="I187" s="1006"/>
      <c r="J187" s="1006"/>
      <c r="K187" s="1007"/>
      <c r="L187" s="715"/>
      <c r="M187" s="715"/>
      <c r="N187" s="715"/>
      <c r="O187" s="715"/>
      <c r="P187" s="715"/>
      <c r="Q187" s="715"/>
      <c r="R187" s="715"/>
      <c r="S187" s="716"/>
      <c r="T187" s="717"/>
      <c r="U187" s="720">
        <f t="shared" si="57"/>
        <v>0</v>
      </c>
      <c r="V187" s="721">
        <f t="shared" si="58"/>
        <v>0</v>
      </c>
      <c r="W187" s="722">
        <f t="shared" si="59"/>
        <v>0</v>
      </c>
      <c r="X187" s="442"/>
      <c r="Y187" s="442"/>
      <c r="Z187" s="442"/>
      <c r="AA187" s="442"/>
      <c r="AB187" s="442"/>
      <c r="AC187" s="442"/>
      <c r="AD187" s="442"/>
      <c r="AE187" s="442"/>
      <c r="AF187" s="442"/>
      <c r="AG187" s="442"/>
      <c r="AH187" s="442"/>
      <c r="AI187" s="442"/>
      <c r="AJ187" s="442"/>
      <c r="AK187" s="442"/>
      <c r="AL187" s="442"/>
      <c r="AM187" s="442"/>
      <c r="AN187" s="442"/>
      <c r="AO187" s="442"/>
      <c r="AP187" s="442"/>
      <c r="AQ187" s="442"/>
      <c r="AR187" s="442"/>
      <c r="AS187" s="442"/>
      <c r="AT187" s="442"/>
      <c r="AU187" s="442"/>
      <c r="AV187" s="442"/>
      <c r="AW187" s="442"/>
      <c r="AX187" s="442"/>
      <c r="AY187" s="442"/>
      <c r="AZ187" s="442"/>
    </row>
    <row r="188" spans="2:52" ht="20.100000000000001" hidden="1" customHeight="1" outlineLevel="1">
      <c r="B188" s="434"/>
      <c r="C188" s="1002"/>
      <c r="D188" s="1003"/>
      <c r="E188" s="1003"/>
      <c r="F188" s="1004"/>
      <c r="G188" s="1005"/>
      <c r="H188" s="1006"/>
      <c r="I188" s="1006"/>
      <c r="J188" s="1006"/>
      <c r="K188" s="1007"/>
      <c r="L188" s="715"/>
      <c r="M188" s="715"/>
      <c r="N188" s="715"/>
      <c r="O188" s="715"/>
      <c r="P188" s="715"/>
      <c r="Q188" s="715"/>
      <c r="R188" s="715"/>
      <c r="S188" s="716"/>
      <c r="T188" s="717"/>
      <c r="U188" s="720">
        <f t="shared" si="57"/>
        <v>0</v>
      </c>
      <c r="V188" s="721">
        <f t="shared" si="58"/>
        <v>0</v>
      </c>
      <c r="W188" s="722">
        <f t="shared" si="59"/>
        <v>0</v>
      </c>
      <c r="X188" s="442"/>
      <c r="Y188" s="442"/>
      <c r="Z188" s="442"/>
      <c r="AA188" s="442"/>
      <c r="AB188" s="442"/>
      <c r="AC188" s="442"/>
      <c r="AD188" s="442"/>
      <c r="AE188" s="442"/>
      <c r="AF188" s="442"/>
      <c r="AG188" s="442"/>
      <c r="AH188" s="442"/>
      <c r="AI188" s="442"/>
      <c r="AJ188" s="442"/>
      <c r="AK188" s="442"/>
      <c r="AL188" s="442"/>
      <c r="AM188" s="442"/>
      <c r="AN188" s="442"/>
      <c r="AO188" s="442"/>
      <c r="AP188" s="442"/>
      <c r="AQ188" s="442"/>
      <c r="AR188" s="442"/>
      <c r="AS188" s="442"/>
      <c r="AT188" s="442"/>
      <c r="AU188" s="442"/>
      <c r="AV188" s="442"/>
      <c r="AW188" s="442"/>
      <c r="AX188" s="442"/>
      <c r="AY188" s="442"/>
      <c r="AZ188" s="442"/>
    </row>
    <row r="189" spans="2:52" ht="20.100000000000001" hidden="1" customHeight="1" outlineLevel="1">
      <c r="B189" s="434"/>
      <c r="C189" s="1002"/>
      <c r="D189" s="1003"/>
      <c r="E189" s="1003"/>
      <c r="F189" s="1004"/>
      <c r="G189" s="1005"/>
      <c r="H189" s="1006"/>
      <c r="I189" s="1006"/>
      <c r="J189" s="1006"/>
      <c r="K189" s="1007"/>
      <c r="L189" s="715"/>
      <c r="M189" s="715"/>
      <c r="N189" s="715"/>
      <c r="O189" s="715"/>
      <c r="P189" s="715"/>
      <c r="Q189" s="715"/>
      <c r="R189" s="715"/>
      <c r="S189" s="716"/>
      <c r="T189" s="717"/>
      <c r="U189" s="720">
        <f t="shared" si="57"/>
        <v>0</v>
      </c>
      <c r="V189" s="721">
        <f t="shared" si="58"/>
        <v>0</v>
      </c>
      <c r="W189" s="722">
        <f t="shared" si="59"/>
        <v>0</v>
      </c>
      <c r="X189" s="442"/>
      <c r="Y189" s="442"/>
      <c r="Z189" s="442"/>
      <c r="AA189" s="442"/>
      <c r="AB189" s="442"/>
      <c r="AC189" s="442"/>
      <c r="AD189" s="442"/>
      <c r="AE189" s="442"/>
      <c r="AF189" s="442"/>
      <c r="AG189" s="442"/>
      <c r="AH189" s="442"/>
      <c r="AI189" s="442"/>
      <c r="AJ189" s="442"/>
      <c r="AK189" s="442"/>
      <c r="AL189" s="442"/>
      <c r="AM189" s="442"/>
      <c r="AN189" s="442"/>
      <c r="AO189" s="442"/>
      <c r="AP189" s="442"/>
      <c r="AQ189" s="442"/>
      <c r="AR189" s="442"/>
      <c r="AS189" s="442"/>
      <c r="AT189" s="442"/>
      <c r="AU189" s="442"/>
      <c r="AV189" s="442"/>
      <c r="AW189" s="442"/>
      <c r="AX189" s="442"/>
      <c r="AY189" s="442"/>
      <c r="AZ189" s="442"/>
    </row>
    <row r="190" spans="2:52" ht="20.100000000000001" hidden="1" customHeight="1" outlineLevel="1">
      <c r="B190" s="434"/>
      <c r="C190" s="1002"/>
      <c r="D190" s="1003"/>
      <c r="E190" s="1003"/>
      <c r="F190" s="1004"/>
      <c r="G190" s="1005"/>
      <c r="H190" s="1006"/>
      <c r="I190" s="1006"/>
      <c r="J190" s="1006"/>
      <c r="K190" s="1007"/>
      <c r="L190" s="715"/>
      <c r="M190" s="715"/>
      <c r="N190" s="715"/>
      <c r="O190" s="715"/>
      <c r="P190" s="715"/>
      <c r="Q190" s="715"/>
      <c r="R190" s="715"/>
      <c r="S190" s="716"/>
      <c r="T190" s="717"/>
      <c r="U190" s="720">
        <f t="shared" si="57"/>
        <v>0</v>
      </c>
      <c r="V190" s="721">
        <f t="shared" si="58"/>
        <v>0</v>
      </c>
      <c r="W190" s="722">
        <f t="shared" si="59"/>
        <v>0</v>
      </c>
      <c r="X190" s="442"/>
      <c r="Y190" s="442"/>
      <c r="Z190" s="442"/>
      <c r="AA190" s="442"/>
      <c r="AB190" s="442"/>
      <c r="AC190" s="442"/>
      <c r="AD190" s="442"/>
      <c r="AE190" s="442"/>
      <c r="AF190" s="442"/>
      <c r="AG190" s="442"/>
      <c r="AH190" s="442"/>
      <c r="AI190" s="442"/>
      <c r="AJ190" s="442"/>
      <c r="AK190" s="442"/>
      <c r="AL190" s="442"/>
      <c r="AM190" s="442"/>
      <c r="AN190" s="442"/>
      <c r="AO190" s="442"/>
      <c r="AP190" s="442"/>
      <c r="AQ190" s="442"/>
      <c r="AR190" s="442"/>
      <c r="AS190" s="442"/>
      <c r="AT190" s="442"/>
      <c r="AU190" s="442"/>
      <c r="AV190" s="442"/>
      <c r="AW190" s="442"/>
      <c r="AX190" s="442"/>
      <c r="AY190" s="442"/>
      <c r="AZ190" s="442"/>
    </row>
    <row r="191" spans="2:52" ht="20.100000000000001" hidden="1" customHeight="1" outlineLevel="1">
      <c r="B191" s="434"/>
      <c r="C191" s="1002"/>
      <c r="D191" s="1003"/>
      <c r="E191" s="1003"/>
      <c r="F191" s="1004"/>
      <c r="G191" s="1005"/>
      <c r="H191" s="1006"/>
      <c r="I191" s="1006"/>
      <c r="J191" s="1006"/>
      <c r="K191" s="1007"/>
      <c r="L191" s="715"/>
      <c r="M191" s="715"/>
      <c r="N191" s="715"/>
      <c r="O191" s="715"/>
      <c r="P191" s="715"/>
      <c r="Q191" s="715"/>
      <c r="R191" s="715"/>
      <c r="S191" s="716"/>
      <c r="T191" s="717"/>
      <c r="U191" s="720">
        <f t="shared" si="57"/>
        <v>0</v>
      </c>
      <c r="V191" s="721">
        <f t="shared" si="58"/>
        <v>0</v>
      </c>
      <c r="W191" s="722">
        <f t="shared" si="59"/>
        <v>0</v>
      </c>
      <c r="X191" s="442"/>
      <c r="Y191" s="442"/>
      <c r="Z191" s="442"/>
      <c r="AA191" s="442"/>
      <c r="AB191" s="442"/>
      <c r="AC191" s="442"/>
      <c r="AD191" s="442"/>
      <c r="AE191" s="442"/>
      <c r="AF191" s="442"/>
      <c r="AG191" s="442"/>
      <c r="AH191" s="442"/>
      <c r="AI191" s="442"/>
      <c r="AJ191" s="442"/>
      <c r="AK191" s="442"/>
      <c r="AL191" s="442"/>
      <c r="AM191" s="442"/>
      <c r="AN191" s="442"/>
      <c r="AO191" s="442"/>
      <c r="AP191" s="442"/>
      <c r="AQ191" s="442"/>
      <c r="AR191" s="442"/>
      <c r="AS191" s="442"/>
      <c r="AT191" s="442"/>
      <c r="AU191" s="442"/>
      <c r="AV191" s="442"/>
      <c r="AW191" s="442"/>
      <c r="AX191" s="442"/>
      <c r="AY191" s="442"/>
      <c r="AZ191" s="442"/>
    </row>
    <row r="192" spans="2:52" s="19" customFormat="1" ht="9.9499999999999993" hidden="1" customHeight="1" outlineLevel="1">
      <c r="B192" s="435"/>
      <c r="C192" s="437"/>
      <c r="D192" s="437"/>
      <c r="E192" s="437"/>
      <c r="F192" s="437"/>
      <c r="G192" s="666"/>
      <c r="H192" s="666"/>
      <c r="I192" s="666"/>
      <c r="J192" s="666"/>
      <c r="K192" s="666"/>
      <c r="L192" s="438"/>
      <c r="M192" s="438"/>
      <c r="N192" s="438"/>
      <c r="O192" s="438"/>
      <c r="P192" s="438"/>
      <c r="Q192" s="438"/>
      <c r="R192" s="438"/>
      <c r="S192" s="438"/>
      <c r="T192" s="439"/>
      <c r="U192" s="439"/>
      <c r="V192" s="439"/>
      <c r="W192" s="667"/>
      <c r="X192" s="668"/>
      <c r="Y192" s="668"/>
      <c r="Z192" s="668"/>
      <c r="AA192" s="668"/>
      <c r="AB192" s="668"/>
      <c r="AC192" s="668"/>
      <c r="AD192" s="668"/>
      <c r="AE192" s="668"/>
      <c r="AF192" s="668"/>
      <c r="AG192" s="668"/>
      <c r="AH192" s="668"/>
      <c r="AI192" s="668"/>
      <c r="AJ192" s="668"/>
      <c r="AK192" s="668"/>
      <c r="AL192" s="668"/>
      <c r="AM192" s="668"/>
      <c r="AN192" s="668"/>
      <c r="AO192" s="668"/>
      <c r="AP192" s="668"/>
      <c r="AQ192" s="668"/>
      <c r="AR192" s="668"/>
      <c r="AS192" s="668"/>
      <c r="AT192" s="668"/>
      <c r="AU192" s="668"/>
      <c r="AV192" s="668"/>
      <c r="AW192" s="668"/>
      <c r="AX192" s="668"/>
      <c r="AY192" s="668"/>
      <c r="AZ192" s="668"/>
    </row>
    <row r="193" spans="2:52" ht="20.100000000000001" customHeight="1" collapsed="1">
      <c r="B193" s="32">
        <f>B181+1</f>
        <v>16</v>
      </c>
      <c r="C193" s="1013"/>
      <c r="D193" s="1014"/>
      <c r="E193" s="1014"/>
      <c r="F193" s="1015"/>
      <c r="G193" s="1016"/>
      <c r="H193" s="1017"/>
      <c r="I193" s="1017"/>
      <c r="J193" s="1017"/>
      <c r="K193" s="1018"/>
      <c r="L193" s="701">
        <f t="shared" ref="L193:R193" si="60">SUM(L194:L203)</f>
        <v>0</v>
      </c>
      <c r="M193" s="702">
        <f t="shared" si="60"/>
        <v>0</v>
      </c>
      <c r="N193" s="703">
        <f t="shared" si="60"/>
        <v>0</v>
      </c>
      <c r="O193" s="703">
        <f t="shared" si="60"/>
        <v>0</v>
      </c>
      <c r="P193" s="702">
        <f t="shared" si="60"/>
        <v>0</v>
      </c>
      <c r="Q193" s="704">
        <f t="shared" si="60"/>
        <v>0</v>
      </c>
      <c r="R193" s="701">
        <f t="shared" si="60"/>
        <v>0</v>
      </c>
      <c r="S193" s="705">
        <v>1</v>
      </c>
      <c r="T193" s="706">
        <f>(S194*T194)+(S195*T195)+(S196*T196)+(S197*T197)+(S198*T198)+(S199*T199)+(S200*T200)+(S201*T201)+(S202*T202)+(S203*T203)</f>
        <v>0</v>
      </c>
      <c r="U193" s="665">
        <f t="shared" ref="U193:U203" si="61">S193*T193*(1+MGKZ)*(1+Gewinn)*(1+Sicherheit)</f>
        <v>0</v>
      </c>
      <c r="V193" s="643">
        <f t="shared" ref="V193:V203" si="62">R193*Fertigung</f>
        <v>0</v>
      </c>
      <c r="W193" s="50">
        <f t="shared" ref="W193:W203" si="63">L193*$E$6+M193*$M$6+N193*$M$7+O193*$M$8+P193*$E$7+Q193*$M$9+U193+V193</f>
        <v>0</v>
      </c>
      <c r="X193" s="442"/>
      <c r="Y193" s="442"/>
      <c r="Z193" s="442"/>
      <c r="AA193" s="442"/>
      <c r="AB193" s="442"/>
      <c r="AC193" s="442"/>
      <c r="AD193" s="442"/>
      <c r="AE193" s="442"/>
      <c r="AF193" s="442"/>
      <c r="AG193" s="442"/>
      <c r="AH193" s="442"/>
      <c r="AI193" s="442"/>
      <c r="AJ193" s="442"/>
      <c r="AK193" s="442"/>
      <c r="AL193" s="442"/>
      <c r="AM193" s="442"/>
      <c r="AN193" s="442"/>
      <c r="AO193" s="442"/>
      <c r="AP193" s="442"/>
      <c r="AQ193" s="442"/>
      <c r="AR193" s="442"/>
      <c r="AS193" s="442"/>
      <c r="AT193" s="442"/>
      <c r="AU193" s="442"/>
      <c r="AV193" s="442"/>
      <c r="AW193" s="442"/>
      <c r="AX193" s="442"/>
      <c r="AY193" s="442"/>
      <c r="AZ193" s="442"/>
    </row>
    <row r="194" spans="2:52" ht="20.100000000000001" hidden="1" customHeight="1" outlineLevel="1">
      <c r="B194" s="433"/>
      <c r="C194" s="1002"/>
      <c r="D194" s="1003"/>
      <c r="E194" s="1003"/>
      <c r="F194" s="1004"/>
      <c r="G194" s="1005"/>
      <c r="H194" s="1006"/>
      <c r="I194" s="1006"/>
      <c r="J194" s="1006"/>
      <c r="K194" s="1007"/>
      <c r="L194" s="715"/>
      <c r="M194" s="715"/>
      <c r="N194" s="715"/>
      <c r="O194" s="715"/>
      <c r="P194" s="715"/>
      <c r="Q194" s="715"/>
      <c r="R194" s="715"/>
      <c r="S194" s="716"/>
      <c r="T194" s="717"/>
      <c r="U194" s="720">
        <f t="shared" si="61"/>
        <v>0</v>
      </c>
      <c r="V194" s="721">
        <f t="shared" si="62"/>
        <v>0</v>
      </c>
      <c r="W194" s="722">
        <f t="shared" si="63"/>
        <v>0</v>
      </c>
      <c r="X194" s="442"/>
      <c r="Y194" s="442"/>
      <c r="Z194" s="442"/>
      <c r="AA194" s="442"/>
      <c r="AB194" s="442"/>
      <c r="AC194" s="442"/>
      <c r="AD194" s="442"/>
      <c r="AE194" s="442"/>
      <c r="AF194" s="442"/>
      <c r="AG194" s="442"/>
      <c r="AH194" s="442"/>
      <c r="AI194" s="442"/>
      <c r="AJ194" s="442"/>
      <c r="AK194" s="442"/>
      <c r="AL194" s="442"/>
      <c r="AM194" s="442"/>
      <c r="AN194" s="442"/>
      <c r="AO194" s="442"/>
      <c r="AP194" s="442"/>
      <c r="AQ194" s="442"/>
      <c r="AR194" s="442"/>
      <c r="AS194" s="442"/>
      <c r="AT194" s="442"/>
      <c r="AU194" s="442"/>
      <c r="AV194" s="442"/>
      <c r="AW194" s="442"/>
      <c r="AX194" s="442"/>
      <c r="AY194" s="442"/>
      <c r="AZ194" s="442"/>
    </row>
    <row r="195" spans="2:52" ht="20.100000000000001" hidden="1" customHeight="1" outlineLevel="1">
      <c r="B195" s="434"/>
      <c r="C195" s="1002"/>
      <c r="D195" s="1003"/>
      <c r="E195" s="1003"/>
      <c r="F195" s="1004"/>
      <c r="G195" s="1005"/>
      <c r="H195" s="1006"/>
      <c r="I195" s="1006"/>
      <c r="J195" s="1006"/>
      <c r="K195" s="1007"/>
      <c r="L195" s="715"/>
      <c r="M195" s="715"/>
      <c r="N195" s="715"/>
      <c r="O195" s="715"/>
      <c r="P195" s="715"/>
      <c r="Q195" s="715"/>
      <c r="R195" s="715"/>
      <c r="S195" s="716"/>
      <c r="T195" s="717"/>
      <c r="U195" s="720">
        <f t="shared" si="61"/>
        <v>0</v>
      </c>
      <c r="V195" s="721">
        <f t="shared" si="62"/>
        <v>0</v>
      </c>
      <c r="W195" s="722">
        <f t="shared" si="63"/>
        <v>0</v>
      </c>
      <c r="X195" s="442"/>
      <c r="Y195" s="442"/>
      <c r="Z195" s="442"/>
      <c r="AA195" s="442"/>
      <c r="AB195" s="442"/>
      <c r="AC195" s="442"/>
      <c r="AD195" s="442"/>
      <c r="AE195" s="442"/>
      <c r="AF195" s="442"/>
      <c r="AG195" s="442"/>
      <c r="AH195" s="442"/>
      <c r="AI195" s="442"/>
      <c r="AJ195" s="442"/>
      <c r="AK195" s="442"/>
      <c r="AL195" s="442"/>
      <c r="AM195" s="442"/>
      <c r="AN195" s="442"/>
      <c r="AO195" s="442"/>
      <c r="AP195" s="442"/>
      <c r="AQ195" s="442"/>
      <c r="AR195" s="442"/>
      <c r="AS195" s="442"/>
      <c r="AT195" s="442"/>
      <c r="AU195" s="442"/>
      <c r="AV195" s="442"/>
      <c r="AW195" s="442"/>
      <c r="AX195" s="442"/>
      <c r="AY195" s="442"/>
      <c r="AZ195" s="442"/>
    </row>
    <row r="196" spans="2:52" ht="20.100000000000001" hidden="1" customHeight="1" outlineLevel="1">
      <c r="B196" s="434"/>
      <c r="C196" s="1002"/>
      <c r="D196" s="1003"/>
      <c r="E196" s="1003"/>
      <c r="F196" s="1004"/>
      <c r="G196" s="1005"/>
      <c r="H196" s="1006"/>
      <c r="I196" s="1006"/>
      <c r="J196" s="1006"/>
      <c r="K196" s="1007"/>
      <c r="L196" s="715"/>
      <c r="M196" s="715"/>
      <c r="N196" s="715"/>
      <c r="O196" s="715"/>
      <c r="P196" s="715"/>
      <c r="Q196" s="715"/>
      <c r="R196" s="715"/>
      <c r="S196" s="716"/>
      <c r="T196" s="717"/>
      <c r="U196" s="720">
        <f t="shared" si="61"/>
        <v>0</v>
      </c>
      <c r="V196" s="721">
        <f t="shared" si="62"/>
        <v>0</v>
      </c>
      <c r="W196" s="722">
        <f t="shared" si="63"/>
        <v>0</v>
      </c>
      <c r="X196" s="442"/>
      <c r="Y196" s="442"/>
      <c r="Z196" s="442"/>
      <c r="AA196" s="442"/>
      <c r="AB196" s="442"/>
      <c r="AC196" s="442"/>
      <c r="AD196" s="442"/>
      <c r="AE196" s="442"/>
      <c r="AF196" s="442"/>
      <c r="AG196" s="442"/>
      <c r="AH196" s="442"/>
      <c r="AI196" s="442"/>
      <c r="AJ196" s="442"/>
      <c r="AK196" s="442"/>
      <c r="AL196" s="442"/>
      <c r="AM196" s="442"/>
      <c r="AN196" s="442"/>
      <c r="AO196" s="442"/>
      <c r="AP196" s="442"/>
      <c r="AQ196" s="442"/>
      <c r="AR196" s="442"/>
      <c r="AS196" s="442"/>
      <c r="AT196" s="442"/>
      <c r="AU196" s="442"/>
      <c r="AV196" s="442"/>
      <c r="AW196" s="442"/>
      <c r="AX196" s="442"/>
      <c r="AY196" s="442"/>
      <c r="AZ196" s="442"/>
    </row>
    <row r="197" spans="2:52" ht="20.100000000000001" hidden="1" customHeight="1" outlineLevel="1">
      <c r="B197" s="434"/>
      <c r="C197" s="1002"/>
      <c r="D197" s="1003"/>
      <c r="E197" s="1003"/>
      <c r="F197" s="1004"/>
      <c r="G197" s="1005"/>
      <c r="H197" s="1006"/>
      <c r="I197" s="1006"/>
      <c r="J197" s="1006"/>
      <c r="K197" s="1007"/>
      <c r="L197" s="715"/>
      <c r="M197" s="715"/>
      <c r="N197" s="715"/>
      <c r="O197" s="715"/>
      <c r="P197" s="715"/>
      <c r="Q197" s="715"/>
      <c r="R197" s="715"/>
      <c r="S197" s="716"/>
      <c r="T197" s="717"/>
      <c r="U197" s="720">
        <f t="shared" si="61"/>
        <v>0</v>
      </c>
      <c r="V197" s="721">
        <f t="shared" si="62"/>
        <v>0</v>
      </c>
      <c r="W197" s="722">
        <f t="shared" si="63"/>
        <v>0</v>
      </c>
      <c r="X197" s="442"/>
      <c r="Y197" s="442"/>
      <c r="Z197" s="442"/>
      <c r="AA197" s="442"/>
      <c r="AB197" s="442"/>
      <c r="AC197" s="442"/>
      <c r="AD197" s="442"/>
      <c r="AE197" s="442"/>
      <c r="AF197" s="442"/>
      <c r="AG197" s="442"/>
      <c r="AH197" s="442"/>
      <c r="AI197" s="442"/>
      <c r="AJ197" s="442"/>
      <c r="AK197" s="442"/>
      <c r="AL197" s="442"/>
      <c r="AM197" s="442"/>
      <c r="AN197" s="442"/>
      <c r="AO197" s="442"/>
      <c r="AP197" s="442"/>
      <c r="AQ197" s="442"/>
      <c r="AR197" s="442"/>
      <c r="AS197" s="442"/>
      <c r="AT197" s="442"/>
      <c r="AU197" s="442"/>
      <c r="AV197" s="442"/>
      <c r="AW197" s="442"/>
      <c r="AX197" s="442"/>
      <c r="AY197" s="442"/>
      <c r="AZ197" s="442"/>
    </row>
    <row r="198" spans="2:52" ht="20.100000000000001" hidden="1" customHeight="1" outlineLevel="1">
      <c r="B198" s="434"/>
      <c r="C198" s="1002"/>
      <c r="D198" s="1003"/>
      <c r="E198" s="1003"/>
      <c r="F198" s="1004"/>
      <c r="G198" s="1005"/>
      <c r="H198" s="1006"/>
      <c r="I198" s="1006"/>
      <c r="J198" s="1006"/>
      <c r="K198" s="1007"/>
      <c r="L198" s="715"/>
      <c r="M198" s="715"/>
      <c r="N198" s="715"/>
      <c r="O198" s="715"/>
      <c r="P198" s="715"/>
      <c r="Q198" s="715"/>
      <c r="R198" s="715"/>
      <c r="S198" s="716"/>
      <c r="T198" s="717"/>
      <c r="U198" s="720">
        <f t="shared" si="61"/>
        <v>0</v>
      </c>
      <c r="V198" s="721">
        <f t="shared" si="62"/>
        <v>0</v>
      </c>
      <c r="W198" s="722">
        <f t="shared" si="63"/>
        <v>0</v>
      </c>
      <c r="X198" s="442"/>
      <c r="Y198" s="442"/>
      <c r="Z198" s="442"/>
      <c r="AA198" s="442"/>
      <c r="AB198" s="442"/>
      <c r="AC198" s="442"/>
      <c r="AD198" s="442"/>
      <c r="AE198" s="442"/>
      <c r="AF198" s="442"/>
      <c r="AG198" s="442"/>
      <c r="AH198" s="442"/>
      <c r="AI198" s="442"/>
      <c r="AJ198" s="442"/>
      <c r="AK198" s="442"/>
      <c r="AL198" s="442"/>
      <c r="AM198" s="442"/>
      <c r="AN198" s="442"/>
      <c r="AO198" s="442"/>
      <c r="AP198" s="442"/>
      <c r="AQ198" s="442"/>
      <c r="AR198" s="442"/>
      <c r="AS198" s="442"/>
      <c r="AT198" s="442"/>
      <c r="AU198" s="442"/>
      <c r="AV198" s="442"/>
      <c r="AW198" s="442"/>
      <c r="AX198" s="442"/>
      <c r="AY198" s="442"/>
      <c r="AZ198" s="442"/>
    </row>
    <row r="199" spans="2:52" ht="20.100000000000001" hidden="1" customHeight="1" outlineLevel="1">
      <c r="B199" s="434"/>
      <c r="C199" s="1002"/>
      <c r="D199" s="1003"/>
      <c r="E199" s="1003"/>
      <c r="F199" s="1004"/>
      <c r="G199" s="1005"/>
      <c r="H199" s="1006"/>
      <c r="I199" s="1006"/>
      <c r="J199" s="1006"/>
      <c r="K199" s="1007"/>
      <c r="L199" s="715"/>
      <c r="M199" s="715"/>
      <c r="N199" s="715"/>
      <c r="O199" s="715"/>
      <c r="P199" s="715"/>
      <c r="Q199" s="715"/>
      <c r="R199" s="715"/>
      <c r="S199" s="716"/>
      <c r="T199" s="717"/>
      <c r="U199" s="720">
        <f t="shared" si="61"/>
        <v>0</v>
      </c>
      <c r="V199" s="721">
        <f t="shared" si="62"/>
        <v>0</v>
      </c>
      <c r="W199" s="722">
        <f t="shared" si="63"/>
        <v>0</v>
      </c>
      <c r="X199" s="442"/>
      <c r="Y199" s="442"/>
      <c r="Z199" s="442"/>
      <c r="AA199" s="442"/>
      <c r="AB199" s="442"/>
      <c r="AC199" s="442"/>
      <c r="AD199" s="442"/>
      <c r="AE199" s="442"/>
      <c r="AF199" s="442"/>
      <c r="AG199" s="442"/>
      <c r="AH199" s="442"/>
      <c r="AI199" s="442"/>
      <c r="AJ199" s="442"/>
      <c r="AK199" s="442"/>
      <c r="AL199" s="442"/>
      <c r="AM199" s="442"/>
      <c r="AN199" s="442"/>
      <c r="AO199" s="442"/>
      <c r="AP199" s="442"/>
      <c r="AQ199" s="442"/>
      <c r="AR199" s="442"/>
      <c r="AS199" s="442"/>
      <c r="AT199" s="442"/>
      <c r="AU199" s="442"/>
      <c r="AV199" s="442"/>
      <c r="AW199" s="442"/>
      <c r="AX199" s="442"/>
      <c r="AY199" s="442"/>
      <c r="AZ199" s="442"/>
    </row>
    <row r="200" spans="2:52" ht="20.100000000000001" hidden="1" customHeight="1" outlineLevel="1">
      <c r="B200" s="434"/>
      <c r="C200" s="1002"/>
      <c r="D200" s="1003"/>
      <c r="E200" s="1003"/>
      <c r="F200" s="1004"/>
      <c r="G200" s="1005"/>
      <c r="H200" s="1006"/>
      <c r="I200" s="1006"/>
      <c r="J200" s="1006"/>
      <c r="K200" s="1007"/>
      <c r="L200" s="715"/>
      <c r="M200" s="715"/>
      <c r="N200" s="715"/>
      <c r="O200" s="715"/>
      <c r="P200" s="715"/>
      <c r="Q200" s="715"/>
      <c r="R200" s="715"/>
      <c r="S200" s="716"/>
      <c r="T200" s="717"/>
      <c r="U200" s="720">
        <f t="shared" si="61"/>
        <v>0</v>
      </c>
      <c r="V200" s="721">
        <f t="shared" si="62"/>
        <v>0</v>
      </c>
      <c r="W200" s="722">
        <f t="shared" si="63"/>
        <v>0</v>
      </c>
      <c r="X200" s="442"/>
      <c r="Y200" s="442"/>
      <c r="Z200" s="442"/>
      <c r="AA200" s="442"/>
      <c r="AB200" s="442"/>
      <c r="AC200" s="442"/>
      <c r="AD200" s="442"/>
      <c r="AE200" s="442"/>
      <c r="AF200" s="442"/>
      <c r="AG200" s="442"/>
      <c r="AH200" s="442"/>
      <c r="AI200" s="442"/>
      <c r="AJ200" s="442"/>
      <c r="AK200" s="442"/>
      <c r="AL200" s="442"/>
      <c r="AM200" s="442"/>
      <c r="AN200" s="442"/>
      <c r="AO200" s="442"/>
      <c r="AP200" s="442"/>
      <c r="AQ200" s="442"/>
      <c r="AR200" s="442"/>
      <c r="AS200" s="442"/>
      <c r="AT200" s="442"/>
      <c r="AU200" s="442"/>
      <c r="AV200" s="442"/>
      <c r="AW200" s="442"/>
      <c r="AX200" s="442"/>
      <c r="AY200" s="442"/>
      <c r="AZ200" s="442"/>
    </row>
    <row r="201" spans="2:52" ht="20.100000000000001" hidden="1" customHeight="1" outlineLevel="1">
      <c r="B201" s="434"/>
      <c r="C201" s="1002"/>
      <c r="D201" s="1003"/>
      <c r="E201" s="1003"/>
      <c r="F201" s="1004"/>
      <c r="G201" s="1005"/>
      <c r="H201" s="1006"/>
      <c r="I201" s="1006"/>
      <c r="J201" s="1006"/>
      <c r="K201" s="1007"/>
      <c r="L201" s="715"/>
      <c r="M201" s="715"/>
      <c r="N201" s="715"/>
      <c r="O201" s="715"/>
      <c r="P201" s="715"/>
      <c r="Q201" s="715"/>
      <c r="R201" s="715"/>
      <c r="S201" s="716"/>
      <c r="T201" s="717"/>
      <c r="U201" s="720">
        <f t="shared" si="61"/>
        <v>0</v>
      </c>
      <c r="V201" s="721">
        <f t="shared" si="62"/>
        <v>0</v>
      </c>
      <c r="W201" s="722">
        <f t="shared" si="63"/>
        <v>0</v>
      </c>
      <c r="X201" s="442"/>
      <c r="Y201" s="442"/>
      <c r="Z201" s="442"/>
      <c r="AA201" s="442"/>
      <c r="AB201" s="442"/>
      <c r="AC201" s="442"/>
      <c r="AD201" s="442"/>
      <c r="AE201" s="442"/>
      <c r="AF201" s="442"/>
      <c r="AG201" s="442"/>
      <c r="AH201" s="442"/>
      <c r="AI201" s="442"/>
      <c r="AJ201" s="442"/>
      <c r="AK201" s="442"/>
      <c r="AL201" s="442"/>
      <c r="AM201" s="442"/>
      <c r="AN201" s="442"/>
      <c r="AO201" s="442"/>
      <c r="AP201" s="442"/>
      <c r="AQ201" s="442"/>
      <c r="AR201" s="442"/>
      <c r="AS201" s="442"/>
      <c r="AT201" s="442"/>
      <c r="AU201" s="442"/>
      <c r="AV201" s="442"/>
      <c r="AW201" s="442"/>
      <c r="AX201" s="442"/>
      <c r="AY201" s="442"/>
      <c r="AZ201" s="442"/>
    </row>
    <row r="202" spans="2:52" ht="20.100000000000001" hidden="1" customHeight="1" outlineLevel="1">
      <c r="B202" s="434"/>
      <c r="C202" s="1002"/>
      <c r="D202" s="1003"/>
      <c r="E202" s="1003"/>
      <c r="F202" s="1004"/>
      <c r="G202" s="1005"/>
      <c r="H202" s="1006"/>
      <c r="I202" s="1006"/>
      <c r="J202" s="1006"/>
      <c r="K202" s="1007"/>
      <c r="L202" s="715"/>
      <c r="M202" s="715"/>
      <c r="N202" s="715"/>
      <c r="O202" s="715"/>
      <c r="P202" s="715"/>
      <c r="Q202" s="715"/>
      <c r="R202" s="715"/>
      <c r="S202" s="716"/>
      <c r="T202" s="717"/>
      <c r="U202" s="720">
        <f t="shared" si="61"/>
        <v>0</v>
      </c>
      <c r="V202" s="721">
        <f t="shared" si="62"/>
        <v>0</v>
      </c>
      <c r="W202" s="722">
        <f t="shared" si="63"/>
        <v>0</v>
      </c>
      <c r="X202" s="442"/>
      <c r="Y202" s="442"/>
      <c r="Z202" s="442"/>
      <c r="AA202" s="442"/>
      <c r="AB202" s="442"/>
      <c r="AC202" s="442"/>
      <c r="AD202" s="442"/>
      <c r="AE202" s="442"/>
      <c r="AF202" s="442"/>
      <c r="AG202" s="442"/>
      <c r="AH202" s="442"/>
      <c r="AI202" s="442"/>
      <c r="AJ202" s="442"/>
      <c r="AK202" s="442"/>
      <c r="AL202" s="442"/>
      <c r="AM202" s="442"/>
      <c r="AN202" s="442"/>
      <c r="AO202" s="442"/>
      <c r="AP202" s="442"/>
      <c r="AQ202" s="442"/>
      <c r="AR202" s="442"/>
      <c r="AS202" s="442"/>
      <c r="AT202" s="442"/>
      <c r="AU202" s="442"/>
      <c r="AV202" s="442"/>
      <c r="AW202" s="442"/>
      <c r="AX202" s="442"/>
      <c r="AY202" s="442"/>
      <c r="AZ202" s="442"/>
    </row>
    <row r="203" spans="2:52" ht="20.100000000000001" hidden="1" customHeight="1" outlineLevel="1">
      <c r="B203" s="434"/>
      <c r="C203" s="1002"/>
      <c r="D203" s="1003"/>
      <c r="E203" s="1003"/>
      <c r="F203" s="1004"/>
      <c r="G203" s="1005"/>
      <c r="H203" s="1006"/>
      <c r="I203" s="1006"/>
      <c r="J203" s="1006"/>
      <c r="K203" s="1007"/>
      <c r="L203" s="715"/>
      <c r="M203" s="715"/>
      <c r="N203" s="715"/>
      <c r="O203" s="715"/>
      <c r="P203" s="715"/>
      <c r="Q203" s="715"/>
      <c r="R203" s="715"/>
      <c r="S203" s="716"/>
      <c r="T203" s="717"/>
      <c r="U203" s="720">
        <f t="shared" si="61"/>
        <v>0</v>
      </c>
      <c r="V203" s="721">
        <f t="shared" si="62"/>
        <v>0</v>
      </c>
      <c r="W203" s="722">
        <f t="shared" si="63"/>
        <v>0</v>
      </c>
      <c r="X203" s="442"/>
      <c r="Y203" s="442"/>
      <c r="Z203" s="442"/>
      <c r="AA203" s="442"/>
      <c r="AB203" s="442"/>
      <c r="AC203" s="442"/>
      <c r="AD203" s="442"/>
      <c r="AE203" s="442"/>
      <c r="AF203" s="442"/>
      <c r="AG203" s="442"/>
      <c r="AH203" s="442"/>
      <c r="AI203" s="442"/>
      <c r="AJ203" s="442"/>
      <c r="AK203" s="442"/>
      <c r="AL203" s="442"/>
      <c r="AM203" s="442"/>
      <c r="AN203" s="442"/>
      <c r="AO203" s="442"/>
      <c r="AP203" s="442"/>
      <c r="AQ203" s="442"/>
      <c r="AR203" s="442"/>
      <c r="AS203" s="442"/>
      <c r="AT203" s="442"/>
      <c r="AU203" s="442"/>
      <c r="AV203" s="442"/>
      <c r="AW203" s="442"/>
      <c r="AX203" s="442"/>
      <c r="AY203" s="442"/>
      <c r="AZ203" s="442"/>
    </row>
    <row r="204" spans="2:52" s="19" customFormat="1" ht="9.9499999999999993" hidden="1" customHeight="1" outlineLevel="1">
      <c r="B204" s="435"/>
      <c r="C204" s="437"/>
      <c r="D204" s="437"/>
      <c r="E204" s="437"/>
      <c r="F204" s="437"/>
      <c r="G204" s="666"/>
      <c r="H204" s="666"/>
      <c r="I204" s="666"/>
      <c r="J204" s="666"/>
      <c r="K204" s="666"/>
      <c r="L204" s="438"/>
      <c r="M204" s="438"/>
      <c r="N204" s="438"/>
      <c r="O204" s="438"/>
      <c r="P204" s="438"/>
      <c r="Q204" s="438"/>
      <c r="R204" s="438"/>
      <c r="S204" s="438"/>
      <c r="T204" s="439"/>
      <c r="U204" s="439"/>
      <c r="V204" s="439"/>
      <c r="W204" s="667"/>
      <c r="X204" s="668"/>
      <c r="Y204" s="668"/>
      <c r="Z204" s="668"/>
      <c r="AA204" s="668"/>
      <c r="AB204" s="668"/>
      <c r="AC204" s="668"/>
      <c r="AD204" s="668"/>
      <c r="AE204" s="668"/>
      <c r="AF204" s="668"/>
      <c r="AG204" s="668"/>
      <c r="AH204" s="668"/>
      <c r="AI204" s="668"/>
      <c r="AJ204" s="668"/>
      <c r="AK204" s="668"/>
      <c r="AL204" s="668"/>
      <c r="AM204" s="668"/>
      <c r="AN204" s="668"/>
      <c r="AO204" s="668"/>
      <c r="AP204" s="668"/>
      <c r="AQ204" s="668"/>
      <c r="AR204" s="668"/>
      <c r="AS204" s="668"/>
      <c r="AT204" s="668"/>
      <c r="AU204" s="668"/>
      <c r="AV204" s="668"/>
      <c r="AW204" s="668"/>
      <c r="AX204" s="668"/>
      <c r="AY204" s="668"/>
      <c r="AZ204" s="668"/>
    </row>
    <row r="205" spans="2:52" ht="20.100000000000001" customHeight="1" collapsed="1">
      <c r="B205" s="32">
        <f>B193+1</f>
        <v>17</v>
      </c>
      <c r="C205" s="1013"/>
      <c r="D205" s="1014"/>
      <c r="E205" s="1014"/>
      <c r="F205" s="1015"/>
      <c r="G205" s="1016"/>
      <c r="H205" s="1017"/>
      <c r="I205" s="1017"/>
      <c r="J205" s="1017"/>
      <c r="K205" s="1018"/>
      <c r="L205" s="701">
        <f t="shared" ref="L205:R205" si="64">SUM(L206:L215)</f>
        <v>0</v>
      </c>
      <c r="M205" s="702">
        <f t="shared" si="64"/>
        <v>0</v>
      </c>
      <c r="N205" s="703">
        <f t="shared" si="64"/>
        <v>0</v>
      </c>
      <c r="O205" s="703">
        <f t="shared" si="64"/>
        <v>0</v>
      </c>
      <c r="P205" s="702">
        <f t="shared" si="64"/>
        <v>0</v>
      </c>
      <c r="Q205" s="704">
        <f t="shared" si="64"/>
        <v>0</v>
      </c>
      <c r="R205" s="701">
        <f t="shared" si="64"/>
        <v>0</v>
      </c>
      <c r="S205" s="705">
        <v>1</v>
      </c>
      <c r="T205" s="706">
        <f>(S206*T206)+(S207*T207)+(S208*T208)+(S209*T209)+(S210*T210)+(S211*T211)+(S212*T212)+(S213*T213)+(S214*T214)+(S215*T215)</f>
        <v>0</v>
      </c>
      <c r="U205" s="665">
        <f t="shared" ref="U205:U215" si="65">S205*T205*(1+MGKZ)*(1+Gewinn)*(1+Sicherheit)</f>
        <v>0</v>
      </c>
      <c r="V205" s="643">
        <f t="shared" ref="V205:V215" si="66">R205*Fertigung</f>
        <v>0</v>
      </c>
      <c r="W205" s="50">
        <f t="shared" ref="W205:W215" si="67">L205*$E$6+M205*$M$6+N205*$M$7+O205*$M$8+P205*$E$7+Q205*$M$9+U205+V205</f>
        <v>0</v>
      </c>
      <c r="X205" s="442"/>
      <c r="Y205" s="442"/>
      <c r="Z205" s="442"/>
      <c r="AA205" s="442"/>
      <c r="AB205" s="442"/>
      <c r="AC205" s="442"/>
      <c r="AD205" s="442"/>
      <c r="AE205" s="442"/>
      <c r="AF205" s="442"/>
      <c r="AG205" s="442"/>
      <c r="AH205" s="442"/>
      <c r="AI205" s="442"/>
      <c r="AJ205" s="442"/>
      <c r="AK205" s="442"/>
      <c r="AL205" s="442"/>
      <c r="AM205" s="442"/>
      <c r="AN205" s="442"/>
      <c r="AO205" s="442"/>
      <c r="AP205" s="442"/>
      <c r="AQ205" s="442"/>
      <c r="AR205" s="442"/>
      <c r="AS205" s="442"/>
      <c r="AT205" s="442"/>
      <c r="AU205" s="442"/>
      <c r="AV205" s="442"/>
      <c r="AW205" s="442"/>
      <c r="AX205" s="442"/>
      <c r="AY205" s="442"/>
      <c r="AZ205" s="442"/>
    </row>
    <row r="206" spans="2:52" ht="20.100000000000001" hidden="1" customHeight="1" outlineLevel="1">
      <c r="B206" s="433"/>
      <c r="C206" s="1002"/>
      <c r="D206" s="1003"/>
      <c r="E206" s="1003"/>
      <c r="F206" s="1004"/>
      <c r="G206" s="1005"/>
      <c r="H206" s="1006"/>
      <c r="I206" s="1006"/>
      <c r="J206" s="1006"/>
      <c r="K206" s="1007"/>
      <c r="L206" s="715"/>
      <c r="M206" s="715"/>
      <c r="N206" s="715"/>
      <c r="O206" s="715"/>
      <c r="P206" s="715"/>
      <c r="Q206" s="715"/>
      <c r="R206" s="715"/>
      <c r="S206" s="716"/>
      <c r="T206" s="717"/>
      <c r="U206" s="720">
        <f t="shared" si="65"/>
        <v>0</v>
      </c>
      <c r="V206" s="721">
        <f t="shared" si="66"/>
        <v>0</v>
      </c>
      <c r="W206" s="722">
        <f t="shared" si="67"/>
        <v>0</v>
      </c>
      <c r="X206" s="442"/>
      <c r="Y206" s="442"/>
      <c r="Z206" s="442"/>
      <c r="AA206" s="442"/>
      <c r="AB206" s="442"/>
      <c r="AC206" s="442"/>
      <c r="AD206" s="442"/>
      <c r="AE206" s="442"/>
      <c r="AF206" s="442"/>
      <c r="AG206" s="442"/>
      <c r="AH206" s="442"/>
      <c r="AI206" s="442"/>
      <c r="AJ206" s="442"/>
      <c r="AK206" s="442"/>
      <c r="AL206" s="442"/>
      <c r="AM206" s="442"/>
      <c r="AN206" s="442"/>
      <c r="AO206" s="442"/>
      <c r="AP206" s="442"/>
      <c r="AQ206" s="442"/>
      <c r="AR206" s="442"/>
      <c r="AS206" s="442"/>
      <c r="AT206" s="442"/>
      <c r="AU206" s="442"/>
      <c r="AV206" s="442"/>
      <c r="AW206" s="442"/>
      <c r="AX206" s="442"/>
      <c r="AY206" s="442"/>
      <c r="AZ206" s="442"/>
    </row>
    <row r="207" spans="2:52" ht="20.100000000000001" hidden="1" customHeight="1" outlineLevel="1">
      <c r="B207" s="434"/>
      <c r="C207" s="1002"/>
      <c r="D207" s="1003"/>
      <c r="E207" s="1003"/>
      <c r="F207" s="1004"/>
      <c r="G207" s="1005"/>
      <c r="H207" s="1006"/>
      <c r="I207" s="1006"/>
      <c r="J207" s="1006"/>
      <c r="K207" s="1007"/>
      <c r="L207" s="715"/>
      <c r="M207" s="715"/>
      <c r="N207" s="715"/>
      <c r="O207" s="715"/>
      <c r="P207" s="715"/>
      <c r="Q207" s="715"/>
      <c r="R207" s="715"/>
      <c r="S207" s="716"/>
      <c r="T207" s="717"/>
      <c r="U207" s="720">
        <f t="shared" si="65"/>
        <v>0</v>
      </c>
      <c r="V207" s="721">
        <f t="shared" si="66"/>
        <v>0</v>
      </c>
      <c r="W207" s="722">
        <f t="shared" si="67"/>
        <v>0</v>
      </c>
      <c r="X207" s="442"/>
      <c r="Y207" s="442"/>
      <c r="Z207" s="442"/>
      <c r="AA207" s="442"/>
      <c r="AB207" s="442"/>
      <c r="AC207" s="442"/>
      <c r="AD207" s="442"/>
      <c r="AE207" s="442"/>
      <c r="AF207" s="442"/>
      <c r="AG207" s="442"/>
      <c r="AH207" s="442"/>
      <c r="AI207" s="442"/>
      <c r="AJ207" s="442"/>
      <c r="AK207" s="442"/>
      <c r="AL207" s="442"/>
      <c r="AM207" s="442"/>
      <c r="AN207" s="442"/>
      <c r="AO207" s="442"/>
      <c r="AP207" s="442"/>
      <c r="AQ207" s="442"/>
      <c r="AR207" s="442"/>
      <c r="AS207" s="442"/>
      <c r="AT207" s="442"/>
      <c r="AU207" s="442"/>
      <c r="AV207" s="442"/>
      <c r="AW207" s="442"/>
      <c r="AX207" s="442"/>
      <c r="AY207" s="442"/>
      <c r="AZ207" s="442"/>
    </row>
    <row r="208" spans="2:52" ht="20.100000000000001" hidden="1" customHeight="1" outlineLevel="1">
      <c r="B208" s="434"/>
      <c r="C208" s="1002"/>
      <c r="D208" s="1003"/>
      <c r="E208" s="1003"/>
      <c r="F208" s="1004"/>
      <c r="G208" s="1005"/>
      <c r="H208" s="1006"/>
      <c r="I208" s="1006"/>
      <c r="J208" s="1006"/>
      <c r="K208" s="1007"/>
      <c r="L208" s="715"/>
      <c r="M208" s="715"/>
      <c r="N208" s="715"/>
      <c r="O208" s="715"/>
      <c r="P208" s="715"/>
      <c r="Q208" s="715"/>
      <c r="R208" s="715"/>
      <c r="S208" s="716"/>
      <c r="T208" s="717"/>
      <c r="U208" s="720">
        <f t="shared" si="65"/>
        <v>0</v>
      </c>
      <c r="V208" s="721">
        <f t="shared" si="66"/>
        <v>0</v>
      </c>
      <c r="W208" s="722">
        <f t="shared" si="67"/>
        <v>0</v>
      </c>
      <c r="X208" s="442"/>
      <c r="Y208" s="442"/>
      <c r="Z208" s="442"/>
      <c r="AA208" s="442"/>
      <c r="AB208" s="442"/>
      <c r="AC208" s="442"/>
      <c r="AD208" s="442"/>
      <c r="AE208" s="442"/>
      <c r="AF208" s="442"/>
      <c r="AG208" s="442"/>
      <c r="AH208" s="442"/>
      <c r="AI208" s="442"/>
      <c r="AJ208" s="442"/>
      <c r="AK208" s="442"/>
      <c r="AL208" s="442"/>
      <c r="AM208" s="442"/>
      <c r="AN208" s="442"/>
      <c r="AO208" s="442"/>
      <c r="AP208" s="442"/>
      <c r="AQ208" s="442"/>
      <c r="AR208" s="442"/>
      <c r="AS208" s="442"/>
      <c r="AT208" s="442"/>
      <c r="AU208" s="442"/>
      <c r="AV208" s="442"/>
      <c r="AW208" s="442"/>
      <c r="AX208" s="442"/>
      <c r="AY208" s="442"/>
      <c r="AZ208" s="442"/>
    </row>
    <row r="209" spans="2:52" ht="20.100000000000001" hidden="1" customHeight="1" outlineLevel="1">
      <c r="B209" s="434"/>
      <c r="C209" s="1002"/>
      <c r="D209" s="1003"/>
      <c r="E209" s="1003"/>
      <c r="F209" s="1004"/>
      <c r="G209" s="1005"/>
      <c r="H209" s="1006"/>
      <c r="I209" s="1006"/>
      <c r="J209" s="1006"/>
      <c r="K209" s="1007"/>
      <c r="L209" s="715"/>
      <c r="M209" s="715"/>
      <c r="N209" s="715"/>
      <c r="O209" s="715"/>
      <c r="P209" s="715"/>
      <c r="Q209" s="715"/>
      <c r="R209" s="715"/>
      <c r="S209" s="716"/>
      <c r="T209" s="717"/>
      <c r="U209" s="720">
        <f t="shared" si="65"/>
        <v>0</v>
      </c>
      <c r="V209" s="721">
        <f t="shared" si="66"/>
        <v>0</v>
      </c>
      <c r="W209" s="722">
        <f t="shared" si="67"/>
        <v>0</v>
      </c>
      <c r="X209" s="442"/>
      <c r="Y209" s="442"/>
      <c r="Z209" s="442"/>
      <c r="AA209" s="442"/>
      <c r="AB209" s="442"/>
      <c r="AC209" s="442"/>
      <c r="AD209" s="442"/>
      <c r="AE209" s="442"/>
      <c r="AF209" s="442"/>
      <c r="AG209" s="442"/>
      <c r="AH209" s="442"/>
      <c r="AI209" s="442"/>
      <c r="AJ209" s="442"/>
      <c r="AK209" s="442"/>
      <c r="AL209" s="442"/>
      <c r="AM209" s="442"/>
      <c r="AN209" s="442"/>
      <c r="AO209" s="442"/>
      <c r="AP209" s="442"/>
      <c r="AQ209" s="442"/>
      <c r="AR209" s="442"/>
      <c r="AS209" s="442"/>
      <c r="AT209" s="442"/>
      <c r="AU209" s="442"/>
      <c r="AV209" s="442"/>
      <c r="AW209" s="442"/>
      <c r="AX209" s="442"/>
      <c r="AY209" s="442"/>
      <c r="AZ209" s="442"/>
    </row>
    <row r="210" spans="2:52" ht="20.100000000000001" hidden="1" customHeight="1" outlineLevel="1">
      <c r="B210" s="434"/>
      <c r="C210" s="1002"/>
      <c r="D210" s="1003"/>
      <c r="E210" s="1003"/>
      <c r="F210" s="1004"/>
      <c r="G210" s="1005"/>
      <c r="H210" s="1006"/>
      <c r="I210" s="1006"/>
      <c r="J210" s="1006"/>
      <c r="K210" s="1007"/>
      <c r="L210" s="715"/>
      <c r="M210" s="715"/>
      <c r="N210" s="715"/>
      <c r="O210" s="715"/>
      <c r="P210" s="715"/>
      <c r="Q210" s="715"/>
      <c r="R210" s="715"/>
      <c r="S210" s="716"/>
      <c r="T210" s="717"/>
      <c r="U210" s="720">
        <f t="shared" si="65"/>
        <v>0</v>
      </c>
      <c r="V210" s="721">
        <f t="shared" si="66"/>
        <v>0</v>
      </c>
      <c r="W210" s="722">
        <f t="shared" si="67"/>
        <v>0</v>
      </c>
      <c r="X210" s="442"/>
      <c r="Y210" s="442"/>
      <c r="Z210" s="442"/>
      <c r="AA210" s="442"/>
      <c r="AB210" s="442"/>
      <c r="AC210" s="442"/>
      <c r="AD210" s="442"/>
      <c r="AE210" s="442"/>
      <c r="AF210" s="442"/>
      <c r="AG210" s="442"/>
      <c r="AH210" s="442"/>
      <c r="AI210" s="442"/>
      <c r="AJ210" s="442"/>
      <c r="AK210" s="442"/>
      <c r="AL210" s="442"/>
      <c r="AM210" s="442"/>
      <c r="AN210" s="442"/>
      <c r="AO210" s="442"/>
      <c r="AP210" s="442"/>
      <c r="AQ210" s="442"/>
      <c r="AR210" s="442"/>
      <c r="AS210" s="442"/>
      <c r="AT210" s="442"/>
      <c r="AU210" s="442"/>
      <c r="AV210" s="442"/>
      <c r="AW210" s="442"/>
      <c r="AX210" s="442"/>
      <c r="AY210" s="442"/>
      <c r="AZ210" s="442"/>
    </row>
    <row r="211" spans="2:52" ht="20.100000000000001" hidden="1" customHeight="1" outlineLevel="1">
      <c r="B211" s="434"/>
      <c r="C211" s="1002"/>
      <c r="D211" s="1003"/>
      <c r="E211" s="1003"/>
      <c r="F211" s="1004"/>
      <c r="G211" s="1005"/>
      <c r="H211" s="1006"/>
      <c r="I211" s="1006"/>
      <c r="J211" s="1006"/>
      <c r="K211" s="1007"/>
      <c r="L211" s="715"/>
      <c r="M211" s="715"/>
      <c r="N211" s="715"/>
      <c r="O211" s="715"/>
      <c r="P211" s="715"/>
      <c r="Q211" s="715"/>
      <c r="R211" s="715"/>
      <c r="S211" s="716"/>
      <c r="T211" s="717"/>
      <c r="U211" s="720">
        <f t="shared" si="65"/>
        <v>0</v>
      </c>
      <c r="V211" s="721">
        <f t="shared" si="66"/>
        <v>0</v>
      </c>
      <c r="W211" s="722">
        <f t="shared" si="67"/>
        <v>0</v>
      </c>
      <c r="X211" s="442"/>
      <c r="Y211" s="442"/>
      <c r="Z211" s="442"/>
      <c r="AA211" s="442"/>
      <c r="AB211" s="442"/>
      <c r="AC211" s="442"/>
      <c r="AD211" s="442"/>
      <c r="AE211" s="442"/>
      <c r="AF211" s="442"/>
      <c r="AG211" s="442"/>
      <c r="AH211" s="442"/>
      <c r="AI211" s="442"/>
      <c r="AJ211" s="442"/>
      <c r="AK211" s="442"/>
      <c r="AL211" s="442"/>
      <c r="AM211" s="442"/>
      <c r="AN211" s="442"/>
      <c r="AO211" s="442"/>
      <c r="AP211" s="442"/>
      <c r="AQ211" s="442"/>
      <c r="AR211" s="442"/>
      <c r="AS211" s="442"/>
      <c r="AT211" s="442"/>
      <c r="AU211" s="442"/>
      <c r="AV211" s="442"/>
      <c r="AW211" s="442"/>
      <c r="AX211" s="442"/>
      <c r="AY211" s="442"/>
      <c r="AZ211" s="442"/>
    </row>
    <row r="212" spans="2:52" ht="20.100000000000001" hidden="1" customHeight="1" outlineLevel="1">
      <c r="B212" s="434"/>
      <c r="C212" s="1002"/>
      <c r="D212" s="1003"/>
      <c r="E212" s="1003"/>
      <c r="F212" s="1004"/>
      <c r="G212" s="1005"/>
      <c r="H212" s="1006"/>
      <c r="I212" s="1006"/>
      <c r="J212" s="1006"/>
      <c r="K212" s="1007"/>
      <c r="L212" s="715"/>
      <c r="M212" s="715"/>
      <c r="N212" s="715"/>
      <c r="O212" s="715"/>
      <c r="P212" s="715"/>
      <c r="Q212" s="715"/>
      <c r="R212" s="715"/>
      <c r="S212" s="716"/>
      <c r="T212" s="717"/>
      <c r="U212" s="720">
        <f t="shared" si="65"/>
        <v>0</v>
      </c>
      <c r="V212" s="721">
        <f t="shared" si="66"/>
        <v>0</v>
      </c>
      <c r="W212" s="722">
        <f t="shared" si="67"/>
        <v>0</v>
      </c>
      <c r="X212" s="442"/>
      <c r="Y212" s="442"/>
      <c r="Z212" s="442"/>
      <c r="AA212" s="442"/>
      <c r="AB212" s="442"/>
      <c r="AC212" s="442"/>
      <c r="AD212" s="442"/>
      <c r="AE212" s="442"/>
      <c r="AF212" s="442"/>
      <c r="AG212" s="442"/>
      <c r="AH212" s="442"/>
      <c r="AI212" s="442"/>
      <c r="AJ212" s="442"/>
      <c r="AK212" s="442"/>
      <c r="AL212" s="442"/>
      <c r="AM212" s="442"/>
      <c r="AN212" s="442"/>
      <c r="AO212" s="442"/>
      <c r="AP212" s="442"/>
      <c r="AQ212" s="442"/>
      <c r="AR212" s="442"/>
      <c r="AS212" s="442"/>
      <c r="AT212" s="442"/>
      <c r="AU212" s="442"/>
      <c r="AV212" s="442"/>
      <c r="AW212" s="442"/>
      <c r="AX212" s="442"/>
      <c r="AY212" s="442"/>
      <c r="AZ212" s="442"/>
    </row>
    <row r="213" spans="2:52" ht="20.100000000000001" hidden="1" customHeight="1" outlineLevel="1">
      <c r="B213" s="434"/>
      <c r="C213" s="1002"/>
      <c r="D213" s="1003"/>
      <c r="E213" s="1003"/>
      <c r="F213" s="1004"/>
      <c r="G213" s="1005"/>
      <c r="H213" s="1006"/>
      <c r="I213" s="1006"/>
      <c r="J213" s="1006"/>
      <c r="K213" s="1007"/>
      <c r="L213" s="715"/>
      <c r="M213" s="715"/>
      <c r="N213" s="715"/>
      <c r="O213" s="715"/>
      <c r="P213" s="715"/>
      <c r="Q213" s="715"/>
      <c r="R213" s="715"/>
      <c r="S213" s="716"/>
      <c r="T213" s="717"/>
      <c r="U213" s="720">
        <f t="shared" si="65"/>
        <v>0</v>
      </c>
      <c r="V213" s="721">
        <f t="shared" si="66"/>
        <v>0</v>
      </c>
      <c r="W213" s="722">
        <f t="shared" si="67"/>
        <v>0</v>
      </c>
      <c r="X213" s="442"/>
      <c r="Y213" s="442"/>
      <c r="Z213" s="442"/>
      <c r="AA213" s="442"/>
      <c r="AB213" s="442"/>
      <c r="AC213" s="442"/>
      <c r="AD213" s="442"/>
      <c r="AE213" s="442"/>
      <c r="AF213" s="442"/>
      <c r="AG213" s="442"/>
      <c r="AH213" s="442"/>
      <c r="AI213" s="442"/>
      <c r="AJ213" s="442"/>
      <c r="AK213" s="442"/>
      <c r="AL213" s="442"/>
      <c r="AM213" s="442"/>
      <c r="AN213" s="442"/>
      <c r="AO213" s="442"/>
      <c r="AP213" s="442"/>
      <c r="AQ213" s="442"/>
      <c r="AR213" s="442"/>
      <c r="AS213" s="442"/>
      <c r="AT213" s="442"/>
      <c r="AU213" s="442"/>
      <c r="AV213" s="442"/>
      <c r="AW213" s="442"/>
      <c r="AX213" s="442"/>
      <c r="AY213" s="442"/>
      <c r="AZ213" s="442"/>
    </row>
    <row r="214" spans="2:52" ht="20.100000000000001" hidden="1" customHeight="1" outlineLevel="1">
      <c r="B214" s="434"/>
      <c r="C214" s="1002"/>
      <c r="D214" s="1003"/>
      <c r="E214" s="1003"/>
      <c r="F214" s="1004"/>
      <c r="G214" s="1005"/>
      <c r="H214" s="1006"/>
      <c r="I214" s="1006"/>
      <c r="J214" s="1006"/>
      <c r="K214" s="1007"/>
      <c r="L214" s="715"/>
      <c r="M214" s="715"/>
      <c r="N214" s="715"/>
      <c r="O214" s="715"/>
      <c r="P214" s="715"/>
      <c r="Q214" s="715"/>
      <c r="R214" s="715"/>
      <c r="S214" s="716"/>
      <c r="T214" s="717"/>
      <c r="U214" s="720">
        <f t="shared" si="65"/>
        <v>0</v>
      </c>
      <c r="V214" s="721">
        <f t="shared" si="66"/>
        <v>0</v>
      </c>
      <c r="W214" s="722">
        <f t="shared" si="67"/>
        <v>0</v>
      </c>
      <c r="X214" s="442"/>
      <c r="Y214" s="442"/>
      <c r="Z214" s="442"/>
      <c r="AA214" s="442"/>
      <c r="AB214" s="442"/>
      <c r="AC214" s="442"/>
      <c r="AD214" s="442"/>
      <c r="AE214" s="442"/>
      <c r="AF214" s="442"/>
      <c r="AG214" s="442"/>
      <c r="AH214" s="442"/>
      <c r="AI214" s="442"/>
      <c r="AJ214" s="442"/>
      <c r="AK214" s="442"/>
      <c r="AL214" s="442"/>
      <c r="AM214" s="442"/>
      <c r="AN214" s="442"/>
      <c r="AO214" s="442"/>
      <c r="AP214" s="442"/>
      <c r="AQ214" s="442"/>
      <c r="AR214" s="442"/>
      <c r="AS214" s="442"/>
      <c r="AT214" s="442"/>
      <c r="AU214" s="442"/>
      <c r="AV214" s="442"/>
      <c r="AW214" s="442"/>
      <c r="AX214" s="442"/>
      <c r="AY214" s="442"/>
      <c r="AZ214" s="442"/>
    </row>
    <row r="215" spans="2:52" ht="20.100000000000001" hidden="1" customHeight="1" outlineLevel="1">
      <c r="B215" s="434"/>
      <c r="C215" s="1002"/>
      <c r="D215" s="1003"/>
      <c r="E215" s="1003"/>
      <c r="F215" s="1004"/>
      <c r="G215" s="1005"/>
      <c r="H215" s="1006"/>
      <c r="I215" s="1006"/>
      <c r="J215" s="1006"/>
      <c r="K215" s="1007"/>
      <c r="L215" s="715"/>
      <c r="M215" s="715"/>
      <c r="N215" s="715"/>
      <c r="O215" s="715"/>
      <c r="P215" s="715"/>
      <c r="Q215" s="715"/>
      <c r="R215" s="715"/>
      <c r="S215" s="716"/>
      <c r="T215" s="717"/>
      <c r="U215" s="720">
        <f t="shared" si="65"/>
        <v>0</v>
      </c>
      <c r="V215" s="721">
        <f t="shared" si="66"/>
        <v>0</v>
      </c>
      <c r="W215" s="722">
        <f t="shared" si="67"/>
        <v>0</v>
      </c>
      <c r="X215" s="442"/>
      <c r="Y215" s="442"/>
      <c r="Z215" s="442"/>
      <c r="AA215" s="442"/>
      <c r="AB215" s="442"/>
      <c r="AC215" s="442"/>
      <c r="AD215" s="442"/>
      <c r="AE215" s="442"/>
      <c r="AF215" s="442"/>
      <c r="AG215" s="442"/>
      <c r="AH215" s="442"/>
      <c r="AI215" s="442"/>
      <c r="AJ215" s="442"/>
      <c r="AK215" s="442"/>
      <c r="AL215" s="442"/>
      <c r="AM215" s="442"/>
      <c r="AN215" s="442"/>
      <c r="AO215" s="442"/>
      <c r="AP215" s="442"/>
      <c r="AQ215" s="442"/>
      <c r="AR215" s="442"/>
      <c r="AS215" s="442"/>
      <c r="AT215" s="442"/>
      <c r="AU215" s="442"/>
      <c r="AV215" s="442"/>
      <c r="AW215" s="442"/>
      <c r="AX215" s="442"/>
      <c r="AY215" s="442"/>
      <c r="AZ215" s="442"/>
    </row>
    <row r="216" spans="2:52" s="19" customFormat="1" ht="9.9499999999999993" hidden="1" customHeight="1" outlineLevel="1">
      <c r="B216" s="435"/>
      <c r="C216" s="437"/>
      <c r="D216" s="437"/>
      <c r="E216" s="437"/>
      <c r="F216" s="437"/>
      <c r="G216" s="666"/>
      <c r="H216" s="666"/>
      <c r="I216" s="666"/>
      <c r="J216" s="666"/>
      <c r="K216" s="666"/>
      <c r="L216" s="438"/>
      <c r="M216" s="438"/>
      <c r="N216" s="438"/>
      <c r="O216" s="438"/>
      <c r="P216" s="438"/>
      <c r="Q216" s="438"/>
      <c r="R216" s="438"/>
      <c r="S216" s="438"/>
      <c r="T216" s="439"/>
      <c r="U216" s="439"/>
      <c r="V216" s="439"/>
      <c r="W216" s="667"/>
      <c r="X216" s="668"/>
      <c r="Y216" s="668"/>
      <c r="Z216" s="668"/>
      <c r="AA216" s="668"/>
      <c r="AB216" s="668"/>
      <c r="AC216" s="668"/>
      <c r="AD216" s="668"/>
      <c r="AE216" s="668"/>
      <c r="AF216" s="668"/>
      <c r="AG216" s="668"/>
      <c r="AH216" s="668"/>
      <c r="AI216" s="668"/>
      <c r="AJ216" s="668"/>
      <c r="AK216" s="668"/>
      <c r="AL216" s="668"/>
      <c r="AM216" s="668"/>
      <c r="AN216" s="668"/>
      <c r="AO216" s="668"/>
      <c r="AP216" s="668"/>
      <c r="AQ216" s="668"/>
      <c r="AR216" s="668"/>
      <c r="AS216" s="668"/>
      <c r="AT216" s="668"/>
      <c r="AU216" s="668"/>
      <c r="AV216" s="668"/>
      <c r="AW216" s="668"/>
      <c r="AX216" s="668"/>
      <c r="AY216" s="668"/>
      <c r="AZ216" s="668"/>
    </row>
    <row r="217" spans="2:52" ht="20.100000000000001" customHeight="1" collapsed="1">
      <c r="B217" s="32">
        <f>B205+1</f>
        <v>18</v>
      </c>
      <c r="C217" s="1013"/>
      <c r="D217" s="1014"/>
      <c r="E217" s="1014"/>
      <c r="F217" s="1015"/>
      <c r="G217" s="1016"/>
      <c r="H217" s="1017"/>
      <c r="I217" s="1017"/>
      <c r="J217" s="1017"/>
      <c r="K217" s="1018"/>
      <c r="L217" s="701">
        <f t="shared" ref="L217:R217" si="68">SUM(L218:L227)</f>
        <v>0</v>
      </c>
      <c r="M217" s="702">
        <f t="shared" si="68"/>
        <v>0</v>
      </c>
      <c r="N217" s="703">
        <f t="shared" si="68"/>
        <v>0</v>
      </c>
      <c r="O217" s="703">
        <f t="shared" si="68"/>
        <v>0</v>
      </c>
      <c r="P217" s="702">
        <f t="shared" si="68"/>
        <v>0</v>
      </c>
      <c r="Q217" s="704">
        <f t="shared" si="68"/>
        <v>0</v>
      </c>
      <c r="R217" s="701">
        <f t="shared" si="68"/>
        <v>0</v>
      </c>
      <c r="S217" s="705">
        <v>1</v>
      </c>
      <c r="T217" s="706">
        <f>(S218*T218)+(S219*T219)+(S220*T220)+(S221*T221)+(S222*T222)+(S223*T223)+(S224*T224)+(S225*T225)+(S226*T226)+(S227*T227)</f>
        <v>0</v>
      </c>
      <c r="U217" s="665">
        <f t="shared" ref="U217:U227" si="69">S217*T217*(1+MGKZ)*(1+Gewinn)*(1+Sicherheit)</f>
        <v>0</v>
      </c>
      <c r="V217" s="643">
        <f t="shared" ref="V217:V227" si="70">R217*Fertigung</f>
        <v>0</v>
      </c>
      <c r="W217" s="50">
        <f t="shared" ref="W217:W227" si="71">L217*$E$6+M217*$M$6+N217*$M$7+O217*$M$8+P217*$E$7+Q217*$M$9+U217+V217</f>
        <v>0</v>
      </c>
      <c r="X217" s="442"/>
      <c r="Y217" s="442"/>
      <c r="Z217" s="442"/>
      <c r="AA217" s="442"/>
      <c r="AB217" s="442"/>
      <c r="AC217" s="442"/>
      <c r="AD217" s="442"/>
      <c r="AE217" s="442"/>
      <c r="AF217" s="442"/>
      <c r="AG217" s="442"/>
      <c r="AH217" s="442"/>
      <c r="AI217" s="442"/>
      <c r="AJ217" s="442"/>
      <c r="AK217" s="442"/>
      <c r="AL217" s="442"/>
      <c r="AM217" s="442"/>
      <c r="AN217" s="442"/>
      <c r="AO217" s="442"/>
      <c r="AP217" s="442"/>
      <c r="AQ217" s="442"/>
      <c r="AR217" s="442"/>
      <c r="AS217" s="442"/>
      <c r="AT217" s="442"/>
      <c r="AU217" s="442"/>
      <c r="AV217" s="442"/>
      <c r="AW217" s="442"/>
      <c r="AX217" s="442"/>
      <c r="AY217" s="442"/>
      <c r="AZ217" s="442"/>
    </row>
    <row r="218" spans="2:52" ht="20.100000000000001" hidden="1" customHeight="1" outlineLevel="1">
      <c r="B218" s="433"/>
      <c r="C218" s="1002"/>
      <c r="D218" s="1003"/>
      <c r="E218" s="1003"/>
      <c r="F218" s="1004"/>
      <c r="G218" s="1005"/>
      <c r="H218" s="1006"/>
      <c r="I218" s="1006"/>
      <c r="J218" s="1006"/>
      <c r="K218" s="1007"/>
      <c r="L218" s="715"/>
      <c r="M218" s="715"/>
      <c r="N218" s="715"/>
      <c r="O218" s="715"/>
      <c r="P218" s="715"/>
      <c r="Q218" s="715"/>
      <c r="R218" s="715"/>
      <c r="S218" s="716"/>
      <c r="T218" s="717"/>
      <c r="U218" s="720">
        <f t="shared" si="69"/>
        <v>0</v>
      </c>
      <c r="V218" s="721">
        <f t="shared" si="70"/>
        <v>0</v>
      </c>
      <c r="W218" s="722">
        <f t="shared" si="71"/>
        <v>0</v>
      </c>
      <c r="X218" s="442"/>
      <c r="Y218" s="442"/>
      <c r="Z218" s="442"/>
      <c r="AA218" s="442"/>
      <c r="AB218" s="442"/>
      <c r="AC218" s="442"/>
      <c r="AD218" s="442"/>
      <c r="AE218" s="442"/>
      <c r="AF218" s="442"/>
      <c r="AG218" s="442"/>
      <c r="AH218" s="442"/>
      <c r="AI218" s="442"/>
      <c r="AJ218" s="442"/>
      <c r="AK218" s="442"/>
      <c r="AL218" s="442"/>
      <c r="AM218" s="442"/>
      <c r="AN218" s="442"/>
      <c r="AO218" s="442"/>
      <c r="AP218" s="442"/>
      <c r="AQ218" s="442"/>
      <c r="AR218" s="442"/>
      <c r="AS218" s="442"/>
      <c r="AT218" s="442"/>
      <c r="AU218" s="442"/>
      <c r="AV218" s="442"/>
      <c r="AW218" s="442"/>
      <c r="AX218" s="442"/>
      <c r="AY218" s="442"/>
      <c r="AZ218" s="442"/>
    </row>
    <row r="219" spans="2:52" ht="20.100000000000001" hidden="1" customHeight="1" outlineLevel="1">
      <c r="B219" s="434"/>
      <c r="C219" s="1002"/>
      <c r="D219" s="1003"/>
      <c r="E219" s="1003"/>
      <c r="F219" s="1004"/>
      <c r="G219" s="1005"/>
      <c r="H219" s="1006"/>
      <c r="I219" s="1006"/>
      <c r="J219" s="1006"/>
      <c r="K219" s="1007"/>
      <c r="L219" s="715"/>
      <c r="M219" s="715"/>
      <c r="N219" s="715"/>
      <c r="O219" s="715"/>
      <c r="P219" s="715"/>
      <c r="Q219" s="715"/>
      <c r="R219" s="715"/>
      <c r="S219" s="716"/>
      <c r="T219" s="717"/>
      <c r="U219" s="720">
        <f t="shared" si="69"/>
        <v>0</v>
      </c>
      <c r="V219" s="721">
        <f t="shared" si="70"/>
        <v>0</v>
      </c>
      <c r="W219" s="722">
        <f t="shared" si="71"/>
        <v>0</v>
      </c>
      <c r="X219" s="442"/>
      <c r="Y219" s="442"/>
      <c r="Z219" s="442"/>
      <c r="AA219" s="442"/>
      <c r="AB219" s="442"/>
      <c r="AC219" s="442"/>
      <c r="AD219" s="442"/>
      <c r="AE219" s="442"/>
      <c r="AF219" s="442"/>
      <c r="AG219" s="442"/>
      <c r="AH219" s="442"/>
      <c r="AI219" s="442"/>
      <c r="AJ219" s="442"/>
      <c r="AK219" s="442"/>
      <c r="AL219" s="442"/>
      <c r="AM219" s="442"/>
      <c r="AN219" s="442"/>
      <c r="AO219" s="442"/>
      <c r="AP219" s="442"/>
      <c r="AQ219" s="442"/>
      <c r="AR219" s="442"/>
      <c r="AS219" s="442"/>
      <c r="AT219" s="442"/>
      <c r="AU219" s="442"/>
      <c r="AV219" s="442"/>
      <c r="AW219" s="442"/>
      <c r="AX219" s="442"/>
      <c r="AY219" s="442"/>
      <c r="AZ219" s="442"/>
    </row>
    <row r="220" spans="2:52" ht="20.100000000000001" hidden="1" customHeight="1" outlineLevel="1">
      <c r="B220" s="434"/>
      <c r="C220" s="1002"/>
      <c r="D220" s="1003"/>
      <c r="E220" s="1003"/>
      <c r="F220" s="1004"/>
      <c r="G220" s="1005"/>
      <c r="H220" s="1006"/>
      <c r="I220" s="1006"/>
      <c r="J220" s="1006"/>
      <c r="K220" s="1007"/>
      <c r="L220" s="715"/>
      <c r="M220" s="715"/>
      <c r="N220" s="715"/>
      <c r="O220" s="715"/>
      <c r="P220" s="715"/>
      <c r="Q220" s="715"/>
      <c r="R220" s="715"/>
      <c r="S220" s="716"/>
      <c r="T220" s="717"/>
      <c r="U220" s="720">
        <f t="shared" si="69"/>
        <v>0</v>
      </c>
      <c r="V220" s="721">
        <f t="shared" si="70"/>
        <v>0</v>
      </c>
      <c r="W220" s="722">
        <f t="shared" si="71"/>
        <v>0</v>
      </c>
      <c r="X220" s="442"/>
      <c r="Y220" s="442"/>
      <c r="Z220" s="442"/>
      <c r="AA220" s="442"/>
      <c r="AB220" s="442"/>
      <c r="AC220" s="442"/>
      <c r="AD220" s="442"/>
      <c r="AE220" s="442"/>
      <c r="AF220" s="442"/>
      <c r="AG220" s="442"/>
      <c r="AH220" s="442"/>
      <c r="AI220" s="442"/>
      <c r="AJ220" s="442"/>
      <c r="AK220" s="442"/>
      <c r="AL220" s="442"/>
      <c r="AM220" s="442"/>
      <c r="AN220" s="442"/>
      <c r="AO220" s="442"/>
      <c r="AP220" s="442"/>
      <c r="AQ220" s="442"/>
      <c r="AR220" s="442"/>
      <c r="AS220" s="442"/>
      <c r="AT220" s="442"/>
      <c r="AU220" s="442"/>
      <c r="AV220" s="442"/>
      <c r="AW220" s="442"/>
      <c r="AX220" s="442"/>
      <c r="AY220" s="442"/>
      <c r="AZ220" s="442"/>
    </row>
    <row r="221" spans="2:52" ht="20.100000000000001" hidden="1" customHeight="1" outlineLevel="1">
      <c r="B221" s="434"/>
      <c r="C221" s="1002"/>
      <c r="D221" s="1003"/>
      <c r="E221" s="1003"/>
      <c r="F221" s="1004"/>
      <c r="G221" s="1005"/>
      <c r="H221" s="1006"/>
      <c r="I221" s="1006"/>
      <c r="J221" s="1006"/>
      <c r="K221" s="1007"/>
      <c r="L221" s="715"/>
      <c r="M221" s="715"/>
      <c r="N221" s="715"/>
      <c r="O221" s="715"/>
      <c r="P221" s="715"/>
      <c r="Q221" s="715"/>
      <c r="R221" s="715"/>
      <c r="S221" s="716"/>
      <c r="T221" s="717"/>
      <c r="U221" s="720">
        <f t="shared" si="69"/>
        <v>0</v>
      </c>
      <c r="V221" s="721">
        <f t="shared" si="70"/>
        <v>0</v>
      </c>
      <c r="W221" s="722">
        <f t="shared" si="71"/>
        <v>0</v>
      </c>
      <c r="X221" s="442"/>
      <c r="Y221" s="442"/>
      <c r="Z221" s="442"/>
      <c r="AA221" s="442"/>
      <c r="AB221" s="442"/>
      <c r="AC221" s="442"/>
      <c r="AD221" s="442"/>
      <c r="AE221" s="442"/>
      <c r="AF221" s="442"/>
      <c r="AG221" s="442"/>
      <c r="AH221" s="442"/>
      <c r="AI221" s="442"/>
      <c r="AJ221" s="442"/>
      <c r="AK221" s="442"/>
      <c r="AL221" s="442"/>
      <c r="AM221" s="442"/>
      <c r="AN221" s="442"/>
      <c r="AO221" s="442"/>
      <c r="AP221" s="442"/>
      <c r="AQ221" s="442"/>
      <c r="AR221" s="442"/>
      <c r="AS221" s="442"/>
      <c r="AT221" s="442"/>
      <c r="AU221" s="442"/>
      <c r="AV221" s="442"/>
      <c r="AW221" s="442"/>
      <c r="AX221" s="442"/>
      <c r="AY221" s="442"/>
      <c r="AZ221" s="442"/>
    </row>
    <row r="222" spans="2:52" ht="20.100000000000001" hidden="1" customHeight="1" outlineLevel="1">
      <c r="B222" s="434"/>
      <c r="C222" s="1002"/>
      <c r="D222" s="1003"/>
      <c r="E222" s="1003"/>
      <c r="F222" s="1004"/>
      <c r="G222" s="1005"/>
      <c r="H222" s="1006"/>
      <c r="I222" s="1006"/>
      <c r="J222" s="1006"/>
      <c r="K222" s="1007"/>
      <c r="L222" s="715"/>
      <c r="M222" s="715"/>
      <c r="N222" s="715"/>
      <c r="O222" s="715"/>
      <c r="P222" s="715"/>
      <c r="Q222" s="715"/>
      <c r="R222" s="715"/>
      <c r="S222" s="716"/>
      <c r="T222" s="717"/>
      <c r="U222" s="720">
        <f t="shared" si="69"/>
        <v>0</v>
      </c>
      <c r="V222" s="721">
        <f t="shared" si="70"/>
        <v>0</v>
      </c>
      <c r="W222" s="722">
        <f t="shared" si="71"/>
        <v>0</v>
      </c>
      <c r="X222" s="442"/>
      <c r="Y222" s="442"/>
      <c r="Z222" s="442"/>
      <c r="AA222" s="442"/>
      <c r="AB222" s="442"/>
      <c r="AC222" s="442"/>
      <c r="AD222" s="442"/>
      <c r="AE222" s="442"/>
      <c r="AF222" s="442"/>
      <c r="AG222" s="442"/>
      <c r="AH222" s="442"/>
      <c r="AI222" s="442"/>
      <c r="AJ222" s="442"/>
      <c r="AK222" s="442"/>
      <c r="AL222" s="442"/>
      <c r="AM222" s="442"/>
      <c r="AN222" s="442"/>
      <c r="AO222" s="442"/>
      <c r="AP222" s="442"/>
      <c r="AQ222" s="442"/>
      <c r="AR222" s="442"/>
      <c r="AS222" s="442"/>
      <c r="AT222" s="442"/>
      <c r="AU222" s="442"/>
      <c r="AV222" s="442"/>
      <c r="AW222" s="442"/>
      <c r="AX222" s="442"/>
      <c r="AY222" s="442"/>
      <c r="AZ222" s="442"/>
    </row>
    <row r="223" spans="2:52" ht="20.100000000000001" hidden="1" customHeight="1" outlineLevel="1">
      <c r="B223" s="434"/>
      <c r="C223" s="1002"/>
      <c r="D223" s="1003"/>
      <c r="E223" s="1003"/>
      <c r="F223" s="1004"/>
      <c r="G223" s="1005"/>
      <c r="H223" s="1006"/>
      <c r="I223" s="1006"/>
      <c r="J223" s="1006"/>
      <c r="K223" s="1007"/>
      <c r="L223" s="715"/>
      <c r="M223" s="715"/>
      <c r="N223" s="715"/>
      <c r="O223" s="715"/>
      <c r="P223" s="715"/>
      <c r="Q223" s="715"/>
      <c r="R223" s="715"/>
      <c r="S223" s="716"/>
      <c r="T223" s="717"/>
      <c r="U223" s="720">
        <f t="shared" si="69"/>
        <v>0</v>
      </c>
      <c r="V223" s="721">
        <f t="shared" si="70"/>
        <v>0</v>
      </c>
      <c r="W223" s="722">
        <f t="shared" si="71"/>
        <v>0</v>
      </c>
      <c r="X223" s="442"/>
      <c r="Y223" s="442"/>
      <c r="Z223" s="442"/>
      <c r="AA223" s="442"/>
      <c r="AB223" s="442"/>
      <c r="AC223" s="442"/>
      <c r="AD223" s="442"/>
      <c r="AE223" s="442"/>
      <c r="AF223" s="442"/>
      <c r="AG223" s="442"/>
      <c r="AH223" s="442"/>
      <c r="AI223" s="442"/>
      <c r="AJ223" s="442"/>
      <c r="AK223" s="442"/>
      <c r="AL223" s="442"/>
      <c r="AM223" s="442"/>
      <c r="AN223" s="442"/>
      <c r="AO223" s="442"/>
      <c r="AP223" s="442"/>
      <c r="AQ223" s="442"/>
      <c r="AR223" s="442"/>
      <c r="AS223" s="442"/>
      <c r="AT223" s="442"/>
      <c r="AU223" s="442"/>
      <c r="AV223" s="442"/>
      <c r="AW223" s="442"/>
      <c r="AX223" s="442"/>
      <c r="AY223" s="442"/>
      <c r="AZ223" s="442"/>
    </row>
    <row r="224" spans="2:52" ht="20.100000000000001" hidden="1" customHeight="1" outlineLevel="1">
      <c r="B224" s="434"/>
      <c r="C224" s="1002"/>
      <c r="D224" s="1003"/>
      <c r="E224" s="1003"/>
      <c r="F224" s="1004"/>
      <c r="G224" s="1005"/>
      <c r="H224" s="1006"/>
      <c r="I224" s="1006"/>
      <c r="J224" s="1006"/>
      <c r="K224" s="1007"/>
      <c r="L224" s="715"/>
      <c r="M224" s="715"/>
      <c r="N224" s="715"/>
      <c r="O224" s="715"/>
      <c r="P224" s="715"/>
      <c r="Q224" s="715"/>
      <c r="R224" s="715"/>
      <c r="S224" s="716"/>
      <c r="T224" s="717"/>
      <c r="U224" s="720">
        <f t="shared" si="69"/>
        <v>0</v>
      </c>
      <c r="V224" s="721">
        <f t="shared" si="70"/>
        <v>0</v>
      </c>
      <c r="W224" s="722">
        <f t="shared" si="71"/>
        <v>0</v>
      </c>
      <c r="X224" s="442"/>
      <c r="Y224" s="442"/>
      <c r="Z224" s="442"/>
      <c r="AA224" s="442"/>
      <c r="AB224" s="442"/>
      <c r="AC224" s="442"/>
      <c r="AD224" s="442"/>
      <c r="AE224" s="442"/>
      <c r="AF224" s="442"/>
      <c r="AG224" s="442"/>
      <c r="AH224" s="442"/>
      <c r="AI224" s="442"/>
      <c r="AJ224" s="442"/>
      <c r="AK224" s="442"/>
      <c r="AL224" s="442"/>
      <c r="AM224" s="442"/>
      <c r="AN224" s="442"/>
      <c r="AO224" s="442"/>
      <c r="AP224" s="442"/>
      <c r="AQ224" s="442"/>
      <c r="AR224" s="442"/>
      <c r="AS224" s="442"/>
      <c r="AT224" s="442"/>
      <c r="AU224" s="442"/>
      <c r="AV224" s="442"/>
      <c r="AW224" s="442"/>
      <c r="AX224" s="442"/>
      <c r="AY224" s="442"/>
      <c r="AZ224" s="442"/>
    </row>
    <row r="225" spans="2:52" ht="20.100000000000001" hidden="1" customHeight="1" outlineLevel="1">
      <c r="B225" s="434"/>
      <c r="C225" s="1002"/>
      <c r="D225" s="1003"/>
      <c r="E225" s="1003"/>
      <c r="F225" s="1004"/>
      <c r="G225" s="1005"/>
      <c r="H225" s="1006"/>
      <c r="I225" s="1006"/>
      <c r="J225" s="1006"/>
      <c r="K225" s="1007"/>
      <c r="L225" s="715"/>
      <c r="M225" s="715"/>
      <c r="N225" s="715"/>
      <c r="O225" s="715"/>
      <c r="P225" s="715"/>
      <c r="Q225" s="715"/>
      <c r="R225" s="715"/>
      <c r="S225" s="716"/>
      <c r="T225" s="717"/>
      <c r="U225" s="720">
        <f t="shared" si="69"/>
        <v>0</v>
      </c>
      <c r="V225" s="721">
        <f t="shared" si="70"/>
        <v>0</v>
      </c>
      <c r="W225" s="722">
        <f t="shared" si="71"/>
        <v>0</v>
      </c>
      <c r="X225" s="442"/>
      <c r="Y225" s="442"/>
      <c r="Z225" s="442"/>
      <c r="AA225" s="442"/>
      <c r="AB225" s="442"/>
      <c r="AC225" s="442"/>
      <c r="AD225" s="442"/>
      <c r="AE225" s="442"/>
      <c r="AF225" s="442"/>
      <c r="AG225" s="442"/>
      <c r="AH225" s="442"/>
      <c r="AI225" s="442"/>
      <c r="AJ225" s="442"/>
      <c r="AK225" s="442"/>
      <c r="AL225" s="442"/>
      <c r="AM225" s="442"/>
      <c r="AN225" s="442"/>
      <c r="AO225" s="442"/>
      <c r="AP225" s="442"/>
      <c r="AQ225" s="442"/>
      <c r="AR225" s="442"/>
      <c r="AS225" s="442"/>
      <c r="AT225" s="442"/>
      <c r="AU225" s="442"/>
      <c r="AV225" s="442"/>
      <c r="AW225" s="442"/>
      <c r="AX225" s="442"/>
      <c r="AY225" s="442"/>
      <c r="AZ225" s="442"/>
    </row>
    <row r="226" spans="2:52" ht="20.100000000000001" hidden="1" customHeight="1" outlineLevel="1">
      <c r="B226" s="434"/>
      <c r="C226" s="1002"/>
      <c r="D226" s="1003"/>
      <c r="E226" s="1003"/>
      <c r="F226" s="1004"/>
      <c r="G226" s="1005"/>
      <c r="H226" s="1006"/>
      <c r="I226" s="1006"/>
      <c r="J226" s="1006"/>
      <c r="K226" s="1007"/>
      <c r="L226" s="715"/>
      <c r="M226" s="715"/>
      <c r="N226" s="715"/>
      <c r="O226" s="715"/>
      <c r="P226" s="715"/>
      <c r="Q226" s="715"/>
      <c r="R226" s="715"/>
      <c r="S226" s="716"/>
      <c r="T226" s="717"/>
      <c r="U226" s="720">
        <f t="shared" si="69"/>
        <v>0</v>
      </c>
      <c r="V226" s="721">
        <f t="shared" si="70"/>
        <v>0</v>
      </c>
      <c r="W226" s="722">
        <f t="shared" si="71"/>
        <v>0</v>
      </c>
      <c r="X226" s="442"/>
      <c r="Y226" s="442"/>
      <c r="Z226" s="442"/>
      <c r="AA226" s="442"/>
      <c r="AB226" s="442"/>
      <c r="AC226" s="442"/>
      <c r="AD226" s="442"/>
      <c r="AE226" s="442"/>
      <c r="AF226" s="442"/>
      <c r="AG226" s="442"/>
      <c r="AH226" s="442"/>
      <c r="AI226" s="442"/>
      <c r="AJ226" s="442"/>
      <c r="AK226" s="442"/>
      <c r="AL226" s="442"/>
      <c r="AM226" s="442"/>
      <c r="AN226" s="442"/>
      <c r="AO226" s="442"/>
      <c r="AP226" s="442"/>
      <c r="AQ226" s="442"/>
      <c r="AR226" s="442"/>
      <c r="AS226" s="442"/>
      <c r="AT226" s="442"/>
      <c r="AU226" s="442"/>
      <c r="AV226" s="442"/>
      <c r="AW226" s="442"/>
      <c r="AX226" s="442"/>
      <c r="AY226" s="442"/>
      <c r="AZ226" s="442"/>
    </row>
    <row r="227" spans="2:52" ht="20.100000000000001" hidden="1" customHeight="1" outlineLevel="1">
      <c r="B227" s="434"/>
      <c r="C227" s="1002"/>
      <c r="D227" s="1003"/>
      <c r="E227" s="1003"/>
      <c r="F227" s="1004"/>
      <c r="G227" s="1005"/>
      <c r="H227" s="1006"/>
      <c r="I227" s="1006"/>
      <c r="J227" s="1006"/>
      <c r="K227" s="1007"/>
      <c r="L227" s="715"/>
      <c r="M227" s="715"/>
      <c r="N227" s="715"/>
      <c r="O227" s="715"/>
      <c r="P227" s="715"/>
      <c r="Q227" s="715"/>
      <c r="R227" s="715"/>
      <c r="S227" s="716"/>
      <c r="T227" s="717"/>
      <c r="U227" s="720">
        <f t="shared" si="69"/>
        <v>0</v>
      </c>
      <c r="V227" s="721">
        <f t="shared" si="70"/>
        <v>0</v>
      </c>
      <c r="W227" s="722">
        <f t="shared" si="71"/>
        <v>0</v>
      </c>
      <c r="X227" s="442"/>
      <c r="Y227" s="442"/>
      <c r="Z227" s="442"/>
      <c r="AA227" s="442"/>
      <c r="AB227" s="442"/>
      <c r="AC227" s="442"/>
      <c r="AD227" s="442"/>
      <c r="AE227" s="442"/>
      <c r="AF227" s="442"/>
      <c r="AG227" s="442"/>
      <c r="AH227" s="442"/>
      <c r="AI227" s="442"/>
      <c r="AJ227" s="442"/>
      <c r="AK227" s="442"/>
      <c r="AL227" s="442"/>
      <c r="AM227" s="442"/>
      <c r="AN227" s="442"/>
      <c r="AO227" s="442"/>
      <c r="AP227" s="442"/>
      <c r="AQ227" s="442"/>
      <c r="AR227" s="442"/>
      <c r="AS227" s="442"/>
      <c r="AT227" s="442"/>
      <c r="AU227" s="442"/>
      <c r="AV227" s="442"/>
      <c r="AW227" s="442"/>
      <c r="AX227" s="442"/>
      <c r="AY227" s="442"/>
      <c r="AZ227" s="442"/>
    </row>
    <row r="228" spans="2:52" s="19" customFormat="1" ht="9.9499999999999993" hidden="1" customHeight="1" outlineLevel="1">
      <c r="B228" s="435"/>
      <c r="C228" s="437"/>
      <c r="D228" s="437"/>
      <c r="E228" s="437"/>
      <c r="F228" s="437"/>
      <c r="G228" s="666"/>
      <c r="H228" s="666"/>
      <c r="I228" s="666"/>
      <c r="J228" s="666"/>
      <c r="K228" s="666"/>
      <c r="L228" s="438"/>
      <c r="M228" s="438"/>
      <c r="N228" s="438"/>
      <c r="O228" s="438"/>
      <c r="P228" s="438"/>
      <c r="Q228" s="438"/>
      <c r="R228" s="438"/>
      <c r="S228" s="438"/>
      <c r="T228" s="439"/>
      <c r="U228" s="439"/>
      <c r="V228" s="439"/>
      <c r="W228" s="667"/>
      <c r="X228" s="668"/>
      <c r="Y228" s="668"/>
      <c r="Z228" s="668"/>
      <c r="AA228" s="668"/>
      <c r="AB228" s="668"/>
      <c r="AC228" s="668"/>
      <c r="AD228" s="668"/>
      <c r="AE228" s="668"/>
      <c r="AF228" s="668"/>
      <c r="AG228" s="668"/>
      <c r="AH228" s="668"/>
      <c r="AI228" s="668"/>
      <c r="AJ228" s="668"/>
      <c r="AK228" s="668"/>
      <c r="AL228" s="668"/>
      <c r="AM228" s="668"/>
      <c r="AN228" s="668"/>
      <c r="AO228" s="668"/>
      <c r="AP228" s="668"/>
      <c r="AQ228" s="668"/>
      <c r="AR228" s="668"/>
      <c r="AS228" s="668"/>
      <c r="AT228" s="668"/>
      <c r="AU228" s="668"/>
      <c r="AV228" s="668"/>
      <c r="AW228" s="668"/>
      <c r="AX228" s="668"/>
      <c r="AY228" s="668"/>
      <c r="AZ228" s="668"/>
    </row>
    <row r="229" spans="2:52" ht="20.100000000000001" customHeight="1" collapsed="1">
      <c r="B229" s="32">
        <f>B217+1</f>
        <v>19</v>
      </c>
      <c r="C229" s="1013"/>
      <c r="D229" s="1014"/>
      <c r="E229" s="1014"/>
      <c r="F229" s="1015"/>
      <c r="G229" s="1016"/>
      <c r="H229" s="1017"/>
      <c r="I229" s="1017"/>
      <c r="J229" s="1017"/>
      <c r="K229" s="1018"/>
      <c r="L229" s="701">
        <f t="shared" ref="L229:R229" si="72">SUM(L230:L239)</f>
        <v>0</v>
      </c>
      <c r="M229" s="702">
        <f t="shared" si="72"/>
        <v>0</v>
      </c>
      <c r="N229" s="703">
        <f t="shared" si="72"/>
        <v>0</v>
      </c>
      <c r="O229" s="703">
        <f t="shared" si="72"/>
        <v>0</v>
      </c>
      <c r="P229" s="702">
        <f t="shared" si="72"/>
        <v>0</v>
      </c>
      <c r="Q229" s="704">
        <f t="shared" si="72"/>
        <v>0</v>
      </c>
      <c r="R229" s="701">
        <f t="shared" si="72"/>
        <v>0</v>
      </c>
      <c r="S229" s="705">
        <v>1</v>
      </c>
      <c r="T229" s="706">
        <f>(S230*T230)+(S231*T231)+(S232*T232)+(S233*T233)+(S234*T234)+(S235*T235)+(S236*T236)+(S237*T237)+(S238*T238)+(S239*T239)</f>
        <v>0</v>
      </c>
      <c r="U229" s="665">
        <f t="shared" ref="U229:U239" si="73">S229*T229*(1+MGKZ)*(1+Gewinn)*(1+Sicherheit)</f>
        <v>0</v>
      </c>
      <c r="V229" s="643">
        <f t="shared" ref="V229:V239" si="74">R229*Fertigung</f>
        <v>0</v>
      </c>
      <c r="W229" s="50">
        <f t="shared" ref="W229:W239" si="75">L229*$E$6+M229*$M$6+N229*$M$7+O229*$M$8+P229*$E$7+Q229*$M$9+U229+V229</f>
        <v>0</v>
      </c>
      <c r="X229" s="442"/>
      <c r="Y229" s="442"/>
      <c r="Z229" s="442"/>
      <c r="AA229" s="442"/>
      <c r="AB229" s="442"/>
      <c r="AC229" s="442"/>
      <c r="AD229" s="442"/>
      <c r="AE229" s="442"/>
      <c r="AF229" s="442"/>
      <c r="AG229" s="442"/>
      <c r="AH229" s="442"/>
      <c r="AI229" s="442"/>
      <c r="AJ229" s="442"/>
      <c r="AK229" s="442"/>
      <c r="AL229" s="442"/>
      <c r="AM229" s="442"/>
      <c r="AN229" s="442"/>
      <c r="AO229" s="442"/>
      <c r="AP229" s="442"/>
      <c r="AQ229" s="442"/>
      <c r="AR229" s="442"/>
      <c r="AS229" s="442"/>
      <c r="AT229" s="442"/>
      <c r="AU229" s="442"/>
      <c r="AV229" s="442"/>
      <c r="AW229" s="442"/>
      <c r="AX229" s="442"/>
      <c r="AY229" s="442"/>
      <c r="AZ229" s="442"/>
    </row>
    <row r="230" spans="2:52" ht="20.100000000000001" hidden="1" customHeight="1" outlineLevel="1">
      <c r="B230" s="433"/>
      <c r="C230" s="1002"/>
      <c r="D230" s="1003"/>
      <c r="E230" s="1003"/>
      <c r="F230" s="1004"/>
      <c r="G230" s="1005"/>
      <c r="H230" s="1006"/>
      <c r="I230" s="1006"/>
      <c r="J230" s="1006"/>
      <c r="K230" s="1007"/>
      <c r="L230" s="715"/>
      <c r="M230" s="715"/>
      <c r="N230" s="715"/>
      <c r="O230" s="715"/>
      <c r="P230" s="715"/>
      <c r="Q230" s="715"/>
      <c r="R230" s="715"/>
      <c r="S230" s="716"/>
      <c r="T230" s="717"/>
      <c r="U230" s="720">
        <f t="shared" si="73"/>
        <v>0</v>
      </c>
      <c r="V230" s="721">
        <f t="shared" si="74"/>
        <v>0</v>
      </c>
      <c r="W230" s="722">
        <f t="shared" si="75"/>
        <v>0</v>
      </c>
      <c r="X230" s="442"/>
      <c r="Y230" s="442"/>
      <c r="Z230" s="442"/>
      <c r="AA230" s="442"/>
      <c r="AB230" s="442"/>
      <c r="AC230" s="442"/>
      <c r="AD230" s="442"/>
      <c r="AE230" s="442"/>
      <c r="AF230" s="442"/>
      <c r="AG230" s="442"/>
      <c r="AH230" s="442"/>
      <c r="AI230" s="442"/>
      <c r="AJ230" s="442"/>
      <c r="AK230" s="442"/>
      <c r="AL230" s="442"/>
      <c r="AM230" s="442"/>
      <c r="AN230" s="442"/>
      <c r="AO230" s="442"/>
      <c r="AP230" s="442"/>
      <c r="AQ230" s="442"/>
      <c r="AR230" s="442"/>
      <c r="AS230" s="442"/>
      <c r="AT230" s="442"/>
      <c r="AU230" s="442"/>
      <c r="AV230" s="442"/>
      <c r="AW230" s="442"/>
      <c r="AX230" s="442"/>
      <c r="AY230" s="442"/>
      <c r="AZ230" s="442"/>
    </row>
    <row r="231" spans="2:52" ht="20.100000000000001" hidden="1" customHeight="1" outlineLevel="1">
      <c r="B231" s="434"/>
      <c r="C231" s="1002"/>
      <c r="D231" s="1003"/>
      <c r="E231" s="1003"/>
      <c r="F231" s="1004"/>
      <c r="G231" s="1005"/>
      <c r="H231" s="1006"/>
      <c r="I231" s="1006"/>
      <c r="J231" s="1006"/>
      <c r="K231" s="1007"/>
      <c r="L231" s="715"/>
      <c r="M231" s="715"/>
      <c r="N231" s="715"/>
      <c r="O231" s="715"/>
      <c r="P231" s="715"/>
      <c r="Q231" s="715"/>
      <c r="R231" s="715"/>
      <c r="S231" s="716"/>
      <c r="T231" s="717"/>
      <c r="U231" s="720">
        <f t="shared" si="73"/>
        <v>0</v>
      </c>
      <c r="V231" s="721">
        <f t="shared" si="74"/>
        <v>0</v>
      </c>
      <c r="W231" s="722">
        <f t="shared" si="75"/>
        <v>0</v>
      </c>
      <c r="X231" s="442"/>
      <c r="Y231" s="442"/>
      <c r="Z231" s="442"/>
      <c r="AA231" s="442"/>
      <c r="AB231" s="442"/>
      <c r="AC231" s="442"/>
      <c r="AD231" s="442"/>
      <c r="AE231" s="442"/>
      <c r="AF231" s="442"/>
      <c r="AG231" s="442"/>
      <c r="AH231" s="442"/>
      <c r="AI231" s="442"/>
      <c r="AJ231" s="442"/>
      <c r="AK231" s="442"/>
      <c r="AL231" s="442"/>
      <c r="AM231" s="442"/>
      <c r="AN231" s="442"/>
      <c r="AO231" s="442"/>
      <c r="AP231" s="442"/>
      <c r="AQ231" s="442"/>
      <c r="AR231" s="442"/>
      <c r="AS231" s="442"/>
      <c r="AT231" s="442"/>
      <c r="AU231" s="442"/>
      <c r="AV231" s="442"/>
      <c r="AW231" s="442"/>
      <c r="AX231" s="442"/>
      <c r="AY231" s="442"/>
      <c r="AZ231" s="442"/>
    </row>
    <row r="232" spans="2:52" ht="20.100000000000001" hidden="1" customHeight="1" outlineLevel="1">
      <c r="B232" s="434"/>
      <c r="C232" s="1002"/>
      <c r="D232" s="1003"/>
      <c r="E232" s="1003"/>
      <c r="F232" s="1004"/>
      <c r="G232" s="1005"/>
      <c r="H232" s="1006"/>
      <c r="I232" s="1006"/>
      <c r="J232" s="1006"/>
      <c r="K232" s="1007"/>
      <c r="L232" s="715"/>
      <c r="M232" s="715"/>
      <c r="N232" s="715"/>
      <c r="O232" s="715"/>
      <c r="P232" s="715"/>
      <c r="Q232" s="715"/>
      <c r="R232" s="715"/>
      <c r="S232" s="716"/>
      <c r="T232" s="717"/>
      <c r="U232" s="720">
        <f t="shared" si="73"/>
        <v>0</v>
      </c>
      <c r="V232" s="721">
        <f t="shared" si="74"/>
        <v>0</v>
      </c>
      <c r="W232" s="722">
        <f t="shared" si="75"/>
        <v>0</v>
      </c>
      <c r="X232" s="442"/>
      <c r="Y232" s="442"/>
      <c r="Z232" s="442"/>
      <c r="AA232" s="442"/>
      <c r="AB232" s="442"/>
      <c r="AC232" s="442"/>
      <c r="AD232" s="442"/>
      <c r="AE232" s="442"/>
      <c r="AF232" s="442"/>
      <c r="AG232" s="442"/>
      <c r="AH232" s="442"/>
      <c r="AI232" s="442"/>
      <c r="AJ232" s="442"/>
      <c r="AK232" s="442"/>
      <c r="AL232" s="442"/>
      <c r="AM232" s="442"/>
      <c r="AN232" s="442"/>
      <c r="AO232" s="442"/>
      <c r="AP232" s="442"/>
      <c r="AQ232" s="442"/>
      <c r="AR232" s="442"/>
      <c r="AS232" s="442"/>
      <c r="AT232" s="442"/>
      <c r="AU232" s="442"/>
      <c r="AV232" s="442"/>
      <c r="AW232" s="442"/>
      <c r="AX232" s="442"/>
      <c r="AY232" s="442"/>
      <c r="AZ232" s="442"/>
    </row>
    <row r="233" spans="2:52" ht="20.100000000000001" hidden="1" customHeight="1" outlineLevel="1">
      <c r="B233" s="434"/>
      <c r="C233" s="1002"/>
      <c r="D233" s="1003"/>
      <c r="E233" s="1003"/>
      <c r="F233" s="1004"/>
      <c r="G233" s="1005"/>
      <c r="H233" s="1006"/>
      <c r="I233" s="1006"/>
      <c r="J233" s="1006"/>
      <c r="K233" s="1007"/>
      <c r="L233" s="715"/>
      <c r="M233" s="715"/>
      <c r="N233" s="715"/>
      <c r="O233" s="715"/>
      <c r="P233" s="715"/>
      <c r="Q233" s="715"/>
      <c r="R233" s="715"/>
      <c r="S233" s="716"/>
      <c r="T233" s="717"/>
      <c r="U233" s="720">
        <f t="shared" si="73"/>
        <v>0</v>
      </c>
      <c r="V233" s="721">
        <f t="shared" si="74"/>
        <v>0</v>
      </c>
      <c r="W233" s="722">
        <f t="shared" si="75"/>
        <v>0</v>
      </c>
      <c r="X233" s="442"/>
      <c r="Y233" s="442"/>
      <c r="Z233" s="442"/>
      <c r="AA233" s="442"/>
      <c r="AB233" s="442"/>
      <c r="AC233" s="442"/>
      <c r="AD233" s="442"/>
      <c r="AE233" s="442"/>
      <c r="AF233" s="442"/>
      <c r="AG233" s="442"/>
      <c r="AH233" s="442"/>
      <c r="AI233" s="442"/>
      <c r="AJ233" s="442"/>
      <c r="AK233" s="442"/>
      <c r="AL233" s="442"/>
      <c r="AM233" s="442"/>
      <c r="AN233" s="442"/>
      <c r="AO233" s="442"/>
      <c r="AP233" s="442"/>
      <c r="AQ233" s="442"/>
      <c r="AR233" s="442"/>
      <c r="AS233" s="442"/>
      <c r="AT233" s="442"/>
      <c r="AU233" s="442"/>
      <c r="AV233" s="442"/>
      <c r="AW233" s="442"/>
      <c r="AX233" s="442"/>
      <c r="AY233" s="442"/>
      <c r="AZ233" s="442"/>
    </row>
    <row r="234" spans="2:52" ht="20.100000000000001" hidden="1" customHeight="1" outlineLevel="1">
      <c r="B234" s="434"/>
      <c r="C234" s="1002"/>
      <c r="D234" s="1003"/>
      <c r="E234" s="1003"/>
      <c r="F234" s="1004"/>
      <c r="G234" s="1005"/>
      <c r="H234" s="1006"/>
      <c r="I234" s="1006"/>
      <c r="J234" s="1006"/>
      <c r="K234" s="1007"/>
      <c r="L234" s="715"/>
      <c r="M234" s="715"/>
      <c r="N234" s="715"/>
      <c r="O234" s="715"/>
      <c r="P234" s="715"/>
      <c r="Q234" s="715"/>
      <c r="R234" s="715"/>
      <c r="S234" s="716"/>
      <c r="T234" s="717"/>
      <c r="U234" s="720">
        <f t="shared" si="73"/>
        <v>0</v>
      </c>
      <c r="V234" s="721">
        <f t="shared" si="74"/>
        <v>0</v>
      </c>
      <c r="W234" s="722">
        <f t="shared" si="75"/>
        <v>0</v>
      </c>
      <c r="X234" s="442"/>
      <c r="Y234" s="442"/>
      <c r="Z234" s="442"/>
      <c r="AA234" s="442"/>
      <c r="AB234" s="442"/>
      <c r="AC234" s="442"/>
      <c r="AD234" s="442"/>
      <c r="AE234" s="442"/>
      <c r="AF234" s="442"/>
      <c r="AG234" s="442"/>
      <c r="AH234" s="442"/>
      <c r="AI234" s="442"/>
      <c r="AJ234" s="442"/>
      <c r="AK234" s="442"/>
      <c r="AL234" s="442"/>
      <c r="AM234" s="442"/>
      <c r="AN234" s="442"/>
      <c r="AO234" s="442"/>
      <c r="AP234" s="442"/>
      <c r="AQ234" s="442"/>
      <c r="AR234" s="442"/>
      <c r="AS234" s="442"/>
      <c r="AT234" s="442"/>
      <c r="AU234" s="442"/>
      <c r="AV234" s="442"/>
      <c r="AW234" s="442"/>
      <c r="AX234" s="442"/>
      <c r="AY234" s="442"/>
      <c r="AZ234" s="442"/>
    </row>
    <row r="235" spans="2:52" ht="20.100000000000001" hidden="1" customHeight="1" outlineLevel="1">
      <c r="B235" s="434"/>
      <c r="C235" s="1002"/>
      <c r="D235" s="1003"/>
      <c r="E235" s="1003"/>
      <c r="F235" s="1004"/>
      <c r="G235" s="1005"/>
      <c r="H235" s="1006"/>
      <c r="I235" s="1006"/>
      <c r="J235" s="1006"/>
      <c r="K235" s="1007"/>
      <c r="L235" s="715"/>
      <c r="M235" s="715"/>
      <c r="N235" s="715"/>
      <c r="O235" s="715"/>
      <c r="P235" s="715"/>
      <c r="Q235" s="715"/>
      <c r="R235" s="715"/>
      <c r="S235" s="716"/>
      <c r="T235" s="717"/>
      <c r="U235" s="720">
        <f t="shared" si="73"/>
        <v>0</v>
      </c>
      <c r="V235" s="721">
        <f t="shared" si="74"/>
        <v>0</v>
      </c>
      <c r="W235" s="722">
        <f t="shared" si="75"/>
        <v>0</v>
      </c>
      <c r="X235" s="442"/>
      <c r="Y235" s="442"/>
      <c r="Z235" s="442"/>
      <c r="AA235" s="442"/>
      <c r="AB235" s="442"/>
      <c r="AC235" s="442"/>
      <c r="AD235" s="442"/>
      <c r="AE235" s="442"/>
      <c r="AF235" s="442"/>
      <c r="AG235" s="442"/>
      <c r="AH235" s="442"/>
      <c r="AI235" s="442"/>
      <c r="AJ235" s="442"/>
      <c r="AK235" s="442"/>
      <c r="AL235" s="442"/>
      <c r="AM235" s="442"/>
      <c r="AN235" s="442"/>
      <c r="AO235" s="442"/>
      <c r="AP235" s="442"/>
      <c r="AQ235" s="442"/>
      <c r="AR235" s="442"/>
      <c r="AS235" s="442"/>
      <c r="AT235" s="442"/>
      <c r="AU235" s="442"/>
      <c r="AV235" s="442"/>
      <c r="AW235" s="442"/>
      <c r="AX235" s="442"/>
      <c r="AY235" s="442"/>
      <c r="AZ235" s="442"/>
    </row>
    <row r="236" spans="2:52" ht="20.100000000000001" hidden="1" customHeight="1" outlineLevel="1">
      <c r="B236" s="434"/>
      <c r="C236" s="1002"/>
      <c r="D236" s="1003"/>
      <c r="E236" s="1003"/>
      <c r="F236" s="1004"/>
      <c r="G236" s="1005"/>
      <c r="H236" s="1006"/>
      <c r="I236" s="1006"/>
      <c r="J236" s="1006"/>
      <c r="K236" s="1007"/>
      <c r="L236" s="715"/>
      <c r="M236" s="715"/>
      <c r="N236" s="715"/>
      <c r="O236" s="715"/>
      <c r="P236" s="715"/>
      <c r="Q236" s="715"/>
      <c r="R236" s="715"/>
      <c r="S236" s="716"/>
      <c r="T236" s="717"/>
      <c r="U236" s="720">
        <f t="shared" si="73"/>
        <v>0</v>
      </c>
      <c r="V236" s="721">
        <f t="shared" si="74"/>
        <v>0</v>
      </c>
      <c r="W236" s="722">
        <f t="shared" si="75"/>
        <v>0</v>
      </c>
      <c r="X236" s="442"/>
      <c r="Y236" s="442"/>
      <c r="Z236" s="442"/>
      <c r="AA236" s="442"/>
      <c r="AB236" s="442"/>
      <c r="AC236" s="442"/>
      <c r="AD236" s="442"/>
      <c r="AE236" s="442"/>
      <c r="AF236" s="442"/>
      <c r="AG236" s="442"/>
      <c r="AH236" s="442"/>
      <c r="AI236" s="442"/>
      <c r="AJ236" s="442"/>
      <c r="AK236" s="442"/>
      <c r="AL236" s="442"/>
      <c r="AM236" s="442"/>
      <c r="AN236" s="442"/>
      <c r="AO236" s="442"/>
      <c r="AP236" s="442"/>
      <c r="AQ236" s="442"/>
      <c r="AR236" s="442"/>
      <c r="AS236" s="442"/>
      <c r="AT236" s="442"/>
      <c r="AU236" s="442"/>
      <c r="AV236" s="442"/>
      <c r="AW236" s="442"/>
      <c r="AX236" s="442"/>
      <c r="AY236" s="442"/>
      <c r="AZ236" s="442"/>
    </row>
    <row r="237" spans="2:52" ht="20.100000000000001" hidden="1" customHeight="1" outlineLevel="1">
      <c r="B237" s="434"/>
      <c r="C237" s="1002"/>
      <c r="D237" s="1003"/>
      <c r="E237" s="1003"/>
      <c r="F237" s="1004"/>
      <c r="G237" s="1005"/>
      <c r="H237" s="1006"/>
      <c r="I237" s="1006"/>
      <c r="J237" s="1006"/>
      <c r="K237" s="1007"/>
      <c r="L237" s="715"/>
      <c r="M237" s="715"/>
      <c r="N237" s="715"/>
      <c r="O237" s="715"/>
      <c r="P237" s="715"/>
      <c r="Q237" s="715"/>
      <c r="R237" s="715"/>
      <c r="S237" s="716"/>
      <c r="T237" s="717"/>
      <c r="U237" s="720">
        <f t="shared" si="73"/>
        <v>0</v>
      </c>
      <c r="V237" s="721">
        <f t="shared" si="74"/>
        <v>0</v>
      </c>
      <c r="W237" s="722">
        <f t="shared" si="75"/>
        <v>0</v>
      </c>
      <c r="X237" s="442"/>
      <c r="Y237" s="442"/>
      <c r="Z237" s="442"/>
      <c r="AA237" s="442"/>
      <c r="AB237" s="442"/>
      <c r="AC237" s="442"/>
      <c r="AD237" s="442"/>
      <c r="AE237" s="442"/>
      <c r="AF237" s="442"/>
      <c r="AG237" s="442"/>
      <c r="AH237" s="442"/>
      <c r="AI237" s="442"/>
      <c r="AJ237" s="442"/>
      <c r="AK237" s="442"/>
      <c r="AL237" s="442"/>
      <c r="AM237" s="442"/>
      <c r="AN237" s="442"/>
      <c r="AO237" s="442"/>
      <c r="AP237" s="442"/>
      <c r="AQ237" s="442"/>
      <c r="AR237" s="442"/>
      <c r="AS237" s="442"/>
      <c r="AT237" s="442"/>
      <c r="AU237" s="442"/>
      <c r="AV237" s="442"/>
      <c r="AW237" s="442"/>
      <c r="AX237" s="442"/>
      <c r="AY237" s="442"/>
      <c r="AZ237" s="442"/>
    </row>
    <row r="238" spans="2:52" ht="20.100000000000001" hidden="1" customHeight="1" outlineLevel="1">
      <c r="B238" s="434"/>
      <c r="C238" s="1002"/>
      <c r="D238" s="1003"/>
      <c r="E238" s="1003"/>
      <c r="F238" s="1004"/>
      <c r="G238" s="1005"/>
      <c r="H238" s="1006"/>
      <c r="I238" s="1006"/>
      <c r="J238" s="1006"/>
      <c r="K238" s="1007"/>
      <c r="L238" s="715"/>
      <c r="M238" s="715"/>
      <c r="N238" s="715"/>
      <c r="O238" s="715"/>
      <c r="P238" s="715"/>
      <c r="Q238" s="715"/>
      <c r="R238" s="715"/>
      <c r="S238" s="716"/>
      <c r="T238" s="717"/>
      <c r="U238" s="720">
        <f t="shared" si="73"/>
        <v>0</v>
      </c>
      <c r="V238" s="721">
        <f t="shared" si="74"/>
        <v>0</v>
      </c>
      <c r="W238" s="722">
        <f t="shared" si="75"/>
        <v>0</v>
      </c>
      <c r="X238" s="442"/>
      <c r="Y238" s="442"/>
      <c r="Z238" s="442"/>
      <c r="AA238" s="442"/>
      <c r="AB238" s="442"/>
      <c r="AC238" s="442"/>
      <c r="AD238" s="442"/>
      <c r="AE238" s="442"/>
      <c r="AF238" s="442"/>
      <c r="AG238" s="442"/>
      <c r="AH238" s="442"/>
      <c r="AI238" s="442"/>
      <c r="AJ238" s="442"/>
      <c r="AK238" s="442"/>
      <c r="AL238" s="442"/>
      <c r="AM238" s="442"/>
      <c r="AN238" s="442"/>
      <c r="AO238" s="442"/>
      <c r="AP238" s="442"/>
      <c r="AQ238" s="442"/>
      <c r="AR238" s="442"/>
      <c r="AS238" s="442"/>
      <c r="AT238" s="442"/>
      <c r="AU238" s="442"/>
      <c r="AV238" s="442"/>
      <c r="AW238" s="442"/>
      <c r="AX238" s="442"/>
      <c r="AY238" s="442"/>
      <c r="AZ238" s="442"/>
    </row>
    <row r="239" spans="2:52" ht="20.100000000000001" hidden="1" customHeight="1" outlineLevel="1">
      <c r="B239" s="434"/>
      <c r="C239" s="1002"/>
      <c r="D239" s="1003"/>
      <c r="E239" s="1003"/>
      <c r="F239" s="1004"/>
      <c r="G239" s="1005"/>
      <c r="H239" s="1006"/>
      <c r="I239" s="1006"/>
      <c r="J239" s="1006"/>
      <c r="K239" s="1007"/>
      <c r="L239" s="715"/>
      <c r="M239" s="715"/>
      <c r="N239" s="715"/>
      <c r="O239" s="715"/>
      <c r="P239" s="715"/>
      <c r="Q239" s="715"/>
      <c r="R239" s="715"/>
      <c r="S239" s="716"/>
      <c r="T239" s="717"/>
      <c r="U239" s="720">
        <f t="shared" si="73"/>
        <v>0</v>
      </c>
      <c r="V239" s="721">
        <f t="shared" si="74"/>
        <v>0</v>
      </c>
      <c r="W239" s="722">
        <f t="shared" si="75"/>
        <v>0</v>
      </c>
      <c r="X239" s="442"/>
      <c r="Y239" s="442"/>
      <c r="Z239" s="442"/>
      <c r="AA239" s="442"/>
      <c r="AB239" s="442"/>
      <c r="AC239" s="442"/>
      <c r="AD239" s="442"/>
      <c r="AE239" s="442"/>
      <c r="AF239" s="442"/>
      <c r="AG239" s="442"/>
      <c r="AH239" s="442"/>
      <c r="AI239" s="442"/>
      <c r="AJ239" s="442"/>
      <c r="AK239" s="442"/>
      <c r="AL239" s="442"/>
      <c r="AM239" s="442"/>
      <c r="AN239" s="442"/>
      <c r="AO239" s="442"/>
      <c r="AP239" s="442"/>
      <c r="AQ239" s="442"/>
      <c r="AR239" s="442"/>
      <c r="AS239" s="442"/>
      <c r="AT239" s="442"/>
      <c r="AU239" s="442"/>
      <c r="AV239" s="442"/>
      <c r="AW239" s="442"/>
      <c r="AX239" s="442"/>
      <c r="AY239" s="442"/>
      <c r="AZ239" s="442"/>
    </row>
    <row r="240" spans="2:52" s="19" customFormat="1" ht="9.9499999999999993" hidden="1" customHeight="1" outlineLevel="1">
      <c r="B240" s="435"/>
      <c r="C240" s="437"/>
      <c r="D240" s="437"/>
      <c r="E240" s="437"/>
      <c r="F240" s="437"/>
      <c r="G240" s="666"/>
      <c r="H240" s="666"/>
      <c r="I240" s="666"/>
      <c r="J240" s="666"/>
      <c r="K240" s="666"/>
      <c r="L240" s="438"/>
      <c r="M240" s="438"/>
      <c r="N240" s="438"/>
      <c r="O240" s="438"/>
      <c r="P240" s="438"/>
      <c r="Q240" s="438"/>
      <c r="R240" s="438"/>
      <c r="S240" s="438"/>
      <c r="T240" s="439"/>
      <c r="U240" s="432"/>
      <c r="V240" s="432"/>
      <c r="W240" s="667"/>
      <c r="X240" s="668"/>
      <c r="Y240" s="668"/>
      <c r="Z240" s="668"/>
      <c r="AA240" s="668"/>
      <c r="AB240" s="668"/>
      <c r="AC240" s="668"/>
      <c r="AD240" s="668"/>
      <c r="AE240" s="668"/>
      <c r="AF240" s="668"/>
      <c r="AG240" s="668"/>
      <c r="AH240" s="668"/>
      <c r="AI240" s="668"/>
      <c r="AJ240" s="668"/>
      <c r="AK240" s="668"/>
      <c r="AL240" s="668"/>
      <c r="AM240" s="668"/>
      <c r="AN240" s="668"/>
      <c r="AO240" s="668"/>
      <c r="AP240" s="668"/>
      <c r="AQ240" s="668"/>
      <c r="AR240" s="668"/>
      <c r="AS240" s="668"/>
      <c r="AT240" s="668"/>
      <c r="AU240" s="668"/>
      <c r="AV240" s="668"/>
      <c r="AW240" s="668"/>
      <c r="AX240" s="668"/>
      <c r="AY240" s="668"/>
      <c r="AZ240" s="668"/>
    </row>
    <row r="241" spans="2:52" ht="20.100000000000001" customHeight="1" collapsed="1">
      <c r="B241" s="32">
        <f>B229+1</f>
        <v>20</v>
      </c>
      <c r="C241" s="1013"/>
      <c r="D241" s="1014"/>
      <c r="E241" s="1014"/>
      <c r="F241" s="1015"/>
      <c r="G241" s="1016"/>
      <c r="H241" s="1017"/>
      <c r="I241" s="1017"/>
      <c r="J241" s="1017"/>
      <c r="K241" s="1018"/>
      <c r="L241" s="701">
        <f t="shared" ref="L241:R241" si="76">SUM(L242:L251)</f>
        <v>0</v>
      </c>
      <c r="M241" s="702">
        <f t="shared" si="76"/>
        <v>0</v>
      </c>
      <c r="N241" s="703">
        <f t="shared" si="76"/>
        <v>0</v>
      </c>
      <c r="O241" s="703">
        <f t="shared" si="76"/>
        <v>0</v>
      </c>
      <c r="P241" s="702">
        <f t="shared" si="76"/>
        <v>0</v>
      </c>
      <c r="Q241" s="704">
        <f t="shared" si="76"/>
        <v>0</v>
      </c>
      <c r="R241" s="701">
        <f t="shared" si="76"/>
        <v>0</v>
      </c>
      <c r="S241" s="705">
        <v>1</v>
      </c>
      <c r="T241" s="706">
        <f>(S242*T242)+(S243*T243)+(S244*T244)+(S245*T245)+(S246*T246)+(S247*T247)+(S248*T248)+(S249*T249)+(S250*T250)+(S251*T251)</f>
        <v>0</v>
      </c>
      <c r="U241" s="665">
        <f t="shared" ref="U241:U251" si="77">S241*T241*(1+MGKZ)*(1+Gewinn)*(1+Sicherheit)</f>
        <v>0</v>
      </c>
      <c r="V241" s="643">
        <f t="shared" ref="V241:V251" si="78">R241*Fertigung</f>
        <v>0</v>
      </c>
      <c r="W241" s="50">
        <f t="shared" ref="W241:W251" si="79">L241*$E$6+M241*$M$6+N241*$M$7+O241*$M$8+P241*$E$7+Q241*$M$9+U241+V241</f>
        <v>0</v>
      </c>
      <c r="X241" s="442"/>
      <c r="Y241" s="442"/>
      <c r="Z241" s="442"/>
      <c r="AA241" s="442"/>
      <c r="AB241" s="442"/>
      <c r="AC241" s="442"/>
      <c r="AD241" s="442"/>
      <c r="AE241" s="442"/>
      <c r="AF241" s="442"/>
      <c r="AG241" s="442"/>
      <c r="AH241" s="442"/>
      <c r="AI241" s="442"/>
      <c r="AJ241" s="442"/>
      <c r="AK241" s="442"/>
      <c r="AL241" s="442"/>
      <c r="AM241" s="442"/>
      <c r="AN241" s="442"/>
      <c r="AO241" s="442"/>
      <c r="AP241" s="442"/>
      <c r="AQ241" s="442"/>
      <c r="AR241" s="442"/>
      <c r="AS241" s="442"/>
      <c r="AT241" s="442"/>
      <c r="AU241" s="442"/>
      <c r="AV241" s="442"/>
      <c r="AW241" s="442"/>
      <c r="AX241" s="442"/>
      <c r="AY241" s="442"/>
      <c r="AZ241" s="442"/>
    </row>
    <row r="242" spans="2:52" ht="20.100000000000001" hidden="1" customHeight="1" outlineLevel="1">
      <c r="B242" s="433"/>
      <c r="C242" s="1002"/>
      <c r="D242" s="1003"/>
      <c r="E242" s="1003"/>
      <c r="F242" s="1004"/>
      <c r="G242" s="1005"/>
      <c r="H242" s="1006"/>
      <c r="I242" s="1006"/>
      <c r="J242" s="1006"/>
      <c r="K242" s="1007"/>
      <c r="L242" s="715"/>
      <c r="M242" s="715"/>
      <c r="N242" s="715"/>
      <c r="O242" s="715"/>
      <c r="P242" s="715"/>
      <c r="Q242" s="715"/>
      <c r="R242" s="715"/>
      <c r="S242" s="716"/>
      <c r="T242" s="717"/>
      <c r="U242" s="720">
        <f t="shared" si="77"/>
        <v>0</v>
      </c>
      <c r="V242" s="721">
        <f t="shared" si="78"/>
        <v>0</v>
      </c>
      <c r="W242" s="722">
        <f t="shared" si="79"/>
        <v>0</v>
      </c>
      <c r="X242" s="442"/>
      <c r="Y242" s="442"/>
      <c r="Z242" s="442"/>
      <c r="AA242" s="442"/>
      <c r="AB242" s="442"/>
      <c r="AC242" s="442"/>
      <c r="AD242" s="442"/>
      <c r="AE242" s="442"/>
      <c r="AF242" s="442"/>
      <c r="AG242" s="442"/>
      <c r="AH242" s="442"/>
      <c r="AI242" s="442"/>
      <c r="AJ242" s="442"/>
      <c r="AK242" s="442"/>
      <c r="AL242" s="442"/>
      <c r="AM242" s="442"/>
      <c r="AN242" s="442"/>
      <c r="AO242" s="442"/>
      <c r="AP242" s="442"/>
      <c r="AQ242" s="442"/>
      <c r="AR242" s="442"/>
      <c r="AS242" s="442"/>
      <c r="AT242" s="442"/>
      <c r="AU242" s="442"/>
      <c r="AV242" s="442"/>
      <c r="AW242" s="442"/>
      <c r="AX242" s="442"/>
      <c r="AY242" s="442"/>
      <c r="AZ242" s="442"/>
    </row>
    <row r="243" spans="2:52" ht="20.100000000000001" hidden="1" customHeight="1" outlineLevel="1">
      <c r="B243" s="434"/>
      <c r="C243" s="1002"/>
      <c r="D243" s="1003"/>
      <c r="E243" s="1003"/>
      <c r="F243" s="1004"/>
      <c r="G243" s="1005"/>
      <c r="H243" s="1006"/>
      <c r="I243" s="1006"/>
      <c r="J243" s="1006"/>
      <c r="K243" s="1007"/>
      <c r="L243" s="715"/>
      <c r="M243" s="715"/>
      <c r="N243" s="715"/>
      <c r="O243" s="715"/>
      <c r="P243" s="715"/>
      <c r="Q243" s="715"/>
      <c r="R243" s="715"/>
      <c r="S243" s="716"/>
      <c r="T243" s="717"/>
      <c r="U243" s="720">
        <f t="shared" si="77"/>
        <v>0</v>
      </c>
      <c r="V243" s="721">
        <f t="shared" si="78"/>
        <v>0</v>
      </c>
      <c r="W243" s="722">
        <f t="shared" si="79"/>
        <v>0</v>
      </c>
      <c r="X243" s="442"/>
      <c r="Y243" s="442"/>
      <c r="Z243" s="442"/>
      <c r="AA243" s="442"/>
      <c r="AB243" s="442"/>
      <c r="AC243" s="442"/>
      <c r="AD243" s="442"/>
      <c r="AE243" s="442"/>
      <c r="AF243" s="442"/>
      <c r="AG243" s="442"/>
      <c r="AH243" s="442"/>
      <c r="AI243" s="442"/>
      <c r="AJ243" s="442"/>
      <c r="AK243" s="442"/>
      <c r="AL243" s="442"/>
      <c r="AM243" s="442"/>
      <c r="AN243" s="442"/>
      <c r="AO243" s="442"/>
      <c r="AP243" s="442"/>
      <c r="AQ243" s="442"/>
      <c r="AR243" s="442"/>
      <c r="AS243" s="442"/>
      <c r="AT243" s="442"/>
      <c r="AU243" s="442"/>
      <c r="AV243" s="442"/>
      <c r="AW243" s="442"/>
      <c r="AX243" s="442"/>
      <c r="AY243" s="442"/>
      <c r="AZ243" s="442"/>
    </row>
    <row r="244" spans="2:52" ht="20.100000000000001" hidden="1" customHeight="1" outlineLevel="1">
      <c r="B244" s="434"/>
      <c r="C244" s="1002"/>
      <c r="D244" s="1003"/>
      <c r="E244" s="1003"/>
      <c r="F244" s="1004"/>
      <c r="G244" s="1005"/>
      <c r="H244" s="1006"/>
      <c r="I244" s="1006"/>
      <c r="J244" s="1006"/>
      <c r="K244" s="1007"/>
      <c r="L244" s="715"/>
      <c r="M244" s="715"/>
      <c r="N244" s="715"/>
      <c r="O244" s="715"/>
      <c r="P244" s="715"/>
      <c r="Q244" s="715"/>
      <c r="R244" s="715"/>
      <c r="S244" s="716"/>
      <c r="T244" s="717"/>
      <c r="U244" s="720">
        <f t="shared" si="77"/>
        <v>0</v>
      </c>
      <c r="V244" s="721">
        <f t="shared" si="78"/>
        <v>0</v>
      </c>
      <c r="W244" s="722">
        <f t="shared" si="79"/>
        <v>0</v>
      </c>
      <c r="X244" s="442"/>
      <c r="Y244" s="442"/>
      <c r="Z244" s="442"/>
      <c r="AA244" s="442"/>
      <c r="AB244" s="442"/>
      <c r="AC244" s="442"/>
      <c r="AD244" s="442"/>
      <c r="AE244" s="442"/>
      <c r="AF244" s="442"/>
      <c r="AG244" s="442"/>
      <c r="AH244" s="442"/>
      <c r="AI244" s="442"/>
      <c r="AJ244" s="442"/>
      <c r="AK244" s="442"/>
      <c r="AL244" s="442"/>
      <c r="AM244" s="442"/>
      <c r="AN244" s="442"/>
      <c r="AO244" s="442"/>
      <c r="AP244" s="442"/>
      <c r="AQ244" s="442"/>
      <c r="AR244" s="442"/>
      <c r="AS244" s="442"/>
      <c r="AT244" s="442"/>
      <c r="AU244" s="442"/>
      <c r="AV244" s="442"/>
      <c r="AW244" s="442"/>
      <c r="AX244" s="442"/>
      <c r="AY244" s="442"/>
      <c r="AZ244" s="442"/>
    </row>
    <row r="245" spans="2:52" ht="20.100000000000001" hidden="1" customHeight="1" outlineLevel="1">
      <c r="B245" s="434"/>
      <c r="C245" s="1002"/>
      <c r="D245" s="1003"/>
      <c r="E245" s="1003"/>
      <c r="F245" s="1004"/>
      <c r="G245" s="1005"/>
      <c r="H245" s="1006"/>
      <c r="I245" s="1006"/>
      <c r="J245" s="1006"/>
      <c r="K245" s="1007"/>
      <c r="L245" s="715"/>
      <c r="M245" s="715"/>
      <c r="N245" s="715"/>
      <c r="O245" s="715"/>
      <c r="P245" s="715"/>
      <c r="Q245" s="715"/>
      <c r="R245" s="715"/>
      <c r="S245" s="716"/>
      <c r="T245" s="717"/>
      <c r="U245" s="720">
        <f t="shared" si="77"/>
        <v>0</v>
      </c>
      <c r="V245" s="721">
        <f t="shared" si="78"/>
        <v>0</v>
      </c>
      <c r="W245" s="722">
        <f t="shared" si="79"/>
        <v>0</v>
      </c>
      <c r="X245" s="442"/>
      <c r="Y245" s="442"/>
      <c r="Z245" s="442"/>
      <c r="AA245" s="442"/>
      <c r="AB245" s="442"/>
      <c r="AC245" s="442"/>
      <c r="AD245" s="442"/>
      <c r="AE245" s="442"/>
      <c r="AF245" s="442"/>
      <c r="AG245" s="442"/>
      <c r="AH245" s="442"/>
      <c r="AI245" s="442"/>
      <c r="AJ245" s="442"/>
      <c r="AK245" s="442"/>
      <c r="AL245" s="442"/>
      <c r="AM245" s="442"/>
      <c r="AN245" s="442"/>
      <c r="AO245" s="442"/>
      <c r="AP245" s="442"/>
      <c r="AQ245" s="442"/>
      <c r="AR245" s="442"/>
      <c r="AS245" s="442"/>
      <c r="AT245" s="442"/>
      <c r="AU245" s="442"/>
      <c r="AV245" s="442"/>
      <c r="AW245" s="442"/>
      <c r="AX245" s="442"/>
      <c r="AY245" s="442"/>
      <c r="AZ245" s="442"/>
    </row>
    <row r="246" spans="2:52" ht="20.100000000000001" hidden="1" customHeight="1" outlineLevel="1">
      <c r="B246" s="434"/>
      <c r="C246" s="1002"/>
      <c r="D246" s="1003"/>
      <c r="E246" s="1003"/>
      <c r="F246" s="1004"/>
      <c r="G246" s="1005"/>
      <c r="H246" s="1006"/>
      <c r="I246" s="1006"/>
      <c r="J246" s="1006"/>
      <c r="K246" s="1007"/>
      <c r="L246" s="715"/>
      <c r="M246" s="715"/>
      <c r="N246" s="715"/>
      <c r="O246" s="715"/>
      <c r="P246" s="715"/>
      <c r="Q246" s="715"/>
      <c r="R246" s="715"/>
      <c r="S246" s="716"/>
      <c r="T246" s="717"/>
      <c r="U246" s="720">
        <f t="shared" si="77"/>
        <v>0</v>
      </c>
      <c r="V246" s="721">
        <f t="shared" si="78"/>
        <v>0</v>
      </c>
      <c r="W246" s="722">
        <f t="shared" si="79"/>
        <v>0</v>
      </c>
      <c r="X246" s="442"/>
      <c r="Y246" s="442"/>
      <c r="Z246" s="442"/>
      <c r="AA246" s="442"/>
      <c r="AB246" s="442"/>
      <c r="AC246" s="442"/>
      <c r="AD246" s="442"/>
      <c r="AE246" s="442"/>
      <c r="AF246" s="442"/>
      <c r="AG246" s="442"/>
      <c r="AH246" s="442"/>
      <c r="AI246" s="442"/>
      <c r="AJ246" s="442"/>
      <c r="AK246" s="442"/>
      <c r="AL246" s="442"/>
      <c r="AM246" s="442"/>
      <c r="AN246" s="442"/>
      <c r="AO246" s="442"/>
      <c r="AP246" s="442"/>
      <c r="AQ246" s="442"/>
      <c r="AR246" s="442"/>
      <c r="AS246" s="442"/>
      <c r="AT246" s="442"/>
      <c r="AU246" s="442"/>
      <c r="AV246" s="442"/>
      <c r="AW246" s="442"/>
      <c r="AX246" s="442"/>
      <c r="AY246" s="442"/>
      <c r="AZ246" s="442"/>
    </row>
    <row r="247" spans="2:52" ht="20.100000000000001" hidden="1" customHeight="1" outlineLevel="1">
      <c r="B247" s="434"/>
      <c r="C247" s="1002"/>
      <c r="D247" s="1003"/>
      <c r="E247" s="1003"/>
      <c r="F247" s="1004"/>
      <c r="G247" s="1005"/>
      <c r="H247" s="1006"/>
      <c r="I247" s="1006"/>
      <c r="J247" s="1006"/>
      <c r="K247" s="1007"/>
      <c r="L247" s="715"/>
      <c r="M247" s="715"/>
      <c r="N247" s="715"/>
      <c r="O247" s="715"/>
      <c r="P247" s="715"/>
      <c r="Q247" s="715"/>
      <c r="R247" s="715"/>
      <c r="S247" s="716"/>
      <c r="T247" s="717"/>
      <c r="U247" s="720">
        <f t="shared" si="77"/>
        <v>0</v>
      </c>
      <c r="V247" s="721">
        <f t="shared" si="78"/>
        <v>0</v>
      </c>
      <c r="W247" s="722">
        <f t="shared" si="79"/>
        <v>0</v>
      </c>
      <c r="X247" s="442"/>
      <c r="Y247" s="442"/>
      <c r="Z247" s="442"/>
      <c r="AA247" s="442"/>
      <c r="AB247" s="442"/>
      <c r="AC247" s="442"/>
      <c r="AD247" s="442"/>
      <c r="AE247" s="442"/>
      <c r="AF247" s="442"/>
      <c r="AG247" s="442"/>
      <c r="AH247" s="442"/>
      <c r="AI247" s="442"/>
      <c r="AJ247" s="442"/>
      <c r="AK247" s="442"/>
      <c r="AL247" s="442"/>
      <c r="AM247" s="442"/>
      <c r="AN247" s="442"/>
      <c r="AO247" s="442"/>
      <c r="AP247" s="442"/>
      <c r="AQ247" s="442"/>
      <c r="AR247" s="442"/>
      <c r="AS247" s="442"/>
      <c r="AT247" s="442"/>
      <c r="AU247" s="442"/>
      <c r="AV247" s="442"/>
      <c r="AW247" s="442"/>
      <c r="AX247" s="442"/>
      <c r="AY247" s="442"/>
      <c r="AZ247" s="442"/>
    </row>
    <row r="248" spans="2:52" ht="20.100000000000001" hidden="1" customHeight="1" outlineLevel="1">
      <c r="B248" s="434"/>
      <c r="C248" s="1002"/>
      <c r="D248" s="1003"/>
      <c r="E248" s="1003"/>
      <c r="F248" s="1004"/>
      <c r="G248" s="1005"/>
      <c r="H248" s="1006"/>
      <c r="I248" s="1006"/>
      <c r="J248" s="1006"/>
      <c r="K248" s="1007"/>
      <c r="L248" s="715"/>
      <c r="M248" s="715"/>
      <c r="N248" s="715"/>
      <c r="O248" s="715"/>
      <c r="P248" s="715"/>
      <c r="Q248" s="715"/>
      <c r="R248" s="715"/>
      <c r="S248" s="716"/>
      <c r="T248" s="717"/>
      <c r="U248" s="720">
        <f t="shared" si="77"/>
        <v>0</v>
      </c>
      <c r="V248" s="721">
        <f t="shared" si="78"/>
        <v>0</v>
      </c>
      <c r="W248" s="722">
        <f t="shared" si="79"/>
        <v>0</v>
      </c>
      <c r="X248" s="442"/>
      <c r="Y248" s="442"/>
      <c r="Z248" s="442"/>
      <c r="AA248" s="442"/>
      <c r="AB248" s="442"/>
      <c r="AC248" s="442"/>
      <c r="AD248" s="442"/>
      <c r="AE248" s="442"/>
      <c r="AF248" s="442"/>
      <c r="AG248" s="442"/>
      <c r="AH248" s="442"/>
      <c r="AI248" s="442"/>
      <c r="AJ248" s="442"/>
      <c r="AK248" s="442"/>
      <c r="AL248" s="442"/>
      <c r="AM248" s="442"/>
      <c r="AN248" s="442"/>
      <c r="AO248" s="442"/>
      <c r="AP248" s="442"/>
      <c r="AQ248" s="442"/>
      <c r="AR248" s="442"/>
      <c r="AS248" s="442"/>
      <c r="AT248" s="442"/>
      <c r="AU248" s="442"/>
      <c r="AV248" s="442"/>
      <c r="AW248" s="442"/>
      <c r="AX248" s="442"/>
      <c r="AY248" s="442"/>
      <c r="AZ248" s="442"/>
    </row>
    <row r="249" spans="2:52" ht="20.100000000000001" hidden="1" customHeight="1" outlineLevel="1">
      <c r="B249" s="434"/>
      <c r="C249" s="1002"/>
      <c r="D249" s="1003"/>
      <c r="E249" s="1003"/>
      <c r="F249" s="1004"/>
      <c r="G249" s="1005"/>
      <c r="H249" s="1006"/>
      <c r="I249" s="1006"/>
      <c r="J249" s="1006"/>
      <c r="K249" s="1007"/>
      <c r="L249" s="715"/>
      <c r="M249" s="715"/>
      <c r="N249" s="715"/>
      <c r="O249" s="715"/>
      <c r="P249" s="715"/>
      <c r="Q249" s="715"/>
      <c r="R249" s="715"/>
      <c r="S249" s="716"/>
      <c r="T249" s="717"/>
      <c r="U249" s="720">
        <f t="shared" si="77"/>
        <v>0</v>
      </c>
      <c r="V249" s="721">
        <f t="shared" si="78"/>
        <v>0</v>
      </c>
      <c r="W249" s="722">
        <f t="shared" si="79"/>
        <v>0</v>
      </c>
      <c r="X249" s="442"/>
      <c r="Y249" s="442"/>
      <c r="Z249" s="442"/>
      <c r="AA249" s="442"/>
      <c r="AB249" s="442"/>
      <c r="AC249" s="442"/>
      <c r="AD249" s="442"/>
      <c r="AE249" s="442"/>
      <c r="AF249" s="442"/>
      <c r="AG249" s="442"/>
      <c r="AH249" s="442"/>
      <c r="AI249" s="442"/>
      <c r="AJ249" s="442"/>
      <c r="AK249" s="442"/>
      <c r="AL249" s="442"/>
      <c r="AM249" s="442"/>
      <c r="AN249" s="442"/>
      <c r="AO249" s="442"/>
      <c r="AP249" s="442"/>
      <c r="AQ249" s="442"/>
      <c r="AR249" s="442"/>
      <c r="AS249" s="442"/>
      <c r="AT249" s="442"/>
      <c r="AU249" s="442"/>
      <c r="AV249" s="442"/>
      <c r="AW249" s="442"/>
      <c r="AX249" s="442"/>
      <c r="AY249" s="442"/>
      <c r="AZ249" s="442"/>
    </row>
    <row r="250" spans="2:52" ht="20.100000000000001" hidden="1" customHeight="1" outlineLevel="1">
      <c r="B250" s="434"/>
      <c r="C250" s="1002"/>
      <c r="D250" s="1003"/>
      <c r="E250" s="1003"/>
      <c r="F250" s="1004"/>
      <c r="G250" s="1005"/>
      <c r="H250" s="1006"/>
      <c r="I250" s="1006"/>
      <c r="J250" s="1006"/>
      <c r="K250" s="1007"/>
      <c r="L250" s="715"/>
      <c r="M250" s="715"/>
      <c r="N250" s="715"/>
      <c r="O250" s="715"/>
      <c r="P250" s="715"/>
      <c r="Q250" s="715"/>
      <c r="R250" s="715"/>
      <c r="S250" s="716"/>
      <c r="T250" s="717"/>
      <c r="U250" s="720">
        <f t="shared" si="77"/>
        <v>0</v>
      </c>
      <c r="V250" s="721">
        <f t="shared" si="78"/>
        <v>0</v>
      </c>
      <c r="W250" s="722">
        <f t="shared" si="79"/>
        <v>0</v>
      </c>
      <c r="X250" s="442"/>
      <c r="Y250" s="442"/>
      <c r="Z250" s="442"/>
      <c r="AA250" s="442"/>
      <c r="AB250" s="442"/>
      <c r="AC250" s="442"/>
      <c r="AD250" s="442"/>
      <c r="AE250" s="442"/>
      <c r="AF250" s="442"/>
      <c r="AG250" s="442"/>
      <c r="AH250" s="442"/>
      <c r="AI250" s="442"/>
      <c r="AJ250" s="442"/>
      <c r="AK250" s="442"/>
      <c r="AL250" s="442"/>
      <c r="AM250" s="442"/>
      <c r="AN250" s="442"/>
      <c r="AO250" s="442"/>
      <c r="AP250" s="442"/>
      <c r="AQ250" s="442"/>
      <c r="AR250" s="442"/>
      <c r="AS250" s="442"/>
      <c r="AT250" s="442"/>
      <c r="AU250" s="442"/>
      <c r="AV250" s="442"/>
      <c r="AW250" s="442"/>
      <c r="AX250" s="442"/>
      <c r="AY250" s="442"/>
      <c r="AZ250" s="442"/>
    </row>
    <row r="251" spans="2:52" ht="20.100000000000001" hidden="1" customHeight="1" outlineLevel="1">
      <c r="B251" s="434"/>
      <c r="C251" s="1002"/>
      <c r="D251" s="1003"/>
      <c r="E251" s="1003"/>
      <c r="F251" s="1004"/>
      <c r="G251" s="1005"/>
      <c r="H251" s="1006"/>
      <c r="I251" s="1006"/>
      <c r="J251" s="1006"/>
      <c r="K251" s="1007"/>
      <c r="L251" s="715"/>
      <c r="M251" s="715"/>
      <c r="N251" s="715"/>
      <c r="O251" s="715"/>
      <c r="P251" s="715"/>
      <c r="Q251" s="715"/>
      <c r="R251" s="715"/>
      <c r="S251" s="716"/>
      <c r="T251" s="717"/>
      <c r="U251" s="720">
        <f t="shared" si="77"/>
        <v>0</v>
      </c>
      <c r="V251" s="721">
        <f t="shared" si="78"/>
        <v>0</v>
      </c>
      <c r="W251" s="722">
        <f t="shared" si="79"/>
        <v>0</v>
      </c>
      <c r="X251" s="442"/>
      <c r="Y251" s="442"/>
      <c r="Z251" s="442"/>
      <c r="AA251" s="442"/>
      <c r="AB251" s="442"/>
      <c r="AC251" s="442"/>
      <c r="AD251" s="442"/>
      <c r="AE251" s="442"/>
      <c r="AF251" s="442"/>
      <c r="AG251" s="442"/>
      <c r="AH251" s="442"/>
      <c r="AI251" s="442"/>
      <c r="AJ251" s="442"/>
      <c r="AK251" s="442"/>
      <c r="AL251" s="442"/>
      <c r="AM251" s="442"/>
      <c r="AN251" s="442"/>
      <c r="AO251" s="442"/>
      <c r="AP251" s="442"/>
      <c r="AQ251" s="442"/>
      <c r="AR251" s="442"/>
      <c r="AS251" s="442"/>
      <c r="AT251" s="442"/>
      <c r="AU251" s="442"/>
      <c r="AV251" s="442"/>
      <c r="AW251" s="442"/>
      <c r="AX251" s="442"/>
      <c r="AY251" s="442"/>
      <c r="AZ251" s="442"/>
    </row>
    <row r="252" spans="2:52" s="19" customFormat="1" ht="9.9499999999999993" hidden="1" customHeight="1" outlineLevel="1">
      <c r="B252" s="435"/>
      <c r="C252" s="437"/>
      <c r="D252" s="437"/>
      <c r="E252" s="437"/>
      <c r="F252" s="437"/>
      <c r="G252" s="666"/>
      <c r="H252" s="666"/>
      <c r="I252" s="666"/>
      <c r="J252" s="666"/>
      <c r="K252" s="666"/>
      <c r="L252" s="438"/>
      <c r="M252" s="438"/>
      <c r="N252" s="438"/>
      <c r="O252" s="438"/>
      <c r="P252" s="438"/>
      <c r="Q252" s="438"/>
      <c r="R252" s="438"/>
      <c r="S252" s="438"/>
      <c r="T252" s="439"/>
      <c r="U252" s="439"/>
      <c r="V252" s="439"/>
      <c r="W252" s="667"/>
      <c r="X252" s="668"/>
      <c r="Y252" s="668"/>
      <c r="Z252" s="668"/>
      <c r="AA252" s="668"/>
      <c r="AB252" s="668"/>
      <c r="AC252" s="668"/>
      <c r="AD252" s="668"/>
      <c r="AE252" s="668"/>
      <c r="AF252" s="668"/>
      <c r="AG252" s="668"/>
      <c r="AH252" s="668"/>
      <c r="AI252" s="668"/>
      <c r="AJ252" s="668"/>
      <c r="AK252" s="668"/>
      <c r="AL252" s="668"/>
      <c r="AM252" s="668"/>
      <c r="AN252" s="668"/>
      <c r="AO252" s="668"/>
      <c r="AP252" s="668"/>
      <c r="AQ252" s="668"/>
      <c r="AR252" s="668"/>
      <c r="AS252" s="668"/>
      <c r="AT252" s="668"/>
      <c r="AU252" s="668"/>
      <c r="AV252" s="668"/>
      <c r="AW252" s="668"/>
      <c r="AX252" s="668"/>
      <c r="AY252" s="668"/>
      <c r="AZ252" s="668"/>
    </row>
    <row r="253" spans="2:52" ht="20.100000000000001" customHeight="1" collapsed="1">
      <c r="B253" s="32">
        <f>B241+1</f>
        <v>21</v>
      </c>
      <c r="C253" s="1013"/>
      <c r="D253" s="1014"/>
      <c r="E253" s="1014"/>
      <c r="F253" s="1015"/>
      <c r="G253" s="1016"/>
      <c r="H253" s="1017"/>
      <c r="I253" s="1017"/>
      <c r="J253" s="1017"/>
      <c r="K253" s="1018"/>
      <c r="L253" s="701">
        <f t="shared" ref="L253:R253" si="80">SUM(L254:L263)</f>
        <v>0</v>
      </c>
      <c r="M253" s="702">
        <f t="shared" si="80"/>
        <v>0</v>
      </c>
      <c r="N253" s="703">
        <f t="shared" si="80"/>
        <v>0</v>
      </c>
      <c r="O253" s="703">
        <f t="shared" si="80"/>
        <v>0</v>
      </c>
      <c r="P253" s="702">
        <f t="shared" si="80"/>
        <v>0</v>
      </c>
      <c r="Q253" s="704">
        <f t="shared" si="80"/>
        <v>0</v>
      </c>
      <c r="R253" s="701">
        <f t="shared" si="80"/>
        <v>0</v>
      </c>
      <c r="S253" s="705">
        <v>1</v>
      </c>
      <c r="T253" s="706">
        <f>(S254*T254)+(S255*T255)+(S256*T256)+(S257*T257)+(S258*T258)+(S259*T259)+(S260*T260)+(S261*T261)+(S262*T262)+(S263*T263)</f>
        <v>0</v>
      </c>
      <c r="U253" s="665">
        <f t="shared" ref="U253:U263" si="81">S253*T253*(1+MGKZ)*(1+Gewinn)*(1+Sicherheit)</f>
        <v>0</v>
      </c>
      <c r="V253" s="643">
        <f t="shared" ref="V253:V263" si="82">R253*Fertigung</f>
        <v>0</v>
      </c>
      <c r="W253" s="50">
        <f t="shared" ref="W253:W263" si="83">L253*$E$6+M253*$M$6+N253*$M$7+O253*$M$8+P253*$E$7+Q253*$M$9+U253+V253</f>
        <v>0</v>
      </c>
      <c r="X253" s="442"/>
      <c r="Y253" s="442"/>
      <c r="Z253" s="442"/>
      <c r="AA253" s="442"/>
      <c r="AB253" s="442"/>
      <c r="AC253" s="442"/>
      <c r="AD253" s="442"/>
      <c r="AE253" s="442"/>
      <c r="AF253" s="442"/>
      <c r="AG253" s="442"/>
      <c r="AH253" s="442"/>
      <c r="AI253" s="442"/>
      <c r="AJ253" s="442"/>
      <c r="AK253" s="442"/>
      <c r="AL253" s="442"/>
      <c r="AM253" s="442"/>
      <c r="AN253" s="442"/>
      <c r="AO253" s="442"/>
      <c r="AP253" s="442"/>
      <c r="AQ253" s="442"/>
      <c r="AR253" s="442"/>
      <c r="AS253" s="442"/>
      <c r="AT253" s="442"/>
      <c r="AU253" s="442"/>
      <c r="AV253" s="442"/>
      <c r="AW253" s="442"/>
      <c r="AX253" s="442"/>
      <c r="AY253" s="442"/>
      <c r="AZ253" s="442"/>
    </row>
    <row r="254" spans="2:52" ht="20.100000000000001" hidden="1" customHeight="1" outlineLevel="1">
      <c r="B254" s="433"/>
      <c r="C254" s="1002"/>
      <c r="D254" s="1003"/>
      <c r="E254" s="1003"/>
      <c r="F254" s="1004"/>
      <c r="G254" s="1005"/>
      <c r="H254" s="1006"/>
      <c r="I254" s="1006"/>
      <c r="J254" s="1006"/>
      <c r="K254" s="1007"/>
      <c r="L254" s="715"/>
      <c r="M254" s="715"/>
      <c r="N254" s="715"/>
      <c r="O254" s="715"/>
      <c r="P254" s="715"/>
      <c r="Q254" s="715"/>
      <c r="R254" s="715"/>
      <c r="S254" s="716"/>
      <c r="T254" s="717"/>
      <c r="U254" s="720">
        <f t="shared" si="81"/>
        <v>0</v>
      </c>
      <c r="V254" s="721">
        <f t="shared" si="82"/>
        <v>0</v>
      </c>
      <c r="W254" s="722">
        <f t="shared" si="83"/>
        <v>0</v>
      </c>
      <c r="X254" s="442"/>
      <c r="Y254" s="442"/>
      <c r="Z254" s="442"/>
      <c r="AA254" s="442"/>
      <c r="AB254" s="442"/>
      <c r="AC254" s="442"/>
      <c r="AD254" s="442"/>
      <c r="AE254" s="442"/>
      <c r="AF254" s="442"/>
      <c r="AG254" s="442"/>
      <c r="AH254" s="442"/>
      <c r="AI254" s="442"/>
      <c r="AJ254" s="442"/>
      <c r="AK254" s="442"/>
      <c r="AL254" s="442"/>
      <c r="AM254" s="442"/>
      <c r="AN254" s="442"/>
      <c r="AO254" s="442"/>
      <c r="AP254" s="442"/>
      <c r="AQ254" s="442"/>
      <c r="AR254" s="442"/>
      <c r="AS254" s="442"/>
      <c r="AT254" s="442"/>
      <c r="AU254" s="442"/>
      <c r="AV254" s="442"/>
      <c r="AW254" s="442"/>
      <c r="AX254" s="442"/>
      <c r="AY254" s="442"/>
      <c r="AZ254" s="442"/>
    </row>
    <row r="255" spans="2:52" ht="20.100000000000001" hidden="1" customHeight="1" outlineLevel="1">
      <c r="B255" s="434"/>
      <c r="C255" s="1002"/>
      <c r="D255" s="1003"/>
      <c r="E255" s="1003"/>
      <c r="F255" s="1004"/>
      <c r="G255" s="1005"/>
      <c r="H255" s="1006"/>
      <c r="I255" s="1006"/>
      <c r="J255" s="1006"/>
      <c r="K255" s="1007"/>
      <c r="L255" s="715"/>
      <c r="M255" s="715"/>
      <c r="N255" s="715"/>
      <c r="O255" s="715"/>
      <c r="P255" s="715"/>
      <c r="Q255" s="715"/>
      <c r="R255" s="715"/>
      <c r="S255" s="716"/>
      <c r="T255" s="717"/>
      <c r="U255" s="720">
        <f t="shared" si="81"/>
        <v>0</v>
      </c>
      <c r="V255" s="721">
        <f t="shared" si="82"/>
        <v>0</v>
      </c>
      <c r="W255" s="722">
        <f t="shared" si="83"/>
        <v>0</v>
      </c>
      <c r="X255" s="442"/>
      <c r="Y255" s="442"/>
      <c r="Z255" s="442"/>
      <c r="AA255" s="442"/>
      <c r="AB255" s="442"/>
      <c r="AC255" s="442"/>
      <c r="AD255" s="442"/>
      <c r="AE255" s="442"/>
      <c r="AF255" s="442"/>
      <c r="AG255" s="442"/>
      <c r="AH255" s="442"/>
      <c r="AI255" s="442"/>
      <c r="AJ255" s="442"/>
      <c r="AK255" s="442"/>
      <c r="AL255" s="442"/>
      <c r="AM255" s="442"/>
      <c r="AN255" s="442"/>
      <c r="AO255" s="442"/>
      <c r="AP255" s="442"/>
      <c r="AQ255" s="442"/>
      <c r="AR255" s="442"/>
      <c r="AS255" s="442"/>
      <c r="AT255" s="442"/>
      <c r="AU255" s="442"/>
      <c r="AV255" s="442"/>
      <c r="AW255" s="442"/>
      <c r="AX255" s="442"/>
      <c r="AY255" s="442"/>
      <c r="AZ255" s="442"/>
    </row>
    <row r="256" spans="2:52" ht="20.100000000000001" hidden="1" customHeight="1" outlineLevel="1">
      <c r="B256" s="434"/>
      <c r="C256" s="1002"/>
      <c r="D256" s="1003"/>
      <c r="E256" s="1003"/>
      <c r="F256" s="1004"/>
      <c r="G256" s="1005"/>
      <c r="H256" s="1006"/>
      <c r="I256" s="1006"/>
      <c r="J256" s="1006"/>
      <c r="K256" s="1007"/>
      <c r="L256" s="715"/>
      <c r="M256" s="715"/>
      <c r="N256" s="715"/>
      <c r="O256" s="715"/>
      <c r="P256" s="715"/>
      <c r="Q256" s="715"/>
      <c r="R256" s="715"/>
      <c r="S256" s="716"/>
      <c r="T256" s="717"/>
      <c r="U256" s="720">
        <f t="shared" si="81"/>
        <v>0</v>
      </c>
      <c r="V256" s="721">
        <f t="shared" si="82"/>
        <v>0</v>
      </c>
      <c r="W256" s="722">
        <f t="shared" si="83"/>
        <v>0</v>
      </c>
      <c r="X256" s="442"/>
      <c r="Y256" s="442"/>
      <c r="Z256" s="442"/>
      <c r="AA256" s="442"/>
      <c r="AB256" s="442"/>
      <c r="AC256" s="442"/>
      <c r="AD256" s="442"/>
      <c r="AE256" s="442"/>
      <c r="AF256" s="442"/>
      <c r="AG256" s="442"/>
      <c r="AH256" s="442"/>
      <c r="AI256" s="442"/>
      <c r="AJ256" s="442"/>
      <c r="AK256" s="442"/>
      <c r="AL256" s="442"/>
      <c r="AM256" s="442"/>
      <c r="AN256" s="442"/>
      <c r="AO256" s="442"/>
      <c r="AP256" s="442"/>
      <c r="AQ256" s="442"/>
      <c r="AR256" s="442"/>
      <c r="AS256" s="442"/>
      <c r="AT256" s="442"/>
      <c r="AU256" s="442"/>
      <c r="AV256" s="442"/>
      <c r="AW256" s="442"/>
      <c r="AX256" s="442"/>
      <c r="AY256" s="442"/>
      <c r="AZ256" s="442"/>
    </row>
    <row r="257" spans="2:52" ht="20.100000000000001" hidden="1" customHeight="1" outlineLevel="1">
      <c r="B257" s="434"/>
      <c r="C257" s="1002"/>
      <c r="D257" s="1003"/>
      <c r="E257" s="1003"/>
      <c r="F257" s="1004"/>
      <c r="G257" s="1005"/>
      <c r="H257" s="1006"/>
      <c r="I257" s="1006"/>
      <c r="J257" s="1006"/>
      <c r="K257" s="1007"/>
      <c r="L257" s="715"/>
      <c r="M257" s="715"/>
      <c r="N257" s="715"/>
      <c r="O257" s="715"/>
      <c r="P257" s="715"/>
      <c r="Q257" s="715"/>
      <c r="R257" s="715"/>
      <c r="S257" s="716"/>
      <c r="T257" s="717"/>
      <c r="U257" s="720">
        <f t="shared" si="81"/>
        <v>0</v>
      </c>
      <c r="V257" s="721">
        <f t="shared" si="82"/>
        <v>0</v>
      </c>
      <c r="W257" s="722">
        <f t="shared" si="83"/>
        <v>0</v>
      </c>
      <c r="X257" s="442"/>
      <c r="Y257" s="442"/>
      <c r="Z257" s="442"/>
      <c r="AA257" s="442"/>
      <c r="AB257" s="442"/>
      <c r="AC257" s="442"/>
      <c r="AD257" s="442"/>
      <c r="AE257" s="442"/>
      <c r="AF257" s="442"/>
      <c r="AG257" s="442"/>
      <c r="AH257" s="442"/>
      <c r="AI257" s="442"/>
      <c r="AJ257" s="442"/>
      <c r="AK257" s="442"/>
      <c r="AL257" s="442"/>
      <c r="AM257" s="442"/>
      <c r="AN257" s="442"/>
      <c r="AO257" s="442"/>
      <c r="AP257" s="442"/>
      <c r="AQ257" s="442"/>
      <c r="AR257" s="442"/>
      <c r="AS257" s="442"/>
      <c r="AT257" s="442"/>
      <c r="AU257" s="442"/>
      <c r="AV257" s="442"/>
      <c r="AW257" s="442"/>
      <c r="AX257" s="442"/>
      <c r="AY257" s="442"/>
      <c r="AZ257" s="442"/>
    </row>
    <row r="258" spans="2:52" ht="20.100000000000001" hidden="1" customHeight="1" outlineLevel="1">
      <c r="B258" s="434"/>
      <c r="C258" s="1002"/>
      <c r="D258" s="1003"/>
      <c r="E258" s="1003"/>
      <c r="F258" s="1004"/>
      <c r="G258" s="1005"/>
      <c r="H258" s="1006"/>
      <c r="I258" s="1006"/>
      <c r="J258" s="1006"/>
      <c r="K258" s="1007"/>
      <c r="L258" s="715"/>
      <c r="M258" s="715"/>
      <c r="N258" s="715"/>
      <c r="O258" s="715"/>
      <c r="P258" s="715"/>
      <c r="Q258" s="715"/>
      <c r="R258" s="715"/>
      <c r="S258" s="716"/>
      <c r="T258" s="717"/>
      <c r="U258" s="720">
        <f t="shared" si="81"/>
        <v>0</v>
      </c>
      <c r="V258" s="721">
        <f t="shared" si="82"/>
        <v>0</v>
      </c>
      <c r="W258" s="722">
        <f t="shared" si="83"/>
        <v>0</v>
      </c>
      <c r="X258" s="442"/>
      <c r="Y258" s="442"/>
      <c r="Z258" s="442"/>
      <c r="AA258" s="442"/>
      <c r="AB258" s="442"/>
      <c r="AC258" s="442"/>
      <c r="AD258" s="442"/>
      <c r="AE258" s="442"/>
      <c r="AF258" s="442"/>
      <c r="AG258" s="442"/>
      <c r="AH258" s="442"/>
      <c r="AI258" s="442"/>
      <c r="AJ258" s="442"/>
      <c r="AK258" s="442"/>
      <c r="AL258" s="442"/>
      <c r="AM258" s="442"/>
      <c r="AN258" s="442"/>
      <c r="AO258" s="442"/>
      <c r="AP258" s="442"/>
      <c r="AQ258" s="442"/>
      <c r="AR258" s="442"/>
      <c r="AS258" s="442"/>
      <c r="AT258" s="442"/>
      <c r="AU258" s="442"/>
      <c r="AV258" s="442"/>
      <c r="AW258" s="442"/>
      <c r="AX258" s="442"/>
      <c r="AY258" s="442"/>
      <c r="AZ258" s="442"/>
    </row>
    <row r="259" spans="2:52" ht="20.100000000000001" hidden="1" customHeight="1" outlineLevel="1">
      <c r="B259" s="434"/>
      <c r="C259" s="1002"/>
      <c r="D259" s="1003"/>
      <c r="E259" s="1003"/>
      <c r="F259" s="1004"/>
      <c r="G259" s="1005"/>
      <c r="H259" s="1006"/>
      <c r="I259" s="1006"/>
      <c r="J259" s="1006"/>
      <c r="K259" s="1007"/>
      <c r="L259" s="715"/>
      <c r="M259" s="715"/>
      <c r="N259" s="715"/>
      <c r="O259" s="715"/>
      <c r="P259" s="715"/>
      <c r="Q259" s="715"/>
      <c r="R259" s="715"/>
      <c r="S259" s="716"/>
      <c r="T259" s="717"/>
      <c r="U259" s="720">
        <f t="shared" si="81"/>
        <v>0</v>
      </c>
      <c r="V259" s="721">
        <f t="shared" si="82"/>
        <v>0</v>
      </c>
      <c r="W259" s="722">
        <f t="shared" si="83"/>
        <v>0</v>
      </c>
      <c r="X259" s="442"/>
      <c r="Y259" s="442"/>
      <c r="Z259" s="442"/>
      <c r="AA259" s="442"/>
      <c r="AB259" s="442"/>
      <c r="AC259" s="442"/>
      <c r="AD259" s="442"/>
      <c r="AE259" s="442"/>
      <c r="AF259" s="442"/>
      <c r="AG259" s="442"/>
      <c r="AH259" s="442"/>
      <c r="AI259" s="442"/>
      <c r="AJ259" s="442"/>
      <c r="AK259" s="442"/>
      <c r="AL259" s="442"/>
      <c r="AM259" s="442"/>
      <c r="AN259" s="442"/>
      <c r="AO259" s="442"/>
      <c r="AP259" s="442"/>
      <c r="AQ259" s="442"/>
      <c r="AR259" s="442"/>
      <c r="AS259" s="442"/>
      <c r="AT259" s="442"/>
      <c r="AU259" s="442"/>
      <c r="AV259" s="442"/>
      <c r="AW259" s="442"/>
      <c r="AX259" s="442"/>
      <c r="AY259" s="442"/>
      <c r="AZ259" s="442"/>
    </row>
    <row r="260" spans="2:52" ht="20.100000000000001" hidden="1" customHeight="1" outlineLevel="1">
      <c r="B260" s="434"/>
      <c r="C260" s="1002"/>
      <c r="D260" s="1003"/>
      <c r="E260" s="1003"/>
      <c r="F260" s="1004"/>
      <c r="G260" s="1005"/>
      <c r="H260" s="1006"/>
      <c r="I260" s="1006"/>
      <c r="J260" s="1006"/>
      <c r="K260" s="1007"/>
      <c r="L260" s="715"/>
      <c r="M260" s="715"/>
      <c r="N260" s="715"/>
      <c r="O260" s="715"/>
      <c r="P260" s="715"/>
      <c r="Q260" s="715"/>
      <c r="R260" s="715"/>
      <c r="S260" s="716"/>
      <c r="T260" s="717"/>
      <c r="U260" s="720">
        <f t="shared" si="81"/>
        <v>0</v>
      </c>
      <c r="V260" s="721">
        <f t="shared" si="82"/>
        <v>0</v>
      </c>
      <c r="W260" s="722">
        <f t="shared" si="83"/>
        <v>0</v>
      </c>
      <c r="X260" s="442"/>
      <c r="Y260" s="442"/>
      <c r="Z260" s="442"/>
      <c r="AA260" s="442"/>
      <c r="AB260" s="442"/>
      <c r="AC260" s="442"/>
      <c r="AD260" s="442"/>
      <c r="AE260" s="442"/>
      <c r="AF260" s="442"/>
      <c r="AG260" s="442"/>
      <c r="AH260" s="442"/>
      <c r="AI260" s="442"/>
      <c r="AJ260" s="442"/>
      <c r="AK260" s="442"/>
      <c r="AL260" s="442"/>
      <c r="AM260" s="442"/>
      <c r="AN260" s="442"/>
      <c r="AO260" s="442"/>
      <c r="AP260" s="442"/>
      <c r="AQ260" s="442"/>
      <c r="AR260" s="442"/>
      <c r="AS260" s="442"/>
      <c r="AT260" s="442"/>
      <c r="AU260" s="442"/>
      <c r="AV260" s="442"/>
      <c r="AW260" s="442"/>
      <c r="AX260" s="442"/>
      <c r="AY260" s="442"/>
      <c r="AZ260" s="442"/>
    </row>
    <row r="261" spans="2:52" ht="20.100000000000001" hidden="1" customHeight="1" outlineLevel="1">
      <c r="B261" s="434"/>
      <c r="C261" s="1002"/>
      <c r="D261" s="1003"/>
      <c r="E261" s="1003"/>
      <c r="F261" s="1004"/>
      <c r="G261" s="1005"/>
      <c r="H261" s="1006"/>
      <c r="I261" s="1006"/>
      <c r="J261" s="1006"/>
      <c r="K261" s="1007"/>
      <c r="L261" s="715"/>
      <c r="M261" s="715"/>
      <c r="N261" s="715"/>
      <c r="O261" s="715"/>
      <c r="P261" s="715"/>
      <c r="Q261" s="715"/>
      <c r="R261" s="715"/>
      <c r="S261" s="716"/>
      <c r="T261" s="717"/>
      <c r="U261" s="720">
        <f t="shared" si="81"/>
        <v>0</v>
      </c>
      <c r="V261" s="721">
        <f t="shared" si="82"/>
        <v>0</v>
      </c>
      <c r="W261" s="722">
        <f t="shared" si="83"/>
        <v>0</v>
      </c>
      <c r="X261" s="442"/>
      <c r="Y261" s="442"/>
      <c r="Z261" s="442"/>
      <c r="AA261" s="442"/>
      <c r="AB261" s="442"/>
      <c r="AC261" s="442"/>
      <c r="AD261" s="442"/>
      <c r="AE261" s="442"/>
      <c r="AF261" s="442"/>
      <c r="AG261" s="442"/>
      <c r="AH261" s="442"/>
      <c r="AI261" s="442"/>
      <c r="AJ261" s="442"/>
      <c r="AK261" s="442"/>
      <c r="AL261" s="442"/>
      <c r="AM261" s="442"/>
      <c r="AN261" s="442"/>
      <c r="AO261" s="442"/>
      <c r="AP261" s="442"/>
      <c r="AQ261" s="442"/>
      <c r="AR261" s="442"/>
      <c r="AS261" s="442"/>
      <c r="AT261" s="442"/>
      <c r="AU261" s="442"/>
      <c r="AV261" s="442"/>
      <c r="AW261" s="442"/>
      <c r="AX261" s="442"/>
      <c r="AY261" s="442"/>
      <c r="AZ261" s="442"/>
    </row>
    <row r="262" spans="2:52" ht="20.100000000000001" hidden="1" customHeight="1" outlineLevel="1">
      <c r="B262" s="434"/>
      <c r="C262" s="1002"/>
      <c r="D262" s="1003"/>
      <c r="E262" s="1003"/>
      <c r="F262" s="1004"/>
      <c r="G262" s="1005"/>
      <c r="H262" s="1006"/>
      <c r="I262" s="1006"/>
      <c r="J262" s="1006"/>
      <c r="K262" s="1007"/>
      <c r="L262" s="715"/>
      <c r="M262" s="715"/>
      <c r="N262" s="715"/>
      <c r="O262" s="715"/>
      <c r="P262" s="715"/>
      <c r="Q262" s="715"/>
      <c r="R262" s="715"/>
      <c r="S262" s="716"/>
      <c r="T262" s="717"/>
      <c r="U262" s="720">
        <f t="shared" si="81"/>
        <v>0</v>
      </c>
      <c r="V262" s="721">
        <f t="shared" si="82"/>
        <v>0</v>
      </c>
      <c r="W262" s="722">
        <f t="shared" si="83"/>
        <v>0</v>
      </c>
      <c r="X262" s="442"/>
      <c r="Y262" s="442"/>
      <c r="Z262" s="442"/>
      <c r="AA262" s="442"/>
      <c r="AB262" s="442"/>
      <c r="AC262" s="442"/>
      <c r="AD262" s="442"/>
      <c r="AE262" s="442"/>
      <c r="AF262" s="442"/>
      <c r="AG262" s="442"/>
      <c r="AH262" s="442"/>
      <c r="AI262" s="442"/>
      <c r="AJ262" s="442"/>
      <c r="AK262" s="442"/>
      <c r="AL262" s="442"/>
      <c r="AM262" s="442"/>
      <c r="AN262" s="442"/>
      <c r="AO262" s="442"/>
      <c r="AP262" s="442"/>
      <c r="AQ262" s="442"/>
      <c r="AR262" s="442"/>
      <c r="AS262" s="442"/>
      <c r="AT262" s="442"/>
      <c r="AU262" s="442"/>
      <c r="AV262" s="442"/>
      <c r="AW262" s="442"/>
      <c r="AX262" s="442"/>
      <c r="AY262" s="442"/>
      <c r="AZ262" s="442"/>
    </row>
    <row r="263" spans="2:52" ht="20.100000000000001" hidden="1" customHeight="1" outlineLevel="1">
      <c r="B263" s="434"/>
      <c r="C263" s="1002"/>
      <c r="D263" s="1003"/>
      <c r="E263" s="1003"/>
      <c r="F263" s="1004"/>
      <c r="G263" s="1005"/>
      <c r="H263" s="1006"/>
      <c r="I263" s="1006"/>
      <c r="J263" s="1006"/>
      <c r="K263" s="1007"/>
      <c r="L263" s="715"/>
      <c r="M263" s="715"/>
      <c r="N263" s="715"/>
      <c r="O263" s="715"/>
      <c r="P263" s="715"/>
      <c r="Q263" s="715"/>
      <c r="R263" s="715"/>
      <c r="S263" s="716"/>
      <c r="T263" s="717"/>
      <c r="U263" s="720">
        <f t="shared" si="81"/>
        <v>0</v>
      </c>
      <c r="V263" s="721">
        <f t="shared" si="82"/>
        <v>0</v>
      </c>
      <c r="W263" s="722">
        <f t="shared" si="83"/>
        <v>0</v>
      </c>
      <c r="X263" s="442"/>
      <c r="Y263" s="442"/>
      <c r="Z263" s="442"/>
      <c r="AA263" s="442"/>
      <c r="AB263" s="442"/>
      <c r="AC263" s="442"/>
      <c r="AD263" s="442"/>
      <c r="AE263" s="442"/>
      <c r="AF263" s="442"/>
      <c r="AG263" s="442"/>
      <c r="AH263" s="442"/>
      <c r="AI263" s="442"/>
      <c r="AJ263" s="442"/>
      <c r="AK263" s="442"/>
      <c r="AL263" s="442"/>
      <c r="AM263" s="442"/>
      <c r="AN263" s="442"/>
      <c r="AO263" s="442"/>
      <c r="AP263" s="442"/>
      <c r="AQ263" s="442"/>
      <c r="AR263" s="442"/>
      <c r="AS263" s="442"/>
      <c r="AT263" s="442"/>
      <c r="AU263" s="442"/>
      <c r="AV263" s="442"/>
      <c r="AW263" s="442"/>
      <c r="AX263" s="442"/>
      <c r="AY263" s="442"/>
      <c r="AZ263" s="442"/>
    </row>
    <row r="264" spans="2:52" s="19" customFormat="1" ht="9.9499999999999993" hidden="1" customHeight="1" outlineLevel="1">
      <c r="B264" s="435"/>
      <c r="C264" s="437"/>
      <c r="D264" s="437"/>
      <c r="E264" s="437"/>
      <c r="F264" s="437"/>
      <c r="G264" s="666"/>
      <c r="H264" s="666"/>
      <c r="I264" s="666"/>
      <c r="J264" s="666"/>
      <c r="K264" s="666"/>
      <c r="L264" s="438"/>
      <c r="M264" s="438"/>
      <c r="N264" s="438"/>
      <c r="O264" s="438"/>
      <c r="P264" s="438"/>
      <c r="Q264" s="438"/>
      <c r="R264" s="438"/>
      <c r="S264" s="438"/>
      <c r="T264" s="439"/>
      <c r="U264" s="439"/>
      <c r="V264" s="439"/>
      <c r="W264" s="667"/>
      <c r="X264" s="668"/>
      <c r="Y264" s="668"/>
      <c r="Z264" s="668"/>
      <c r="AA264" s="668"/>
      <c r="AB264" s="668"/>
      <c r="AC264" s="668"/>
      <c r="AD264" s="668"/>
      <c r="AE264" s="668"/>
      <c r="AF264" s="668"/>
      <c r="AG264" s="668"/>
      <c r="AH264" s="668"/>
      <c r="AI264" s="668"/>
      <c r="AJ264" s="668"/>
      <c r="AK264" s="668"/>
      <c r="AL264" s="668"/>
      <c r="AM264" s="668"/>
      <c r="AN264" s="668"/>
      <c r="AO264" s="668"/>
      <c r="AP264" s="668"/>
      <c r="AQ264" s="668"/>
      <c r="AR264" s="668"/>
      <c r="AS264" s="668"/>
      <c r="AT264" s="668"/>
      <c r="AU264" s="668"/>
      <c r="AV264" s="668"/>
      <c r="AW264" s="668"/>
      <c r="AX264" s="668"/>
      <c r="AY264" s="668"/>
      <c r="AZ264" s="668"/>
    </row>
    <row r="265" spans="2:52" ht="20.100000000000001" customHeight="1" collapsed="1">
      <c r="B265" s="32">
        <f>B253+1</f>
        <v>22</v>
      </c>
      <c r="C265" s="1013"/>
      <c r="D265" s="1014"/>
      <c r="E265" s="1014"/>
      <c r="F265" s="1015"/>
      <c r="G265" s="1016"/>
      <c r="H265" s="1017"/>
      <c r="I265" s="1017"/>
      <c r="J265" s="1017"/>
      <c r="K265" s="1018"/>
      <c r="L265" s="701">
        <f t="shared" ref="L265:R265" si="84">SUM(L266:L275)</f>
        <v>0</v>
      </c>
      <c r="M265" s="702">
        <f t="shared" si="84"/>
        <v>0</v>
      </c>
      <c r="N265" s="703">
        <f t="shared" si="84"/>
        <v>0</v>
      </c>
      <c r="O265" s="703">
        <f t="shared" si="84"/>
        <v>0</v>
      </c>
      <c r="P265" s="702">
        <f t="shared" si="84"/>
        <v>0</v>
      </c>
      <c r="Q265" s="704">
        <f t="shared" si="84"/>
        <v>0</v>
      </c>
      <c r="R265" s="701">
        <f t="shared" si="84"/>
        <v>0</v>
      </c>
      <c r="S265" s="705">
        <v>1</v>
      </c>
      <c r="T265" s="706">
        <f>(S266*T266)+(S267*T267)+(S268*T268)+(S269*T269)+(S270*T270)+(S271*T271)+(S272*T272)+(S273*T273)+(S274*T274)+(S275*T275)</f>
        <v>0</v>
      </c>
      <c r="U265" s="665">
        <f t="shared" ref="U265:U275" si="85">S265*T265*(1+MGKZ)*(1+Gewinn)*(1+Sicherheit)</f>
        <v>0</v>
      </c>
      <c r="V265" s="643">
        <f t="shared" ref="V265:V275" si="86">R265*Fertigung</f>
        <v>0</v>
      </c>
      <c r="W265" s="50">
        <f t="shared" ref="W265:W275" si="87">L265*$E$6+M265*$M$6+N265*$M$7+O265*$M$8+P265*$E$7+Q265*$M$9+U265+V265</f>
        <v>0</v>
      </c>
      <c r="X265" s="442"/>
      <c r="Y265" s="442"/>
      <c r="Z265" s="442"/>
      <c r="AA265" s="442"/>
      <c r="AB265" s="442"/>
      <c r="AC265" s="442"/>
      <c r="AD265" s="442"/>
      <c r="AE265" s="442"/>
      <c r="AF265" s="442"/>
      <c r="AG265" s="442"/>
      <c r="AH265" s="442"/>
      <c r="AI265" s="442"/>
      <c r="AJ265" s="442"/>
      <c r="AK265" s="442"/>
      <c r="AL265" s="442"/>
      <c r="AM265" s="442"/>
      <c r="AN265" s="442"/>
      <c r="AO265" s="442"/>
      <c r="AP265" s="442"/>
      <c r="AQ265" s="442"/>
      <c r="AR265" s="442"/>
      <c r="AS265" s="442"/>
      <c r="AT265" s="442"/>
      <c r="AU265" s="442"/>
      <c r="AV265" s="442"/>
      <c r="AW265" s="442"/>
      <c r="AX265" s="442"/>
      <c r="AY265" s="442"/>
      <c r="AZ265" s="442"/>
    </row>
    <row r="266" spans="2:52" ht="20.100000000000001" hidden="1" customHeight="1" outlineLevel="1">
      <c r="B266" s="433"/>
      <c r="C266" s="1002"/>
      <c r="D266" s="1003"/>
      <c r="E266" s="1003"/>
      <c r="F266" s="1004"/>
      <c r="G266" s="1005"/>
      <c r="H266" s="1006"/>
      <c r="I266" s="1006"/>
      <c r="J266" s="1006"/>
      <c r="K266" s="1007"/>
      <c r="L266" s="715"/>
      <c r="M266" s="715"/>
      <c r="N266" s="715"/>
      <c r="O266" s="715"/>
      <c r="P266" s="715"/>
      <c r="Q266" s="715"/>
      <c r="R266" s="715"/>
      <c r="S266" s="716"/>
      <c r="T266" s="717"/>
      <c r="U266" s="720">
        <f t="shared" si="85"/>
        <v>0</v>
      </c>
      <c r="V266" s="721">
        <f t="shared" si="86"/>
        <v>0</v>
      </c>
      <c r="W266" s="722">
        <f t="shared" si="87"/>
        <v>0</v>
      </c>
      <c r="X266" s="442"/>
      <c r="Y266" s="442"/>
      <c r="Z266" s="442"/>
      <c r="AA266" s="442"/>
      <c r="AB266" s="442"/>
      <c r="AC266" s="442"/>
      <c r="AD266" s="442"/>
      <c r="AE266" s="442"/>
      <c r="AF266" s="442"/>
      <c r="AG266" s="442"/>
      <c r="AH266" s="442"/>
      <c r="AI266" s="442"/>
      <c r="AJ266" s="442"/>
      <c r="AK266" s="442"/>
      <c r="AL266" s="442"/>
      <c r="AM266" s="442"/>
      <c r="AN266" s="442"/>
      <c r="AO266" s="442"/>
      <c r="AP266" s="442"/>
      <c r="AQ266" s="442"/>
      <c r="AR266" s="442"/>
      <c r="AS266" s="442"/>
      <c r="AT266" s="442"/>
      <c r="AU266" s="442"/>
      <c r="AV266" s="442"/>
      <c r="AW266" s="442"/>
      <c r="AX266" s="442"/>
      <c r="AY266" s="442"/>
      <c r="AZ266" s="442"/>
    </row>
    <row r="267" spans="2:52" ht="20.100000000000001" hidden="1" customHeight="1" outlineLevel="1">
      <c r="B267" s="434"/>
      <c r="C267" s="1002"/>
      <c r="D267" s="1003"/>
      <c r="E267" s="1003"/>
      <c r="F267" s="1004"/>
      <c r="G267" s="1005"/>
      <c r="H267" s="1006"/>
      <c r="I267" s="1006"/>
      <c r="J267" s="1006"/>
      <c r="K267" s="1007"/>
      <c r="L267" s="715"/>
      <c r="M267" s="715"/>
      <c r="N267" s="715"/>
      <c r="O267" s="715"/>
      <c r="P267" s="715"/>
      <c r="Q267" s="715"/>
      <c r="R267" s="715"/>
      <c r="S267" s="716"/>
      <c r="T267" s="717"/>
      <c r="U267" s="720">
        <f t="shared" si="85"/>
        <v>0</v>
      </c>
      <c r="V267" s="721">
        <f t="shared" si="86"/>
        <v>0</v>
      </c>
      <c r="W267" s="722">
        <f t="shared" si="87"/>
        <v>0</v>
      </c>
      <c r="X267" s="442"/>
      <c r="Y267" s="442"/>
      <c r="Z267" s="442"/>
      <c r="AA267" s="442"/>
      <c r="AB267" s="442"/>
      <c r="AC267" s="442"/>
      <c r="AD267" s="442"/>
      <c r="AE267" s="442"/>
      <c r="AF267" s="442"/>
      <c r="AG267" s="442"/>
      <c r="AH267" s="442"/>
      <c r="AI267" s="442"/>
      <c r="AJ267" s="442"/>
      <c r="AK267" s="442"/>
      <c r="AL267" s="442"/>
      <c r="AM267" s="442"/>
      <c r="AN267" s="442"/>
      <c r="AO267" s="442"/>
      <c r="AP267" s="442"/>
      <c r="AQ267" s="442"/>
      <c r="AR267" s="442"/>
      <c r="AS267" s="442"/>
      <c r="AT267" s="442"/>
      <c r="AU267" s="442"/>
      <c r="AV267" s="442"/>
      <c r="AW267" s="442"/>
      <c r="AX267" s="442"/>
      <c r="AY267" s="442"/>
      <c r="AZ267" s="442"/>
    </row>
    <row r="268" spans="2:52" ht="20.100000000000001" hidden="1" customHeight="1" outlineLevel="1">
      <c r="B268" s="434"/>
      <c r="C268" s="1002"/>
      <c r="D268" s="1003"/>
      <c r="E268" s="1003"/>
      <c r="F268" s="1004"/>
      <c r="G268" s="1005"/>
      <c r="H268" s="1006"/>
      <c r="I268" s="1006"/>
      <c r="J268" s="1006"/>
      <c r="K268" s="1007"/>
      <c r="L268" s="715"/>
      <c r="M268" s="715"/>
      <c r="N268" s="715"/>
      <c r="O268" s="715"/>
      <c r="P268" s="715"/>
      <c r="Q268" s="715"/>
      <c r="R268" s="715"/>
      <c r="S268" s="716"/>
      <c r="T268" s="717"/>
      <c r="U268" s="720">
        <f t="shared" si="85"/>
        <v>0</v>
      </c>
      <c r="V268" s="721">
        <f t="shared" si="86"/>
        <v>0</v>
      </c>
      <c r="W268" s="722">
        <f t="shared" si="87"/>
        <v>0</v>
      </c>
      <c r="X268" s="442"/>
      <c r="Y268" s="442"/>
      <c r="Z268" s="442"/>
      <c r="AA268" s="442"/>
      <c r="AB268" s="442"/>
      <c r="AC268" s="442"/>
      <c r="AD268" s="442"/>
      <c r="AE268" s="442"/>
      <c r="AF268" s="442"/>
      <c r="AG268" s="442"/>
      <c r="AH268" s="442"/>
      <c r="AI268" s="442"/>
      <c r="AJ268" s="442"/>
      <c r="AK268" s="442"/>
      <c r="AL268" s="442"/>
      <c r="AM268" s="442"/>
      <c r="AN268" s="442"/>
      <c r="AO268" s="442"/>
      <c r="AP268" s="442"/>
      <c r="AQ268" s="442"/>
      <c r="AR268" s="442"/>
      <c r="AS268" s="442"/>
      <c r="AT268" s="442"/>
      <c r="AU268" s="442"/>
      <c r="AV268" s="442"/>
      <c r="AW268" s="442"/>
      <c r="AX268" s="442"/>
      <c r="AY268" s="442"/>
      <c r="AZ268" s="442"/>
    </row>
    <row r="269" spans="2:52" ht="20.100000000000001" hidden="1" customHeight="1" outlineLevel="1">
      <c r="B269" s="434"/>
      <c r="C269" s="1002"/>
      <c r="D269" s="1003"/>
      <c r="E269" s="1003"/>
      <c r="F269" s="1004"/>
      <c r="G269" s="1005"/>
      <c r="H269" s="1006"/>
      <c r="I269" s="1006"/>
      <c r="J269" s="1006"/>
      <c r="K269" s="1007"/>
      <c r="L269" s="715"/>
      <c r="M269" s="715"/>
      <c r="N269" s="715"/>
      <c r="O269" s="715"/>
      <c r="P269" s="715"/>
      <c r="Q269" s="715"/>
      <c r="R269" s="715"/>
      <c r="S269" s="716"/>
      <c r="T269" s="717"/>
      <c r="U269" s="720">
        <f t="shared" si="85"/>
        <v>0</v>
      </c>
      <c r="V269" s="721">
        <f t="shared" si="86"/>
        <v>0</v>
      </c>
      <c r="W269" s="722">
        <f t="shared" si="87"/>
        <v>0</v>
      </c>
      <c r="X269" s="442"/>
      <c r="Y269" s="442"/>
      <c r="Z269" s="442"/>
      <c r="AA269" s="442"/>
      <c r="AB269" s="442"/>
      <c r="AC269" s="442"/>
      <c r="AD269" s="442"/>
      <c r="AE269" s="442"/>
      <c r="AF269" s="442"/>
      <c r="AG269" s="442"/>
      <c r="AH269" s="442"/>
      <c r="AI269" s="442"/>
      <c r="AJ269" s="442"/>
      <c r="AK269" s="442"/>
      <c r="AL269" s="442"/>
      <c r="AM269" s="442"/>
      <c r="AN269" s="442"/>
      <c r="AO269" s="442"/>
      <c r="AP269" s="442"/>
      <c r="AQ269" s="442"/>
      <c r="AR269" s="442"/>
      <c r="AS269" s="442"/>
      <c r="AT269" s="442"/>
      <c r="AU269" s="442"/>
      <c r="AV269" s="442"/>
      <c r="AW269" s="442"/>
      <c r="AX269" s="442"/>
      <c r="AY269" s="442"/>
      <c r="AZ269" s="442"/>
    </row>
    <row r="270" spans="2:52" ht="20.100000000000001" hidden="1" customHeight="1" outlineLevel="1">
      <c r="B270" s="434"/>
      <c r="C270" s="1002"/>
      <c r="D270" s="1003"/>
      <c r="E270" s="1003"/>
      <c r="F270" s="1004"/>
      <c r="G270" s="1005"/>
      <c r="H270" s="1006"/>
      <c r="I270" s="1006"/>
      <c r="J270" s="1006"/>
      <c r="K270" s="1007"/>
      <c r="L270" s="715"/>
      <c r="M270" s="715"/>
      <c r="N270" s="715"/>
      <c r="O270" s="715"/>
      <c r="P270" s="715"/>
      <c r="Q270" s="715"/>
      <c r="R270" s="715"/>
      <c r="S270" s="716"/>
      <c r="T270" s="717"/>
      <c r="U270" s="720">
        <f t="shared" si="85"/>
        <v>0</v>
      </c>
      <c r="V270" s="721">
        <f t="shared" si="86"/>
        <v>0</v>
      </c>
      <c r="W270" s="722">
        <f t="shared" si="87"/>
        <v>0</v>
      </c>
      <c r="X270" s="442"/>
      <c r="Y270" s="442"/>
      <c r="Z270" s="442"/>
      <c r="AA270" s="442"/>
      <c r="AB270" s="442"/>
      <c r="AC270" s="442"/>
      <c r="AD270" s="442"/>
      <c r="AE270" s="442"/>
      <c r="AF270" s="442"/>
      <c r="AG270" s="442"/>
      <c r="AH270" s="442"/>
      <c r="AI270" s="442"/>
      <c r="AJ270" s="442"/>
      <c r="AK270" s="442"/>
      <c r="AL270" s="442"/>
      <c r="AM270" s="442"/>
      <c r="AN270" s="442"/>
      <c r="AO270" s="442"/>
      <c r="AP270" s="442"/>
      <c r="AQ270" s="442"/>
      <c r="AR270" s="442"/>
      <c r="AS270" s="442"/>
      <c r="AT270" s="442"/>
      <c r="AU270" s="442"/>
      <c r="AV270" s="442"/>
      <c r="AW270" s="442"/>
      <c r="AX270" s="442"/>
      <c r="AY270" s="442"/>
      <c r="AZ270" s="442"/>
    </row>
    <row r="271" spans="2:52" ht="20.100000000000001" hidden="1" customHeight="1" outlineLevel="1">
      <c r="B271" s="434"/>
      <c r="C271" s="1002"/>
      <c r="D271" s="1003"/>
      <c r="E271" s="1003"/>
      <c r="F271" s="1004"/>
      <c r="G271" s="1005"/>
      <c r="H271" s="1006"/>
      <c r="I271" s="1006"/>
      <c r="J271" s="1006"/>
      <c r="K271" s="1007"/>
      <c r="L271" s="715"/>
      <c r="M271" s="715"/>
      <c r="N271" s="715"/>
      <c r="O271" s="715"/>
      <c r="P271" s="715"/>
      <c r="Q271" s="715"/>
      <c r="R271" s="715"/>
      <c r="S271" s="716"/>
      <c r="T271" s="717"/>
      <c r="U271" s="720">
        <f t="shared" si="85"/>
        <v>0</v>
      </c>
      <c r="V271" s="721">
        <f t="shared" si="86"/>
        <v>0</v>
      </c>
      <c r="W271" s="722">
        <f t="shared" si="87"/>
        <v>0</v>
      </c>
      <c r="X271" s="442"/>
      <c r="Y271" s="442"/>
      <c r="Z271" s="442"/>
      <c r="AA271" s="442"/>
      <c r="AB271" s="442"/>
      <c r="AC271" s="442"/>
      <c r="AD271" s="442"/>
      <c r="AE271" s="442"/>
      <c r="AF271" s="442"/>
      <c r="AG271" s="442"/>
      <c r="AH271" s="442"/>
      <c r="AI271" s="442"/>
      <c r="AJ271" s="442"/>
      <c r="AK271" s="442"/>
      <c r="AL271" s="442"/>
      <c r="AM271" s="442"/>
      <c r="AN271" s="442"/>
      <c r="AO271" s="442"/>
      <c r="AP271" s="442"/>
      <c r="AQ271" s="442"/>
      <c r="AR271" s="442"/>
      <c r="AS271" s="442"/>
      <c r="AT271" s="442"/>
      <c r="AU271" s="442"/>
      <c r="AV271" s="442"/>
      <c r="AW271" s="442"/>
      <c r="AX271" s="442"/>
      <c r="AY271" s="442"/>
      <c r="AZ271" s="442"/>
    </row>
    <row r="272" spans="2:52" ht="20.100000000000001" hidden="1" customHeight="1" outlineLevel="1">
      <c r="B272" s="434"/>
      <c r="C272" s="1002"/>
      <c r="D272" s="1003"/>
      <c r="E272" s="1003"/>
      <c r="F272" s="1004"/>
      <c r="G272" s="1005"/>
      <c r="H272" s="1006"/>
      <c r="I272" s="1006"/>
      <c r="J272" s="1006"/>
      <c r="K272" s="1007"/>
      <c r="L272" s="715"/>
      <c r="M272" s="715"/>
      <c r="N272" s="715"/>
      <c r="O272" s="715"/>
      <c r="P272" s="715"/>
      <c r="Q272" s="715"/>
      <c r="R272" s="715"/>
      <c r="S272" s="716"/>
      <c r="T272" s="717"/>
      <c r="U272" s="720">
        <f t="shared" si="85"/>
        <v>0</v>
      </c>
      <c r="V272" s="721">
        <f t="shared" si="86"/>
        <v>0</v>
      </c>
      <c r="W272" s="722">
        <f t="shared" si="87"/>
        <v>0</v>
      </c>
      <c r="X272" s="442"/>
      <c r="Y272" s="442"/>
      <c r="Z272" s="442"/>
      <c r="AA272" s="442"/>
      <c r="AB272" s="442"/>
      <c r="AC272" s="442"/>
      <c r="AD272" s="442"/>
      <c r="AE272" s="442"/>
      <c r="AF272" s="442"/>
      <c r="AG272" s="442"/>
      <c r="AH272" s="442"/>
      <c r="AI272" s="442"/>
      <c r="AJ272" s="442"/>
      <c r="AK272" s="442"/>
      <c r="AL272" s="442"/>
      <c r="AM272" s="442"/>
      <c r="AN272" s="442"/>
      <c r="AO272" s="442"/>
      <c r="AP272" s="442"/>
      <c r="AQ272" s="442"/>
      <c r="AR272" s="442"/>
      <c r="AS272" s="442"/>
      <c r="AT272" s="442"/>
      <c r="AU272" s="442"/>
      <c r="AV272" s="442"/>
      <c r="AW272" s="442"/>
      <c r="AX272" s="442"/>
      <c r="AY272" s="442"/>
      <c r="AZ272" s="442"/>
    </row>
    <row r="273" spans="2:52" ht="20.100000000000001" hidden="1" customHeight="1" outlineLevel="1">
      <c r="B273" s="434"/>
      <c r="C273" s="1002"/>
      <c r="D273" s="1003"/>
      <c r="E273" s="1003"/>
      <c r="F273" s="1004"/>
      <c r="G273" s="1005"/>
      <c r="H273" s="1006"/>
      <c r="I273" s="1006"/>
      <c r="J273" s="1006"/>
      <c r="K273" s="1007"/>
      <c r="L273" s="715"/>
      <c r="M273" s="715"/>
      <c r="N273" s="715"/>
      <c r="O273" s="715"/>
      <c r="P273" s="715"/>
      <c r="Q273" s="715"/>
      <c r="R273" s="715"/>
      <c r="S273" s="716"/>
      <c r="T273" s="717"/>
      <c r="U273" s="720">
        <f t="shared" si="85"/>
        <v>0</v>
      </c>
      <c r="V273" s="721">
        <f t="shared" si="86"/>
        <v>0</v>
      </c>
      <c r="W273" s="722">
        <f t="shared" si="87"/>
        <v>0</v>
      </c>
      <c r="X273" s="442"/>
      <c r="Y273" s="442"/>
      <c r="Z273" s="442"/>
      <c r="AA273" s="442"/>
      <c r="AB273" s="442"/>
      <c r="AC273" s="442"/>
      <c r="AD273" s="442"/>
      <c r="AE273" s="442"/>
      <c r="AF273" s="442"/>
      <c r="AG273" s="442"/>
      <c r="AH273" s="442"/>
      <c r="AI273" s="442"/>
      <c r="AJ273" s="442"/>
      <c r="AK273" s="442"/>
      <c r="AL273" s="442"/>
      <c r="AM273" s="442"/>
      <c r="AN273" s="442"/>
      <c r="AO273" s="442"/>
      <c r="AP273" s="442"/>
      <c r="AQ273" s="442"/>
      <c r="AR273" s="442"/>
      <c r="AS273" s="442"/>
      <c r="AT273" s="442"/>
      <c r="AU273" s="442"/>
      <c r="AV273" s="442"/>
      <c r="AW273" s="442"/>
      <c r="AX273" s="442"/>
      <c r="AY273" s="442"/>
      <c r="AZ273" s="442"/>
    </row>
    <row r="274" spans="2:52" ht="20.100000000000001" hidden="1" customHeight="1" outlineLevel="1">
      <c r="B274" s="434"/>
      <c r="C274" s="1002"/>
      <c r="D274" s="1003"/>
      <c r="E274" s="1003"/>
      <c r="F274" s="1004"/>
      <c r="G274" s="1005"/>
      <c r="H274" s="1006"/>
      <c r="I274" s="1006"/>
      <c r="J274" s="1006"/>
      <c r="K274" s="1007"/>
      <c r="L274" s="715"/>
      <c r="M274" s="715"/>
      <c r="N274" s="715"/>
      <c r="O274" s="715"/>
      <c r="P274" s="715"/>
      <c r="Q274" s="715"/>
      <c r="R274" s="715"/>
      <c r="S274" s="716"/>
      <c r="T274" s="717"/>
      <c r="U274" s="720">
        <f t="shared" si="85"/>
        <v>0</v>
      </c>
      <c r="V274" s="721">
        <f t="shared" si="86"/>
        <v>0</v>
      </c>
      <c r="W274" s="722">
        <f t="shared" si="87"/>
        <v>0</v>
      </c>
      <c r="X274" s="442"/>
      <c r="Y274" s="442"/>
      <c r="Z274" s="442"/>
      <c r="AA274" s="442"/>
      <c r="AB274" s="442"/>
      <c r="AC274" s="442"/>
      <c r="AD274" s="442"/>
      <c r="AE274" s="442"/>
      <c r="AF274" s="442"/>
      <c r="AG274" s="442"/>
      <c r="AH274" s="442"/>
      <c r="AI274" s="442"/>
      <c r="AJ274" s="442"/>
      <c r="AK274" s="442"/>
      <c r="AL274" s="442"/>
      <c r="AM274" s="442"/>
      <c r="AN274" s="442"/>
      <c r="AO274" s="442"/>
      <c r="AP274" s="442"/>
      <c r="AQ274" s="442"/>
      <c r="AR274" s="442"/>
      <c r="AS274" s="442"/>
      <c r="AT274" s="442"/>
      <c r="AU274" s="442"/>
      <c r="AV274" s="442"/>
      <c r="AW274" s="442"/>
      <c r="AX274" s="442"/>
      <c r="AY274" s="442"/>
      <c r="AZ274" s="442"/>
    </row>
    <row r="275" spans="2:52" ht="20.100000000000001" hidden="1" customHeight="1" outlineLevel="1">
      <c r="B275" s="434"/>
      <c r="C275" s="1002"/>
      <c r="D275" s="1003"/>
      <c r="E275" s="1003"/>
      <c r="F275" s="1004"/>
      <c r="G275" s="1005"/>
      <c r="H275" s="1006"/>
      <c r="I275" s="1006"/>
      <c r="J275" s="1006"/>
      <c r="K275" s="1007"/>
      <c r="L275" s="715"/>
      <c r="M275" s="715"/>
      <c r="N275" s="715"/>
      <c r="O275" s="715"/>
      <c r="P275" s="715"/>
      <c r="Q275" s="715"/>
      <c r="R275" s="715"/>
      <c r="S275" s="716"/>
      <c r="T275" s="717"/>
      <c r="U275" s="720">
        <f t="shared" si="85"/>
        <v>0</v>
      </c>
      <c r="V275" s="721">
        <f t="shared" si="86"/>
        <v>0</v>
      </c>
      <c r="W275" s="722">
        <f t="shared" si="87"/>
        <v>0</v>
      </c>
      <c r="X275" s="442"/>
      <c r="Y275" s="442"/>
      <c r="Z275" s="442"/>
      <c r="AA275" s="442"/>
      <c r="AB275" s="442"/>
      <c r="AC275" s="442"/>
      <c r="AD275" s="442"/>
      <c r="AE275" s="442"/>
      <c r="AF275" s="442"/>
      <c r="AG275" s="442"/>
      <c r="AH275" s="442"/>
      <c r="AI275" s="442"/>
      <c r="AJ275" s="442"/>
      <c r="AK275" s="442"/>
      <c r="AL275" s="442"/>
      <c r="AM275" s="442"/>
      <c r="AN275" s="442"/>
      <c r="AO275" s="442"/>
      <c r="AP275" s="442"/>
      <c r="AQ275" s="442"/>
      <c r="AR275" s="442"/>
      <c r="AS275" s="442"/>
      <c r="AT275" s="442"/>
      <c r="AU275" s="442"/>
      <c r="AV275" s="442"/>
      <c r="AW275" s="442"/>
      <c r="AX275" s="442"/>
      <c r="AY275" s="442"/>
      <c r="AZ275" s="442"/>
    </row>
    <row r="276" spans="2:52" s="19" customFormat="1" ht="9.9499999999999993" hidden="1" customHeight="1" outlineLevel="1">
      <c r="B276" s="435"/>
      <c r="C276" s="437"/>
      <c r="D276" s="437"/>
      <c r="E276" s="437"/>
      <c r="F276" s="437"/>
      <c r="G276" s="666"/>
      <c r="H276" s="666"/>
      <c r="I276" s="666"/>
      <c r="J276" s="666"/>
      <c r="K276" s="666"/>
      <c r="L276" s="438"/>
      <c r="M276" s="438"/>
      <c r="N276" s="438"/>
      <c r="O276" s="438"/>
      <c r="P276" s="438"/>
      <c r="Q276" s="438"/>
      <c r="R276" s="438"/>
      <c r="S276" s="438"/>
      <c r="T276" s="439"/>
      <c r="U276" s="439"/>
      <c r="V276" s="439"/>
      <c r="W276" s="667"/>
      <c r="X276" s="668"/>
      <c r="Y276" s="668"/>
      <c r="Z276" s="668"/>
      <c r="AA276" s="668"/>
      <c r="AB276" s="668"/>
      <c r="AC276" s="668"/>
      <c r="AD276" s="668"/>
      <c r="AE276" s="668"/>
      <c r="AF276" s="668"/>
      <c r="AG276" s="668"/>
      <c r="AH276" s="668"/>
      <c r="AI276" s="668"/>
      <c r="AJ276" s="668"/>
      <c r="AK276" s="668"/>
      <c r="AL276" s="668"/>
      <c r="AM276" s="668"/>
      <c r="AN276" s="668"/>
      <c r="AO276" s="668"/>
      <c r="AP276" s="668"/>
      <c r="AQ276" s="668"/>
      <c r="AR276" s="668"/>
      <c r="AS276" s="668"/>
      <c r="AT276" s="668"/>
      <c r="AU276" s="668"/>
      <c r="AV276" s="668"/>
      <c r="AW276" s="668"/>
      <c r="AX276" s="668"/>
      <c r="AY276" s="668"/>
      <c r="AZ276" s="668"/>
    </row>
    <row r="277" spans="2:52" ht="20.100000000000001" customHeight="1" collapsed="1">
      <c r="B277" s="32">
        <f>B265+1</f>
        <v>23</v>
      </c>
      <c r="C277" s="1013"/>
      <c r="D277" s="1014"/>
      <c r="E277" s="1014"/>
      <c r="F277" s="1015"/>
      <c r="G277" s="1016"/>
      <c r="H277" s="1017"/>
      <c r="I277" s="1017"/>
      <c r="J277" s="1017"/>
      <c r="K277" s="1018"/>
      <c r="L277" s="701">
        <f t="shared" ref="L277:R277" si="88">SUM(L278:L287)</f>
        <v>0</v>
      </c>
      <c r="M277" s="702">
        <f t="shared" si="88"/>
        <v>0</v>
      </c>
      <c r="N277" s="703">
        <f t="shared" si="88"/>
        <v>0</v>
      </c>
      <c r="O277" s="703">
        <f t="shared" si="88"/>
        <v>0</v>
      </c>
      <c r="P277" s="702">
        <f t="shared" si="88"/>
        <v>0</v>
      </c>
      <c r="Q277" s="704">
        <f t="shared" si="88"/>
        <v>0</v>
      </c>
      <c r="R277" s="701">
        <f t="shared" si="88"/>
        <v>0</v>
      </c>
      <c r="S277" s="705">
        <v>1</v>
      </c>
      <c r="T277" s="706">
        <f>(S278*T278)+(S279*T279)+(S280*T280)+(S281*T281)+(S282*T282)+(S283*T283)+(S284*T284)+(S285*T285)+(S286*T286)+(S287*T287)</f>
        <v>0</v>
      </c>
      <c r="U277" s="665">
        <f t="shared" ref="U277:U287" si="89">S277*T277*(1+MGKZ)*(1+Gewinn)*(1+Sicherheit)</f>
        <v>0</v>
      </c>
      <c r="V277" s="643">
        <f t="shared" ref="V277:V287" si="90">R277*Fertigung</f>
        <v>0</v>
      </c>
      <c r="W277" s="50">
        <f t="shared" ref="W277:W287" si="91">L277*$E$6+M277*$M$6+N277*$M$7+O277*$M$8+P277*$E$7+Q277*$M$9+U277+V277</f>
        <v>0</v>
      </c>
      <c r="X277" s="442"/>
      <c r="Y277" s="442"/>
      <c r="Z277" s="442"/>
      <c r="AA277" s="442"/>
      <c r="AB277" s="442"/>
      <c r="AC277" s="442"/>
      <c r="AD277" s="442"/>
      <c r="AE277" s="442"/>
      <c r="AF277" s="442"/>
      <c r="AG277" s="442"/>
      <c r="AH277" s="442"/>
      <c r="AI277" s="442"/>
      <c r="AJ277" s="442"/>
      <c r="AK277" s="442"/>
      <c r="AL277" s="442"/>
      <c r="AM277" s="442"/>
      <c r="AN277" s="442"/>
      <c r="AO277" s="442"/>
      <c r="AP277" s="442"/>
      <c r="AQ277" s="442"/>
      <c r="AR277" s="442"/>
      <c r="AS277" s="442"/>
      <c r="AT277" s="442"/>
      <c r="AU277" s="442"/>
      <c r="AV277" s="442"/>
      <c r="AW277" s="442"/>
      <c r="AX277" s="442"/>
      <c r="AY277" s="442"/>
      <c r="AZ277" s="442"/>
    </row>
    <row r="278" spans="2:52" ht="20.100000000000001" hidden="1" customHeight="1" outlineLevel="1">
      <c r="B278" s="433"/>
      <c r="C278" s="1002"/>
      <c r="D278" s="1003"/>
      <c r="E278" s="1003"/>
      <c r="F278" s="1004"/>
      <c r="G278" s="1005"/>
      <c r="H278" s="1006"/>
      <c r="I278" s="1006"/>
      <c r="J278" s="1006"/>
      <c r="K278" s="1007"/>
      <c r="L278" s="715"/>
      <c r="M278" s="715"/>
      <c r="N278" s="715"/>
      <c r="O278" s="715"/>
      <c r="P278" s="715"/>
      <c r="Q278" s="715"/>
      <c r="R278" s="715"/>
      <c r="S278" s="716"/>
      <c r="T278" s="717"/>
      <c r="U278" s="720">
        <f t="shared" si="89"/>
        <v>0</v>
      </c>
      <c r="V278" s="721">
        <f t="shared" si="90"/>
        <v>0</v>
      </c>
      <c r="W278" s="722">
        <f t="shared" si="91"/>
        <v>0</v>
      </c>
      <c r="X278" s="442"/>
      <c r="Y278" s="442"/>
      <c r="Z278" s="442"/>
      <c r="AA278" s="442"/>
      <c r="AB278" s="442"/>
      <c r="AC278" s="442"/>
      <c r="AD278" s="442"/>
      <c r="AE278" s="442"/>
      <c r="AF278" s="442"/>
      <c r="AG278" s="442"/>
      <c r="AH278" s="442"/>
      <c r="AI278" s="442"/>
      <c r="AJ278" s="442"/>
      <c r="AK278" s="442"/>
      <c r="AL278" s="442"/>
      <c r="AM278" s="442"/>
      <c r="AN278" s="442"/>
      <c r="AO278" s="442"/>
      <c r="AP278" s="442"/>
      <c r="AQ278" s="442"/>
      <c r="AR278" s="442"/>
      <c r="AS278" s="442"/>
      <c r="AT278" s="442"/>
      <c r="AU278" s="442"/>
      <c r="AV278" s="442"/>
      <c r="AW278" s="442"/>
      <c r="AX278" s="442"/>
      <c r="AY278" s="442"/>
      <c r="AZ278" s="442"/>
    </row>
    <row r="279" spans="2:52" ht="20.100000000000001" hidden="1" customHeight="1" outlineLevel="1">
      <c r="B279" s="434"/>
      <c r="C279" s="1002"/>
      <c r="D279" s="1003"/>
      <c r="E279" s="1003"/>
      <c r="F279" s="1004"/>
      <c r="G279" s="1005"/>
      <c r="H279" s="1006"/>
      <c r="I279" s="1006"/>
      <c r="J279" s="1006"/>
      <c r="K279" s="1007"/>
      <c r="L279" s="715"/>
      <c r="M279" s="715"/>
      <c r="N279" s="715"/>
      <c r="O279" s="715"/>
      <c r="P279" s="715"/>
      <c r="Q279" s="715"/>
      <c r="R279" s="715"/>
      <c r="S279" s="716"/>
      <c r="T279" s="717"/>
      <c r="U279" s="720">
        <f t="shared" si="89"/>
        <v>0</v>
      </c>
      <c r="V279" s="721">
        <f t="shared" si="90"/>
        <v>0</v>
      </c>
      <c r="W279" s="722">
        <f t="shared" si="91"/>
        <v>0</v>
      </c>
      <c r="X279" s="442"/>
      <c r="Y279" s="442"/>
      <c r="Z279" s="442"/>
      <c r="AA279" s="442"/>
      <c r="AB279" s="442"/>
      <c r="AC279" s="442"/>
      <c r="AD279" s="442"/>
      <c r="AE279" s="442"/>
      <c r="AF279" s="442"/>
      <c r="AG279" s="442"/>
      <c r="AH279" s="442"/>
      <c r="AI279" s="442"/>
      <c r="AJ279" s="442"/>
      <c r="AK279" s="442"/>
      <c r="AL279" s="442"/>
      <c r="AM279" s="442"/>
      <c r="AN279" s="442"/>
      <c r="AO279" s="442"/>
      <c r="AP279" s="442"/>
      <c r="AQ279" s="442"/>
      <c r="AR279" s="442"/>
      <c r="AS279" s="442"/>
      <c r="AT279" s="442"/>
      <c r="AU279" s="442"/>
      <c r="AV279" s="442"/>
      <c r="AW279" s="442"/>
      <c r="AX279" s="442"/>
      <c r="AY279" s="442"/>
      <c r="AZ279" s="442"/>
    </row>
    <row r="280" spans="2:52" ht="20.100000000000001" hidden="1" customHeight="1" outlineLevel="1">
      <c r="B280" s="434"/>
      <c r="C280" s="1002"/>
      <c r="D280" s="1003"/>
      <c r="E280" s="1003"/>
      <c r="F280" s="1004"/>
      <c r="G280" s="1005"/>
      <c r="H280" s="1006"/>
      <c r="I280" s="1006"/>
      <c r="J280" s="1006"/>
      <c r="K280" s="1007"/>
      <c r="L280" s="715"/>
      <c r="M280" s="715"/>
      <c r="N280" s="715"/>
      <c r="O280" s="715"/>
      <c r="P280" s="715"/>
      <c r="Q280" s="715"/>
      <c r="R280" s="715"/>
      <c r="S280" s="716"/>
      <c r="T280" s="717"/>
      <c r="U280" s="720">
        <f t="shared" si="89"/>
        <v>0</v>
      </c>
      <c r="V280" s="721">
        <f t="shared" si="90"/>
        <v>0</v>
      </c>
      <c r="W280" s="722">
        <f t="shared" si="91"/>
        <v>0</v>
      </c>
      <c r="X280" s="442"/>
      <c r="Y280" s="442"/>
      <c r="Z280" s="442"/>
      <c r="AA280" s="442"/>
      <c r="AB280" s="442"/>
      <c r="AC280" s="442"/>
      <c r="AD280" s="442"/>
      <c r="AE280" s="442"/>
      <c r="AF280" s="442"/>
      <c r="AG280" s="442"/>
      <c r="AH280" s="442"/>
      <c r="AI280" s="442"/>
      <c r="AJ280" s="442"/>
      <c r="AK280" s="442"/>
      <c r="AL280" s="442"/>
      <c r="AM280" s="442"/>
      <c r="AN280" s="442"/>
      <c r="AO280" s="442"/>
      <c r="AP280" s="442"/>
      <c r="AQ280" s="442"/>
      <c r="AR280" s="442"/>
      <c r="AS280" s="442"/>
      <c r="AT280" s="442"/>
      <c r="AU280" s="442"/>
      <c r="AV280" s="442"/>
      <c r="AW280" s="442"/>
      <c r="AX280" s="442"/>
      <c r="AY280" s="442"/>
      <c r="AZ280" s="442"/>
    </row>
    <row r="281" spans="2:52" ht="20.100000000000001" hidden="1" customHeight="1" outlineLevel="1">
      <c r="B281" s="434"/>
      <c r="C281" s="1002"/>
      <c r="D281" s="1003"/>
      <c r="E281" s="1003"/>
      <c r="F281" s="1004"/>
      <c r="G281" s="1005"/>
      <c r="H281" s="1006"/>
      <c r="I281" s="1006"/>
      <c r="J281" s="1006"/>
      <c r="K281" s="1007"/>
      <c r="L281" s="715"/>
      <c r="M281" s="715"/>
      <c r="N281" s="715"/>
      <c r="O281" s="715"/>
      <c r="P281" s="715"/>
      <c r="Q281" s="715"/>
      <c r="R281" s="715"/>
      <c r="S281" s="716"/>
      <c r="T281" s="717"/>
      <c r="U281" s="720">
        <f t="shared" si="89"/>
        <v>0</v>
      </c>
      <c r="V281" s="721">
        <f t="shared" si="90"/>
        <v>0</v>
      </c>
      <c r="W281" s="722">
        <f t="shared" si="91"/>
        <v>0</v>
      </c>
      <c r="X281" s="442"/>
      <c r="Y281" s="442"/>
      <c r="Z281" s="442"/>
      <c r="AA281" s="442"/>
      <c r="AB281" s="442"/>
      <c r="AC281" s="442"/>
      <c r="AD281" s="442"/>
      <c r="AE281" s="442"/>
      <c r="AF281" s="442"/>
      <c r="AG281" s="442"/>
      <c r="AH281" s="442"/>
      <c r="AI281" s="442"/>
      <c r="AJ281" s="442"/>
      <c r="AK281" s="442"/>
      <c r="AL281" s="442"/>
      <c r="AM281" s="442"/>
      <c r="AN281" s="442"/>
      <c r="AO281" s="442"/>
      <c r="AP281" s="442"/>
      <c r="AQ281" s="442"/>
      <c r="AR281" s="442"/>
      <c r="AS281" s="442"/>
      <c r="AT281" s="442"/>
      <c r="AU281" s="442"/>
      <c r="AV281" s="442"/>
      <c r="AW281" s="442"/>
      <c r="AX281" s="442"/>
      <c r="AY281" s="442"/>
      <c r="AZ281" s="442"/>
    </row>
    <row r="282" spans="2:52" ht="20.100000000000001" hidden="1" customHeight="1" outlineLevel="1">
      <c r="B282" s="434"/>
      <c r="C282" s="1002"/>
      <c r="D282" s="1003"/>
      <c r="E282" s="1003"/>
      <c r="F282" s="1004"/>
      <c r="G282" s="1005"/>
      <c r="H282" s="1006"/>
      <c r="I282" s="1006"/>
      <c r="J282" s="1006"/>
      <c r="K282" s="1007"/>
      <c r="L282" s="715"/>
      <c r="M282" s="715"/>
      <c r="N282" s="715"/>
      <c r="O282" s="715"/>
      <c r="P282" s="715"/>
      <c r="Q282" s="715"/>
      <c r="R282" s="715"/>
      <c r="S282" s="716"/>
      <c r="T282" s="717"/>
      <c r="U282" s="720">
        <f t="shared" si="89"/>
        <v>0</v>
      </c>
      <c r="V282" s="721">
        <f t="shared" si="90"/>
        <v>0</v>
      </c>
      <c r="W282" s="722">
        <f t="shared" si="91"/>
        <v>0</v>
      </c>
      <c r="X282" s="442"/>
      <c r="Y282" s="442"/>
      <c r="Z282" s="442"/>
      <c r="AA282" s="442"/>
      <c r="AB282" s="442"/>
      <c r="AC282" s="442"/>
      <c r="AD282" s="442"/>
      <c r="AE282" s="442"/>
      <c r="AF282" s="442"/>
      <c r="AG282" s="442"/>
      <c r="AH282" s="442"/>
      <c r="AI282" s="442"/>
      <c r="AJ282" s="442"/>
      <c r="AK282" s="442"/>
      <c r="AL282" s="442"/>
      <c r="AM282" s="442"/>
      <c r="AN282" s="442"/>
      <c r="AO282" s="442"/>
      <c r="AP282" s="442"/>
      <c r="AQ282" s="442"/>
      <c r="AR282" s="442"/>
      <c r="AS282" s="442"/>
      <c r="AT282" s="442"/>
      <c r="AU282" s="442"/>
      <c r="AV282" s="442"/>
      <c r="AW282" s="442"/>
      <c r="AX282" s="442"/>
      <c r="AY282" s="442"/>
      <c r="AZ282" s="442"/>
    </row>
    <row r="283" spans="2:52" ht="20.100000000000001" hidden="1" customHeight="1" outlineLevel="1">
      <c r="B283" s="434"/>
      <c r="C283" s="1002"/>
      <c r="D283" s="1003"/>
      <c r="E283" s="1003"/>
      <c r="F283" s="1004"/>
      <c r="G283" s="1005"/>
      <c r="H283" s="1006"/>
      <c r="I283" s="1006"/>
      <c r="J283" s="1006"/>
      <c r="K283" s="1007"/>
      <c r="L283" s="715"/>
      <c r="M283" s="715"/>
      <c r="N283" s="715"/>
      <c r="O283" s="715"/>
      <c r="P283" s="715"/>
      <c r="Q283" s="715"/>
      <c r="R283" s="715"/>
      <c r="S283" s="716"/>
      <c r="T283" s="717"/>
      <c r="U283" s="720">
        <f t="shared" si="89"/>
        <v>0</v>
      </c>
      <c r="V283" s="721">
        <f t="shared" si="90"/>
        <v>0</v>
      </c>
      <c r="W283" s="722">
        <f t="shared" si="91"/>
        <v>0</v>
      </c>
      <c r="X283" s="442"/>
      <c r="Y283" s="442"/>
      <c r="Z283" s="442"/>
      <c r="AA283" s="442"/>
      <c r="AB283" s="442"/>
      <c r="AC283" s="442"/>
      <c r="AD283" s="442"/>
      <c r="AE283" s="442"/>
      <c r="AF283" s="442"/>
      <c r="AG283" s="442"/>
      <c r="AH283" s="442"/>
      <c r="AI283" s="442"/>
      <c r="AJ283" s="442"/>
      <c r="AK283" s="442"/>
      <c r="AL283" s="442"/>
      <c r="AM283" s="442"/>
      <c r="AN283" s="442"/>
      <c r="AO283" s="442"/>
      <c r="AP283" s="442"/>
      <c r="AQ283" s="442"/>
      <c r="AR283" s="442"/>
      <c r="AS283" s="442"/>
      <c r="AT283" s="442"/>
      <c r="AU283" s="442"/>
      <c r="AV283" s="442"/>
      <c r="AW283" s="442"/>
      <c r="AX283" s="442"/>
      <c r="AY283" s="442"/>
      <c r="AZ283" s="442"/>
    </row>
    <row r="284" spans="2:52" ht="20.100000000000001" hidden="1" customHeight="1" outlineLevel="1">
      <c r="B284" s="434"/>
      <c r="C284" s="1002"/>
      <c r="D284" s="1003"/>
      <c r="E284" s="1003"/>
      <c r="F284" s="1004"/>
      <c r="G284" s="1005"/>
      <c r="H284" s="1006"/>
      <c r="I284" s="1006"/>
      <c r="J284" s="1006"/>
      <c r="K284" s="1007"/>
      <c r="L284" s="715"/>
      <c r="M284" s="715"/>
      <c r="N284" s="715"/>
      <c r="O284" s="715"/>
      <c r="P284" s="715"/>
      <c r="Q284" s="715"/>
      <c r="R284" s="715"/>
      <c r="S284" s="716"/>
      <c r="T284" s="717"/>
      <c r="U284" s="720">
        <f t="shared" si="89"/>
        <v>0</v>
      </c>
      <c r="V284" s="721">
        <f t="shared" si="90"/>
        <v>0</v>
      </c>
      <c r="W284" s="722">
        <f t="shared" si="91"/>
        <v>0</v>
      </c>
      <c r="X284" s="442"/>
      <c r="Y284" s="442"/>
      <c r="Z284" s="442"/>
      <c r="AA284" s="442"/>
      <c r="AB284" s="442"/>
      <c r="AC284" s="442"/>
      <c r="AD284" s="442"/>
      <c r="AE284" s="442"/>
      <c r="AF284" s="442"/>
      <c r="AG284" s="442"/>
      <c r="AH284" s="442"/>
      <c r="AI284" s="442"/>
      <c r="AJ284" s="442"/>
      <c r="AK284" s="442"/>
      <c r="AL284" s="442"/>
      <c r="AM284" s="442"/>
      <c r="AN284" s="442"/>
      <c r="AO284" s="442"/>
      <c r="AP284" s="442"/>
      <c r="AQ284" s="442"/>
      <c r="AR284" s="442"/>
      <c r="AS284" s="442"/>
      <c r="AT284" s="442"/>
      <c r="AU284" s="442"/>
      <c r="AV284" s="442"/>
      <c r="AW284" s="442"/>
      <c r="AX284" s="442"/>
      <c r="AY284" s="442"/>
      <c r="AZ284" s="442"/>
    </row>
    <row r="285" spans="2:52" ht="20.100000000000001" hidden="1" customHeight="1" outlineLevel="1">
      <c r="B285" s="434"/>
      <c r="C285" s="1002"/>
      <c r="D285" s="1003"/>
      <c r="E285" s="1003"/>
      <c r="F285" s="1004"/>
      <c r="G285" s="1005"/>
      <c r="H285" s="1006"/>
      <c r="I285" s="1006"/>
      <c r="J285" s="1006"/>
      <c r="K285" s="1007"/>
      <c r="L285" s="715"/>
      <c r="M285" s="715"/>
      <c r="N285" s="715"/>
      <c r="O285" s="715"/>
      <c r="P285" s="715"/>
      <c r="Q285" s="715"/>
      <c r="R285" s="715"/>
      <c r="S285" s="716"/>
      <c r="T285" s="717"/>
      <c r="U285" s="720">
        <f t="shared" si="89"/>
        <v>0</v>
      </c>
      <c r="V285" s="721">
        <f t="shared" si="90"/>
        <v>0</v>
      </c>
      <c r="W285" s="722">
        <f t="shared" si="91"/>
        <v>0</v>
      </c>
      <c r="X285" s="442"/>
      <c r="Y285" s="442"/>
      <c r="Z285" s="442"/>
      <c r="AA285" s="442"/>
      <c r="AB285" s="442"/>
      <c r="AC285" s="442"/>
      <c r="AD285" s="442"/>
      <c r="AE285" s="442"/>
      <c r="AF285" s="442"/>
      <c r="AG285" s="442"/>
      <c r="AH285" s="442"/>
      <c r="AI285" s="442"/>
      <c r="AJ285" s="442"/>
      <c r="AK285" s="442"/>
      <c r="AL285" s="442"/>
      <c r="AM285" s="442"/>
      <c r="AN285" s="442"/>
      <c r="AO285" s="442"/>
      <c r="AP285" s="442"/>
      <c r="AQ285" s="442"/>
      <c r="AR285" s="442"/>
      <c r="AS285" s="442"/>
      <c r="AT285" s="442"/>
      <c r="AU285" s="442"/>
      <c r="AV285" s="442"/>
      <c r="AW285" s="442"/>
      <c r="AX285" s="442"/>
      <c r="AY285" s="442"/>
      <c r="AZ285" s="442"/>
    </row>
    <row r="286" spans="2:52" ht="20.100000000000001" hidden="1" customHeight="1" outlineLevel="1">
      <c r="B286" s="434"/>
      <c r="C286" s="1002"/>
      <c r="D286" s="1003"/>
      <c r="E286" s="1003"/>
      <c r="F286" s="1004"/>
      <c r="G286" s="1005"/>
      <c r="H286" s="1006"/>
      <c r="I286" s="1006"/>
      <c r="J286" s="1006"/>
      <c r="K286" s="1007"/>
      <c r="L286" s="715"/>
      <c r="M286" s="715"/>
      <c r="N286" s="715"/>
      <c r="O286" s="715"/>
      <c r="P286" s="715"/>
      <c r="Q286" s="715"/>
      <c r="R286" s="715"/>
      <c r="S286" s="716"/>
      <c r="T286" s="717"/>
      <c r="U286" s="720">
        <f t="shared" si="89"/>
        <v>0</v>
      </c>
      <c r="V286" s="721">
        <f t="shared" si="90"/>
        <v>0</v>
      </c>
      <c r="W286" s="722">
        <f t="shared" si="91"/>
        <v>0</v>
      </c>
      <c r="X286" s="442"/>
      <c r="Y286" s="442"/>
      <c r="Z286" s="442"/>
      <c r="AA286" s="442"/>
      <c r="AB286" s="442"/>
      <c r="AC286" s="442"/>
      <c r="AD286" s="442"/>
      <c r="AE286" s="442"/>
      <c r="AF286" s="442"/>
      <c r="AG286" s="442"/>
      <c r="AH286" s="442"/>
      <c r="AI286" s="442"/>
      <c r="AJ286" s="442"/>
      <c r="AK286" s="442"/>
      <c r="AL286" s="442"/>
      <c r="AM286" s="442"/>
      <c r="AN286" s="442"/>
      <c r="AO286" s="442"/>
      <c r="AP286" s="442"/>
      <c r="AQ286" s="442"/>
      <c r="AR286" s="442"/>
      <c r="AS286" s="442"/>
      <c r="AT286" s="442"/>
      <c r="AU286" s="442"/>
      <c r="AV286" s="442"/>
      <c r="AW286" s="442"/>
      <c r="AX286" s="442"/>
      <c r="AY286" s="442"/>
      <c r="AZ286" s="442"/>
    </row>
    <row r="287" spans="2:52" ht="20.100000000000001" hidden="1" customHeight="1" outlineLevel="1">
      <c r="B287" s="434"/>
      <c r="C287" s="1002"/>
      <c r="D287" s="1003"/>
      <c r="E287" s="1003"/>
      <c r="F287" s="1004"/>
      <c r="G287" s="1005"/>
      <c r="H287" s="1006"/>
      <c r="I287" s="1006"/>
      <c r="J287" s="1006"/>
      <c r="K287" s="1007"/>
      <c r="L287" s="715"/>
      <c r="M287" s="715"/>
      <c r="N287" s="715"/>
      <c r="O287" s="715"/>
      <c r="P287" s="715"/>
      <c r="Q287" s="715"/>
      <c r="R287" s="715"/>
      <c r="S287" s="716"/>
      <c r="T287" s="717"/>
      <c r="U287" s="720">
        <f t="shared" si="89"/>
        <v>0</v>
      </c>
      <c r="V287" s="721">
        <f t="shared" si="90"/>
        <v>0</v>
      </c>
      <c r="W287" s="722">
        <f t="shared" si="91"/>
        <v>0</v>
      </c>
      <c r="X287" s="442"/>
      <c r="Y287" s="442"/>
      <c r="Z287" s="442"/>
      <c r="AA287" s="442"/>
      <c r="AB287" s="442"/>
      <c r="AC287" s="442"/>
      <c r="AD287" s="442"/>
      <c r="AE287" s="442"/>
      <c r="AF287" s="442"/>
      <c r="AG287" s="442"/>
      <c r="AH287" s="442"/>
      <c r="AI287" s="442"/>
      <c r="AJ287" s="442"/>
      <c r="AK287" s="442"/>
      <c r="AL287" s="442"/>
      <c r="AM287" s="442"/>
      <c r="AN287" s="442"/>
      <c r="AO287" s="442"/>
      <c r="AP287" s="442"/>
      <c r="AQ287" s="442"/>
      <c r="AR287" s="442"/>
      <c r="AS287" s="442"/>
      <c r="AT287" s="442"/>
      <c r="AU287" s="442"/>
      <c r="AV287" s="442"/>
      <c r="AW287" s="442"/>
      <c r="AX287" s="442"/>
      <c r="AY287" s="442"/>
      <c r="AZ287" s="442"/>
    </row>
    <row r="288" spans="2:52" s="19" customFormat="1" ht="9.9499999999999993" hidden="1" customHeight="1" outlineLevel="1">
      <c r="B288" s="435"/>
      <c r="C288" s="437"/>
      <c r="D288" s="437"/>
      <c r="E288" s="437"/>
      <c r="F288" s="437"/>
      <c r="G288" s="666"/>
      <c r="H288" s="666"/>
      <c r="I288" s="666"/>
      <c r="J288" s="666"/>
      <c r="K288" s="666"/>
      <c r="L288" s="438"/>
      <c r="M288" s="438"/>
      <c r="N288" s="438"/>
      <c r="O288" s="438"/>
      <c r="P288" s="438"/>
      <c r="Q288" s="438"/>
      <c r="R288" s="438"/>
      <c r="S288" s="438"/>
      <c r="T288" s="439"/>
      <c r="U288" s="439"/>
      <c r="V288" s="439"/>
      <c r="W288" s="667"/>
      <c r="X288" s="668"/>
      <c r="Y288" s="668"/>
      <c r="Z288" s="668"/>
      <c r="AA288" s="668"/>
      <c r="AB288" s="668"/>
      <c r="AC288" s="668"/>
      <c r="AD288" s="668"/>
      <c r="AE288" s="668"/>
      <c r="AF288" s="668"/>
      <c r="AG288" s="668"/>
      <c r="AH288" s="668"/>
      <c r="AI288" s="668"/>
      <c r="AJ288" s="668"/>
      <c r="AK288" s="668"/>
      <c r="AL288" s="668"/>
      <c r="AM288" s="668"/>
      <c r="AN288" s="668"/>
      <c r="AO288" s="668"/>
      <c r="AP288" s="668"/>
      <c r="AQ288" s="668"/>
      <c r="AR288" s="668"/>
      <c r="AS288" s="668"/>
      <c r="AT288" s="668"/>
      <c r="AU288" s="668"/>
      <c r="AV288" s="668"/>
      <c r="AW288" s="668"/>
      <c r="AX288" s="668"/>
      <c r="AY288" s="668"/>
      <c r="AZ288" s="668"/>
    </row>
    <row r="289" spans="2:52" ht="20.100000000000001" customHeight="1" collapsed="1">
      <c r="B289" s="32">
        <f>B277+1</f>
        <v>24</v>
      </c>
      <c r="C289" s="1013"/>
      <c r="D289" s="1014"/>
      <c r="E289" s="1014"/>
      <c r="F289" s="1015"/>
      <c r="G289" s="1016"/>
      <c r="H289" s="1017"/>
      <c r="I289" s="1017"/>
      <c r="J289" s="1017"/>
      <c r="K289" s="1018"/>
      <c r="L289" s="701">
        <f t="shared" ref="L289:R289" si="92">SUM(L290:L299)</f>
        <v>0</v>
      </c>
      <c r="M289" s="702">
        <f t="shared" si="92"/>
        <v>0</v>
      </c>
      <c r="N289" s="703">
        <f t="shared" si="92"/>
        <v>0</v>
      </c>
      <c r="O289" s="703">
        <f t="shared" si="92"/>
        <v>0</v>
      </c>
      <c r="P289" s="702">
        <f t="shared" si="92"/>
        <v>0</v>
      </c>
      <c r="Q289" s="704">
        <f t="shared" si="92"/>
        <v>0</v>
      </c>
      <c r="R289" s="701">
        <f t="shared" si="92"/>
        <v>0</v>
      </c>
      <c r="S289" s="705">
        <v>1</v>
      </c>
      <c r="T289" s="706">
        <f>(S290*T290)+(S291*T291)+(S292*T292)+(S293*T293)+(S294*T294)+(S295*T295)+(S296*T296)+(S297*T297)+(S298*T298)+(S299*T299)</f>
        <v>0</v>
      </c>
      <c r="U289" s="665">
        <f t="shared" ref="U289:U299" si="93">S289*T289*(1+MGKZ)*(1+Gewinn)*(1+Sicherheit)</f>
        <v>0</v>
      </c>
      <c r="V289" s="643">
        <f t="shared" ref="V289:V299" si="94">R289*Fertigung</f>
        <v>0</v>
      </c>
      <c r="W289" s="50">
        <f t="shared" ref="W289:W299" si="95">L289*$E$6+M289*$M$6+N289*$M$7+O289*$M$8+P289*$E$7+Q289*$M$9+U289+V289</f>
        <v>0</v>
      </c>
      <c r="X289" s="442"/>
      <c r="Y289" s="442"/>
      <c r="Z289" s="442"/>
      <c r="AA289" s="442"/>
      <c r="AB289" s="442"/>
      <c r="AC289" s="442"/>
      <c r="AD289" s="442"/>
      <c r="AE289" s="442"/>
      <c r="AF289" s="442"/>
      <c r="AG289" s="442"/>
      <c r="AH289" s="442"/>
      <c r="AI289" s="442"/>
      <c r="AJ289" s="442"/>
      <c r="AK289" s="442"/>
      <c r="AL289" s="442"/>
      <c r="AM289" s="442"/>
      <c r="AN289" s="442"/>
      <c r="AO289" s="442"/>
      <c r="AP289" s="442"/>
      <c r="AQ289" s="442"/>
      <c r="AR289" s="442"/>
      <c r="AS289" s="442"/>
      <c r="AT289" s="442"/>
      <c r="AU289" s="442"/>
      <c r="AV289" s="442"/>
      <c r="AW289" s="442"/>
      <c r="AX289" s="442"/>
      <c r="AY289" s="442"/>
      <c r="AZ289" s="442"/>
    </row>
    <row r="290" spans="2:52" ht="20.100000000000001" hidden="1" customHeight="1" outlineLevel="1">
      <c r="B290" s="433"/>
      <c r="C290" s="1002"/>
      <c r="D290" s="1003"/>
      <c r="E290" s="1003"/>
      <c r="F290" s="1004"/>
      <c r="G290" s="1005"/>
      <c r="H290" s="1006"/>
      <c r="I290" s="1006"/>
      <c r="J290" s="1006"/>
      <c r="K290" s="1007"/>
      <c r="L290" s="715"/>
      <c r="M290" s="715"/>
      <c r="N290" s="715"/>
      <c r="O290" s="715"/>
      <c r="P290" s="715"/>
      <c r="Q290" s="715"/>
      <c r="R290" s="715"/>
      <c r="S290" s="716"/>
      <c r="T290" s="717"/>
      <c r="U290" s="720">
        <f t="shared" si="93"/>
        <v>0</v>
      </c>
      <c r="V290" s="721">
        <f t="shared" si="94"/>
        <v>0</v>
      </c>
      <c r="W290" s="722">
        <f t="shared" si="95"/>
        <v>0</v>
      </c>
      <c r="X290" s="442"/>
      <c r="Y290" s="442"/>
      <c r="Z290" s="442"/>
      <c r="AA290" s="442"/>
      <c r="AB290" s="442"/>
      <c r="AC290" s="442"/>
      <c r="AD290" s="442"/>
      <c r="AE290" s="442"/>
      <c r="AF290" s="442"/>
      <c r="AG290" s="442"/>
      <c r="AH290" s="442"/>
      <c r="AI290" s="442"/>
      <c r="AJ290" s="442"/>
      <c r="AK290" s="442"/>
      <c r="AL290" s="442"/>
      <c r="AM290" s="442"/>
      <c r="AN290" s="442"/>
      <c r="AO290" s="442"/>
      <c r="AP290" s="442"/>
      <c r="AQ290" s="442"/>
      <c r="AR290" s="442"/>
      <c r="AS290" s="442"/>
      <c r="AT290" s="442"/>
      <c r="AU290" s="442"/>
      <c r="AV290" s="442"/>
      <c r="AW290" s="442"/>
      <c r="AX290" s="442"/>
      <c r="AY290" s="442"/>
      <c r="AZ290" s="442"/>
    </row>
    <row r="291" spans="2:52" ht="20.100000000000001" hidden="1" customHeight="1" outlineLevel="1">
      <c r="B291" s="434"/>
      <c r="C291" s="1002"/>
      <c r="D291" s="1003"/>
      <c r="E291" s="1003"/>
      <c r="F291" s="1004"/>
      <c r="G291" s="1005"/>
      <c r="H291" s="1006"/>
      <c r="I291" s="1006"/>
      <c r="J291" s="1006"/>
      <c r="K291" s="1007"/>
      <c r="L291" s="715"/>
      <c r="M291" s="715"/>
      <c r="N291" s="715"/>
      <c r="O291" s="715"/>
      <c r="P291" s="715"/>
      <c r="Q291" s="715"/>
      <c r="R291" s="715"/>
      <c r="S291" s="716"/>
      <c r="T291" s="717"/>
      <c r="U291" s="720">
        <f t="shared" si="93"/>
        <v>0</v>
      </c>
      <c r="V291" s="721">
        <f t="shared" si="94"/>
        <v>0</v>
      </c>
      <c r="W291" s="722">
        <f t="shared" si="95"/>
        <v>0</v>
      </c>
      <c r="X291" s="442"/>
      <c r="Y291" s="442"/>
      <c r="Z291" s="442"/>
      <c r="AA291" s="442"/>
      <c r="AB291" s="442"/>
      <c r="AC291" s="442"/>
      <c r="AD291" s="442"/>
      <c r="AE291" s="442"/>
      <c r="AF291" s="442"/>
      <c r="AG291" s="442"/>
      <c r="AH291" s="442"/>
      <c r="AI291" s="442"/>
      <c r="AJ291" s="442"/>
      <c r="AK291" s="442"/>
      <c r="AL291" s="442"/>
      <c r="AM291" s="442"/>
      <c r="AN291" s="442"/>
      <c r="AO291" s="442"/>
      <c r="AP291" s="442"/>
      <c r="AQ291" s="442"/>
      <c r="AR291" s="442"/>
      <c r="AS291" s="442"/>
      <c r="AT291" s="442"/>
      <c r="AU291" s="442"/>
      <c r="AV291" s="442"/>
      <c r="AW291" s="442"/>
      <c r="AX291" s="442"/>
      <c r="AY291" s="442"/>
      <c r="AZ291" s="442"/>
    </row>
    <row r="292" spans="2:52" ht="20.100000000000001" hidden="1" customHeight="1" outlineLevel="1">
      <c r="B292" s="434"/>
      <c r="C292" s="1002"/>
      <c r="D292" s="1003"/>
      <c r="E292" s="1003"/>
      <c r="F292" s="1004"/>
      <c r="G292" s="1005"/>
      <c r="H292" s="1006"/>
      <c r="I292" s="1006"/>
      <c r="J292" s="1006"/>
      <c r="K292" s="1007"/>
      <c r="L292" s="715"/>
      <c r="M292" s="715"/>
      <c r="N292" s="715"/>
      <c r="O292" s="715"/>
      <c r="P292" s="715"/>
      <c r="Q292" s="715"/>
      <c r="R292" s="715"/>
      <c r="S292" s="716"/>
      <c r="T292" s="717"/>
      <c r="U292" s="720">
        <f t="shared" si="93"/>
        <v>0</v>
      </c>
      <c r="V292" s="721">
        <f t="shared" si="94"/>
        <v>0</v>
      </c>
      <c r="W292" s="722">
        <f t="shared" si="95"/>
        <v>0</v>
      </c>
      <c r="X292" s="442"/>
      <c r="Y292" s="442"/>
      <c r="Z292" s="442"/>
      <c r="AA292" s="442"/>
      <c r="AB292" s="442"/>
      <c r="AC292" s="442"/>
      <c r="AD292" s="442"/>
      <c r="AE292" s="442"/>
      <c r="AF292" s="442"/>
      <c r="AG292" s="442"/>
      <c r="AH292" s="442"/>
      <c r="AI292" s="442"/>
      <c r="AJ292" s="442"/>
      <c r="AK292" s="442"/>
      <c r="AL292" s="442"/>
      <c r="AM292" s="442"/>
      <c r="AN292" s="442"/>
      <c r="AO292" s="442"/>
      <c r="AP292" s="442"/>
      <c r="AQ292" s="442"/>
      <c r="AR292" s="442"/>
      <c r="AS292" s="442"/>
      <c r="AT292" s="442"/>
      <c r="AU292" s="442"/>
      <c r="AV292" s="442"/>
      <c r="AW292" s="442"/>
      <c r="AX292" s="442"/>
      <c r="AY292" s="442"/>
      <c r="AZ292" s="442"/>
    </row>
    <row r="293" spans="2:52" ht="20.100000000000001" hidden="1" customHeight="1" outlineLevel="1">
      <c r="B293" s="434"/>
      <c r="C293" s="1002"/>
      <c r="D293" s="1003"/>
      <c r="E293" s="1003"/>
      <c r="F293" s="1004"/>
      <c r="G293" s="1005"/>
      <c r="H293" s="1006"/>
      <c r="I293" s="1006"/>
      <c r="J293" s="1006"/>
      <c r="K293" s="1007"/>
      <c r="L293" s="715"/>
      <c r="M293" s="715"/>
      <c r="N293" s="715"/>
      <c r="O293" s="715"/>
      <c r="P293" s="715"/>
      <c r="Q293" s="715"/>
      <c r="R293" s="715"/>
      <c r="S293" s="716"/>
      <c r="T293" s="717"/>
      <c r="U293" s="720">
        <f t="shared" si="93"/>
        <v>0</v>
      </c>
      <c r="V293" s="721">
        <f t="shared" si="94"/>
        <v>0</v>
      </c>
      <c r="W293" s="722">
        <f t="shared" si="95"/>
        <v>0</v>
      </c>
      <c r="X293" s="442"/>
      <c r="Y293" s="442"/>
      <c r="Z293" s="442"/>
      <c r="AA293" s="442"/>
      <c r="AB293" s="442"/>
      <c r="AC293" s="442"/>
      <c r="AD293" s="442"/>
      <c r="AE293" s="442"/>
      <c r="AF293" s="442"/>
      <c r="AG293" s="442"/>
      <c r="AH293" s="442"/>
      <c r="AI293" s="442"/>
      <c r="AJ293" s="442"/>
      <c r="AK293" s="442"/>
      <c r="AL293" s="442"/>
      <c r="AM293" s="442"/>
      <c r="AN293" s="442"/>
      <c r="AO293" s="442"/>
      <c r="AP293" s="442"/>
      <c r="AQ293" s="442"/>
      <c r="AR293" s="442"/>
      <c r="AS293" s="442"/>
      <c r="AT293" s="442"/>
      <c r="AU293" s="442"/>
      <c r="AV293" s="442"/>
      <c r="AW293" s="442"/>
      <c r="AX293" s="442"/>
      <c r="AY293" s="442"/>
      <c r="AZ293" s="442"/>
    </row>
    <row r="294" spans="2:52" ht="20.100000000000001" hidden="1" customHeight="1" outlineLevel="1">
      <c r="B294" s="434"/>
      <c r="C294" s="1002"/>
      <c r="D294" s="1003"/>
      <c r="E294" s="1003"/>
      <c r="F294" s="1004"/>
      <c r="G294" s="1005"/>
      <c r="H294" s="1006"/>
      <c r="I294" s="1006"/>
      <c r="J294" s="1006"/>
      <c r="K294" s="1007"/>
      <c r="L294" s="715"/>
      <c r="M294" s="715"/>
      <c r="N294" s="715"/>
      <c r="O294" s="715"/>
      <c r="P294" s="715"/>
      <c r="Q294" s="715"/>
      <c r="R294" s="715"/>
      <c r="S294" s="716"/>
      <c r="T294" s="717"/>
      <c r="U294" s="720">
        <f t="shared" si="93"/>
        <v>0</v>
      </c>
      <c r="V294" s="721">
        <f t="shared" si="94"/>
        <v>0</v>
      </c>
      <c r="W294" s="722">
        <f t="shared" si="95"/>
        <v>0</v>
      </c>
      <c r="X294" s="442"/>
      <c r="Y294" s="442"/>
      <c r="Z294" s="442"/>
      <c r="AA294" s="442"/>
      <c r="AB294" s="442"/>
      <c r="AC294" s="442"/>
      <c r="AD294" s="442"/>
      <c r="AE294" s="442"/>
      <c r="AF294" s="442"/>
      <c r="AG294" s="442"/>
      <c r="AH294" s="442"/>
      <c r="AI294" s="442"/>
      <c r="AJ294" s="442"/>
      <c r="AK294" s="442"/>
      <c r="AL294" s="442"/>
      <c r="AM294" s="442"/>
      <c r="AN294" s="442"/>
      <c r="AO294" s="442"/>
      <c r="AP294" s="442"/>
      <c r="AQ294" s="442"/>
      <c r="AR294" s="442"/>
      <c r="AS294" s="442"/>
      <c r="AT294" s="442"/>
      <c r="AU294" s="442"/>
      <c r="AV294" s="442"/>
      <c r="AW294" s="442"/>
      <c r="AX294" s="442"/>
      <c r="AY294" s="442"/>
      <c r="AZ294" s="442"/>
    </row>
    <row r="295" spans="2:52" ht="20.100000000000001" hidden="1" customHeight="1" outlineLevel="1">
      <c r="B295" s="434"/>
      <c r="C295" s="1002"/>
      <c r="D295" s="1003"/>
      <c r="E295" s="1003"/>
      <c r="F295" s="1004"/>
      <c r="G295" s="1005"/>
      <c r="H295" s="1006"/>
      <c r="I295" s="1006"/>
      <c r="J295" s="1006"/>
      <c r="K295" s="1007"/>
      <c r="L295" s="715"/>
      <c r="M295" s="715"/>
      <c r="N295" s="715"/>
      <c r="O295" s="715"/>
      <c r="P295" s="715"/>
      <c r="Q295" s="715"/>
      <c r="R295" s="715"/>
      <c r="S295" s="716"/>
      <c r="T295" s="717"/>
      <c r="U295" s="720">
        <f t="shared" si="93"/>
        <v>0</v>
      </c>
      <c r="V295" s="721">
        <f t="shared" si="94"/>
        <v>0</v>
      </c>
      <c r="W295" s="722">
        <f t="shared" si="95"/>
        <v>0</v>
      </c>
      <c r="X295" s="442"/>
      <c r="Y295" s="442"/>
      <c r="Z295" s="442"/>
      <c r="AA295" s="442"/>
      <c r="AB295" s="442"/>
      <c r="AC295" s="442"/>
      <c r="AD295" s="442"/>
      <c r="AE295" s="442"/>
      <c r="AF295" s="442"/>
      <c r="AG295" s="442"/>
      <c r="AH295" s="442"/>
      <c r="AI295" s="442"/>
      <c r="AJ295" s="442"/>
      <c r="AK295" s="442"/>
      <c r="AL295" s="442"/>
      <c r="AM295" s="442"/>
      <c r="AN295" s="442"/>
      <c r="AO295" s="442"/>
      <c r="AP295" s="442"/>
      <c r="AQ295" s="442"/>
      <c r="AR295" s="442"/>
      <c r="AS295" s="442"/>
      <c r="AT295" s="442"/>
      <c r="AU295" s="442"/>
      <c r="AV295" s="442"/>
      <c r="AW295" s="442"/>
      <c r="AX295" s="442"/>
      <c r="AY295" s="442"/>
      <c r="AZ295" s="442"/>
    </row>
    <row r="296" spans="2:52" ht="20.100000000000001" hidden="1" customHeight="1" outlineLevel="1">
      <c r="B296" s="434"/>
      <c r="C296" s="1002"/>
      <c r="D296" s="1003"/>
      <c r="E296" s="1003"/>
      <c r="F296" s="1004"/>
      <c r="G296" s="1005"/>
      <c r="H296" s="1006"/>
      <c r="I296" s="1006"/>
      <c r="J296" s="1006"/>
      <c r="K296" s="1007"/>
      <c r="L296" s="715"/>
      <c r="M296" s="715"/>
      <c r="N296" s="715"/>
      <c r="O296" s="715"/>
      <c r="P296" s="715"/>
      <c r="Q296" s="715"/>
      <c r="R296" s="715"/>
      <c r="S296" s="716"/>
      <c r="T296" s="717"/>
      <c r="U296" s="720">
        <f t="shared" si="93"/>
        <v>0</v>
      </c>
      <c r="V296" s="721">
        <f t="shared" si="94"/>
        <v>0</v>
      </c>
      <c r="W296" s="722">
        <f t="shared" si="95"/>
        <v>0</v>
      </c>
      <c r="X296" s="442"/>
      <c r="Y296" s="442"/>
      <c r="Z296" s="442"/>
      <c r="AA296" s="442"/>
      <c r="AB296" s="442"/>
      <c r="AC296" s="442"/>
      <c r="AD296" s="442"/>
      <c r="AE296" s="442"/>
      <c r="AF296" s="442"/>
      <c r="AG296" s="442"/>
      <c r="AH296" s="442"/>
      <c r="AI296" s="442"/>
      <c r="AJ296" s="442"/>
      <c r="AK296" s="442"/>
      <c r="AL296" s="442"/>
      <c r="AM296" s="442"/>
      <c r="AN296" s="442"/>
      <c r="AO296" s="442"/>
      <c r="AP296" s="442"/>
      <c r="AQ296" s="442"/>
      <c r="AR296" s="442"/>
      <c r="AS296" s="442"/>
      <c r="AT296" s="442"/>
      <c r="AU296" s="442"/>
      <c r="AV296" s="442"/>
      <c r="AW296" s="442"/>
      <c r="AX296" s="442"/>
      <c r="AY296" s="442"/>
      <c r="AZ296" s="442"/>
    </row>
    <row r="297" spans="2:52" ht="20.100000000000001" hidden="1" customHeight="1" outlineLevel="1">
      <c r="B297" s="434"/>
      <c r="C297" s="1002"/>
      <c r="D297" s="1003"/>
      <c r="E297" s="1003"/>
      <c r="F297" s="1004"/>
      <c r="G297" s="1005"/>
      <c r="H297" s="1006"/>
      <c r="I297" s="1006"/>
      <c r="J297" s="1006"/>
      <c r="K297" s="1007"/>
      <c r="L297" s="715"/>
      <c r="M297" s="715"/>
      <c r="N297" s="715"/>
      <c r="O297" s="715"/>
      <c r="P297" s="715"/>
      <c r="Q297" s="715"/>
      <c r="R297" s="715"/>
      <c r="S297" s="716"/>
      <c r="T297" s="717"/>
      <c r="U297" s="720">
        <f t="shared" si="93"/>
        <v>0</v>
      </c>
      <c r="V297" s="721">
        <f t="shared" si="94"/>
        <v>0</v>
      </c>
      <c r="W297" s="722">
        <f t="shared" si="95"/>
        <v>0</v>
      </c>
      <c r="X297" s="442"/>
      <c r="Y297" s="442"/>
      <c r="Z297" s="442"/>
      <c r="AA297" s="442"/>
      <c r="AB297" s="442"/>
      <c r="AC297" s="442"/>
      <c r="AD297" s="442"/>
      <c r="AE297" s="442"/>
      <c r="AF297" s="442"/>
      <c r="AG297" s="442"/>
      <c r="AH297" s="442"/>
      <c r="AI297" s="442"/>
      <c r="AJ297" s="442"/>
      <c r="AK297" s="442"/>
      <c r="AL297" s="442"/>
      <c r="AM297" s="442"/>
      <c r="AN297" s="442"/>
      <c r="AO297" s="442"/>
      <c r="AP297" s="442"/>
      <c r="AQ297" s="442"/>
      <c r="AR297" s="442"/>
      <c r="AS297" s="442"/>
      <c r="AT297" s="442"/>
      <c r="AU297" s="442"/>
      <c r="AV297" s="442"/>
      <c r="AW297" s="442"/>
      <c r="AX297" s="442"/>
      <c r="AY297" s="442"/>
      <c r="AZ297" s="442"/>
    </row>
    <row r="298" spans="2:52" ht="20.100000000000001" hidden="1" customHeight="1" outlineLevel="1">
      <c r="B298" s="434"/>
      <c r="C298" s="1002"/>
      <c r="D298" s="1003"/>
      <c r="E298" s="1003"/>
      <c r="F298" s="1004"/>
      <c r="G298" s="1005"/>
      <c r="H298" s="1006"/>
      <c r="I298" s="1006"/>
      <c r="J298" s="1006"/>
      <c r="K298" s="1007"/>
      <c r="L298" s="715"/>
      <c r="M298" s="715"/>
      <c r="N298" s="715"/>
      <c r="O298" s="715"/>
      <c r="P298" s="715"/>
      <c r="Q298" s="715"/>
      <c r="R298" s="715"/>
      <c r="S298" s="716"/>
      <c r="T298" s="717"/>
      <c r="U298" s="720">
        <f t="shared" si="93"/>
        <v>0</v>
      </c>
      <c r="V298" s="721">
        <f t="shared" si="94"/>
        <v>0</v>
      </c>
      <c r="W298" s="722">
        <f t="shared" si="95"/>
        <v>0</v>
      </c>
      <c r="X298" s="442"/>
      <c r="Y298" s="442"/>
      <c r="Z298" s="442"/>
      <c r="AA298" s="442"/>
      <c r="AB298" s="442"/>
      <c r="AC298" s="442"/>
      <c r="AD298" s="442"/>
      <c r="AE298" s="442"/>
      <c r="AF298" s="442"/>
      <c r="AG298" s="442"/>
      <c r="AH298" s="442"/>
      <c r="AI298" s="442"/>
      <c r="AJ298" s="442"/>
      <c r="AK298" s="442"/>
      <c r="AL298" s="442"/>
      <c r="AM298" s="442"/>
      <c r="AN298" s="442"/>
      <c r="AO298" s="442"/>
      <c r="AP298" s="442"/>
      <c r="AQ298" s="442"/>
      <c r="AR298" s="442"/>
      <c r="AS298" s="442"/>
      <c r="AT298" s="442"/>
      <c r="AU298" s="442"/>
      <c r="AV298" s="442"/>
      <c r="AW298" s="442"/>
      <c r="AX298" s="442"/>
      <c r="AY298" s="442"/>
      <c r="AZ298" s="442"/>
    </row>
    <row r="299" spans="2:52" ht="20.100000000000001" hidden="1" customHeight="1" outlineLevel="1">
      <c r="B299" s="434"/>
      <c r="C299" s="1002"/>
      <c r="D299" s="1003"/>
      <c r="E299" s="1003"/>
      <c r="F299" s="1004"/>
      <c r="G299" s="1005"/>
      <c r="H299" s="1006"/>
      <c r="I299" s="1006"/>
      <c r="J299" s="1006"/>
      <c r="K299" s="1007"/>
      <c r="L299" s="715"/>
      <c r="M299" s="715"/>
      <c r="N299" s="715"/>
      <c r="O299" s="715"/>
      <c r="P299" s="715"/>
      <c r="Q299" s="715"/>
      <c r="R299" s="715"/>
      <c r="S299" s="716"/>
      <c r="T299" s="717"/>
      <c r="U299" s="720">
        <f t="shared" si="93"/>
        <v>0</v>
      </c>
      <c r="V299" s="721">
        <f t="shared" si="94"/>
        <v>0</v>
      </c>
      <c r="W299" s="722">
        <f t="shared" si="95"/>
        <v>0</v>
      </c>
      <c r="X299" s="442"/>
      <c r="Y299" s="442"/>
      <c r="Z299" s="442"/>
      <c r="AA299" s="442"/>
      <c r="AB299" s="442"/>
      <c r="AC299" s="442"/>
      <c r="AD299" s="442"/>
      <c r="AE299" s="442"/>
      <c r="AF299" s="442"/>
      <c r="AG299" s="442"/>
      <c r="AH299" s="442"/>
      <c r="AI299" s="442"/>
      <c r="AJ299" s="442"/>
      <c r="AK299" s="442"/>
      <c r="AL299" s="442"/>
      <c r="AM299" s="442"/>
      <c r="AN299" s="442"/>
      <c r="AO299" s="442"/>
      <c r="AP299" s="442"/>
      <c r="AQ299" s="442"/>
      <c r="AR299" s="442"/>
      <c r="AS299" s="442"/>
      <c r="AT299" s="442"/>
      <c r="AU299" s="442"/>
      <c r="AV299" s="442"/>
      <c r="AW299" s="442"/>
      <c r="AX299" s="442"/>
      <c r="AY299" s="442"/>
      <c r="AZ299" s="442"/>
    </row>
    <row r="300" spans="2:52" s="19" customFormat="1" ht="9.9499999999999993" hidden="1" customHeight="1" outlineLevel="1">
      <c r="B300" s="435"/>
      <c r="C300" s="437"/>
      <c r="D300" s="437"/>
      <c r="E300" s="437"/>
      <c r="F300" s="437"/>
      <c r="G300" s="666"/>
      <c r="H300" s="666"/>
      <c r="I300" s="666"/>
      <c r="J300" s="666"/>
      <c r="K300" s="666"/>
      <c r="L300" s="438"/>
      <c r="M300" s="438"/>
      <c r="N300" s="438"/>
      <c r="O300" s="438"/>
      <c r="P300" s="438"/>
      <c r="Q300" s="438"/>
      <c r="R300" s="438"/>
      <c r="S300" s="438"/>
      <c r="T300" s="439"/>
      <c r="U300" s="432"/>
      <c r="V300" s="432"/>
      <c r="W300" s="667"/>
      <c r="X300" s="668"/>
      <c r="Y300" s="668"/>
      <c r="Z300" s="668"/>
      <c r="AA300" s="668"/>
      <c r="AB300" s="668"/>
      <c r="AC300" s="668"/>
      <c r="AD300" s="668"/>
      <c r="AE300" s="668"/>
      <c r="AF300" s="668"/>
      <c r="AG300" s="668"/>
      <c r="AH300" s="668"/>
      <c r="AI300" s="668"/>
      <c r="AJ300" s="668"/>
      <c r="AK300" s="668"/>
      <c r="AL300" s="668"/>
      <c r="AM300" s="668"/>
      <c r="AN300" s="668"/>
      <c r="AO300" s="668"/>
      <c r="AP300" s="668"/>
      <c r="AQ300" s="668"/>
      <c r="AR300" s="668"/>
      <c r="AS300" s="668"/>
      <c r="AT300" s="668"/>
      <c r="AU300" s="668"/>
      <c r="AV300" s="668"/>
      <c r="AW300" s="668"/>
      <c r="AX300" s="668"/>
      <c r="AY300" s="668"/>
      <c r="AZ300" s="668"/>
    </row>
    <row r="301" spans="2:52" ht="20.100000000000001" customHeight="1" collapsed="1">
      <c r="B301" s="32">
        <f>B289+1</f>
        <v>25</v>
      </c>
      <c r="C301" s="1013"/>
      <c r="D301" s="1014"/>
      <c r="E301" s="1014"/>
      <c r="F301" s="1015"/>
      <c r="G301" s="1016"/>
      <c r="H301" s="1017"/>
      <c r="I301" s="1017"/>
      <c r="J301" s="1017"/>
      <c r="K301" s="1018"/>
      <c r="L301" s="701">
        <f t="shared" ref="L301:R301" si="96">SUM(L302:L311)</f>
        <v>0</v>
      </c>
      <c r="M301" s="702">
        <f t="shared" si="96"/>
        <v>0</v>
      </c>
      <c r="N301" s="703">
        <f t="shared" si="96"/>
        <v>0</v>
      </c>
      <c r="O301" s="703">
        <f t="shared" si="96"/>
        <v>0</v>
      </c>
      <c r="P301" s="702">
        <f t="shared" si="96"/>
        <v>0</v>
      </c>
      <c r="Q301" s="704">
        <f t="shared" si="96"/>
        <v>0</v>
      </c>
      <c r="R301" s="701">
        <f t="shared" si="96"/>
        <v>0</v>
      </c>
      <c r="S301" s="705">
        <v>1</v>
      </c>
      <c r="T301" s="706">
        <f>(S302*T302)+(S303*T303)+(S304*T304)+(S305*T305)+(S306*T306)+(S307*T307)+(S308*T308)+(S309*T309)+(S310*T310)+(S311*T311)</f>
        <v>0</v>
      </c>
      <c r="U301" s="665">
        <f t="shared" ref="U301:U311" si="97">S301*T301*(1+MGKZ)*(1+Gewinn)*(1+Sicherheit)</f>
        <v>0</v>
      </c>
      <c r="V301" s="643">
        <f t="shared" ref="V301:V311" si="98">R301*Fertigung</f>
        <v>0</v>
      </c>
      <c r="W301" s="50">
        <f t="shared" ref="W301:W311" si="99">L301*$E$6+M301*$M$6+N301*$M$7+O301*$M$8+P301*$E$7+Q301*$M$9+U301+V301</f>
        <v>0</v>
      </c>
      <c r="X301" s="442"/>
      <c r="Y301" s="442"/>
      <c r="Z301" s="442"/>
      <c r="AA301" s="442"/>
      <c r="AB301" s="442"/>
      <c r="AC301" s="442"/>
      <c r="AD301" s="442"/>
      <c r="AE301" s="442"/>
      <c r="AF301" s="442"/>
      <c r="AG301" s="442"/>
      <c r="AH301" s="442"/>
      <c r="AI301" s="442"/>
      <c r="AJ301" s="442"/>
      <c r="AK301" s="442"/>
      <c r="AL301" s="442"/>
      <c r="AM301" s="442"/>
      <c r="AN301" s="442"/>
      <c r="AO301" s="442"/>
      <c r="AP301" s="442"/>
      <c r="AQ301" s="442"/>
      <c r="AR301" s="442"/>
      <c r="AS301" s="442"/>
      <c r="AT301" s="442"/>
      <c r="AU301" s="442"/>
      <c r="AV301" s="442"/>
      <c r="AW301" s="442"/>
      <c r="AX301" s="442"/>
      <c r="AY301" s="442"/>
      <c r="AZ301" s="442"/>
    </row>
    <row r="302" spans="2:52" ht="20.100000000000001" hidden="1" customHeight="1" outlineLevel="1">
      <c r="B302" s="433"/>
      <c r="C302" s="1002"/>
      <c r="D302" s="1003"/>
      <c r="E302" s="1003"/>
      <c r="F302" s="1004"/>
      <c r="G302" s="1005"/>
      <c r="H302" s="1006"/>
      <c r="I302" s="1006"/>
      <c r="J302" s="1006"/>
      <c r="K302" s="1007"/>
      <c r="L302" s="715"/>
      <c r="M302" s="715"/>
      <c r="N302" s="715"/>
      <c r="O302" s="715"/>
      <c r="P302" s="715"/>
      <c r="Q302" s="715"/>
      <c r="R302" s="715"/>
      <c r="S302" s="716"/>
      <c r="T302" s="717"/>
      <c r="U302" s="720">
        <f t="shared" si="97"/>
        <v>0</v>
      </c>
      <c r="V302" s="721">
        <f t="shared" si="98"/>
        <v>0</v>
      </c>
      <c r="W302" s="722">
        <f t="shared" si="99"/>
        <v>0</v>
      </c>
      <c r="X302" s="442"/>
      <c r="Y302" s="442"/>
      <c r="Z302" s="442"/>
      <c r="AA302" s="442"/>
      <c r="AB302" s="442"/>
      <c r="AC302" s="442"/>
      <c r="AD302" s="442"/>
      <c r="AE302" s="442"/>
      <c r="AF302" s="442"/>
      <c r="AG302" s="442"/>
      <c r="AH302" s="442"/>
      <c r="AI302" s="442"/>
      <c r="AJ302" s="442"/>
      <c r="AK302" s="442"/>
      <c r="AL302" s="442"/>
      <c r="AM302" s="442"/>
      <c r="AN302" s="442"/>
      <c r="AO302" s="442"/>
      <c r="AP302" s="442"/>
      <c r="AQ302" s="442"/>
      <c r="AR302" s="442"/>
      <c r="AS302" s="442"/>
      <c r="AT302" s="442"/>
      <c r="AU302" s="442"/>
      <c r="AV302" s="442"/>
      <c r="AW302" s="442"/>
      <c r="AX302" s="442"/>
      <c r="AY302" s="442"/>
      <c r="AZ302" s="442"/>
    </row>
    <row r="303" spans="2:52" ht="20.100000000000001" hidden="1" customHeight="1" outlineLevel="1">
      <c r="B303" s="434"/>
      <c r="C303" s="1002"/>
      <c r="D303" s="1003"/>
      <c r="E303" s="1003"/>
      <c r="F303" s="1004"/>
      <c r="G303" s="1005"/>
      <c r="H303" s="1006"/>
      <c r="I303" s="1006"/>
      <c r="J303" s="1006"/>
      <c r="K303" s="1007"/>
      <c r="L303" s="715"/>
      <c r="M303" s="715"/>
      <c r="N303" s="715"/>
      <c r="O303" s="715"/>
      <c r="P303" s="715"/>
      <c r="Q303" s="715"/>
      <c r="R303" s="715"/>
      <c r="S303" s="716"/>
      <c r="T303" s="717"/>
      <c r="U303" s="720">
        <f t="shared" si="97"/>
        <v>0</v>
      </c>
      <c r="V303" s="721">
        <f t="shared" si="98"/>
        <v>0</v>
      </c>
      <c r="W303" s="722">
        <f t="shared" si="99"/>
        <v>0</v>
      </c>
      <c r="X303" s="442"/>
      <c r="Y303" s="442"/>
      <c r="Z303" s="442"/>
      <c r="AA303" s="442"/>
      <c r="AB303" s="442"/>
      <c r="AC303" s="442"/>
      <c r="AD303" s="442"/>
      <c r="AE303" s="442"/>
      <c r="AF303" s="442"/>
      <c r="AG303" s="442"/>
      <c r="AH303" s="442"/>
      <c r="AI303" s="442"/>
      <c r="AJ303" s="442"/>
      <c r="AK303" s="442"/>
      <c r="AL303" s="442"/>
      <c r="AM303" s="442"/>
      <c r="AN303" s="442"/>
      <c r="AO303" s="442"/>
      <c r="AP303" s="442"/>
      <c r="AQ303" s="442"/>
      <c r="AR303" s="442"/>
      <c r="AS303" s="442"/>
      <c r="AT303" s="442"/>
      <c r="AU303" s="442"/>
      <c r="AV303" s="442"/>
      <c r="AW303" s="442"/>
      <c r="AX303" s="442"/>
      <c r="AY303" s="442"/>
      <c r="AZ303" s="442"/>
    </row>
    <row r="304" spans="2:52" ht="20.100000000000001" hidden="1" customHeight="1" outlineLevel="1">
      <c r="B304" s="434"/>
      <c r="C304" s="1002"/>
      <c r="D304" s="1003"/>
      <c r="E304" s="1003"/>
      <c r="F304" s="1004"/>
      <c r="G304" s="1005"/>
      <c r="H304" s="1006"/>
      <c r="I304" s="1006"/>
      <c r="J304" s="1006"/>
      <c r="K304" s="1007"/>
      <c r="L304" s="715"/>
      <c r="M304" s="715"/>
      <c r="N304" s="715"/>
      <c r="O304" s="715"/>
      <c r="P304" s="715"/>
      <c r="Q304" s="715"/>
      <c r="R304" s="715"/>
      <c r="S304" s="716"/>
      <c r="T304" s="717"/>
      <c r="U304" s="720">
        <f t="shared" si="97"/>
        <v>0</v>
      </c>
      <c r="V304" s="721">
        <f t="shared" si="98"/>
        <v>0</v>
      </c>
      <c r="W304" s="722">
        <f t="shared" si="99"/>
        <v>0</v>
      </c>
      <c r="X304" s="442"/>
      <c r="Y304" s="442"/>
      <c r="Z304" s="442"/>
      <c r="AA304" s="442"/>
      <c r="AB304" s="442"/>
      <c r="AC304" s="442"/>
      <c r="AD304" s="442"/>
      <c r="AE304" s="442"/>
      <c r="AF304" s="442"/>
      <c r="AG304" s="442"/>
      <c r="AH304" s="442"/>
      <c r="AI304" s="442"/>
      <c r="AJ304" s="442"/>
      <c r="AK304" s="442"/>
      <c r="AL304" s="442"/>
      <c r="AM304" s="442"/>
      <c r="AN304" s="442"/>
      <c r="AO304" s="442"/>
      <c r="AP304" s="442"/>
      <c r="AQ304" s="442"/>
      <c r="AR304" s="442"/>
      <c r="AS304" s="442"/>
      <c r="AT304" s="442"/>
      <c r="AU304" s="442"/>
      <c r="AV304" s="442"/>
      <c r="AW304" s="442"/>
      <c r="AX304" s="442"/>
      <c r="AY304" s="442"/>
      <c r="AZ304" s="442"/>
    </row>
    <row r="305" spans="2:52" ht="20.100000000000001" hidden="1" customHeight="1" outlineLevel="1">
      <c r="B305" s="434"/>
      <c r="C305" s="1002"/>
      <c r="D305" s="1003"/>
      <c r="E305" s="1003"/>
      <c r="F305" s="1004"/>
      <c r="G305" s="1005"/>
      <c r="H305" s="1006"/>
      <c r="I305" s="1006"/>
      <c r="J305" s="1006"/>
      <c r="K305" s="1007"/>
      <c r="L305" s="715"/>
      <c r="M305" s="715"/>
      <c r="N305" s="715"/>
      <c r="O305" s="715"/>
      <c r="P305" s="715"/>
      <c r="Q305" s="715"/>
      <c r="R305" s="715"/>
      <c r="S305" s="716"/>
      <c r="T305" s="717"/>
      <c r="U305" s="720">
        <f t="shared" si="97"/>
        <v>0</v>
      </c>
      <c r="V305" s="721">
        <f t="shared" si="98"/>
        <v>0</v>
      </c>
      <c r="W305" s="722">
        <f t="shared" si="99"/>
        <v>0</v>
      </c>
      <c r="X305" s="442"/>
      <c r="Y305" s="442"/>
      <c r="Z305" s="442"/>
      <c r="AA305" s="442"/>
      <c r="AB305" s="442"/>
      <c r="AC305" s="442"/>
      <c r="AD305" s="442"/>
      <c r="AE305" s="442"/>
      <c r="AF305" s="442"/>
      <c r="AG305" s="442"/>
      <c r="AH305" s="442"/>
      <c r="AI305" s="442"/>
      <c r="AJ305" s="442"/>
      <c r="AK305" s="442"/>
      <c r="AL305" s="442"/>
      <c r="AM305" s="442"/>
      <c r="AN305" s="442"/>
      <c r="AO305" s="442"/>
      <c r="AP305" s="442"/>
      <c r="AQ305" s="442"/>
      <c r="AR305" s="442"/>
      <c r="AS305" s="442"/>
      <c r="AT305" s="442"/>
      <c r="AU305" s="442"/>
      <c r="AV305" s="442"/>
      <c r="AW305" s="442"/>
      <c r="AX305" s="442"/>
      <c r="AY305" s="442"/>
      <c r="AZ305" s="442"/>
    </row>
    <row r="306" spans="2:52" ht="20.100000000000001" hidden="1" customHeight="1" outlineLevel="1">
      <c r="B306" s="434"/>
      <c r="C306" s="1002"/>
      <c r="D306" s="1003"/>
      <c r="E306" s="1003"/>
      <c r="F306" s="1004"/>
      <c r="G306" s="1005"/>
      <c r="H306" s="1006"/>
      <c r="I306" s="1006"/>
      <c r="J306" s="1006"/>
      <c r="K306" s="1007"/>
      <c r="L306" s="715"/>
      <c r="M306" s="715"/>
      <c r="N306" s="715"/>
      <c r="O306" s="715"/>
      <c r="P306" s="715"/>
      <c r="Q306" s="715"/>
      <c r="R306" s="715"/>
      <c r="S306" s="716"/>
      <c r="T306" s="717"/>
      <c r="U306" s="720">
        <f t="shared" si="97"/>
        <v>0</v>
      </c>
      <c r="V306" s="721">
        <f t="shared" si="98"/>
        <v>0</v>
      </c>
      <c r="W306" s="722">
        <f t="shared" si="99"/>
        <v>0</v>
      </c>
      <c r="X306" s="442"/>
      <c r="Y306" s="442"/>
      <c r="Z306" s="442"/>
      <c r="AA306" s="442"/>
      <c r="AB306" s="442"/>
      <c r="AC306" s="442"/>
      <c r="AD306" s="442"/>
      <c r="AE306" s="442"/>
      <c r="AF306" s="442"/>
      <c r="AG306" s="442"/>
      <c r="AH306" s="442"/>
      <c r="AI306" s="442"/>
      <c r="AJ306" s="442"/>
      <c r="AK306" s="442"/>
      <c r="AL306" s="442"/>
      <c r="AM306" s="442"/>
      <c r="AN306" s="442"/>
      <c r="AO306" s="442"/>
      <c r="AP306" s="442"/>
      <c r="AQ306" s="442"/>
      <c r="AR306" s="442"/>
      <c r="AS306" s="442"/>
      <c r="AT306" s="442"/>
      <c r="AU306" s="442"/>
      <c r="AV306" s="442"/>
      <c r="AW306" s="442"/>
      <c r="AX306" s="442"/>
      <c r="AY306" s="442"/>
      <c r="AZ306" s="442"/>
    </row>
    <row r="307" spans="2:52" ht="20.100000000000001" hidden="1" customHeight="1" outlineLevel="1">
      <c r="B307" s="434"/>
      <c r="C307" s="1002"/>
      <c r="D307" s="1003"/>
      <c r="E307" s="1003"/>
      <c r="F307" s="1004"/>
      <c r="G307" s="1005"/>
      <c r="H307" s="1006"/>
      <c r="I307" s="1006"/>
      <c r="J307" s="1006"/>
      <c r="K307" s="1007"/>
      <c r="L307" s="715"/>
      <c r="M307" s="715"/>
      <c r="N307" s="715"/>
      <c r="O307" s="715"/>
      <c r="P307" s="715"/>
      <c r="Q307" s="715"/>
      <c r="R307" s="715"/>
      <c r="S307" s="716"/>
      <c r="T307" s="717"/>
      <c r="U307" s="720">
        <f t="shared" si="97"/>
        <v>0</v>
      </c>
      <c r="V307" s="721">
        <f t="shared" si="98"/>
        <v>0</v>
      </c>
      <c r="W307" s="722">
        <f t="shared" si="99"/>
        <v>0</v>
      </c>
      <c r="X307" s="442"/>
      <c r="Y307" s="442"/>
      <c r="Z307" s="442"/>
      <c r="AA307" s="442"/>
      <c r="AB307" s="442"/>
      <c r="AC307" s="442"/>
      <c r="AD307" s="442"/>
      <c r="AE307" s="442"/>
      <c r="AF307" s="442"/>
      <c r="AG307" s="442"/>
      <c r="AH307" s="442"/>
      <c r="AI307" s="442"/>
      <c r="AJ307" s="442"/>
      <c r="AK307" s="442"/>
      <c r="AL307" s="442"/>
      <c r="AM307" s="442"/>
      <c r="AN307" s="442"/>
      <c r="AO307" s="442"/>
      <c r="AP307" s="442"/>
      <c r="AQ307" s="442"/>
      <c r="AR307" s="442"/>
      <c r="AS307" s="442"/>
      <c r="AT307" s="442"/>
      <c r="AU307" s="442"/>
      <c r="AV307" s="442"/>
      <c r="AW307" s="442"/>
      <c r="AX307" s="442"/>
      <c r="AY307" s="442"/>
      <c r="AZ307" s="442"/>
    </row>
    <row r="308" spans="2:52" ht="20.100000000000001" hidden="1" customHeight="1" outlineLevel="1">
      <c r="B308" s="434"/>
      <c r="C308" s="1002"/>
      <c r="D308" s="1003"/>
      <c r="E308" s="1003"/>
      <c r="F308" s="1004"/>
      <c r="G308" s="1005"/>
      <c r="H308" s="1006"/>
      <c r="I308" s="1006"/>
      <c r="J308" s="1006"/>
      <c r="K308" s="1007"/>
      <c r="L308" s="715"/>
      <c r="M308" s="715"/>
      <c r="N308" s="715"/>
      <c r="O308" s="715"/>
      <c r="P308" s="715"/>
      <c r="Q308" s="715"/>
      <c r="R308" s="715"/>
      <c r="S308" s="716"/>
      <c r="T308" s="717"/>
      <c r="U308" s="720">
        <f t="shared" si="97"/>
        <v>0</v>
      </c>
      <c r="V308" s="721">
        <f t="shared" si="98"/>
        <v>0</v>
      </c>
      <c r="W308" s="722">
        <f t="shared" si="99"/>
        <v>0</v>
      </c>
      <c r="X308" s="442"/>
      <c r="Y308" s="442"/>
      <c r="Z308" s="442"/>
      <c r="AA308" s="442"/>
      <c r="AB308" s="442"/>
      <c r="AC308" s="442"/>
      <c r="AD308" s="442"/>
      <c r="AE308" s="442"/>
      <c r="AF308" s="442"/>
      <c r="AG308" s="442"/>
      <c r="AH308" s="442"/>
      <c r="AI308" s="442"/>
      <c r="AJ308" s="442"/>
      <c r="AK308" s="442"/>
      <c r="AL308" s="442"/>
      <c r="AM308" s="442"/>
      <c r="AN308" s="442"/>
      <c r="AO308" s="442"/>
      <c r="AP308" s="442"/>
      <c r="AQ308" s="442"/>
      <c r="AR308" s="442"/>
      <c r="AS308" s="442"/>
      <c r="AT308" s="442"/>
      <c r="AU308" s="442"/>
      <c r="AV308" s="442"/>
      <c r="AW308" s="442"/>
      <c r="AX308" s="442"/>
      <c r="AY308" s="442"/>
      <c r="AZ308" s="442"/>
    </row>
    <row r="309" spans="2:52" ht="20.100000000000001" hidden="1" customHeight="1" outlineLevel="1">
      <c r="B309" s="434"/>
      <c r="C309" s="1002"/>
      <c r="D309" s="1003"/>
      <c r="E309" s="1003"/>
      <c r="F309" s="1004"/>
      <c r="G309" s="1005"/>
      <c r="H309" s="1006"/>
      <c r="I309" s="1006"/>
      <c r="J309" s="1006"/>
      <c r="K309" s="1007"/>
      <c r="L309" s="715"/>
      <c r="M309" s="715"/>
      <c r="N309" s="715"/>
      <c r="O309" s="715"/>
      <c r="P309" s="715"/>
      <c r="Q309" s="715"/>
      <c r="R309" s="715"/>
      <c r="S309" s="716"/>
      <c r="T309" s="717"/>
      <c r="U309" s="720">
        <f t="shared" si="97"/>
        <v>0</v>
      </c>
      <c r="V309" s="721">
        <f t="shared" si="98"/>
        <v>0</v>
      </c>
      <c r="W309" s="722">
        <f t="shared" si="99"/>
        <v>0</v>
      </c>
      <c r="X309" s="442"/>
      <c r="Y309" s="442"/>
      <c r="Z309" s="442"/>
      <c r="AA309" s="442"/>
      <c r="AB309" s="442"/>
      <c r="AC309" s="442"/>
      <c r="AD309" s="442"/>
      <c r="AE309" s="442"/>
      <c r="AF309" s="442"/>
      <c r="AG309" s="442"/>
      <c r="AH309" s="442"/>
      <c r="AI309" s="442"/>
      <c r="AJ309" s="442"/>
      <c r="AK309" s="442"/>
      <c r="AL309" s="442"/>
      <c r="AM309" s="442"/>
      <c r="AN309" s="442"/>
      <c r="AO309" s="442"/>
      <c r="AP309" s="442"/>
      <c r="AQ309" s="442"/>
      <c r="AR309" s="442"/>
      <c r="AS309" s="442"/>
      <c r="AT309" s="442"/>
      <c r="AU309" s="442"/>
      <c r="AV309" s="442"/>
      <c r="AW309" s="442"/>
      <c r="AX309" s="442"/>
      <c r="AY309" s="442"/>
      <c r="AZ309" s="442"/>
    </row>
    <row r="310" spans="2:52" ht="20.100000000000001" hidden="1" customHeight="1" outlineLevel="1">
      <c r="B310" s="434"/>
      <c r="C310" s="1002"/>
      <c r="D310" s="1003"/>
      <c r="E310" s="1003"/>
      <c r="F310" s="1004"/>
      <c r="G310" s="1005"/>
      <c r="H310" s="1006"/>
      <c r="I310" s="1006"/>
      <c r="J310" s="1006"/>
      <c r="K310" s="1007"/>
      <c r="L310" s="715"/>
      <c r="M310" s="715"/>
      <c r="N310" s="715"/>
      <c r="O310" s="715"/>
      <c r="P310" s="715"/>
      <c r="Q310" s="715"/>
      <c r="R310" s="715"/>
      <c r="S310" s="716"/>
      <c r="T310" s="717"/>
      <c r="U310" s="720">
        <f t="shared" si="97"/>
        <v>0</v>
      </c>
      <c r="V310" s="721">
        <f t="shared" si="98"/>
        <v>0</v>
      </c>
      <c r="W310" s="722">
        <f t="shared" si="99"/>
        <v>0</v>
      </c>
      <c r="X310" s="442"/>
      <c r="Y310" s="442"/>
      <c r="Z310" s="442"/>
      <c r="AA310" s="442"/>
      <c r="AB310" s="442"/>
      <c r="AC310" s="442"/>
      <c r="AD310" s="442"/>
      <c r="AE310" s="442"/>
      <c r="AF310" s="442"/>
      <c r="AG310" s="442"/>
      <c r="AH310" s="442"/>
      <c r="AI310" s="442"/>
      <c r="AJ310" s="442"/>
      <c r="AK310" s="442"/>
      <c r="AL310" s="442"/>
      <c r="AM310" s="442"/>
      <c r="AN310" s="442"/>
      <c r="AO310" s="442"/>
      <c r="AP310" s="442"/>
      <c r="AQ310" s="442"/>
      <c r="AR310" s="442"/>
      <c r="AS310" s="442"/>
      <c r="AT310" s="442"/>
      <c r="AU310" s="442"/>
      <c r="AV310" s="442"/>
      <c r="AW310" s="442"/>
      <c r="AX310" s="442"/>
      <c r="AY310" s="442"/>
      <c r="AZ310" s="442"/>
    </row>
    <row r="311" spans="2:52" ht="20.100000000000001" hidden="1" customHeight="1" outlineLevel="1">
      <c r="B311" s="434"/>
      <c r="C311" s="1002"/>
      <c r="D311" s="1003"/>
      <c r="E311" s="1003"/>
      <c r="F311" s="1004"/>
      <c r="G311" s="1005"/>
      <c r="H311" s="1006"/>
      <c r="I311" s="1006"/>
      <c r="J311" s="1006"/>
      <c r="K311" s="1007"/>
      <c r="L311" s="715"/>
      <c r="M311" s="715"/>
      <c r="N311" s="715"/>
      <c r="O311" s="715"/>
      <c r="P311" s="715"/>
      <c r="Q311" s="715"/>
      <c r="R311" s="715"/>
      <c r="S311" s="716"/>
      <c r="T311" s="717"/>
      <c r="U311" s="720">
        <f t="shared" si="97"/>
        <v>0</v>
      </c>
      <c r="V311" s="721">
        <f t="shared" si="98"/>
        <v>0</v>
      </c>
      <c r="W311" s="722">
        <f t="shared" si="99"/>
        <v>0</v>
      </c>
      <c r="X311" s="442"/>
      <c r="Y311" s="442"/>
      <c r="Z311" s="442"/>
      <c r="AA311" s="442"/>
      <c r="AB311" s="442"/>
      <c r="AC311" s="442"/>
      <c r="AD311" s="442"/>
      <c r="AE311" s="442"/>
      <c r="AF311" s="442"/>
      <c r="AG311" s="442"/>
      <c r="AH311" s="442"/>
      <c r="AI311" s="442"/>
      <c r="AJ311" s="442"/>
      <c r="AK311" s="442"/>
      <c r="AL311" s="442"/>
      <c r="AM311" s="442"/>
      <c r="AN311" s="442"/>
      <c r="AO311" s="442"/>
      <c r="AP311" s="442"/>
      <c r="AQ311" s="442"/>
      <c r="AR311" s="442"/>
      <c r="AS311" s="442"/>
      <c r="AT311" s="442"/>
      <c r="AU311" s="442"/>
      <c r="AV311" s="442"/>
      <c r="AW311" s="442"/>
      <c r="AX311" s="442"/>
      <c r="AY311" s="442"/>
      <c r="AZ311" s="442"/>
    </row>
    <row r="312" spans="2:52" s="19" customFormat="1" ht="9.9499999999999993" hidden="1" customHeight="1" outlineLevel="1">
      <c r="B312" s="435"/>
      <c r="C312" s="437"/>
      <c r="D312" s="437"/>
      <c r="E312" s="437"/>
      <c r="F312" s="437"/>
      <c r="G312" s="666"/>
      <c r="H312" s="666"/>
      <c r="I312" s="666"/>
      <c r="J312" s="666"/>
      <c r="K312" s="666"/>
      <c r="L312" s="438"/>
      <c r="M312" s="438"/>
      <c r="N312" s="438"/>
      <c r="O312" s="438"/>
      <c r="P312" s="438"/>
      <c r="Q312" s="438"/>
      <c r="R312" s="438"/>
      <c r="S312" s="438"/>
      <c r="T312" s="439"/>
      <c r="U312" s="439"/>
      <c r="V312" s="439"/>
      <c r="W312" s="667"/>
      <c r="X312" s="668"/>
      <c r="Y312" s="668"/>
      <c r="Z312" s="668"/>
      <c r="AA312" s="668"/>
      <c r="AB312" s="668"/>
      <c r="AC312" s="668"/>
      <c r="AD312" s="668"/>
      <c r="AE312" s="668"/>
      <c r="AF312" s="668"/>
      <c r="AG312" s="668"/>
      <c r="AH312" s="668"/>
      <c r="AI312" s="668"/>
      <c r="AJ312" s="668"/>
      <c r="AK312" s="668"/>
      <c r="AL312" s="668"/>
      <c r="AM312" s="668"/>
      <c r="AN312" s="668"/>
      <c r="AO312" s="668"/>
      <c r="AP312" s="668"/>
      <c r="AQ312" s="668"/>
      <c r="AR312" s="668"/>
      <c r="AS312" s="668"/>
      <c r="AT312" s="668"/>
      <c r="AU312" s="668"/>
      <c r="AV312" s="668"/>
      <c r="AW312" s="668"/>
      <c r="AX312" s="668"/>
      <c r="AY312" s="668"/>
      <c r="AZ312" s="668"/>
    </row>
    <row r="313" spans="2:52" ht="20.100000000000001" customHeight="1" collapsed="1">
      <c r="B313" s="32">
        <f>B301+1</f>
        <v>26</v>
      </c>
      <c r="C313" s="1013"/>
      <c r="D313" s="1014"/>
      <c r="E313" s="1014"/>
      <c r="F313" s="1015"/>
      <c r="G313" s="1016"/>
      <c r="H313" s="1017"/>
      <c r="I313" s="1017"/>
      <c r="J313" s="1017"/>
      <c r="K313" s="1018"/>
      <c r="L313" s="701">
        <f t="shared" ref="L313:R313" si="100">SUM(L314:L323)</f>
        <v>0</v>
      </c>
      <c r="M313" s="702">
        <f t="shared" si="100"/>
        <v>0</v>
      </c>
      <c r="N313" s="703">
        <f t="shared" si="100"/>
        <v>0</v>
      </c>
      <c r="O313" s="703">
        <f t="shared" si="100"/>
        <v>0</v>
      </c>
      <c r="P313" s="702">
        <f t="shared" si="100"/>
        <v>0</v>
      </c>
      <c r="Q313" s="704">
        <f t="shared" si="100"/>
        <v>0</v>
      </c>
      <c r="R313" s="701">
        <f t="shared" si="100"/>
        <v>0</v>
      </c>
      <c r="S313" s="705">
        <v>1</v>
      </c>
      <c r="T313" s="706">
        <f>(S314*T314)+(S315*T315)+(S316*T316)+(S317*T317)+(S318*T318)+(S319*T319)+(S320*T320)+(S321*T321)+(S322*T322)+(S323*T323)</f>
        <v>0</v>
      </c>
      <c r="U313" s="665">
        <f t="shared" ref="U313:U323" si="101">S313*T313*(1+MGKZ)*(1+Gewinn)*(1+Sicherheit)</f>
        <v>0</v>
      </c>
      <c r="V313" s="643">
        <f t="shared" ref="V313:V323" si="102">R313*Fertigung</f>
        <v>0</v>
      </c>
      <c r="W313" s="50">
        <f t="shared" ref="W313:W323" si="103">L313*$E$6+M313*$M$6+N313*$M$7+O313*$M$8+P313*$E$7+Q313*$M$9+U313+V313</f>
        <v>0</v>
      </c>
      <c r="X313" s="442"/>
      <c r="Y313" s="442"/>
      <c r="Z313" s="442"/>
      <c r="AA313" s="442"/>
      <c r="AB313" s="442"/>
      <c r="AC313" s="442"/>
      <c r="AD313" s="442"/>
      <c r="AE313" s="442"/>
      <c r="AF313" s="442"/>
      <c r="AG313" s="442"/>
      <c r="AH313" s="442"/>
      <c r="AI313" s="442"/>
      <c r="AJ313" s="442"/>
      <c r="AK313" s="442"/>
      <c r="AL313" s="442"/>
      <c r="AM313" s="442"/>
      <c r="AN313" s="442"/>
      <c r="AO313" s="442"/>
      <c r="AP313" s="442"/>
      <c r="AQ313" s="442"/>
      <c r="AR313" s="442"/>
      <c r="AS313" s="442"/>
      <c r="AT313" s="442"/>
      <c r="AU313" s="442"/>
      <c r="AV313" s="442"/>
      <c r="AW313" s="442"/>
      <c r="AX313" s="442"/>
      <c r="AY313" s="442"/>
      <c r="AZ313" s="442"/>
    </row>
    <row r="314" spans="2:52" ht="20.100000000000001" hidden="1" customHeight="1" outlineLevel="1">
      <c r="B314" s="433"/>
      <c r="C314" s="1002"/>
      <c r="D314" s="1003"/>
      <c r="E314" s="1003"/>
      <c r="F314" s="1004"/>
      <c r="G314" s="1005"/>
      <c r="H314" s="1006"/>
      <c r="I314" s="1006"/>
      <c r="J314" s="1006"/>
      <c r="K314" s="1007"/>
      <c r="L314" s="715"/>
      <c r="M314" s="715"/>
      <c r="N314" s="715"/>
      <c r="O314" s="715"/>
      <c r="P314" s="715"/>
      <c r="Q314" s="715"/>
      <c r="R314" s="715"/>
      <c r="S314" s="716"/>
      <c r="T314" s="717"/>
      <c r="U314" s="720">
        <f t="shared" si="101"/>
        <v>0</v>
      </c>
      <c r="V314" s="721">
        <f t="shared" si="102"/>
        <v>0</v>
      </c>
      <c r="W314" s="722">
        <f t="shared" si="103"/>
        <v>0</v>
      </c>
      <c r="X314" s="442"/>
      <c r="Y314" s="442"/>
      <c r="Z314" s="442"/>
      <c r="AA314" s="442"/>
      <c r="AB314" s="442"/>
      <c r="AC314" s="442"/>
      <c r="AD314" s="442"/>
      <c r="AE314" s="442"/>
      <c r="AF314" s="442"/>
      <c r="AG314" s="442"/>
      <c r="AH314" s="442"/>
      <c r="AI314" s="442"/>
      <c r="AJ314" s="442"/>
      <c r="AK314" s="442"/>
      <c r="AL314" s="442"/>
      <c r="AM314" s="442"/>
      <c r="AN314" s="442"/>
      <c r="AO314" s="442"/>
      <c r="AP314" s="442"/>
      <c r="AQ314" s="442"/>
      <c r="AR314" s="442"/>
      <c r="AS314" s="442"/>
      <c r="AT314" s="442"/>
      <c r="AU314" s="442"/>
      <c r="AV314" s="442"/>
      <c r="AW314" s="442"/>
      <c r="AX314" s="442"/>
      <c r="AY314" s="442"/>
      <c r="AZ314" s="442"/>
    </row>
    <row r="315" spans="2:52" ht="20.100000000000001" hidden="1" customHeight="1" outlineLevel="1">
      <c r="B315" s="434"/>
      <c r="C315" s="1002"/>
      <c r="D315" s="1003"/>
      <c r="E315" s="1003"/>
      <c r="F315" s="1004"/>
      <c r="G315" s="1005"/>
      <c r="H315" s="1006"/>
      <c r="I315" s="1006"/>
      <c r="J315" s="1006"/>
      <c r="K315" s="1007"/>
      <c r="L315" s="715"/>
      <c r="M315" s="715"/>
      <c r="N315" s="715"/>
      <c r="O315" s="715"/>
      <c r="P315" s="715"/>
      <c r="Q315" s="715"/>
      <c r="R315" s="715"/>
      <c r="S315" s="716"/>
      <c r="T315" s="717"/>
      <c r="U315" s="720">
        <f t="shared" si="101"/>
        <v>0</v>
      </c>
      <c r="V315" s="721">
        <f t="shared" si="102"/>
        <v>0</v>
      </c>
      <c r="W315" s="722">
        <f t="shared" si="103"/>
        <v>0</v>
      </c>
      <c r="X315" s="442"/>
      <c r="Y315" s="442"/>
      <c r="Z315" s="442"/>
      <c r="AA315" s="442"/>
      <c r="AB315" s="442"/>
      <c r="AC315" s="442"/>
      <c r="AD315" s="442"/>
      <c r="AE315" s="442"/>
      <c r="AF315" s="442"/>
      <c r="AG315" s="442"/>
      <c r="AH315" s="442"/>
      <c r="AI315" s="442"/>
      <c r="AJ315" s="442"/>
      <c r="AK315" s="442"/>
      <c r="AL315" s="442"/>
      <c r="AM315" s="442"/>
      <c r="AN315" s="442"/>
      <c r="AO315" s="442"/>
      <c r="AP315" s="442"/>
      <c r="AQ315" s="442"/>
      <c r="AR315" s="442"/>
      <c r="AS315" s="442"/>
      <c r="AT315" s="442"/>
      <c r="AU315" s="442"/>
      <c r="AV315" s="442"/>
      <c r="AW315" s="442"/>
      <c r="AX315" s="442"/>
      <c r="AY315" s="442"/>
      <c r="AZ315" s="442"/>
    </row>
    <row r="316" spans="2:52" ht="20.100000000000001" hidden="1" customHeight="1" outlineLevel="1">
      <c r="B316" s="434"/>
      <c r="C316" s="1002"/>
      <c r="D316" s="1003"/>
      <c r="E316" s="1003"/>
      <c r="F316" s="1004"/>
      <c r="G316" s="1005"/>
      <c r="H316" s="1006"/>
      <c r="I316" s="1006"/>
      <c r="J316" s="1006"/>
      <c r="K316" s="1007"/>
      <c r="L316" s="715"/>
      <c r="M316" s="715"/>
      <c r="N316" s="715"/>
      <c r="O316" s="715"/>
      <c r="P316" s="715"/>
      <c r="Q316" s="715"/>
      <c r="R316" s="715"/>
      <c r="S316" s="716"/>
      <c r="T316" s="717"/>
      <c r="U316" s="720">
        <f t="shared" si="101"/>
        <v>0</v>
      </c>
      <c r="V316" s="721">
        <f t="shared" si="102"/>
        <v>0</v>
      </c>
      <c r="W316" s="722">
        <f t="shared" si="103"/>
        <v>0</v>
      </c>
      <c r="X316" s="442"/>
      <c r="Y316" s="442"/>
      <c r="Z316" s="442"/>
      <c r="AA316" s="442"/>
      <c r="AB316" s="442"/>
      <c r="AC316" s="442"/>
      <c r="AD316" s="442"/>
      <c r="AE316" s="442"/>
      <c r="AF316" s="442"/>
      <c r="AG316" s="442"/>
      <c r="AH316" s="442"/>
      <c r="AI316" s="442"/>
      <c r="AJ316" s="442"/>
      <c r="AK316" s="442"/>
      <c r="AL316" s="442"/>
      <c r="AM316" s="442"/>
      <c r="AN316" s="442"/>
      <c r="AO316" s="442"/>
      <c r="AP316" s="442"/>
      <c r="AQ316" s="442"/>
      <c r="AR316" s="442"/>
      <c r="AS316" s="442"/>
      <c r="AT316" s="442"/>
      <c r="AU316" s="442"/>
      <c r="AV316" s="442"/>
      <c r="AW316" s="442"/>
      <c r="AX316" s="442"/>
      <c r="AY316" s="442"/>
      <c r="AZ316" s="442"/>
    </row>
    <row r="317" spans="2:52" ht="20.100000000000001" hidden="1" customHeight="1" outlineLevel="1">
      <c r="B317" s="434"/>
      <c r="C317" s="1002"/>
      <c r="D317" s="1003"/>
      <c r="E317" s="1003"/>
      <c r="F317" s="1004"/>
      <c r="G317" s="1005"/>
      <c r="H317" s="1006"/>
      <c r="I317" s="1006"/>
      <c r="J317" s="1006"/>
      <c r="K317" s="1007"/>
      <c r="L317" s="715"/>
      <c r="M317" s="715"/>
      <c r="N317" s="715"/>
      <c r="O317" s="715"/>
      <c r="P317" s="715"/>
      <c r="Q317" s="715"/>
      <c r="R317" s="715"/>
      <c r="S317" s="716"/>
      <c r="T317" s="717"/>
      <c r="U317" s="720">
        <f t="shared" si="101"/>
        <v>0</v>
      </c>
      <c r="V317" s="721">
        <f t="shared" si="102"/>
        <v>0</v>
      </c>
      <c r="W317" s="722">
        <f t="shared" si="103"/>
        <v>0</v>
      </c>
      <c r="X317" s="442"/>
      <c r="Y317" s="442"/>
      <c r="Z317" s="442"/>
      <c r="AA317" s="442"/>
      <c r="AB317" s="442"/>
      <c r="AC317" s="442"/>
      <c r="AD317" s="442"/>
      <c r="AE317" s="442"/>
      <c r="AF317" s="442"/>
      <c r="AG317" s="442"/>
      <c r="AH317" s="442"/>
      <c r="AI317" s="442"/>
      <c r="AJ317" s="442"/>
      <c r="AK317" s="442"/>
      <c r="AL317" s="442"/>
      <c r="AM317" s="442"/>
      <c r="AN317" s="442"/>
      <c r="AO317" s="442"/>
      <c r="AP317" s="442"/>
      <c r="AQ317" s="442"/>
      <c r="AR317" s="442"/>
      <c r="AS317" s="442"/>
      <c r="AT317" s="442"/>
      <c r="AU317" s="442"/>
      <c r="AV317" s="442"/>
      <c r="AW317" s="442"/>
      <c r="AX317" s="442"/>
      <c r="AY317" s="442"/>
      <c r="AZ317" s="442"/>
    </row>
    <row r="318" spans="2:52" ht="20.100000000000001" hidden="1" customHeight="1" outlineLevel="1">
      <c r="B318" s="434"/>
      <c r="C318" s="1002"/>
      <c r="D318" s="1003"/>
      <c r="E318" s="1003"/>
      <c r="F318" s="1004"/>
      <c r="G318" s="1005"/>
      <c r="H318" s="1006"/>
      <c r="I318" s="1006"/>
      <c r="J318" s="1006"/>
      <c r="K318" s="1007"/>
      <c r="L318" s="715"/>
      <c r="M318" s="715"/>
      <c r="N318" s="715"/>
      <c r="O318" s="715"/>
      <c r="P318" s="715"/>
      <c r="Q318" s="715"/>
      <c r="R318" s="715"/>
      <c r="S318" s="716"/>
      <c r="T318" s="717"/>
      <c r="U318" s="720">
        <f t="shared" si="101"/>
        <v>0</v>
      </c>
      <c r="V318" s="721">
        <f t="shared" si="102"/>
        <v>0</v>
      </c>
      <c r="W318" s="722">
        <f t="shared" si="103"/>
        <v>0</v>
      </c>
      <c r="X318" s="442"/>
      <c r="Y318" s="442"/>
      <c r="Z318" s="442"/>
      <c r="AA318" s="442"/>
      <c r="AB318" s="442"/>
      <c r="AC318" s="442"/>
      <c r="AD318" s="442"/>
      <c r="AE318" s="442"/>
      <c r="AF318" s="442"/>
      <c r="AG318" s="442"/>
      <c r="AH318" s="442"/>
      <c r="AI318" s="442"/>
      <c r="AJ318" s="442"/>
      <c r="AK318" s="442"/>
      <c r="AL318" s="442"/>
      <c r="AM318" s="442"/>
      <c r="AN318" s="442"/>
      <c r="AO318" s="442"/>
      <c r="AP318" s="442"/>
      <c r="AQ318" s="442"/>
      <c r="AR318" s="442"/>
      <c r="AS318" s="442"/>
      <c r="AT318" s="442"/>
      <c r="AU318" s="442"/>
      <c r="AV318" s="442"/>
      <c r="AW318" s="442"/>
      <c r="AX318" s="442"/>
      <c r="AY318" s="442"/>
      <c r="AZ318" s="442"/>
    </row>
    <row r="319" spans="2:52" ht="20.100000000000001" hidden="1" customHeight="1" outlineLevel="1">
      <c r="B319" s="434"/>
      <c r="C319" s="1002"/>
      <c r="D319" s="1003"/>
      <c r="E319" s="1003"/>
      <c r="F319" s="1004"/>
      <c r="G319" s="1005"/>
      <c r="H319" s="1006"/>
      <c r="I319" s="1006"/>
      <c r="J319" s="1006"/>
      <c r="K319" s="1007"/>
      <c r="L319" s="715"/>
      <c r="M319" s="715"/>
      <c r="N319" s="715"/>
      <c r="O319" s="715"/>
      <c r="P319" s="715"/>
      <c r="Q319" s="715"/>
      <c r="R319" s="715"/>
      <c r="S319" s="716"/>
      <c r="T319" s="717"/>
      <c r="U319" s="720">
        <f t="shared" si="101"/>
        <v>0</v>
      </c>
      <c r="V319" s="721">
        <f t="shared" si="102"/>
        <v>0</v>
      </c>
      <c r="W319" s="722">
        <f t="shared" si="103"/>
        <v>0</v>
      </c>
      <c r="X319" s="442"/>
      <c r="Y319" s="442"/>
      <c r="Z319" s="442"/>
      <c r="AA319" s="442"/>
      <c r="AB319" s="442"/>
      <c r="AC319" s="442"/>
      <c r="AD319" s="442"/>
      <c r="AE319" s="442"/>
      <c r="AF319" s="442"/>
      <c r="AG319" s="442"/>
      <c r="AH319" s="442"/>
      <c r="AI319" s="442"/>
      <c r="AJ319" s="442"/>
      <c r="AK319" s="442"/>
      <c r="AL319" s="442"/>
      <c r="AM319" s="442"/>
      <c r="AN319" s="442"/>
      <c r="AO319" s="442"/>
      <c r="AP319" s="442"/>
      <c r="AQ319" s="442"/>
      <c r="AR319" s="442"/>
      <c r="AS319" s="442"/>
      <c r="AT319" s="442"/>
      <c r="AU319" s="442"/>
      <c r="AV319" s="442"/>
      <c r="AW319" s="442"/>
      <c r="AX319" s="442"/>
      <c r="AY319" s="442"/>
      <c r="AZ319" s="442"/>
    </row>
    <row r="320" spans="2:52" ht="20.100000000000001" hidden="1" customHeight="1" outlineLevel="1">
      <c r="B320" s="434"/>
      <c r="C320" s="1002"/>
      <c r="D320" s="1003"/>
      <c r="E320" s="1003"/>
      <c r="F320" s="1004"/>
      <c r="G320" s="1005"/>
      <c r="H320" s="1006"/>
      <c r="I320" s="1006"/>
      <c r="J320" s="1006"/>
      <c r="K320" s="1007"/>
      <c r="L320" s="715"/>
      <c r="M320" s="715"/>
      <c r="N320" s="715"/>
      <c r="O320" s="715"/>
      <c r="P320" s="715"/>
      <c r="Q320" s="715"/>
      <c r="R320" s="715"/>
      <c r="S320" s="716"/>
      <c r="T320" s="717"/>
      <c r="U320" s="720">
        <f t="shared" si="101"/>
        <v>0</v>
      </c>
      <c r="V320" s="721">
        <f t="shared" si="102"/>
        <v>0</v>
      </c>
      <c r="W320" s="722">
        <f t="shared" si="103"/>
        <v>0</v>
      </c>
      <c r="X320" s="442"/>
      <c r="Y320" s="442"/>
      <c r="Z320" s="442"/>
      <c r="AA320" s="442"/>
      <c r="AB320" s="442"/>
      <c r="AC320" s="442"/>
      <c r="AD320" s="442"/>
      <c r="AE320" s="442"/>
      <c r="AF320" s="442"/>
      <c r="AG320" s="442"/>
      <c r="AH320" s="442"/>
      <c r="AI320" s="442"/>
      <c r="AJ320" s="442"/>
      <c r="AK320" s="442"/>
      <c r="AL320" s="442"/>
      <c r="AM320" s="442"/>
      <c r="AN320" s="442"/>
      <c r="AO320" s="442"/>
      <c r="AP320" s="442"/>
      <c r="AQ320" s="442"/>
      <c r="AR320" s="442"/>
      <c r="AS320" s="442"/>
      <c r="AT320" s="442"/>
      <c r="AU320" s="442"/>
      <c r="AV320" s="442"/>
      <c r="AW320" s="442"/>
      <c r="AX320" s="442"/>
      <c r="AY320" s="442"/>
      <c r="AZ320" s="442"/>
    </row>
    <row r="321" spans="2:52" ht="20.100000000000001" hidden="1" customHeight="1" outlineLevel="1">
      <c r="B321" s="434"/>
      <c r="C321" s="1002"/>
      <c r="D321" s="1003"/>
      <c r="E321" s="1003"/>
      <c r="F321" s="1004"/>
      <c r="G321" s="1005"/>
      <c r="H321" s="1006"/>
      <c r="I321" s="1006"/>
      <c r="J321" s="1006"/>
      <c r="K321" s="1007"/>
      <c r="L321" s="715"/>
      <c r="M321" s="715"/>
      <c r="N321" s="715"/>
      <c r="O321" s="715"/>
      <c r="P321" s="715"/>
      <c r="Q321" s="715"/>
      <c r="R321" s="715"/>
      <c r="S321" s="716"/>
      <c r="T321" s="717"/>
      <c r="U321" s="720">
        <f t="shared" si="101"/>
        <v>0</v>
      </c>
      <c r="V321" s="721">
        <f t="shared" si="102"/>
        <v>0</v>
      </c>
      <c r="W321" s="722">
        <f t="shared" si="103"/>
        <v>0</v>
      </c>
      <c r="X321" s="442"/>
      <c r="Y321" s="442"/>
      <c r="Z321" s="442"/>
      <c r="AA321" s="442"/>
      <c r="AB321" s="442"/>
      <c r="AC321" s="442"/>
      <c r="AD321" s="442"/>
      <c r="AE321" s="442"/>
      <c r="AF321" s="442"/>
      <c r="AG321" s="442"/>
      <c r="AH321" s="442"/>
      <c r="AI321" s="442"/>
      <c r="AJ321" s="442"/>
      <c r="AK321" s="442"/>
      <c r="AL321" s="442"/>
      <c r="AM321" s="442"/>
      <c r="AN321" s="442"/>
      <c r="AO321" s="442"/>
      <c r="AP321" s="442"/>
      <c r="AQ321" s="442"/>
      <c r="AR321" s="442"/>
      <c r="AS321" s="442"/>
      <c r="AT321" s="442"/>
      <c r="AU321" s="442"/>
      <c r="AV321" s="442"/>
      <c r="AW321" s="442"/>
      <c r="AX321" s="442"/>
      <c r="AY321" s="442"/>
      <c r="AZ321" s="442"/>
    </row>
    <row r="322" spans="2:52" ht="20.100000000000001" hidden="1" customHeight="1" outlineLevel="1">
      <c r="B322" s="434"/>
      <c r="C322" s="1002"/>
      <c r="D322" s="1003"/>
      <c r="E322" s="1003"/>
      <c r="F322" s="1004"/>
      <c r="G322" s="1005"/>
      <c r="H322" s="1006"/>
      <c r="I322" s="1006"/>
      <c r="J322" s="1006"/>
      <c r="K322" s="1007"/>
      <c r="L322" s="715"/>
      <c r="M322" s="715"/>
      <c r="N322" s="715"/>
      <c r="O322" s="715"/>
      <c r="P322" s="715"/>
      <c r="Q322" s="715"/>
      <c r="R322" s="715"/>
      <c r="S322" s="716"/>
      <c r="T322" s="717"/>
      <c r="U322" s="720">
        <f t="shared" si="101"/>
        <v>0</v>
      </c>
      <c r="V322" s="721">
        <f t="shared" si="102"/>
        <v>0</v>
      </c>
      <c r="W322" s="722">
        <f t="shared" si="103"/>
        <v>0</v>
      </c>
      <c r="X322" s="442"/>
      <c r="Y322" s="442"/>
      <c r="Z322" s="442"/>
      <c r="AA322" s="442"/>
      <c r="AB322" s="442"/>
      <c r="AC322" s="442"/>
      <c r="AD322" s="442"/>
      <c r="AE322" s="442"/>
      <c r="AF322" s="442"/>
      <c r="AG322" s="442"/>
      <c r="AH322" s="442"/>
      <c r="AI322" s="442"/>
      <c r="AJ322" s="442"/>
      <c r="AK322" s="442"/>
      <c r="AL322" s="442"/>
      <c r="AM322" s="442"/>
      <c r="AN322" s="442"/>
      <c r="AO322" s="442"/>
      <c r="AP322" s="442"/>
      <c r="AQ322" s="442"/>
      <c r="AR322" s="442"/>
      <c r="AS322" s="442"/>
      <c r="AT322" s="442"/>
      <c r="AU322" s="442"/>
      <c r="AV322" s="442"/>
      <c r="AW322" s="442"/>
      <c r="AX322" s="442"/>
      <c r="AY322" s="442"/>
      <c r="AZ322" s="442"/>
    </row>
    <row r="323" spans="2:52" ht="20.100000000000001" hidden="1" customHeight="1" outlineLevel="1">
      <c r="B323" s="434"/>
      <c r="C323" s="1002"/>
      <c r="D323" s="1003"/>
      <c r="E323" s="1003"/>
      <c r="F323" s="1004"/>
      <c r="G323" s="1005"/>
      <c r="H323" s="1006"/>
      <c r="I323" s="1006"/>
      <c r="J323" s="1006"/>
      <c r="K323" s="1007"/>
      <c r="L323" s="715"/>
      <c r="M323" s="715"/>
      <c r="N323" s="715"/>
      <c r="O323" s="715"/>
      <c r="P323" s="715"/>
      <c r="Q323" s="715"/>
      <c r="R323" s="715"/>
      <c r="S323" s="716"/>
      <c r="T323" s="717"/>
      <c r="U323" s="720">
        <f t="shared" si="101"/>
        <v>0</v>
      </c>
      <c r="V323" s="721">
        <f t="shared" si="102"/>
        <v>0</v>
      </c>
      <c r="W323" s="722">
        <f t="shared" si="103"/>
        <v>0</v>
      </c>
      <c r="X323" s="442"/>
      <c r="Y323" s="442"/>
      <c r="Z323" s="442"/>
      <c r="AA323" s="442"/>
      <c r="AB323" s="442"/>
      <c r="AC323" s="442"/>
      <c r="AD323" s="442"/>
      <c r="AE323" s="442"/>
      <c r="AF323" s="442"/>
      <c r="AG323" s="442"/>
      <c r="AH323" s="442"/>
      <c r="AI323" s="442"/>
      <c r="AJ323" s="442"/>
      <c r="AK323" s="442"/>
      <c r="AL323" s="442"/>
      <c r="AM323" s="442"/>
      <c r="AN323" s="442"/>
      <c r="AO323" s="442"/>
      <c r="AP323" s="442"/>
      <c r="AQ323" s="442"/>
      <c r="AR323" s="442"/>
      <c r="AS323" s="442"/>
      <c r="AT323" s="442"/>
      <c r="AU323" s="442"/>
      <c r="AV323" s="442"/>
      <c r="AW323" s="442"/>
      <c r="AX323" s="442"/>
      <c r="AY323" s="442"/>
      <c r="AZ323" s="442"/>
    </row>
    <row r="324" spans="2:52" s="19" customFormat="1" ht="9.9499999999999993" hidden="1" customHeight="1" outlineLevel="1">
      <c r="B324" s="435"/>
      <c r="C324" s="437"/>
      <c r="D324" s="437"/>
      <c r="E324" s="437"/>
      <c r="F324" s="437"/>
      <c r="G324" s="666"/>
      <c r="H324" s="666"/>
      <c r="I324" s="666"/>
      <c r="J324" s="666"/>
      <c r="K324" s="666"/>
      <c r="L324" s="438"/>
      <c r="M324" s="438"/>
      <c r="N324" s="438"/>
      <c r="O324" s="438"/>
      <c r="P324" s="438"/>
      <c r="Q324" s="438"/>
      <c r="R324" s="438"/>
      <c r="S324" s="438"/>
      <c r="T324" s="439"/>
      <c r="U324" s="439"/>
      <c r="V324" s="439"/>
      <c r="W324" s="667"/>
      <c r="X324" s="668"/>
      <c r="Y324" s="668"/>
      <c r="Z324" s="668"/>
      <c r="AA324" s="668"/>
      <c r="AB324" s="668"/>
      <c r="AC324" s="668"/>
      <c r="AD324" s="668"/>
      <c r="AE324" s="668"/>
      <c r="AF324" s="668"/>
      <c r="AG324" s="668"/>
      <c r="AH324" s="668"/>
      <c r="AI324" s="668"/>
      <c r="AJ324" s="668"/>
      <c r="AK324" s="668"/>
      <c r="AL324" s="668"/>
      <c r="AM324" s="668"/>
      <c r="AN324" s="668"/>
      <c r="AO324" s="668"/>
      <c r="AP324" s="668"/>
      <c r="AQ324" s="668"/>
      <c r="AR324" s="668"/>
      <c r="AS324" s="668"/>
      <c r="AT324" s="668"/>
      <c r="AU324" s="668"/>
      <c r="AV324" s="668"/>
      <c r="AW324" s="668"/>
      <c r="AX324" s="668"/>
      <c r="AY324" s="668"/>
      <c r="AZ324" s="668"/>
    </row>
    <row r="325" spans="2:52" ht="20.100000000000001" customHeight="1" collapsed="1">
      <c r="B325" s="32">
        <f>B313+1</f>
        <v>27</v>
      </c>
      <c r="C325" s="1013"/>
      <c r="D325" s="1014"/>
      <c r="E325" s="1014"/>
      <c r="F325" s="1015"/>
      <c r="G325" s="1016"/>
      <c r="H325" s="1017"/>
      <c r="I325" s="1017"/>
      <c r="J325" s="1017"/>
      <c r="K325" s="1018"/>
      <c r="L325" s="701">
        <f t="shared" ref="L325:R325" si="104">SUM(L326:L335)</f>
        <v>0</v>
      </c>
      <c r="M325" s="702">
        <f t="shared" si="104"/>
        <v>0</v>
      </c>
      <c r="N325" s="703">
        <f t="shared" si="104"/>
        <v>0</v>
      </c>
      <c r="O325" s="703">
        <f t="shared" si="104"/>
        <v>0</v>
      </c>
      <c r="P325" s="702">
        <f t="shared" si="104"/>
        <v>0</v>
      </c>
      <c r="Q325" s="704">
        <f t="shared" si="104"/>
        <v>0</v>
      </c>
      <c r="R325" s="701">
        <f t="shared" si="104"/>
        <v>0</v>
      </c>
      <c r="S325" s="705">
        <v>1</v>
      </c>
      <c r="T325" s="706">
        <f>(S326*T326)+(S327*T327)+(S328*T328)+(S329*T329)+(S330*T330)+(S331*T331)+(S332*T332)+(S333*T333)+(S334*T334)+(S335*T335)</f>
        <v>0</v>
      </c>
      <c r="U325" s="665">
        <f t="shared" ref="U325:U335" si="105">S325*T325*(1+MGKZ)*(1+Gewinn)*(1+Sicherheit)</f>
        <v>0</v>
      </c>
      <c r="V325" s="643">
        <f t="shared" ref="V325:V335" si="106">R325*Fertigung</f>
        <v>0</v>
      </c>
      <c r="W325" s="50">
        <f t="shared" ref="W325:W335" si="107">L325*$E$6+M325*$M$6+N325*$M$7+O325*$M$8+P325*$E$7+Q325*$M$9+U325+V325</f>
        <v>0</v>
      </c>
      <c r="X325" s="442"/>
      <c r="Y325" s="442"/>
      <c r="Z325" s="442"/>
      <c r="AA325" s="442"/>
      <c r="AB325" s="442"/>
      <c r="AC325" s="442"/>
      <c r="AD325" s="442"/>
      <c r="AE325" s="442"/>
      <c r="AF325" s="442"/>
      <c r="AG325" s="442"/>
      <c r="AH325" s="442"/>
      <c r="AI325" s="442"/>
      <c r="AJ325" s="442"/>
      <c r="AK325" s="442"/>
      <c r="AL325" s="442"/>
      <c r="AM325" s="442"/>
      <c r="AN325" s="442"/>
      <c r="AO325" s="442"/>
      <c r="AP325" s="442"/>
      <c r="AQ325" s="442"/>
      <c r="AR325" s="442"/>
      <c r="AS325" s="442"/>
      <c r="AT325" s="442"/>
      <c r="AU325" s="442"/>
      <c r="AV325" s="442"/>
      <c r="AW325" s="442"/>
      <c r="AX325" s="442"/>
      <c r="AY325" s="442"/>
      <c r="AZ325" s="442"/>
    </row>
    <row r="326" spans="2:52" ht="20.100000000000001" hidden="1" customHeight="1" outlineLevel="1">
      <c r="B326" s="433"/>
      <c r="C326" s="1002"/>
      <c r="D326" s="1003"/>
      <c r="E326" s="1003"/>
      <c r="F326" s="1004"/>
      <c r="G326" s="1005"/>
      <c r="H326" s="1006"/>
      <c r="I326" s="1006"/>
      <c r="J326" s="1006"/>
      <c r="K326" s="1007"/>
      <c r="L326" s="715"/>
      <c r="M326" s="715"/>
      <c r="N326" s="715"/>
      <c r="O326" s="715"/>
      <c r="P326" s="715"/>
      <c r="Q326" s="715"/>
      <c r="R326" s="715"/>
      <c r="S326" s="716"/>
      <c r="T326" s="717"/>
      <c r="U326" s="720">
        <f t="shared" si="105"/>
        <v>0</v>
      </c>
      <c r="V326" s="721">
        <f t="shared" si="106"/>
        <v>0</v>
      </c>
      <c r="W326" s="722">
        <f t="shared" si="107"/>
        <v>0</v>
      </c>
      <c r="X326" s="442"/>
      <c r="Y326" s="442"/>
      <c r="Z326" s="442"/>
      <c r="AA326" s="442"/>
      <c r="AB326" s="442"/>
      <c r="AC326" s="442"/>
      <c r="AD326" s="442"/>
      <c r="AE326" s="442"/>
      <c r="AF326" s="442"/>
      <c r="AG326" s="442"/>
      <c r="AH326" s="442"/>
      <c r="AI326" s="442"/>
      <c r="AJ326" s="442"/>
      <c r="AK326" s="442"/>
      <c r="AL326" s="442"/>
      <c r="AM326" s="442"/>
      <c r="AN326" s="442"/>
      <c r="AO326" s="442"/>
      <c r="AP326" s="442"/>
      <c r="AQ326" s="442"/>
      <c r="AR326" s="442"/>
      <c r="AS326" s="442"/>
      <c r="AT326" s="442"/>
      <c r="AU326" s="442"/>
      <c r="AV326" s="442"/>
      <c r="AW326" s="442"/>
      <c r="AX326" s="442"/>
      <c r="AY326" s="442"/>
      <c r="AZ326" s="442"/>
    </row>
    <row r="327" spans="2:52" ht="20.100000000000001" hidden="1" customHeight="1" outlineLevel="1">
      <c r="B327" s="434"/>
      <c r="C327" s="1002"/>
      <c r="D327" s="1003"/>
      <c r="E327" s="1003"/>
      <c r="F327" s="1004"/>
      <c r="G327" s="1005"/>
      <c r="H327" s="1006"/>
      <c r="I327" s="1006"/>
      <c r="J327" s="1006"/>
      <c r="K327" s="1007"/>
      <c r="L327" s="715"/>
      <c r="M327" s="715"/>
      <c r="N327" s="715"/>
      <c r="O327" s="715"/>
      <c r="P327" s="715"/>
      <c r="Q327" s="715"/>
      <c r="R327" s="715"/>
      <c r="S327" s="716"/>
      <c r="T327" s="717"/>
      <c r="U327" s="720">
        <f t="shared" si="105"/>
        <v>0</v>
      </c>
      <c r="V327" s="721">
        <f t="shared" si="106"/>
        <v>0</v>
      </c>
      <c r="W327" s="722">
        <f t="shared" si="107"/>
        <v>0</v>
      </c>
      <c r="X327" s="442"/>
      <c r="Y327" s="442"/>
      <c r="Z327" s="442"/>
      <c r="AA327" s="442"/>
      <c r="AB327" s="442"/>
      <c r="AC327" s="442"/>
      <c r="AD327" s="442"/>
      <c r="AE327" s="442"/>
      <c r="AF327" s="442"/>
      <c r="AG327" s="442"/>
      <c r="AH327" s="442"/>
      <c r="AI327" s="442"/>
      <c r="AJ327" s="442"/>
      <c r="AK327" s="442"/>
      <c r="AL327" s="442"/>
      <c r="AM327" s="442"/>
      <c r="AN327" s="442"/>
      <c r="AO327" s="442"/>
      <c r="AP327" s="442"/>
      <c r="AQ327" s="442"/>
      <c r="AR327" s="442"/>
      <c r="AS327" s="442"/>
      <c r="AT327" s="442"/>
      <c r="AU327" s="442"/>
      <c r="AV327" s="442"/>
      <c r="AW327" s="442"/>
      <c r="AX327" s="442"/>
      <c r="AY327" s="442"/>
      <c r="AZ327" s="442"/>
    </row>
    <row r="328" spans="2:52" ht="20.100000000000001" hidden="1" customHeight="1" outlineLevel="1">
      <c r="B328" s="434"/>
      <c r="C328" s="1002"/>
      <c r="D328" s="1003"/>
      <c r="E328" s="1003"/>
      <c r="F328" s="1004"/>
      <c r="G328" s="1005"/>
      <c r="H328" s="1006"/>
      <c r="I328" s="1006"/>
      <c r="J328" s="1006"/>
      <c r="K328" s="1007"/>
      <c r="L328" s="715"/>
      <c r="M328" s="715"/>
      <c r="N328" s="715"/>
      <c r="O328" s="715"/>
      <c r="P328" s="715"/>
      <c r="Q328" s="715"/>
      <c r="R328" s="715"/>
      <c r="S328" s="716"/>
      <c r="T328" s="717"/>
      <c r="U328" s="720">
        <f t="shared" si="105"/>
        <v>0</v>
      </c>
      <c r="V328" s="721">
        <f t="shared" si="106"/>
        <v>0</v>
      </c>
      <c r="W328" s="722">
        <f t="shared" si="107"/>
        <v>0</v>
      </c>
      <c r="X328" s="442"/>
      <c r="Y328" s="442"/>
      <c r="Z328" s="442"/>
      <c r="AA328" s="442"/>
      <c r="AB328" s="442"/>
      <c r="AC328" s="442"/>
      <c r="AD328" s="442"/>
      <c r="AE328" s="442"/>
      <c r="AF328" s="442"/>
      <c r="AG328" s="442"/>
      <c r="AH328" s="442"/>
      <c r="AI328" s="442"/>
      <c r="AJ328" s="442"/>
      <c r="AK328" s="442"/>
      <c r="AL328" s="442"/>
      <c r="AM328" s="442"/>
      <c r="AN328" s="442"/>
      <c r="AO328" s="442"/>
      <c r="AP328" s="442"/>
      <c r="AQ328" s="442"/>
      <c r="AR328" s="442"/>
      <c r="AS328" s="442"/>
      <c r="AT328" s="442"/>
      <c r="AU328" s="442"/>
      <c r="AV328" s="442"/>
      <c r="AW328" s="442"/>
      <c r="AX328" s="442"/>
      <c r="AY328" s="442"/>
      <c r="AZ328" s="442"/>
    </row>
    <row r="329" spans="2:52" ht="20.100000000000001" hidden="1" customHeight="1" outlineLevel="1">
      <c r="B329" s="434"/>
      <c r="C329" s="1002"/>
      <c r="D329" s="1003"/>
      <c r="E329" s="1003"/>
      <c r="F329" s="1004"/>
      <c r="G329" s="1005"/>
      <c r="H329" s="1006"/>
      <c r="I329" s="1006"/>
      <c r="J329" s="1006"/>
      <c r="K329" s="1007"/>
      <c r="L329" s="715"/>
      <c r="M329" s="715"/>
      <c r="N329" s="715"/>
      <c r="O329" s="715"/>
      <c r="P329" s="715"/>
      <c r="Q329" s="715"/>
      <c r="R329" s="715"/>
      <c r="S329" s="716"/>
      <c r="T329" s="717"/>
      <c r="U329" s="720">
        <f t="shared" si="105"/>
        <v>0</v>
      </c>
      <c r="V329" s="721">
        <f t="shared" si="106"/>
        <v>0</v>
      </c>
      <c r="W329" s="722">
        <f t="shared" si="107"/>
        <v>0</v>
      </c>
      <c r="X329" s="442"/>
      <c r="Y329" s="442"/>
      <c r="Z329" s="442"/>
      <c r="AA329" s="442"/>
      <c r="AB329" s="442"/>
      <c r="AC329" s="442"/>
      <c r="AD329" s="442"/>
      <c r="AE329" s="442"/>
      <c r="AF329" s="442"/>
      <c r="AG329" s="442"/>
      <c r="AH329" s="442"/>
      <c r="AI329" s="442"/>
      <c r="AJ329" s="442"/>
      <c r="AK329" s="442"/>
      <c r="AL329" s="442"/>
      <c r="AM329" s="442"/>
      <c r="AN329" s="442"/>
      <c r="AO329" s="442"/>
      <c r="AP329" s="442"/>
      <c r="AQ329" s="442"/>
      <c r="AR329" s="442"/>
      <c r="AS329" s="442"/>
      <c r="AT329" s="442"/>
      <c r="AU329" s="442"/>
      <c r="AV329" s="442"/>
      <c r="AW329" s="442"/>
      <c r="AX329" s="442"/>
      <c r="AY329" s="442"/>
      <c r="AZ329" s="442"/>
    </row>
    <row r="330" spans="2:52" ht="20.100000000000001" hidden="1" customHeight="1" outlineLevel="1">
      <c r="B330" s="434"/>
      <c r="C330" s="1002"/>
      <c r="D330" s="1003"/>
      <c r="E330" s="1003"/>
      <c r="F330" s="1004"/>
      <c r="G330" s="1005"/>
      <c r="H330" s="1006"/>
      <c r="I330" s="1006"/>
      <c r="J330" s="1006"/>
      <c r="K330" s="1007"/>
      <c r="L330" s="715"/>
      <c r="M330" s="715"/>
      <c r="N330" s="715"/>
      <c r="O330" s="715"/>
      <c r="P330" s="715"/>
      <c r="Q330" s="715"/>
      <c r="R330" s="715"/>
      <c r="S330" s="716"/>
      <c r="T330" s="717"/>
      <c r="U330" s="720">
        <f t="shared" si="105"/>
        <v>0</v>
      </c>
      <c r="V330" s="721">
        <f t="shared" si="106"/>
        <v>0</v>
      </c>
      <c r="W330" s="722">
        <f t="shared" si="107"/>
        <v>0</v>
      </c>
      <c r="X330" s="442"/>
      <c r="Y330" s="442"/>
      <c r="Z330" s="442"/>
      <c r="AA330" s="442"/>
      <c r="AB330" s="442"/>
      <c r="AC330" s="442"/>
      <c r="AD330" s="442"/>
      <c r="AE330" s="442"/>
      <c r="AF330" s="442"/>
      <c r="AG330" s="442"/>
      <c r="AH330" s="442"/>
      <c r="AI330" s="442"/>
      <c r="AJ330" s="442"/>
      <c r="AK330" s="442"/>
      <c r="AL330" s="442"/>
      <c r="AM330" s="442"/>
      <c r="AN330" s="442"/>
      <c r="AO330" s="442"/>
      <c r="AP330" s="442"/>
      <c r="AQ330" s="442"/>
      <c r="AR330" s="442"/>
      <c r="AS330" s="442"/>
      <c r="AT330" s="442"/>
      <c r="AU330" s="442"/>
      <c r="AV330" s="442"/>
      <c r="AW330" s="442"/>
      <c r="AX330" s="442"/>
      <c r="AY330" s="442"/>
      <c r="AZ330" s="442"/>
    </row>
    <row r="331" spans="2:52" ht="20.100000000000001" hidden="1" customHeight="1" outlineLevel="1">
      <c r="B331" s="434"/>
      <c r="C331" s="1002"/>
      <c r="D331" s="1003"/>
      <c r="E331" s="1003"/>
      <c r="F331" s="1004"/>
      <c r="G331" s="1005"/>
      <c r="H331" s="1006"/>
      <c r="I331" s="1006"/>
      <c r="J331" s="1006"/>
      <c r="K331" s="1007"/>
      <c r="L331" s="715"/>
      <c r="M331" s="715"/>
      <c r="N331" s="715"/>
      <c r="O331" s="715"/>
      <c r="P331" s="715"/>
      <c r="Q331" s="715"/>
      <c r="R331" s="715"/>
      <c r="S331" s="716"/>
      <c r="T331" s="717"/>
      <c r="U331" s="720">
        <f t="shared" si="105"/>
        <v>0</v>
      </c>
      <c r="V331" s="721">
        <f t="shared" si="106"/>
        <v>0</v>
      </c>
      <c r="W331" s="722">
        <f t="shared" si="107"/>
        <v>0</v>
      </c>
      <c r="X331" s="442"/>
      <c r="Y331" s="442"/>
      <c r="Z331" s="442"/>
      <c r="AA331" s="442"/>
      <c r="AB331" s="442"/>
      <c r="AC331" s="442"/>
      <c r="AD331" s="442"/>
      <c r="AE331" s="442"/>
      <c r="AF331" s="442"/>
      <c r="AG331" s="442"/>
      <c r="AH331" s="442"/>
      <c r="AI331" s="442"/>
      <c r="AJ331" s="442"/>
      <c r="AK331" s="442"/>
      <c r="AL331" s="442"/>
      <c r="AM331" s="442"/>
      <c r="AN331" s="442"/>
      <c r="AO331" s="442"/>
      <c r="AP331" s="442"/>
      <c r="AQ331" s="442"/>
      <c r="AR331" s="442"/>
      <c r="AS331" s="442"/>
      <c r="AT331" s="442"/>
      <c r="AU331" s="442"/>
      <c r="AV331" s="442"/>
      <c r="AW331" s="442"/>
      <c r="AX331" s="442"/>
      <c r="AY331" s="442"/>
      <c r="AZ331" s="442"/>
    </row>
    <row r="332" spans="2:52" ht="20.100000000000001" hidden="1" customHeight="1" outlineLevel="1">
      <c r="B332" s="434"/>
      <c r="C332" s="1002"/>
      <c r="D332" s="1003"/>
      <c r="E332" s="1003"/>
      <c r="F332" s="1004"/>
      <c r="G332" s="1005"/>
      <c r="H332" s="1006"/>
      <c r="I332" s="1006"/>
      <c r="J332" s="1006"/>
      <c r="K332" s="1007"/>
      <c r="L332" s="715"/>
      <c r="M332" s="715"/>
      <c r="N332" s="715"/>
      <c r="O332" s="715"/>
      <c r="P332" s="715"/>
      <c r="Q332" s="715"/>
      <c r="R332" s="715"/>
      <c r="S332" s="716"/>
      <c r="T332" s="717"/>
      <c r="U332" s="720">
        <f t="shared" si="105"/>
        <v>0</v>
      </c>
      <c r="V332" s="721">
        <f t="shared" si="106"/>
        <v>0</v>
      </c>
      <c r="W332" s="722">
        <f t="shared" si="107"/>
        <v>0</v>
      </c>
      <c r="X332" s="442"/>
      <c r="Y332" s="442"/>
      <c r="Z332" s="442"/>
      <c r="AA332" s="442"/>
      <c r="AB332" s="442"/>
      <c r="AC332" s="442"/>
      <c r="AD332" s="442"/>
      <c r="AE332" s="442"/>
      <c r="AF332" s="442"/>
      <c r="AG332" s="442"/>
      <c r="AH332" s="442"/>
      <c r="AI332" s="442"/>
      <c r="AJ332" s="442"/>
      <c r="AK332" s="442"/>
      <c r="AL332" s="442"/>
      <c r="AM332" s="442"/>
      <c r="AN332" s="442"/>
      <c r="AO332" s="442"/>
      <c r="AP332" s="442"/>
      <c r="AQ332" s="442"/>
      <c r="AR332" s="442"/>
      <c r="AS332" s="442"/>
      <c r="AT332" s="442"/>
      <c r="AU332" s="442"/>
      <c r="AV332" s="442"/>
      <c r="AW332" s="442"/>
      <c r="AX332" s="442"/>
      <c r="AY332" s="442"/>
      <c r="AZ332" s="442"/>
    </row>
    <row r="333" spans="2:52" ht="20.100000000000001" hidden="1" customHeight="1" outlineLevel="1">
      <c r="B333" s="434"/>
      <c r="C333" s="1002"/>
      <c r="D333" s="1003"/>
      <c r="E333" s="1003"/>
      <c r="F333" s="1004"/>
      <c r="G333" s="1005"/>
      <c r="H333" s="1006"/>
      <c r="I333" s="1006"/>
      <c r="J333" s="1006"/>
      <c r="K333" s="1007"/>
      <c r="L333" s="715"/>
      <c r="M333" s="715"/>
      <c r="N333" s="715"/>
      <c r="O333" s="715"/>
      <c r="P333" s="715"/>
      <c r="Q333" s="715"/>
      <c r="R333" s="715"/>
      <c r="S333" s="716"/>
      <c r="T333" s="717"/>
      <c r="U333" s="720">
        <f t="shared" si="105"/>
        <v>0</v>
      </c>
      <c r="V333" s="721">
        <f t="shared" si="106"/>
        <v>0</v>
      </c>
      <c r="W333" s="722">
        <f t="shared" si="107"/>
        <v>0</v>
      </c>
      <c r="X333" s="442"/>
      <c r="Y333" s="442"/>
      <c r="Z333" s="442"/>
      <c r="AA333" s="442"/>
      <c r="AB333" s="442"/>
      <c r="AC333" s="442"/>
      <c r="AD333" s="442"/>
      <c r="AE333" s="442"/>
      <c r="AF333" s="442"/>
      <c r="AG333" s="442"/>
      <c r="AH333" s="442"/>
      <c r="AI333" s="442"/>
      <c r="AJ333" s="442"/>
      <c r="AK333" s="442"/>
      <c r="AL333" s="442"/>
      <c r="AM333" s="442"/>
      <c r="AN333" s="442"/>
      <c r="AO333" s="442"/>
      <c r="AP333" s="442"/>
      <c r="AQ333" s="442"/>
      <c r="AR333" s="442"/>
      <c r="AS333" s="442"/>
      <c r="AT333" s="442"/>
      <c r="AU333" s="442"/>
      <c r="AV333" s="442"/>
      <c r="AW333" s="442"/>
      <c r="AX333" s="442"/>
      <c r="AY333" s="442"/>
      <c r="AZ333" s="442"/>
    </row>
    <row r="334" spans="2:52" ht="20.100000000000001" hidden="1" customHeight="1" outlineLevel="1">
      <c r="B334" s="434"/>
      <c r="C334" s="1002"/>
      <c r="D334" s="1003"/>
      <c r="E334" s="1003"/>
      <c r="F334" s="1004"/>
      <c r="G334" s="1005"/>
      <c r="H334" s="1006"/>
      <c r="I334" s="1006"/>
      <c r="J334" s="1006"/>
      <c r="K334" s="1007"/>
      <c r="L334" s="715"/>
      <c r="M334" s="715"/>
      <c r="N334" s="715"/>
      <c r="O334" s="715"/>
      <c r="P334" s="715"/>
      <c r="Q334" s="715"/>
      <c r="R334" s="715"/>
      <c r="S334" s="716"/>
      <c r="T334" s="717"/>
      <c r="U334" s="720">
        <f t="shared" si="105"/>
        <v>0</v>
      </c>
      <c r="V334" s="721">
        <f t="shared" si="106"/>
        <v>0</v>
      </c>
      <c r="W334" s="722">
        <f t="shared" si="107"/>
        <v>0</v>
      </c>
      <c r="X334" s="442"/>
      <c r="Y334" s="442"/>
      <c r="Z334" s="442"/>
      <c r="AA334" s="442"/>
      <c r="AB334" s="442"/>
      <c r="AC334" s="442"/>
      <c r="AD334" s="442"/>
      <c r="AE334" s="442"/>
      <c r="AF334" s="442"/>
      <c r="AG334" s="442"/>
      <c r="AH334" s="442"/>
      <c r="AI334" s="442"/>
      <c r="AJ334" s="442"/>
      <c r="AK334" s="442"/>
      <c r="AL334" s="442"/>
      <c r="AM334" s="442"/>
      <c r="AN334" s="442"/>
      <c r="AO334" s="442"/>
      <c r="AP334" s="442"/>
      <c r="AQ334" s="442"/>
      <c r="AR334" s="442"/>
      <c r="AS334" s="442"/>
      <c r="AT334" s="442"/>
      <c r="AU334" s="442"/>
      <c r="AV334" s="442"/>
      <c r="AW334" s="442"/>
      <c r="AX334" s="442"/>
      <c r="AY334" s="442"/>
      <c r="AZ334" s="442"/>
    </row>
    <row r="335" spans="2:52" ht="20.100000000000001" hidden="1" customHeight="1" outlineLevel="1">
      <c r="B335" s="434"/>
      <c r="C335" s="1002"/>
      <c r="D335" s="1003"/>
      <c r="E335" s="1003"/>
      <c r="F335" s="1004"/>
      <c r="G335" s="1005"/>
      <c r="H335" s="1006"/>
      <c r="I335" s="1006"/>
      <c r="J335" s="1006"/>
      <c r="K335" s="1007"/>
      <c r="L335" s="715"/>
      <c r="M335" s="715"/>
      <c r="N335" s="715"/>
      <c r="O335" s="715"/>
      <c r="P335" s="715"/>
      <c r="Q335" s="715"/>
      <c r="R335" s="715"/>
      <c r="S335" s="716"/>
      <c r="T335" s="717"/>
      <c r="U335" s="720">
        <f t="shared" si="105"/>
        <v>0</v>
      </c>
      <c r="V335" s="721">
        <f t="shared" si="106"/>
        <v>0</v>
      </c>
      <c r="W335" s="722">
        <f t="shared" si="107"/>
        <v>0</v>
      </c>
      <c r="X335" s="442"/>
      <c r="Y335" s="442"/>
      <c r="Z335" s="442"/>
      <c r="AA335" s="442"/>
      <c r="AB335" s="442"/>
      <c r="AC335" s="442"/>
      <c r="AD335" s="442"/>
      <c r="AE335" s="442"/>
      <c r="AF335" s="442"/>
      <c r="AG335" s="442"/>
      <c r="AH335" s="442"/>
      <c r="AI335" s="442"/>
      <c r="AJ335" s="442"/>
      <c r="AK335" s="442"/>
      <c r="AL335" s="442"/>
      <c r="AM335" s="442"/>
      <c r="AN335" s="442"/>
      <c r="AO335" s="442"/>
      <c r="AP335" s="442"/>
      <c r="AQ335" s="442"/>
      <c r="AR335" s="442"/>
      <c r="AS335" s="442"/>
      <c r="AT335" s="442"/>
      <c r="AU335" s="442"/>
      <c r="AV335" s="442"/>
      <c r="AW335" s="442"/>
      <c r="AX335" s="442"/>
      <c r="AY335" s="442"/>
      <c r="AZ335" s="442"/>
    </row>
    <row r="336" spans="2:52" s="19" customFormat="1" ht="9.9499999999999993" hidden="1" customHeight="1" outlineLevel="1">
      <c r="B336" s="435"/>
      <c r="C336" s="437"/>
      <c r="D336" s="437"/>
      <c r="E336" s="437"/>
      <c r="F336" s="437"/>
      <c r="G336" s="666"/>
      <c r="H336" s="666"/>
      <c r="I336" s="666"/>
      <c r="J336" s="666"/>
      <c r="K336" s="666"/>
      <c r="L336" s="438"/>
      <c r="M336" s="438"/>
      <c r="N336" s="438"/>
      <c r="O336" s="438"/>
      <c r="P336" s="438"/>
      <c r="Q336" s="438"/>
      <c r="R336" s="438"/>
      <c r="S336" s="438"/>
      <c r="T336" s="439"/>
      <c r="U336" s="439"/>
      <c r="V336" s="439"/>
      <c r="W336" s="667"/>
      <c r="X336" s="668"/>
      <c r="Y336" s="668"/>
      <c r="Z336" s="668"/>
      <c r="AA336" s="668"/>
      <c r="AB336" s="668"/>
      <c r="AC336" s="668"/>
      <c r="AD336" s="668"/>
      <c r="AE336" s="668"/>
      <c r="AF336" s="668"/>
      <c r="AG336" s="668"/>
      <c r="AH336" s="668"/>
      <c r="AI336" s="668"/>
      <c r="AJ336" s="668"/>
      <c r="AK336" s="668"/>
      <c r="AL336" s="668"/>
      <c r="AM336" s="668"/>
      <c r="AN336" s="668"/>
      <c r="AO336" s="668"/>
      <c r="AP336" s="668"/>
      <c r="AQ336" s="668"/>
      <c r="AR336" s="668"/>
      <c r="AS336" s="668"/>
      <c r="AT336" s="668"/>
      <c r="AU336" s="668"/>
      <c r="AV336" s="668"/>
      <c r="AW336" s="668"/>
      <c r="AX336" s="668"/>
      <c r="AY336" s="668"/>
      <c r="AZ336" s="668"/>
    </row>
    <row r="337" spans="2:52" ht="20.100000000000001" customHeight="1" collapsed="1">
      <c r="B337" s="32">
        <f>B325+1</f>
        <v>28</v>
      </c>
      <c r="C337" s="1013"/>
      <c r="D337" s="1014"/>
      <c r="E337" s="1014"/>
      <c r="F337" s="1015"/>
      <c r="G337" s="1016"/>
      <c r="H337" s="1017"/>
      <c r="I337" s="1017"/>
      <c r="J337" s="1017"/>
      <c r="K337" s="1018"/>
      <c r="L337" s="701">
        <f t="shared" ref="L337:R337" si="108">SUM(L338:L347)</f>
        <v>0</v>
      </c>
      <c r="M337" s="702">
        <f t="shared" si="108"/>
        <v>0</v>
      </c>
      <c r="N337" s="703">
        <f t="shared" si="108"/>
        <v>0</v>
      </c>
      <c r="O337" s="703">
        <f t="shared" si="108"/>
        <v>0</v>
      </c>
      <c r="P337" s="702">
        <f t="shared" si="108"/>
        <v>0</v>
      </c>
      <c r="Q337" s="704">
        <f t="shared" si="108"/>
        <v>0</v>
      </c>
      <c r="R337" s="701">
        <f t="shared" si="108"/>
        <v>0</v>
      </c>
      <c r="S337" s="705">
        <v>1</v>
      </c>
      <c r="T337" s="706">
        <f>(S338*T338)+(S339*T339)+(S340*T340)+(S341*T341)+(S342*T342)+(S343*T343)+(S344*T344)+(S345*T345)+(S346*T346)+(S347*T347)</f>
        <v>0</v>
      </c>
      <c r="U337" s="665">
        <f t="shared" ref="U337:U347" si="109">S337*T337*(1+MGKZ)*(1+Gewinn)*(1+Sicherheit)</f>
        <v>0</v>
      </c>
      <c r="V337" s="643">
        <f t="shared" ref="V337:V347" si="110">R337*Fertigung</f>
        <v>0</v>
      </c>
      <c r="W337" s="50">
        <f t="shared" ref="W337:W347" si="111">L337*$E$6+M337*$M$6+N337*$M$7+O337*$M$8+P337*$E$7+Q337*$M$9+U337+V337</f>
        <v>0</v>
      </c>
      <c r="X337" s="442"/>
      <c r="Y337" s="442"/>
      <c r="Z337" s="442"/>
      <c r="AA337" s="442"/>
      <c r="AB337" s="442"/>
      <c r="AC337" s="442"/>
      <c r="AD337" s="442"/>
      <c r="AE337" s="442"/>
      <c r="AF337" s="442"/>
      <c r="AG337" s="442"/>
      <c r="AH337" s="442"/>
      <c r="AI337" s="442"/>
      <c r="AJ337" s="442"/>
      <c r="AK337" s="442"/>
      <c r="AL337" s="442"/>
      <c r="AM337" s="442"/>
      <c r="AN337" s="442"/>
      <c r="AO337" s="442"/>
      <c r="AP337" s="442"/>
      <c r="AQ337" s="442"/>
      <c r="AR337" s="442"/>
      <c r="AS337" s="442"/>
      <c r="AT337" s="442"/>
      <c r="AU337" s="442"/>
      <c r="AV337" s="442"/>
      <c r="AW337" s="442"/>
      <c r="AX337" s="442"/>
      <c r="AY337" s="442"/>
      <c r="AZ337" s="442"/>
    </row>
    <row r="338" spans="2:52" ht="20.100000000000001" hidden="1" customHeight="1" outlineLevel="1">
      <c r="B338" s="433"/>
      <c r="C338" s="1002"/>
      <c r="D338" s="1003"/>
      <c r="E338" s="1003"/>
      <c r="F338" s="1004"/>
      <c r="G338" s="1005"/>
      <c r="H338" s="1006"/>
      <c r="I338" s="1006"/>
      <c r="J338" s="1006"/>
      <c r="K338" s="1007"/>
      <c r="L338" s="715"/>
      <c r="M338" s="715"/>
      <c r="N338" s="715"/>
      <c r="O338" s="715"/>
      <c r="P338" s="715"/>
      <c r="Q338" s="715"/>
      <c r="R338" s="715"/>
      <c r="S338" s="716"/>
      <c r="T338" s="717"/>
      <c r="U338" s="720">
        <f t="shared" si="109"/>
        <v>0</v>
      </c>
      <c r="V338" s="721">
        <f t="shared" si="110"/>
        <v>0</v>
      </c>
      <c r="W338" s="722">
        <f t="shared" si="111"/>
        <v>0</v>
      </c>
      <c r="X338" s="442"/>
      <c r="Y338" s="442"/>
      <c r="Z338" s="442"/>
      <c r="AA338" s="442"/>
      <c r="AB338" s="442"/>
      <c r="AC338" s="442"/>
      <c r="AD338" s="442"/>
      <c r="AE338" s="442"/>
      <c r="AF338" s="442"/>
      <c r="AG338" s="442"/>
      <c r="AH338" s="442"/>
      <c r="AI338" s="442"/>
      <c r="AJ338" s="442"/>
      <c r="AK338" s="442"/>
      <c r="AL338" s="442"/>
      <c r="AM338" s="442"/>
      <c r="AN338" s="442"/>
      <c r="AO338" s="442"/>
      <c r="AP338" s="442"/>
      <c r="AQ338" s="442"/>
      <c r="AR338" s="442"/>
      <c r="AS338" s="442"/>
      <c r="AT338" s="442"/>
      <c r="AU338" s="442"/>
      <c r="AV338" s="442"/>
      <c r="AW338" s="442"/>
      <c r="AX338" s="442"/>
      <c r="AY338" s="442"/>
      <c r="AZ338" s="442"/>
    </row>
    <row r="339" spans="2:52" ht="20.100000000000001" hidden="1" customHeight="1" outlineLevel="1">
      <c r="B339" s="434"/>
      <c r="C339" s="1002"/>
      <c r="D339" s="1003"/>
      <c r="E339" s="1003"/>
      <c r="F339" s="1004"/>
      <c r="G339" s="1005"/>
      <c r="H339" s="1006"/>
      <c r="I339" s="1006"/>
      <c r="J339" s="1006"/>
      <c r="K339" s="1007"/>
      <c r="L339" s="715"/>
      <c r="M339" s="715"/>
      <c r="N339" s="715"/>
      <c r="O339" s="715"/>
      <c r="P339" s="715"/>
      <c r="Q339" s="715"/>
      <c r="R339" s="715"/>
      <c r="S339" s="716"/>
      <c r="T339" s="717"/>
      <c r="U339" s="720">
        <f t="shared" si="109"/>
        <v>0</v>
      </c>
      <c r="V339" s="721">
        <f t="shared" si="110"/>
        <v>0</v>
      </c>
      <c r="W339" s="722">
        <f t="shared" si="111"/>
        <v>0</v>
      </c>
      <c r="X339" s="442"/>
      <c r="Y339" s="442"/>
      <c r="Z339" s="442"/>
      <c r="AA339" s="442"/>
      <c r="AB339" s="442"/>
      <c r="AC339" s="442"/>
      <c r="AD339" s="442"/>
      <c r="AE339" s="442"/>
      <c r="AF339" s="442"/>
      <c r="AG339" s="442"/>
      <c r="AH339" s="442"/>
      <c r="AI339" s="442"/>
      <c r="AJ339" s="442"/>
      <c r="AK339" s="442"/>
      <c r="AL339" s="442"/>
      <c r="AM339" s="442"/>
      <c r="AN339" s="442"/>
      <c r="AO339" s="442"/>
      <c r="AP339" s="442"/>
      <c r="AQ339" s="442"/>
      <c r="AR339" s="442"/>
      <c r="AS339" s="442"/>
      <c r="AT339" s="442"/>
      <c r="AU339" s="442"/>
      <c r="AV339" s="442"/>
      <c r="AW339" s="442"/>
      <c r="AX339" s="442"/>
      <c r="AY339" s="442"/>
      <c r="AZ339" s="442"/>
    </row>
    <row r="340" spans="2:52" ht="20.100000000000001" hidden="1" customHeight="1" outlineLevel="1">
      <c r="B340" s="434"/>
      <c r="C340" s="1002"/>
      <c r="D340" s="1003"/>
      <c r="E340" s="1003"/>
      <c r="F340" s="1004"/>
      <c r="G340" s="1005"/>
      <c r="H340" s="1006"/>
      <c r="I340" s="1006"/>
      <c r="J340" s="1006"/>
      <c r="K340" s="1007"/>
      <c r="L340" s="715"/>
      <c r="M340" s="715"/>
      <c r="N340" s="715"/>
      <c r="O340" s="715"/>
      <c r="P340" s="715"/>
      <c r="Q340" s="715"/>
      <c r="R340" s="715"/>
      <c r="S340" s="716"/>
      <c r="T340" s="717"/>
      <c r="U340" s="720">
        <f t="shared" si="109"/>
        <v>0</v>
      </c>
      <c r="V340" s="721">
        <f t="shared" si="110"/>
        <v>0</v>
      </c>
      <c r="W340" s="722">
        <f t="shared" si="111"/>
        <v>0</v>
      </c>
      <c r="X340" s="442"/>
      <c r="Y340" s="442"/>
      <c r="Z340" s="442"/>
      <c r="AA340" s="442"/>
      <c r="AB340" s="442"/>
      <c r="AC340" s="442"/>
      <c r="AD340" s="442"/>
      <c r="AE340" s="442"/>
      <c r="AF340" s="442"/>
      <c r="AG340" s="442"/>
      <c r="AH340" s="442"/>
      <c r="AI340" s="442"/>
      <c r="AJ340" s="442"/>
      <c r="AK340" s="442"/>
      <c r="AL340" s="442"/>
      <c r="AM340" s="442"/>
      <c r="AN340" s="442"/>
      <c r="AO340" s="442"/>
      <c r="AP340" s="442"/>
      <c r="AQ340" s="442"/>
      <c r="AR340" s="442"/>
      <c r="AS340" s="442"/>
      <c r="AT340" s="442"/>
      <c r="AU340" s="442"/>
      <c r="AV340" s="442"/>
      <c r="AW340" s="442"/>
      <c r="AX340" s="442"/>
      <c r="AY340" s="442"/>
      <c r="AZ340" s="442"/>
    </row>
    <row r="341" spans="2:52" ht="20.100000000000001" hidden="1" customHeight="1" outlineLevel="1">
      <c r="B341" s="434"/>
      <c r="C341" s="1002"/>
      <c r="D341" s="1003"/>
      <c r="E341" s="1003"/>
      <c r="F341" s="1004"/>
      <c r="G341" s="1005"/>
      <c r="H341" s="1006"/>
      <c r="I341" s="1006"/>
      <c r="J341" s="1006"/>
      <c r="K341" s="1007"/>
      <c r="L341" s="715"/>
      <c r="M341" s="715"/>
      <c r="N341" s="715"/>
      <c r="O341" s="715"/>
      <c r="P341" s="715"/>
      <c r="Q341" s="715"/>
      <c r="R341" s="715"/>
      <c r="S341" s="716"/>
      <c r="T341" s="717"/>
      <c r="U341" s="720">
        <f t="shared" si="109"/>
        <v>0</v>
      </c>
      <c r="V341" s="721">
        <f t="shared" si="110"/>
        <v>0</v>
      </c>
      <c r="W341" s="722">
        <f t="shared" si="111"/>
        <v>0</v>
      </c>
      <c r="X341" s="442"/>
      <c r="Y341" s="442"/>
      <c r="Z341" s="442"/>
      <c r="AA341" s="442"/>
      <c r="AB341" s="442"/>
      <c r="AC341" s="442"/>
      <c r="AD341" s="442"/>
      <c r="AE341" s="442"/>
      <c r="AF341" s="442"/>
      <c r="AG341" s="442"/>
      <c r="AH341" s="442"/>
      <c r="AI341" s="442"/>
      <c r="AJ341" s="442"/>
      <c r="AK341" s="442"/>
      <c r="AL341" s="442"/>
      <c r="AM341" s="442"/>
      <c r="AN341" s="442"/>
      <c r="AO341" s="442"/>
      <c r="AP341" s="442"/>
      <c r="AQ341" s="442"/>
      <c r="AR341" s="442"/>
      <c r="AS341" s="442"/>
      <c r="AT341" s="442"/>
      <c r="AU341" s="442"/>
      <c r="AV341" s="442"/>
      <c r="AW341" s="442"/>
      <c r="AX341" s="442"/>
      <c r="AY341" s="442"/>
      <c r="AZ341" s="442"/>
    </row>
    <row r="342" spans="2:52" ht="20.100000000000001" hidden="1" customHeight="1" outlineLevel="1">
      <c r="B342" s="434"/>
      <c r="C342" s="1002"/>
      <c r="D342" s="1003"/>
      <c r="E342" s="1003"/>
      <c r="F342" s="1004"/>
      <c r="G342" s="1005"/>
      <c r="H342" s="1006"/>
      <c r="I342" s="1006"/>
      <c r="J342" s="1006"/>
      <c r="K342" s="1007"/>
      <c r="L342" s="715"/>
      <c r="M342" s="715"/>
      <c r="N342" s="715"/>
      <c r="O342" s="715"/>
      <c r="P342" s="715"/>
      <c r="Q342" s="715"/>
      <c r="R342" s="715"/>
      <c r="S342" s="716"/>
      <c r="T342" s="717"/>
      <c r="U342" s="720">
        <f t="shared" si="109"/>
        <v>0</v>
      </c>
      <c r="V342" s="721">
        <f t="shared" si="110"/>
        <v>0</v>
      </c>
      <c r="W342" s="722">
        <f t="shared" si="111"/>
        <v>0</v>
      </c>
      <c r="X342" s="442"/>
      <c r="Y342" s="442"/>
      <c r="Z342" s="442"/>
      <c r="AA342" s="442"/>
      <c r="AB342" s="442"/>
      <c r="AC342" s="442"/>
      <c r="AD342" s="442"/>
      <c r="AE342" s="442"/>
      <c r="AF342" s="442"/>
      <c r="AG342" s="442"/>
      <c r="AH342" s="442"/>
      <c r="AI342" s="442"/>
      <c r="AJ342" s="442"/>
      <c r="AK342" s="442"/>
      <c r="AL342" s="442"/>
      <c r="AM342" s="442"/>
      <c r="AN342" s="442"/>
      <c r="AO342" s="442"/>
      <c r="AP342" s="442"/>
      <c r="AQ342" s="442"/>
      <c r="AR342" s="442"/>
      <c r="AS342" s="442"/>
      <c r="AT342" s="442"/>
      <c r="AU342" s="442"/>
      <c r="AV342" s="442"/>
      <c r="AW342" s="442"/>
      <c r="AX342" s="442"/>
      <c r="AY342" s="442"/>
      <c r="AZ342" s="442"/>
    </row>
    <row r="343" spans="2:52" ht="20.100000000000001" hidden="1" customHeight="1" outlineLevel="1">
      <c r="B343" s="434"/>
      <c r="C343" s="1002"/>
      <c r="D343" s="1003"/>
      <c r="E343" s="1003"/>
      <c r="F343" s="1004"/>
      <c r="G343" s="1005"/>
      <c r="H343" s="1006"/>
      <c r="I343" s="1006"/>
      <c r="J343" s="1006"/>
      <c r="K343" s="1007"/>
      <c r="L343" s="715"/>
      <c r="M343" s="715"/>
      <c r="N343" s="715"/>
      <c r="O343" s="715"/>
      <c r="P343" s="715"/>
      <c r="Q343" s="715"/>
      <c r="R343" s="715"/>
      <c r="S343" s="716"/>
      <c r="T343" s="717"/>
      <c r="U343" s="720">
        <f t="shared" si="109"/>
        <v>0</v>
      </c>
      <c r="V343" s="721">
        <f t="shared" si="110"/>
        <v>0</v>
      </c>
      <c r="W343" s="722">
        <f t="shared" si="111"/>
        <v>0</v>
      </c>
      <c r="X343" s="442"/>
      <c r="Y343" s="442"/>
      <c r="Z343" s="442"/>
      <c r="AA343" s="442"/>
      <c r="AB343" s="442"/>
      <c r="AC343" s="442"/>
      <c r="AD343" s="442"/>
      <c r="AE343" s="442"/>
      <c r="AF343" s="442"/>
      <c r="AG343" s="442"/>
      <c r="AH343" s="442"/>
      <c r="AI343" s="442"/>
      <c r="AJ343" s="442"/>
      <c r="AK343" s="442"/>
      <c r="AL343" s="442"/>
      <c r="AM343" s="442"/>
      <c r="AN343" s="442"/>
      <c r="AO343" s="442"/>
      <c r="AP343" s="442"/>
      <c r="AQ343" s="442"/>
      <c r="AR343" s="442"/>
      <c r="AS343" s="442"/>
      <c r="AT343" s="442"/>
      <c r="AU343" s="442"/>
      <c r="AV343" s="442"/>
      <c r="AW343" s="442"/>
      <c r="AX343" s="442"/>
      <c r="AY343" s="442"/>
      <c r="AZ343" s="442"/>
    </row>
    <row r="344" spans="2:52" ht="20.100000000000001" hidden="1" customHeight="1" outlineLevel="1">
      <c r="B344" s="434"/>
      <c r="C344" s="1002"/>
      <c r="D344" s="1003"/>
      <c r="E344" s="1003"/>
      <c r="F344" s="1004"/>
      <c r="G344" s="1005"/>
      <c r="H344" s="1006"/>
      <c r="I344" s="1006"/>
      <c r="J344" s="1006"/>
      <c r="K344" s="1007"/>
      <c r="L344" s="715"/>
      <c r="M344" s="715"/>
      <c r="N344" s="715"/>
      <c r="O344" s="715"/>
      <c r="P344" s="715"/>
      <c r="Q344" s="715"/>
      <c r="R344" s="715"/>
      <c r="S344" s="716"/>
      <c r="T344" s="717"/>
      <c r="U344" s="720">
        <f t="shared" si="109"/>
        <v>0</v>
      </c>
      <c r="V344" s="721">
        <f t="shared" si="110"/>
        <v>0</v>
      </c>
      <c r="W344" s="722">
        <f t="shared" si="111"/>
        <v>0</v>
      </c>
      <c r="X344" s="442"/>
      <c r="Y344" s="442"/>
      <c r="Z344" s="442"/>
      <c r="AA344" s="442"/>
      <c r="AB344" s="442"/>
      <c r="AC344" s="442"/>
      <c r="AD344" s="442"/>
      <c r="AE344" s="442"/>
      <c r="AF344" s="442"/>
      <c r="AG344" s="442"/>
      <c r="AH344" s="442"/>
      <c r="AI344" s="442"/>
      <c r="AJ344" s="442"/>
      <c r="AK344" s="442"/>
      <c r="AL344" s="442"/>
      <c r="AM344" s="442"/>
      <c r="AN344" s="442"/>
      <c r="AO344" s="442"/>
      <c r="AP344" s="442"/>
      <c r="AQ344" s="442"/>
      <c r="AR344" s="442"/>
      <c r="AS344" s="442"/>
      <c r="AT344" s="442"/>
      <c r="AU344" s="442"/>
      <c r="AV344" s="442"/>
      <c r="AW344" s="442"/>
      <c r="AX344" s="442"/>
      <c r="AY344" s="442"/>
      <c r="AZ344" s="442"/>
    </row>
    <row r="345" spans="2:52" ht="20.100000000000001" hidden="1" customHeight="1" outlineLevel="1">
      <c r="B345" s="434"/>
      <c r="C345" s="1002"/>
      <c r="D345" s="1003"/>
      <c r="E345" s="1003"/>
      <c r="F345" s="1004"/>
      <c r="G345" s="1005"/>
      <c r="H345" s="1006"/>
      <c r="I345" s="1006"/>
      <c r="J345" s="1006"/>
      <c r="K345" s="1007"/>
      <c r="L345" s="715"/>
      <c r="M345" s="715"/>
      <c r="N345" s="715"/>
      <c r="O345" s="715"/>
      <c r="P345" s="715"/>
      <c r="Q345" s="715"/>
      <c r="R345" s="715"/>
      <c r="S345" s="716"/>
      <c r="T345" s="717"/>
      <c r="U345" s="720">
        <f t="shared" si="109"/>
        <v>0</v>
      </c>
      <c r="V345" s="721">
        <f t="shared" si="110"/>
        <v>0</v>
      </c>
      <c r="W345" s="722">
        <f t="shared" si="111"/>
        <v>0</v>
      </c>
      <c r="X345" s="442"/>
      <c r="Y345" s="442"/>
      <c r="Z345" s="442"/>
      <c r="AA345" s="442"/>
      <c r="AB345" s="442"/>
      <c r="AC345" s="442"/>
      <c r="AD345" s="442"/>
      <c r="AE345" s="442"/>
      <c r="AF345" s="442"/>
      <c r="AG345" s="442"/>
      <c r="AH345" s="442"/>
      <c r="AI345" s="442"/>
      <c r="AJ345" s="442"/>
      <c r="AK345" s="442"/>
      <c r="AL345" s="442"/>
      <c r="AM345" s="442"/>
      <c r="AN345" s="442"/>
      <c r="AO345" s="442"/>
      <c r="AP345" s="442"/>
      <c r="AQ345" s="442"/>
      <c r="AR345" s="442"/>
      <c r="AS345" s="442"/>
      <c r="AT345" s="442"/>
      <c r="AU345" s="442"/>
      <c r="AV345" s="442"/>
      <c r="AW345" s="442"/>
      <c r="AX345" s="442"/>
      <c r="AY345" s="442"/>
      <c r="AZ345" s="442"/>
    </row>
    <row r="346" spans="2:52" ht="20.100000000000001" hidden="1" customHeight="1" outlineLevel="1">
      <c r="B346" s="434"/>
      <c r="C346" s="1002"/>
      <c r="D346" s="1003"/>
      <c r="E346" s="1003"/>
      <c r="F346" s="1004"/>
      <c r="G346" s="1005"/>
      <c r="H346" s="1006"/>
      <c r="I346" s="1006"/>
      <c r="J346" s="1006"/>
      <c r="K346" s="1007"/>
      <c r="L346" s="715"/>
      <c r="M346" s="715"/>
      <c r="N346" s="715"/>
      <c r="O346" s="715"/>
      <c r="P346" s="715"/>
      <c r="Q346" s="715"/>
      <c r="R346" s="715"/>
      <c r="S346" s="716"/>
      <c r="T346" s="717"/>
      <c r="U346" s="720">
        <f t="shared" si="109"/>
        <v>0</v>
      </c>
      <c r="V346" s="721">
        <f t="shared" si="110"/>
        <v>0</v>
      </c>
      <c r="W346" s="722">
        <f t="shared" si="111"/>
        <v>0</v>
      </c>
      <c r="X346" s="442"/>
      <c r="Y346" s="442"/>
      <c r="Z346" s="442"/>
      <c r="AA346" s="442"/>
      <c r="AB346" s="442"/>
      <c r="AC346" s="442"/>
      <c r="AD346" s="442"/>
      <c r="AE346" s="442"/>
      <c r="AF346" s="442"/>
      <c r="AG346" s="442"/>
      <c r="AH346" s="442"/>
      <c r="AI346" s="442"/>
      <c r="AJ346" s="442"/>
      <c r="AK346" s="442"/>
      <c r="AL346" s="442"/>
      <c r="AM346" s="442"/>
      <c r="AN346" s="442"/>
      <c r="AO346" s="442"/>
      <c r="AP346" s="442"/>
      <c r="AQ346" s="442"/>
      <c r="AR346" s="442"/>
      <c r="AS346" s="442"/>
      <c r="AT346" s="442"/>
      <c r="AU346" s="442"/>
      <c r="AV346" s="442"/>
      <c r="AW346" s="442"/>
      <c r="AX346" s="442"/>
      <c r="AY346" s="442"/>
      <c r="AZ346" s="442"/>
    </row>
    <row r="347" spans="2:52" ht="20.100000000000001" hidden="1" customHeight="1" outlineLevel="1">
      <c r="B347" s="434"/>
      <c r="C347" s="1002"/>
      <c r="D347" s="1003"/>
      <c r="E347" s="1003"/>
      <c r="F347" s="1004"/>
      <c r="G347" s="1005"/>
      <c r="H347" s="1006"/>
      <c r="I347" s="1006"/>
      <c r="J347" s="1006"/>
      <c r="K347" s="1007"/>
      <c r="L347" s="715"/>
      <c r="M347" s="715"/>
      <c r="N347" s="715"/>
      <c r="O347" s="715"/>
      <c r="P347" s="715"/>
      <c r="Q347" s="715"/>
      <c r="R347" s="715"/>
      <c r="S347" s="716"/>
      <c r="T347" s="717"/>
      <c r="U347" s="720">
        <f t="shared" si="109"/>
        <v>0</v>
      </c>
      <c r="V347" s="721">
        <f t="shared" si="110"/>
        <v>0</v>
      </c>
      <c r="W347" s="722">
        <f t="shared" si="111"/>
        <v>0</v>
      </c>
      <c r="X347" s="442"/>
      <c r="Y347" s="442"/>
      <c r="Z347" s="442"/>
      <c r="AA347" s="442"/>
      <c r="AB347" s="442"/>
      <c r="AC347" s="442"/>
      <c r="AD347" s="442"/>
      <c r="AE347" s="442"/>
      <c r="AF347" s="442"/>
      <c r="AG347" s="442"/>
      <c r="AH347" s="442"/>
      <c r="AI347" s="442"/>
      <c r="AJ347" s="442"/>
      <c r="AK347" s="442"/>
      <c r="AL347" s="442"/>
      <c r="AM347" s="442"/>
      <c r="AN347" s="442"/>
      <c r="AO347" s="442"/>
      <c r="AP347" s="442"/>
      <c r="AQ347" s="442"/>
      <c r="AR347" s="442"/>
      <c r="AS347" s="442"/>
      <c r="AT347" s="442"/>
      <c r="AU347" s="442"/>
      <c r="AV347" s="442"/>
      <c r="AW347" s="442"/>
      <c r="AX347" s="442"/>
      <c r="AY347" s="442"/>
      <c r="AZ347" s="442"/>
    </row>
    <row r="348" spans="2:52" s="19" customFormat="1" ht="9.9499999999999993" hidden="1" customHeight="1" outlineLevel="1">
      <c r="B348" s="435"/>
      <c r="C348" s="437"/>
      <c r="D348" s="437"/>
      <c r="E348" s="437"/>
      <c r="F348" s="437"/>
      <c r="G348" s="666"/>
      <c r="H348" s="666"/>
      <c r="I348" s="666"/>
      <c r="J348" s="666"/>
      <c r="K348" s="666"/>
      <c r="L348" s="438"/>
      <c r="M348" s="438"/>
      <c r="N348" s="438"/>
      <c r="O348" s="438"/>
      <c r="P348" s="438"/>
      <c r="Q348" s="438"/>
      <c r="R348" s="438"/>
      <c r="S348" s="438"/>
      <c r="T348" s="439"/>
      <c r="U348" s="439"/>
      <c r="V348" s="439"/>
      <c r="W348" s="667"/>
      <c r="X348" s="668"/>
      <c r="Y348" s="668"/>
      <c r="Z348" s="668"/>
      <c r="AA348" s="668"/>
      <c r="AB348" s="668"/>
      <c r="AC348" s="668"/>
      <c r="AD348" s="668"/>
      <c r="AE348" s="668"/>
      <c r="AF348" s="668"/>
      <c r="AG348" s="668"/>
      <c r="AH348" s="668"/>
      <c r="AI348" s="668"/>
      <c r="AJ348" s="668"/>
      <c r="AK348" s="668"/>
      <c r="AL348" s="668"/>
      <c r="AM348" s="668"/>
      <c r="AN348" s="668"/>
      <c r="AO348" s="668"/>
      <c r="AP348" s="668"/>
      <c r="AQ348" s="668"/>
      <c r="AR348" s="668"/>
      <c r="AS348" s="668"/>
      <c r="AT348" s="668"/>
      <c r="AU348" s="668"/>
      <c r="AV348" s="668"/>
      <c r="AW348" s="668"/>
      <c r="AX348" s="668"/>
      <c r="AY348" s="668"/>
      <c r="AZ348" s="668"/>
    </row>
    <row r="349" spans="2:52" ht="20.100000000000001" customHeight="1" collapsed="1">
      <c r="B349" s="32">
        <f>B337+1</f>
        <v>29</v>
      </c>
      <c r="C349" s="1013"/>
      <c r="D349" s="1014"/>
      <c r="E349" s="1014"/>
      <c r="F349" s="1015"/>
      <c r="G349" s="1016"/>
      <c r="H349" s="1017"/>
      <c r="I349" s="1017"/>
      <c r="J349" s="1017"/>
      <c r="K349" s="1018"/>
      <c r="L349" s="701">
        <f t="shared" ref="L349:R349" si="112">SUM(L350:L359)</f>
        <v>0</v>
      </c>
      <c r="M349" s="702">
        <f t="shared" si="112"/>
        <v>0</v>
      </c>
      <c r="N349" s="703">
        <f t="shared" si="112"/>
        <v>0</v>
      </c>
      <c r="O349" s="703">
        <f t="shared" si="112"/>
        <v>0</v>
      </c>
      <c r="P349" s="702">
        <f t="shared" si="112"/>
        <v>0</v>
      </c>
      <c r="Q349" s="704">
        <f t="shared" si="112"/>
        <v>0</v>
      </c>
      <c r="R349" s="701">
        <f t="shared" si="112"/>
        <v>0</v>
      </c>
      <c r="S349" s="705">
        <v>1</v>
      </c>
      <c r="T349" s="706">
        <f>(S350*T350)+(S351*T351)+(S352*T352)+(S353*T353)+(S354*T354)+(S355*T355)+(S356*T356)+(S357*T357)+(S358*T358)+(S359*T359)</f>
        <v>0</v>
      </c>
      <c r="U349" s="665">
        <f t="shared" ref="U349:U359" si="113">S349*T349*(1+MGKZ)*(1+Gewinn)*(1+Sicherheit)</f>
        <v>0</v>
      </c>
      <c r="V349" s="643">
        <f t="shared" ref="V349:V359" si="114">R349*Fertigung</f>
        <v>0</v>
      </c>
      <c r="W349" s="50">
        <f t="shared" ref="W349:W359" si="115">L349*$E$6+M349*$M$6+N349*$M$7+O349*$M$8+P349*$E$7+Q349*$M$9+U349+V349</f>
        <v>0</v>
      </c>
      <c r="X349" s="442"/>
      <c r="Y349" s="442"/>
      <c r="Z349" s="442"/>
      <c r="AA349" s="442"/>
      <c r="AB349" s="442"/>
      <c r="AC349" s="442"/>
      <c r="AD349" s="442"/>
      <c r="AE349" s="442"/>
      <c r="AF349" s="442"/>
      <c r="AG349" s="442"/>
      <c r="AH349" s="442"/>
      <c r="AI349" s="442"/>
      <c r="AJ349" s="442"/>
      <c r="AK349" s="442"/>
      <c r="AL349" s="442"/>
      <c r="AM349" s="442"/>
      <c r="AN349" s="442"/>
      <c r="AO349" s="442"/>
      <c r="AP349" s="442"/>
      <c r="AQ349" s="442"/>
      <c r="AR349" s="442"/>
      <c r="AS349" s="442"/>
      <c r="AT349" s="442"/>
      <c r="AU349" s="442"/>
      <c r="AV349" s="442"/>
      <c r="AW349" s="442"/>
      <c r="AX349" s="442"/>
      <c r="AY349" s="442"/>
      <c r="AZ349" s="442"/>
    </row>
    <row r="350" spans="2:52" ht="20.100000000000001" hidden="1" customHeight="1" outlineLevel="1">
      <c r="B350" s="433"/>
      <c r="C350" s="1002"/>
      <c r="D350" s="1003"/>
      <c r="E350" s="1003"/>
      <c r="F350" s="1004"/>
      <c r="G350" s="1005"/>
      <c r="H350" s="1006"/>
      <c r="I350" s="1006"/>
      <c r="J350" s="1006"/>
      <c r="K350" s="1007"/>
      <c r="L350" s="715"/>
      <c r="M350" s="715"/>
      <c r="N350" s="715"/>
      <c r="O350" s="715"/>
      <c r="P350" s="715"/>
      <c r="Q350" s="715"/>
      <c r="R350" s="715"/>
      <c r="S350" s="716"/>
      <c r="T350" s="717"/>
      <c r="U350" s="720">
        <f t="shared" si="113"/>
        <v>0</v>
      </c>
      <c r="V350" s="721">
        <f t="shared" si="114"/>
        <v>0</v>
      </c>
      <c r="W350" s="722">
        <f t="shared" si="115"/>
        <v>0</v>
      </c>
      <c r="X350" s="442"/>
      <c r="Y350" s="442"/>
      <c r="Z350" s="442"/>
      <c r="AA350" s="442"/>
      <c r="AB350" s="442"/>
      <c r="AC350" s="442"/>
      <c r="AD350" s="442"/>
      <c r="AE350" s="442"/>
      <c r="AF350" s="442"/>
      <c r="AG350" s="442"/>
      <c r="AH350" s="442"/>
      <c r="AI350" s="442"/>
      <c r="AJ350" s="442"/>
      <c r="AK350" s="442"/>
      <c r="AL350" s="442"/>
      <c r="AM350" s="442"/>
      <c r="AN350" s="442"/>
      <c r="AO350" s="442"/>
      <c r="AP350" s="442"/>
      <c r="AQ350" s="442"/>
      <c r="AR350" s="442"/>
      <c r="AS350" s="442"/>
      <c r="AT350" s="442"/>
      <c r="AU350" s="442"/>
      <c r="AV350" s="442"/>
      <c r="AW350" s="442"/>
      <c r="AX350" s="442"/>
      <c r="AY350" s="442"/>
      <c r="AZ350" s="442"/>
    </row>
    <row r="351" spans="2:52" ht="20.100000000000001" hidden="1" customHeight="1" outlineLevel="1">
      <c r="B351" s="434"/>
      <c r="C351" s="1002"/>
      <c r="D351" s="1003"/>
      <c r="E351" s="1003"/>
      <c r="F351" s="1004"/>
      <c r="G351" s="1005"/>
      <c r="H351" s="1006"/>
      <c r="I351" s="1006"/>
      <c r="J351" s="1006"/>
      <c r="K351" s="1007"/>
      <c r="L351" s="715"/>
      <c r="M351" s="715"/>
      <c r="N351" s="715"/>
      <c r="O351" s="715"/>
      <c r="P351" s="715"/>
      <c r="Q351" s="715"/>
      <c r="R351" s="715"/>
      <c r="S351" s="716"/>
      <c r="T351" s="717"/>
      <c r="U351" s="720">
        <f t="shared" si="113"/>
        <v>0</v>
      </c>
      <c r="V351" s="721">
        <f t="shared" si="114"/>
        <v>0</v>
      </c>
      <c r="W351" s="722">
        <f t="shared" si="115"/>
        <v>0</v>
      </c>
      <c r="X351" s="442"/>
      <c r="Y351" s="442"/>
      <c r="Z351" s="442"/>
      <c r="AA351" s="442"/>
      <c r="AB351" s="442"/>
      <c r="AC351" s="442"/>
      <c r="AD351" s="442"/>
      <c r="AE351" s="442"/>
      <c r="AF351" s="442"/>
      <c r="AG351" s="442"/>
      <c r="AH351" s="442"/>
      <c r="AI351" s="442"/>
      <c r="AJ351" s="442"/>
      <c r="AK351" s="442"/>
      <c r="AL351" s="442"/>
      <c r="AM351" s="442"/>
      <c r="AN351" s="442"/>
      <c r="AO351" s="442"/>
      <c r="AP351" s="442"/>
      <c r="AQ351" s="442"/>
      <c r="AR351" s="442"/>
      <c r="AS351" s="442"/>
      <c r="AT351" s="442"/>
      <c r="AU351" s="442"/>
      <c r="AV351" s="442"/>
      <c r="AW351" s="442"/>
      <c r="AX351" s="442"/>
      <c r="AY351" s="442"/>
      <c r="AZ351" s="442"/>
    </row>
    <row r="352" spans="2:52" ht="20.100000000000001" hidden="1" customHeight="1" outlineLevel="1">
      <c r="B352" s="434"/>
      <c r="C352" s="1002"/>
      <c r="D352" s="1003"/>
      <c r="E352" s="1003"/>
      <c r="F352" s="1004"/>
      <c r="G352" s="1005"/>
      <c r="H352" s="1006"/>
      <c r="I352" s="1006"/>
      <c r="J352" s="1006"/>
      <c r="K352" s="1007"/>
      <c r="L352" s="715"/>
      <c r="M352" s="715"/>
      <c r="N352" s="715"/>
      <c r="O352" s="715"/>
      <c r="P352" s="715"/>
      <c r="Q352" s="715"/>
      <c r="R352" s="715"/>
      <c r="S352" s="716"/>
      <c r="T352" s="717"/>
      <c r="U352" s="720">
        <f t="shared" si="113"/>
        <v>0</v>
      </c>
      <c r="V352" s="721">
        <f t="shared" si="114"/>
        <v>0</v>
      </c>
      <c r="W352" s="722">
        <f t="shared" si="115"/>
        <v>0</v>
      </c>
      <c r="X352" s="442"/>
      <c r="Y352" s="442"/>
      <c r="Z352" s="442"/>
      <c r="AA352" s="442"/>
      <c r="AB352" s="442"/>
      <c r="AC352" s="442"/>
      <c r="AD352" s="442"/>
      <c r="AE352" s="442"/>
      <c r="AF352" s="442"/>
      <c r="AG352" s="442"/>
      <c r="AH352" s="442"/>
      <c r="AI352" s="442"/>
      <c r="AJ352" s="442"/>
      <c r="AK352" s="442"/>
      <c r="AL352" s="442"/>
      <c r="AM352" s="442"/>
      <c r="AN352" s="442"/>
      <c r="AO352" s="442"/>
      <c r="AP352" s="442"/>
      <c r="AQ352" s="442"/>
      <c r="AR352" s="442"/>
      <c r="AS352" s="442"/>
      <c r="AT352" s="442"/>
      <c r="AU352" s="442"/>
      <c r="AV352" s="442"/>
      <c r="AW352" s="442"/>
      <c r="AX352" s="442"/>
      <c r="AY352" s="442"/>
      <c r="AZ352" s="442"/>
    </row>
    <row r="353" spans="2:52" ht="20.100000000000001" hidden="1" customHeight="1" outlineLevel="1">
      <c r="B353" s="434"/>
      <c r="C353" s="1002"/>
      <c r="D353" s="1003"/>
      <c r="E353" s="1003"/>
      <c r="F353" s="1004"/>
      <c r="G353" s="1005"/>
      <c r="H353" s="1006"/>
      <c r="I353" s="1006"/>
      <c r="J353" s="1006"/>
      <c r="K353" s="1007"/>
      <c r="L353" s="715"/>
      <c r="M353" s="715"/>
      <c r="N353" s="715"/>
      <c r="O353" s="715"/>
      <c r="P353" s="715"/>
      <c r="Q353" s="715"/>
      <c r="R353" s="715"/>
      <c r="S353" s="716"/>
      <c r="T353" s="717"/>
      <c r="U353" s="720">
        <f t="shared" si="113"/>
        <v>0</v>
      </c>
      <c r="V353" s="721">
        <f t="shared" si="114"/>
        <v>0</v>
      </c>
      <c r="W353" s="722">
        <f t="shared" si="115"/>
        <v>0</v>
      </c>
      <c r="X353" s="442"/>
      <c r="Y353" s="442"/>
      <c r="Z353" s="442"/>
      <c r="AA353" s="442"/>
      <c r="AB353" s="442"/>
      <c r="AC353" s="442"/>
      <c r="AD353" s="442"/>
      <c r="AE353" s="442"/>
      <c r="AF353" s="442"/>
      <c r="AG353" s="442"/>
      <c r="AH353" s="442"/>
      <c r="AI353" s="442"/>
      <c r="AJ353" s="442"/>
      <c r="AK353" s="442"/>
      <c r="AL353" s="442"/>
      <c r="AM353" s="442"/>
      <c r="AN353" s="442"/>
      <c r="AO353" s="442"/>
      <c r="AP353" s="442"/>
      <c r="AQ353" s="442"/>
      <c r="AR353" s="442"/>
      <c r="AS353" s="442"/>
      <c r="AT353" s="442"/>
      <c r="AU353" s="442"/>
      <c r="AV353" s="442"/>
      <c r="AW353" s="442"/>
      <c r="AX353" s="442"/>
      <c r="AY353" s="442"/>
      <c r="AZ353" s="442"/>
    </row>
    <row r="354" spans="2:52" ht="20.100000000000001" hidden="1" customHeight="1" outlineLevel="1">
      <c r="B354" s="434"/>
      <c r="C354" s="1002"/>
      <c r="D354" s="1003"/>
      <c r="E354" s="1003"/>
      <c r="F354" s="1004"/>
      <c r="G354" s="1005"/>
      <c r="H354" s="1006"/>
      <c r="I354" s="1006"/>
      <c r="J354" s="1006"/>
      <c r="K354" s="1007"/>
      <c r="L354" s="715"/>
      <c r="M354" s="715"/>
      <c r="N354" s="715"/>
      <c r="O354" s="715"/>
      <c r="P354" s="715"/>
      <c r="Q354" s="715"/>
      <c r="R354" s="715"/>
      <c r="S354" s="716"/>
      <c r="T354" s="717"/>
      <c r="U354" s="720">
        <f t="shared" si="113"/>
        <v>0</v>
      </c>
      <c r="V354" s="721">
        <f t="shared" si="114"/>
        <v>0</v>
      </c>
      <c r="W354" s="722">
        <f t="shared" si="115"/>
        <v>0</v>
      </c>
      <c r="X354" s="442"/>
      <c r="Y354" s="442"/>
      <c r="Z354" s="442"/>
      <c r="AA354" s="442"/>
      <c r="AB354" s="442"/>
      <c r="AC354" s="442"/>
      <c r="AD354" s="442"/>
      <c r="AE354" s="442"/>
      <c r="AF354" s="442"/>
      <c r="AG354" s="442"/>
      <c r="AH354" s="442"/>
      <c r="AI354" s="442"/>
      <c r="AJ354" s="442"/>
      <c r="AK354" s="442"/>
      <c r="AL354" s="442"/>
      <c r="AM354" s="442"/>
      <c r="AN354" s="442"/>
      <c r="AO354" s="442"/>
      <c r="AP354" s="442"/>
      <c r="AQ354" s="442"/>
      <c r="AR354" s="442"/>
      <c r="AS354" s="442"/>
      <c r="AT354" s="442"/>
      <c r="AU354" s="442"/>
      <c r="AV354" s="442"/>
      <c r="AW354" s="442"/>
      <c r="AX354" s="442"/>
      <c r="AY354" s="442"/>
      <c r="AZ354" s="442"/>
    </row>
    <row r="355" spans="2:52" ht="20.100000000000001" hidden="1" customHeight="1" outlineLevel="1">
      <c r="B355" s="434"/>
      <c r="C355" s="1002"/>
      <c r="D355" s="1003"/>
      <c r="E355" s="1003"/>
      <c r="F355" s="1004"/>
      <c r="G355" s="1005"/>
      <c r="H355" s="1006"/>
      <c r="I355" s="1006"/>
      <c r="J355" s="1006"/>
      <c r="K355" s="1007"/>
      <c r="L355" s="715"/>
      <c r="M355" s="715"/>
      <c r="N355" s="715"/>
      <c r="O355" s="715"/>
      <c r="P355" s="715"/>
      <c r="Q355" s="715"/>
      <c r="R355" s="715"/>
      <c r="S355" s="716"/>
      <c r="T355" s="717"/>
      <c r="U355" s="720">
        <f t="shared" si="113"/>
        <v>0</v>
      </c>
      <c r="V355" s="721">
        <f t="shared" si="114"/>
        <v>0</v>
      </c>
      <c r="W355" s="722">
        <f t="shared" si="115"/>
        <v>0</v>
      </c>
      <c r="X355" s="442"/>
      <c r="Y355" s="442"/>
      <c r="Z355" s="442"/>
      <c r="AA355" s="442"/>
      <c r="AB355" s="442"/>
      <c r="AC355" s="442"/>
      <c r="AD355" s="442"/>
      <c r="AE355" s="442"/>
      <c r="AF355" s="442"/>
      <c r="AG355" s="442"/>
      <c r="AH355" s="442"/>
      <c r="AI355" s="442"/>
      <c r="AJ355" s="442"/>
      <c r="AK355" s="442"/>
      <c r="AL355" s="442"/>
      <c r="AM355" s="442"/>
      <c r="AN355" s="442"/>
      <c r="AO355" s="442"/>
      <c r="AP355" s="442"/>
      <c r="AQ355" s="442"/>
      <c r="AR355" s="442"/>
      <c r="AS355" s="442"/>
      <c r="AT355" s="442"/>
      <c r="AU355" s="442"/>
      <c r="AV355" s="442"/>
      <c r="AW355" s="442"/>
      <c r="AX355" s="442"/>
      <c r="AY355" s="442"/>
      <c r="AZ355" s="442"/>
    </row>
    <row r="356" spans="2:52" ht="20.100000000000001" hidden="1" customHeight="1" outlineLevel="1">
      <c r="B356" s="434"/>
      <c r="C356" s="1002"/>
      <c r="D356" s="1003"/>
      <c r="E356" s="1003"/>
      <c r="F356" s="1004"/>
      <c r="G356" s="1005"/>
      <c r="H356" s="1006"/>
      <c r="I356" s="1006"/>
      <c r="J356" s="1006"/>
      <c r="K356" s="1007"/>
      <c r="L356" s="715"/>
      <c r="M356" s="715"/>
      <c r="N356" s="715"/>
      <c r="O356" s="715"/>
      <c r="P356" s="715"/>
      <c r="Q356" s="715"/>
      <c r="R356" s="715"/>
      <c r="S356" s="716"/>
      <c r="T356" s="717"/>
      <c r="U356" s="720">
        <f t="shared" si="113"/>
        <v>0</v>
      </c>
      <c r="V356" s="721">
        <f t="shared" si="114"/>
        <v>0</v>
      </c>
      <c r="W356" s="722">
        <f t="shared" si="115"/>
        <v>0</v>
      </c>
      <c r="X356" s="442"/>
      <c r="Y356" s="442"/>
      <c r="Z356" s="442"/>
      <c r="AA356" s="442"/>
      <c r="AB356" s="442"/>
      <c r="AC356" s="442"/>
      <c r="AD356" s="442"/>
      <c r="AE356" s="442"/>
      <c r="AF356" s="442"/>
      <c r="AG356" s="442"/>
      <c r="AH356" s="442"/>
      <c r="AI356" s="442"/>
      <c r="AJ356" s="442"/>
      <c r="AK356" s="442"/>
      <c r="AL356" s="442"/>
      <c r="AM356" s="442"/>
      <c r="AN356" s="442"/>
      <c r="AO356" s="442"/>
      <c r="AP356" s="442"/>
      <c r="AQ356" s="442"/>
      <c r="AR356" s="442"/>
      <c r="AS356" s="442"/>
      <c r="AT356" s="442"/>
      <c r="AU356" s="442"/>
      <c r="AV356" s="442"/>
      <c r="AW356" s="442"/>
      <c r="AX356" s="442"/>
      <c r="AY356" s="442"/>
      <c r="AZ356" s="442"/>
    </row>
    <row r="357" spans="2:52" ht="20.100000000000001" hidden="1" customHeight="1" outlineLevel="1">
      <c r="B357" s="434"/>
      <c r="C357" s="1002"/>
      <c r="D357" s="1003"/>
      <c r="E357" s="1003"/>
      <c r="F357" s="1004"/>
      <c r="G357" s="1005"/>
      <c r="H357" s="1006"/>
      <c r="I357" s="1006"/>
      <c r="J357" s="1006"/>
      <c r="K357" s="1007"/>
      <c r="L357" s="715"/>
      <c r="M357" s="715"/>
      <c r="N357" s="715"/>
      <c r="O357" s="715"/>
      <c r="P357" s="715"/>
      <c r="Q357" s="715"/>
      <c r="R357" s="715"/>
      <c r="S357" s="716"/>
      <c r="T357" s="717"/>
      <c r="U357" s="720">
        <f t="shared" si="113"/>
        <v>0</v>
      </c>
      <c r="V357" s="721">
        <f t="shared" si="114"/>
        <v>0</v>
      </c>
      <c r="W357" s="722">
        <f t="shared" si="115"/>
        <v>0</v>
      </c>
      <c r="X357" s="442"/>
      <c r="Y357" s="442"/>
      <c r="Z357" s="442"/>
      <c r="AA357" s="442"/>
      <c r="AB357" s="442"/>
      <c r="AC357" s="442"/>
      <c r="AD357" s="442"/>
      <c r="AE357" s="442"/>
      <c r="AF357" s="442"/>
      <c r="AG357" s="442"/>
      <c r="AH357" s="442"/>
      <c r="AI357" s="442"/>
      <c r="AJ357" s="442"/>
      <c r="AK357" s="442"/>
      <c r="AL357" s="442"/>
      <c r="AM357" s="442"/>
      <c r="AN357" s="442"/>
      <c r="AO357" s="442"/>
      <c r="AP357" s="442"/>
      <c r="AQ357" s="442"/>
      <c r="AR357" s="442"/>
      <c r="AS357" s="442"/>
      <c r="AT357" s="442"/>
      <c r="AU357" s="442"/>
      <c r="AV357" s="442"/>
      <c r="AW357" s="442"/>
      <c r="AX357" s="442"/>
      <c r="AY357" s="442"/>
      <c r="AZ357" s="442"/>
    </row>
    <row r="358" spans="2:52" ht="20.100000000000001" hidden="1" customHeight="1" outlineLevel="1">
      <c r="B358" s="434"/>
      <c r="C358" s="1002"/>
      <c r="D358" s="1003"/>
      <c r="E358" s="1003"/>
      <c r="F358" s="1004"/>
      <c r="G358" s="1005"/>
      <c r="H358" s="1006"/>
      <c r="I358" s="1006"/>
      <c r="J358" s="1006"/>
      <c r="K358" s="1007"/>
      <c r="L358" s="715"/>
      <c r="M358" s="715"/>
      <c r="N358" s="715"/>
      <c r="O358" s="715"/>
      <c r="P358" s="715"/>
      <c r="Q358" s="715"/>
      <c r="R358" s="715"/>
      <c r="S358" s="716"/>
      <c r="T358" s="717"/>
      <c r="U358" s="720">
        <f t="shared" si="113"/>
        <v>0</v>
      </c>
      <c r="V358" s="721">
        <f t="shared" si="114"/>
        <v>0</v>
      </c>
      <c r="W358" s="722">
        <f t="shared" si="115"/>
        <v>0</v>
      </c>
      <c r="X358" s="442"/>
      <c r="Y358" s="442"/>
      <c r="Z358" s="442"/>
      <c r="AA358" s="442"/>
      <c r="AB358" s="442"/>
      <c r="AC358" s="442"/>
      <c r="AD358" s="442"/>
      <c r="AE358" s="442"/>
      <c r="AF358" s="442"/>
      <c r="AG358" s="442"/>
      <c r="AH358" s="442"/>
      <c r="AI358" s="442"/>
      <c r="AJ358" s="442"/>
      <c r="AK358" s="442"/>
      <c r="AL358" s="442"/>
      <c r="AM358" s="442"/>
      <c r="AN358" s="442"/>
      <c r="AO358" s="442"/>
      <c r="AP358" s="442"/>
      <c r="AQ358" s="442"/>
      <c r="AR358" s="442"/>
      <c r="AS358" s="442"/>
      <c r="AT358" s="442"/>
      <c r="AU358" s="442"/>
      <c r="AV358" s="442"/>
      <c r="AW358" s="442"/>
      <c r="AX358" s="442"/>
      <c r="AY358" s="442"/>
      <c r="AZ358" s="442"/>
    </row>
    <row r="359" spans="2:52" ht="20.100000000000001" hidden="1" customHeight="1" outlineLevel="1">
      <c r="B359" s="434"/>
      <c r="C359" s="1002"/>
      <c r="D359" s="1003"/>
      <c r="E359" s="1003"/>
      <c r="F359" s="1004"/>
      <c r="G359" s="1005"/>
      <c r="H359" s="1006"/>
      <c r="I359" s="1006"/>
      <c r="J359" s="1006"/>
      <c r="K359" s="1007"/>
      <c r="L359" s="715"/>
      <c r="M359" s="715"/>
      <c r="N359" s="715"/>
      <c r="O359" s="715"/>
      <c r="P359" s="715"/>
      <c r="Q359" s="715"/>
      <c r="R359" s="715"/>
      <c r="S359" s="716"/>
      <c r="T359" s="717"/>
      <c r="U359" s="720">
        <f t="shared" si="113"/>
        <v>0</v>
      </c>
      <c r="V359" s="721">
        <f t="shared" si="114"/>
        <v>0</v>
      </c>
      <c r="W359" s="722">
        <f t="shared" si="115"/>
        <v>0</v>
      </c>
      <c r="X359" s="442"/>
      <c r="Y359" s="442"/>
      <c r="Z359" s="442"/>
      <c r="AA359" s="442"/>
      <c r="AB359" s="442"/>
      <c r="AC359" s="442"/>
      <c r="AD359" s="442"/>
      <c r="AE359" s="442"/>
      <c r="AF359" s="442"/>
      <c r="AG359" s="442"/>
      <c r="AH359" s="442"/>
      <c r="AI359" s="442"/>
      <c r="AJ359" s="442"/>
      <c r="AK359" s="442"/>
      <c r="AL359" s="442"/>
      <c r="AM359" s="442"/>
      <c r="AN359" s="442"/>
      <c r="AO359" s="442"/>
      <c r="AP359" s="442"/>
      <c r="AQ359" s="442"/>
      <c r="AR359" s="442"/>
      <c r="AS359" s="442"/>
      <c r="AT359" s="442"/>
      <c r="AU359" s="442"/>
      <c r="AV359" s="442"/>
      <c r="AW359" s="442"/>
      <c r="AX359" s="442"/>
      <c r="AY359" s="442"/>
      <c r="AZ359" s="442"/>
    </row>
    <row r="360" spans="2:52" s="19" customFormat="1" ht="9.9499999999999993" hidden="1" customHeight="1" outlineLevel="1">
      <c r="B360" s="435"/>
      <c r="C360" s="437"/>
      <c r="D360" s="437"/>
      <c r="E360" s="437"/>
      <c r="F360" s="437"/>
      <c r="G360" s="666"/>
      <c r="H360" s="666"/>
      <c r="I360" s="666"/>
      <c r="J360" s="666"/>
      <c r="K360" s="666"/>
      <c r="L360" s="438"/>
      <c r="M360" s="438"/>
      <c r="N360" s="438"/>
      <c r="O360" s="438"/>
      <c r="P360" s="438"/>
      <c r="Q360" s="438"/>
      <c r="R360" s="438"/>
      <c r="S360" s="438"/>
      <c r="T360" s="439"/>
      <c r="U360" s="439"/>
      <c r="V360" s="439"/>
      <c r="W360" s="667"/>
      <c r="X360" s="668"/>
      <c r="Y360" s="668"/>
      <c r="Z360" s="668"/>
      <c r="AA360" s="668"/>
      <c r="AB360" s="668"/>
      <c r="AC360" s="668"/>
      <c r="AD360" s="668"/>
      <c r="AE360" s="668"/>
      <c r="AF360" s="668"/>
      <c r="AG360" s="668"/>
      <c r="AH360" s="668"/>
      <c r="AI360" s="668"/>
      <c r="AJ360" s="668"/>
      <c r="AK360" s="668"/>
      <c r="AL360" s="668"/>
      <c r="AM360" s="668"/>
      <c r="AN360" s="668"/>
      <c r="AO360" s="668"/>
      <c r="AP360" s="668"/>
      <c r="AQ360" s="668"/>
      <c r="AR360" s="668"/>
      <c r="AS360" s="668"/>
      <c r="AT360" s="668"/>
      <c r="AU360" s="668"/>
      <c r="AV360" s="668"/>
      <c r="AW360" s="668"/>
      <c r="AX360" s="668"/>
      <c r="AY360" s="668"/>
      <c r="AZ360" s="668"/>
    </row>
    <row r="361" spans="2:52" ht="20.100000000000001" customHeight="1" collapsed="1">
      <c r="B361" s="32">
        <f>B349+1</f>
        <v>30</v>
      </c>
      <c r="C361" s="1013"/>
      <c r="D361" s="1014"/>
      <c r="E361" s="1014"/>
      <c r="F361" s="1015"/>
      <c r="G361" s="1016"/>
      <c r="H361" s="1017"/>
      <c r="I361" s="1017"/>
      <c r="J361" s="1017"/>
      <c r="K361" s="1018"/>
      <c r="L361" s="701">
        <f t="shared" ref="L361:R361" si="116">SUM(L362:L371)</f>
        <v>0</v>
      </c>
      <c r="M361" s="702">
        <f t="shared" si="116"/>
        <v>0</v>
      </c>
      <c r="N361" s="703">
        <f t="shared" si="116"/>
        <v>0</v>
      </c>
      <c r="O361" s="703">
        <f t="shared" si="116"/>
        <v>0</v>
      </c>
      <c r="P361" s="702">
        <f t="shared" si="116"/>
        <v>0</v>
      </c>
      <c r="Q361" s="704">
        <f t="shared" si="116"/>
        <v>0</v>
      </c>
      <c r="R361" s="701">
        <f t="shared" si="116"/>
        <v>0</v>
      </c>
      <c r="S361" s="705">
        <v>1</v>
      </c>
      <c r="T361" s="706">
        <f>(S362*T362)+(S363*T363)+(S364*T364)+(S365*T365)+(S366*T366)+(S367*T367)+(S368*T368)+(S369*T369)+(S370*T370)+(S371*T371)</f>
        <v>0</v>
      </c>
      <c r="U361" s="665">
        <f t="shared" ref="U361:U371" si="117">S361*T361*(1+MGKZ)*(1+Gewinn)*(1+Sicherheit)</f>
        <v>0</v>
      </c>
      <c r="V361" s="643">
        <f t="shared" ref="V361:V371" si="118">R361*Fertigung</f>
        <v>0</v>
      </c>
      <c r="W361" s="50">
        <f t="shared" ref="W361:W371" si="119">L361*$E$6+M361*$M$6+N361*$M$7+O361*$M$8+P361*$E$7+Q361*$M$9+U361+V361</f>
        <v>0</v>
      </c>
      <c r="X361" s="442"/>
      <c r="Y361" s="442"/>
      <c r="Z361" s="442"/>
      <c r="AA361" s="442"/>
      <c r="AB361" s="442"/>
      <c r="AC361" s="442"/>
      <c r="AD361" s="442"/>
      <c r="AE361" s="442"/>
      <c r="AF361" s="442"/>
      <c r="AG361" s="442"/>
      <c r="AH361" s="442"/>
      <c r="AI361" s="442"/>
      <c r="AJ361" s="442"/>
      <c r="AK361" s="442"/>
      <c r="AL361" s="442"/>
      <c r="AM361" s="442"/>
      <c r="AN361" s="442"/>
      <c r="AO361" s="442"/>
      <c r="AP361" s="442"/>
      <c r="AQ361" s="442"/>
      <c r="AR361" s="442"/>
      <c r="AS361" s="442"/>
      <c r="AT361" s="442"/>
      <c r="AU361" s="442"/>
      <c r="AV361" s="442"/>
      <c r="AW361" s="442"/>
      <c r="AX361" s="442"/>
      <c r="AY361" s="442"/>
      <c r="AZ361" s="442"/>
    </row>
    <row r="362" spans="2:52" ht="20.100000000000001" hidden="1" customHeight="1" outlineLevel="1">
      <c r="B362" s="433"/>
      <c r="C362" s="1002"/>
      <c r="D362" s="1003"/>
      <c r="E362" s="1003"/>
      <c r="F362" s="1004"/>
      <c r="G362" s="1005"/>
      <c r="H362" s="1006"/>
      <c r="I362" s="1006"/>
      <c r="J362" s="1006"/>
      <c r="K362" s="1007"/>
      <c r="L362" s="715"/>
      <c r="M362" s="715"/>
      <c r="N362" s="715"/>
      <c r="O362" s="715"/>
      <c r="P362" s="715"/>
      <c r="Q362" s="715"/>
      <c r="R362" s="715"/>
      <c r="S362" s="716"/>
      <c r="T362" s="717"/>
      <c r="U362" s="720">
        <f t="shared" si="117"/>
        <v>0</v>
      </c>
      <c r="V362" s="721">
        <f t="shared" si="118"/>
        <v>0</v>
      </c>
      <c r="W362" s="722">
        <f t="shared" si="119"/>
        <v>0</v>
      </c>
      <c r="X362" s="442"/>
      <c r="Y362" s="442"/>
      <c r="Z362" s="442"/>
      <c r="AA362" s="442"/>
      <c r="AB362" s="442"/>
      <c r="AC362" s="442"/>
      <c r="AD362" s="442"/>
      <c r="AE362" s="442"/>
      <c r="AF362" s="442"/>
      <c r="AG362" s="442"/>
      <c r="AH362" s="442"/>
      <c r="AI362" s="442"/>
      <c r="AJ362" s="442"/>
      <c r="AK362" s="442"/>
      <c r="AL362" s="442"/>
      <c r="AM362" s="442"/>
      <c r="AN362" s="442"/>
      <c r="AO362" s="442"/>
      <c r="AP362" s="442"/>
      <c r="AQ362" s="442"/>
      <c r="AR362" s="442"/>
      <c r="AS362" s="442"/>
      <c r="AT362" s="442"/>
      <c r="AU362" s="442"/>
      <c r="AV362" s="442"/>
      <c r="AW362" s="442"/>
      <c r="AX362" s="442"/>
      <c r="AY362" s="442"/>
      <c r="AZ362" s="442"/>
    </row>
    <row r="363" spans="2:52" ht="20.100000000000001" hidden="1" customHeight="1" outlineLevel="1">
      <c r="B363" s="434"/>
      <c r="C363" s="1002"/>
      <c r="D363" s="1003"/>
      <c r="E363" s="1003"/>
      <c r="F363" s="1004"/>
      <c r="G363" s="1005"/>
      <c r="H363" s="1006"/>
      <c r="I363" s="1006"/>
      <c r="J363" s="1006"/>
      <c r="K363" s="1007"/>
      <c r="L363" s="715"/>
      <c r="M363" s="715"/>
      <c r="N363" s="715"/>
      <c r="O363" s="715"/>
      <c r="P363" s="715"/>
      <c r="Q363" s="715"/>
      <c r="R363" s="715"/>
      <c r="S363" s="716"/>
      <c r="T363" s="717"/>
      <c r="U363" s="720">
        <f t="shared" si="117"/>
        <v>0</v>
      </c>
      <c r="V363" s="721">
        <f t="shared" si="118"/>
        <v>0</v>
      </c>
      <c r="W363" s="722">
        <f t="shared" si="119"/>
        <v>0</v>
      </c>
      <c r="X363" s="442"/>
      <c r="Y363" s="442"/>
      <c r="Z363" s="442"/>
      <c r="AA363" s="442"/>
      <c r="AB363" s="442"/>
      <c r="AC363" s="442"/>
      <c r="AD363" s="442"/>
      <c r="AE363" s="442"/>
      <c r="AF363" s="442"/>
      <c r="AG363" s="442"/>
      <c r="AH363" s="442"/>
      <c r="AI363" s="442"/>
      <c r="AJ363" s="442"/>
      <c r="AK363" s="442"/>
      <c r="AL363" s="442"/>
      <c r="AM363" s="442"/>
      <c r="AN363" s="442"/>
      <c r="AO363" s="442"/>
      <c r="AP363" s="442"/>
      <c r="AQ363" s="442"/>
      <c r="AR363" s="442"/>
      <c r="AS363" s="442"/>
      <c r="AT363" s="442"/>
      <c r="AU363" s="442"/>
      <c r="AV363" s="442"/>
      <c r="AW363" s="442"/>
      <c r="AX363" s="442"/>
      <c r="AY363" s="442"/>
      <c r="AZ363" s="442"/>
    </row>
    <row r="364" spans="2:52" ht="20.100000000000001" hidden="1" customHeight="1" outlineLevel="1">
      <c r="B364" s="434"/>
      <c r="C364" s="1002"/>
      <c r="D364" s="1003"/>
      <c r="E364" s="1003"/>
      <c r="F364" s="1004"/>
      <c r="G364" s="1005"/>
      <c r="H364" s="1006"/>
      <c r="I364" s="1006"/>
      <c r="J364" s="1006"/>
      <c r="K364" s="1007"/>
      <c r="L364" s="715"/>
      <c r="M364" s="715"/>
      <c r="N364" s="715"/>
      <c r="O364" s="715"/>
      <c r="P364" s="715"/>
      <c r="Q364" s="715"/>
      <c r="R364" s="715"/>
      <c r="S364" s="716"/>
      <c r="T364" s="717"/>
      <c r="U364" s="720">
        <f t="shared" si="117"/>
        <v>0</v>
      </c>
      <c r="V364" s="721">
        <f t="shared" si="118"/>
        <v>0</v>
      </c>
      <c r="W364" s="722">
        <f t="shared" si="119"/>
        <v>0</v>
      </c>
      <c r="X364" s="442"/>
      <c r="Y364" s="442"/>
      <c r="Z364" s="442"/>
      <c r="AA364" s="442"/>
      <c r="AB364" s="442"/>
      <c r="AC364" s="442"/>
      <c r="AD364" s="442"/>
      <c r="AE364" s="442"/>
      <c r="AF364" s="442"/>
      <c r="AG364" s="442"/>
      <c r="AH364" s="442"/>
      <c r="AI364" s="442"/>
      <c r="AJ364" s="442"/>
      <c r="AK364" s="442"/>
      <c r="AL364" s="442"/>
      <c r="AM364" s="442"/>
      <c r="AN364" s="442"/>
      <c r="AO364" s="442"/>
      <c r="AP364" s="442"/>
      <c r="AQ364" s="442"/>
      <c r="AR364" s="442"/>
      <c r="AS364" s="442"/>
      <c r="AT364" s="442"/>
      <c r="AU364" s="442"/>
      <c r="AV364" s="442"/>
      <c r="AW364" s="442"/>
      <c r="AX364" s="442"/>
      <c r="AY364" s="442"/>
      <c r="AZ364" s="442"/>
    </row>
    <row r="365" spans="2:52" ht="20.100000000000001" hidden="1" customHeight="1" outlineLevel="1">
      <c r="B365" s="434"/>
      <c r="C365" s="1002"/>
      <c r="D365" s="1003"/>
      <c r="E365" s="1003"/>
      <c r="F365" s="1004"/>
      <c r="G365" s="1005"/>
      <c r="H365" s="1006"/>
      <c r="I365" s="1006"/>
      <c r="J365" s="1006"/>
      <c r="K365" s="1007"/>
      <c r="L365" s="715"/>
      <c r="M365" s="715"/>
      <c r="N365" s="715"/>
      <c r="O365" s="715"/>
      <c r="P365" s="715"/>
      <c r="Q365" s="715"/>
      <c r="R365" s="715"/>
      <c r="S365" s="716"/>
      <c r="T365" s="717"/>
      <c r="U365" s="720">
        <f t="shared" si="117"/>
        <v>0</v>
      </c>
      <c r="V365" s="721">
        <f t="shared" si="118"/>
        <v>0</v>
      </c>
      <c r="W365" s="722">
        <f t="shared" si="119"/>
        <v>0</v>
      </c>
      <c r="X365" s="442"/>
      <c r="Y365" s="442"/>
      <c r="Z365" s="442"/>
      <c r="AA365" s="442"/>
      <c r="AB365" s="442"/>
      <c r="AC365" s="442"/>
      <c r="AD365" s="442"/>
      <c r="AE365" s="442"/>
      <c r="AF365" s="442"/>
      <c r="AG365" s="442"/>
      <c r="AH365" s="442"/>
      <c r="AI365" s="442"/>
      <c r="AJ365" s="442"/>
      <c r="AK365" s="442"/>
      <c r="AL365" s="442"/>
      <c r="AM365" s="442"/>
      <c r="AN365" s="442"/>
      <c r="AO365" s="442"/>
      <c r="AP365" s="442"/>
      <c r="AQ365" s="442"/>
      <c r="AR365" s="442"/>
      <c r="AS365" s="442"/>
      <c r="AT365" s="442"/>
      <c r="AU365" s="442"/>
      <c r="AV365" s="442"/>
      <c r="AW365" s="442"/>
      <c r="AX365" s="442"/>
      <c r="AY365" s="442"/>
      <c r="AZ365" s="442"/>
    </row>
    <row r="366" spans="2:52" ht="20.100000000000001" hidden="1" customHeight="1" outlineLevel="1">
      <c r="B366" s="434"/>
      <c r="C366" s="1002"/>
      <c r="D366" s="1003"/>
      <c r="E366" s="1003"/>
      <c r="F366" s="1004"/>
      <c r="G366" s="1005"/>
      <c r="H366" s="1006"/>
      <c r="I366" s="1006"/>
      <c r="J366" s="1006"/>
      <c r="K366" s="1007"/>
      <c r="L366" s="715"/>
      <c r="M366" s="715"/>
      <c r="N366" s="715"/>
      <c r="O366" s="715"/>
      <c r="P366" s="715"/>
      <c r="Q366" s="715"/>
      <c r="R366" s="715"/>
      <c r="S366" s="716"/>
      <c r="T366" s="717"/>
      <c r="U366" s="720">
        <f t="shared" si="117"/>
        <v>0</v>
      </c>
      <c r="V366" s="721">
        <f t="shared" si="118"/>
        <v>0</v>
      </c>
      <c r="W366" s="722">
        <f t="shared" si="119"/>
        <v>0</v>
      </c>
      <c r="X366" s="442"/>
      <c r="Y366" s="442"/>
      <c r="Z366" s="442"/>
      <c r="AA366" s="442"/>
      <c r="AB366" s="442"/>
      <c r="AC366" s="442"/>
      <c r="AD366" s="442"/>
      <c r="AE366" s="442"/>
      <c r="AF366" s="442"/>
      <c r="AG366" s="442"/>
      <c r="AH366" s="442"/>
      <c r="AI366" s="442"/>
      <c r="AJ366" s="442"/>
      <c r="AK366" s="442"/>
      <c r="AL366" s="442"/>
      <c r="AM366" s="442"/>
      <c r="AN366" s="442"/>
      <c r="AO366" s="442"/>
      <c r="AP366" s="442"/>
      <c r="AQ366" s="442"/>
      <c r="AR366" s="442"/>
      <c r="AS366" s="442"/>
      <c r="AT366" s="442"/>
      <c r="AU366" s="442"/>
      <c r="AV366" s="442"/>
      <c r="AW366" s="442"/>
      <c r="AX366" s="442"/>
      <c r="AY366" s="442"/>
      <c r="AZ366" s="442"/>
    </row>
    <row r="367" spans="2:52" ht="20.100000000000001" hidden="1" customHeight="1" outlineLevel="1">
      <c r="B367" s="434"/>
      <c r="C367" s="1002"/>
      <c r="D367" s="1003"/>
      <c r="E367" s="1003"/>
      <c r="F367" s="1004"/>
      <c r="G367" s="1005"/>
      <c r="H367" s="1006"/>
      <c r="I367" s="1006"/>
      <c r="J367" s="1006"/>
      <c r="K367" s="1007"/>
      <c r="L367" s="715"/>
      <c r="M367" s="715"/>
      <c r="N367" s="715"/>
      <c r="O367" s="715"/>
      <c r="P367" s="715"/>
      <c r="Q367" s="715"/>
      <c r="R367" s="715"/>
      <c r="S367" s="716"/>
      <c r="T367" s="717"/>
      <c r="U367" s="720">
        <f t="shared" si="117"/>
        <v>0</v>
      </c>
      <c r="V367" s="721">
        <f t="shared" si="118"/>
        <v>0</v>
      </c>
      <c r="W367" s="722">
        <f t="shared" si="119"/>
        <v>0</v>
      </c>
      <c r="X367" s="442"/>
      <c r="Y367" s="442"/>
      <c r="Z367" s="442"/>
      <c r="AA367" s="442"/>
      <c r="AB367" s="442"/>
      <c r="AC367" s="442"/>
      <c r="AD367" s="442"/>
      <c r="AE367" s="442"/>
      <c r="AF367" s="442"/>
      <c r="AG367" s="442"/>
      <c r="AH367" s="442"/>
      <c r="AI367" s="442"/>
      <c r="AJ367" s="442"/>
      <c r="AK367" s="442"/>
      <c r="AL367" s="442"/>
      <c r="AM367" s="442"/>
      <c r="AN367" s="442"/>
      <c r="AO367" s="442"/>
      <c r="AP367" s="442"/>
      <c r="AQ367" s="442"/>
      <c r="AR367" s="442"/>
      <c r="AS367" s="442"/>
      <c r="AT367" s="442"/>
      <c r="AU367" s="442"/>
      <c r="AV367" s="442"/>
      <c r="AW367" s="442"/>
      <c r="AX367" s="442"/>
      <c r="AY367" s="442"/>
      <c r="AZ367" s="442"/>
    </row>
    <row r="368" spans="2:52" ht="20.100000000000001" hidden="1" customHeight="1" outlineLevel="1">
      <c r="B368" s="434"/>
      <c r="C368" s="1002"/>
      <c r="D368" s="1003"/>
      <c r="E368" s="1003"/>
      <c r="F368" s="1004"/>
      <c r="G368" s="1005"/>
      <c r="H368" s="1006"/>
      <c r="I368" s="1006"/>
      <c r="J368" s="1006"/>
      <c r="K368" s="1007"/>
      <c r="L368" s="715"/>
      <c r="M368" s="715"/>
      <c r="N368" s="715"/>
      <c r="O368" s="715"/>
      <c r="P368" s="715"/>
      <c r="Q368" s="715"/>
      <c r="R368" s="715"/>
      <c r="S368" s="716"/>
      <c r="T368" s="717"/>
      <c r="U368" s="720">
        <f t="shared" si="117"/>
        <v>0</v>
      </c>
      <c r="V368" s="721">
        <f t="shared" si="118"/>
        <v>0</v>
      </c>
      <c r="W368" s="722">
        <f t="shared" si="119"/>
        <v>0</v>
      </c>
      <c r="X368" s="442"/>
      <c r="Y368" s="442"/>
      <c r="Z368" s="442"/>
      <c r="AA368" s="442"/>
      <c r="AB368" s="442"/>
      <c r="AC368" s="442"/>
      <c r="AD368" s="442"/>
      <c r="AE368" s="442"/>
      <c r="AF368" s="442"/>
      <c r="AG368" s="442"/>
      <c r="AH368" s="442"/>
      <c r="AI368" s="442"/>
      <c r="AJ368" s="442"/>
      <c r="AK368" s="442"/>
      <c r="AL368" s="442"/>
      <c r="AM368" s="442"/>
      <c r="AN368" s="442"/>
      <c r="AO368" s="442"/>
      <c r="AP368" s="442"/>
      <c r="AQ368" s="442"/>
      <c r="AR368" s="442"/>
      <c r="AS368" s="442"/>
      <c r="AT368" s="442"/>
      <c r="AU368" s="442"/>
      <c r="AV368" s="442"/>
      <c r="AW368" s="442"/>
      <c r="AX368" s="442"/>
      <c r="AY368" s="442"/>
      <c r="AZ368" s="442"/>
    </row>
    <row r="369" spans="2:52" ht="20.100000000000001" hidden="1" customHeight="1" outlineLevel="1">
      <c r="B369" s="434"/>
      <c r="C369" s="1002"/>
      <c r="D369" s="1003"/>
      <c r="E369" s="1003"/>
      <c r="F369" s="1004"/>
      <c r="G369" s="1005"/>
      <c r="H369" s="1006"/>
      <c r="I369" s="1006"/>
      <c r="J369" s="1006"/>
      <c r="K369" s="1007"/>
      <c r="L369" s="715"/>
      <c r="M369" s="715"/>
      <c r="N369" s="715"/>
      <c r="O369" s="715"/>
      <c r="P369" s="715"/>
      <c r="Q369" s="715"/>
      <c r="R369" s="715"/>
      <c r="S369" s="716"/>
      <c r="T369" s="717"/>
      <c r="U369" s="720">
        <f t="shared" si="117"/>
        <v>0</v>
      </c>
      <c r="V369" s="721">
        <f t="shared" si="118"/>
        <v>0</v>
      </c>
      <c r="W369" s="722">
        <f t="shared" si="119"/>
        <v>0</v>
      </c>
      <c r="X369" s="442"/>
      <c r="Y369" s="442"/>
      <c r="Z369" s="442"/>
      <c r="AA369" s="442"/>
      <c r="AB369" s="442"/>
      <c r="AC369" s="442"/>
      <c r="AD369" s="442"/>
      <c r="AE369" s="442"/>
      <c r="AF369" s="442"/>
      <c r="AG369" s="442"/>
      <c r="AH369" s="442"/>
      <c r="AI369" s="442"/>
      <c r="AJ369" s="442"/>
      <c r="AK369" s="442"/>
      <c r="AL369" s="442"/>
      <c r="AM369" s="442"/>
      <c r="AN369" s="442"/>
      <c r="AO369" s="442"/>
      <c r="AP369" s="442"/>
      <c r="AQ369" s="442"/>
      <c r="AR369" s="442"/>
      <c r="AS369" s="442"/>
      <c r="AT369" s="442"/>
      <c r="AU369" s="442"/>
      <c r="AV369" s="442"/>
      <c r="AW369" s="442"/>
      <c r="AX369" s="442"/>
      <c r="AY369" s="442"/>
      <c r="AZ369" s="442"/>
    </row>
    <row r="370" spans="2:52" ht="20.100000000000001" hidden="1" customHeight="1" outlineLevel="1">
      <c r="B370" s="434"/>
      <c r="C370" s="1002"/>
      <c r="D370" s="1003"/>
      <c r="E370" s="1003"/>
      <c r="F370" s="1004"/>
      <c r="G370" s="1005"/>
      <c r="H370" s="1006"/>
      <c r="I370" s="1006"/>
      <c r="J370" s="1006"/>
      <c r="K370" s="1007"/>
      <c r="L370" s="715"/>
      <c r="M370" s="715"/>
      <c r="N370" s="715"/>
      <c r="O370" s="715"/>
      <c r="P370" s="715"/>
      <c r="Q370" s="715"/>
      <c r="R370" s="715"/>
      <c r="S370" s="716"/>
      <c r="T370" s="717"/>
      <c r="U370" s="720">
        <f t="shared" si="117"/>
        <v>0</v>
      </c>
      <c r="V370" s="721">
        <f t="shared" si="118"/>
        <v>0</v>
      </c>
      <c r="W370" s="722">
        <f t="shared" si="119"/>
        <v>0</v>
      </c>
      <c r="X370" s="442"/>
      <c r="Y370" s="442"/>
      <c r="Z370" s="442"/>
      <c r="AA370" s="442"/>
      <c r="AB370" s="442"/>
      <c r="AC370" s="442"/>
      <c r="AD370" s="442"/>
      <c r="AE370" s="442"/>
      <c r="AF370" s="442"/>
      <c r="AG370" s="442"/>
      <c r="AH370" s="442"/>
      <c r="AI370" s="442"/>
      <c r="AJ370" s="442"/>
      <c r="AK370" s="442"/>
      <c r="AL370" s="442"/>
      <c r="AM370" s="442"/>
      <c r="AN370" s="442"/>
      <c r="AO370" s="442"/>
      <c r="AP370" s="442"/>
      <c r="AQ370" s="442"/>
      <c r="AR370" s="442"/>
      <c r="AS370" s="442"/>
      <c r="AT370" s="442"/>
      <c r="AU370" s="442"/>
      <c r="AV370" s="442"/>
      <c r="AW370" s="442"/>
      <c r="AX370" s="442"/>
      <c r="AY370" s="442"/>
      <c r="AZ370" s="442"/>
    </row>
    <row r="371" spans="2:52" ht="20.100000000000001" hidden="1" customHeight="1" outlineLevel="1">
      <c r="B371" s="434"/>
      <c r="C371" s="1002"/>
      <c r="D371" s="1003"/>
      <c r="E371" s="1003"/>
      <c r="F371" s="1004"/>
      <c r="G371" s="1005"/>
      <c r="H371" s="1006"/>
      <c r="I371" s="1006"/>
      <c r="J371" s="1006"/>
      <c r="K371" s="1007"/>
      <c r="L371" s="715"/>
      <c r="M371" s="715"/>
      <c r="N371" s="715"/>
      <c r="O371" s="715"/>
      <c r="P371" s="715"/>
      <c r="Q371" s="715"/>
      <c r="R371" s="715"/>
      <c r="S371" s="716"/>
      <c r="T371" s="717"/>
      <c r="U371" s="720">
        <f t="shared" si="117"/>
        <v>0</v>
      </c>
      <c r="V371" s="721">
        <f t="shared" si="118"/>
        <v>0</v>
      </c>
      <c r="W371" s="722">
        <f t="shared" si="119"/>
        <v>0</v>
      </c>
      <c r="X371" s="442"/>
      <c r="Y371" s="442"/>
      <c r="Z371" s="442"/>
      <c r="AA371" s="442"/>
      <c r="AB371" s="442"/>
      <c r="AC371" s="442"/>
      <c r="AD371" s="442"/>
      <c r="AE371" s="442"/>
      <c r="AF371" s="442"/>
      <c r="AG371" s="442"/>
      <c r="AH371" s="442"/>
      <c r="AI371" s="442"/>
      <c r="AJ371" s="442"/>
      <c r="AK371" s="442"/>
      <c r="AL371" s="442"/>
      <c r="AM371" s="442"/>
      <c r="AN371" s="442"/>
      <c r="AO371" s="442"/>
      <c r="AP371" s="442"/>
      <c r="AQ371" s="442"/>
      <c r="AR371" s="442"/>
      <c r="AS371" s="442"/>
      <c r="AT371" s="442"/>
      <c r="AU371" s="442"/>
      <c r="AV371" s="442"/>
      <c r="AW371" s="442"/>
      <c r="AX371" s="442"/>
      <c r="AY371" s="442"/>
      <c r="AZ371" s="442"/>
    </row>
    <row r="372" spans="2:52" ht="9.9499999999999993" hidden="1" customHeight="1" outlineLevel="1">
      <c r="B372" s="435"/>
      <c r="C372" s="437"/>
      <c r="D372" s="437"/>
      <c r="E372" s="437"/>
      <c r="F372" s="437"/>
      <c r="G372" s="436"/>
      <c r="H372" s="436"/>
      <c r="I372" s="436"/>
      <c r="J372" s="436"/>
      <c r="K372" s="436"/>
      <c r="L372" s="438"/>
      <c r="M372" s="438"/>
      <c r="N372" s="438"/>
      <c r="O372" s="438"/>
      <c r="P372" s="438"/>
      <c r="Q372" s="438"/>
      <c r="R372" s="438"/>
      <c r="S372" s="438"/>
      <c r="T372" s="439"/>
      <c r="U372" s="432"/>
      <c r="V372" s="432"/>
      <c r="W372" s="431"/>
      <c r="X372" s="442"/>
      <c r="Y372" s="442"/>
      <c r="Z372" s="442"/>
      <c r="AA372" s="442"/>
      <c r="AB372" s="442"/>
      <c r="AC372" s="442"/>
      <c r="AD372" s="442"/>
      <c r="AE372" s="442"/>
      <c r="AF372" s="442"/>
      <c r="AG372" s="442"/>
      <c r="AH372" s="442"/>
      <c r="AI372" s="442"/>
      <c r="AJ372" s="442"/>
      <c r="AK372" s="442"/>
      <c r="AL372" s="442"/>
      <c r="AM372" s="442"/>
      <c r="AN372" s="442"/>
      <c r="AO372" s="442"/>
      <c r="AP372" s="442"/>
      <c r="AQ372" s="442"/>
      <c r="AR372" s="442"/>
      <c r="AS372" s="442"/>
      <c r="AT372" s="442"/>
      <c r="AU372" s="442"/>
      <c r="AV372" s="442"/>
      <c r="AW372" s="442"/>
      <c r="AX372" s="442"/>
      <c r="AY372" s="442"/>
      <c r="AZ372" s="442"/>
    </row>
    <row r="373" spans="2:52" ht="3" customHeight="1" collapsed="1" thickBot="1">
      <c r="B373" s="503"/>
      <c r="C373" s="1008"/>
      <c r="D373" s="1009"/>
      <c r="E373" s="1009"/>
      <c r="F373" s="1010"/>
      <c r="G373" s="1011"/>
      <c r="H373" s="1012"/>
      <c r="I373" s="1012"/>
      <c r="J373" s="523"/>
      <c r="K373" s="498"/>
      <c r="L373" s="499"/>
      <c r="M373" s="499"/>
      <c r="N373" s="499"/>
      <c r="O373" s="499"/>
      <c r="P373" s="499"/>
      <c r="Q373" s="499"/>
      <c r="R373" s="499"/>
      <c r="S373" s="49"/>
      <c r="T373" s="500"/>
      <c r="U373" s="501"/>
      <c r="V373" s="501"/>
      <c r="W373" s="502"/>
      <c r="X373" s="442"/>
      <c r="Y373" s="442"/>
      <c r="Z373" s="442"/>
      <c r="AA373" s="442"/>
      <c r="AB373" s="442"/>
      <c r="AC373" s="442"/>
      <c r="AD373" s="442"/>
      <c r="AE373" s="442"/>
      <c r="AF373" s="442"/>
      <c r="AG373" s="442"/>
      <c r="AH373" s="442"/>
      <c r="AI373" s="442"/>
      <c r="AJ373" s="442"/>
      <c r="AK373" s="442"/>
      <c r="AL373" s="442"/>
      <c r="AM373" s="442"/>
      <c r="AN373" s="442"/>
      <c r="AO373" s="442"/>
      <c r="AP373" s="442"/>
      <c r="AQ373" s="442"/>
      <c r="AR373" s="442"/>
      <c r="AS373" s="442"/>
      <c r="AT373" s="442"/>
      <c r="AU373" s="442"/>
      <c r="AV373" s="442"/>
      <c r="AW373" s="442"/>
      <c r="AX373" s="442"/>
      <c r="AY373" s="442"/>
      <c r="AZ373" s="442"/>
    </row>
    <row r="374" spans="2:52" ht="13.5" customHeight="1">
      <c r="F374" s="3"/>
      <c r="G374" s="3"/>
      <c r="H374" s="3"/>
      <c r="I374" s="3"/>
      <c r="J374" s="3"/>
      <c r="K374" s="4"/>
      <c r="L374" s="10"/>
      <c r="M374" s="10"/>
      <c r="N374" s="10"/>
      <c r="O374" s="10"/>
      <c r="P374" s="10"/>
      <c r="Q374" s="10"/>
      <c r="R374" s="10"/>
      <c r="S374" s="10"/>
      <c r="V374" s="10"/>
      <c r="W374" s="16"/>
      <c r="X374" s="442"/>
      <c r="Y374" s="442"/>
      <c r="Z374" s="442"/>
      <c r="AA374" s="442"/>
      <c r="AB374" s="442"/>
      <c r="AC374" s="442"/>
      <c r="AD374" s="442"/>
      <c r="AE374" s="442"/>
      <c r="AF374" s="442"/>
      <c r="AG374" s="442"/>
      <c r="AH374" s="442"/>
      <c r="AI374" s="442"/>
      <c r="AJ374" s="442"/>
      <c r="AK374" s="442"/>
      <c r="AL374" s="442"/>
      <c r="AM374" s="442"/>
      <c r="AN374" s="442"/>
      <c r="AO374" s="442"/>
      <c r="AP374" s="442"/>
      <c r="AQ374" s="442"/>
      <c r="AR374" s="442"/>
      <c r="AS374" s="442"/>
      <c r="AT374" s="442"/>
      <c r="AU374" s="442"/>
      <c r="AV374" s="442"/>
      <c r="AW374" s="442"/>
      <c r="AX374" s="442"/>
      <c r="AY374" s="442"/>
      <c r="AZ374" s="442"/>
    </row>
    <row r="375" spans="2:52">
      <c r="X375" s="442"/>
      <c r="Y375" s="442"/>
      <c r="Z375" s="442"/>
      <c r="AA375" s="442"/>
      <c r="AB375" s="442"/>
      <c r="AC375" s="442"/>
      <c r="AD375" s="442"/>
      <c r="AE375" s="442"/>
      <c r="AF375" s="442"/>
      <c r="AG375" s="442"/>
      <c r="AH375" s="442"/>
      <c r="AI375" s="442"/>
      <c r="AJ375" s="442"/>
      <c r="AK375" s="442"/>
      <c r="AL375" s="442"/>
      <c r="AM375" s="442"/>
      <c r="AN375" s="442"/>
      <c r="AO375" s="442"/>
      <c r="AP375" s="442"/>
      <c r="AQ375" s="442"/>
      <c r="AR375" s="442"/>
      <c r="AS375" s="442"/>
      <c r="AT375" s="442"/>
      <c r="AU375" s="442"/>
      <c r="AV375" s="442"/>
      <c r="AW375" s="442"/>
      <c r="AX375" s="442"/>
      <c r="AY375" s="442"/>
      <c r="AZ375" s="442"/>
    </row>
    <row r="376" spans="2:52">
      <c r="X376" s="442"/>
      <c r="Y376" s="442"/>
      <c r="Z376" s="442"/>
      <c r="AA376" s="442"/>
      <c r="AB376" s="442"/>
      <c r="AC376" s="442"/>
      <c r="AD376" s="442"/>
      <c r="AE376" s="442"/>
      <c r="AF376" s="442"/>
      <c r="AG376" s="442"/>
      <c r="AH376" s="442"/>
      <c r="AI376" s="442"/>
      <c r="AJ376" s="442"/>
      <c r="AK376" s="442"/>
      <c r="AL376" s="442"/>
      <c r="AM376" s="442"/>
      <c r="AN376" s="442"/>
      <c r="AO376" s="442"/>
      <c r="AP376" s="442"/>
      <c r="AQ376" s="442"/>
      <c r="AR376" s="442"/>
      <c r="AS376" s="442"/>
      <c r="AT376" s="442"/>
      <c r="AU376" s="442"/>
      <c r="AV376" s="442"/>
      <c r="AW376" s="442"/>
      <c r="AX376" s="442"/>
      <c r="AY376" s="442"/>
      <c r="AZ376" s="442"/>
    </row>
    <row r="377" spans="2:52">
      <c r="X377" s="442"/>
      <c r="Y377" s="442"/>
      <c r="Z377" s="442"/>
      <c r="AA377" s="442"/>
      <c r="AB377" s="442"/>
      <c r="AC377" s="442"/>
      <c r="AD377" s="442"/>
      <c r="AE377" s="442"/>
      <c r="AF377" s="442"/>
      <c r="AG377" s="442"/>
      <c r="AH377" s="442"/>
      <c r="AI377" s="442"/>
      <c r="AJ377" s="442"/>
      <c r="AK377" s="442"/>
      <c r="AL377" s="442"/>
      <c r="AM377" s="442"/>
      <c r="AN377" s="442"/>
      <c r="AO377" s="442"/>
      <c r="AP377" s="442"/>
      <c r="AQ377" s="442"/>
      <c r="AR377" s="442"/>
      <c r="AS377" s="442"/>
      <c r="AT377" s="442"/>
      <c r="AU377" s="442"/>
      <c r="AV377" s="442"/>
      <c r="AW377" s="442"/>
      <c r="AX377" s="442"/>
      <c r="AY377" s="442"/>
      <c r="AZ377" s="442"/>
    </row>
    <row r="378" spans="2:52">
      <c r="X378" s="442"/>
      <c r="Y378" s="442"/>
      <c r="Z378" s="442"/>
      <c r="AA378" s="442"/>
      <c r="AB378" s="442"/>
      <c r="AC378" s="442"/>
      <c r="AD378" s="442"/>
      <c r="AE378" s="442"/>
      <c r="AF378" s="442"/>
      <c r="AG378" s="442"/>
      <c r="AH378" s="442"/>
      <c r="AI378" s="442"/>
      <c r="AJ378" s="442"/>
      <c r="AK378" s="442"/>
      <c r="AL378" s="442"/>
      <c r="AM378" s="442"/>
      <c r="AN378" s="442"/>
      <c r="AO378" s="442"/>
      <c r="AP378" s="442"/>
      <c r="AQ378" s="442"/>
      <c r="AR378" s="442"/>
      <c r="AS378" s="442"/>
      <c r="AT378" s="442"/>
      <c r="AU378" s="442"/>
      <c r="AV378" s="442"/>
      <c r="AW378" s="442"/>
      <c r="AX378" s="442"/>
      <c r="AY378" s="442"/>
      <c r="AZ378" s="442"/>
    </row>
    <row r="379" spans="2:52">
      <c r="X379" s="442"/>
      <c r="Y379" s="442"/>
      <c r="Z379" s="442"/>
      <c r="AA379" s="442"/>
      <c r="AB379" s="442"/>
      <c r="AC379" s="442"/>
      <c r="AD379" s="442"/>
      <c r="AE379" s="442"/>
      <c r="AF379" s="442"/>
      <c r="AG379" s="442"/>
      <c r="AH379" s="442"/>
      <c r="AI379" s="442"/>
      <c r="AJ379" s="442"/>
      <c r="AK379" s="442"/>
      <c r="AL379" s="442"/>
      <c r="AM379" s="442"/>
      <c r="AN379" s="442"/>
      <c r="AO379" s="442"/>
      <c r="AP379" s="442"/>
      <c r="AQ379" s="442"/>
      <c r="AR379" s="442"/>
      <c r="AS379" s="442"/>
      <c r="AT379" s="442"/>
      <c r="AU379" s="442"/>
      <c r="AV379" s="442"/>
      <c r="AW379" s="442"/>
      <c r="AX379" s="442"/>
      <c r="AY379" s="442"/>
      <c r="AZ379" s="442"/>
    </row>
    <row r="380" spans="2:52">
      <c r="X380" s="442"/>
      <c r="Y380" s="442"/>
      <c r="Z380" s="442"/>
      <c r="AA380" s="442"/>
      <c r="AB380" s="442"/>
      <c r="AC380" s="442"/>
      <c r="AD380" s="442"/>
      <c r="AE380" s="442"/>
      <c r="AF380" s="442"/>
      <c r="AG380" s="442"/>
      <c r="AH380" s="442"/>
      <c r="AI380" s="442"/>
      <c r="AJ380" s="442"/>
      <c r="AK380" s="442"/>
      <c r="AL380" s="442"/>
      <c r="AM380" s="442"/>
      <c r="AN380" s="442"/>
      <c r="AO380" s="442"/>
      <c r="AP380" s="442"/>
      <c r="AQ380" s="442"/>
      <c r="AR380" s="442"/>
      <c r="AS380" s="442"/>
      <c r="AT380" s="442"/>
      <c r="AU380" s="442"/>
      <c r="AV380" s="442"/>
      <c r="AW380" s="442"/>
      <c r="AX380" s="442"/>
      <c r="AY380" s="442"/>
      <c r="AZ380" s="442"/>
    </row>
    <row r="381" spans="2:52">
      <c r="X381" s="442"/>
      <c r="Y381" s="442"/>
      <c r="Z381" s="442"/>
      <c r="AA381" s="442"/>
      <c r="AB381" s="442"/>
      <c r="AC381" s="442"/>
      <c r="AD381" s="442"/>
      <c r="AE381" s="442"/>
      <c r="AF381" s="442"/>
      <c r="AG381" s="442"/>
      <c r="AH381" s="442"/>
      <c r="AI381" s="442"/>
      <c r="AJ381" s="442"/>
      <c r="AK381" s="442"/>
      <c r="AL381" s="442"/>
      <c r="AM381" s="442"/>
      <c r="AN381" s="442"/>
      <c r="AO381" s="442"/>
      <c r="AP381" s="442"/>
      <c r="AQ381" s="442"/>
      <c r="AR381" s="442"/>
      <c r="AS381" s="442"/>
      <c r="AT381" s="442"/>
      <c r="AU381" s="442"/>
      <c r="AV381" s="442"/>
      <c r="AW381" s="442"/>
      <c r="AX381" s="442"/>
      <c r="AY381" s="442"/>
      <c r="AZ381" s="442"/>
    </row>
    <row r="382" spans="2:52">
      <c r="X382" s="442"/>
      <c r="Y382" s="442"/>
      <c r="Z382" s="442"/>
      <c r="AA382" s="442"/>
      <c r="AB382" s="442"/>
      <c r="AC382" s="442"/>
      <c r="AD382" s="442"/>
      <c r="AE382" s="442"/>
      <c r="AF382" s="442"/>
      <c r="AG382" s="442"/>
      <c r="AH382" s="442"/>
      <c r="AI382" s="442"/>
      <c r="AJ382" s="442"/>
      <c r="AK382" s="442"/>
      <c r="AL382" s="442"/>
      <c r="AM382" s="442"/>
      <c r="AN382" s="442"/>
      <c r="AO382" s="442"/>
      <c r="AP382" s="442"/>
      <c r="AQ382" s="442"/>
      <c r="AR382" s="442"/>
      <c r="AS382" s="442"/>
      <c r="AT382" s="442"/>
      <c r="AU382" s="442"/>
      <c r="AV382" s="442"/>
      <c r="AW382" s="442"/>
      <c r="AX382" s="442"/>
      <c r="AY382" s="442"/>
      <c r="AZ382" s="442"/>
    </row>
    <row r="383" spans="2:52">
      <c r="X383" s="442"/>
      <c r="Y383" s="442"/>
      <c r="Z383" s="442"/>
      <c r="AA383" s="442"/>
      <c r="AB383" s="442"/>
      <c r="AC383" s="442"/>
      <c r="AD383" s="442"/>
      <c r="AE383" s="442"/>
      <c r="AF383" s="442"/>
      <c r="AG383" s="442"/>
      <c r="AH383" s="442"/>
      <c r="AI383" s="442"/>
      <c r="AJ383" s="442"/>
      <c r="AK383" s="442"/>
      <c r="AL383" s="442"/>
      <c r="AM383" s="442"/>
      <c r="AN383" s="442"/>
      <c r="AO383" s="442"/>
      <c r="AP383" s="442"/>
      <c r="AQ383" s="442"/>
      <c r="AR383" s="442"/>
      <c r="AS383" s="442"/>
      <c r="AT383" s="442"/>
      <c r="AU383" s="442"/>
      <c r="AV383" s="442"/>
      <c r="AW383" s="442"/>
      <c r="AX383" s="442"/>
      <c r="AY383" s="442"/>
      <c r="AZ383" s="442"/>
    </row>
    <row r="384" spans="2:52">
      <c r="X384" s="442"/>
      <c r="Y384" s="442"/>
      <c r="Z384" s="442"/>
      <c r="AA384" s="442"/>
      <c r="AB384" s="442"/>
      <c r="AC384" s="442"/>
      <c r="AD384" s="442"/>
      <c r="AE384" s="442"/>
      <c r="AF384" s="442"/>
      <c r="AG384" s="442"/>
      <c r="AH384" s="442"/>
      <c r="AI384" s="442"/>
      <c r="AJ384" s="442"/>
      <c r="AK384" s="442"/>
      <c r="AL384" s="442"/>
      <c r="AM384" s="442"/>
      <c r="AN384" s="442"/>
      <c r="AO384" s="442"/>
      <c r="AP384" s="442"/>
      <c r="AQ384" s="442"/>
      <c r="AR384" s="442"/>
      <c r="AS384" s="442"/>
      <c r="AT384" s="442"/>
      <c r="AU384" s="442"/>
      <c r="AV384" s="442"/>
      <c r="AW384" s="442"/>
      <c r="AX384" s="442"/>
      <c r="AY384" s="442"/>
      <c r="AZ384" s="442"/>
    </row>
    <row r="385" spans="24:52">
      <c r="X385" s="442"/>
      <c r="Y385" s="442"/>
      <c r="Z385" s="442"/>
      <c r="AA385" s="442"/>
      <c r="AB385" s="442"/>
      <c r="AC385" s="442"/>
      <c r="AD385" s="442"/>
      <c r="AE385" s="442"/>
      <c r="AF385" s="442"/>
      <c r="AG385" s="442"/>
      <c r="AH385" s="442"/>
      <c r="AI385" s="442"/>
      <c r="AJ385" s="442"/>
      <c r="AK385" s="442"/>
      <c r="AL385" s="442"/>
      <c r="AM385" s="442"/>
      <c r="AN385" s="442"/>
      <c r="AO385" s="442"/>
      <c r="AP385" s="442"/>
      <c r="AQ385" s="442"/>
      <c r="AR385" s="442"/>
      <c r="AS385" s="442"/>
      <c r="AT385" s="442"/>
      <c r="AU385" s="442"/>
      <c r="AV385" s="442"/>
      <c r="AW385" s="442"/>
      <c r="AX385" s="442"/>
      <c r="AY385" s="442"/>
      <c r="AZ385" s="442"/>
    </row>
    <row r="386" spans="24:52">
      <c r="X386" s="442"/>
      <c r="Y386" s="442"/>
      <c r="Z386" s="442"/>
      <c r="AA386" s="442"/>
      <c r="AB386" s="442"/>
      <c r="AC386" s="442"/>
      <c r="AD386" s="442"/>
      <c r="AE386" s="442"/>
      <c r="AF386" s="442"/>
      <c r="AG386" s="442"/>
      <c r="AH386" s="442"/>
      <c r="AI386" s="442"/>
      <c r="AJ386" s="442"/>
      <c r="AK386" s="442"/>
      <c r="AL386" s="442"/>
      <c r="AM386" s="442"/>
      <c r="AN386" s="442"/>
      <c r="AO386" s="442"/>
      <c r="AP386" s="442"/>
      <c r="AQ386" s="442"/>
      <c r="AR386" s="442"/>
      <c r="AS386" s="442"/>
      <c r="AT386" s="442"/>
      <c r="AU386" s="442"/>
      <c r="AV386" s="442"/>
      <c r="AW386" s="442"/>
      <c r="AX386" s="442"/>
      <c r="AY386" s="442"/>
      <c r="AZ386" s="442"/>
    </row>
    <row r="387" spans="24:52">
      <c r="X387" s="442"/>
      <c r="Y387" s="442"/>
      <c r="Z387" s="442"/>
      <c r="AA387" s="442"/>
      <c r="AB387" s="442"/>
      <c r="AC387" s="442"/>
      <c r="AD387" s="442"/>
      <c r="AE387" s="442"/>
      <c r="AF387" s="442"/>
      <c r="AG387" s="442"/>
      <c r="AH387" s="442"/>
      <c r="AI387" s="442"/>
      <c r="AJ387" s="442"/>
      <c r="AK387" s="442"/>
      <c r="AL387" s="442"/>
      <c r="AM387" s="442"/>
      <c r="AN387" s="442"/>
      <c r="AO387" s="442"/>
      <c r="AP387" s="442"/>
      <c r="AQ387" s="442"/>
      <c r="AR387" s="442"/>
      <c r="AS387" s="442"/>
      <c r="AT387" s="442"/>
      <c r="AU387" s="442"/>
      <c r="AV387" s="442"/>
      <c r="AW387" s="442"/>
      <c r="AX387" s="442"/>
      <c r="AY387" s="442"/>
      <c r="AZ387" s="442"/>
    </row>
    <row r="388" spans="24:52">
      <c r="X388" s="442"/>
      <c r="Y388" s="442"/>
      <c r="Z388" s="442"/>
      <c r="AA388" s="442"/>
      <c r="AB388" s="442"/>
      <c r="AC388" s="442"/>
      <c r="AD388" s="442"/>
      <c r="AE388" s="442"/>
      <c r="AF388" s="442"/>
      <c r="AG388" s="442"/>
      <c r="AH388" s="442"/>
      <c r="AI388" s="442"/>
      <c r="AJ388" s="442"/>
      <c r="AK388" s="442"/>
      <c r="AL388" s="442"/>
      <c r="AM388" s="442"/>
      <c r="AN388" s="442"/>
      <c r="AO388" s="442"/>
      <c r="AP388" s="442"/>
      <c r="AQ388" s="442"/>
      <c r="AR388" s="442"/>
      <c r="AS388" s="442"/>
      <c r="AT388" s="442"/>
      <c r="AU388" s="442"/>
      <c r="AV388" s="442"/>
      <c r="AW388" s="442"/>
      <c r="AX388" s="442"/>
      <c r="AY388" s="442"/>
      <c r="AZ388" s="442"/>
    </row>
    <row r="389" spans="24:52">
      <c r="X389" s="442"/>
      <c r="Y389" s="442"/>
      <c r="Z389" s="442"/>
      <c r="AA389" s="442"/>
      <c r="AB389" s="442"/>
      <c r="AC389" s="442"/>
      <c r="AD389" s="442"/>
      <c r="AE389" s="442"/>
      <c r="AF389" s="442"/>
      <c r="AG389" s="442"/>
      <c r="AH389" s="442"/>
      <c r="AI389" s="442"/>
      <c r="AJ389" s="442"/>
      <c r="AK389" s="442"/>
      <c r="AL389" s="442"/>
      <c r="AM389" s="442"/>
      <c r="AN389" s="442"/>
      <c r="AO389" s="442"/>
      <c r="AP389" s="442"/>
      <c r="AQ389" s="442"/>
      <c r="AR389" s="442"/>
      <c r="AS389" s="442"/>
      <c r="AT389" s="442"/>
      <c r="AU389" s="442"/>
      <c r="AV389" s="442"/>
      <c r="AW389" s="442"/>
      <c r="AX389" s="442"/>
      <c r="AY389" s="442"/>
      <c r="AZ389" s="442"/>
    </row>
    <row r="390" spans="24:52">
      <c r="X390" s="442"/>
      <c r="Y390" s="442"/>
      <c r="Z390" s="442"/>
      <c r="AA390" s="442"/>
      <c r="AB390" s="442"/>
      <c r="AC390" s="442"/>
      <c r="AD390" s="442"/>
      <c r="AE390" s="442"/>
      <c r="AF390" s="442"/>
      <c r="AG390" s="442"/>
      <c r="AH390" s="442"/>
      <c r="AI390" s="442"/>
      <c r="AJ390" s="442"/>
      <c r="AK390" s="442"/>
      <c r="AL390" s="442"/>
      <c r="AM390" s="442"/>
      <c r="AN390" s="442"/>
      <c r="AO390" s="442"/>
      <c r="AP390" s="442"/>
      <c r="AQ390" s="442"/>
      <c r="AR390" s="442"/>
      <c r="AS390" s="442"/>
      <c r="AT390" s="442"/>
      <c r="AU390" s="442"/>
      <c r="AV390" s="442"/>
      <c r="AW390" s="442"/>
      <c r="AX390" s="442"/>
      <c r="AY390" s="442"/>
      <c r="AZ390" s="442"/>
    </row>
    <row r="391" spans="24:52">
      <c r="X391" s="442"/>
      <c r="Y391" s="442"/>
      <c r="Z391" s="442"/>
      <c r="AA391" s="442"/>
      <c r="AB391" s="442"/>
      <c r="AC391" s="442"/>
      <c r="AD391" s="442"/>
      <c r="AE391" s="442"/>
      <c r="AF391" s="442"/>
      <c r="AG391" s="442"/>
      <c r="AH391" s="442"/>
      <c r="AI391" s="442"/>
      <c r="AJ391" s="442"/>
      <c r="AK391" s="442"/>
      <c r="AL391" s="442"/>
      <c r="AM391" s="442"/>
      <c r="AN391" s="442"/>
      <c r="AO391" s="442"/>
      <c r="AP391" s="442"/>
      <c r="AQ391" s="442"/>
      <c r="AR391" s="442"/>
      <c r="AS391" s="442"/>
      <c r="AT391" s="442"/>
      <c r="AU391" s="442"/>
      <c r="AV391" s="442"/>
      <c r="AW391" s="442"/>
      <c r="AX391" s="442"/>
      <c r="AY391" s="442"/>
      <c r="AZ391" s="442"/>
    </row>
    <row r="392" spans="24:52">
      <c r="X392" s="442"/>
      <c r="Y392" s="442"/>
      <c r="Z392" s="442"/>
      <c r="AA392" s="442"/>
      <c r="AB392" s="442"/>
      <c r="AC392" s="442"/>
      <c r="AD392" s="442"/>
      <c r="AE392" s="442"/>
      <c r="AF392" s="442"/>
      <c r="AG392" s="442"/>
      <c r="AH392" s="442"/>
      <c r="AI392" s="442"/>
      <c r="AJ392" s="442"/>
      <c r="AK392" s="442"/>
      <c r="AL392" s="442"/>
      <c r="AM392" s="442"/>
      <c r="AN392" s="442"/>
      <c r="AO392" s="442"/>
      <c r="AP392" s="442"/>
      <c r="AQ392" s="442"/>
      <c r="AR392" s="442"/>
      <c r="AS392" s="442"/>
      <c r="AT392" s="442"/>
      <c r="AU392" s="442"/>
      <c r="AV392" s="442"/>
      <c r="AW392" s="442"/>
      <c r="AX392" s="442"/>
      <c r="AY392" s="442"/>
      <c r="AZ392" s="442"/>
    </row>
    <row r="393" spans="24:52">
      <c r="X393" s="442"/>
      <c r="Y393" s="442"/>
      <c r="Z393" s="442"/>
      <c r="AA393" s="442"/>
      <c r="AB393" s="442"/>
      <c r="AC393" s="442"/>
      <c r="AD393" s="442"/>
      <c r="AE393" s="442"/>
      <c r="AF393" s="442"/>
      <c r="AG393" s="442"/>
      <c r="AH393" s="442"/>
      <c r="AI393" s="442"/>
      <c r="AJ393" s="442"/>
      <c r="AK393" s="442"/>
      <c r="AL393" s="442"/>
      <c r="AM393" s="442"/>
      <c r="AN393" s="442"/>
      <c r="AO393" s="442"/>
      <c r="AP393" s="442"/>
      <c r="AQ393" s="442"/>
      <c r="AR393" s="442"/>
      <c r="AS393" s="442"/>
      <c r="AT393" s="442"/>
      <c r="AU393" s="442"/>
      <c r="AV393" s="442"/>
      <c r="AW393" s="442"/>
      <c r="AX393" s="442"/>
      <c r="AY393" s="442"/>
      <c r="AZ393" s="442"/>
    </row>
    <row r="394" spans="24:52">
      <c r="X394" s="442"/>
      <c r="Y394" s="442"/>
      <c r="Z394" s="442"/>
      <c r="AA394" s="442"/>
      <c r="AB394" s="442"/>
      <c r="AC394" s="442"/>
      <c r="AD394" s="442"/>
      <c r="AE394" s="442"/>
      <c r="AF394" s="442"/>
      <c r="AG394" s="442"/>
      <c r="AH394" s="442"/>
      <c r="AI394" s="442"/>
      <c r="AJ394" s="442"/>
      <c r="AK394" s="442"/>
      <c r="AL394" s="442"/>
      <c r="AM394" s="442"/>
      <c r="AN394" s="442"/>
      <c r="AO394" s="442"/>
      <c r="AP394" s="442"/>
      <c r="AQ394" s="442"/>
      <c r="AR394" s="442"/>
      <c r="AS394" s="442"/>
      <c r="AT394" s="442"/>
      <c r="AU394" s="442"/>
      <c r="AV394" s="442"/>
      <c r="AW394" s="442"/>
      <c r="AX394" s="442"/>
      <c r="AY394" s="442"/>
      <c r="AZ394" s="442"/>
    </row>
    <row r="395" spans="24:52">
      <c r="X395" s="442"/>
      <c r="Y395" s="442"/>
      <c r="Z395" s="442"/>
      <c r="AA395" s="442"/>
      <c r="AB395" s="442"/>
      <c r="AC395" s="442"/>
      <c r="AD395" s="442"/>
      <c r="AE395" s="442"/>
      <c r="AF395" s="442"/>
      <c r="AG395" s="442"/>
      <c r="AH395" s="442"/>
      <c r="AI395" s="442"/>
      <c r="AJ395" s="442"/>
      <c r="AK395" s="442"/>
      <c r="AL395" s="442"/>
      <c r="AM395" s="442"/>
      <c r="AN395" s="442"/>
      <c r="AO395" s="442"/>
      <c r="AP395" s="442"/>
      <c r="AQ395" s="442"/>
      <c r="AR395" s="442"/>
      <c r="AS395" s="442"/>
      <c r="AT395" s="442"/>
      <c r="AU395" s="442"/>
      <c r="AV395" s="442"/>
      <c r="AW395" s="442"/>
      <c r="AX395" s="442"/>
      <c r="AY395" s="442"/>
      <c r="AZ395" s="442"/>
    </row>
    <row r="396" spans="24:52">
      <c r="X396" s="442"/>
      <c r="Y396" s="442"/>
      <c r="Z396" s="442"/>
      <c r="AA396" s="442"/>
      <c r="AB396" s="442"/>
      <c r="AC396" s="442"/>
      <c r="AD396" s="442"/>
      <c r="AE396" s="442"/>
      <c r="AF396" s="442"/>
      <c r="AG396" s="442"/>
      <c r="AH396" s="442"/>
      <c r="AI396" s="442"/>
      <c r="AJ396" s="442"/>
      <c r="AK396" s="442"/>
      <c r="AL396" s="442"/>
      <c r="AM396" s="442"/>
      <c r="AN396" s="442"/>
      <c r="AO396" s="442"/>
      <c r="AP396" s="442"/>
      <c r="AQ396" s="442"/>
      <c r="AR396" s="442"/>
      <c r="AS396" s="442"/>
      <c r="AT396" s="442"/>
      <c r="AU396" s="442"/>
      <c r="AV396" s="442"/>
      <c r="AW396" s="442"/>
      <c r="AX396" s="442"/>
      <c r="AY396" s="442"/>
      <c r="AZ396" s="442"/>
    </row>
    <row r="397" spans="24:52">
      <c r="X397" s="442"/>
      <c r="Y397" s="442"/>
      <c r="Z397" s="442"/>
      <c r="AA397" s="442"/>
      <c r="AB397" s="442"/>
      <c r="AC397" s="442"/>
      <c r="AD397" s="442"/>
      <c r="AE397" s="442"/>
      <c r="AF397" s="442"/>
      <c r="AG397" s="442"/>
      <c r="AH397" s="442"/>
      <c r="AI397" s="442"/>
      <c r="AJ397" s="442"/>
      <c r="AK397" s="442"/>
      <c r="AL397" s="442"/>
      <c r="AM397" s="442"/>
      <c r="AN397" s="442"/>
      <c r="AO397" s="442"/>
      <c r="AP397" s="442"/>
      <c r="AQ397" s="442"/>
      <c r="AR397" s="442"/>
      <c r="AS397" s="442"/>
      <c r="AT397" s="442"/>
      <c r="AU397" s="442"/>
      <c r="AV397" s="442"/>
      <c r="AW397" s="442"/>
      <c r="AX397" s="442"/>
      <c r="AY397" s="442"/>
      <c r="AZ397" s="442"/>
    </row>
    <row r="398" spans="24:52">
      <c r="X398" s="442"/>
      <c r="Y398" s="442"/>
      <c r="Z398" s="442"/>
      <c r="AA398" s="442"/>
      <c r="AB398" s="442"/>
      <c r="AC398" s="442"/>
      <c r="AD398" s="442"/>
      <c r="AE398" s="442"/>
      <c r="AF398" s="442"/>
      <c r="AG398" s="442"/>
      <c r="AH398" s="442"/>
      <c r="AI398" s="442"/>
      <c r="AJ398" s="442"/>
      <c r="AK398" s="442"/>
      <c r="AL398" s="442"/>
      <c r="AM398" s="442"/>
      <c r="AN398" s="442"/>
      <c r="AO398" s="442"/>
      <c r="AP398" s="442"/>
      <c r="AQ398" s="442"/>
      <c r="AR398" s="442"/>
      <c r="AS398" s="442"/>
      <c r="AT398" s="442"/>
      <c r="AU398" s="442"/>
      <c r="AV398" s="442"/>
      <c r="AW398" s="442"/>
      <c r="AX398" s="442"/>
      <c r="AY398" s="442"/>
      <c r="AZ398" s="442"/>
    </row>
    <row r="399" spans="24:52">
      <c r="X399" s="442"/>
      <c r="Y399" s="442"/>
      <c r="Z399" s="442"/>
      <c r="AA399" s="442"/>
      <c r="AB399" s="442"/>
      <c r="AC399" s="442"/>
      <c r="AD399" s="442"/>
      <c r="AE399" s="442"/>
      <c r="AF399" s="442"/>
      <c r="AG399" s="442"/>
      <c r="AH399" s="442"/>
      <c r="AI399" s="442"/>
      <c r="AJ399" s="442"/>
      <c r="AK399" s="442"/>
      <c r="AL399" s="442"/>
      <c r="AM399" s="442"/>
      <c r="AN399" s="442"/>
      <c r="AO399" s="442"/>
      <c r="AP399" s="442"/>
      <c r="AQ399" s="442"/>
      <c r="AR399" s="442"/>
      <c r="AS399" s="442"/>
      <c r="AT399" s="442"/>
      <c r="AU399" s="442"/>
      <c r="AV399" s="442"/>
      <c r="AW399" s="442"/>
      <c r="AX399" s="442"/>
      <c r="AY399" s="442"/>
      <c r="AZ399" s="442"/>
    </row>
    <row r="400" spans="24:52">
      <c r="X400" s="442"/>
      <c r="Y400" s="442"/>
      <c r="Z400" s="442"/>
      <c r="AA400" s="442"/>
      <c r="AB400" s="442"/>
      <c r="AC400" s="442"/>
      <c r="AD400" s="442"/>
      <c r="AE400" s="442"/>
      <c r="AF400" s="442"/>
      <c r="AG400" s="442"/>
      <c r="AH400" s="442"/>
      <c r="AI400" s="442"/>
      <c r="AJ400" s="442"/>
      <c r="AK400" s="442"/>
      <c r="AL400" s="442"/>
      <c r="AM400" s="442"/>
      <c r="AN400" s="442"/>
      <c r="AO400" s="442"/>
      <c r="AP400" s="442"/>
      <c r="AQ400" s="442"/>
      <c r="AR400" s="442"/>
      <c r="AS400" s="442"/>
      <c r="AT400" s="442"/>
      <c r="AU400" s="442"/>
      <c r="AV400" s="442"/>
      <c r="AW400" s="442"/>
      <c r="AX400" s="442"/>
      <c r="AY400" s="442"/>
      <c r="AZ400" s="442"/>
    </row>
    <row r="401" spans="24:52">
      <c r="X401" s="442"/>
      <c r="Y401" s="442"/>
      <c r="Z401" s="442"/>
      <c r="AA401" s="442"/>
      <c r="AB401" s="442"/>
      <c r="AC401" s="442"/>
      <c r="AD401" s="442"/>
      <c r="AE401" s="442"/>
      <c r="AF401" s="442"/>
      <c r="AG401" s="442"/>
      <c r="AH401" s="442"/>
      <c r="AI401" s="442"/>
      <c r="AJ401" s="442"/>
      <c r="AK401" s="442"/>
      <c r="AL401" s="442"/>
      <c r="AM401" s="442"/>
      <c r="AN401" s="442"/>
      <c r="AO401" s="442"/>
      <c r="AP401" s="442"/>
      <c r="AQ401" s="442"/>
      <c r="AR401" s="442"/>
      <c r="AS401" s="442"/>
      <c r="AT401" s="442"/>
      <c r="AU401" s="442"/>
      <c r="AV401" s="442"/>
      <c r="AW401" s="442"/>
      <c r="AX401" s="442"/>
      <c r="AY401" s="442"/>
      <c r="AZ401" s="442"/>
    </row>
  </sheetData>
  <sheetProtection algorithmName="SHA-512" hashValue="sT3vXTBE0FUTQ7pOv/G3i1MaZWq2dTzRjokbC58wHOOb4ayvxciNNkzwUXOzI8Rkd/jVrwYt6LpEEV1WgJWPLQ==" saltValue="B2SA5N8N/ENyoKqa9w9E4g==" spinCount="100000" sheet="1" formatCells="0" formatColumns="0" formatRows="0"/>
  <mergeCells count="681">
    <mergeCell ref="M9:N9"/>
    <mergeCell ref="O9:P9"/>
    <mergeCell ref="I6:K6"/>
    <mergeCell ref="M6:N6"/>
    <mergeCell ref="O6:P6"/>
    <mergeCell ref="I7:K7"/>
    <mergeCell ref="M7:N7"/>
    <mergeCell ref="O7:P7"/>
    <mergeCell ref="M8:N8"/>
    <mergeCell ref="O8:P8"/>
    <mergeCell ref="D2:K2"/>
    <mergeCell ref="D3:K3"/>
    <mergeCell ref="D4:E4"/>
    <mergeCell ref="F4:G4"/>
    <mergeCell ref="C11:F11"/>
    <mergeCell ref="G11:K11"/>
    <mergeCell ref="C13:F13"/>
    <mergeCell ref="G13:K13"/>
    <mergeCell ref="C14:F14"/>
    <mergeCell ref="G14:K14"/>
    <mergeCell ref="I8:K8"/>
    <mergeCell ref="I9:K9"/>
    <mergeCell ref="C18:F18"/>
    <mergeCell ref="G18:K18"/>
    <mergeCell ref="C19:F19"/>
    <mergeCell ref="G19:K19"/>
    <mergeCell ref="C20:F20"/>
    <mergeCell ref="G20:K20"/>
    <mergeCell ref="C15:F15"/>
    <mergeCell ref="G15:K15"/>
    <mergeCell ref="C16:F16"/>
    <mergeCell ref="G16:K16"/>
    <mergeCell ref="C17:F17"/>
    <mergeCell ref="G17:K17"/>
    <mergeCell ref="C25:F25"/>
    <mergeCell ref="G25:K25"/>
    <mergeCell ref="C26:F26"/>
    <mergeCell ref="G26:K26"/>
    <mergeCell ref="C27:F27"/>
    <mergeCell ref="G27:K27"/>
    <mergeCell ref="C21:F21"/>
    <mergeCell ref="G21:K21"/>
    <mergeCell ref="C22:F22"/>
    <mergeCell ref="G22:K22"/>
    <mergeCell ref="C23:F23"/>
    <mergeCell ref="G23:K23"/>
    <mergeCell ref="C31:F31"/>
    <mergeCell ref="G31:K31"/>
    <mergeCell ref="C32:F32"/>
    <mergeCell ref="G32:K32"/>
    <mergeCell ref="C33:F33"/>
    <mergeCell ref="G33:K33"/>
    <mergeCell ref="C28:F28"/>
    <mergeCell ref="G28:K28"/>
    <mergeCell ref="C29:F29"/>
    <mergeCell ref="G29:K29"/>
    <mergeCell ref="C30:F30"/>
    <mergeCell ref="G30:K30"/>
    <mergeCell ref="C38:F38"/>
    <mergeCell ref="G38:K38"/>
    <mergeCell ref="C39:F39"/>
    <mergeCell ref="G39:K39"/>
    <mergeCell ref="C40:F40"/>
    <mergeCell ref="G40:K40"/>
    <mergeCell ref="C34:F34"/>
    <mergeCell ref="G34:K34"/>
    <mergeCell ref="C35:F35"/>
    <mergeCell ref="G35:K35"/>
    <mergeCell ref="C37:F37"/>
    <mergeCell ref="G37:K37"/>
    <mergeCell ref="C44:F44"/>
    <mergeCell ref="G44:K44"/>
    <mergeCell ref="C45:F45"/>
    <mergeCell ref="G45:K45"/>
    <mergeCell ref="C46:F46"/>
    <mergeCell ref="G46:K46"/>
    <mergeCell ref="C41:F41"/>
    <mergeCell ref="G41:K41"/>
    <mergeCell ref="C42:F42"/>
    <mergeCell ref="G42:K42"/>
    <mergeCell ref="C43:F43"/>
    <mergeCell ref="G43:K43"/>
    <mergeCell ref="C51:F51"/>
    <mergeCell ref="G51:K51"/>
    <mergeCell ref="C52:F52"/>
    <mergeCell ref="G52:K52"/>
    <mergeCell ref="C53:F53"/>
    <mergeCell ref="G53:K53"/>
    <mergeCell ref="C47:F47"/>
    <mergeCell ref="G47:K47"/>
    <mergeCell ref="C49:F49"/>
    <mergeCell ref="G49:K49"/>
    <mergeCell ref="C50:F50"/>
    <mergeCell ref="G50:K50"/>
    <mergeCell ref="C57:F57"/>
    <mergeCell ref="G57:K57"/>
    <mergeCell ref="C58:F58"/>
    <mergeCell ref="G58:K58"/>
    <mergeCell ref="C59:F59"/>
    <mergeCell ref="G59:K59"/>
    <mergeCell ref="C54:F54"/>
    <mergeCell ref="G54:K54"/>
    <mergeCell ref="C55:F55"/>
    <mergeCell ref="G55:K55"/>
    <mergeCell ref="C56:F56"/>
    <mergeCell ref="G56:K56"/>
    <mergeCell ref="C64:F64"/>
    <mergeCell ref="G64:K64"/>
    <mergeCell ref="C65:F65"/>
    <mergeCell ref="G65:K65"/>
    <mergeCell ref="C66:F66"/>
    <mergeCell ref="G66:K66"/>
    <mergeCell ref="C61:F61"/>
    <mergeCell ref="G61:K61"/>
    <mergeCell ref="C62:F62"/>
    <mergeCell ref="G62:K62"/>
    <mergeCell ref="C63:F63"/>
    <mergeCell ref="G63:K63"/>
    <mergeCell ref="C70:F70"/>
    <mergeCell ref="G70:K70"/>
    <mergeCell ref="C71:F71"/>
    <mergeCell ref="G71:K71"/>
    <mergeCell ref="C73:F73"/>
    <mergeCell ref="G73:K73"/>
    <mergeCell ref="C67:F67"/>
    <mergeCell ref="G67:K67"/>
    <mergeCell ref="C68:F68"/>
    <mergeCell ref="G68:K68"/>
    <mergeCell ref="C69:F69"/>
    <mergeCell ref="G69:K69"/>
    <mergeCell ref="C77:F77"/>
    <mergeCell ref="G77:K77"/>
    <mergeCell ref="C78:F78"/>
    <mergeCell ref="G78:K78"/>
    <mergeCell ref="C79:F79"/>
    <mergeCell ref="G79:K79"/>
    <mergeCell ref="C74:F74"/>
    <mergeCell ref="G74:K74"/>
    <mergeCell ref="C75:F75"/>
    <mergeCell ref="G75:K75"/>
    <mergeCell ref="C76:F76"/>
    <mergeCell ref="G76:K76"/>
    <mergeCell ref="C83:F83"/>
    <mergeCell ref="G83:K83"/>
    <mergeCell ref="C85:F85"/>
    <mergeCell ref="G85:K85"/>
    <mergeCell ref="C86:F86"/>
    <mergeCell ref="G86:K86"/>
    <mergeCell ref="C80:F80"/>
    <mergeCell ref="G80:K80"/>
    <mergeCell ref="C81:F81"/>
    <mergeCell ref="G81:K81"/>
    <mergeCell ref="C82:F82"/>
    <mergeCell ref="G82:K82"/>
    <mergeCell ref="C90:F90"/>
    <mergeCell ref="G90:K90"/>
    <mergeCell ref="C91:F91"/>
    <mergeCell ref="G91:K91"/>
    <mergeCell ref="C92:F92"/>
    <mergeCell ref="G92:K92"/>
    <mergeCell ref="C87:F87"/>
    <mergeCell ref="G87:K87"/>
    <mergeCell ref="C88:F88"/>
    <mergeCell ref="G88:K88"/>
    <mergeCell ref="C89:F89"/>
    <mergeCell ref="G89:K89"/>
    <mergeCell ref="C97:F97"/>
    <mergeCell ref="G97:K97"/>
    <mergeCell ref="C98:F98"/>
    <mergeCell ref="G98:K98"/>
    <mergeCell ref="C99:F99"/>
    <mergeCell ref="G99:K99"/>
    <mergeCell ref="C93:F93"/>
    <mergeCell ref="G93:K93"/>
    <mergeCell ref="C94:F94"/>
    <mergeCell ref="G94:K94"/>
    <mergeCell ref="C95:F95"/>
    <mergeCell ref="G95:K95"/>
    <mergeCell ref="C103:F103"/>
    <mergeCell ref="G103:K103"/>
    <mergeCell ref="C104:F104"/>
    <mergeCell ref="G104:K104"/>
    <mergeCell ref="C105:F105"/>
    <mergeCell ref="G105:K105"/>
    <mergeCell ref="C100:F100"/>
    <mergeCell ref="G100:K100"/>
    <mergeCell ref="C101:F101"/>
    <mergeCell ref="G101:K101"/>
    <mergeCell ref="C102:F102"/>
    <mergeCell ref="G102:K102"/>
    <mergeCell ref="C110:F110"/>
    <mergeCell ref="G110:K110"/>
    <mergeCell ref="C111:F111"/>
    <mergeCell ref="G111:K111"/>
    <mergeCell ref="C112:F112"/>
    <mergeCell ref="G112:K112"/>
    <mergeCell ref="C106:F106"/>
    <mergeCell ref="G106:K106"/>
    <mergeCell ref="C107:F107"/>
    <mergeCell ref="G107:K107"/>
    <mergeCell ref="C109:F109"/>
    <mergeCell ref="G109:K109"/>
    <mergeCell ref="C116:F116"/>
    <mergeCell ref="G116:K116"/>
    <mergeCell ref="C117:F117"/>
    <mergeCell ref="G117:K117"/>
    <mergeCell ref="C118:F118"/>
    <mergeCell ref="G118:K118"/>
    <mergeCell ref="C113:F113"/>
    <mergeCell ref="G113:K113"/>
    <mergeCell ref="C114:F114"/>
    <mergeCell ref="G114:K114"/>
    <mergeCell ref="C115:F115"/>
    <mergeCell ref="G115:K115"/>
    <mergeCell ref="C123:F123"/>
    <mergeCell ref="G123:K123"/>
    <mergeCell ref="C124:F124"/>
    <mergeCell ref="G124:K124"/>
    <mergeCell ref="C125:F125"/>
    <mergeCell ref="G125:K125"/>
    <mergeCell ref="C119:F119"/>
    <mergeCell ref="G119:K119"/>
    <mergeCell ref="C121:F121"/>
    <mergeCell ref="G121:K121"/>
    <mergeCell ref="C122:F122"/>
    <mergeCell ref="G122:K122"/>
    <mergeCell ref="C129:F129"/>
    <mergeCell ref="G129:K129"/>
    <mergeCell ref="C130:F130"/>
    <mergeCell ref="G130:K130"/>
    <mergeCell ref="C131:F131"/>
    <mergeCell ref="G131:K131"/>
    <mergeCell ref="C126:F126"/>
    <mergeCell ref="G126:K126"/>
    <mergeCell ref="C127:F127"/>
    <mergeCell ref="G127:K127"/>
    <mergeCell ref="C128:F128"/>
    <mergeCell ref="G128:K128"/>
    <mergeCell ref="C136:F136"/>
    <mergeCell ref="G136:K136"/>
    <mergeCell ref="C137:F137"/>
    <mergeCell ref="G137:K137"/>
    <mergeCell ref="C138:F138"/>
    <mergeCell ref="G138:K138"/>
    <mergeCell ref="C133:F133"/>
    <mergeCell ref="G133:K133"/>
    <mergeCell ref="C134:F134"/>
    <mergeCell ref="G134:K134"/>
    <mergeCell ref="C135:F135"/>
    <mergeCell ref="G135:K135"/>
    <mergeCell ref="C142:F142"/>
    <mergeCell ref="G142:K142"/>
    <mergeCell ref="C143:F143"/>
    <mergeCell ref="G143:K143"/>
    <mergeCell ref="C145:F145"/>
    <mergeCell ref="G145:K145"/>
    <mergeCell ref="C139:F139"/>
    <mergeCell ref="G139:K139"/>
    <mergeCell ref="C140:F140"/>
    <mergeCell ref="G140:K140"/>
    <mergeCell ref="C141:F141"/>
    <mergeCell ref="G141:K141"/>
    <mergeCell ref="C149:F149"/>
    <mergeCell ref="G149:K149"/>
    <mergeCell ref="C150:F150"/>
    <mergeCell ref="G150:K150"/>
    <mergeCell ref="C151:F151"/>
    <mergeCell ref="G151:K151"/>
    <mergeCell ref="C146:F146"/>
    <mergeCell ref="G146:K146"/>
    <mergeCell ref="C147:F147"/>
    <mergeCell ref="G147:K147"/>
    <mergeCell ref="C148:F148"/>
    <mergeCell ref="G148:K148"/>
    <mergeCell ref="C155:F155"/>
    <mergeCell ref="G155:K155"/>
    <mergeCell ref="C157:F157"/>
    <mergeCell ref="G157:K157"/>
    <mergeCell ref="C158:F158"/>
    <mergeCell ref="G158:K158"/>
    <mergeCell ref="C152:F152"/>
    <mergeCell ref="G152:K152"/>
    <mergeCell ref="C153:F153"/>
    <mergeCell ref="G153:K153"/>
    <mergeCell ref="C154:F154"/>
    <mergeCell ref="G154:K154"/>
    <mergeCell ref="C162:F162"/>
    <mergeCell ref="G162:K162"/>
    <mergeCell ref="C163:F163"/>
    <mergeCell ref="G163:K163"/>
    <mergeCell ref="C164:F164"/>
    <mergeCell ref="G164:K164"/>
    <mergeCell ref="C159:F159"/>
    <mergeCell ref="G159:K159"/>
    <mergeCell ref="C160:F160"/>
    <mergeCell ref="G160:K160"/>
    <mergeCell ref="C161:F161"/>
    <mergeCell ref="G161:K161"/>
    <mergeCell ref="C169:F169"/>
    <mergeCell ref="G169:K169"/>
    <mergeCell ref="C170:F170"/>
    <mergeCell ref="G170:K170"/>
    <mergeCell ref="C171:F171"/>
    <mergeCell ref="G171:K171"/>
    <mergeCell ref="C165:F165"/>
    <mergeCell ref="G165:K165"/>
    <mergeCell ref="C166:F166"/>
    <mergeCell ref="G166:K166"/>
    <mergeCell ref="C167:F167"/>
    <mergeCell ref="G167:K167"/>
    <mergeCell ref="C175:F175"/>
    <mergeCell ref="G175:K175"/>
    <mergeCell ref="C176:F176"/>
    <mergeCell ref="G176:K176"/>
    <mergeCell ref="C177:F177"/>
    <mergeCell ref="G177:K177"/>
    <mergeCell ref="C172:F172"/>
    <mergeCell ref="G172:K172"/>
    <mergeCell ref="C173:F173"/>
    <mergeCell ref="G173:K173"/>
    <mergeCell ref="C174:F174"/>
    <mergeCell ref="G174:K174"/>
    <mergeCell ref="C182:F182"/>
    <mergeCell ref="G182:K182"/>
    <mergeCell ref="C183:F183"/>
    <mergeCell ref="G183:K183"/>
    <mergeCell ref="C184:F184"/>
    <mergeCell ref="G184:K184"/>
    <mergeCell ref="C178:F178"/>
    <mergeCell ref="G178:K178"/>
    <mergeCell ref="C179:F179"/>
    <mergeCell ref="G179:K179"/>
    <mergeCell ref="C181:F181"/>
    <mergeCell ref="G181:K181"/>
    <mergeCell ref="C188:F188"/>
    <mergeCell ref="G188:K188"/>
    <mergeCell ref="C189:F189"/>
    <mergeCell ref="G189:K189"/>
    <mergeCell ref="C190:F190"/>
    <mergeCell ref="G190:K190"/>
    <mergeCell ref="C185:F185"/>
    <mergeCell ref="G185:K185"/>
    <mergeCell ref="C186:F186"/>
    <mergeCell ref="G186:K186"/>
    <mergeCell ref="C187:F187"/>
    <mergeCell ref="G187:K187"/>
    <mergeCell ref="C195:F195"/>
    <mergeCell ref="G195:K195"/>
    <mergeCell ref="C196:F196"/>
    <mergeCell ref="G196:K196"/>
    <mergeCell ref="C197:F197"/>
    <mergeCell ref="G197:K197"/>
    <mergeCell ref="C191:F191"/>
    <mergeCell ref="G191:K191"/>
    <mergeCell ref="C193:F193"/>
    <mergeCell ref="G193:K193"/>
    <mergeCell ref="C194:F194"/>
    <mergeCell ref="G194:K194"/>
    <mergeCell ref="C201:F201"/>
    <mergeCell ref="G201:K201"/>
    <mergeCell ref="C202:F202"/>
    <mergeCell ref="G202:K202"/>
    <mergeCell ref="C203:F203"/>
    <mergeCell ref="G203:K203"/>
    <mergeCell ref="C198:F198"/>
    <mergeCell ref="G198:K198"/>
    <mergeCell ref="C199:F199"/>
    <mergeCell ref="G199:K199"/>
    <mergeCell ref="C200:F200"/>
    <mergeCell ref="G200:K200"/>
    <mergeCell ref="C208:F208"/>
    <mergeCell ref="G208:K208"/>
    <mergeCell ref="C209:F209"/>
    <mergeCell ref="G209:K209"/>
    <mergeCell ref="C210:F210"/>
    <mergeCell ref="G210:K210"/>
    <mergeCell ref="C205:F205"/>
    <mergeCell ref="G205:K205"/>
    <mergeCell ref="C206:F206"/>
    <mergeCell ref="G206:K206"/>
    <mergeCell ref="C207:F207"/>
    <mergeCell ref="G207:K207"/>
    <mergeCell ref="C214:F214"/>
    <mergeCell ref="G214:K214"/>
    <mergeCell ref="C215:F215"/>
    <mergeCell ref="G215:K215"/>
    <mergeCell ref="C217:F217"/>
    <mergeCell ref="G217:K217"/>
    <mergeCell ref="C211:F211"/>
    <mergeCell ref="G211:K211"/>
    <mergeCell ref="C212:F212"/>
    <mergeCell ref="G212:K212"/>
    <mergeCell ref="C213:F213"/>
    <mergeCell ref="G213:K213"/>
    <mergeCell ref="C221:F221"/>
    <mergeCell ref="G221:K221"/>
    <mergeCell ref="C222:F222"/>
    <mergeCell ref="G222:K222"/>
    <mergeCell ref="C223:F223"/>
    <mergeCell ref="G223:K223"/>
    <mergeCell ref="C218:F218"/>
    <mergeCell ref="G218:K218"/>
    <mergeCell ref="C219:F219"/>
    <mergeCell ref="G219:K219"/>
    <mergeCell ref="C220:F220"/>
    <mergeCell ref="G220:K220"/>
    <mergeCell ref="C227:F227"/>
    <mergeCell ref="G227:K227"/>
    <mergeCell ref="C229:F229"/>
    <mergeCell ref="G229:K229"/>
    <mergeCell ref="C230:F230"/>
    <mergeCell ref="G230:K230"/>
    <mergeCell ref="C224:F224"/>
    <mergeCell ref="G224:K224"/>
    <mergeCell ref="C225:F225"/>
    <mergeCell ref="G225:K225"/>
    <mergeCell ref="C226:F226"/>
    <mergeCell ref="G226:K226"/>
    <mergeCell ref="C234:F234"/>
    <mergeCell ref="G234:K234"/>
    <mergeCell ref="C235:F235"/>
    <mergeCell ref="G235:K235"/>
    <mergeCell ref="C236:F236"/>
    <mergeCell ref="G236:K236"/>
    <mergeCell ref="C231:F231"/>
    <mergeCell ref="G231:K231"/>
    <mergeCell ref="C232:F232"/>
    <mergeCell ref="G232:K232"/>
    <mergeCell ref="C233:F233"/>
    <mergeCell ref="G233:K233"/>
    <mergeCell ref="C241:F241"/>
    <mergeCell ref="G241:K241"/>
    <mergeCell ref="C242:F242"/>
    <mergeCell ref="G242:K242"/>
    <mergeCell ref="C243:F243"/>
    <mergeCell ref="G243:K243"/>
    <mergeCell ref="C237:F237"/>
    <mergeCell ref="G237:K237"/>
    <mergeCell ref="C238:F238"/>
    <mergeCell ref="G238:K238"/>
    <mergeCell ref="C239:F239"/>
    <mergeCell ref="G239:K239"/>
    <mergeCell ref="C247:F247"/>
    <mergeCell ref="G247:K247"/>
    <mergeCell ref="C248:F248"/>
    <mergeCell ref="G248:K248"/>
    <mergeCell ref="C249:F249"/>
    <mergeCell ref="G249:K249"/>
    <mergeCell ref="C244:F244"/>
    <mergeCell ref="G244:K244"/>
    <mergeCell ref="C245:F245"/>
    <mergeCell ref="G245:K245"/>
    <mergeCell ref="C246:F246"/>
    <mergeCell ref="G246:K246"/>
    <mergeCell ref="C254:F254"/>
    <mergeCell ref="G254:K254"/>
    <mergeCell ref="C255:F255"/>
    <mergeCell ref="G255:K255"/>
    <mergeCell ref="C256:F256"/>
    <mergeCell ref="G256:K256"/>
    <mergeCell ref="C250:F250"/>
    <mergeCell ref="G250:K250"/>
    <mergeCell ref="C251:F251"/>
    <mergeCell ref="G251:K251"/>
    <mergeCell ref="C253:F253"/>
    <mergeCell ref="G253:K253"/>
    <mergeCell ref="C260:F260"/>
    <mergeCell ref="G260:K260"/>
    <mergeCell ref="C261:F261"/>
    <mergeCell ref="G261:K261"/>
    <mergeCell ref="C262:F262"/>
    <mergeCell ref="G262:K262"/>
    <mergeCell ref="C257:F257"/>
    <mergeCell ref="G257:K257"/>
    <mergeCell ref="C258:F258"/>
    <mergeCell ref="G258:K258"/>
    <mergeCell ref="C259:F259"/>
    <mergeCell ref="G259:K259"/>
    <mergeCell ref="C267:F267"/>
    <mergeCell ref="G267:K267"/>
    <mergeCell ref="C268:F268"/>
    <mergeCell ref="G268:K268"/>
    <mergeCell ref="C269:F269"/>
    <mergeCell ref="G269:K269"/>
    <mergeCell ref="C263:F263"/>
    <mergeCell ref="G263:K263"/>
    <mergeCell ref="C265:F265"/>
    <mergeCell ref="G265:K265"/>
    <mergeCell ref="C266:F266"/>
    <mergeCell ref="G266:K266"/>
    <mergeCell ref="C273:F273"/>
    <mergeCell ref="G273:K273"/>
    <mergeCell ref="C274:F274"/>
    <mergeCell ref="G274:K274"/>
    <mergeCell ref="C275:F275"/>
    <mergeCell ref="G275:K275"/>
    <mergeCell ref="C270:F270"/>
    <mergeCell ref="G270:K270"/>
    <mergeCell ref="C271:F271"/>
    <mergeCell ref="G271:K271"/>
    <mergeCell ref="C272:F272"/>
    <mergeCell ref="G272:K272"/>
    <mergeCell ref="C280:F280"/>
    <mergeCell ref="G280:K280"/>
    <mergeCell ref="C281:F281"/>
    <mergeCell ref="G281:K281"/>
    <mergeCell ref="C282:F282"/>
    <mergeCell ref="G282:K282"/>
    <mergeCell ref="C277:F277"/>
    <mergeCell ref="G277:K277"/>
    <mergeCell ref="C278:F278"/>
    <mergeCell ref="G278:K278"/>
    <mergeCell ref="C279:F279"/>
    <mergeCell ref="G279:K279"/>
    <mergeCell ref="C286:F286"/>
    <mergeCell ref="G286:K286"/>
    <mergeCell ref="C287:F287"/>
    <mergeCell ref="G287:K287"/>
    <mergeCell ref="C289:F289"/>
    <mergeCell ref="G289:K289"/>
    <mergeCell ref="C283:F283"/>
    <mergeCell ref="G283:K283"/>
    <mergeCell ref="C284:F284"/>
    <mergeCell ref="G284:K284"/>
    <mergeCell ref="C285:F285"/>
    <mergeCell ref="G285:K285"/>
    <mergeCell ref="C293:F293"/>
    <mergeCell ref="G293:K293"/>
    <mergeCell ref="C294:F294"/>
    <mergeCell ref="G294:K294"/>
    <mergeCell ref="C295:F295"/>
    <mergeCell ref="G295:K295"/>
    <mergeCell ref="C290:F290"/>
    <mergeCell ref="G290:K290"/>
    <mergeCell ref="C291:F291"/>
    <mergeCell ref="G291:K291"/>
    <mergeCell ref="C292:F292"/>
    <mergeCell ref="G292:K292"/>
    <mergeCell ref="C299:F299"/>
    <mergeCell ref="G299:K299"/>
    <mergeCell ref="C301:F301"/>
    <mergeCell ref="G301:K301"/>
    <mergeCell ref="C302:F302"/>
    <mergeCell ref="G302:K302"/>
    <mergeCell ref="C296:F296"/>
    <mergeCell ref="G296:K296"/>
    <mergeCell ref="C297:F297"/>
    <mergeCell ref="G297:K297"/>
    <mergeCell ref="C298:F298"/>
    <mergeCell ref="G298:K298"/>
    <mergeCell ref="C306:F306"/>
    <mergeCell ref="G306:K306"/>
    <mergeCell ref="C307:F307"/>
    <mergeCell ref="G307:K307"/>
    <mergeCell ref="C308:F308"/>
    <mergeCell ref="G308:K308"/>
    <mergeCell ref="C303:F303"/>
    <mergeCell ref="G303:K303"/>
    <mergeCell ref="C304:F304"/>
    <mergeCell ref="G304:K304"/>
    <mergeCell ref="C305:F305"/>
    <mergeCell ref="G305:K305"/>
    <mergeCell ref="C313:F313"/>
    <mergeCell ref="G313:K313"/>
    <mergeCell ref="C314:F314"/>
    <mergeCell ref="G314:K314"/>
    <mergeCell ref="C315:F315"/>
    <mergeCell ref="G315:K315"/>
    <mergeCell ref="C309:F309"/>
    <mergeCell ref="G309:K309"/>
    <mergeCell ref="C310:F310"/>
    <mergeCell ref="G310:K310"/>
    <mergeCell ref="C311:F311"/>
    <mergeCell ref="G311:K311"/>
    <mergeCell ref="C319:F319"/>
    <mergeCell ref="G319:K319"/>
    <mergeCell ref="C320:F320"/>
    <mergeCell ref="G320:K320"/>
    <mergeCell ref="C321:F321"/>
    <mergeCell ref="G321:K321"/>
    <mergeCell ref="C316:F316"/>
    <mergeCell ref="G316:K316"/>
    <mergeCell ref="C317:F317"/>
    <mergeCell ref="G317:K317"/>
    <mergeCell ref="C318:F318"/>
    <mergeCell ref="G318:K318"/>
    <mergeCell ref="C326:F326"/>
    <mergeCell ref="G326:K326"/>
    <mergeCell ref="C327:F327"/>
    <mergeCell ref="G327:K327"/>
    <mergeCell ref="C328:F328"/>
    <mergeCell ref="G328:K328"/>
    <mergeCell ref="C322:F322"/>
    <mergeCell ref="G322:K322"/>
    <mergeCell ref="C323:F323"/>
    <mergeCell ref="G323:K323"/>
    <mergeCell ref="C325:F325"/>
    <mergeCell ref="G325:K325"/>
    <mergeCell ref="C332:F332"/>
    <mergeCell ref="G332:K332"/>
    <mergeCell ref="C333:F333"/>
    <mergeCell ref="G333:K333"/>
    <mergeCell ref="C334:F334"/>
    <mergeCell ref="G334:K334"/>
    <mergeCell ref="C329:F329"/>
    <mergeCell ref="G329:K329"/>
    <mergeCell ref="C330:F330"/>
    <mergeCell ref="G330:K330"/>
    <mergeCell ref="C331:F331"/>
    <mergeCell ref="G331:K331"/>
    <mergeCell ref="C339:F339"/>
    <mergeCell ref="G339:K339"/>
    <mergeCell ref="C340:F340"/>
    <mergeCell ref="G340:K340"/>
    <mergeCell ref="C341:F341"/>
    <mergeCell ref="G341:K341"/>
    <mergeCell ref="C335:F335"/>
    <mergeCell ref="G335:K335"/>
    <mergeCell ref="C337:F337"/>
    <mergeCell ref="G337:K337"/>
    <mergeCell ref="C338:F338"/>
    <mergeCell ref="G338:K338"/>
    <mergeCell ref="C345:F345"/>
    <mergeCell ref="G345:K345"/>
    <mergeCell ref="C346:F346"/>
    <mergeCell ref="G346:K346"/>
    <mergeCell ref="C347:F347"/>
    <mergeCell ref="G347:K347"/>
    <mergeCell ref="C342:F342"/>
    <mergeCell ref="G342:K342"/>
    <mergeCell ref="C343:F343"/>
    <mergeCell ref="G343:K343"/>
    <mergeCell ref="C344:F344"/>
    <mergeCell ref="G344:K344"/>
    <mergeCell ref="C352:F352"/>
    <mergeCell ref="G352:K352"/>
    <mergeCell ref="C353:F353"/>
    <mergeCell ref="G353:K353"/>
    <mergeCell ref="C354:F354"/>
    <mergeCell ref="G354:K354"/>
    <mergeCell ref="C349:F349"/>
    <mergeCell ref="G349:K349"/>
    <mergeCell ref="C350:F350"/>
    <mergeCell ref="G350:K350"/>
    <mergeCell ref="C351:F351"/>
    <mergeCell ref="G351:K351"/>
    <mergeCell ref="G358:K358"/>
    <mergeCell ref="C359:F359"/>
    <mergeCell ref="G359:K359"/>
    <mergeCell ref="C361:F361"/>
    <mergeCell ref="G361:K361"/>
    <mergeCell ref="C355:F355"/>
    <mergeCell ref="G355:K355"/>
    <mergeCell ref="C356:F356"/>
    <mergeCell ref="G356:K356"/>
    <mergeCell ref="C357:F357"/>
    <mergeCell ref="G357:K357"/>
    <mergeCell ref="B2:B4"/>
    <mergeCell ref="C371:F371"/>
    <mergeCell ref="G371:K371"/>
    <mergeCell ref="C373:F373"/>
    <mergeCell ref="G373:I373"/>
    <mergeCell ref="C368:F368"/>
    <mergeCell ref="G368:K368"/>
    <mergeCell ref="C369:F369"/>
    <mergeCell ref="G369:K369"/>
    <mergeCell ref="C370:F370"/>
    <mergeCell ref="G370:K370"/>
    <mergeCell ref="C365:F365"/>
    <mergeCell ref="G365:K365"/>
    <mergeCell ref="C366:F366"/>
    <mergeCell ref="G366:K366"/>
    <mergeCell ref="C367:F367"/>
    <mergeCell ref="G367:K367"/>
    <mergeCell ref="C362:F362"/>
    <mergeCell ref="G362:K362"/>
    <mergeCell ref="C363:F363"/>
    <mergeCell ref="G363:K363"/>
    <mergeCell ref="C364:F364"/>
    <mergeCell ref="G364:K364"/>
    <mergeCell ref="C358:F358"/>
  </mergeCells>
  <pageMargins left="0.46" right="0.43307086614173229" top="0.48" bottom="0.38" header="0.27" footer="0.31496062992125984"/>
  <pageSetup paperSize="9" scale="65" orientation="landscape" r:id="rId1"/>
  <headerFooter>
    <oddFooter xml:space="preserve">&amp;R&amp;P 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DB7DD-4644-420D-938F-65AF718F219B}">
  <sheetPr codeName="Tabelle38">
    <tabColor theme="3" tint="0.59999389629810485"/>
    <outlinePr summaryBelow="0" summaryRight="0"/>
    <pageSetUpPr fitToPage="1"/>
  </sheetPr>
  <dimension ref="A1:AZ401"/>
  <sheetViews>
    <sheetView showGridLines="0" zoomScaleNormal="100" workbookViewId="0">
      <pane xSplit="2" ySplit="11" topLeftCell="C12" activePane="bottomRight" state="frozen"/>
      <selection activeCell="C369" sqref="C369:F369"/>
      <selection pane="topRight" activeCell="C369" sqref="C369:F369"/>
      <selection pane="bottomLeft" activeCell="C369" sqref="C369:F369"/>
      <selection pane="bottomRight" activeCell="C13" sqref="C13:F13"/>
    </sheetView>
  </sheetViews>
  <sheetFormatPr baseColWidth="10" defaultColWidth="11.42578125" defaultRowHeight="11.25" outlineLevelRow="1" outlineLevelCol="1"/>
  <cols>
    <col min="1" max="1" width="0.7109375" style="12" customWidth="1"/>
    <col min="2" max="2" width="4.7109375" style="12" customWidth="1"/>
    <col min="3" max="3" width="30.7109375" style="12" customWidth="1"/>
    <col min="4" max="4" width="7.7109375" style="12" customWidth="1"/>
    <col min="5" max="5" width="10.7109375" style="12" customWidth="1"/>
    <col min="6" max="6" width="15.7109375" style="12" customWidth="1"/>
    <col min="7" max="7" width="10.7109375" style="12" customWidth="1"/>
    <col min="8" max="8" width="4.7109375" style="12" customWidth="1"/>
    <col min="9" max="9" width="11.42578125" style="12" customWidth="1"/>
    <col min="10" max="11" width="4.7109375" style="12" customWidth="1"/>
    <col min="12" max="19" width="6.7109375" style="12" customWidth="1" outlineLevel="1"/>
    <col min="20" max="20" width="12.28515625" style="12" customWidth="1" outlineLevel="1"/>
    <col min="21" max="21" width="12.140625" style="12" customWidth="1" outlineLevel="1"/>
    <col min="22" max="22" width="11.5703125" style="12" customWidth="1" outlineLevel="1"/>
    <col min="23" max="23" width="15.7109375" style="12" customWidth="1"/>
    <col min="24" max="24" width="8.7109375" style="12" customWidth="1"/>
    <col min="25" max="25" width="4.7109375" style="12" customWidth="1"/>
    <col min="26" max="26" width="8.5703125" style="12" customWidth="1"/>
    <col min="27" max="27" width="6.7109375" style="12" hidden="1" customWidth="1"/>
    <col min="28" max="16384" width="11.42578125" style="12"/>
  </cols>
  <sheetData>
    <row r="1" spans="1:52" ht="8.25" customHeight="1" thickBot="1">
      <c r="X1" s="442"/>
      <c r="Y1" s="442"/>
      <c r="Z1" s="442"/>
      <c r="AA1" s="442"/>
      <c r="AB1" s="442"/>
      <c r="AC1" s="442"/>
      <c r="AD1" s="442"/>
      <c r="AE1" s="442"/>
      <c r="AF1" s="442"/>
      <c r="AG1" s="442"/>
      <c r="AH1" s="442"/>
      <c r="AI1" s="442"/>
      <c r="AJ1" s="442"/>
      <c r="AK1" s="442"/>
      <c r="AL1" s="442"/>
      <c r="AM1" s="442"/>
      <c r="AN1" s="442"/>
      <c r="AO1" s="442"/>
      <c r="AP1" s="442"/>
      <c r="AQ1" s="442"/>
      <c r="AR1" s="442"/>
      <c r="AS1" s="442"/>
      <c r="AT1" s="442"/>
      <c r="AU1" s="442"/>
      <c r="AV1" s="442"/>
      <c r="AW1" s="442"/>
      <c r="AX1" s="442"/>
      <c r="AY1" s="442"/>
      <c r="AZ1" s="442"/>
    </row>
    <row r="2" spans="1:52" s="13" customFormat="1" ht="20.100000000000001" customHeight="1" thickBot="1">
      <c r="B2" s="996" t="s">
        <v>258</v>
      </c>
      <c r="C2" s="22" t="str">
        <f>Kunde</f>
        <v>Bosch Rodez</v>
      </c>
      <c r="D2" s="899" t="str">
        <f>Anlage</f>
        <v>Montage Magnetanker</v>
      </c>
      <c r="E2" s="900"/>
      <c r="F2" s="900"/>
      <c r="G2" s="900"/>
      <c r="H2" s="900"/>
      <c r="I2" s="900"/>
      <c r="J2" s="900"/>
      <c r="K2" s="901"/>
      <c r="L2" s="688"/>
      <c r="M2" s="688"/>
      <c r="N2" s="688"/>
      <c r="O2" s="688"/>
      <c r="P2" s="688"/>
      <c r="Q2" s="688"/>
      <c r="R2" s="690"/>
      <c r="S2" s="690"/>
      <c r="T2" s="690"/>
      <c r="U2" s="379"/>
      <c r="V2" s="692"/>
      <c r="W2" s="695"/>
      <c r="X2" s="493"/>
      <c r="Y2" s="494"/>
      <c r="Z2" s="494"/>
      <c r="AA2" s="494"/>
      <c r="AB2" s="494"/>
      <c r="AC2" s="494"/>
      <c r="AD2" s="494"/>
      <c r="AE2" s="494"/>
      <c r="AF2" s="494"/>
      <c r="AG2" s="494"/>
      <c r="AH2" s="494"/>
      <c r="AI2" s="494"/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</row>
    <row r="3" spans="1:52" s="13" customFormat="1" ht="20.100000000000001" customHeight="1" thickBot="1">
      <c r="B3" s="1037"/>
      <c r="C3" s="689" t="s">
        <v>241</v>
      </c>
      <c r="D3" s="1052" t="str">
        <f>Übersicht!C16</f>
        <v>Modul 09 leer</v>
      </c>
      <c r="E3" s="1053"/>
      <c r="F3" s="1053"/>
      <c r="G3" s="1053"/>
      <c r="H3" s="1053"/>
      <c r="I3" s="1053"/>
      <c r="J3" s="1053"/>
      <c r="K3" s="1054"/>
      <c r="L3" s="688"/>
      <c r="M3" s="688"/>
      <c r="N3" s="688"/>
      <c r="O3" s="688"/>
      <c r="P3" s="688"/>
      <c r="Q3" s="688"/>
      <c r="R3" s="690"/>
      <c r="S3" s="690"/>
      <c r="T3" s="690"/>
      <c r="U3" s="379"/>
      <c r="V3" s="692"/>
      <c r="W3" s="694">
        <f>Übersicht!F16</f>
        <v>1</v>
      </c>
      <c r="X3" s="493"/>
      <c r="Y3" s="494"/>
      <c r="Z3" s="494"/>
      <c r="AA3" s="494"/>
      <c r="AB3" s="494"/>
      <c r="AC3" s="494"/>
      <c r="AD3" s="494"/>
      <c r="AE3" s="494"/>
      <c r="AF3" s="494"/>
      <c r="AG3" s="494"/>
      <c r="AH3" s="494"/>
      <c r="AI3" s="494"/>
      <c r="AJ3" s="494"/>
      <c r="AK3" s="494"/>
      <c r="AL3" s="494"/>
      <c r="AM3" s="494"/>
      <c r="AN3" s="494"/>
      <c r="AO3" s="494"/>
      <c r="AP3" s="494"/>
      <c r="AQ3" s="494"/>
      <c r="AR3" s="494"/>
      <c r="AS3" s="494"/>
      <c r="AT3" s="494"/>
      <c r="AU3" s="494"/>
      <c r="AV3" s="494"/>
      <c r="AW3" s="494"/>
      <c r="AX3" s="494"/>
      <c r="AY3" s="494"/>
      <c r="AZ3" s="494"/>
    </row>
    <row r="4" spans="1:52" s="13" customFormat="1" ht="20.100000000000001" customHeight="1" thickBot="1">
      <c r="B4" s="997"/>
      <c r="C4" s="691" t="str">
        <f>Angebotsnummer</f>
        <v>A07591000</v>
      </c>
      <c r="D4" s="1055">
        <f>Datum</f>
        <v>45344</v>
      </c>
      <c r="E4" s="1056"/>
      <c r="F4" s="1057" t="str">
        <f>Bearbeiter</f>
        <v>Waas. Harald</v>
      </c>
      <c r="G4" s="1057"/>
      <c r="H4" s="696"/>
      <c r="I4" s="696"/>
      <c r="J4" s="696"/>
      <c r="K4" s="697"/>
      <c r="L4" s="688"/>
      <c r="M4" s="688"/>
      <c r="N4" s="688"/>
      <c r="O4" s="688"/>
      <c r="P4" s="688"/>
      <c r="Q4" s="688"/>
      <c r="R4" s="690"/>
      <c r="S4" s="690"/>
      <c r="T4" s="690"/>
      <c r="U4" s="379"/>
      <c r="V4" s="692"/>
      <c r="W4" s="698">
        <f>Übersicht!V16</f>
        <v>0</v>
      </c>
      <c r="X4" s="495"/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4"/>
      <c r="AK4" s="494"/>
      <c r="AL4" s="494"/>
      <c r="AM4" s="494"/>
      <c r="AN4" s="494"/>
      <c r="AO4" s="494"/>
      <c r="AP4" s="494"/>
      <c r="AQ4" s="494"/>
      <c r="AR4" s="494"/>
      <c r="AS4" s="494"/>
      <c r="AT4" s="494"/>
      <c r="AU4" s="494"/>
      <c r="AV4" s="494"/>
      <c r="AW4" s="494"/>
      <c r="AX4" s="494"/>
      <c r="AY4" s="494"/>
      <c r="AZ4" s="494"/>
    </row>
    <row r="5" spans="1:52" ht="15" customHeight="1" collapsed="1" thickBot="1">
      <c r="T5" s="1"/>
      <c r="U5" s="1"/>
      <c r="X5" s="442"/>
      <c r="Y5" s="442"/>
      <c r="Z5" s="442"/>
      <c r="AA5" s="442"/>
      <c r="AB5" s="442"/>
      <c r="AC5" s="442"/>
      <c r="AD5" s="442"/>
      <c r="AE5" s="442"/>
      <c r="AF5" s="442"/>
      <c r="AG5" s="442"/>
      <c r="AH5" s="442"/>
      <c r="AI5" s="442"/>
      <c r="AJ5" s="442"/>
      <c r="AK5" s="442"/>
      <c r="AL5" s="442"/>
      <c r="AM5" s="442"/>
      <c r="AN5" s="442"/>
      <c r="AO5" s="442"/>
      <c r="AP5" s="442"/>
      <c r="AQ5" s="442"/>
      <c r="AR5" s="442"/>
      <c r="AS5" s="442"/>
      <c r="AT5" s="442"/>
      <c r="AU5" s="442"/>
      <c r="AV5" s="442"/>
      <c r="AW5" s="442"/>
      <c r="AX5" s="442"/>
      <c r="AY5" s="442"/>
      <c r="AZ5" s="442"/>
    </row>
    <row r="6" spans="1:52" s="4" customFormat="1" ht="20.100000000000001" hidden="1" customHeight="1" outlineLevel="1">
      <c r="B6" s="632">
        <v>1</v>
      </c>
      <c r="C6" s="633" t="s">
        <v>185</v>
      </c>
      <c r="D6" s="634">
        <f>SUM(L13,L25,L37,L49,L61,L73,L85,L97,L109,L121,L133,L145,L157,L169,L181,L193,L205,L217,L229,L241,L253,L265,L277,L289,L301,L313,L325,L337,L349,L361)</f>
        <v>0</v>
      </c>
      <c r="E6" s="635">
        <f>Konstruktion</f>
        <v>110.00000000000001</v>
      </c>
      <c r="F6" s="636">
        <f>D6*E6</f>
        <v>0</v>
      </c>
      <c r="G6" s="40"/>
      <c r="H6" s="644">
        <v>5</v>
      </c>
      <c r="I6" s="1045" t="s">
        <v>186</v>
      </c>
      <c r="J6" s="1046"/>
      <c r="K6" s="1047"/>
      <c r="L6" s="645">
        <f>SUM(M13,M25,M37,M49,M61,M73,M85,M97,M109,M121,M133,M145,M157,M169,M181,M193,M205,M217,M229,M241,M253,M265,M277,M289,M301,M313,M325,M337,M349,M361)</f>
        <v>0</v>
      </c>
      <c r="M6" s="1048">
        <f>Hardware</f>
        <v>101.2</v>
      </c>
      <c r="N6" s="1049"/>
      <c r="O6" s="1050">
        <f>L6*M6</f>
        <v>0</v>
      </c>
      <c r="P6" s="1051"/>
      <c r="Q6" s="40"/>
      <c r="R6" s="40"/>
      <c r="S6" s="40"/>
      <c r="T6" s="1"/>
      <c r="U6" s="1"/>
      <c r="V6" s="12"/>
      <c r="W6" s="12"/>
      <c r="X6" s="442"/>
      <c r="Y6" s="496"/>
      <c r="Z6" s="496"/>
      <c r="AA6" s="496"/>
      <c r="AB6" s="496"/>
      <c r="AC6" s="496"/>
      <c r="AD6" s="496"/>
      <c r="AE6" s="496"/>
      <c r="AF6" s="496"/>
      <c r="AG6" s="496"/>
      <c r="AH6" s="496"/>
      <c r="AI6" s="496"/>
      <c r="AJ6" s="496"/>
      <c r="AK6" s="496"/>
      <c r="AL6" s="496"/>
      <c r="AM6" s="496"/>
      <c r="AN6" s="496"/>
      <c r="AO6" s="496"/>
      <c r="AP6" s="496"/>
      <c r="AQ6" s="496"/>
      <c r="AR6" s="496"/>
      <c r="AS6" s="496"/>
      <c r="AT6" s="496"/>
      <c r="AU6" s="496"/>
      <c r="AV6" s="496"/>
      <c r="AW6" s="496"/>
      <c r="AX6" s="496"/>
      <c r="AY6" s="496"/>
      <c r="AZ6" s="496"/>
    </row>
    <row r="7" spans="1:52" ht="20.100000000000001" hidden="1" customHeight="1" outlineLevel="1">
      <c r="B7" s="652">
        <v>2</v>
      </c>
      <c r="C7" s="653" t="s">
        <v>14</v>
      </c>
      <c r="D7" s="654">
        <f>SUM(Q13,Q25,Q37,Q49,Q61,Q73,Q85,Q97,Q109,Q121,Q133,Q145,Q157,Q169,Q181,Q193,Q205,Q217,Q229,Q241,Q253,Q265,Q277,Q289,Q301,Q313,Q325,Q337,Q349,Q361)</f>
        <v>0</v>
      </c>
      <c r="E7" s="655">
        <f>Montage</f>
        <v>90.2</v>
      </c>
      <c r="F7" s="656">
        <f>D7*E7</f>
        <v>0</v>
      </c>
      <c r="G7" s="40"/>
      <c r="H7" s="649">
        <v>6</v>
      </c>
      <c r="I7" s="1030" t="s">
        <v>27</v>
      </c>
      <c r="J7" s="1031"/>
      <c r="K7" s="1032"/>
      <c r="L7" s="650">
        <f>SUM(N13,N25,N37,N49,N61,N73,N85,N97,N109,N121,N133,N145,N157,N169,N181,N193,N205,N217,N229,N241,N253,N265,N277,N289,N301,N313,N325,N337,N349,N361)</f>
        <v>0</v>
      </c>
      <c r="M7" s="1033">
        <f>Software</f>
        <v>115.50000000000001</v>
      </c>
      <c r="N7" s="1034"/>
      <c r="O7" s="1035">
        <f>L7*M7</f>
        <v>0</v>
      </c>
      <c r="P7" s="1036"/>
      <c r="Q7" s="40"/>
      <c r="R7" s="40"/>
      <c r="S7" s="40"/>
      <c r="T7" s="1"/>
      <c r="U7" s="1"/>
      <c r="X7" s="442"/>
      <c r="Y7" s="442"/>
      <c r="Z7" s="442"/>
      <c r="AA7" s="442"/>
      <c r="AB7" s="442"/>
      <c r="AC7" s="442"/>
      <c r="AD7" s="442"/>
      <c r="AE7" s="442"/>
      <c r="AF7" s="442"/>
      <c r="AG7" s="442"/>
      <c r="AH7" s="442"/>
      <c r="AI7" s="442"/>
      <c r="AJ7" s="442"/>
      <c r="AK7" s="442"/>
      <c r="AL7" s="442"/>
      <c r="AM7" s="442"/>
      <c r="AN7" s="442"/>
      <c r="AO7" s="442"/>
      <c r="AP7" s="442"/>
      <c r="AQ7" s="442"/>
      <c r="AR7" s="442"/>
      <c r="AS7" s="442"/>
      <c r="AT7" s="442"/>
      <c r="AU7" s="442"/>
      <c r="AV7" s="442"/>
      <c r="AW7" s="442"/>
      <c r="AX7" s="442"/>
      <c r="AY7" s="442"/>
      <c r="AZ7" s="442"/>
    </row>
    <row r="8" spans="1:52" ht="20.100000000000001" hidden="1" customHeight="1" outlineLevel="1">
      <c r="B8" s="637">
        <v>3</v>
      </c>
      <c r="C8" s="638" t="s">
        <v>15</v>
      </c>
      <c r="D8" s="639">
        <f>SUM(R13,R25,R37,R49,R61,R73,R85,R97,R109,R121,R133,R145,R157,R169,R181,R193,R205,R217,R229,R241,R253,R265,R277,R289,R301,R313,R325,R337,R349,R361)</f>
        <v>0</v>
      </c>
      <c r="E8" s="640">
        <f>Fertigung</f>
        <v>93.500000000000014</v>
      </c>
      <c r="F8" s="641">
        <f>D8*E8</f>
        <v>0</v>
      </c>
      <c r="G8" s="40"/>
      <c r="H8" s="649">
        <v>7</v>
      </c>
      <c r="I8" s="1030" t="s">
        <v>28</v>
      </c>
      <c r="J8" s="1031"/>
      <c r="K8" s="1032"/>
      <c r="L8" s="650">
        <f>SUM(O13,O25,O37,O49,O61,O73,O85,O97,O109,O121,O133,O145,O157,O169,O181,O193,O205,O217,O229,O241,O253,O265,O277,O289,O301,O313,O325,O337,O349,O361)</f>
        <v>0</v>
      </c>
      <c r="M8" s="1033">
        <f>INB</f>
        <v>115.50000000000001</v>
      </c>
      <c r="N8" s="1034"/>
      <c r="O8" s="1035">
        <f>L8*M8</f>
        <v>0</v>
      </c>
      <c r="P8" s="1036"/>
      <c r="Q8" s="40"/>
      <c r="R8" s="40"/>
      <c r="S8" s="40"/>
      <c r="T8" s="1"/>
      <c r="U8" s="1"/>
      <c r="X8" s="442"/>
      <c r="Y8" s="442"/>
      <c r="Z8" s="442"/>
      <c r="AA8" s="442"/>
      <c r="AB8" s="442"/>
      <c r="AC8" s="442"/>
      <c r="AD8" s="442"/>
      <c r="AE8" s="442"/>
      <c r="AF8" s="442"/>
      <c r="AG8" s="442"/>
      <c r="AH8" s="442"/>
      <c r="AI8" s="442"/>
      <c r="AJ8" s="442"/>
      <c r="AK8" s="442"/>
      <c r="AL8" s="442"/>
      <c r="AM8" s="442"/>
      <c r="AN8" s="442"/>
      <c r="AO8" s="442"/>
      <c r="AP8" s="442"/>
      <c r="AQ8" s="442"/>
      <c r="AR8" s="442"/>
      <c r="AS8" s="442"/>
      <c r="AT8" s="442"/>
      <c r="AU8" s="442"/>
      <c r="AV8" s="442"/>
      <c r="AW8" s="442"/>
      <c r="AX8" s="442"/>
      <c r="AY8" s="442"/>
      <c r="AZ8" s="442"/>
    </row>
    <row r="9" spans="1:52" ht="19.5" hidden="1" customHeight="1" outlineLevel="1" thickBot="1">
      <c r="B9" s="658">
        <v>4</v>
      </c>
      <c r="C9" s="659" t="s">
        <v>12</v>
      </c>
      <c r="D9" s="660"/>
      <c r="E9" s="661" t="s">
        <v>18</v>
      </c>
      <c r="F9" s="662">
        <f>SUM(U13,U25,U37,U49,U61,U73,U85,U97,U109,U121,U133,U145,U157,U169,U181,U193,U205,U217,U229,U241,U253,U265,U277,U289,U301,U313,U325,U337,U349,U361)</f>
        <v>0</v>
      </c>
      <c r="G9" s="40"/>
      <c r="H9" s="646">
        <v>8</v>
      </c>
      <c r="I9" s="1038" t="s">
        <v>29</v>
      </c>
      <c r="J9" s="1039"/>
      <c r="K9" s="1040"/>
      <c r="L9" s="647">
        <f>SUM(P13,P25,P37,P49,P61,P73,P85,P97,P109,P121,P133,P145,P157,P169,P181,P193,P205,P217,P229,P241,P253,P265,P277,P289,P301,P313,P325,P337,P349,P361)</f>
        <v>0</v>
      </c>
      <c r="M9" s="1041">
        <f>Elektrik</f>
        <v>90.2</v>
      </c>
      <c r="N9" s="1042"/>
      <c r="O9" s="1043">
        <f>L9*M9</f>
        <v>0</v>
      </c>
      <c r="P9" s="1044"/>
      <c r="Q9" s="40"/>
      <c r="R9" s="40"/>
      <c r="S9" s="40"/>
      <c r="T9" s="1"/>
      <c r="U9" s="1"/>
      <c r="X9" s="442"/>
      <c r="Y9" s="442"/>
      <c r="Z9" s="442"/>
      <c r="AA9" s="442"/>
      <c r="AB9" s="442"/>
      <c r="AC9" s="442"/>
      <c r="AD9" s="442"/>
      <c r="AE9" s="442"/>
      <c r="AF9" s="442"/>
      <c r="AG9" s="442"/>
      <c r="AH9" s="442"/>
      <c r="AI9" s="442"/>
      <c r="AJ9" s="442"/>
      <c r="AK9" s="442"/>
      <c r="AL9" s="442"/>
      <c r="AM9" s="442"/>
      <c r="AN9" s="442"/>
      <c r="AO9" s="442"/>
      <c r="AP9" s="442"/>
      <c r="AQ9" s="442"/>
      <c r="AR9" s="442"/>
      <c r="AS9" s="442"/>
      <c r="AT9" s="442"/>
      <c r="AU9" s="442"/>
      <c r="AV9" s="442"/>
      <c r="AW9" s="442"/>
      <c r="AX9" s="442"/>
      <c r="AY9" s="442"/>
      <c r="AZ9" s="442"/>
    </row>
    <row r="10" spans="1:52" ht="15" hidden="1" customHeight="1" outlineLevel="1" thickBot="1">
      <c r="A10" s="19"/>
      <c r="B10" s="30"/>
      <c r="C10" s="36"/>
      <c r="D10" s="36"/>
      <c r="E10" s="36"/>
      <c r="F10" s="25"/>
      <c r="G10" s="25"/>
      <c r="H10" s="25"/>
      <c r="I10" s="28"/>
      <c r="J10" s="28"/>
      <c r="K10" s="24"/>
      <c r="L10" s="27"/>
      <c r="M10" s="27"/>
      <c r="N10" s="27"/>
      <c r="O10" s="27"/>
      <c r="P10" s="27"/>
      <c r="Q10" s="26"/>
      <c r="R10" s="29"/>
      <c r="S10" s="29"/>
      <c r="T10" s="29"/>
      <c r="U10" s="29"/>
      <c r="V10" s="25"/>
      <c r="X10" s="442"/>
      <c r="Y10" s="442"/>
      <c r="Z10" s="442"/>
      <c r="AA10" s="442"/>
      <c r="AB10" s="442"/>
      <c r="AC10" s="442"/>
      <c r="AD10" s="442"/>
      <c r="AE10" s="442"/>
      <c r="AF10" s="442"/>
      <c r="AG10" s="442"/>
      <c r="AH10" s="442"/>
      <c r="AI10" s="442"/>
      <c r="AJ10" s="442"/>
      <c r="AK10" s="442"/>
      <c r="AL10" s="442"/>
      <c r="AM10" s="442"/>
      <c r="AN10" s="442"/>
      <c r="AO10" s="442"/>
      <c r="AP10" s="442"/>
      <c r="AQ10" s="442"/>
      <c r="AR10" s="442"/>
      <c r="AS10" s="442"/>
      <c r="AT10" s="442"/>
      <c r="AU10" s="442"/>
      <c r="AV10" s="442"/>
      <c r="AW10" s="442"/>
      <c r="AX10" s="442"/>
      <c r="AY10" s="442"/>
      <c r="AZ10" s="442"/>
    </row>
    <row r="11" spans="1:52" ht="20.100000000000001" customHeight="1" collapsed="1" thickBot="1">
      <c r="B11" s="39" t="s">
        <v>11</v>
      </c>
      <c r="C11" s="1027" t="s">
        <v>17</v>
      </c>
      <c r="D11" s="1028"/>
      <c r="E11" s="1028"/>
      <c r="F11" s="1029"/>
      <c r="G11" s="1027" t="s">
        <v>2</v>
      </c>
      <c r="H11" s="1028"/>
      <c r="I11" s="1028"/>
      <c r="J11" s="1028"/>
      <c r="K11" s="1029"/>
      <c r="L11" s="591" t="s">
        <v>247</v>
      </c>
      <c r="M11" s="648" t="s">
        <v>248</v>
      </c>
      <c r="N11" s="651" t="s">
        <v>25</v>
      </c>
      <c r="O11" s="651" t="s">
        <v>249</v>
      </c>
      <c r="P11" s="648" t="s">
        <v>246</v>
      </c>
      <c r="Q11" s="657" t="s">
        <v>250</v>
      </c>
      <c r="R11" s="591" t="s">
        <v>245</v>
      </c>
      <c r="S11" s="663" t="s">
        <v>21</v>
      </c>
      <c r="T11" s="663" t="s">
        <v>24</v>
      </c>
      <c r="U11" s="664" t="s">
        <v>275</v>
      </c>
      <c r="V11" s="642" t="s">
        <v>251</v>
      </c>
      <c r="W11" s="47" t="s">
        <v>6</v>
      </c>
      <c r="X11" s="442"/>
      <c r="Y11" s="442"/>
      <c r="Z11" s="442"/>
      <c r="AA11" s="442"/>
      <c r="AB11" s="442"/>
      <c r="AC11" s="442"/>
      <c r="AD11" s="442"/>
      <c r="AE11" s="442"/>
      <c r="AF11" s="442"/>
      <c r="AG11" s="442"/>
      <c r="AH11" s="442"/>
      <c r="AI11" s="442"/>
      <c r="AJ11" s="442"/>
      <c r="AK11" s="442"/>
      <c r="AL11" s="442"/>
      <c r="AM11" s="442"/>
      <c r="AN11" s="442"/>
      <c r="AO11" s="442"/>
      <c r="AP11" s="442"/>
      <c r="AQ11" s="442"/>
      <c r="AR11" s="442"/>
      <c r="AS11" s="442"/>
      <c r="AT11" s="442"/>
      <c r="AU11" s="442"/>
      <c r="AV11" s="442"/>
      <c r="AW11" s="442"/>
      <c r="AX11" s="442"/>
      <c r="AY11" s="442"/>
      <c r="AZ11" s="442"/>
    </row>
    <row r="12" spans="1:52" ht="3" customHeight="1">
      <c r="B12" s="504"/>
      <c r="C12" s="57"/>
      <c r="D12" s="56"/>
      <c r="E12" s="56"/>
      <c r="F12" s="290"/>
      <c r="G12" s="57"/>
      <c r="H12" s="56"/>
      <c r="I12" s="56"/>
      <c r="J12" s="430"/>
      <c r="K12" s="430"/>
      <c r="L12" s="55"/>
      <c r="M12" s="55"/>
      <c r="N12" s="55"/>
      <c r="O12" s="55"/>
      <c r="P12" s="55"/>
      <c r="Q12" s="55"/>
      <c r="R12" s="55"/>
      <c r="S12" s="56"/>
      <c r="T12" s="57"/>
      <c r="U12" s="60"/>
      <c r="V12" s="55"/>
      <c r="W12" s="55"/>
      <c r="X12" s="442"/>
      <c r="Y12" s="442"/>
      <c r="Z12" s="442"/>
      <c r="AA12" s="442"/>
      <c r="AB12" s="442"/>
      <c r="AC12" s="442"/>
      <c r="AD12" s="442"/>
      <c r="AE12" s="442"/>
      <c r="AF12" s="442"/>
      <c r="AG12" s="442"/>
      <c r="AH12" s="442"/>
      <c r="AI12" s="442"/>
      <c r="AJ12" s="442"/>
      <c r="AK12" s="442"/>
      <c r="AL12" s="442"/>
      <c r="AM12" s="442"/>
      <c r="AN12" s="442"/>
      <c r="AO12" s="442"/>
      <c r="AP12" s="442"/>
      <c r="AQ12" s="442"/>
      <c r="AR12" s="442"/>
      <c r="AS12" s="442"/>
      <c r="AT12" s="442"/>
      <c r="AU12" s="442"/>
      <c r="AV12" s="442"/>
      <c r="AW12" s="442"/>
      <c r="AX12" s="442"/>
      <c r="AY12" s="442"/>
      <c r="AZ12" s="442"/>
    </row>
    <row r="13" spans="1:52" ht="20.100000000000001" customHeight="1" collapsed="1">
      <c r="B13" s="714">
        <v>1</v>
      </c>
      <c r="C13" s="1013"/>
      <c r="D13" s="1014"/>
      <c r="E13" s="1014"/>
      <c r="F13" s="1015"/>
      <c r="G13" s="1016"/>
      <c r="H13" s="1017"/>
      <c r="I13" s="1017"/>
      <c r="J13" s="1017"/>
      <c r="K13" s="1018"/>
      <c r="L13" s="701">
        <f t="shared" ref="L13:R13" si="0">SUM(L14:L23)</f>
        <v>0</v>
      </c>
      <c r="M13" s="702">
        <f t="shared" si="0"/>
        <v>0</v>
      </c>
      <c r="N13" s="703">
        <f t="shared" si="0"/>
        <v>0</v>
      </c>
      <c r="O13" s="703">
        <f t="shared" si="0"/>
        <v>0</v>
      </c>
      <c r="P13" s="702">
        <f t="shared" si="0"/>
        <v>0</v>
      </c>
      <c r="Q13" s="704">
        <f t="shared" si="0"/>
        <v>0</v>
      </c>
      <c r="R13" s="701">
        <f t="shared" si="0"/>
        <v>0</v>
      </c>
      <c r="S13" s="705">
        <v>1</v>
      </c>
      <c r="T13" s="706">
        <f>(S14*T14)+(S15*T15)+(S16*T16)+(S17*T17)+(S18*T18)+(S19*T19)+(S20*T20)+(S21*T21)+(S22*T22)+(S23*T23)</f>
        <v>0</v>
      </c>
      <c r="U13" s="665">
        <f t="shared" ref="U13:U23" si="1">S13*T13*(1+MGKZ)*(1+Gewinn)*(1+Sicherheit)</f>
        <v>0</v>
      </c>
      <c r="V13" s="643">
        <f t="shared" ref="V13:V23" si="2">R13*Fertigung</f>
        <v>0</v>
      </c>
      <c r="W13" s="50">
        <f>L13*$E$6+M13*$M$6+N13*$M$7+O13*$M$8+P13*$E$7+Q13*$M$9+U13+V13</f>
        <v>0</v>
      </c>
      <c r="X13" s="442"/>
      <c r="Y13" s="442"/>
      <c r="Z13" s="442"/>
      <c r="AA13" s="442"/>
      <c r="AB13" s="442"/>
      <c r="AC13" s="442"/>
      <c r="AD13" s="442"/>
      <c r="AE13" s="442"/>
      <c r="AF13" s="442"/>
      <c r="AG13" s="442"/>
      <c r="AH13" s="442"/>
      <c r="AI13" s="442"/>
      <c r="AJ13" s="442"/>
      <c r="AK13" s="442"/>
      <c r="AL13" s="442"/>
      <c r="AM13" s="442"/>
      <c r="AN13" s="442"/>
      <c r="AO13" s="442"/>
      <c r="AP13" s="442"/>
      <c r="AQ13" s="442"/>
      <c r="AR13" s="442"/>
      <c r="AS13" s="442"/>
      <c r="AT13" s="442"/>
      <c r="AU13" s="442"/>
      <c r="AV13" s="442"/>
      <c r="AW13" s="442"/>
      <c r="AX13" s="442"/>
      <c r="AY13" s="442"/>
      <c r="AZ13" s="442"/>
    </row>
    <row r="14" spans="1:52" ht="18" hidden="1" customHeight="1" outlineLevel="1">
      <c r="B14" s="433"/>
      <c r="C14" s="1002"/>
      <c r="D14" s="1003"/>
      <c r="E14" s="1003"/>
      <c r="F14" s="1004"/>
      <c r="G14" s="1005"/>
      <c r="H14" s="1006"/>
      <c r="I14" s="1006"/>
      <c r="J14" s="1006"/>
      <c r="K14" s="1007"/>
      <c r="L14" s="715"/>
      <c r="M14" s="715"/>
      <c r="N14" s="715"/>
      <c r="O14" s="715"/>
      <c r="P14" s="715"/>
      <c r="Q14" s="715"/>
      <c r="R14" s="715"/>
      <c r="S14" s="716"/>
      <c r="T14" s="717"/>
      <c r="U14" s="720">
        <f t="shared" si="1"/>
        <v>0</v>
      </c>
      <c r="V14" s="721">
        <f t="shared" si="2"/>
        <v>0</v>
      </c>
      <c r="W14" s="722">
        <f t="shared" ref="W14:W23" si="3">L14*$E$6+M14*$M$6+N14*$M$7+O14*$M$8+P14*$E$7+Q14*$M$9+U14+V14</f>
        <v>0</v>
      </c>
      <c r="X14" s="442"/>
      <c r="Y14" s="442"/>
      <c r="Z14" s="442"/>
      <c r="AA14" s="442"/>
      <c r="AB14" s="442"/>
      <c r="AC14" s="442"/>
      <c r="AD14" s="442"/>
      <c r="AE14" s="442"/>
      <c r="AF14" s="442"/>
      <c r="AG14" s="442"/>
      <c r="AH14" s="442"/>
      <c r="AI14" s="442"/>
      <c r="AJ14" s="442"/>
      <c r="AK14" s="442"/>
      <c r="AL14" s="442"/>
      <c r="AM14" s="442"/>
      <c r="AN14" s="442"/>
      <c r="AO14" s="442"/>
      <c r="AP14" s="442"/>
      <c r="AQ14" s="442"/>
      <c r="AR14" s="442"/>
      <c r="AS14" s="442"/>
      <c r="AT14" s="442"/>
      <c r="AU14" s="442"/>
      <c r="AV14" s="442"/>
      <c r="AW14" s="442"/>
      <c r="AX14" s="442"/>
      <c r="AY14" s="442"/>
      <c r="AZ14" s="442"/>
    </row>
    <row r="15" spans="1:52" ht="18" hidden="1" customHeight="1" outlineLevel="1">
      <c r="B15" s="434"/>
      <c r="C15" s="1002"/>
      <c r="D15" s="1003"/>
      <c r="E15" s="1003"/>
      <c r="F15" s="1004"/>
      <c r="G15" s="1005"/>
      <c r="H15" s="1006"/>
      <c r="I15" s="1006"/>
      <c r="J15" s="1006"/>
      <c r="K15" s="1007"/>
      <c r="L15" s="715"/>
      <c r="M15" s="715"/>
      <c r="N15" s="715"/>
      <c r="O15" s="715"/>
      <c r="P15" s="715"/>
      <c r="Q15" s="715"/>
      <c r="R15" s="715"/>
      <c r="S15" s="716"/>
      <c r="T15" s="717"/>
      <c r="U15" s="720">
        <f t="shared" si="1"/>
        <v>0</v>
      </c>
      <c r="V15" s="721">
        <f t="shared" si="2"/>
        <v>0</v>
      </c>
      <c r="W15" s="722">
        <f t="shared" si="3"/>
        <v>0</v>
      </c>
      <c r="X15" s="442"/>
      <c r="Y15" s="442"/>
      <c r="Z15" s="442"/>
      <c r="AA15" s="442"/>
      <c r="AB15" s="442"/>
      <c r="AC15" s="442"/>
      <c r="AD15" s="442"/>
      <c r="AE15" s="442"/>
      <c r="AF15" s="442"/>
      <c r="AG15" s="442"/>
      <c r="AH15" s="442"/>
      <c r="AI15" s="442"/>
      <c r="AJ15" s="442"/>
      <c r="AK15" s="442"/>
      <c r="AL15" s="442"/>
      <c r="AM15" s="442"/>
      <c r="AN15" s="442"/>
      <c r="AO15" s="442"/>
      <c r="AP15" s="442"/>
      <c r="AQ15" s="442"/>
      <c r="AR15" s="442"/>
      <c r="AS15" s="442"/>
      <c r="AT15" s="442"/>
      <c r="AU15" s="442"/>
      <c r="AV15" s="442"/>
      <c r="AW15" s="442"/>
      <c r="AX15" s="442"/>
      <c r="AY15" s="442"/>
      <c r="AZ15" s="442"/>
    </row>
    <row r="16" spans="1:52" ht="18" hidden="1" customHeight="1" outlineLevel="1">
      <c r="B16" s="434"/>
      <c r="C16" s="1002"/>
      <c r="D16" s="1003"/>
      <c r="E16" s="1003"/>
      <c r="F16" s="1004"/>
      <c r="G16" s="1005"/>
      <c r="H16" s="1006"/>
      <c r="I16" s="1006"/>
      <c r="J16" s="1006"/>
      <c r="K16" s="1007"/>
      <c r="L16" s="715"/>
      <c r="M16" s="715"/>
      <c r="N16" s="715"/>
      <c r="O16" s="715"/>
      <c r="P16" s="715"/>
      <c r="Q16" s="715"/>
      <c r="R16" s="715"/>
      <c r="S16" s="716"/>
      <c r="T16" s="717"/>
      <c r="U16" s="720">
        <f t="shared" si="1"/>
        <v>0</v>
      </c>
      <c r="V16" s="721">
        <f t="shared" si="2"/>
        <v>0</v>
      </c>
      <c r="W16" s="722">
        <f t="shared" si="3"/>
        <v>0</v>
      </c>
      <c r="X16" s="442"/>
      <c r="Y16" s="442"/>
      <c r="Z16" s="442"/>
      <c r="AA16" s="442"/>
      <c r="AB16" s="442"/>
      <c r="AC16" s="442"/>
      <c r="AD16" s="442"/>
      <c r="AE16" s="442"/>
      <c r="AF16" s="442"/>
      <c r="AG16" s="442"/>
      <c r="AH16" s="442"/>
      <c r="AI16" s="442"/>
      <c r="AJ16" s="442"/>
      <c r="AK16" s="442"/>
      <c r="AL16" s="442"/>
      <c r="AM16" s="442"/>
      <c r="AN16" s="442"/>
      <c r="AO16" s="442"/>
      <c r="AP16" s="442"/>
      <c r="AQ16" s="442"/>
      <c r="AR16" s="442"/>
      <c r="AS16" s="442"/>
      <c r="AT16" s="442"/>
      <c r="AU16" s="442"/>
      <c r="AV16" s="442"/>
      <c r="AW16" s="442"/>
      <c r="AX16" s="442"/>
      <c r="AY16" s="442"/>
      <c r="AZ16" s="442"/>
    </row>
    <row r="17" spans="2:52" ht="18" hidden="1" customHeight="1" outlineLevel="1">
      <c r="B17" s="434"/>
      <c r="C17" s="1002"/>
      <c r="D17" s="1003"/>
      <c r="E17" s="1003"/>
      <c r="F17" s="1004"/>
      <c r="G17" s="1005"/>
      <c r="H17" s="1006"/>
      <c r="I17" s="1006"/>
      <c r="J17" s="1006"/>
      <c r="K17" s="1007"/>
      <c r="L17" s="715"/>
      <c r="M17" s="715"/>
      <c r="N17" s="715"/>
      <c r="O17" s="715"/>
      <c r="P17" s="715"/>
      <c r="Q17" s="715"/>
      <c r="R17" s="715"/>
      <c r="S17" s="716"/>
      <c r="T17" s="717"/>
      <c r="U17" s="720">
        <f t="shared" si="1"/>
        <v>0</v>
      </c>
      <c r="V17" s="721">
        <f t="shared" si="2"/>
        <v>0</v>
      </c>
      <c r="W17" s="722">
        <f t="shared" si="3"/>
        <v>0</v>
      </c>
      <c r="X17" s="442"/>
      <c r="Y17" s="442"/>
      <c r="Z17" s="442"/>
      <c r="AA17" s="442"/>
      <c r="AB17" s="442"/>
      <c r="AC17" s="442"/>
      <c r="AD17" s="442"/>
      <c r="AE17" s="442"/>
      <c r="AF17" s="442"/>
      <c r="AG17" s="442"/>
      <c r="AH17" s="442"/>
      <c r="AI17" s="442"/>
      <c r="AJ17" s="442"/>
      <c r="AK17" s="442"/>
      <c r="AL17" s="442"/>
      <c r="AM17" s="442"/>
      <c r="AN17" s="442"/>
      <c r="AO17" s="442"/>
      <c r="AP17" s="442"/>
      <c r="AQ17" s="442"/>
      <c r="AR17" s="442"/>
      <c r="AS17" s="442"/>
      <c r="AT17" s="442"/>
      <c r="AU17" s="442"/>
      <c r="AV17" s="442"/>
      <c r="AW17" s="442"/>
      <c r="AX17" s="442"/>
      <c r="AY17" s="442"/>
      <c r="AZ17" s="442"/>
    </row>
    <row r="18" spans="2:52" ht="18" hidden="1" customHeight="1" outlineLevel="1">
      <c r="B18" s="434"/>
      <c r="C18" s="1002"/>
      <c r="D18" s="1003"/>
      <c r="E18" s="1003"/>
      <c r="F18" s="1004"/>
      <c r="G18" s="1005"/>
      <c r="H18" s="1006"/>
      <c r="I18" s="1006"/>
      <c r="J18" s="1006"/>
      <c r="K18" s="1007"/>
      <c r="L18" s="715"/>
      <c r="M18" s="715"/>
      <c r="N18" s="715"/>
      <c r="O18" s="715"/>
      <c r="P18" s="715"/>
      <c r="Q18" s="715"/>
      <c r="R18" s="715"/>
      <c r="S18" s="716"/>
      <c r="T18" s="717"/>
      <c r="U18" s="720">
        <f t="shared" si="1"/>
        <v>0</v>
      </c>
      <c r="V18" s="721">
        <f t="shared" si="2"/>
        <v>0</v>
      </c>
      <c r="W18" s="722">
        <f t="shared" si="3"/>
        <v>0</v>
      </c>
      <c r="X18" s="442"/>
      <c r="Y18" s="442"/>
      <c r="Z18" s="442"/>
      <c r="AA18" s="442"/>
      <c r="AB18" s="442"/>
      <c r="AC18" s="442"/>
      <c r="AD18" s="442"/>
      <c r="AE18" s="442"/>
      <c r="AF18" s="442"/>
      <c r="AG18" s="442"/>
      <c r="AH18" s="442"/>
      <c r="AI18" s="442"/>
      <c r="AJ18" s="442"/>
      <c r="AK18" s="442"/>
      <c r="AL18" s="442"/>
      <c r="AM18" s="442"/>
      <c r="AN18" s="442"/>
      <c r="AO18" s="442"/>
      <c r="AP18" s="442"/>
      <c r="AQ18" s="442"/>
      <c r="AR18" s="442"/>
      <c r="AS18" s="442"/>
      <c r="AT18" s="442"/>
      <c r="AU18" s="442"/>
      <c r="AV18" s="442"/>
      <c r="AW18" s="442"/>
      <c r="AX18" s="442"/>
      <c r="AY18" s="442"/>
      <c r="AZ18" s="442"/>
    </row>
    <row r="19" spans="2:52" ht="18" hidden="1" customHeight="1" outlineLevel="1">
      <c r="B19" s="434"/>
      <c r="C19" s="1002"/>
      <c r="D19" s="1003"/>
      <c r="E19" s="1003"/>
      <c r="F19" s="1004"/>
      <c r="G19" s="1005"/>
      <c r="H19" s="1006"/>
      <c r="I19" s="1006"/>
      <c r="J19" s="1006"/>
      <c r="K19" s="1007"/>
      <c r="L19" s="715"/>
      <c r="M19" s="715"/>
      <c r="N19" s="715"/>
      <c r="O19" s="715"/>
      <c r="P19" s="715"/>
      <c r="Q19" s="715"/>
      <c r="R19" s="715"/>
      <c r="S19" s="716"/>
      <c r="T19" s="717"/>
      <c r="U19" s="720">
        <f t="shared" si="1"/>
        <v>0</v>
      </c>
      <c r="V19" s="721">
        <f t="shared" si="2"/>
        <v>0</v>
      </c>
      <c r="W19" s="722">
        <f t="shared" si="3"/>
        <v>0</v>
      </c>
      <c r="X19" s="442"/>
      <c r="Y19" s="442"/>
      <c r="Z19" s="442"/>
      <c r="AA19" s="442"/>
      <c r="AB19" s="442"/>
      <c r="AC19" s="442"/>
      <c r="AD19" s="442"/>
      <c r="AE19" s="442"/>
      <c r="AF19" s="442"/>
      <c r="AG19" s="442"/>
      <c r="AH19" s="442"/>
      <c r="AI19" s="442"/>
      <c r="AJ19" s="442"/>
      <c r="AK19" s="442"/>
      <c r="AL19" s="442"/>
      <c r="AM19" s="442"/>
      <c r="AN19" s="442"/>
      <c r="AO19" s="442"/>
      <c r="AP19" s="442"/>
      <c r="AQ19" s="442"/>
      <c r="AR19" s="442"/>
      <c r="AS19" s="442"/>
      <c r="AT19" s="442"/>
      <c r="AU19" s="442"/>
      <c r="AV19" s="442"/>
      <c r="AW19" s="442"/>
      <c r="AX19" s="442"/>
      <c r="AY19" s="442"/>
      <c r="AZ19" s="442"/>
    </row>
    <row r="20" spans="2:52" ht="18" hidden="1" customHeight="1" outlineLevel="1">
      <c r="B20" s="434"/>
      <c r="C20" s="1002"/>
      <c r="D20" s="1003"/>
      <c r="E20" s="1003"/>
      <c r="F20" s="1004"/>
      <c r="G20" s="1005"/>
      <c r="H20" s="1006"/>
      <c r="I20" s="1006"/>
      <c r="J20" s="1006"/>
      <c r="K20" s="1007"/>
      <c r="L20" s="715"/>
      <c r="M20" s="715"/>
      <c r="N20" s="715"/>
      <c r="O20" s="715"/>
      <c r="P20" s="715"/>
      <c r="Q20" s="715"/>
      <c r="R20" s="715"/>
      <c r="S20" s="716"/>
      <c r="T20" s="717"/>
      <c r="U20" s="720">
        <f t="shared" si="1"/>
        <v>0</v>
      </c>
      <c r="V20" s="721">
        <f t="shared" si="2"/>
        <v>0</v>
      </c>
      <c r="W20" s="722">
        <f t="shared" si="3"/>
        <v>0</v>
      </c>
      <c r="X20" s="442"/>
      <c r="Y20" s="442"/>
      <c r="Z20" s="442"/>
      <c r="AA20" s="442"/>
      <c r="AB20" s="442"/>
      <c r="AC20" s="442"/>
      <c r="AD20" s="442"/>
      <c r="AE20" s="442"/>
      <c r="AF20" s="442"/>
      <c r="AG20" s="442"/>
      <c r="AH20" s="442"/>
      <c r="AI20" s="442"/>
      <c r="AJ20" s="442"/>
      <c r="AK20" s="442"/>
      <c r="AL20" s="442"/>
      <c r="AM20" s="442"/>
      <c r="AN20" s="442"/>
      <c r="AO20" s="442"/>
      <c r="AP20" s="442"/>
      <c r="AQ20" s="442"/>
      <c r="AR20" s="442"/>
      <c r="AS20" s="442"/>
      <c r="AT20" s="442"/>
      <c r="AU20" s="442"/>
      <c r="AV20" s="442"/>
      <c r="AW20" s="442"/>
      <c r="AX20" s="442"/>
      <c r="AY20" s="442"/>
      <c r="AZ20" s="442"/>
    </row>
    <row r="21" spans="2:52" ht="18" hidden="1" customHeight="1" outlineLevel="1">
      <c r="B21" s="434"/>
      <c r="C21" s="1002"/>
      <c r="D21" s="1003"/>
      <c r="E21" s="1003"/>
      <c r="F21" s="1004"/>
      <c r="G21" s="1005"/>
      <c r="H21" s="1006"/>
      <c r="I21" s="1006"/>
      <c r="J21" s="1006"/>
      <c r="K21" s="1007"/>
      <c r="L21" s="715"/>
      <c r="M21" s="715"/>
      <c r="N21" s="715"/>
      <c r="O21" s="715"/>
      <c r="P21" s="715"/>
      <c r="Q21" s="715"/>
      <c r="R21" s="715"/>
      <c r="S21" s="716"/>
      <c r="T21" s="717"/>
      <c r="U21" s="720">
        <f t="shared" si="1"/>
        <v>0</v>
      </c>
      <c r="V21" s="721">
        <f t="shared" si="2"/>
        <v>0</v>
      </c>
      <c r="W21" s="722">
        <f t="shared" si="3"/>
        <v>0</v>
      </c>
      <c r="X21" s="442"/>
      <c r="Y21" s="442"/>
      <c r="Z21" s="442"/>
      <c r="AA21" s="442"/>
      <c r="AB21" s="442"/>
      <c r="AC21" s="442"/>
      <c r="AD21" s="442"/>
      <c r="AE21" s="442"/>
      <c r="AF21" s="442"/>
      <c r="AG21" s="442"/>
      <c r="AH21" s="442"/>
      <c r="AI21" s="442"/>
      <c r="AJ21" s="442"/>
      <c r="AK21" s="442"/>
      <c r="AL21" s="442"/>
      <c r="AM21" s="442"/>
      <c r="AN21" s="442"/>
      <c r="AO21" s="442"/>
      <c r="AP21" s="442"/>
      <c r="AQ21" s="442"/>
      <c r="AR21" s="442"/>
      <c r="AS21" s="442"/>
      <c r="AT21" s="442"/>
      <c r="AU21" s="442"/>
      <c r="AV21" s="442"/>
      <c r="AW21" s="442"/>
      <c r="AX21" s="442"/>
      <c r="AY21" s="442"/>
      <c r="AZ21" s="442"/>
    </row>
    <row r="22" spans="2:52" ht="18" hidden="1" customHeight="1" outlineLevel="1">
      <c r="B22" s="434"/>
      <c r="C22" s="1002"/>
      <c r="D22" s="1003"/>
      <c r="E22" s="1003"/>
      <c r="F22" s="1004"/>
      <c r="G22" s="1005"/>
      <c r="H22" s="1006"/>
      <c r="I22" s="1006"/>
      <c r="J22" s="1006"/>
      <c r="K22" s="1007"/>
      <c r="L22" s="715"/>
      <c r="M22" s="715"/>
      <c r="N22" s="715"/>
      <c r="O22" s="715"/>
      <c r="P22" s="715"/>
      <c r="Q22" s="715"/>
      <c r="R22" s="715"/>
      <c r="S22" s="716"/>
      <c r="T22" s="717"/>
      <c r="U22" s="720">
        <f t="shared" si="1"/>
        <v>0</v>
      </c>
      <c r="V22" s="721">
        <f t="shared" si="2"/>
        <v>0</v>
      </c>
      <c r="W22" s="722">
        <f t="shared" si="3"/>
        <v>0</v>
      </c>
      <c r="X22" s="442"/>
      <c r="Y22" s="442"/>
      <c r="Z22" s="442"/>
      <c r="AA22" s="442"/>
      <c r="AB22" s="442"/>
      <c r="AC22" s="442"/>
      <c r="AD22" s="442"/>
      <c r="AE22" s="442"/>
      <c r="AF22" s="442"/>
      <c r="AG22" s="442"/>
      <c r="AH22" s="442"/>
      <c r="AI22" s="442"/>
      <c r="AJ22" s="442"/>
      <c r="AK22" s="442"/>
      <c r="AL22" s="442"/>
      <c r="AM22" s="442"/>
      <c r="AN22" s="442"/>
      <c r="AO22" s="442"/>
      <c r="AP22" s="442"/>
      <c r="AQ22" s="442"/>
      <c r="AR22" s="442"/>
      <c r="AS22" s="442"/>
      <c r="AT22" s="442"/>
      <c r="AU22" s="442"/>
      <c r="AV22" s="442"/>
      <c r="AW22" s="442"/>
      <c r="AX22" s="442"/>
      <c r="AY22" s="442"/>
      <c r="AZ22" s="442"/>
    </row>
    <row r="23" spans="2:52" ht="18" hidden="1" customHeight="1" outlineLevel="1">
      <c r="B23" s="434"/>
      <c r="C23" s="1002"/>
      <c r="D23" s="1003"/>
      <c r="E23" s="1003"/>
      <c r="F23" s="1004"/>
      <c r="G23" s="1005"/>
      <c r="H23" s="1006"/>
      <c r="I23" s="1006"/>
      <c r="J23" s="1006"/>
      <c r="K23" s="1007"/>
      <c r="L23" s="715"/>
      <c r="M23" s="715"/>
      <c r="N23" s="715"/>
      <c r="O23" s="715"/>
      <c r="P23" s="715"/>
      <c r="Q23" s="715"/>
      <c r="R23" s="715"/>
      <c r="S23" s="716"/>
      <c r="T23" s="717"/>
      <c r="U23" s="720">
        <f t="shared" si="1"/>
        <v>0</v>
      </c>
      <c r="V23" s="721">
        <f t="shared" si="2"/>
        <v>0</v>
      </c>
      <c r="W23" s="722">
        <f t="shared" si="3"/>
        <v>0</v>
      </c>
      <c r="X23" s="442"/>
      <c r="Y23" s="442"/>
      <c r="Z23" s="442"/>
      <c r="AA23" s="442"/>
      <c r="AB23" s="442"/>
      <c r="AC23" s="442"/>
      <c r="AD23" s="442"/>
      <c r="AE23" s="442"/>
      <c r="AF23" s="442"/>
      <c r="AG23" s="442"/>
      <c r="AH23" s="442"/>
      <c r="AI23" s="442"/>
      <c r="AJ23" s="442"/>
      <c r="AK23" s="442"/>
      <c r="AL23" s="442"/>
      <c r="AM23" s="442"/>
      <c r="AN23" s="442"/>
      <c r="AO23" s="442"/>
      <c r="AP23" s="442"/>
      <c r="AQ23" s="442"/>
      <c r="AR23" s="442"/>
      <c r="AS23" s="442"/>
      <c r="AT23" s="442"/>
      <c r="AU23" s="442"/>
      <c r="AV23" s="442"/>
      <c r="AW23" s="442"/>
      <c r="AX23" s="442"/>
      <c r="AY23" s="442"/>
      <c r="AZ23" s="442"/>
    </row>
    <row r="24" spans="2:52" ht="9.9499999999999993" hidden="1" customHeight="1" outlineLevel="1">
      <c r="B24" s="435"/>
      <c r="C24" s="437"/>
      <c r="D24" s="437"/>
      <c r="E24" s="437"/>
      <c r="F24" s="437"/>
      <c r="G24" s="436"/>
      <c r="H24" s="436"/>
      <c r="I24" s="436"/>
      <c r="J24" s="436"/>
      <c r="K24" s="436"/>
      <c r="L24" s="707"/>
      <c r="M24" s="707"/>
      <c r="N24" s="707"/>
      <c r="O24" s="707"/>
      <c r="P24" s="707"/>
      <c r="Q24" s="707"/>
      <c r="R24" s="707"/>
      <c r="S24" s="438"/>
      <c r="T24" s="439"/>
      <c r="U24" s="439"/>
      <c r="V24" s="439"/>
      <c r="W24" s="431"/>
      <c r="X24" s="442"/>
      <c r="Y24" s="442"/>
      <c r="Z24" s="442"/>
      <c r="AA24" s="442"/>
      <c r="AB24" s="442"/>
      <c r="AC24" s="442"/>
      <c r="AD24" s="442"/>
      <c r="AE24" s="442"/>
      <c r="AF24" s="442"/>
      <c r="AG24" s="442"/>
      <c r="AH24" s="442"/>
      <c r="AI24" s="442"/>
      <c r="AJ24" s="442"/>
      <c r="AK24" s="442"/>
      <c r="AL24" s="442"/>
      <c r="AM24" s="442"/>
      <c r="AN24" s="442"/>
      <c r="AO24" s="442"/>
      <c r="AP24" s="442"/>
      <c r="AQ24" s="442"/>
      <c r="AR24" s="442"/>
      <c r="AS24" s="442"/>
      <c r="AT24" s="442"/>
      <c r="AU24" s="442"/>
      <c r="AV24" s="442"/>
      <c r="AW24" s="442"/>
      <c r="AX24" s="442"/>
      <c r="AY24" s="442"/>
      <c r="AZ24" s="442"/>
    </row>
    <row r="25" spans="2:52" ht="20.100000000000001" customHeight="1" collapsed="1">
      <c r="B25" s="714">
        <f>B13+1</f>
        <v>2</v>
      </c>
      <c r="C25" s="1013"/>
      <c r="D25" s="1014"/>
      <c r="E25" s="1014"/>
      <c r="F25" s="1015"/>
      <c r="G25" s="1016"/>
      <c r="H25" s="1017"/>
      <c r="I25" s="1017"/>
      <c r="J25" s="1017"/>
      <c r="K25" s="1018"/>
      <c r="L25" s="701">
        <f t="shared" ref="L25:R25" si="4">SUM(L26:L35)</f>
        <v>0</v>
      </c>
      <c r="M25" s="702">
        <f t="shared" si="4"/>
        <v>0</v>
      </c>
      <c r="N25" s="703">
        <f t="shared" si="4"/>
        <v>0</v>
      </c>
      <c r="O25" s="703">
        <f t="shared" si="4"/>
        <v>0</v>
      </c>
      <c r="P25" s="702">
        <f t="shared" si="4"/>
        <v>0</v>
      </c>
      <c r="Q25" s="704">
        <f t="shared" si="4"/>
        <v>0</v>
      </c>
      <c r="R25" s="701">
        <f t="shared" si="4"/>
        <v>0</v>
      </c>
      <c r="S25" s="705">
        <v>1</v>
      </c>
      <c r="T25" s="706">
        <f>(S26*T26)+(S27*T27)+(S28*T28)+(S29*T29)+(S30*T30)+(S31*T31)+(S32*T32)+(S33*T33)+(S34*T34)+(S35*T35)</f>
        <v>0</v>
      </c>
      <c r="U25" s="665">
        <f t="shared" ref="U25:U35" si="5">S25*T25*(1+MGKZ)*(1+Gewinn)*(1+Sicherheit)</f>
        <v>0</v>
      </c>
      <c r="V25" s="643">
        <f t="shared" ref="V25:V35" si="6">R25*Fertigung</f>
        <v>0</v>
      </c>
      <c r="W25" s="50">
        <f t="shared" ref="W25:W35" si="7">L25*$E$6+M25*$M$6+N25*$M$7+O25*$M$8+P25*$E$7+Q25*$M$9+U25+V25</f>
        <v>0</v>
      </c>
      <c r="X25" s="442"/>
      <c r="Y25" s="442"/>
      <c r="Z25" s="442"/>
      <c r="AA25" s="442"/>
      <c r="AB25" s="442"/>
      <c r="AC25" s="442"/>
      <c r="AD25" s="442"/>
      <c r="AE25" s="442"/>
      <c r="AF25" s="442"/>
      <c r="AG25" s="442"/>
      <c r="AH25" s="442"/>
      <c r="AI25" s="442"/>
      <c r="AJ25" s="442"/>
      <c r="AK25" s="442"/>
      <c r="AL25" s="442"/>
      <c r="AM25" s="442"/>
      <c r="AN25" s="442"/>
      <c r="AO25" s="442"/>
      <c r="AP25" s="442"/>
      <c r="AQ25" s="442"/>
      <c r="AR25" s="442"/>
      <c r="AS25" s="442"/>
      <c r="AT25" s="442"/>
      <c r="AU25" s="442"/>
      <c r="AV25" s="442"/>
      <c r="AW25" s="442"/>
      <c r="AX25" s="442"/>
      <c r="AY25" s="442"/>
      <c r="AZ25" s="442"/>
    </row>
    <row r="26" spans="2:52" ht="18" hidden="1" customHeight="1" outlineLevel="1">
      <c r="B26" s="433"/>
      <c r="C26" s="1002"/>
      <c r="D26" s="1003"/>
      <c r="E26" s="1003"/>
      <c r="F26" s="1004"/>
      <c r="G26" s="1005"/>
      <c r="H26" s="1006"/>
      <c r="I26" s="1006"/>
      <c r="J26" s="1006"/>
      <c r="K26" s="1007"/>
      <c r="L26" s="715"/>
      <c r="M26" s="715"/>
      <c r="N26" s="715"/>
      <c r="O26" s="715"/>
      <c r="P26" s="715"/>
      <c r="Q26" s="715"/>
      <c r="R26" s="715"/>
      <c r="S26" s="716"/>
      <c r="T26" s="717"/>
      <c r="U26" s="720">
        <f t="shared" si="5"/>
        <v>0</v>
      </c>
      <c r="V26" s="721">
        <f t="shared" si="6"/>
        <v>0</v>
      </c>
      <c r="W26" s="722">
        <f t="shared" si="7"/>
        <v>0</v>
      </c>
      <c r="X26" s="442"/>
      <c r="Y26" s="442"/>
      <c r="Z26" s="442"/>
      <c r="AA26" s="442"/>
      <c r="AB26" s="442"/>
      <c r="AC26" s="442"/>
      <c r="AD26" s="442"/>
      <c r="AE26" s="442"/>
      <c r="AF26" s="442"/>
      <c r="AG26" s="442"/>
      <c r="AH26" s="442"/>
      <c r="AI26" s="442"/>
      <c r="AJ26" s="442"/>
      <c r="AK26" s="442"/>
      <c r="AL26" s="442"/>
      <c r="AM26" s="442"/>
      <c r="AN26" s="442"/>
      <c r="AO26" s="442"/>
      <c r="AP26" s="442"/>
      <c r="AQ26" s="442"/>
      <c r="AR26" s="442"/>
      <c r="AS26" s="442"/>
      <c r="AT26" s="442"/>
      <c r="AU26" s="442"/>
      <c r="AV26" s="442"/>
      <c r="AW26" s="442"/>
      <c r="AX26" s="442"/>
      <c r="AY26" s="442"/>
      <c r="AZ26" s="442"/>
    </row>
    <row r="27" spans="2:52" ht="18" hidden="1" customHeight="1" outlineLevel="1">
      <c r="B27" s="434"/>
      <c r="C27" s="1002"/>
      <c r="D27" s="1003"/>
      <c r="E27" s="1003"/>
      <c r="F27" s="1004"/>
      <c r="G27" s="1005"/>
      <c r="H27" s="1006"/>
      <c r="I27" s="1006"/>
      <c r="J27" s="1006"/>
      <c r="K27" s="1007"/>
      <c r="L27" s="715"/>
      <c r="M27" s="715"/>
      <c r="N27" s="715"/>
      <c r="O27" s="715"/>
      <c r="P27" s="715"/>
      <c r="Q27" s="715"/>
      <c r="R27" s="715"/>
      <c r="S27" s="716"/>
      <c r="T27" s="717"/>
      <c r="U27" s="720">
        <f t="shared" si="5"/>
        <v>0</v>
      </c>
      <c r="V27" s="721">
        <f t="shared" si="6"/>
        <v>0</v>
      </c>
      <c r="W27" s="722">
        <f t="shared" si="7"/>
        <v>0</v>
      </c>
      <c r="X27" s="442"/>
      <c r="Y27" s="442"/>
      <c r="Z27" s="442"/>
      <c r="AA27" s="442"/>
      <c r="AB27" s="442"/>
      <c r="AC27" s="442"/>
      <c r="AD27" s="442"/>
      <c r="AE27" s="442"/>
      <c r="AF27" s="442"/>
      <c r="AG27" s="442"/>
      <c r="AH27" s="442"/>
      <c r="AI27" s="442"/>
      <c r="AJ27" s="442"/>
      <c r="AK27" s="442"/>
      <c r="AL27" s="442"/>
      <c r="AM27" s="442"/>
      <c r="AN27" s="442"/>
      <c r="AO27" s="442"/>
      <c r="AP27" s="442"/>
      <c r="AQ27" s="442"/>
      <c r="AR27" s="442"/>
      <c r="AS27" s="442"/>
      <c r="AT27" s="442"/>
      <c r="AU27" s="442"/>
      <c r="AV27" s="442"/>
      <c r="AW27" s="442"/>
      <c r="AX27" s="442"/>
      <c r="AY27" s="442"/>
      <c r="AZ27" s="442"/>
    </row>
    <row r="28" spans="2:52" ht="18" hidden="1" customHeight="1" outlineLevel="1">
      <c r="B28" s="434"/>
      <c r="C28" s="1002"/>
      <c r="D28" s="1003"/>
      <c r="E28" s="1003"/>
      <c r="F28" s="1004"/>
      <c r="G28" s="1005"/>
      <c r="H28" s="1006"/>
      <c r="I28" s="1006"/>
      <c r="J28" s="1006"/>
      <c r="K28" s="1007"/>
      <c r="L28" s="715"/>
      <c r="M28" s="715"/>
      <c r="N28" s="715"/>
      <c r="O28" s="715"/>
      <c r="P28" s="715"/>
      <c r="Q28" s="715"/>
      <c r="R28" s="715"/>
      <c r="S28" s="716"/>
      <c r="T28" s="717"/>
      <c r="U28" s="720">
        <f t="shared" si="5"/>
        <v>0</v>
      </c>
      <c r="V28" s="721">
        <f t="shared" si="6"/>
        <v>0</v>
      </c>
      <c r="W28" s="722">
        <f t="shared" si="7"/>
        <v>0</v>
      </c>
      <c r="X28" s="442"/>
      <c r="Y28" s="442"/>
      <c r="Z28" s="442"/>
      <c r="AA28" s="442"/>
      <c r="AB28" s="442"/>
      <c r="AC28" s="442"/>
      <c r="AD28" s="442"/>
      <c r="AE28" s="442"/>
      <c r="AF28" s="442"/>
      <c r="AG28" s="442"/>
      <c r="AH28" s="442"/>
      <c r="AI28" s="442"/>
      <c r="AJ28" s="442"/>
      <c r="AK28" s="442"/>
      <c r="AL28" s="442"/>
      <c r="AM28" s="442"/>
      <c r="AN28" s="442"/>
      <c r="AO28" s="442"/>
      <c r="AP28" s="442"/>
      <c r="AQ28" s="442"/>
      <c r="AR28" s="442"/>
      <c r="AS28" s="442"/>
      <c r="AT28" s="442"/>
      <c r="AU28" s="442"/>
      <c r="AV28" s="442"/>
      <c r="AW28" s="442"/>
      <c r="AX28" s="442"/>
      <c r="AY28" s="442"/>
      <c r="AZ28" s="442"/>
    </row>
    <row r="29" spans="2:52" ht="18" hidden="1" customHeight="1" outlineLevel="1">
      <c r="B29" s="434"/>
      <c r="C29" s="1002"/>
      <c r="D29" s="1003"/>
      <c r="E29" s="1003"/>
      <c r="F29" s="1004"/>
      <c r="G29" s="1005"/>
      <c r="H29" s="1006"/>
      <c r="I29" s="1006"/>
      <c r="J29" s="1006"/>
      <c r="K29" s="1007"/>
      <c r="L29" s="715"/>
      <c r="M29" s="715"/>
      <c r="N29" s="715"/>
      <c r="O29" s="715"/>
      <c r="P29" s="715"/>
      <c r="Q29" s="715"/>
      <c r="R29" s="715"/>
      <c r="S29" s="716"/>
      <c r="T29" s="717"/>
      <c r="U29" s="720">
        <f t="shared" si="5"/>
        <v>0</v>
      </c>
      <c r="V29" s="721">
        <f t="shared" si="6"/>
        <v>0</v>
      </c>
      <c r="W29" s="722">
        <f t="shared" si="7"/>
        <v>0</v>
      </c>
      <c r="X29" s="442"/>
      <c r="Y29" s="442"/>
      <c r="Z29" s="442"/>
      <c r="AA29" s="442"/>
      <c r="AB29" s="442"/>
      <c r="AC29" s="442"/>
      <c r="AD29" s="442"/>
      <c r="AE29" s="442"/>
      <c r="AF29" s="442"/>
      <c r="AG29" s="442"/>
      <c r="AH29" s="442"/>
      <c r="AI29" s="442"/>
      <c r="AJ29" s="442"/>
      <c r="AK29" s="442"/>
      <c r="AL29" s="442"/>
      <c r="AM29" s="442"/>
      <c r="AN29" s="442"/>
      <c r="AO29" s="442"/>
      <c r="AP29" s="442"/>
      <c r="AQ29" s="442"/>
      <c r="AR29" s="442"/>
      <c r="AS29" s="442"/>
      <c r="AT29" s="442"/>
      <c r="AU29" s="442"/>
      <c r="AV29" s="442"/>
      <c r="AW29" s="442"/>
      <c r="AX29" s="442"/>
      <c r="AY29" s="442"/>
      <c r="AZ29" s="442"/>
    </row>
    <row r="30" spans="2:52" ht="18" hidden="1" customHeight="1" outlineLevel="1">
      <c r="B30" s="434"/>
      <c r="C30" s="1002"/>
      <c r="D30" s="1003"/>
      <c r="E30" s="1003"/>
      <c r="F30" s="1004"/>
      <c r="G30" s="1005"/>
      <c r="H30" s="1006"/>
      <c r="I30" s="1006"/>
      <c r="J30" s="1006"/>
      <c r="K30" s="1007"/>
      <c r="L30" s="715"/>
      <c r="M30" s="715"/>
      <c r="N30" s="715"/>
      <c r="O30" s="715"/>
      <c r="P30" s="715"/>
      <c r="Q30" s="715"/>
      <c r="R30" s="715"/>
      <c r="S30" s="716"/>
      <c r="T30" s="717"/>
      <c r="U30" s="720">
        <f t="shared" si="5"/>
        <v>0</v>
      </c>
      <c r="V30" s="721">
        <f t="shared" si="6"/>
        <v>0</v>
      </c>
      <c r="W30" s="722">
        <f t="shared" si="7"/>
        <v>0</v>
      </c>
      <c r="X30" s="442"/>
      <c r="Y30" s="442"/>
      <c r="Z30" s="442"/>
      <c r="AA30" s="442"/>
      <c r="AB30" s="442"/>
      <c r="AC30" s="442"/>
      <c r="AD30" s="442"/>
      <c r="AE30" s="442"/>
      <c r="AF30" s="442"/>
      <c r="AG30" s="442"/>
      <c r="AH30" s="442"/>
      <c r="AI30" s="442"/>
      <c r="AJ30" s="442"/>
      <c r="AK30" s="442"/>
      <c r="AL30" s="442"/>
      <c r="AM30" s="442"/>
      <c r="AN30" s="442"/>
      <c r="AO30" s="442"/>
      <c r="AP30" s="442"/>
      <c r="AQ30" s="442"/>
      <c r="AR30" s="442"/>
      <c r="AS30" s="442"/>
      <c r="AT30" s="442"/>
      <c r="AU30" s="442"/>
      <c r="AV30" s="442"/>
      <c r="AW30" s="442"/>
      <c r="AX30" s="442"/>
      <c r="AY30" s="442"/>
      <c r="AZ30" s="442"/>
    </row>
    <row r="31" spans="2:52" ht="18" hidden="1" customHeight="1" outlineLevel="1">
      <c r="B31" s="434"/>
      <c r="C31" s="1002"/>
      <c r="D31" s="1003"/>
      <c r="E31" s="1003"/>
      <c r="F31" s="1004"/>
      <c r="G31" s="1005"/>
      <c r="H31" s="1006"/>
      <c r="I31" s="1006"/>
      <c r="J31" s="1006"/>
      <c r="K31" s="1007"/>
      <c r="L31" s="715"/>
      <c r="M31" s="715"/>
      <c r="N31" s="715"/>
      <c r="O31" s="715"/>
      <c r="P31" s="715"/>
      <c r="Q31" s="715"/>
      <c r="R31" s="715"/>
      <c r="S31" s="716"/>
      <c r="T31" s="717"/>
      <c r="U31" s="720">
        <f t="shared" si="5"/>
        <v>0</v>
      </c>
      <c r="V31" s="721">
        <f t="shared" si="6"/>
        <v>0</v>
      </c>
      <c r="W31" s="722">
        <f t="shared" si="7"/>
        <v>0</v>
      </c>
      <c r="X31" s="442"/>
      <c r="Y31" s="442"/>
      <c r="Z31" s="442"/>
      <c r="AA31" s="442"/>
      <c r="AB31" s="442"/>
      <c r="AC31" s="442"/>
      <c r="AD31" s="442"/>
      <c r="AE31" s="442"/>
      <c r="AF31" s="442"/>
      <c r="AG31" s="442"/>
      <c r="AH31" s="442"/>
      <c r="AI31" s="442"/>
      <c r="AJ31" s="442"/>
      <c r="AK31" s="442"/>
      <c r="AL31" s="442"/>
      <c r="AM31" s="442"/>
      <c r="AN31" s="442"/>
      <c r="AO31" s="442"/>
      <c r="AP31" s="442"/>
      <c r="AQ31" s="442"/>
      <c r="AR31" s="442"/>
      <c r="AS31" s="442"/>
      <c r="AT31" s="442"/>
      <c r="AU31" s="442"/>
      <c r="AV31" s="442"/>
      <c r="AW31" s="442"/>
      <c r="AX31" s="442"/>
      <c r="AY31" s="442"/>
      <c r="AZ31" s="442"/>
    </row>
    <row r="32" spans="2:52" ht="18" hidden="1" customHeight="1" outlineLevel="1">
      <c r="B32" s="434"/>
      <c r="C32" s="1002"/>
      <c r="D32" s="1003"/>
      <c r="E32" s="1003"/>
      <c r="F32" s="1004"/>
      <c r="G32" s="1005"/>
      <c r="H32" s="1006"/>
      <c r="I32" s="1006"/>
      <c r="J32" s="1006"/>
      <c r="K32" s="1007"/>
      <c r="L32" s="715"/>
      <c r="M32" s="715"/>
      <c r="N32" s="715"/>
      <c r="O32" s="715"/>
      <c r="P32" s="715"/>
      <c r="Q32" s="715"/>
      <c r="R32" s="715"/>
      <c r="S32" s="716"/>
      <c r="T32" s="717"/>
      <c r="U32" s="720">
        <f t="shared" si="5"/>
        <v>0</v>
      </c>
      <c r="V32" s="721">
        <f t="shared" si="6"/>
        <v>0</v>
      </c>
      <c r="W32" s="722">
        <f t="shared" si="7"/>
        <v>0</v>
      </c>
      <c r="X32" s="442"/>
      <c r="Y32" s="442"/>
      <c r="Z32" s="442"/>
      <c r="AA32" s="442"/>
      <c r="AB32" s="442"/>
      <c r="AC32" s="442"/>
      <c r="AD32" s="442"/>
      <c r="AE32" s="442"/>
      <c r="AF32" s="442"/>
      <c r="AG32" s="442"/>
      <c r="AH32" s="442"/>
      <c r="AI32" s="442"/>
      <c r="AJ32" s="442"/>
      <c r="AK32" s="442"/>
      <c r="AL32" s="442"/>
      <c r="AM32" s="442"/>
      <c r="AN32" s="442"/>
      <c r="AO32" s="442"/>
      <c r="AP32" s="442"/>
      <c r="AQ32" s="442"/>
      <c r="AR32" s="442"/>
      <c r="AS32" s="442"/>
      <c r="AT32" s="442"/>
      <c r="AU32" s="442"/>
      <c r="AV32" s="442"/>
      <c r="AW32" s="442"/>
      <c r="AX32" s="442"/>
      <c r="AY32" s="442"/>
      <c r="AZ32" s="442"/>
    </row>
    <row r="33" spans="2:52" ht="18" hidden="1" customHeight="1" outlineLevel="1">
      <c r="B33" s="434"/>
      <c r="C33" s="1002"/>
      <c r="D33" s="1003"/>
      <c r="E33" s="1003"/>
      <c r="F33" s="1004"/>
      <c r="G33" s="1005"/>
      <c r="H33" s="1006"/>
      <c r="I33" s="1006"/>
      <c r="J33" s="1006"/>
      <c r="K33" s="1007"/>
      <c r="L33" s="715"/>
      <c r="M33" s="715"/>
      <c r="N33" s="715"/>
      <c r="O33" s="715"/>
      <c r="P33" s="715"/>
      <c r="Q33" s="715"/>
      <c r="R33" s="715"/>
      <c r="S33" s="716"/>
      <c r="T33" s="717"/>
      <c r="U33" s="720">
        <f t="shared" si="5"/>
        <v>0</v>
      </c>
      <c r="V33" s="721">
        <f t="shared" si="6"/>
        <v>0</v>
      </c>
      <c r="W33" s="722">
        <f t="shared" si="7"/>
        <v>0</v>
      </c>
      <c r="X33" s="442"/>
      <c r="Y33" s="442"/>
      <c r="Z33" s="442"/>
      <c r="AA33" s="442"/>
      <c r="AB33" s="442"/>
      <c r="AC33" s="442"/>
      <c r="AD33" s="442"/>
      <c r="AE33" s="442"/>
      <c r="AF33" s="442"/>
      <c r="AG33" s="442"/>
      <c r="AH33" s="442"/>
      <c r="AI33" s="442"/>
      <c r="AJ33" s="442"/>
      <c r="AK33" s="442"/>
      <c r="AL33" s="442"/>
      <c r="AM33" s="442"/>
      <c r="AN33" s="442"/>
      <c r="AO33" s="442"/>
      <c r="AP33" s="442"/>
      <c r="AQ33" s="442"/>
      <c r="AR33" s="442"/>
      <c r="AS33" s="442"/>
      <c r="AT33" s="442"/>
      <c r="AU33" s="442"/>
      <c r="AV33" s="442"/>
      <c r="AW33" s="442"/>
      <c r="AX33" s="442"/>
      <c r="AY33" s="442"/>
      <c r="AZ33" s="442"/>
    </row>
    <row r="34" spans="2:52" ht="18" hidden="1" customHeight="1" outlineLevel="1">
      <c r="B34" s="434"/>
      <c r="C34" s="1002"/>
      <c r="D34" s="1003"/>
      <c r="E34" s="1003"/>
      <c r="F34" s="1004"/>
      <c r="G34" s="1005"/>
      <c r="H34" s="1006"/>
      <c r="I34" s="1006"/>
      <c r="J34" s="1006"/>
      <c r="K34" s="1007"/>
      <c r="L34" s="715"/>
      <c r="M34" s="715"/>
      <c r="N34" s="715"/>
      <c r="O34" s="715"/>
      <c r="P34" s="715"/>
      <c r="Q34" s="715"/>
      <c r="R34" s="715"/>
      <c r="S34" s="716"/>
      <c r="T34" s="717"/>
      <c r="U34" s="720">
        <f t="shared" si="5"/>
        <v>0</v>
      </c>
      <c r="V34" s="721">
        <f t="shared" si="6"/>
        <v>0</v>
      </c>
      <c r="W34" s="722">
        <f t="shared" si="7"/>
        <v>0</v>
      </c>
      <c r="X34" s="442"/>
      <c r="Y34" s="442"/>
      <c r="Z34" s="442"/>
      <c r="AA34" s="442"/>
      <c r="AB34" s="442"/>
      <c r="AC34" s="442"/>
      <c r="AD34" s="442"/>
      <c r="AE34" s="442"/>
      <c r="AF34" s="442"/>
      <c r="AG34" s="442"/>
      <c r="AH34" s="442"/>
      <c r="AI34" s="442"/>
      <c r="AJ34" s="442"/>
      <c r="AK34" s="442"/>
      <c r="AL34" s="442"/>
      <c r="AM34" s="442"/>
      <c r="AN34" s="442"/>
      <c r="AO34" s="442"/>
      <c r="AP34" s="442"/>
      <c r="AQ34" s="442"/>
      <c r="AR34" s="442"/>
      <c r="AS34" s="442"/>
      <c r="AT34" s="442"/>
      <c r="AU34" s="442"/>
      <c r="AV34" s="442"/>
      <c r="AW34" s="442"/>
      <c r="AX34" s="442"/>
      <c r="AY34" s="442"/>
      <c r="AZ34" s="442"/>
    </row>
    <row r="35" spans="2:52" ht="18" hidden="1" customHeight="1" outlineLevel="1">
      <c r="B35" s="434"/>
      <c r="C35" s="1002"/>
      <c r="D35" s="1003"/>
      <c r="E35" s="1003"/>
      <c r="F35" s="1004"/>
      <c r="G35" s="1005"/>
      <c r="H35" s="1006"/>
      <c r="I35" s="1006"/>
      <c r="J35" s="1006"/>
      <c r="K35" s="1007"/>
      <c r="L35" s="715"/>
      <c r="M35" s="715"/>
      <c r="N35" s="715"/>
      <c r="O35" s="715"/>
      <c r="P35" s="715"/>
      <c r="Q35" s="715"/>
      <c r="R35" s="715"/>
      <c r="S35" s="716"/>
      <c r="T35" s="717"/>
      <c r="U35" s="720">
        <f t="shared" si="5"/>
        <v>0</v>
      </c>
      <c r="V35" s="721">
        <f t="shared" si="6"/>
        <v>0</v>
      </c>
      <c r="W35" s="722">
        <f t="shared" si="7"/>
        <v>0</v>
      </c>
      <c r="X35" s="442"/>
      <c r="Y35" s="442"/>
      <c r="Z35" s="442"/>
      <c r="AA35" s="442"/>
      <c r="AB35" s="442"/>
      <c r="AC35" s="442"/>
      <c r="AD35" s="442"/>
      <c r="AE35" s="442"/>
      <c r="AF35" s="442"/>
      <c r="AG35" s="442"/>
      <c r="AH35" s="442"/>
      <c r="AI35" s="442"/>
      <c r="AJ35" s="442"/>
      <c r="AK35" s="442"/>
      <c r="AL35" s="442"/>
      <c r="AM35" s="442"/>
      <c r="AN35" s="442"/>
      <c r="AO35" s="442"/>
      <c r="AP35" s="442"/>
      <c r="AQ35" s="442"/>
      <c r="AR35" s="442"/>
      <c r="AS35" s="442"/>
      <c r="AT35" s="442"/>
      <c r="AU35" s="442"/>
      <c r="AV35" s="442"/>
      <c r="AW35" s="442"/>
      <c r="AX35" s="442"/>
      <c r="AY35" s="442"/>
      <c r="AZ35" s="442"/>
    </row>
    <row r="36" spans="2:52" ht="9.9499999999999993" hidden="1" customHeight="1" outlineLevel="1">
      <c r="B36" s="435"/>
      <c r="C36" s="437"/>
      <c r="D36" s="437"/>
      <c r="E36" s="437"/>
      <c r="F36" s="437"/>
      <c r="G36" s="436"/>
      <c r="H36" s="436"/>
      <c r="I36" s="436"/>
      <c r="J36" s="436"/>
      <c r="K36" s="436"/>
      <c r="L36" s="438"/>
      <c r="M36" s="438"/>
      <c r="N36" s="438"/>
      <c r="O36" s="438"/>
      <c r="P36" s="438"/>
      <c r="Q36" s="438"/>
      <c r="R36" s="438"/>
      <c r="S36" s="438"/>
      <c r="T36" s="439"/>
      <c r="U36" s="439"/>
      <c r="V36" s="439"/>
      <c r="W36" s="431"/>
      <c r="X36" s="442"/>
      <c r="Y36" s="442"/>
      <c r="Z36" s="442"/>
      <c r="AA36" s="442"/>
      <c r="AB36" s="442"/>
      <c r="AC36" s="442"/>
      <c r="AD36" s="442"/>
      <c r="AE36" s="442"/>
      <c r="AF36" s="442"/>
      <c r="AG36" s="442"/>
      <c r="AH36" s="442"/>
      <c r="AI36" s="442"/>
      <c r="AJ36" s="442"/>
      <c r="AK36" s="442"/>
      <c r="AL36" s="442"/>
      <c r="AM36" s="442"/>
      <c r="AN36" s="442"/>
      <c r="AO36" s="442"/>
      <c r="AP36" s="442"/>
      <c r="AQ36" s="442"/>
      <c r="AR36" s="442"/>
      <c r="AS36" s="442"/>
      <c r="AT36" s="442"/>
      <c r="AU36" s="442"/>
      <c r="AV36" s="442"/>
      <c r="AW36" s="442"/>
      <c r="AX36" s="442"/>
      <c r="AY36" s="442"/>
      <c r="AZ36" s="442"/>
    </row>
    <row r="37" spans="2:52" ht="20.100000000000001" customHeight="1" collapsed="1">
      <c r="B37" s="714">
        <f>B25+1</f>
        <v>3</v>
      </c>
      <c r="C37" s="1013"/>
      <c r="D37" s="1014"/>
      <c r="E37" s="1014"/>
      <c r="F37" s="1015"/>
      <c r="G37" s="1016"/>
      <c r="H37" s="1017"/>
      <c r="I37" s="1017"/>
      <c r="J37" s="1017"/>
      <c r="K37" s="1018"/>
      <c r="L37" s="701">
        <f t="shared" ref="L37:R37" si="8">SUM(L38:L47)</f>
        <v>0</v>
      </c>
      <c r="M37" s="702">
        <f t="shared" si="8"/>
        <v>0</v>
      </c>
      <c r="N37" s="703">
        <f t="shared" si="8"/>
        <v>0</v>
      </c>
      <c r="O37" s="703">
        <f t="shared" si="8"/>
        <v>0</v>
      </c>
      <c r="P37" s="702">
        <f t="shared" si="8"/>
        <v>0</v>
      </c>
      <c r="Q37" s="704">
        <f t="shared" si="8"/>
        <v>0</v>
      </c>
      <c r="R37" s="701">
        <f t="shared" si="8"/>
        <v>0</v>
      </c>
      <c r="S37" s="705">
        <v>1</v>
      </c>
      <c r="T37" s="706">
        <f>(S38*T38)+(S39*T39)+(S40*T40)+(S41*T41)+(S42*T42)+(S43*T43)+(S44*T44)+(S45*T45)+(S46*T46)+(S47*T47)</f>
        <v>0</v>
      </c>
      <c r="U37" s="665">
        <f t="shared" ref="U37:U47" si="9">S37*T37*(1+MGKZ)*(1+Gewinn)*(1+Sicherheit)</f>
        <v>0</v>
      </c>
      <c r="V37" s="643">
        <f t="shared" ref="V37:V47" si="10">R37*Fertigung</f>
        <v>0</v>
      </c>
      <c r="W37" s="50">
        <f t="shared" ref="W37:W47" si="11">L37*$E$6+M37*$M$6+N37*$M$7+O37*$M$8+P37*$E$7+Q37*$M$9+U37+V37</f>
        <v>0</v>
      </c>
      <c r="X37" s="442"/>
      <c r="Y37" s="442"/>
      <c r="Z37" s="442"/>
      <c r="AA37" s="442"/>
      <c r="AB37" s="442"/>
      <c r="AC37" s="442"/>
      <c r="AD37" s="442"/>
      <c r="AE37" s="442"/>
      <c r="AF37" s="442"/>
      <c r="AG37" s="442"/>
      <c r="AH37" s="442"/>
      <c r="AI37" s="442"/>
      <c r="AJ37" s="442"/>
      <c r="AK37" s="442"/>
      <c r="AL37" s="442"/>
      <c r="AM37" s="442"/>
      <c r="AN37" s="442"/>
      <c r="AO37" s="442"/>
      <c r="AP37" s="442"/>
      <c r="AQ37" s="442"/>
      <c r="AR37" s="442"/>
      <c r="AS37" s="442"/>
      <c r="AT37" s="442"/>
      <c r="AU37" s="442"/>
      <c r="AV37" s="442"/>
      <c r="AW37" s="442"/>
      <c r="AX37" s="442"/>
      <c r="AY37" s="442"/>
      <c r="AZ37" s="442"/>
    </row>
    <row r="38" spans="2:52" ht="20.100000000000001" hidden="1" customHeight="1" outlineLevel="1">
      <c r="B38" s="433"/>
      <c r="C38" s="1002"/>
      <c r="D38" s="1003"/>
      <c r="E38" s="1003"/>
      <c r="F38" s="1004"/>
      <c r="G38" s="1005"/>
      <c r="H38" s="1006"/>
      <c r="I38" s="1006"/>
      <c r="J38" s="1006"/>
      <c r="K38" s="1007"/>
      <c r="L38" s="715"/>
      <c r="M38" s="715"/>
      <c r="N38" s="715"/>
      <c r="O38" s="715"/>
      <c r="P38" s="715"/>
      <c r="Q38" s="715"/>
      <c r="R38" s="715"/>
      <c r="S38" s="716"/>
      <c r="T38" s="717"/>
      <c r="U38" s="720">
        <f t="shared" si="9"/>
        <v>0</v>
      </c>
      <c r="V38" s="721">
        <f t="shared" si="10"/>
        <v>0</v>
      </c>
      <c r="W38" s="722">
        <f t="shared" si="11"/>
        <v>0</v>
      </c>
      <c r="X38" s="442"/>
      <c r="Y38" s="442"/>
      <c r="Z38" s="442"/>
      <c r="AA38" s="442"/>
      <c r="AB38" s="442"/>
      <c r="AC38" s="442"/>
      <c r="AD38" s="442"/>
      <c r="AE38" s="442"/>
      <c r="AF38" s="442"/>
      <c r="AG38" s="442"/>
      <c r="AH38" s="442"/>
      <c r="AI38" s="442"/>
      <c r="AJ38" s="442"/>
      <c r="AK38" s="442"/>
      <c r="AL38" s="442"/>
      <c r="AM38" s="442"/>
      <c r="AN38" s="442"/>
      <c r="AO38" s="442"/>
      <c r="AP38" s="442"/>
      <c r="AQ38" s="442"/>
      <c r="AR38" s="442"/>
      <c r="AS38" s="442"/>
      <c r="AT38" s="442"/>
      <c r="AU38" s="442"/>
      <c r="AV38" s="442"/>
      <c r="AW38" s="442"/>
      <c r="AX38" s="442"/>
      <c r="AY38" s="442"/>
      <c r="AZ38" s="442"/>
    </row>
    <row r="39" spans="2:52" ht="20.100000000000001" hidden="1" customHeight="1" outlineLevel="1">
      <c r="B39" s="434"/>
      <c r="C39" s="1002"/>
      <c r="D39" s="1003"/>
      <c r="E39" s="1003"/>
      <c r="F39" s="1004"/>
      <c r="G39" s="1005"/>
      <c r="H39" s="1006"/>
      <c r="I39" s="1006"/>
      <c r="J39" s="1006"/>
      <c r="K39" s="1007"/>
      <c r="L39" s="715"/>
      <c r="M39" s="715"/>
      <c r="N39" s="715"/>
      <c r="O39" s="715"/>
      <c r="P39" s="715"/>
      <c r="Q39" s="715"/>
      <c r="R39" s="715"/>
      <c r="S39" s="716"/>
      <c r="T39" s="717"/>
      <c r="U39" s="720">
        <f t="shared" si="9"/>
        <v>0</v>
      </c>
      <c r="V39" s="721">
        <f t="shared" si="10"/>
        <v>0</v>
      </c>
      <c r="W39" s="722">
        <f t="shared" si="11"/>
        <v>0</v>
      </c>
      <c r="X39" s="442"/>
      <c r="Y39" s="442"/>
      <c r="Z39" s="442"/>
      <c r="AA39" s="442"/>
      <c r="AB39" s="442"/>
      <c r="AC39" s="442"/>
      <c r="AD39" s="442"/>
      <c r="AE39" s="442"/>
      <c r="AF39" s="442"/>
      <c r="AG39" s="442"/>
      <c r="AH39" s="442"/>
      <c r="AI39" s="442"/>
      <c r="AJ39" s="442"/>
      <c r="AK39" s="442"/>
      <c r="AL39" s="442"/>
      <c r="AM39" s="442"/>
      <c r="AN39" s="442"/>
      <c r="AO39" s="442"/>
      <c r="AP39" s="442"/>
      <c r="AQ39" s="442"/>
      <c r="AR39" s="442"/>
      <c r="AS39" s="442"/>
      <c r="AT39" s="442"/>
      <c r="AU39" s="442"/>
      <c r="AV39" s="442"/>
      <c r="AW39" s="442"/>
      <c r="AX39" s="442"/>
      <c r="AY39" s="442"/>
      <c r="AZ39" s="442"/>
    </row>
    <row r="40" spans="2:52" ht="20.100000000000001" hidden="1" customHeight="1" outlineLevel="1">
      <c r="B40" s="434"/>
      <c r="C40" s="1002"/>
      <c r="D40" s="1003"/>
      <c r="E40" s="1003"/>
      <c r="F40" s="1004"/>
      <c r="G40" s="1005"/>
      <c r="H40" s="1006"/>
      <c r="I40" s="1006"/>
      <c r="J40" s="1006"/>
      <c r="K40" s="1007"/>
      <c r="L40" s="715"/>
      <c r="M40" s="715"/>
      <c r="N40" s="715"/>
      <c r="O40" s="715"/>
      <c r="P40" s="715"/>
      <c r="Q40" s="715"/>
      <c r="R40" s="715"/>
      <c r="S40" s="716"/>
      <c r="T40" s="717"/>
      <c r="U40" s="720">
        <f t="shared" si="9"/>
        <v>0</v>
      </c>
      <c r="V40" s="721">
        <f t="shared" si="10"/>
        <v>0</v>
      </c>
      <c r="W40" s="722">
        <f t="shared" si="11"/>
        <v>0</v>
      </c>
      <c r="X40" s="442"/>
      <c r="Y40" s="442"/>
      <c r="Z40" s="442"/>
      <c r="AA40" s="442"/>
      <c r="AB40" s="442"/>
      <c r="AC40" s="442"/>
      <c r="AD40" s="442"/>
      <c r="AE40" s="442"/>
      <c r="AF40" s="442"/>
      <c r="AG40" s="442"/>
      <c r="AH40" s="442"/>
      <c r="AI40" s="442"/>
      <c r="AJ40" s="442"/>
      <c r="AK40" s="442"/>
      <c r="AL40" s="442"/>
      <c r="AM40" s="442"/>
      <c r="AN40" s="442"/>
      <c r="AO40" s="442"/>
      <c r="AP40" s="442"/>
      <c r="AQ40" s="442"/>
      <c r="AR40" s="442"/>
      <c r="AS40" s="442"/>
      <c r="AT40" s="442"/>
      <c r="AU40" s="442"/>
      <c r="AV40" s="442"/>
      <c r="AW40" s="442"/>
      <c r="AX40" s="442"/>
      <c r="AY40" s="442"/>
      <c r="AZ40" s="442"/>
    </row>
    <row r="41" spans="2:52" ht="20.100000000000001" hidden="1" customHeight="1" outlineLevel="1">
      <c r="B41" s="434"/>
      <c r="C41" s="1002"/>
      <c r="D41" s="1003"/>
      <c r="E41" s="1003"/>
      <c r="F41" s="1004"/>
      <c r="G41" s="1005"/>
      <c r="H41" s="1006"/>
      <c r="I41" s="1006"/>
      <c r="J41" s="1006"/>
      <c r="K41" s="1007"/>
      <c r="L41" s="715"/>
      <c r="M41" s="715"/>
      <c r="N41" s="715"/>
      <c r="O41" s="715"/>
      <c r="P41" s="715"/>
      <c r="Q41" s="715"/>
      <c r="R41" s="715"/>
      <c r="S41" s="716"/>
      <c r="T41" s="717"/>
      <c r="U41" s="720">
        <f t="shared" si="9"/>
        <v>0</v>
      </c>
      <c r="V41" s="721">
        <f t="shared" si="10"/>
        <v>0</v>
      </c>
      <c r="W41" s="722">
        <f t="shared" si="11"/>
        <v>0</v>
      </c>
      <c r="X41" s="442"/>
      <c r="Y41" s="442"/>
      <c r="Z41" s="442"/>
      <c r="AA41" s="442"/>
      <c r="AB41" s="442"/>
      <c r="AC41" s="442"/>
      <c r="AD41" s="442"/>
      <c r="AE41" s="442"/>
      <c r="AF41" s="442"/>
      <c r="AG41" s="442"/>
      <c r="AH41" s="442"/>
      <c r="AI41" s="442"/>
      <c r="AJ41" s="442"/>
      <c r="AK41" s="442"/>
      <c r="AL41" s="442"/>
      <c r="AM41" s="442"/>
      <c r="AN41" s="442"/>
      <c r="AO41" s="442"/>
      <c r="AP41" s="442"/>
      <c r="AQ41" s="442"/>
      <c r="AR41" s="442"/>
      <c r="AS41" s="442"/>
      <c r="AT41" s="442"/>
      <c r="AU41" s="442"/>
      <c r="AV41" s="442"/>
      <c r="AW41" s="442"/>
      <c r="AX41" s="442"/>
      <c r="AY41" s="442"/>
      <c r="AZ41" s="442"/>
    </row>
    <row r="42" spans="2:52" ht="20.100000000000001" hidden="1" customHeight="1" outlineLevel="1">
      <c r="B42" s="434"/>
      <c r="C42" s="1002"/>
      <c r="D42" s="1003"/>
      <c r="E42" s="1003"/>
      <c r="F42" s="1004"/>
      <c r="G42" s="1005"/>
      <c r="H42" s="1006"/>
      <c r="I42" s="1006"/>
      <c r="J42" s="1006"/>
      <c r="K42" s="1007"/>
      <c r="L42" s="715"/>
      <c r="M42" s="715"/>
      <c r="N42" s="715"/>
      <c r="O42" s="715"/>
      <c r="P42" s="715"/>
      <c r="Q42" s="715"/>
      <c r="R42" s="715"/>
      <c r="S42" s="716"/>
      <c r="T42" s="717"/>
      <c r="U42" s="720">
        <f t="shared" si="9"/>
        <v>0</v>
      </c>
      <c r="V42" s="721">
        <f t="shared" si="10"/>
        <v>0</v>
      </c>
      <c r="W42" s="722">
        <f t="shared" si="11"/>
        <v>0</v>
      </c>
      <c r="X42" s="442"/>
      <c r="Y42" s="442"/>
      <c r="Z42" s="442"/>
      <c r="AA42" s="442"/>
      <c r="AB42" s="442"/>
      <c r="AC42" s="442"/>
      <c r="AD42" s="442"/>
      <c r="AE42" s="442"/>
      <c r="AF42" s="442"/>
      <c r="AG42" s="442"/>
      <c r="AH42" s="442"/>
      <c r="AI42" s="442"/>
      <c r="AJ42" s="442"/>
      <c r="AK42" s="442"/>
      <c r="AL42" s="442"/>
      <c r="AM42" s="442"/>
      <c r="AN42" s="442"/>
      <c r="AO42" s="442"/>
      <c r="AP42" s="442"/>
      <c r="AQ42" s="442"/>
      <c r="AR42" s="442"/>
      <c r="AS42" s="442"/>
      <c r="AT42" s="442"/>
      <c r="AU42" s="442"/>
      <c r="AV42" s="442"/>
      <c r="AW42" s="442"/>
      <c r="AX42" s="442"/>
      <c r="AY42" s="442"/>
      <c r="AZ42" s="442"/>
    </row>
    <row r="43" spans="2:52" ht="20.100000000000001" hidden="1" customHeight="1" outlineLevel="1">
      <c r="B43" s="434"/>
      <c r="C43" s="1002"/>
      <c r="D43" s="1003"/>
      <c r="E43" s="1003"/>
      <c r="F43" s="1004"/>
      <c r="G43" s="1005"/>
      <c r="H43" s="1006"/>
      <c r="I43" s="1006"/>
      <c r="J43" s="1006"/>
      <c r="K43" s="1007"/>
      <c r="L43" s="715"/>
      <c r="M43" s="715"/>
      <c r="N43" s="715"/>
      <c r="O43" s="715"/>
      <c r="P43" s="715"/>
      <c r="Q43" s="715"/>
      <c r="R43" s="715"/>
      <c r="S43" s="716"/>
      <c r="T43" s="717"/>
      <c r="U43" s="720">
        <f t="shared" si="9"/>
        <v>0</v>
      </c>
      <c r="V43" s="721">
        <f t="shared" si="10"/>
        <v>0</v>
      </c>
      <c r="W43" s="722">
        <f t="shared" si="11"/>
        <v>0</v>
      </c>
      <c r="X43" s="442"/>
      <c r="Y43" s="442"/>
      <c r="Z43" s="442"/>
      <c r="AA43" s="442"/>
      <c r="AB43" s="442"/>
      <c r="AC43" s="442"/>
      <c r="AD43" s="442"/>
      <c r="AE43" s="442"/>
      <c r="AF43" s="442"/>
      <c r="AG43" s="442"/>
      <c r="AH43" s="442"/>
      <c r="AI43" s="442"/>
      <c r="AJ43" s="442"/>
      <c r="AK43" s="442"/>
      <c r="AL43" s="442"/>
      <c r="AM43" s="442"/>
      <c r="AN43" s="442"/>
      <c r="AO43" s="442"/>
      <c r="AP43" s="442"/>
      <c r="AQ43" s="442"/>
      <c r="AR43" s="442"/>
      <c r="AS43" s="442"/>
      <c r="AT43" s="442"/>
      <c r="AU43" s="442"/>
      <c r="AV43" s="442"/>
      <c r="AW43" s="442"/>
      <c r="AX43" s="442"/>
      <c r="AY43" s="442"/>
      <c r="AZ43" s="442"/>
    </row>
    <row r="44" spans="2:52" ht="20.100000000000001" hidden="1" customHeight="1" outlineLevel="1">
      <c r="B44" s="434"/>
      <c r="C44" s="1002"/>
      <c r="D44" s="1003"/>
      <c r="E44" s="1003"/>
      <c r="F44" s="1004"/>
      <c r="G44" s="1005"/>
      <c r="H44" s="1006"/>
      <c r="I44" s="1006"/>
      <c r="J44" s="1006"/>
      <c r="K44" s="1007"/>
      <c r="L44" s="715"/>
      <c r="M44" s="715"/>
      <c r="N44" s="715"/>
      <c r="O44" s="715"/>
      <c r="P44" s="715"/>
      <c r="Q44" s="715"/>
      <c r="R44" s="715"/>
      <c r="S44" s="716"/>
      <c r="T44" s="717"/>
      <c r="U44" s="720">
        <f t="shared" si="9"/>
        <v>0</v>
      </c>
      <c r="V44" s="721">
        <f t="shared" si="10"/>
        <v>0</v>
      </c>
      <c r="W44" s="722">
        <f t="shared" si="11"/>
        <v>0</v>
      </c>
      <c r="X44" s="442"/>
      <c r="Y44" s="442"/>
      <c r="Z44" s="442"/>
      <c r="AA44" s="442"/>
      <c r="AB44" s="442"/>
      <c r="AC44" s="442"/>
      <c r="AD44" s="442"/>
      <c r="AE44" s="442"/>
      <c r="AF44" s="442"/>
      <c r="AG44" s="442"/>
      <c r="AH44" s="442"/>
      <c r="AI44" s="442"/>
      <c r="AJ44" s="442"/>
      <c r="AK44" s="442"/>
      <c r="AL44" s="442"/>
      <c r="AM44" s="442"/>
      <c r="AN44" s="442"/>
      <c r="AO44" s="442"/>
      <c r="AP44" s="442"/>
      <c r="AQ44" s="442"/>
      <c r="AR44" s="442"/>
      <c r="AS44" s="442"/>
      <c r="AT44" s="442"/>
      <c r="AU44" s="442"/>
      <c r="AV44" s="442"/>
      <c r="AW44" s="442"/>
      <c r="AX44" s="442"/>
      <c r="AY44" s="442"/>
      <c r="AZ44" s="442"/>
    </row>
    <row r="45" spans="2:52" ht="20.100000000000001" hidden="1" customHeight="1" outlineLevel="1">
      <c r="B45" s="434"/>
      <c r="C45" s="1002"/>
      <c r="D45" s="1003"/>
      <c r="E45" s="1003"/>
      <c r="F45" s="1004"/>
      <c r="G45" s="1005"/>
      <c r="H45" s="1006"/>
      <c r="I45" s="1006"/>
      <c r="J45" s="1006"/>
      <c r="K45" s="1007"/>
      <c r="L45" s="715"/>
      <c r="M45" s="715"/>
      <c r="N45" s="715"/>
      <c r="O45" s="715"/>
      <c r="P45" s="715"/>
      <c r="Q45" s="715"/>
      <c r="R45" s="715"/>
      <c r="S45" s="716"/>
      <c r="T45" s="717"/>
      <c r="U45" s="720">
        <f t="shared" si="9"/>
        <v>0</v>
      </c>
      <c r="V45" s="721">
        <f t="shared" si="10"/>
        <v>0</v>
      </c>
      <c r="W45" s="722">
        <f t="shared" si="11"/>
        <v>0</v>
      </c>
      <c r="X45" s="442"/>
      <c r="Y45" s="442"/>
      <c r="Z45" s="442"/>
      <c r="AA45" s="442"/>
      <c r="AB45" s="442"/>
      <c r="AC45" s="442"/>
      <c r="AD45" s="442"/>
      <c r="AE45" s="442"/>
      <c r="AF45" s="442"/>
      <c r="AG45" s="442"/>
      <c r="AH45" s="442"/>
      <c r="AI45" s="442"/>
      <c r="AJ45" s="442"/>
      <c r="AK45" s="442"/>
      <c r="AL45" s="442"/>
      <c r="AM45" s="442"/>
      <c r="AN45" s="442"/>
      <c r="AO45" s="442"/>
      <c r="AP45" s="442"/>
      <c r="AQ45" s="442"/>
      <c r="AR45" s="442"/>
      <c r="AS45" s="442"/>
      <c r="AT45" s="442"/>
      <c r="AU45" s="442"/>
      <c r="AV45" s="442"/>
      <c r="AW45" s="442"/>
      <c r="AX45" s="442"/>
      <c r="AY45" s="442"/>
      <c r="AZ45" s="442"/>
    </row>
    <row r="46" spans="2:52" ht="20.100000000000001" hidden="1" customHeight="1" outlineLevel="1">
      <c r="B46" s="434"/>
      <c r="C46" s="1002"/>
      <c r="D46" s="1003"/>
      <c r="E46" s="1003"/>
      <c r="F46" s="1004"/>
      <c r="G46" s="1005"/>
      <c r="H46" s="1006"/>
      <c r="I46" s="1006"/>
      <c r="J46" s="1006"/>
      <c r="K46" s="1007"/>
      <c r="L46" s="715"/>
      <c r="M46" s="715"/>
      <c r="N46" s="715"/>
      <c r="O46" s="715"/>
      <c r="P46" s="715"/>
      <c r="Q46" s="715"/>
      <c r="R46" s="715"/>
      <c r="S46" s="716"/>
      <c r="T46" s="717"/>
      <c r="U46" s="720">
        <f t="shared" si="9"/>
        <v>0</v>
      </c>
      <c r="V46" s="721">
        <f t="shared" si="10"/>
        <v>0</v>
      </c>
      <c r="W46" s="722">
        <f t="shared" si="11"/>
        <v>0</v>
      </c>
      <c r="X46" s="442"/>
      <c r="Y46" s="442"/>
      <c r="Z46" s="442"/>
      <c r="AA46" s="442"/>
      <c r="AB46" s="442"/>
      <c r="AC46" s="442"/>
      <c r="AD46" s="442"/>
      <c r="AE46" s="442"/>
      <c r="AF46" s="442"/>
      <c r="AG46" s="442"/>
      <c r="AH46" s="442"/>
      <c r="AI46" s="442"/>
      <c r="AJ46" s="442"/>
      <c r="AK46" s="442"/>
      <c r="AL46" s="442"/>
      <c r="AM46" s="442"/>
      <c r="AN46" s="442"/>
      <c r="AO46" s="442"/>
      <c r="AP46" s="442"/>
      <c r="AQ46" s="442"/>
      <c r="AR46" s="442"/>
      <c r="AS46" s="442"/>
      <c r="AT46" s="442"/>
      <c r="AU46" s="442"/>
      <c r="AV46" s="442"/>
      <c r="AW46" s="442"/>
      <c r="AX46" s="442"/>
      <c r="AY46" s="442"/>
      <c r="AZ46" s="442"/>
    </row>
    <row r="47" spans="2:52" ht="20.100000000000001" hidden="1" customHeight="1" outlineLevel="1">
      <c r="B47" s="434"/>
      <c r="C47" s="1002"/>
      <c r="D47" s="1003"/>
      <c r="E47" s="1003"/>
      <c r="F47" s="1004"/>
      <c r="G47" s="1005"/>
      <c r="H47" s="1006"/>
      <c r="I47" s="1006"/>
      <c r="J47" s="1006"/>
      <c r="K47" s="1007"/>
      <c r="L47" s="715"/>
      <c r="M47" s="715"/>
      <c r="N47" s="715"/>
      <c r="O47" s="715"/>
      <c r="P47" s="715"/>
      <c r="Q47" s="715"/>
      <c r="R47" s="715"/>
      <c r="S47" s="716"/>
      <c r="T47" s="717"/>
      <c r="U47" s="720">
        <f t="shared" si="9"/>
        <v>0</v>
      </c>
      <c r="V47" s="721">
        <f t="shared" si="10"/>
        <v>0</v>
      </c>
      <c r="W47" s="722">
        <f t="shared" si="11"/>
        <v>0</v>
      </c>
      <c r="X47" s="442"/>
      <c r="Y47" s="442"/>
      <c r="Z47" s="442"/>
      <c r="AA47" s="442"/>
      <c r="AB47" s="442"/>
      <c r="AC47" s="442"/>
      <c r="AD47" s="442"/>
      <c r="AE47" s="442"/>
      <c r="AF47" s="442"/>
      <c r="AG47" s="442"/>
      <c r="AH47" s="442"/>
      <c r="AI47" s="442"/>
      <c r="AJ47" s="442"/>
      <c r="AK47" s="442"/>
      <c r="AL47" s="442"/>
      <c r="AM47" s="442"/>
      <c r="AN47" s="442"/>
      <c r="AO47" s="442"/>
      <c r="AP47" s="442"/>
      <c r="AQ47" s="442"/>
      <c r="AR47" s="442"/>
      <c r="AS47" s="442"/>
      <c r="AT47" s="442"/>
      <c r="AU47" s="442"/>
      <c r="AV47" s="442"/>
      <c r="AW47" s="442"/>
      <c r="AX47" s="442"/>
      <c r="AY47" s="442"/>
      <c r="AZ47" s="442"/>
    </row>
    <row r="48" spans="2:52" s="19" customFormat="1" ht="9.9499999999999993" hidden="1" customHeight="1" outlineLevel="1">
      <c r="B48" s="435"/>
      <c r="C48" s="437"/>
      <c r="D48" s="437"/>
      <c r="E48" s="437"/>
      <c r="F48" s="437"/>
      <c r="G48" s="666"/>
      <c r="H48" s="666"/>
      <c r="I48" s="666"/>
      <c r="J48" s="666"/>
      <c r="K48" s="666"/>
      <c r="L48" s="438"/>
      <c r="M48" s="438"/>
      <c r="N48" s="438"/>
      <c r="O48" s="438"/>
      <c r="P48" s="438"/>
      <c r="Q48" s="438"/>
      <c r="R48" s="438"/>
      <c r="S48" s="438"/>
      <c r="T48" s="439"/>
      <c r="U48" s="439"/>
      <c r="V48" s="439"/>
      <c r="W48" s="667"/>
      <c r="X48" s="668"/>
      <c r="Y48" s="668"/>
      <c r="Z48" s="668"/>
      <c r="AA48" s="668"/>
      <c r="AB48" s="668"/>
      <c r="AC48" s="668"/>
      <c r="AD48" s="668"/>
      <c r="AE48" s="668"/>
      <c r="AF48" s="668"/>
      <c r="AG48" s="668"/>
      <c r="AH48" s="668"/>
      <c r="AI48" s="668"/>
      <c r="AJ48" s="668"/>
      <c r="AK48" s="668"/>
      <c r="AL48" s="668"/>
      <c r="AM48" s="668"/>
      <c r="AN48" s="668"/>
      <c r="AO48" s="668"/>
      <c r="AP48" s="668"/>
      <c r="AQ48" s="668"/>
      <c r="AR48" s="668"/>
      <c r="AS48" s="668"/>
      <c r="AT48" s="668"/>
      <c r="AU48" s="668"/>
      <c r="AV48" s="668"/>
      <c r="AW48" s="668"/>
      <c r="AX48" s="668"/>
      <c r="AY48" s="668"/>
      <c r="AZ48" s="668"/>
    </row>
    <row r="49" spans="2:52" ht="20.100000000000001" customHeight="1" collapsed="1">
      <c r="B49" s="714">
        <f>B37+1</f>
        <v>4</v>
      </c>
      <c r="C49" s="1013"/>
      <c r="D49" s="1014"/>
      <c r="E49" s="1014"/>
      <c r="F49" s="1015"/>
      <c r="G49" s="1016"/>
      <c r="H49" s="1017"/>
      <c r="I49" s="1017"/>
      <c r="J49" s="1017"/>
      <c r="K49" s="1018"/>
      <c r="L49" s="701">
        <f t="shared" ref="L49:R49" si="12">SUM(L50:L59)</f>
        <v>0</v>
      </c>
      <c r="M49" s="702">
        <f t="shared" si="12"/>
        <v>0</v>
      </c>
      <c r="N49" s="703">
        <f t="shared" si="12"/>
        <v>0</v>
      </c>
      <c r="O49" s="703">
        <f t="shared" si="12"/>
        <v>0</v>
      </c>
      <c r="P49" s="702">
        <f t="shared" si="12"/>
        <v>0</v>
      </c>
      <c r="Q49" s="704">
        <f t="shared" si="12"/>
        <v>0</v>
      </c>
      <c r="R49" s="701">
        <f t="shared" si="12"/>
        <v>0</v>
      </c>
      <c r="S49" s="705">
        <v>1</v>
      </c>
      <c r="T49" s="706">
        <f>(S50*T50)+(S51*T51)+(S52*T52)+(S53*T53)+(S54*T54)+(S55*T55)+(S56*T56)+(S57*T57)+(S58*T58)+(S59*T59)</f>
        <v>0</v>
      </c>
      <c r="U49" s="665">
        <f t="shared" ref="U49:U59" si="13">S49*T49*(1+MGKZ)*(1+Gewinn)*(1+Sicherheit)</f>
        <v>0</v>
      </c>
      <c r="V49" s="643">
        <f t="shared" ref="V49:V59" si="14">R49*Fertigung</f>
        <v>0</v>
      </c>
      <c r="W49" s="50">
        <f t="shared" ref="W49:W59" si="15">L49*$E$6+M49*$M$6+N49*$M$7+O49*$M$8+P49*$E$7+Q49*$M$9+U49+V49</f>
        <v>0</v>
      </c>
      <c r="X49" s="442"/>
      <c r="Y49" s="442"/>
      <c r="Z49" s="442"/>
      <c r="AA49" s="442"/>
      <c r="AB49" s="442"/>
      <c r="AC49" s="442"/>
      <c r="AD49" s="442"/>
      <c r="AE49" s="442"/>
      <c r="AF49" s="442"/>
      <c r="AG49" s="442"/>
      <c r="AH49" s="442"/>
      <c r="AI49" s="442"/>
      <c r="AJ49" s="442"/>
      <c r="AK49" s="442"/>
      <c r="AL49" s="442"/>
      <c r="AM49" s="442"/>
      <c r="AN49" s="442"/>
      <c r="AO49" s="442"/>
      <c r="AP49" s="442"/>
      <c r="AQ49" s="442"/>
      <c r="AR49" s="442"/>
      <c r="AS49" s="442"/>
      <c r="AT49" s="442"/>
      <c r="AU49" s="442"/>
      <c r="AV49" s="442"/>
      <c r="AW49" s="442"/>
      <c r="AX49" s="442"/>
      <c r="AY49" s="442"/>
      <c r="AZ49" s="442"/>
    </row>
    <row r="50" spans="2:52" ht="20.100000000000001" hidden="1" customHeight="1" outlineLevel="1">
      <c r="B50" s="433"/>
      <c r="C50" s="1002"/>
      <c r="D50" s="1003"/>
      <c r="E50" s="1003"/>
      <c r="F50" s="1004"/>
      <c r="G50" s="1005"/>
      <c r="H50" s="1006"/>
      <c r="I50" s="1006"/>
      <c r="J50" s="1006"/>
      <c r="K50" s="1007"/>
      <c r="L50" s="715"/>
      <c r="M50" s="715"/>
      <c r="N50" s="715"/>
      <c r="O50" s="715"/>
      <c r="P50" s="715"/>
      <c r="Q50" s="715"/>
      <c r="R50" s="715"/>
      <c r="S50" s="716"/>
      <c r="T50" s="717"/>
      <c r="U50" s="720">
        <f t="shared" si="13"/>
        <v>0</v>
      </c>
      <c r="V50" s="721">
        <f t="shared" si="14"/>
        <v>0</v>
      </c>
      <c r="W50" s="722">
        <f t="shared" si="15"/>
        <v>0</v>
      </c>
      <c r="X50" s="442"/>
      <c r="Y50" s="442"/>
      <c r="Z50" s="442"/>
      <c r="AA50" s="442"/>
      <c r="AB50" s="442"/>
      <c r="AC50" s="442"/>
      <c r="AD50" s="442"/>
      <c r="AE50" s="442"/>
      <c r="AF50" s="442"/>
      <c r="AG50" s="442"/>
      <c r="AH50" s="442"/>
      <c r="AI50" s="442"/>
      <c r="AJ50" s="442"/>
      <c r="AK50" s="442"/>
      <c r="AL50" s="442"/>
      <c r="AM50" s="442"/>
      <c r="AN50" s="442"/>
      <c r="AO50" s="442"/>
      <c r="AP50" s="442"/>
      <c r="AQ50" s="442"/>
      <c r="AR50" s="442"/>
      <c r="AS50" s="442"/>
      <c r="AT50" s="442"/>
      <c r="AU50" s="442"/>
      <c r="AV50" s="442"/>
      <c r="AW50" s="442"/>
      <c r="AX50" s="442"/>
      <c r="AY50" s="442"/>
      <c r="AZ50" s="442"/>
    </row>
    <row r="51" spans="2:52" ht="20.100000000000001" hidden="1" customHeight="1" outlineLevel="1">
      <c r="B51" s="434"/>
      <c r="C51" s="1002"/>
      <c r="D51" s="1003"/>
      <c r="E51" s="1003"/>
      <c r="F51" s="1004"/>
      <c r="G51" s="1005"/>
      <c r="H51" s="1006"/>
      <c r="I51" s="1006"/>
      <c r="J51" s="1006"/>
      <c r="K51" s="1007"/>
      <c r="L51" s="715"/>
      <c r="M51" s="715"/>
      <c r="N51" s="715"/>
      <c r="O51" s="715"/>
      <c r="P51" s="715"/>
      <c r="Q51" s="715"/>
      <c r="R51" s="715"/>
      <c r="S51" s="716"/>
      <c r="T51" s="717"/>
      <c r="U51" s="720">
        <f t="shared" si="13"/>
        <v>0</v>
      </c>
      <c r="V51" s="721">
        <f t="shared" si="14"/>
        <v>0</v>
      </c>
      <c r="W51" s="722">
        <f t="shared" si="15"/>
        <v>0</v>
      </c>
      <c r="X51" s="442"/>
      <c r="Y51" s="442"/>
      <c r="Z51" s="442"/>
      <c r="AA51" s="442"/>
      <c r="AB51" s="442"/>
      <c r="AC51" s="442"/>
      <c r="AD51" s="442"/>
      <c r="AE51" s="442"/>
      <c r="AF51" s="442"/>
      <c r="AG51" s="442"/>
      <c r="AH51" s="442"/>
      <c r="AI51" s="442"/>
      <c r="AJ51" s="442"/>
      <c r="AK51" s="442"/>
      <c r="AL51" s="442"/>
      <c r="AM51" s="442"/>
      <c r="AN51" s="442"/>
      <c r="AO51" s="442"/>
      <c r="AP51" s="442"/>
      <c r="AQ51" s="442"/>
      <c r="AR51" s="442"/>
      <c r="AS51" s="442"/>
      <c r="AT51" s="442"/>
      <c r="AU51" s="442"/>
      <c r="AV51" s="442"/>
      <c r="AW51" s="442"/>
      <c r="AX51" s="442"/>
      <c r="AY51" s="442"/>
      <c r="AZ51" s="442"/>
    </row>
    <row r="52" spans="2:52" ht="20.100000000000001" hidden="1" customHeight="1" outlineLevel="1">
      <c r="B52" s="434"/>
      <c r="C52" s="1002"/>
      <c r="D52" s="1003"/>
      <c r="E52" s="1003"/>
      <c r="F52" s="1004"/>
      <c r="G52" s="1005"/>
      <c r="H52" s="1006"/>
      <c r="I52" s="1006"/>
      <c r="J52" s="1006"/>
      <c r="K52" s="1007"/>
      <c r="L52" s="715"/>
      <c r="M52" s="715"/>
      <c r="N52" s="715"/>
      <c r="O52" s="715"/>
      <c r="P52" s="715"/>
      <c r="Q52" s="715"/>
      <c r="R52" s="715"/>
      <c r="S52" s="716"/>
      <c r="T52" s="717"/>
      <c r="U52" s="720">
        <f t="shared" si="13"/>
        <v>0</v>
      </c>
      <c r="V52" s="721">
        <f t="shared" si="14"/>
        <v>0</v>
      </c>
      <c r="W52" s="722">
        <f t="shared" si="15"/>
        <v>0</v>
      </c>
      <c r="X52" s="442"/>
      <c r="Y52" s="442"/>
      <c r="Z52" s="442"/>
      <c r="AA52" s="442"/>
      <c r="AB52" s="442"/>
      <c r="AC52" s="442"/>
      <c r="AD52" s="442"/>
      <c r="AE52" s="442"/>
      <c r="AF52" s="442"/>
      <c r="AG52" s="442"/>
      <c r="AH52" s="442"/>
      <c r="AI52" s="442"/>
      <c r="AJ52" s="442"/>
      <c r="AK52" s="442"/>
      <c r="AL52" s="442"/>
      <c r="AM52" s="442"/>
      <c r="AN52" s="442"/>
      <c r="AO52" s="442"/>
      <c r="AP52" s="442"/>
      <c r="AQ52" s="442"/>
      <c r="AR52" s="442"/>
      <c r="AS52" s="442"/>
      <c r="AT52" s="442"/>
      <c r="AU52" s="442"/>
      <c r="AV52" s="442"/>
      <c r="AW52" s="442"/>
      <c r="AX52" s="442"/>
      <c r="AY52" s="442"/>
      <c r="AZ52" s="442"/>
    </row>
    <row r="53" spans="2:52" ht="20.100000000000001" hidden="1" customHeight="1" outlineLevel="1">
      <c r="B53" s="434"/>
      <c r="C53" s="1002"/>
      <c r="D53" s="1003"/>
      <c r="E53" s="1003"/>
      <c r="F53" s="1004"/>
      <c r="G53" s="1005"/>
      <c r="H53" s="1006"/>
      <c r="I53" s="1006"/>
      <c r="J53" s="1006"/>
      <c r="K53" s="1007"/>
      <c r="L53" s="715"/>
      <c r="M53" s="715"/>
      <c r="N53" s="715"/>
      <c r="O53" s="715"/>
      <c r="P53" s="715"/>
      <c r="Q53" s="715"/>
      <c r="R53" s="715"/>
      <c r="S53" s="716"/>
      <c r="T53" s="717"/>
      <c r="U53" s="720">
        <f t="shared" si="13"/>
        <v>0</v>
      </c>
      <c r="V53" s="721">
        <f t="shared" si="14"/>
        <v>0</v>
      </c>
      <c r="W53" s="722">
        <f t="shared" si="15"/>
        <v>0</v>
      </c>
      <c r="X53" s="442"/>
      <c r="Y53" s="442"/>
      <c r="Z53" s="442"/>
      <c r="AA53" s="442"/>
      <c r="AB53" s="442"/>
      <c r="AC53" s="442"/>
      <c r="AD53" s="442"/>
      <c r="AE53" s="442"/>
      <c r="AF53" s="442"/>
      <c r="AG53" s="442"/>
      <c r="AH53" s="442"/>
      <c r="AI53" s="442"/>
      <c r="AJ53" s="442"/>
      <c r="AK53" s="442"/>
      <c r="AL53" s="442"/>
      <c r="AM53" s="442"/>
      <c r="AN53" s="442"/>
      <c r="AO53" s="442"/>
      <c r="AP53" s="442"/>
      <c r="AQ53" s="442"/>
      <c r="AR53" s="442"/>
      <c r="AS53" s="442"/>
      <c r="AT53" s="442"/>
      <c r="AU53" s="442"/>
      <c r="AV53" s="442"/>
      <c r="AW53" s="442"/>
      <c r="AX53" s="442"/>
      <c r="AY53" s="442"/>
      <c r="AZ53" s="442"/>
    </row>
    <row r="54" spans="2:52" ht="20.100000000000001" hidden="1" customHeight="1" outlineLevel="1">
      <c r="B54" s="434"/>
      <c r="C54" s="1002"/>
      <c r="D54" s="1003"/>
      <c r="E54" s="1003"/>
      <c r="F54" s="1004"/>
      <c r="G54" s="1005"/>
      <c r="H54" s="1006"/>
      <c r="I54" s="1006"/>
      <c r="J54" s="1006"/>
      <c r="K54" s="1007"/>
      <c r="L54" s="715"/>
      <c r="M54" s="715"/>
      <c r="N54" s="715"/>
      <c r="O54" s="715"/>
      <c r="P54" s="715"/>
      <c r="Q54" s="715"/>
      <c r="R54" s="715"/>
      <c r="S54" s="716"/>
      <c r="T54" s="717"/>
      <c r="U54" s="720">
        <f t="shared" si="13"/>
        <v>0</v>
      </c>
      <c r="V54" s="721">
        <f t="shared" si="14"/>
        <v>0</v>
      </c>
      <c r="W54" s="722">
        <f t="shared" si="15"/>
        <v>0</v>
      </c>
      <c r="X54" s="442"/>
      <c r="Y54" s="442"/>
      <c r="Z54" s="442"/>
      <c r="AA54" s="442"/>
      <c r="AB54" s="442"/>
      <c r="AC54" s="442"/>
      <c r="AD54" s="442"/>
      <c r="AE54" s="442"/>
      <c r="AF54" s="442"/>
      <c r="AG54" s="442"/>
      <c r="AH54" s="442"/>
      <c r="AI54" s="442"/>
      <c r="AJ54" s="442"/>
      <c r="AK54" s="442"/>
      <c r="AL54" s="442"/>
      <c r="AM54" s="442"/>
      <c r="AN54" s="442"/>
      <c r="AO54" s="442"/>
      <c r="AP54" s="442"/>
      <c r="AQ54" s="442"/>
      <c r="AR54" s="442"/>
      <c r="AS54" s="442"/>
      <c r="AT54" s="442"/>
      <c r="AU54" s="442"/>
      <c r="AV54" s="442"/>
      <c r="AW54" s="442"/>
      <c r="AX54" s="442"/>
      <c r="AY54" s="442"/>
      <c r="AZ54" s="442"/>
    </row>
    <row r="55" spans="2:52" ht="20.100000000000001" hidden="1" customHeight="1" outlineLevel="1">
      <c r="B55" s="434"/>
      <c r="C55" s="1002" t="s">
        <v>283</v>
      </c>
      <c r="D55" s="1003"/>
      <c r="E55" s="1003"/>
      <c r="F55" s="1004"/>
      <c r="G55" s="1005"/>
      <c r="H55" s="1006"/>
      <c r="I55" s="1006"/>
      <c r="J55" s="1006"/>
      <c r="K55" s="1007"/>
      <c r="L55" s="715"/>
      <c r="M55" s="715"/>
      <c r="N55" s="715"/>
      <c r="O55" s="715"/>
      <c r="P55" s="715"/>
      <c r="Q55" s="715"/>
      <c r="R55" s="715"/>
      <c r="S55" s="716"/>
      <c r="T55" s="717"/>
      <c r="U55" s="720">
        <f t="shared" si="13"/>
        <v>0</v>
      </c>
      <c r="V55" s="721">
        <f t="shared" si="14"/>
        <v>0</v>
      </c>
      <c r="W55" s="722">
        <f t="shared" si="15"/>
        <v>0</v>
      </c>
      <c r="X55" s="442"/>
      <c r="Y55" s="442"/>
      <c r="Z55" s="442"/>
      <c r="AA55" s="442"/>
      <c r="AB55" s="442"/>
      <c r="AC55" s="442"/>
      <c r="AD55" s="442"/>
      <c r="AE55" s="442"/>
      <c r="AF55" s="442"/>
      <c r="AG55" s="442"/>
      <c r="AH55" s="442"/>
      <c r="AI55" s="442"/>
      <c r="AJ55" s="442"/>
      <c r="AK55" s="442"/>
      <c r="AL55" s="442"/>
      <c r="AM55" s="442"/>
      <c r="AN55" s="442"/>
      <c r="AO55" s="442"/>
      <c r="AP55" s="442"/>
      <c r="AQ55" s="442"/>
      <c r="AR55" s="442"/>
      <c r="AS55" s="442"/>
      <c r="AT55" s="442"/>
      <c r="AU55" s="442"/>
      <c r="AV55" s="442"/>
      <c r="AW55" s="442"/>
      <c r="AX55" s="442"/>
      <c r="AY55" s="442"/>
      <c r="AZ55" s="442"/>
    </row>
    <row r="56" spans="2:52" ht="20.100000000000001" hidden="1" customHeight="1" outlineLevel="1">
      <c r="B56" s="434"/>
      <c r="C56" s="1002"/>
      <c r="D56" s="1003"/>
      <c r="E56" s="1003"/>
      <c r="F56" s="1004"/>
      <c r="G56" s="1005"/>
      <c r="H56" s="1006"/>
      <c r="I56" s="1006"/>
      <c r="J56" s="1006"/>
      <c r="K56" s="1007"/>
      <c r="L56" s="715"/>
      <c r="M56" s="715"/>
      <c r="N56" s="715"/>
      <c r="O56" s="715"/>
      <c r="P56" s="715"/>
      <c r="Q56" s="715"/>
      <c r="R56" s="715"/>
      <c r="S56" s="716"/>
      <c r="T56" s="717"/>
      <c r="U56" s="720">
        <f t="shared" si="13"/>
        <v>0</v>
      </c>
      <c r="V56" s="721">
        <f t="shared" si="14"/>
        <v>0</v>
      </c>
      <c r="W56" s="722">
        <f t="shared" si="15"/>
        <v>0</v>
      </c>
      <c r="X56" s="442"/>
      <c r="Y56" s="442"/>
      <c r="Z56" s="442"/>
      <c r="AA56" s="442"/>
      <c r="AB56" s="442"/>
      <c r="AC56" s="442"/>
      <c r="AD56" s="442"/>
      <c r="AE56" s="442"/>
      <c r="AF56" s="442"/>
      <c r="AG56" s="442"/>
      <c r="AH56" s="442"/>
      <c r="AI56" s="442"/>
      <c r="AJ56" s="442"/>
      <c r="AK56" s="442"/>
      <c r="AL56" s="442"/>
      <c r="AM56" s="442"/>
      <c r="AN56" s="442"/>
      <c r="AO56" s="442"/>
      <c r="AP56" s="442"/>
      <c r="AQ56" s="442"/>
      <c r="AR56" s="442"/>
      <c r="AS56" s="442"/>
      <c r="AT56" s="442"/>
      <c r="AU56" s="442"/>
      <c r="AV56" s="442"/>
      <c r="AW56" s="442"/>
      <c r="AX56" s="442"/>
      <c r="AY56" s="442"/>
      <c r="AZ56" s="442"/>
    </row>
    <row r="57" spans="2:52" ht="20.100000000000001" hidden="1" customHeight="1" outlineLevel="1">
      <c r="B57" s="434"/>
      <c r="C57" s="1002"/>
      <c r="D57" s="1003"/>
      <c r="E57" s="1003"/>
      <c r="F57" s="1004"/>
      <c r="G57" s="1005"/>
      <c r="H57" s="1006"/>
      <c r="I57" s="1006"/>
      <c r="J57" s="1006"/>
      <c r="K57" s="1007"/>
      <c r="L57" s="715"/>
      <c r="M57" s="715"/>
      <c r="N57" s="715"/>
      <c r="O57" s="715"/>
      <c r="P57" s="715"/>
      <c r="Q57" s="715"/>
      <c r="R57" s="715"/>
      <c r="S57" s="716"/>
      <c r="T57" s="717"/>
      <c r="U57" s="720">
        <f t="shared" si="13"/>
        <v>0</v>
      </c>
      <c r="V57" s="721">
        <f t="shared" si="14"/>
        <v>0</v>
      </c>
      <c r="W57" s="722">
        <f t="shared" si="15"/>
        <v>0</v>
      </c>
      <c r="X57" s="442"/>
      <c r="Y57" s="442"/>
      <c r="Z57" s="442"/>
      <c r="AA57" s="442"/>
      <c r="AB57" s="442"/>
      <c r="AC57" s="442"/>
      <c r="AD57" s="442"/>
      <c r="AE57" s="442"/>
      <c r="AF57" s="442"/>
      <c r="AG57" s="442"/>
      <c r="AH57" s="442"/>
      <c r="AI57" s="442"/>
      <c r="AJ57" s="442"/>
      <c r="AK57" s="442"/>
      <c r="AL57" s="442"/>
      <c r="AM57" s="442"/>
      <c r="AN57" s="442"/>
      <c r="AO57" s="442"/>
      <c r="AP57" s="442"/>
      <c r="AQ57" s="442"/>
      <c r="AR57" s="442"/>
      <c r="AS57" s="442"/>
      <c r="AT57" s="442"/>
      <c r="AU57" s="442"/>
      <c r="AV57" s="442"/>
      <c r="AW57" s="442"/>
      <c r="AX57" s="442"/>
      <c r="AY57" s="442"/>
      <c r="AZ57" s="442"/>
    </row>
    <row r="58" spans="2:52" ht="20.100000000000001" hidden="1" customHeight="1" outlineLevel="1">
      <c r="B58" s="434"/>
      <c r="C58" s="1002"/>
      <c r="D58" s="1003"/>
      <c r="E58" s="1003"/>
      <c r="F58" s="1004"/>
      <c r="G58" s="1005"/>
      <c r="H58" s="1006"/>
      <c r="I58" s="1006"/>
      <c r="J58" s="1006"/>
      <c r="K58" s="1007"/>
      <c r="L58" s="715"/>
      <c r="M58" s="715"/>
      <c r="N58" s="715"/>
      <c r="O58" s="715"/>
      <c r="P58" s="715"/>
      <c r="Q58" s="715"/>
      <c r="R58" s="715"/>
      <c r="S58" s="716"/>
      <c r="T58" s="717"/>
      <c r="U58" s="720">
        <f t="shared" si="13"/>
        <v>0</v>
      </c>
      <c r="V58" s="721">
        <f t="shared" si="14"/>
        <v>0</v>
      </c>
      <c r="W58" s="722">
        <f t="shared" si="15"/>
        <v>0</v>
      </c>
      <c r="X58" s="442"/>
      <c r="Y58" s="442"/>
      <c r="Z58" s="442"/>
      <c r="AA58" s="442"/>
      <c r="AB58" s="442"/>
      <c r="AC58" s="442"/>
      <c r="AD58" s="442"/>
      <c r="AE58" s="442"/>
      <c r="AF58" s="442"/>
      <c r="AG58" s="442"/>
      <c r="AH58" s="442"/>
      <c r="AI58" s="442"/>
      <c r="AJ58" s="442"/>
      <c r="AK58" s="442"/>
      <c r="AL58" s="442"/>
      <c r="AM58" s="442"/>
      <c r="AN58" s="442"/>
      <c r="AO58" s="442"/>
      <c r="AP58" s="442"/>
      <c r="AQ58" s="442"/>
      <c r="AR58" s="442"/>
      <c r="AS58" s="442"/>
      <c r="AT58" s="442"/>
      <c r="AU58" s="442"/>
      <c r="AV58" s="442"/>
      <c r="AW58" s="442"/>
      <c r="AX58" s="442"/>
      <c r="AY58" s="442"/>
      <c r="AZ58" s="442"/>
    </row>
    <row r="59" spans="2:52" ht="20.100000000000001" hidden="1" customHeight="1" outlineLevel="1">
      <c r="B59" s="434"/>
      <c r="C59" s="1002"/>
      <c r="D59" s="1003"/>
      <c r="E59" s="1003"/>
      <c r="F59" s="1004"/>
      <c r="G59" s="1005"/>
      <c r="H59" s="1006"/>
      <c r="I59" s="1006"/>
      <c r="J59" s="1006"/>
      <c r="K59" s="1007"/>
      <c r="L59" s="715"/>
      <c r="M59" s="715"/>
      <c r="N59" s="715"/>
      <c r="O59" s="715"/>
      <c r="P59" s="715"/>
      <c r="Q59" s="715"/>
      <c r="R59" s="715"/>
      <c r="S59" s="716"/>
      <c r="T59" s="717"/>
      <c r="U59" s="720">
        <f t="shared" si="13"/>
        <v>0</v>
      </c>
      <c r="V59" s="721">
        <f t="shared" si="14"/>
        <v>0</v>
      </c>
      <c r="W59" s="722">
        <f t="shared" si="15"/>
        <v>0</v>
      </c>
      <c r="X59" s="442"/>
      <c r="Y59" s="442"/>
      <c r="Z59" s="442"/>
      <c r="AA59" s="442"/>
      <c r="AB59" s="442"/>
      <c r="AC59" s="442"/>
      <c r="AD59" s="442"/>
      <c r="AE59" s="442"/>
      <c r="AF59" s="442"/>
      <c r="AG59" s="442"/>
      <c r="AH59" s="442"/>
      <c r="AI59" s="442"/>
      <c r="AJ59" s="442"/>
      <c r="AK59" s="442"/>
      <c r="AL59" s="442"/>
      <c r="AM59" s="442"/>
      <c r="AN59" s="442"/>
      <c r="AO59" s="442"/>
      <c r="AP59" s="442"/>
      <c r="AQ59" s="442"/>
      <c r="AR59" s="442"/>
      <c r="AS59" s="442"/>
      <c r="AT59" s="442"/>
      <c r="AU59" s="442"/>
      <c r="AV59" s="442"/>
      <c r="AW59" s="442"/>
      <c r="AX59" s="442"/>
      <c r="AY59" s="442"/>
      <c r="AZ59" s="442"/>
    </row>
    <row r="60" spans="2:52" s="19" customFormat="1" ht="9.9499999999999993" hidden="1" customHeight="1" outlineLevel="1">
      <c r="B60" s="435"/>
      <c r="C60" s="437"/>
      <c r="D60" s="437"/>
      <c r="E60" s="437"/>
      <c r="F60" s="437"/>
      <c r="G60" s="666"/>
      <c r="H60" s="666"/>
      <c r="I60" s="666"/>
      <c r="J60" s="666"/>
      <c r="K60" s="666"/>
      <c r="L60" s="438"/>
      <c r="M60" s="438"/>
      <c r="N60" s="438"/>
      <c r="O60" s="438"/>
      <c r="P60" s="438"/>
      <c r="Q60" s="438"/>
      <c r="R60" s="438"/>
      <c r="S60" s="438"/>
      <c r="T60" s="439"/>
      <c r="U60" s="439"/>
      <c r="V60" s="439"/>
      <c r="W60" s="667"/>
      <c r="X60" s="668"/>
      <c r="Y60" s="668"/>
      <c r="Z60" s="668"/>
      <c r="AA60" s="668"/>
      <c r="AB60" s="668"/>
      <c r="AC60" s="668"/>
      <c r="AD60" s="668"/>
      <c r="AE60" s="668"/>
      <c r="AF60" s="668"/>
      <c r="AG60" s="668"/>
      <c r="AH60" s="668"/>
      <c r="AI60" s="668"/>
      <c r="AJ60" s="668"/>
      <c r="AK60" s="668"/>
      <c r="AL60" s="668"/>
      <c r="AM60" s="668"/>
      <c r="AN60" s="668"/>
      <c r="AO60" s="668"/>
      <c r="AP60" s="668"/>
      <c r="AQ60" s="668"/>
      <c r="AR60" s="668"/>
      <c r="AS60" s="668"/>
      <c r="AT60" s="668"/>
      <c r="AU60" s="668"/>
      <c r="AV60" s="668"/>
      <c r="AW60" s="668"/>
      <c r="AX60" s="668"/>
      <c r="AY60" s="668"/>
      <c r="AZ60" s="668"/>
    </row>
    <row r="61" spans="2:52" ht="20.100000000000001" customHeight="1" collapsed="1">
      <c r="B61" s="714">
        <f>B49+1</f>
        <v>5</v>
      </c>
      <c r="C61" s="1013"/>
      <c r="D61" s="1014"/>
      <c r="E61" s="1014"/>
      <c r="F61" s="1015"/>
      <c r="G61" s="1016"/>
      <c r="H61" s="1017"/>
      <c r="I61" s="1017"/>
      <c r="J61" s="1017"/>
      <c r="K61" s="1018"/>
      <c r="L61" s="701">
        <f t="shared" ref="L61:R61" si="16">SUM(L62:L71)</f>
        <v>0</v>
      </c>
      <c r="M61" s="702">
        <f t="shared" si="16"/>
        <v>0</v>
      </c>
      <c r="N61" s="703">
        <f t="shared" si="16"/>
        <v>0</v>
      </c>
      <c r="O61" s="703">
        <f t="shared" si="16"/>
        <v>0</v>
      </c>
      <c r="P61" s="702">
        <f t="shared" si="16"/>
        <v>0</v>
      </c>
      <c r="Q61" s="704">
        <f t="shared" si="16"/>
        <v>0</v>
      </c>
      <c r="R61" s="701">
        <f t="shared" si="16"/>
        <v>0</v>
      </c>
      <c r="S61" s="705">
        <v>1</v>
      </c>
      <c r="T61" s="706">
        <f>(S62*T62)+(S63*T63)+(S64*T64)+(S65*T65)+(S66*T66)+(S67*T67)+(S68*T68)+(S69*T69)+(S70*T70)+(S71*T71)</f>
        <v>0</v>
      </c>
      <c r="U61" s="665">
        <f t="shared" ref="U61:U71" si="17">S61*T61*(1+MGKZ)*(1+Gewinn)*(1+Sicherheit)</f>
        <v>0</v>
      </c>
      <c r="V61" s="643">
        <f t="shared" ref="V61:V71" si="18">R61*Fertigung</f>
        <v>0</v>
      </c>
      <c r="W61" s="50">
        <f t="shared" ref="W61:W71" si="19">L61*$E$6+M61*$M$6+N61*$M$7+O61*$M$8+P61*$E$7+Q61*$M$9+U61+V61</f>
        <v>0</v>
      </c>
      <c r="X61" s="442"/>
      <c r="Y61" s="442"/>
      <c r="Z61" s="442"/>
      <c r="AA61" s="442"/>
      <c r="AB61" s="442"/>
      <c r="AC61" s="442"/>
      <c r="AD61" s="442"/>
      <c r="AE61" s="442"/>
      <c r="AF61" s="442"/>
      <c r="AG61" s="442"/>
      <c r="AH61" s="442"/>
      <c r="AI61" s="442"/>
      <c r="AJ61" s="442"/>
      <c r="AK61" s="442"/>
      <c r="AL61" s="442"/>
      <c r="AM61" s="442"/>
      <c r="AN61" s="442"/>
      <c r="AO61" s="442"/>
      <c r="AP61" s="442"/>
      <c r="AQ61" s="442"/>
      <c r="AR61" s="442"/>
      <c r="AS61" s="442"/>
      <c r="AT61" s="442"/>
      <c r="AU61" s="442"/>
      <c r="AV61" s="442"/>
      <c r="AW61" s="442"/>
      <c r="AX61" s="442"/>
      <c r="AY61" s="442"/>
      <c r="AZ61" s="442"/>
    </row>
    <row r="62" spans="2:52" ht="20.100000000000001" hidden="1" customHeight="1" outlineLevel="1">
      <c r="B62" s="433"/>
      <c r="C62" s="1002"/>
      <c r="D62" s="1003"/>
      <c r="E62" s="1003"/>
      <c r="F62" s="1004"/>
      <c r="G62" s="1005"/>
      <c r="H62" s="1006"/>
      <c r="I62" s="1006"/>
      <c r="J62" s="1006"/>
      <c r="K62" s="1007"/>
      <c r="L62" s="715"/>
      <c r="M62" s="715"/>
      <c r="N62" s="715"/>
      <c r="O62" s="715"/>
      <c r="P62" s="715"/>
      <c r="Q62" s="715"/>
      <c r="R62" s="715"/>
      <c r="S62" s="716"/>
      <c r="T62" s="717"/>
      <c r="U62" s="720">
        <f t="shared" si="17"/>
        <v>0</v>
      </c>
      <c r="V62" s="721">
        <f t="shared" si="18"/>
        <v>0</v>
      </c>
      <c r="W62" s="722">
        <f t="shared" si="19"/>
        <v>0</v>
      </c>
      <c r="X62" s="442"/>
      <c r="Y62" s="442"/>
      <c r="Z62" s="442"/>
      <c r="AA62" s="442"/>
      <c r="AB62" s="442"/>
      <c r="AC62" s="442"/>
      <c r="AD62" s="442"/>
      <c r="AE62" s="442"/>
      <c r="AF62" s="442"/>
      <c r="AG62" s="442"/>
      <c r="AH62" s="442"/>
      <c r="AI62" s="442"/>
      <c r="AJ62" s="442"/>
      <c r="AK62" s="442"/>
      <c r="AL62" s="442"/>
      <c r="AM62" s="442"/>
      <c r="AN62" s="442"/>
      <c r="AO62" s="442"/>
      <c r="AP62" s="442"/>
      <c r="AQ62" s="442"/>
      <c r="AR62" s="442"/>
      <c r="AS62" s="442"/>
      <c r="AT62" s="442"/>
      <c r="AU62" s="442"/>
      <c r="AV62" s="442"/>
      <c r="AW62" s="442"/>
      <c r="AX62" s="442"/>
      <c r="AY62" s="442"/>
      <c r="AZ62" s="442"/>
    </row>
    <row r="63" spans="2:52" ht="20.100000000000001" hidden="1" customHeight="1" outlineLevel="1">
      <c r="B63" s="434"/>
      <c r="C63" s="1002"/>
      <c r="D63" s="1003"/>
      <c r="E63" s="1003"/>
      <c r="F63" s="1004"/>
      <c r="G63" s="1005"/>
      <c r="H63" s="1006"/>
      <c r="I63" s="1006"/>
      <c r="J63" s="1006"/>
      <c r="K63" s="1007"/>
      <c r="L63" s="715"/>
      <c r="M63" s="715"/>
      <c r="N63" s="715"/>
      <c r="O63" s="715"/>
      <c r="P63" s="715"/>
      <c r="Q63" s="715"/>
      <c r="R63" s="715"/>
      <c r="S63" s="716"/>
      <c r="T63" s="717"/>
      <c r="U63" s="720">
        <f t="shared" si="17"/>
        <v>0</v>
      </c>
      <c r="V63" s="721">
        <f t="shared" si="18"/>
        <v>0</v>
      </c>
      <c r="W63" s="722">
        <f t="shared" si="19"/>
        <v>0</v>
      </c>
      <c r="X63" s="442"/>
      <c r="Y63" s="442"/>
      <c r="Z63" s="442"/>
      <c r="AA63" s="442"/>
      <c r="AB63" s="442"/>
      <c r="AC63" s="442"/>
      <c r="AD63" s="442"/>
      <c r="AE63" s="442"/>
      <c r="AF63" s="442"/>
      <c r="AG63" s="442"/>
      <c r="AH63" s="442"/>
      <c r="AI63" s="442"/>
      <c r="AJ63" s="442"/>
      <c r="AK63" s="442"/>
      <c r="AL63" s="442"/>
      <c r="AM63" s="442"/>
      <c r="AN63" s="442"/>
      <c r="AO63" s="442"/>
      <c r="AP63" s="442"/>
      <c r="AQ63" s="442"/>
      <c r="AR63" s="442"/>
      <c r="AS63" s="442"/>
      <c r="AT63" s="442"/>
      <c r="AU63" s="442"/>
      <c r="AV63" s="442"/>
      <c r="AW63" s="442"/>
      <c r="AX63" s="442"/>
      <c r="AY63" s="442"/>
      <c r="AZ63" s="442"/>
    </row>
    <row r="64" spans="2:52" ht="20.100000000000001" hidden="1" customHeight="1" outlineLevel="1">
      <c r="B64" s="434"/>
      <c r="C64" s="1002"/>
      <c r="D64" s="1003"/>
      <c r="E64" s="1003"/>
      <c r="F64" s="1004"/>
      <c r="G64" s="1005"/>
      <c r="H64" s="1006"/>
      <c r="I64" s="1006"/>
      <c r="J64" s="1006"/>
      <c r="K64" s="1007"/>
      <c r="L64" s="715"/>
      <c r="M64" s="715"/>
      <c r="N64" s="715"/>
      <c r="O64" s="715"/>
      <c r="P64" s="715"/>
      <c r="Q64" s="715"/>
      <c r="R64" s="715"/>
      <c r="S64" s="716"/>
      <c r="T64" s="717"/>
      <c r="U64" s="720">
        <f t="shared" si="17"/>
        <v>0</v>
      </c>
      <c r="V64" s="721">
        <f t="shared" si="18"/>
        <v>0</v>
      </c>
      <c r="W64" s="722">
        <f t="shared" si="19"/>
        <v>0</v>
      </c>
      <c r="X64" s="442"/>
      <c r="Y64" s="442"/>
      <c r="Z64" s="442"/>
      <c r="AA64" s="442"/>
      <c r="AB64" s="442"/>
      <c r="AC64" s="442"/>
      <c r="AD64" s="442"/>
      <c r="AE64" s="442"/>
      <c r="AF64" s="442"/>
      <c r="AG64" s="442"/>
      <c r="AH64" s="442"/>
      <c r="AI64" s="442"/>
      <c r="AJ64" s="442"/>
      <c r="AK64" s="442"/>
      <c r="AL64" s="442"/>
      <c r="AM64" s="442"/>
      <c r="AN64" s="442"/>
      <c r="AO64" s="442"/>
      <c r="AP64" s="442"/>
      <c r="AQ64" s="442"/>
      <c r="AR64" s="442"/>
      <c r="AS64" s="442"/>
      <c r="AT64" s="442"/>
      <c r="AU64" s="442"/>
      <c r="AV64" s="442"/>
      <c r="AW64" s="442"/>
      <c r="AX64" s="442"/>
      <c r="AY64" s="442"/>
      <c r="AZ64" s="442"/>
    </row>
    <row r="65" spans="2:52" ht="20.100000000000001" hidden="1" customHeight="1" outlineLevel="1">
      <c r="B65" s="434"/>
      <c r="C65" s="1002"/>
      <c r="D65" s="1003"/>
      <c r="E65" s="1003"/>
      <c r="F65" s="1004"/>
      <c r="G65" s="1005"/>
      <c r="H65" s="1006"/>
      <c r="I65" s="1006"/>
      <c r="J65" s="1006"/>
      <c r="K65" s="1007"/>
      <c r="L65" s="715"/>
      <c r="M65" s="715"/>
      <c r="N65" s="715"/>
      <c r="O65" s="715"/>
      <c r="P65" s="715"/>
      <c r="Q65" s="715"/>
      <c r="R65" s="715"/>
      <c r="S65" s="716"/>
      <c r="T65" s="717"/>
      <c r="U65" s="720">
        <f t="shared" si="17"/>
        <v>0</v>
      </c>
      <c r="V65" s="721">
        <f t="shared" si="18"/>
        <v>0</v>
      </c>
      <c r="W65" s="722">
        <f t="shared" si="19"/>
        <v>0</v>
      </c>
      <c r="X65" s="442"/>
      <c r="Y65" s="442"/>
      <c r="Z65" s="442"/>
      <c r="AA65" s="442"/>
      <c r="AB65" s="442"/>
      <c r="AC65" s="442"/>
      <c r="AD65" s="442"/>
      <c r="AE65" s="442"/>
      <c r="AF65" s="442"/>
      <c r="AG65" s="442"/>
      <c r="AH65" s="442"/>
      <c r="AI65" s="442"/>
      <c r="AJ65" s="442"/>
      <c r="AK65" s="442"/>
      <c r="AL65" s="442"/>
      <c r="AM65" s="442"/>
      <c r="AN65" s="442"/>
      <c r="AO65" s="442"/>
      <c r="AP65" s="442"/>
      <c r="AQ65" s="442"/>
      <c r="AR65" s="442"/>
      <c r="AS65" s="442"/>
      <c r="AT65" s="442"/>
      <c r="AU65" s="442"/>
      <c r="AV65" s="442"/>
      <c r="AW65" s="442"/>
      <c r="AX65" s="442"/>
      <c r="AY65" s="442"/>
      <c r="AZ65" s="442"/>
    </row>
    <row r="66" spans="2:52" ht="20.100000000000001" hidden="1" customHeight="1" outlineLevel="1">
      <c r="B66" s="434"/>
      <c r="C66" s="1002"/>
      <c r="D66" s="1003"/>
      <c r="E66" s="1003"/>
      <c r="F66" s="1004"/>
      <c r="G66" s="1005"/>
      <c r="H66" s="1006"/>
      <c r="I66" s="1006"/>
      <c r="J66" s="1006"/>
      <c r="K66" s="1007"/>
      <c r="L66" s="715"/>
      <c r="M66" s="715"/>
      <c r="N66" s="715"/>
      <c r="O66" s="715"/>
      <c r="P66" s="715"/>
      <c r="Q66" s="715"/>
      <c r="R66" s="715"/>
      <c r="S66" s="716"/>
      <c r="T66" s="717"/>
      <c r="U66" s="720">
        <f t="shared" si="17"/>
        <v>0</v>
      </c>
      <c r="V66" s="721">
        <f t="shared" si="18"/>
        <v>0</v>
      </c>
      <c r="W66" s="722">
        <f t="shared" si="19"/>
        <v>0</v>
      </c>
      <c r="X66" s="442"/>
      <c r="Y66" s="442"/>
      <c r="Z66" s="442"/>
      <c r="AA66" s="442"/>
      <c r="AB66" s="442"/>
      <c r="AC66" s="442"/>
      <c r="AD66" s="442"/>
      <c r="AE66" s="442"/>
      <c r="AF66" s="442"/>
      <c r="AG66" s="442"/>
      <c r="AH66" s="442"/>
      <c r="AI66" s="442"/>
      <c r="AJ66" s="442"/>
      <c r="AK66" s="442"/>
      <c r="AL66" s="442"/>
      <c r="AM66" s="442"/>
      <c r="AN66" s="442"/>
      <c r="AO66" s="442"/>
      <c r="AP66" s="442"/>
      <c r="AQ66" s="442"/>
      <c r="AR66" s="442"/>
      <c r="AS66" s="442"/>
      <c r="AT66" s="442"/>
      <c r="AU66" s="442"/>
      <c r="AV66" s="442"/>
      <c r="AW66" s="442"/>
      <c r="AX66" s="442"/>
      <c r="AY66" s="442"/>
      <c r="AZ66" s="442"/>
    </row>
    <row r="67" spans="2:52" ht="20.100000000000001" hidden="1" customHeight="1" outlineLevel="1">
      <c r="B67" s="434"/>
      <c r="C67" s="1002"/>
      <c r="D67" s="1003"/>
      <c r="E67" s="1003"/>
      <c r="F67" s="1004"/>
      <c r="G67" s="1005"/>
      <c r="H67" s="1006"/>
      <c r="I67" s="1006"/>
      <c r="J67" s="1006"/>
      <c r="K67" s="1007"/>
      <c r="L67" s="715"/>
      <c r="M67" s="715"/>
      <c r="N67" s="715"/>
      <c r="O67" s="715"/>
      <c r="P67" s="715"/>
      <c r="Q67" s="715"/>
      <c r="R67" s="715"/>
      <c r="S67" s="716"/>
      <c r="T67" s="717"/>
      <c r="U67" s="720">
        <f t="shared" si="17"/>
        <v>0</v>
      </c>
      <c r="V67" s="721">
        <f t="shared" si="18"/>
        <v>0</v>
      </c>
      <c r="W67" s="722">
        <f t="shared" si="19"/>
        <v>0</v>
      </c>
      <c r="X67" s="442"/>
      <c r="Y67" s="442"/>
      <c r="Z67" s="442"/>
      <c r="AA67" s="442"/>
      <c r="AB67" s="442"/>
      <c r="AC67" s="442"/>
      <c r="AD67" s="442"/>
      <c r="AE67" s="442"/>
      <c r="AF67" s="442"/>
      <c r="AG67" s="442"/>
      <c r="AH67" s="442"/>
      <c r="AI67" s="442"/>
      <c r="AJ67" s="442"/>
      <c r="AK67" s="442"/>
      <c r="AL67" s="442"/>
      <c r="AM67" s="442"/>
      <c r="AN67" s="442"/>
      <c r="AO67" s="442"/>
      <c r="AP67" s="442"/>
      <c r="AQ67" s="442"/>
      <c r="AR67" s="442"/>
      <c r="AS67" s="442"/>
      <c r="AT67" s="442"/>
      <c r="AU67" s="442"/>
      <c r="AV67" s="442"/>
      <c r="AW67" s="442"/>
      <c r="AX67" s="442"/>
      <c r="AY67" s="442"/>
      <c r="AZ67" s="442"/>
    </row>
    <row r="68" spans="2:52" ht="20.100000000000001" hidden="1" customHeight="1" outlineLevel="1">
      <c r="B68" s="434"/>
      <c r="C68" s="1002"/>
      <c r="D68" s="1003"/>
      <c r="E68" s="1003"/>
      <c r="F68" s="1004"/>
      <c r="G68" s="1005"/>
      <c r="H68" s="1006"/>
      <c r="I68" s="1006"/>
      <c r="J68" s="1006"/>
      <c r="K68" s="1007"/>
      <c r="L68" s="715"/>
      <c r="M68" s="715"/>
      <c r="N68" s="715"/>
      <c r="O68" s="715"/>
      <c r="P68" s="715"/>
      <c r="Q68" s="715"/>
      <c r="R68" s="715"/>
      <c r="S68" s="716"/>
      <c r="T68" s="717"/>
      <c r="U68" s="720">
        <f t="shared" si="17"/>
        <v>0</v>
      </c>
      <c r="V68" s="721">
        <f t="shared" si="18"/>
        <v>0</v>
      </c>
      <c r="W68" s="722">
        <f t="shared" si="19"/>
        <v>0</v>
      </c>
      <c r="X68" s="442"/>
      <c r="Y68" s="442"/>
      <c r="Z68" s="442"/>
      <c r="AA68" s="442"/>
      <c r="AB68" s="442"/>
      <c r="AC68" s="442"/>
      <c r="AD68" s="442"/>
      <c r="AE68" s="442"/>
      <c r="AF68" s="442"/>
      <c r="AG68" s="442"/>
      <c r="AH68" s="442"/>
      <c r="AI68" s="442"/>
      <c r="AJ68" s="442"/>
      <c r="AK68" s="442"/>
      <c r="AL68" s="442"/>
      <c r="AM68" s="442"/>
      <c r="AN68" s="442"/>
      <c r="AO68" s="442"/>
      <c r="AP68" s="442"/>
      <c r="AQ68" s="442"/>
      <c r="AR68" s="442"/>
      <c r="AS68" s="442"/>
      <c r="AT68" s="442"/>
      <c r="AU68" s="442"/>
      <c r="AV68" s="442"/>
      <c r="AW68" s="442"/>
      <c r="AX68" s="442"/>
      <c r="AY68" s="442"/>
      <c r="AZ68" s="442"/>
    </row>
    <row r="69" spans="2:52" ht="20.100000000000001" hidden="1" customHeight="1" outlineLevel="1">
      <c r="B69" s="434"/>
      <c r="C69" s="1002"/>
      <c r="D69" s="1003"/>
      <c r="E69" s="1003"/>
      <c r="F69" s="1004"/>
      <c r="G69" s="1005"/>
      <c r="H69" s="1006"/>
      <c r="I69" s="1006"/>
      <c r="J69" s="1006"/>
      <c r="K69" s="1007"/>
      <c r="L69" s="715"/>
      <c r="M69" s="715"/>
      <c r="N69" s="715"/>
      <c r="O69" s="715"/>
      <c r="P69" s="715"/>
      <c r="Q69" s="715"/>
      <c r="R69" s="715"/>
      <c r="S69" s="716"/>
      <c r="T69" s="717"/>
      <c r="U69" s="720">
        <f t="shared" si="17"/>
        <v>0</v>
      </c>
      <c r="V69" s="721">
        <f t="shared" si="18"/>
        <v>0</v>
      </c>
      <c r="W69" s="722">
        <f t="shared" si="19"/>
        <v>0</v>
      </c>
      <c r="X69" s="442"/>
      <c r="Y69" s="442"/>
      <c r="Z69" s="442"/>
      <c r="AA69" s="442"/>
      <c r="AB69" s="442"/>
      <c r="AC69" s="442"/>
      <c r="AD69" s="442"/>
      <c r="AE69" s="442"/>
      <c r="AF69" s="442"/>
      <c r="AG69" s="442"/>
      <c r="AH69" s="442"/>
      <c r="AI69" s="442"/>
      <c r="AJ69" s="442"/>
      <c r="AK69" s="442"/>
      <c r="AL69" s="442"/>
      <c r="AM69" s="442"/>
      <c r="AN69" s="442"/>
      <c r="AO69" s="442"/>
      <c r="AP69" s="442"/>
      <c r="AQ69" s="442"/>
      <c r="AR69" s="442"/>
      <c r="AS69" s="442"/>
      <c r="AT69" s="442"/>
      <c r="AU69" s="442"/>
      <c r="AV69" s="442"/>
      <c r="AW69" s="442"/>
      <c r="AX69" s="442"/>
      <c r="AY69" s="442"/>
      <c r="AZ69" s="442"/>
    </row>
    <row r="70" spans="2:52" ht="20.100000000000001" hidden="1" customHeight="1" outlineLevel="1">
      <c r="B70" s="434"/>
      <c r="C70" s="1002"/>
      <c r="D70" s="1003"/>
      <c r="E70" s="1003"/>
      <c r="F70" s="1004"/>
      <c r="G70" s="1005"/>
      <c r="H70" s="1006"/>
      <c r="I70" s="1006"/>
      <c r="J70" s="1006"/>
      <c r="K70" s="1007"/>
      <c r="L70" s="715"/>
      <c r="M70" s="715"/>
      <c r="N70" s="715"/>
      <c r="O70" s="715"/>
      <c r="P70" s="715"/>
      <c r="Q70" s="715"/>
      <c r="R70" s="715"/>
      <c r="S70" s="716"/>
      <c r="T70" s="717"/>
      <c r="U70" s="720">
        <f t="shared" si="17"/>
        <v>0</v>
      </c>
      <c r="V70" s="721">
        <f t="shared" si="18"/>
        <v>0</v>
      </c>
      <c r="W70" s="722">
        <f t="shared" si="19"/>
        <v>0</v>
      </c>
      <c r="X70" s="442"/>
      <c r="Y70" s="442"/>
      <c r="Z70" s="442"/>
      <c r="AA70" s="442"/>
      <c r="AB70" s="442"/>
      <c r="AC70" s="442"/>
      <c r="AD70" s="442"/>
      <c r="AE70" s="442"/>
      <c r="AF70" s="442"/>
      <c r="AG70" s="442"/>
      <c r="AH70" s="442"/>
      <c r="AI70" s="442"/>
      <c r="AJ70" s="442"/>
      <c r="AK70" s="442"/>
      <c r="AL70" s="442"/>
      <c r="AM70" s="442"/>
      <c r="AN70" s="442"/>
      <c r="AO70" s="442"/>
      <c r="AP70" s="442"/>
      <c r="AQ70" s="442"/>
      <c r="AR70" s="442"/>
      <c r="AS70" s="442"/>
      <c r="AT70" s="442"/>
      <c r="AU70" s="442"/>
      <c r="AV70" s="442"/>
      <c r="AW70" s="442"/>
      <c r="AX70" s="442"/>
      <c r="AY70" s="442"/>
      <c r="AZ70" s="442"/>
    </row>
    <row r="71" spans="2:52" ht="20.100000000000001" hidden="1" customHeight="1" outlineLevel="1">
      <c r="B71" s="434"/>
      <c r="C71" s="1002"/>
      <c r="D71" s="1003"/>
      <c r="E71" s="1003"/>
      <c r="F71" s="1004"/>
      <c r="G71" s="1005"/>
      <c r="H71" s="1006"/>
      <c r="I71" s="1006"/>
      <c r="J71" s="1006"/>
      <c r="K71" s="1007"/>
      <c r="L71" s="715"/>
      <c r="M71" s="715"/>
      <c r="N71" s="715"/>
      <c r="O71" s="715"/>
      <c r="P71" s="715"/>
      <c r="Q71" s="715"/>
      <c r="R71" s="715"/>
      <c r="S71" s="716"/>
      <c r="T71" s="717"/>
      <c r="U71" s="720">
        <f t="shared" si="17"/>
        <v>0</v>
      </c>
      <c r="V71" s="721">
        <f t="shared" si="18"/>
        <v>0</v>
      </c>
      <c r="W71" s="722">
        <f t="shared" si="19"/>
        <v>0</v>
      </c>
      <c r="X71" s="442"/>
      <c r="Y71" s="442"/>
      <c r="Z71" s="442"/>
      <c r="AA71" s="442"/>
      <c r="AB71" s="442"/>
      <c r="AC71" s="442"/>
      <c r="AD71" s="442"/>
      <c r="AE71" s="442"/>
      <c r="AF71" s="442"/>
      <c r="AG71" s="442"/>
      <c r="AH71" s="442"/>
      <c r="AI71" s="442"/>
      <c r="AJ71" s="442"/>
      <c r="AK71" s="442"/>
      <c r="AL71" s="442"/>
      <c r="AM71" s="442"/>
      <c r="AN71" s="442"/>
      <c r="AO71" s="442"/>
      <c r="AP71" s="442"/>
      <c r="AQ71" s="442"/>
      <c r="AR71" s="442"/>
      <c r="AS71" s="442"/>
      <c r="AT71" s="442"/>
      <c r="AU71" s="442"/>
      <c r="AV71" s="442"/>
      <c r="AW71" s="442"/>
      <c r="AX71" s="442"/>
      <c r="AY71" s="442"/>
      <c r="AZ71" s="442"/>
    </row>
    <row r="72" spans="2:52" s="19" customFormat="1" ht="9.9499999999999993" hidden="1" customHeight="1" outlineLevel="1">
      <c r="B72" s="435"/>
      <c r="C72" s="437"/>
      <c r="D72" s="437"/>
      <c r="E72" s="437"/>
      <c r="F72" s="437"/>
      <c r="G72" s="666"/>
      <c r="H72" s="666"/>
      <c r="I72" s="666"/>
      <c r="J72" s="666"/>
      <c r="K72" s="666"/>
      <c r="L72" s="438"/>
      <c r="M72" s="438"/>
      <c r="N72" s="438"/>
      <c r="O72" s="438"/>
      <c r="P72" s="438"/>
      <c r="Q72" s="438"/>
      <c r="R72" s="438"/>
      <c r="S72" s="438"/>
      <c r="T72" s="439"/>
      <c r="U72" s="439"/>
      <c r="V72" s="439"/>
      <c r="W72" s="667"/>
      <c r="X72" s="668"/>
      <c r="Y72" s="668"/>
      <c r="Z72" s="668"/>
      <c r="AA72" s="668"/>
      <c r="AB72" s="668"/>
      <c r="AC72" s="668"/>
      <c r="AD72" s="668"/>
      <c r="AE72" s="668"/>
      <c r="AF72" s="668"/>
      <c r="AG72" s="668"/>
      <c r="AH72" s="668"/>
      <c r="AI72" s="668"/>
      <c r="AJ72" s="668"/>
      <c r="AK72" s="668"/>
      <c r="AL72" s="668"/>
      <c r="AM72" s="668"/>
      <c r="AN72" s="668"/>
      <c r="AO72" s="668"/>
      <c r="AP72" s="668"/>
      <c r="AQ72" s="668"/>
      <c r="AR72" s="668"/>
      <c r="AS72" s="668"/>
      <c r="AT72" s="668"/>
      <c r="AU72" s="668"/>
      <c r="AV72" s="668"/>
      <c r="AW72" s="668"/>
      <c r="AX72" s="668"/>
      <c r="AY72" s="668"/>
      <c r="AZ72" s="668"/>
    </row>
    <row r="73" spans="2:52" ht="20.100000000000001" customHeight="1" collapsed="1">
      <c r="B73" s="714">
        <f>B61+1</f>
        <v>6</v>
      </c>
      <c r="C73" s="1013"/>
      <c r="D73" s="1014"/>
      <c r="E73" s="1014"/>
      <c r="F73" s="1015"/>
      <c r="G73" s="1016"/>
      <c r="H73" s="1017"/>
      <c r="I73" s="1017"/>
      <c r="J73" s="1017"/>
      <c r="K73" s="1018"/>
      <c r="L73" s="701">
        <f t="shared" ref="L73:R73" si="20">SUM(L74:L83)</f>
        <v>0</v>
      </c>
      <c r="M73" s="702">
        <f t="shared" si="20"/>
        <v>0</v>
      </c>
      <c r="N73" s="703">
        <f t="shared" si="20"/>
        <v>0</v>
      </c>
      <c r="O73" s="703">
        <f t="shared" si="20"/>
        <v>0</v>
      </c>
      <c r="P73" s="702">
        <f t="shared" si="20"/>
        <v>0</v>
      </c>
      <c r="Q73" s="704">
        <f t="shared" si="20"/>
        <v>0</v>
      </c>
      <c r="R73" s="701">
        <f t="shared" si="20"/>
        <v>0</v>
      </c>
      <c r="S73" s="705">
        <v>1</v>
      </c>
      <c r="T73" s="706">
        <f>(S74*T74)+(S75*T75)+(S76*T76)+(S77*T77)+(S78*T78)+(S79*T79)+(S80*T80)+(S81*T81)+(S82*T82)+(S83*T83)</f>
        <v>0</v>
      </c>
      <c r="U73" s="665">
        <f t="shared" ref="U73:U83" si="21">S73*T73*(1+MGKZ)*(1+Gewinn)*(1+Sicherheit)</f>
        <v>0</v>
      </c>
      <c r="V73" s="643">
        <f t="shared" ref="V73:V83" si="22">R73*Fertigung</f>
        <v>0</v>
      </c>
      <c r="W73" s="50">
        <f t="shared" ref="W73:W83" si="23">L73*$E$6+M73*$M$6+N73*$M$7+O73*$M$8+P73*$E$7+Q73*$M$9+U73+V73</f>
        <v>0</v>
      </c>
      <c r="X73" s="442"/>
      <c r="Y73" s="442"/>
      <c r="Z73" s="442"/>
      <c r="AA73" s="442"/>
      <c r="AB73" s="442"/>
      <c r="AC73" s="442"/>
      <c r="AD73" s="442"/>
      <c r="AE73" s="442"/>
      <c r="AF73" s="442"/>
      <c r="AG73" s="442"/>
      <c r="AH73" s="442"/>
      <c r="AI73" s="442"/>
      <c r="AJ73" s="442"/>
      <c r="AK73" s="442"/>
      <c r="AL73" s="442"/>
      <c r="AM73" s="442"/>
      <c r="AN73" s="442"/>
      <c r="AO73" s="442"/>
      <c r="AP73" s="442"/>
      <c r="AQ73" s="442"/>
      <c r="AR73" s="442"/>
      <c r="AS73" s="442"/>
      <c r="AT73" s="442"/>
      <c r="AU73" s="442"/>
      <c r="AV73" s="442"/>
      <c r="AW73" s="442"/>
      <c r="AX73" s="442"/>
      <c r="AY73" s="442"/>
      <c r="AZ73" s="442"/>
    </row>
    <row r="74" spans="2:52" ht="20.100000000000001" hidden="1" customHeight="1" outlineLevel="1">
      <c r="B74" s="433"/>
      <c r="C74" s="1002"/>
      <c r="D74" s="1003"/>
      <c r="E74" s="1003"/>
      <c r="F74" s="1004"/>
      <c r="G74" s="1005"/>
      <c r="H74" s="1006"/>
      <c r="I74" s="1006"/>
      <c r="J74" s="1006"/>
      <c r="K74" s="1007"/>
      <c r="L74" s="715"/>
      <c r="M74" s="715"/>
      <c r="N74" s="715"/>
      <c r="O74" s="715"/>
      <c r="P74" s="715"/>
      <c r="Q74" s="715"/>
      <c r="R74" s="715"/>
      <c r="S74" s="716"/>
      <c r="T74" s="717"/>
      <c r="U74" s="720">
        <f t="shared" si="21"/>
        <v>0</v>
      </c>
      <c r="V74" s="721">
        <f t="shared" si="22"/>
        <v>0</v>
      </c>
      <c r="W74" s="722">
        <f t="shared" si="23"/>
        <v>0</v>
      </c>
      <c r="X74" s="442"/>
      <c r="Y74" s="442"/>
      <c r="Z74" s="442"/>
      <c r="AA74" s="442"/>
      <c r="AB74" s="442"/>
      <c r="AC74" s="442"/>
      <c r="AD74" s="442"/>
      <c r="AE74" s="442"/>
      <c r="AF74" s="442"/>
      <c r="AG74" s="442"/>
      <c r="AH74" s="442"/>
      <c r="AI74" s="442"/>
      <c r="AJ74" s="442"/>
      <c r="AK74" s="442"/>
      <c r="AL74" s="442"/>
      <c r="AM74" s="442"/>
      <c r="AN74" s="442"/>
      <c r="AO74" s="442"/>
      <c r="AP74" s="442"/>
      <c r="AQ74" s="442"/>
      <c r="AR74" s="442"/>
      <c r="AS74" s="442"/>
      <c r="AT74" s="442"/>
      <c r="AU74" s="442"/>
      <c r="AV74" s="442"/>
      <c r="AW74" s="442"/>
      <c r="AX74" s="442"/>
      <c r="AY74" s="442"/>
      <c r="AZ74" s="442"/>
    </row>
    <row r="75" spans="2:52" ht="20.100000000000001" hidden="1" customHeight="1" outlineLevel="1">
      <c r="B75" s="434"/>
      <c r="C75" s="1002"/>
      <c r="D75" s="1003"/>
      <c r="E75" s="1003"/>
      <c r="F75" s="1004"/>
      <c r="G75" s="1005"/>
      <c r="H75" s="1006"/>
      <c r="I75" s="1006"/>
      <c r="J75" s="1006"/>
      <c r="K75" s="1007"/>
      <c r="L75" s="715"/>
      <c r="M75" s="715"/>
      <c r="N75" s="715"/>
      <c r="O75" s="715"/>
      <c r="P75" s="715"/>
      <c r="Q75" s="715"/>
      <c r="R75" s="715"/>
      <c r="S75" s="716"/>
      <c r="T75" s="717"/>
      <c r="U75" s="720">
        <f t="shared" si="21"/>
        <v>0</v>
      </c>
      <c r="V75" s="721">
        <f t="shared" si="22"/>
        <v>0</v>
      </c>
      <c r="W75" s="722">
        <f t="shared" si="23"/>
        <v>0</v>
      </c>
      <c r="X75" s="442"/>
      <c r="Y75" s="442"/>
      <c r="Z75" s="442"/>
      <c r="AA75" s="442"/>
      <c r="AB75" s="442"/>
      <c r="AC75" s="442"/>
      <c r="AD75" s="442"/>
      <c r="AE75" s="442"/>
      <c r="AF75" s="442"/>
      <c r="AG75" s="442"/>
      <c r="AH75" s="442"/>
      <c r="AI75" s="442"/>
      <c r="AJ75" s="442"/>
      <c r="AK75" s="442"/>
      <c r="AL75" s="442"/>
      <c r="AM75" s="442"/>
      <c r="AN75" s="442"/>
      <c r="AO75" s="442"/>
      <c r="AP75" s="442"/>
      <c r="AQ75" s="442"/>
      <c r="AR75" s="442"/>
      <c r="AS75" s="442"/>
      <c r="AT75" s="442"/>
      <c r="AU75" s="442"/>
      <c r="AV75" s="442"/>
      <c r="AW75" s="442"/>
      <c r="AX75" s="442"/>
      <c r="AY75" s="442"/>
      <c r="AZ75" s="442"/>
    </row>
    <row r="76" spans="2:52" ht="20.100000000000001" hidden="1" customHeight="1" outlineLevel="1">
      <c r="B76" s="434"/>
      <c r="C76" s="1002"/>
      <c r="D76" s="1003"/>
      <c r="E76" s="1003"/>
      <c r="F76" s="1004"/>
      <c r="G76" s="1005"/>
      <c r="H76" s="1006"/>
      <c r="I76" s="1006"/>
      <c r="J76" s="1006"/>
      <c r="K76" s="1007"/>
      <c r="L76" s="715"/>
      <c r="M76" s="715"/>
      <c r="N76" s="715"/>
      <c r="O76" s="715"/>
      <c r="P76" s="715"/>
      <c r="Q76" s="715"/>
      <c r="R76" s="715"/>
      <c r="S76" s="716"/>
      <c r="T76" s="717"/>
      <c r="U76" s="720">
        <f t="shared" si="21"/>
        <v>0</v>
      </c>
      <c r="V76" s="721">
        <f t="shared" si="22"/>
        <v>0</v>
      </c>
      <c r="W76" s="722">
        <f t="shared" si="23"/>
        <v>0</v>
      </c>
      <c r="X76" s="442"/>
      <c r="Y76" s="442"/>
      <c r="Z76" s="442"/>
      <c r="AA76" s="442"/>
      <c r="AB76" s="442"/>
      <c r="AC76" s="442"/>
      <c r="AD76" s="442"/>
      <c r="AE76" s="442"/>
      <c r="AF76" s="442"/>
      <c r="AG76" s="442"/>
      <c r="AH76" s="442"/>
      <c r="AI76" s="442"/>
      <c r="AJ76" s="442"/>
      <c r="AK76" s="442"/>
      <c r="AL76" s="442"/>
      <c r="AM76" s="442"/>
      <c r="AN76" s="442"/>
      <c r="AO76" s="442"/>
      <c r="AP76" s="442"/>
      <c r="AQ76" s="442"/>
      <c r="AR76" s="442"/>
      <c r="AS76" s="442"/>
      <c r="AT76" s="442"/>
      <c r="AU76" s="442"/>
      <c r="AV76" s="442"/>
      <c r="AW76" s="442"/>
      <c r="AX76" s="442"/>
      <c r="AY76" s="442"/>
      <c r="AZ76" s="442"/>
    </row>
    <row r="77" spans="2:52" ht="20.100000000000001" hidden="1" customHeight="1" outlineLevel="1">
      <c r="B77" s="434"/>
      <c r="C77" s="1002"/>
      <c r="D77" s="1003"/>
      <c r="E77" s="1003"/>
      <c r="F77" s="1004"/>
      <c r="G77" s="1005"/>
      <c r="H77" s="1006"/>
      <c r="I77" s="1006"/>
      <c r="J77" s="1006"/>
      <c r="K77" s="1007"/>
      <c r="L77" s="715"/>
      <c r="M77" s="715"/>
      <c r="N77" s="715"/>
      <c r="O77" s="715"/>
      <c r="P77" s="715"/>
      <c r="Q77" s="715"/>
      <c r="R77" s="715"/>
      <c r="S77" s="716"/>
      <c r="T77" s="717"/>
      <c r="U77" s="720">
        <f t="shared" si="21"/>
        <v>0</v>
      </c>
      <c r="V77" s="721">
        <f t="shared" si="22"/>
        <v>0</v>
      </c>
      <c r="W77" s="722">
        <f t="shared" si="23"/>
        <v>0</v>
      </c>
      <c r="X77" s="442"/>
      <c r="Y77" s="442"/>
      <c r="Z77" s="442"/>
      <c r="AA77" s="442"/>
      <c r="AB77" s="442"/>
      <c r="AC77" s="442"/>
      <c r="AD77" s="442"/>
      <c r="AE77" s="442"/>
      <c r="AF77" s="442"/>
      <c r="AG77" s="442"/>
      <c r="AH77" s="442"/>
      <c r="AI77" s="442"/>
      <c r="AJ77" s="442"/>
      <c r="AK77" s="442"/>
      <c r="AL77" s="442"/>
      <c r="AM77" s="442"/>
      <c r="AN77" s="442"/>
      <c r="AO77" s="442"/>
      <c r="AP77" s="442"/>
      <c r="AQ77" s="442"/>
      <c r="AR77" s="442"/>
      <c r="AS77" s="442"/>
      <c r="AT77" s="442"/>
      <c r="AU77" s="442"/>
      <c r="AV77" s="442"/>
      <c r="AW77" s="442"/>
      <c r="AX77" s="442"/>
      <c r="AY77" s="442"/>
      <c r="AZ77" s="442"/>
    </row>
    <row r="78" spans="2:52" ht="20.100000000000001" hidden="1" customHeight="1" outlineLevel="1">
      <c r="B78" s="434"/>
      <c r="C78" s="1002"/>
      <c r="D78" s="1003"/>
      <c r="E78" s="1003"/>
      <c r="F78" s="1004"/>
      <c r="G78" s="1005"/>
      <c r="H78" s="1006"/>
      <c r="I78" s="1006"/>
      <c r="J78" s="1006"/>
      <c r="K78" s="1007"/>
      <c r="L78" s="715"/>
      <c r="M78" s="715"/>
      <c r="N78" s="715"/>
      <c r="O78" s="715"/>
      <c r="P78" s="715"/>
      <c r="Q78" s="715"/>
      <c r="R78" s="715"/>
      <c r="S78" s="716"/>
      <c r="T78" s="717"/>
      <c r="U78" s="720">
        <f t="shared" si="21"/>
        <v>0</v>
      </c>
      <c r="V78" s="721">
        <f t="shared" si="22"/>
        <v>0</v>
      </c>
      <c r="W78" s="722">
        <f t="shared" si="23"/>
        <v>0</v>
      </c>
      <c r="X78" s="442"/>
      <c r="Y78" s="442"/>
      <c r="Z78" s="442"/>
      <c r="AA78" s="442"/>
      <c r="AB78" s="442"/>
      <c r="AC78" s="442"/>
      <c r="AD78" s="442"/>
      <c r="AE78" s="442"/>
      <c r="AF78" s="442"/>
      <c r="AG78" s="442"/>
      <c r="AH78" s="442"/>
      <c r="AI78" s="442"/>
      <c r="AJ78" s="442"/>
      <c r="AK78" s="442"/>
      <c r="AL78" s="442"/>
      <c r="AM78" s="442"/>
      <c r="AN78" s="442"/>
      <c r="AO78" s="442"/>
      <c r="AP78" s="442"/>
      <c r="AQ78" s="442"/>
      <c r="AR78" s="442"/>
      <c r="AS78" s="442"/>
      <c r="AT78" s="442"/>
      <c r="AU78" s="442"/>
      <c r="AV78" s="442"/>
      <c r="AW78" s="442"/>
      <c r="AX78" s="442"/>
      <c r="AY78" s="442"/>
      <c r="AZ78" s="442"/>
    </row>
    <row r="79" spans="2:52" ht="20.100000000000001" hidden="1" customHeight="1" outlineLevel="1">
      <c r="B79" s="434"/>
      <c r="C79" s="1002"/>
      <c r="D79" s="1003"/>
      <c r="E79" s="1003"/>
      <c r="F79" s="1004"/>
      <c r="G79" s="1005"/>
      <c r="H79" s="1006"/>
      <c r="I79" s="1006"/>
      <c r="J79" s="1006"/>
      <c r="K79" s="1007"/>
      <c r="L79" s="715"/>
      <c r="M79" s="715"/>
      <c r="N79" s="715"/>
      <c r="O79" s="715"/>
      <c r="P79" s="715"/>
      <c r="Q79" s="715"/>
      <c r="R79" s="715"/>
      <c r="S79" s="716"/>
      <c r="T79" s="717"/>
      <c r="U79" s="720">
        <f t="shared" si="21"/>
        <v>0</v>
      </c>
      <c r="V79" s="721">
        <f t="shared" si="22"/>
        <v>0</v>
      </c>
      <c r="W79" s="722">
        <f t="shared" si="23"/>
        <v>0</v>
      </c>
      <c r="X79" s="442"/>
      <c r="Y79" s="442"/>
      <c r="Z79" s="442"/>
      <c r="AA79" s="442"/>
      <c r="AB79" s="442"/>
      <c r="AC79" s="442"/>
      <c r="AD79" s="442"/>
      <c r="AE79" s="442"/>
      <c r="AF79" s="442"/>
      <c r="AG79" s="442"/>
      <c r="AH79" s="442"/>
      <c r="AI79" s="442"/>
      <c r="AJ79" s="442"/>
      <c r="AK79" s="442"/>
      <c r="AL79" s="442"/>
      <c r="AM79" s="442"/>
      <c r="AN79" s="442"/>
      <c r="AO79" s="442"/>
      <c r="AP79" s="442"/>
      <c r="AQ79" s="442"/>
      <c r="AR79" s="442"/>
      <c r="AS79" s="442"/>
      <c r="AT79" s="442"/>
      <c r="AU79" s="442"/>
      <c r="AV79" s="442"/>
      <c r="AW79" s="442"/>
      <c r="AX79" s="442"/>
      <c r="AY79" s="442"/>
      <c r="AZ79" s="442"/>
    </row>
    <row r="80" spans="2:52" ht="20.100000000000001" hidden="1" customHeight="1" outlineLevel="1">
      <c r="B80" s="434"/>
      <c r="C80" s="1002"/>
      <c r="D80" s="1003"/>
      <c r="E80" s="1003"/>
      <c r="F80" s="1004"/>
      <c r="G80" s="1005"/>
      <c r="H80" s="1006"/>
      <c r="I80" s="1006"/>
      <c r="J80" s="1006"/>
      <c r="K80" s="1007"/>
      <c r="L80" s="715"/>
      <c r="M80" s="715"/>
      <c r="N80" s="715"/>
      <c r="O80" s="715"/>
      <c r="P80" s="715"/>
      <c r="Q80" s="715"/>
      <c r="R80" s="715"/>
      <c r="S80" s="716"/>
      <c r="T80" s="717"/>
      <c r="U80" s="720">
        <f t="shared" si="21"/>
        <v>0</v>
      </c>
      <c r="V80" s="721">
        <f t="shared" si="22"/>
        <v>0</v>
      </c>
      <c r="W80" s="722">
        <f t="shared" si="23"/>
        <v>0</v>
      </c>
      <c r="X80" s="442"/>
      <c r="Y80" s="442"/>
      <c r="Z80" s="442"/>
      <c r="AA80" s="442"/>
      <c r="AB80" s="442"/>
      <c r="AC80" s="442"/>
      <c r="AD80" s="442"/>
      <c r="AE80" s="442"/>
      <c r="AF80" s="442"/>
      <c r="AG80" s="442"/>
      <c r="AH80" s="442"/>
      <c r="AI80" s="442"/>
      <c r="AJ80" s="442"/>
      <c r="AK80" s="442"/>
      <c r="AL80" s="442"/>
      <c r="AM80" s="442"/>
      <c r="AN80" s="442"/>
      <c r="AO80" s="442"/>
      <c r="AP80" s="442"/>
      <c r="AQ80" s="442"/>
      <c r="AR80" s="442"/>
      <c r="AS80" s="442"/>
      <c r="AT80" s="442"/>
      <c r="AU80" s="442"/>
      <c r="AV80" s="442"/>
      <c r="AW80" s="442"/>
      <c r="AX80" s="442"/>
      <c r="AY80" s="442"/>
      <c r="AZ80" s="442"/>
    </row>
    <row r="81" spans="2:52" ht="20.100000000000001" hidden="1" customHeight="1" outlineLevel="1">
      <c r="B81" s="434"/>
      <c r="C81" s="1002"/>
      <c r="D81" s="1003"/>
      <c r="E81" s="1003"/>
      <c r="F81" s="1004"/>
      <c r="G81" s="1005"/>
      <c r="H81" s="1006"/>
      <c r="I81" s="1006"/>
      <c r="J81" s="1006"/>
      <c r="K81" s="1007"/>
      <c r="L81" s="715"/>
      <c r="M81" s="715"/>
      <c r="N81" s="715"/>
      <c r="O81" s="715"/>
      <c r="P81" s="715"/>
      <c r="Q81" s="715"/>
      <c r="R81" s="715"/>
      <c r="S81" s="716"/>
      <c r="T81" s="717"/>
      <c r="U81" s="720">
        <f t="shared" si="21"/>
        <v>0</v>
      </c>
      <c r="V81" s="721">
        <f t="shared" si="22"/>
        <v>0</v>
      </c>
      <c r="W81" s="722">
        <f t="shared" si="23"/>
        <v>0</v>
      </c>
      <c r="X81" s="442"/>
      <c r="Y81" s="442"/>
      <c r="Z81" s="442"/>
      <c r="AA81" s="442"/>
      <c r="AB81" s="442"/>
      <c r="AC81" s="442"/>
      <c r="AD81" s="442"/>
      <c r="AE81" s="442"/>
      <c r="AF81" s="442"/>
      <c r="AG81" s="442"/>
      <c r="AH81" s="442"/>
      <c r="AI81" s="442"/>
      <c r="AJ81" s="442"/>
      <c r="AK81" s="442"/>
      <c r="AL81" s="442"/>
      <c r="AM81" s="442"/>
      <c r="AN81" s="442"/>
      <c r="AO81" s="442"/>
      <c r="AP81" s="442"/>
      <c r="AQ81" s="442"/>
      <c r="AR81" s="442"/>
      <c r="AS81" s="442"/>
      <c r="AT81" s="442"/>
      <c r="AU81" s="442"/>
      <c r="AV81" s="442"/>
      <c r="AW81" s="442"/>
      <c r="AX81" s="442"/>
      <c r="AY81" s="442"/>
      <c r="AZ81" s="442"/>
    </row>
    <row r="82" spans="2:52" ht="20.100000000000001" hidden="1" customHeight="1" outlineLevel="1">
      <c r="B82" s="434"/>
      <c r="C82" s="1002"/>
      <c r="D82" s="1003"/>
      <c r="E82" s="1003"/>
      <c r="F82" s="1004"/>
      <c r="G82" s="1005"/>
      <c r="H82" s="1006"/>
      <c r="I82" s="1006"/>
      <c r="J82" s="1006"/>
      <c r="K82" s="1007"/>
      <c r="L82" s="715"/>
      <c r="M82" s="715"/>
      <c r="N82" s="715"/>
      <c r="O82" s="715"/>
      <c r="P82" s="715"/>
      <c r="Q82" s="715"/>
      <c r="R82" s="715"/>
      <c r="S82" s="716"/>
      <c r="T82" s="717"/>
      <c r="U82" s="720">
        <f t="shared" si="21"/>
        <v>0</v>
      </c>
      <c r="V82" s="721">
        <f t="shared" si="22"/>
        <v>0</v>
      </c>
      <c r="W82" s="722">
        <f t="shared" si="23"/>
        <v>0</v>
      </c>
      <c r="X82" s="442"/>
      <c r="Y82" s="442"/>
      <c r="Z82" s="442"/>
      <c r="AA82" s="442"/>
      <c r="AB82" s="442"/>
      <c r="AC82" s="442"/>
      <c r="AD82" s="442"/>
      <c r="AE82" s="442"/>
      <c r="AF82" s="442"/>
      <c r="AG82" s="442"/>
      <c r="AH82" s="442"/>
      <c r="AI82" s="442"/>
      <c r="AJ82" s="442"/>
      <c r="AK82" s="442"/>
      <c r="AL82" s="442"/>
      <c r="AM82" s="442"/>
      <c r="AN82" s="442"/>
      <c r="AO82" s="442"/>
      <c r="AP82" s="442"/>
      <c r="AQ82" s="442"/>
      <c r="AR82" s="442"/>
      <c r="AS82" s="442"/>
      <c r="AT82" s="442"/>
      <c r="AU82" s="442"/>
      <c r="AV82" s="442"/>
      <c r="AW82" s="442"/>
      <c r="AX82" s="442"/>
      <c r="AY82" s="442"/>
      <c r="AZ82" s="442"/>
    </row>
    <row r="83" spans="2:52" ht="20.100000000000001" hidden="1" customHeight="1" outlineLevel="1">
      <c r="B83" s="434"/>
      <c r="C83" s="1002"/>
      <c r="D83" s="1003"/>
      <c r="E83" s="1003"/>
      <c r="F83" s="1004"/>
      <c r="G83" s="1005"/>
      <c r="H83" s="1006"/>
      <c r="I83" s="1006"/>
      <c r="J83" s="1006"/>
      <c r="K83" s="1007"/>
      <c r="L83" s="715"/>
      <c r="M83" s="715"/>
      <c r="N83" s="715"/>
      <c r="O83" s="715"/>
      <c r="P83" s="715"/>
      <c r="Q83" s="715"/>
      <c r="R83" s="715"/>
      <c r="S83" s="716"/>
      <c r="T83" s="717"/>
      <c r="U83" s="720">
        <f t="shared" si="21"/>
        <v>0</v>
      </c>
      <c r="V83" s="721">
        <f t="shared" si="22"/>
        <v>0</v>
      </c>
      <c r="W83" s="722">
        <f t="shared" si="23"/>
        <v>0</v>
      </c>
      <c r="X83" s="442"/>
      <c r="Y83" s="442"/>
      <c r="Z83" s="442"/>
      <c r="AA83" s="442"/>
      <c r="AB83" s="442"/>
      <c r="AC83" s="442"/>
      <c r="AD83" s="442"/>
      <c r="AE83" s="442"/>
      <c r="AF83" s="442"/>
      <c r="AG83" s="442"/>
      <c r="AH83" s="442"/>
      <c r="AI83" s="442"/>
      <c r="AJ83" s="442"/>
      <c r="AK83" s="442"/>
      <c r="AL83" s="442"/>
      <c r="AM83" s="442"/>
      <c r="AN83" s="442"/>
      <c r="AO83" s="442"/>
      <c r="AP83" s="442"/>
      <c r="AQ83" s="442"/>
      <c r="AR83" s="442"/>
      <c r="AS83" s="442"/>
      <c r="AT83" s="442"/>
      <c r="AU83" s="442"/>
      <c r="AV83" s="442"/>
      <c r="AW83" s="442"/>
      <c r="AX83" s="442"/>
      <c r="AY83" s="442"/>
      <c r="AZ83" s="442"/>
    </row>
    <row r="84" spans="2:52" s="19" customFormat="1" ht="9.9499999999999993" hidden="1" customHeight="1" outlineLevel="1">
      <c r="B84" s="435"/>
      <c r="C84" s="437"/>
      <c r="D84" s="437"/>
      <c r="E84" s="437"/>
      <c r="F84" s="437"/>
      <c r="G84" s="666"/>
      <c r="H84" s="666"/>
      <c r="I84" s="666"/>
      <c r="J84" s="666"/>
      <c r="K84" s="666"/>
      <c r="L84" s="438"/>
      <c r="M84" s="438"/>
      <c r="N84" s="438"/>
      <c r="O84" s="438"/>
      <c r="P84" s="438"/>
      <c r="Q84" s="438"/>
      <c r="R84" s="438"/>
      <c r="S84" s="438"/>
      <c r="T84" s="439"/>
      <c r="U84" s="439"/>
      <c r="V84" s="439"/>
      <c r="W84" s="667"/>
      <c r="X84" s="668"/>
      <c r="Y84" s="668"/>
      <c r="Z84" s="668"/>
      <c r="AA84" s="668"/>
      <c r="AB84" s="668"/>
      <c r="AC84" s="668"/>
      <c r="AD84" s="668"/>
      <c r="AE84" s="668"/>
      <c r="AF84" s="668"/>
      <c r="AG84" s="668"/>
      <c r="AH84" s="668"/>
      <c r="AI84" s="668"/>
      <c r="AJ84" s="668"/>
      <c r="AK84" s="668"/>
      <c r="AL84" s="668"/>
      <c r="AM84" s="668"/>
      <c r="AN84" s="668"/>
      <c r="AO84" s="668"/>
      <c r="AP84" s="668"/>
      <c r="AQ84" s="668"/>
      <c r="AR84" s="668"/>
      <c r="AS84" s="668"/>
      <c r="AT84" s="668"/>
      <c r="AU84" s="668"/>
      <c r="AV84" s="668"/>
      <c r="AW84" s="668"/>
      <c r="AX84" s="668"/>
      <c r="AY84" s="668"/>
      <c r="AZ84" s="668"/>
    </row>
    <row r="85" spans="2:52" ht="20.100000000000001" customHeight="1" collapsed="1">
      <c r="B85" s="714">
        <f>B73+1</f>
        <v>7</v>
      </c>
      <c r="C85" s="1013"/>
      <c r="D85" s="1014"/>
      <c r="E85" s="1014"/>
      <c r="F85" s="1015"/>
      <c r="G85" s="1016"/>
      <c r="H85" s="1017"/>
      <c r="I85" s="1017"/>
      <c r="J85" s="1017"/>
      <c r="K85" s="1018"/>
      <c r="L85" s="701">
        <f t="shared" ref="L85:R85" si="24">SUM(L86:L95)</f>
        <v>0</v>
      </c>
      <c r="M85" s="702">
        <f t="shared" si="24"/>
        <v>0</v>
      </c>
      <c r="N85" s="703">
        <f t="shared" si="24"/>
        <v>0</v>
      </c>
      <c r="O85" s="703">
        <f t="shared" si="24"/>
        <v>0</v>
      </c>
      <c r="P85" s="702">
        <f t="shared" si="24"/>
        <v>0</v>
      </c>
      <c r="Q85" s="704">
        <f t="shared" si="24"/>
        <v>0</v>
      </c>
      <c r="R85" s="701">
        <f t="shared" si="24"/>
        <v>0</v>
      </c>
      <c r="S85" s="705">
        <v>1</v>
      </c>
      <c r="T85" s="706">
        <f>(S86*T86)+(S87*T87)+(S88*T88)+(S89*T89)+(S90*T90)+(S91*T91)+(S92*T92)+(S93*T93)+(S94*T94)+(S95*T95)</f>
        <v>0</v>
      </c>
      <c r="U85" s="665">
        <f t="shared" ref="U85:U95" si="25">S85*T85*(1+MGKZ)*(1+Gewinn)*(1+Sicherheit)</f>
        <v>0</v>
      </c>
      <c r="V85" s="643">
        <f t="shared" ref="V85:V95" si="26">R85*Fertigung</f>
        <v>0</v>
      </c>
      <c r="W85" s="50">
        <f t="shared" ref="W85:W95" si="27">L85*$E$6+M85*$M$6+N85*$M$7+O85*$M$8+P85*$E$7+Q85*$M$9+U85+V85</f>
        <v>0</v>
      </c>
      <c r="X85" s="442"/>
      <c r="Y85" s="442"/>
      <c r="Z85" s="442"/>
      <c r="AA85" s="442"/>
      <c r="AB85" s="442"/>
      <c r="AC85" s="442"/>
      <c r="AD85" s="442"/>
      <c r="AE85" s="442"/>
      <c r="AF85" s="442"/>
      <c r="AG85" s="442"/>
      <c r="AH85" s="442"/>
      <c r="AI85" s="442"/>
      <c r="AJ85" s="442"/>
      <c r="AK85" s="442"/>
      <c r="AL85" s="442"/>
      <c r="AM85" s="442"/>
      <c r="AN85" s="442"/>
      <c r="AO85" s="442"/>
      <c r="AP85" s="442"/>
      <c r="AQ85" s="442"/>
      <c r="AR85" s="442"/>
      <c r="AS85" s="442"/>
      <c r="AT85" s="442"/>
      <c r="AU85" s="442"/>
      <c r="AV85" s="442"/>
      <c r="AW85" s="442"/>
      <c r="AX85" s="442"/>
      <c r="AY85" s="442"/>
      <c r="AZ85" s="442"/>
    </row>
    <row r="86" spans="2:52" ht="20.100000000000001" hidden="1" customHeight="1" outlineLevel="1">
      <c r="B86" s="433"/>
      <c r="C86" s="1002"/>
      <c r="D86" s="1003"/>
      <c r="E86" s="1003"/>
      <c r="F86" s="1004"/>
      <c r="G86" s="1005"/>
      <c r="H86" s="1006"/>
      <c r="I86" s="1006"/>
      <c r="J86" s="1006"/>
      <c r="K86" s="1007"/>
      <c r="L86" s="715"/>
      <c r="M86" s="715"/>
      <c r="N86" s="715"/>
      <c r="O86" s="715"/>
      <c r="P86" s="715"/>
      <c r="Q86" s="715"/>
      <c r="R86" s="715"/>
      <c r="S86" s="716"/>
      <c r="T86" s="717"/>
      <c r="U86" s="720">
        <f t="shared" si="25"/>
        <v>0</v>
      </c>
      <c r="V86" s="721">
        <f t="shared" si="26"/>
        <v>0</v>
      </c>
      <c r="W86" s="722">
        <f t="shared" si="27"/>
        <v>0</v>
      </c>
      <c r="X86" s="442"/>
      <c r="Y86" s="442"/>
      <c r="Z86" s="442"/>
      <c r="AA86" s="442"/>
      <c r="AB86" s="442"/>
      <c r="AC86" s="442"/>
      <c r="AD86" s="442"/>
      <c r="AE86" s="442"/>
      <c r="AF86" s="442"/>
      <c r="AG86" s="442"/>
      <c r="AH86" s="442"/>
      <c r="AI86" s="442"/>
      <c r="AJ86" s="442"/>
      <c r="AK86" s="442"/>
      <c r="AL86" s="442"/>
      <c r="AM86" s="442"/>
      <c r="AN86" s="442"/>
      <c r="AO86" s="442"/>
      <c r="AP86" s="442"/>
      <c r="AQ86" s="442"/>
      <c r="AR86" s="442"/>
      <c r="AS86" s="442"/>
      <c r="AT86" s="442"/>
      <c r="AU86" s="442"/>
      <c r="AV86" s="442"/>
      <c r="AW86" s="442"/>
      <c r="AX86" s="442"/>
      <c r="AY86" s="442"/>
      <c r="AZ86" s="442"/>
    </row>
    <row r="87" spans="2:52" ht="20.100000000000001" hidden="1" customHeight="1" outlineLevel="1">
      <c r="B87" s="434"/>
      <c r="C87" s="1002"/>
      <c r="D87" s="1003"/>
      <c r="E87" s="1003"/>
      <c r="F87" s="1004"/>
      <c r="G87" s="1005"/>
      <c r="H87" s="1006"/>
      <c r="I87" s="1006"/>
      <c r="J87" s="1006"/>
      <c r="K87" s="1007"/>
      <c r="L87" s="715"/>
      <c r="M87" s="715"/>
      <c r="N87" s="715"/>
      <c r="O87" s="715"/>
      <c r="P87" s="715"/>
      <c r="Q87" s="715"/>
      <c r="R87" s="715"/>
      <c r="S87" s="716"/>
      <c r="T87" s="717"/>
      <c r="U87" s="720">
        <f t="shared" si="25"/>
        <v>0</v>
      </c>
      <c r="V87" s="721">
        <f t="shared" si="26"/>
        <v>0</v>
      </c>
      <c r="W87" s="722">
        <f t="shared" si="27"/>
        <v>0</v>
      </c>
      <c r="X87" s="442"/>
      <c r="Y87" s="442"/>
      <c r="Z87" s="442"/>
      <c r="AA87" s="442"/>
      <c r="AB87" s="442"/>
      <c r="AC87" s="442"/>
      <c r="AD87" s="442"/>
      <c r="AE87" s="442"/>
      <c r="AF87" s="442"/>
      <c r="AG87" s="442"/>
      <c r="AH87" s="442"/>
      <c r="AI87" s="442"/>
      <c r="AJ87" s="442"/>
      <c r="AK87" s="442"/>
      <c r="AL87" s="442"/>
      <c r="AM87" s="442"/>
      <c r="AN87" s="442"/>
      <c r="AO87" s="442"/>
      <c r="AP87" s="442"/>
      <c r="AQ87" s="442"/>
      <c r="AR87" s="442"/>
      <c r="AS87" s="442"/>
      <c r="AT87" s="442"/>
      <c r="AU87" s="442"/>
      <c r="AV87" s="442"/>
      <c r="AW87" s="442"/>
      <c r="AX87" s="442"/>
      <c r="AY87" s="442"/>
      <c r="AZ87" s="442"/>
    </row>
    <row r="88" spans="2:52" ht="20.100000000000001" hidden="1" customHeight="1" outlineLevel="1">
      <c r="B88" s="434"/>
      <c r="C88" s="1002"/>
      <c r="D88" s="1003"/>
      <c r="E88" s="1003"/>
      <c r="F88" s="1004"/>
      <c r="G88" s="1005"/>
      <c r="H88" s="1006"/>
      <c r="I88" s="1006"/>
      <c r="J88" s="1006"/>
      <c r="K88" s="1007"/>
      <c r="L88" s="715"/>
      <c r="M88" s="715"/>
      <c r="N88" s="715"/>
      <c r="O88" s="715"/>
      <c r="P88" s="715"/>
      <c r="Q88" s="715"/>
      <c r="R88" s="715"/>
      <c r="S88" s="716"/>
      <c r="T88" s="717"/>
      <c r="U88" s="720">
        <f t="shared" si="25"/>
        <v>0</v>
      </c>
      <c r="V88" s="721">
        <f t="shared" si="26"/>
        <v>0</v>
      </c>
      <c r="W88" s="722">
        <f t="shared" si="27"/>
        <v>0</v>
      </c>
      <c r="X88" s="442"/>
      <c r="Y88" s="442"/>
      <c r="Z88" s="442"/>
      <c r="AA88" s="442"/>
      <c r="AB88" s="442"/>
      <c r="AC88" s="442"/>
      <c r="AD88" s="442"/>
      <c r="AE88" s="442"/>
      <c r="AF88" s="442"/>
      <c r="AG88" s="442"/>
      <c r="AH88" s="442"/>
      <c r="AI88" s="442"/>
      <c r="AJ88" s="442"/>
      <c r="AK88" s="442"/>
      <c r="AL88" s="442"/>
      <c r="AM88" s="442"/>
      <c r="AN88" s="442"/>
      <c r="AO88" s="442"/>
      <c r="AP88" s="442"/>
      <c r="AQ88" s="442"/>
      <c r="AR88" s="442"/>
      <c r="AS88" s="442"/>
      <c r="AT88" s="442"/>
      <c r="AU88" s="442"/>
      <c r="AV88" s="442"/>
      <c r="AW88" s="442"/>
      <c r="AX88" s="442"/>
      <c r="AY88" s="442"/>
      <c r="AZ88" s="442"/>
    </row>
    <row r="89" spans="2:52" ht="20.100000000000001" hidden="1" customHeight="1" outlineLevel="1">
      <c r="B89" s="434"/>
      <c r="C89" s="1002"/>
      <c r="D89" s="1003"/>
      <c r="E89" s="1003"/>
      <c r="F89" s="1004"/>
      <c r="G89" s="1005"/>
      <c r="H89" s="1006"/>
      <c r="I89" s="1006"/>
      <c r="J89" s="1006"/>
      <c r="K89" s="1007"/>
      <c r="L89" s="715"/>
      <c r="M89" s="715"/>
      <c r="N89" s="715"/>
      <c r="O89" s="715"/>
      <c r="P89" s="715"/>
      <c r="Q89" s="715"/>
      <c r="R89" s="715"/>
      <c r="S89" s="716"/>
      <c r="T89" s="717"/>
      <c r="U89" s="720">
        <f t="shared" si="25"/>
        <v>0</v>
      </c>
      <c r="V89" s="721">
        <f t="shared" si="26"/>
        <v>0</v>
      </c>
      <c r="W89" s="722">
        <f t="shared" si="27"/>
        <v>0</v>
      </c>
      <c r="X89" s="442"/>
      <c r="Y89" s="442"/>
      <c r="Z89" s="442"/>
      <c r="AA89" s="442"/>
      <c r="AB89" s="442"/>
      <c r="AC89" s="442"/>
      <c r="AD89" s="442"/>
      <c r="AE89" s="442"/>
      <c r="AF89" s="442"/>
      <c r="AG89" s="442"/>
      <c r="AH89" s="442"/>
      <c r="AI89" s="442"/>
      <c r="AJ89" s="442"/>
      <c r="AK89" s="442"/>
      <c r="AL89" s="442"/>
      <c r="AM89" s="442"/>
      <c r="AN89" s="442"/>
      <c r="AO89" s="442"/>
      <c r="AP89" s="442"/>
      <c r="AQ89" s="442"/>
      <c r="AR89" s="442"/>
      <c r="AS89" s="442"/>
      <c r="AT89" s="442"/>
      <c r="AU89" s="442"/>
      <c r="AV89" s="442"/>
      <c r="AW89" s="442"/>
      <c r="AX89" s="442"/>
      <c r="AY89" s="442"/>
      <c r="AZ89" s="442"/>
    </row>
    <row r="90" spans="2:52" ht="20.100000000000001" hidden="1" customHeight="1" outlineLevel="1">
      <c r="B90" s="434"/>
      <c r="C90" s="1002"/>
      <c r="D90" s="1003"/>
      <c r="E90" s="1003"/>
      <c r="F90" s="1004"/>
      <c r="G90" s="1005"/>
      <c r="H90" s="1006"/>
      <c r="I90" s="1006"/>
      <c r="J90" s="1006"/>
      <c r="K90" s="1007"/>
      <c r="L90" s="715"/>
      <c r="M90" s="715"/>
      <c r="N90" s="715"/>
      <c r="O90" s="715"/>
      <c r="P90" s="715"/>
      <c r="Q90" s="715"/>
      <c r="R90" s="715"/>
      <c r="S90" s="716"/>
      <c r="T90" s="717"/>
      <c r="U90" s="720">
        <f t="shared" si="25"/>
        <v>0</v>
      </c>
      <c r="V90" s="721">
        <f t="shared" si="26"/>
        <v>0</v>
      </c>
      <c r="W90" s="722">
        <f t="shared" si="27"/>
        <v>0</v>
      </c>
      <c r="X90" s="442"/>
      <c r="Y90" s="442"/>
      <c r="Z90" s="442"/>
      <c r="AA90" s="442"/>
      <c r="AB90" s="442"/>
      <c r="AC90" s="442"/>
      <c r="AD90" s="442"/>
      <c r="AE90" s="442"/>
      <c r="AF90" s="442"/>
      <c r="AG90" s="442"/>
      <c r="AH90" s="442"/>
      <c r="AI90" s="442"/>
      <c r="AJ90" s="442"/>
      <c r="AK90" s="442"/>
      <c r="AL90" s="442"/>
      <c r="AM90" s="442"/>
      <c r="AN90" s="442"/>
      <c r="AO90" s="442"/>
      <c r="AP90" s="442"/>
      <c r="AQ90" s="442"/>
      <c r="AR90" s="442"/>
      <c r="AS90" s="442"/>
      <c r="AT90" s="442"/>
      <c r="AU90" s="442"/>
      <c r="AV90" s="442"/>
      <c r="AW90" s="442"/>
      <c r="AX90" s="442"/>
      <c r="AY90" s="442"/>
      <c r="AZ90" s="442"/>
    </row>
    <row r="91" spans="2:52" ht="20.100000000000001" hidden="1" customHeight="1" outlineLevel="1">
      <c r="B91" s="434"/>
      <c r="C91" s="1002"/>
      <c r="D91" s="1003"/>
      <c r="E91" s="1003"/>
      <c r="F91" s="1004"/>
      <c r="G91" s="1005"/>
      <c r="H91" s="1006"/>
      <c r="I91" s="1006"/>
      <c r="J91" s="1006"/>
      <c r="K91" s="1007"/>
      <c r="L91" s="715"/>
      <c r="M91" s="715"/>
      <c r="N91" s="715"/>
      <c r="O91" s="715"/>
      <c r="P91" s="715"/>
      <c r="Q91" s="715"/>
      <c r="R91" s="715"/>
      <c r="S91" s="716"/>
      <c r="T91" s="717"/>
      <c r="U91" s="720">
        <f t="shared" si="25"/>
        <v>0</v>
      </c>
      <c r="V91" s="721">
        <f t="shared" si="26"/>
        <v>0</v>
      </c>
      <c r="W91" s="722">
        <f t="shared" si="27"/>
        <v>0</v>
      </c>
      <c r="X91" s="442"/>
      <c r="Y91" s="442"/>
      <c r="Z91" s="442"/>
      <c r="AA91" s="442"/>
      <c r="AB91" s="442"/>
      <c r="AC91" s="442"/>
      <c r="AD91" s="442"/>
      <c r="AE91" s="442"/>
      <c r="AF91" s="442"/>
      <c r="AG91" s="442"/>
      <c r="AH91" s="442"/>
      <c r="AI91" s="442"/>
      <c r="AJ91" s="442"/>
      <c r="AK91" s="442"/>
      <c r="AL91" s="442"/>
      <c r="AM91" s="442"/>
      <c r="AN91" s="442"/>
      <c r="AO91" s="442"/>
      <c r="AP91" s="442"/>
      <c r="AQ91" s="442"/>
      <c r="AR91" s="442"/>
      <c r="AS91" s="442"/>
      <c r="AT91" s="442"/>
      <c r="AU91" s="442"/>
      <c r="AV91" s="442"/>
      <c r="AW91" s="442"/>
      <c r="AX91" s="442"/>
      <c r="AY91" s="442"/>
      <c r="AZ91" s="442"/>
    </row>
    <row r="92" spans="2:52" ht="20.100000000000001" hidden="1" customHeight="1" outlineLevel="1">
      <c r="B92" s="434"/>
      <c r="C92" s="1002"/>
      <c r="D92" s="1003"/>
      <c r="E92" s="1003"/>
      <c r="F92" s="1004"/>
      <c r="G92" s="1005"/>
      <c r="H92" s="1006"/>
      <c r="I92" s="1006"/>
      <c r="J92" s="1006"/>
      <c r="K92" s="1007"/>
      <c r="L92" s="715"/>
      <c r="M92" s="715"/>
      <c r="N92" s="715"/>
      <c r="O92" s="715"/>
      <c r="P92" s="715"/>
      <c r="Q92" s="715"/>
      <c r="R92" s="715"/>
      <c r="S92" s="716"/>
      <c r="T92" s="717"/>
      <c r="U92" s="720">
        <f t="shared" si="25"/>
        <v>0</v>
      </c>
      <c r="V92" s="721">
        <f t="shared" si="26"/>
        <v>0</v>
      </c>
      <c r="W92" s="722">
        <f t="shared" si="27"/>
        <v>0</v>
      </c>
      <c r="X92" s="442"/>
      <c r="Y92" s="442"/>
      <c r="Z92" s="442"/>
      <c r="AA92" s="442"/>
      <c r="AB92" s="442"/>
      <c r="AC92" s="442"/>
      <c r="AD92" s="442"/>
      <c r="AE92" s="442"/>
      <c r="AF92" s="442"/>
      <c r="AG92" s="442"/>
      <c r="AH92" s="442"/>
      <c r="AI92" s="442"/>
      <c r="AJ92" s="442"/>
      <c r="AK92" s="442"/>
      <c r="AL92" s="442"/>
      <c r="AM92" s="442"/>
      <c r="AN92" s="442"/>
      <c r="AO92" s="442"/>
      <c r="AP92" s="442"/>
      <c r="AQ92" s="442"/>
      <c r="AR92" s="442"/>
      <c r="AS92" s="442"/>
      <c r="AT92" s="442"/>
      <c r="AU92" s="442"/>
      <c r="AV92" s="442"/>
      <c r="AW92" s="442"/>
      <c r="AX92" s="442"/>
      <c r="AY92" s="442"/>
      <c r="AZ92" s="442"/>
    </row>
    <row r="93" spans="2:52" ht="20.100000000000001" hidden="1" customHeight="1" outlineLevel="1">
      <c r="B93" s="434"/>
      <c r="C93" s="1002"/>
      <c r="D93" s="1003"/>
      <c r="E93" s="1003"/>
      <c r="F93" s="1004"/>
      <c r="G93" s="1005"/>
      <c r="H93" s="1006"/>
      <c r="I93" s="1006"/>
      <c r="J93" s="1006"/>
      <c r="K93" s="1007"/>
      <c r="L93" s="715"/>
      <c r="M93" s="715"/>
      <c r="N93" s="715"/>
      <c r="O93" s="715"/>
      <c r="P93" s="715"/>
      <c r="Q93" s="715"/>
      <c r="R93" s="715"/>
      <c r="S93" s="716"/>
      <c r="T93" s="717"/>
      <c r="U93" s="720">
        <f t="shared" si="25"/>
        <v>0</v>
      </c>
      <c r="V93" s="721">
        <f t="shared" si="26"/>
        <v>0</v>
      </c>
      <c r="W93" s="722">
        <f t="shared" si="27"/>
        <v>0</v>
      </c>
      <c r="X93" s="442"/>
      <c r="Y93" s="442"/>
      <c r="Z93" s="442"/>
      <c r="AA93" s="442"/>
      <c r="AB93" s="442"/>
      <c r="AC93" s="442"/>
      <c r="AD93" s="442"/>
      <c r="AE93" s="442"/>
      <c r="AF93" s="442"/>
      <c r="AG93" s="442"/>
      <c r="AH93" s="442"/>
      <c r="AI93" s="442"/>
      <c r="AJ93" s="442"/>
      <c r="AK93" s="442"/>
      <c r="AL93" s="442"/>
      <c r="AM93" s="442"/>
      <c r="AN93" s="442"/>
      <c r="AO93" s="442"/>
      <c r="AP93" s="442"/>
      <c r="AQ93" s="442"/>
      <c r="AR93" s="442"/>
      <c r="AS93" s="442"/>
      <c r="AT93" s="442"/>
      <c r="AU93" s="442"/>
      <c r="AV93" s="442"/>
      <c r="AW93" s="442"/>
      <c r="AX93" s="442"/>
      <c r="AY93" s="442"/>
      <c r="AZ93" s="442"/>
    </row>
    <row r="94" spans="2:52" ht="20.100000000000001" hidden="1" customHeight="1" outlineLevel="1">
      <c r="B94" s="434"/>
      <c r="C94" s="1002"/>
      <c r="D94" s="1003"/>
      <c r="E94" s="1003"/>
      <c r="F94" s="1004"/>
      <c r="G94" s="1005"/>
      <c r="H94" s="1006"/>
      <c r="I94" s="1006"/>
      <c r="J94" s="1006"/>
      <c r="K94" s="1007"/>
      <c r="L94" s="715"/>
      <c r="M94" s="715"/>
      <c r="N94" s="715"/>
      <c r="O94" s="715"/>
      <c r="P94" s="715"/>
      <c r="Q94" s="715"/>
      <c r="R94" s="715"/>
      <c r="S94" s="716"/>
      <c r="T94" s="717"/>
      <c r="U94" s="720">
        <f t="shared" si="25"/>
        <v>0</v>
      </c>
      <c r="V94" s="721">
        <f t="shared" si="26"/>
        <v>0</v>
      </c>
      <c r="W94" s="722">
        <f t="shared" si="27"/>
        <v>0</v>
      </c>
      <c r="X94" s="442"/>
      <c r="Y94" s="442"/>
      <c r="Z94" s="442"/>
      <c r="AA94" s="442"/>
      <c r="AB94" s="442"/>
      <c r="AC94" s="442"/>
      <c r="AD94" s="442"/>
      <c r="AE94" s="442"/>
      <c r="AF94" s="442"/>
      <c r="AG94" s="442"/>
      <c r="AH94" s="442"/>
      <c r="AI94" s="442"/>
      <c r="AJ94" s="442"/>
      <c r="AK94" s="442"/>
      <c r="AL94" s="442"/>
      <c r="AM94" s="442"/>
      <c r="AN94" s="442"/>
      <c r="AO94" s="442"/>
      <c r="AP94" s="442"/>
      <c r="AQ94" s="442"/>
      <c r="AR94" s="442"/>
      <c r="AS94" s="442"/>
      <c r="AT94" s="442"/>
      <c r="AU94" s="442"/>
      <c r="AV94" s="442"/>
      <c r="AW94" s="442"/>
      <c r="AX94" s="442"/>
      <c r="AY94" s="442"/>
      <c r="AZ94" s="442"/>
    </row>
    <row r="95" spans="2:52" ht="20.100000000000001" hidden="1" customHeight="1" outlineLevel="1">
      <c r="B95" s="434"/>
      <c r="C95" s="1002"/>
      <c r="D95" s="1003"/>
      <c r="E95" s="1003"/>
      <c r="F95" s="1004"/>
      <c r="G95" s="1005"/>
      <c r="H95" s="1006"/>
      <c r="I95" s="1006"/>
      <c r="J95" s="1006"/>
      <c r="K95" s="1007"/>
      <c r="L95" s="715"/>
      <c r="M95" s="715"/>
      <c r="N95" s="715"/>
      <c r="O95" s="715"/>
      <c r="P95" s="715"/>
      <c r="Q95" s="715"/>
      <c r="R95" s="715"/>
      <c r="S95" s="716"/>
      <c r="T95" s="717"/>
      <c r="U95" s="720">
        <f t="shared" si="25"/>
        <v>0</v>
      </c>
      <c r="V95" s="721">
        <f t="shared" si="26"/>
        <v>0</v>
      </c>
      <c r="W95" s="722">
        <f t="shared" si="27"/>
        <v>0</v>
      </c>
      <c r="X95" s="442"/>
      <c r="Y95" s="442"/>
      <c r="Z95" s="442"/>
      <c r="AA95" s="442"/>
      <c r="AB95" s="442"/>
      <c r="AC95" s="442"/>
      <c r="AD95" s="442"/>
      <c r="AE95" s="442"/>
      <c r="AF95" s="442"/>
      <c r="AG95" s="442"/>
      <c r="AH95" s="442"/>
      <c r="AI95" s="442"/>
      <c r="AJ95" s="442"/>
      <c r="AK95" s="442"/>
      <c r="AL95" s="442"/>
      <c r="AM95" s="442"/>
      <c r="AN95" s="442"/>
      <c r="AO95" s="442"/>
      <c r="AP95" s="442"/>
      <c r="AQ95" s="442"/>
      <c r="AR95" s="442"/>
      <c r="AS95" s="442"/>
      <c r="AT95" s="442"/>
      <c r="AU95" s="442"/>
      <c r="AV95" s="442"/>
      <c r="AW95" s="442"/>
      <c r="AX95" s="442"/>
      <c r="AY95" s="442"/>
      <c r="AZ95" s="442"/>
    </row>
    <row r="96" spans="2:52" s="19" customFormat="1" ht="9.9499999999999993" hidden="1" customHeight="1" outlineLevel="1">
      <c r="B96" s="435"/>
      <c r="C96" s="437"/>
      <c r="D96" s="437"/>
      <c r="E96" s="437"/>
      <c r="F96" s="437"/>
      <c r="G96" s="666"/>
      <c r="H96" s="666"/>
      <c r="I96" s="666"/>
      <c r="J96" s="666"/>
      <c r="K96" s="666"/>
      <c r="L96" s="438"/>
      <c r="M96" s="438"/>
      <c r="N96" s="438"/>
      <c r="O96" s="438"/>
      <c r="P96" s="438"/>
      <c r="Q96" s="438"/>
      <c r="R96" s="438"/>
      <c r="S96" s="438"/>
      <c r="T96" s="439"/>
      <c r="U96" s="439"/>
      <c r="V96" s="439"/>
      <c r="W96" s="667"/>
      <c r="X96" s="668"/>
      <c r="Y96" s="668"/>
      <c r="Z96" s="668"/>
      <c r="AA96" s="668"/>
      <c r="AB96" s="668"/>
      <c r="AC96" s="668"/>
      <c r="AD96" s="668"/>
      <c r="AE96" s="668"/>
      <c r="AF96" s="668"/>
      <c r="AG96" s="668"/>
      <c r="AH96" s="668"/>
      <c r="AI96" s="668"/>
      <c r="AJ96" s="668"/>
      <c r="AK96" s="668"/>
      <c r="AL96" s="668"/>
      <c r="AM96" s="668"/>
      <c r="AN96" s="668"/>
      <c r="AO96" s="668"/>
      <c r="AP96" s="668"/>
      <c r="AQ96" s="668"/>
      <c r="AR96" s="668"/>
      <c r="AS96" s="668"/>
      <c r="AT96" s="668"/>
      <c r="AU96" s="668"/>
      <c r="AV96" s="668"/>
      <c r="AW96" s="668"/>
      <c r="AX96" s="668"/>
      <c r="AY96" s="668"/>
      <c r="AZ96" s="668"/>
    </row>
    <row r="97" spans="2:52" ht="20.100000000000001" customHeight="1" collapsed="1">
      <c r="B97" s="714">
        <f>B85+1</f>
        <v>8</v>
      </c>
      <c r="C97" s="1013"/>
      <c r="D97" s="1014"/>
      <c r="E97" s="1014"/>
      <c r="F97" s="1015"/>
      <c r="G97" s="1016"/>
      <c r="H97" s="1017"/>
      <c r="I97" s="1017"/>
      <c r="J97" s="1017"/>
      <c r="K97" s="1018"/>
      <c r="L97" s="701">
        <f t="shared" ref="L97:R97" si="28">SUM(L98:L107)</f>
        <v>0</v>
      </c>
      <c r="M97" s="702">
        <f t="shared" si="28"/>
        <v>0</v>
      </c>
      <c r="N97" s="703">
        <f t="shared" si="28"/>
        <v>0</v>
      </c>
      <c r="O97" s="703">
        <f t="shared" si="28"/>
        <v>0</v>
      </c>
      <c r="P97" s="702">
        <f t="shared" si="28"/>
        <v>0</v>
      </c>
      <c r="Q97" s="704">
        <f t="shared" si="28"/>
        <v>0</v>
      </c>
      <c r="R97" s="701">
        <f t="shared" si="28"/>
        <v>0</v>
      </c>
      <c r="S97" s="705">
        <v>1</v>
      </c>
      <c r="T97" s="706">
        <f>(S98*T98)+(S99*T99)+(S100*T100)+(S101*T101)+(S102*T102)+(S103*T103)+(S104*T104)+(S105*T105)+(S106*T106)+(S107*T107)</f>
        <v>0</v>
      </c>
      <c r="U97" s="665">
        <f t="shared" ref="U97:U107" si="29">S97*T97*(1+MGKZ)*(1+Gewinn)*(1+Sicherheit)</f>
        <v>0</v>
      </c>
      <c r="V97" s="643">
        <f t="shared" ref="V97:V107" si="30">R97*Fertigung</f>
        <v>0</v>
      </c>
      <c r="W97" s="50">
        <f t="shared" ref="W97:W107" si="31">L97*$E$6+M97*$M$6+N97*$M$7+O97*$M$8+P97*$E$7+Q97*$M$9+U97+V97</f>
        <v>0</v>
      </c>
      <c r="X97" s="442"/>
      <c r="Y97" s="442"/>
      <c r="Z97" s="442"/>
      <c r="AA97" s="442"/>
      <c r="AB97" s="442"/>
      <c r="AC97" s="442"/>
      <c r="AD97" s="442"/>
      <c r="AE97" s="442"/>
      <c r="AF97" s="442"/>
      <c r="AG97" s="442"/>
      <c r="AH97" s="442"/>
      <c r="AI97" s="442"/>
      <c r="AJ97" s="442"/>
      <c r="AK97" s="442"/>
      <c r="AL97" s="442"/>
      <c r="AM97" s="442"/>
      <c r="AN97" s="442"/>
      <c r="AO97" s="442"/>
      <c r="AP97" s="442"/>
      <c r="AQ97" s="442"/>
      <c r="AR97" s="442"/>
      <c r="AS97" s="442"/>
      <c r="AT97" s="442"/>
      <c r="AU97" s="442"/>
      <c r="AV97" s="442"/>
      <c r="AW97" s="442"/>
      <c r="AX97" s="442"/>
      <c r="AY97" s="442"/>
      <c r="AZ97" s="442"/>
    </row>
    <row r="98" spans="2:52" ht="20.100000000000001" hidden="1" customHeight="1" outlineLevel="1">
      <c r="B98" s="433"/>
      <c r="C98" s="1002"/>
      <c r="D98" s="1003"/>
      <c r="E98" s="1003"/>
      <c r="F98" s="1004"/>
      <c r="G98" s="1005"/>
      <c r="H98" s="1006"/>
      <c r="I98" s="1006"/>
      <c r="J98" s="1006"/>
      <c r="K98" s="1007"/>
      <c r="L98" s="715"/>
      <c r="M98" s="715"/>
      <c r="N98" s="715"/>
      <c r="O98" s="715"/>
      <c r="P98" s="715"/>
      <c r="Q98" s="715"/>
      <c r="R98" s="715"/>
      <c r="S98" s="716"/>
      <c r="T98" s="717"/>
      <c r="U98" s="720">
        <f t="shared" si="29"/>
        <v>0</v>
      </c>
      <c r="V98" s="721">
        <f t="shared" si="30"/>
        <v>0</v>
      </c>
      <c r="W98" s="722">
        <f t="shared" si="31"/>
        <v>0</v>
      </c>
      <c r="X98" s="442"/>
      <c r="Y98" s="442"/>
      <c r="Z98" s="442"/>
      <c r="AA98" s="442"/>
      <c r="AB98" s="442"/>
      <c r="AC98" s="442"/>
      <c r="AD98" s="442"/>
      <c r="AE98" s="442"/>
      <c r="AF98" s="442"/>
      <c r="AG98" s="442"/>
      <c r="AH98" s="442"/>
      <c r="AI98" s="442"/>
      <c r="AJ98" s="442"/>
      <c r="AK98" s="442"/>
      <c r="AL98" s="442"/>
      <c r="AM98" s="442"/>
      <c r="AN98" s="442"/>
      <c r="AO98" s="442"/>
      <c r="AP98" s="442"/>
      <c r="AQ98" s="442"/>
      <c r="AR98" s="442"/>
      <c r="AS98" s="442"/>
      <c r="AT98" s="442"/>
      <c r="AU98" s="442"/>
      <c r="AV98" s="442"/>
      <c r="AW98" s="442"/>
      <c r="AX98" s="442"/>
      <c r="AY98" s="442"/>
      <c r="AZ98" s="442"/>
    </row>
    <row r="99" spans="2:52" ht="20.100000000000001" hidden="1" customHeight="1" outlineLevel="1">
      <c r="B99" s="434"/>
      <c r="C99" s="1002"/>
      <c r="D99" s="1003"/>
      <c r="E99" s="1003"/>
      <c r="F99" s="1004"/>
      <c r="G99" s="1005"/>
      <c r="H99" s="1006"/>
      <c r="I99" s="1006"/>
      <c r="J99" s="1006"/>
      <c r="K99" s="1007"/>
      <c r="L99" s="715"/>
      <c r="M99" s="715"/>
      <c r="N99" s="715"/>
      <c r="O99" s="715"/>
      <c r="P99" s="715"/>
      <c r="Q99" s="715"/>
      <c r="R99" s="715"/>
      <c r="S99" s="716"/>
      <c r="T99" s="717"/>
      <c r="U99" s="720">
        <f t="shared" si="29"/>
        <v>0</v>
      </c>
      <c r="V99" s="721">
        <f t="shared" si="30"/>
        <v>0</v>
      </c>
      <c r="W99" s="722">
        <f t="shared" si="31"/>
        <v>0</v>
      </c>
      <c r="X99" s="442"/>
      <c r="Y99" s="442"/>
      <c r="Z99" s="442"/>
      <c r="AA99" s="442"/>
      <c r="AB99" s="442"/>
      <c r="AC99" s="442"/>
      <c r="AD99" s="442"/>
      <c r="AE99" s="442"/>
      <c r="AF99" s="442"/>
      <c r="AG99" s="442"/>
      <c r="AH99" s="442"/>
      <c r="AI99" s="442"/>
      <c r="AJ99" s="442"/>
      <c r="AK99" s="442"/>
      <c r="AL99" s="442"/>
      <c r="AM99" s="442"/>
      <c r="AN99" s="442"/>
      <c r="AO99" s="442"/>
      <c r="AP99" s="442"/>
      <c r="AQ99" s="442"/>
      <c r="AR99" s="442"/>
      <c r="AS99" s="442"/>
      <c r="AT99" s="442"/>
      <c r="AU99" s="442"/>
      <c r="AV99" s="442"/>
      <c r="AW99" s="442"/>
      <c r="AX99" s="442"/>
      <c r="AY99" s="442"/>
      <c r="AZ99" s="442"/>
    </row>
    <row r="100" spans="2:52" ht="20.100000000000001" hidden="1" customHeight="1" outlineLevel="1">
      <c r="B100" s="434"/>
      <c r="C100" s="1002"/>
      <c r="D100" s="1003"/>
      <c r="E100" s="1003"/>
      <c r="F100" s="1004"/>
      <c r="G100" s="1005"/>
      <c r="H100" s="1006"/>
      <c r="I100" s="1006"/>
      <c r="J100" s="1006"/>
      <c r="K100" s="1007"/>
      <c r="L100" s="715"/>
      <c r="M100" s="715"/>
      <c r="N100" s="715"/>
      <c r="O100" s="715"/>
      <c r="P100" s="715"/>
      <c r="Q100" s="715"/>
      <c r="R100" s="715"/>
      <c r="S100" s="716"/>
      <c r="T100" s="717"/>
      <c r="U100" s="720">
        <f t="shared" si="29"/>
        <v>0</v>
      </c>
      <c r="V100" s="721">
        <f t="shared" si="30"/>
        <v>0</v>
      </c>
      <c r="W100" s="722">
        <f t="shared" si="31"/>
        <v>0</v>
      </c>
      <c r="X100" s="442"/>
      <c r="Y100" s="442"/>
      <c r="Z100" s="442"/>
      <c r="AA100" s="442"/>
      <c r="AB100" s="442"/>
      <c r="AC100" s="442"/>
      <c r="AD100" s="442"/>
      <c r="AE100" s="442"/>
      <c r="AF100" s="442"/>
      <c r="AG100" s="442"/>
      <c r="AH100" s="442"/>
      <c r="AI100" s="442"/>
      <c r="AJ100" s="442"/>
      <c r="AK100" s="442"/>
      <c r="AL100" s="442"/>
      <c r="AM100" s="442"/>
      <c r="AN100" s="442"/>
      <c r="AO100" s="442"/>
      <c r="AP100" s="442"/>
      <c r="AQ100" s="442"/>
      <c r="AR100" s="442"/>
      <c r="AS100" s="442"/>
      <c r="AT100" s="442"/>
      <c r="AU100" s="442"/>
      <c r="AV100" s="442"/>
      <c r="AW100" s="442"/>
      <c r="AX100" s="442"/>
      <c r="AY100" s="442"/>
      <c r="AZ100" s="442"/>
    </row>
    <row r="101" spans="2:52" ht="20.100000000000001" hidden="1" customHeight="1" outlineLevel="1">
      <c r="B101" s="434"/>
      <c r="C101" s="1002"/>
      <c r="D101" s="1003"/>
      <c r="E101" s="1003"/>
      <c r="F101" s="1004"/>
      <c r="G101" s="1005"/>
      <c r="H101" s="1006"/>
      <c r="I101" s="1006"/>
      <c r="J101" s="1006"/>
      <c r="K101" s="1007"/>
      <c r="L101" s="715"/>
      <c r="M101" s="715"/>
      <c r="N101" s="715"/>
      <c r="O101" s="715"/>
      <c r="P101" s="715"/>
      <c r="Q101" s="715"/>
      <c r="R101" s="715"/>
      <c r="S101" s="716"/>
      <c r="T101" s="717"/>
      <c r="U101" s="720">
        <f t="shared" si="29"/>
        <v>0</v>
      </c>
      <c r="V101" s="721">
        <f t="shared" si="30"/>
        <v>0</v>
      </c>
      <c r="W101" s="722">
        <f t="shared" si="31"/>
        <v>0</v>
      </c>
      <c r="X101" s="442"/>
      <c r="Y101" s="442"/>
      <c r="Z101" s="442"/>
      <c r="AA101" s="442"/>
      <c r="AB101" s="442"/>
      <c r="AC101" s="442"/>
      <c r="AD101" s="442"/>
      <c r="AE101" s="442"/>
      <c r="AF101" s="442"/>
      <c r="AG101" s="442"/>
      <c r="AH101" s="442"/>
      <c r="AI101" s="442"/>
      <c r="AJ101" s="442"/>
      <c r="AK101" s="442"/>
      <c r="AL101" s="442"/>
      <c r="AM101" s="442"/>
      <c r="AN101" s="442"/>
      <c r="AO101" s="442"/>
      <c r="AP101" s="442"/>
      <c r="AQ101" s="442"/>
      <c r="AR101" s="442"/>
      <c r="AS101" s="442"/>
      <c r="AT101" s="442"/>
      <c r="AU101" s="442"/>
      <c r="AV101" s="442"/>
      <c r="AW101" s="442"/>
      <c r="AX101" s="442"/>
      <c r="AY101" s="442"/>
      <c r="AZ101" s="442"/>
    </row>
    <row r="102" spans="2:52" ht="20.100000000000001" hidden="1" customHeight="1" outlineLevel="1">
      <c r="B102" s="434"/>
      <c r="C102" s="1002"/>
      <c r="D102" s="1003"/>
      <c r="E102" s="1003"/>
      <c r="F102" s="1004"/>
      <c r="G102" s="1005"/>
      <c r="H102" s="1006"/>
      <c r="I102" s="1006"/>
      <c r="J102" s="1006"/>
      <c r="K102" s="1007"/>
      <c r="L102" s="715"/>
      <c r="M102" s="715"/>
      <c r="N102" s="715"/>
      <c r="O102" s="715"/>
      <c r="P102" s="715"/>
      <c r="Q102" s="715"/>
      <c r="R102" s="715"/>
      <c r="S102" s="716"/>
      <c r="T102" s="717"/>
      <c r="U102" s="720">
        <f t="shared" si="29"/>
        <v>0</v>
      </c>
      <c r="V102" s="721">
        <f t="shared" si="30"/>
        <v>0</v>
      </c>
      <c r="W102" s="722">
        <f t="shared" si="31"/>
        <v>0</v>
      </c>
      <c r="X102" s="442"/>
      <c r="Y102" s="442"/>
      <c r="Z102" s="442"/>
      <c r="AA102" s="442"/>
      <c r="AB102" s="442"/>
      <c r="AC102" s="442"/>
      <c r="AD102" s="442"/>
      <c r="AE102" s="442"/>
      <c r="AF102" s="442"/>
      <c r="AG102" s="442"/>
      <c r="AH102" s="442"/>
      <c r="AI102" s="442"/>
      <c r="AJ102" s="442"/>
      <c r="AK102" s="442"/>
      <c r="AL102" s="442"/>
      <c r="AM102" s="442"/>
      <c r="AN102" s="442"/>
      <c r="AO102" s="442"/>
      <c r="AP102" s="442"/>
      <c r="AQ102" s="442"/>
      <c r="AR102" s="442"/>
      <c r="AS102" s="442"/>
      <c r="AT102" s="442"/>
      <c r="AU102" s="442"/>
      <c r="AV102" s="442"/>
      <c r="AW102" s="442"/>
      <c r="AX102" s="442"/>
      <c r="AY102" s="442"/>
      <c r="AZ102" s="442"/>
    </row>
    <row r="103" spans="2:52" ht="20.100000000000001" hidden="1" customHeight="1" outlineLevel="1">
      <c r="B103" s="434"/>
      <c r="C103" s="1002"/>
      <c r="D103" s="1003"/>
      <c r="E103" s="1003"/>
      <c r="F103" s="1004"/>
      <c r="G103" s="1005"/>
      <c r="H103" s="1006"/>
      <c r="I103" s="1006"/>
      <c r="J103" s="1006"/>
      <c r="K103" s="1007"/>
      <c r="L103" s="715"/>
      <c r="M103" s="715"/>
      <c r="N103" s="715"/>
      <c r="O103" s="715"/>
      <c r="P103" s="715"/>
      <c r="Q103" s="715"/>
      <c r="R103" s="715"/>
      <c r="S103" s="716"/>
      <c r="T103" s="717"/>
      <c r="U103" s="720">
        <f t="shared" si="29"/>
        <v>0</v>
      </c>
      <c r="V103" s="721">
        <f t="shared" si="30"/>
        <v>0</v>
      </c>
      <c r="W103" s="722">
        <f t="shared" si="31"/>
        <v>0</v>
      </c>
      <c r="X103" s="442"/>
      <c r="Y103" s="442"/>
      <c r="Z103" s="442"/>
      <c r="AA103" s="442"/>
      <c r="AB103" s="442"/>
      <c r="AC103" s="442"/>
      <c r="AD103" s="442"/>
      <c r="AE103" s="442"/>
      <c r="AF103" s="442"/>
      <c r="AG103" s="442"/>
      <c r="AH103" s="442"/>
      <c r="AI103" s="442"/>
      <c r="AJ103" s="442"/>
      <c r="AK103" s="442"/>
      <c r="AL103" s="442"/>
      <c r="AM103" s="442"/>
      <c r="AN103" s="442"/>
      <c r="AO103" s="442"/>
      <c r="AP103" s="442"/>
      <c r="AQ103" s="442"/>
      <c r="AR103" s="442"/>
      <c r="AS103" s="442"/>
      <c r="AT103" s="442"/>
      <c r="AU103" s="442"/>
      <c r="AV103" s="442"/>
      <c r="AW103" s="442"/>
      <c r="AX103" s="442"/>
      <c r="AY103" s="442"/>
      <c r="AZ103" s="442"/>
    </row>
    <row r="104" spans="2:52" ht="20.100000000000001" hidden="1" customHeight="1" outlineLevel="1">
      <c r="B104" s="434"/>
      <c r="C104" s="1002"/>
      <c r="D104" s="1003"/>
      <c r="E104" s="1003"/>
      <c r="F104" s="1004"/>
      <c r="G104" s="1005"/>
      <c r="H104" s="1006"/>
      <c r="I104" s="1006"/>
      <c r="J104" s="1006"/>
      <c r="K104" s="1007"/>
      <c r="L104" s="715"/>
      <c r="M104" s="715"/>
      <c r="N104" s="715"/>
      <c r="O104" s="715"/>
      <c r="P104" s="715"/>
      <c r="Q104" s="715"/>
      <c r="R104" s="715"/>
      <c r="S104" s="716"/>
      <c r="T104" s="717"/>
      <c r="U104" s="720">
        <f t="shared" si="29"/>
        <v>0</v>
      </c>
      <c r="V104" s="721">
        <f t="shared" si="30"/>
        <v>0</v>
      </c>
      <c r="W104" s="722">
        <f t="shared" si="31"/>
        <v>0</v>
      </c>
      <c r="X104" s="442"/>
      <c r="Y104" s="442"/>
      <c r="Z104" s="442"/>
      <c r="AA104" s="442"/>
      <c r="AB104" s="442"/>
      <c r="AC104" s="442"/>
      <c r="AD104" s="442"/>
      <c r="AE104" s="442"/>
      <c r="AF104" s="442"/>
      <c r="AG104" s="442"/>
      <c r="AH104" s="442"/>
      <c r="AI104" s="442"/>
      <c r="AJ104" s="442"/>
      <c r="AK104" s="442"/>
      <c r="AL104" s="442"/>
      <c r="AM104" s="442"/>
      <c r="AN104" s="442"/>
      <c r="AO104" s="442"/>
      <c r="AP104" s="442"/>
      <c r="AQ104" s="442"/>
      <c r="AR104" s="442"/>
      <c r="AS104" s="442"/>
      <c r="AT104" s="442"/>
      <c r="AU104" s="442"/>
      <c r="AV104" s="442"/>
      <c r="AW104" s="442"/>
      <c r="AX104" s="442"/>
      <c r="AY104" s="442"/>
      <c r="AZ104" s="442"/>
    </row>
    <row r="105" spans="2:52" ht="20.100000000000001" hidden="1" customHeight="1" outlineLevel="1">
      <c r="B105" s="434"/>
      <c r="C105" s="1002"/>
      <c r="D105" s="1003"/>
      <c r="E105" s="1003"/>
      <c r="F105" s="1004"/>
      <c r="G105" s="1005"/>
      <c r="H105" s="1006"/>
      <c r="I105" s="1006"/>
      <c r="J105" s="1006"/>
      <c r="K105" s="1007"/>
      <c r="L105" s="715"/>
      <c r="M105" s="715"/>
      <c r="N105" s="715"/>
      <c r="O105" s="715"/>
      <c r="P105" s="715"/>
      <c r="Q105" s="715"/>
      <c r="R105" s="715"/>
      <c r="S105" s="716"/>
      <c r="T105" s="717"/>
      <c r="U105" s="720">
        <f t="shared" si="29"/>
        <v>0</v>
      </c>
      <c r="V105" s="721">
        <f t="shared" si="30"/>
        <v>0</v>
      </c>
      <c r="W105" s="722">
        <f t="shared" si="31"/>
        <v>0</v>
      </c>
      <c r="X105" s="442"/>
      <c r="Y105" s="442"/>
      <c r="Z105" s="442"/>
      <c r="AA105" s="442"/>
      <c r="AB105" s="442"/>
      <c r="AC105" s="442"/>
      <c r="AD105" s="442"/>
      <c r="AE105" s="442"/>
      <c r="AF105" s="442"/>
      <c r="AG105" s="442"/>
      <c r="AH105" s="442"/>
      <c r="AI105" s="442"/>
      <c r="AJ105" s="442"/>
      <c r="AK105" s="442"/>
      <c r="AL105" s="442"/>
      <c r="AM105" s="442"/>
      <c r="AN105" s="442"/>
      <c r="AO105" s="442"/>
      <c r="AP105" s="442"/>
      <c r="AQ105" s="442"/>
      <c r="AR105" s="442"/>
      <c r="AS105" s="442"/>
      <c r="AT105" s="442"/>
      <c r="AU105" s="442"/>
      <c r="AV105" s="442"/>
      <c r="AW105" s="442"/>
      <c r="AX105" s="442"/>
      <c r="AY105" s="442"/>
      <c r="AZ105" s="442"/>
    </row>
    <row r="106" spans="2:52" ht="20.100000000000001" hidden="1" customHeight="1" outlineLevel="1">
      <c r="B106" s="434"/>
      <c r="C106" s="1002"/>
      <c r="D106" s="1003"/>
      <c r="E106" s="1003"/>
      <c r="F106" s="1004"/>
      <c r="G106" s="1005"/>
      <c r="H106" s="1006"/>
      <c r="I106" s="1006"/>
      <c r="J106" s="1006"/>
      <c r="K106" s="1007"/>
      <c r="L106" s="715"/>
      <c r="M106" s="715"/>
      <c r="N106" s="715"/>
      <c r="O106" s="715"/>
      <c r="P106" s="715"/>
      <c r="Q106" s="715"/>
      <c r="R106" s="715"/>
      <c r="S106" s="716"/>
      <c r="T106" s="717"/>
      <c r="U106" s="720">
        <f t="shared" si="29"/>
        <v>0</v>
      </c>
      <c r="V106" s="721">
        <f t="shared" si="30"/>
        <v>0</v>
      </c>
      <c r="W106" s="722">
        <f t="shared" si="31"/>
        <v>0</v>
      </c>
      <c r="X106" s="442"/>
      <c r="Y106" s="442"/>
      <c r="Z106" s="442"/>
      <c r="AA106" s="442"/>
      <c r="AB106" s="442"/>
      <c r="AC106" s="442"/>
      <c r="AD106" s="442"/>
      <c r="AE106" s="442"/>
      <c r="AF106" s="442"/>
      <c r="AG106" s="442"/>
      <c r="AH106" s="442"/>
      <c r="AI106" s="442"/>
      <c r="AJ106" s="442"/>
      <c r="AK106" s="442"/>
      <c r="AL106" s="442"/>
      <c r="AM106" s="442"/>
      <c r="AN106" s="442"/>
      <c r="AO106" s="442"/>
      <c r="AP106" s="442"/>
      <c r="AQ106" s="442"/>
      <c r="AR106" s="442"/>
      <c r="AS106" s="442"/>
      <c r="AT106" s="442"/>
      <c r="AU106" s="442"/>
      <c r="AV106" s="442"/>
      <c r="AW106" s="442"/>
      <c r="AX106" s="442"/>
      <c r="AY106" s="442"/>
      <c r="AZ106" s="442"/>
    </row>
    <row r="107" spans="2:52" ht="20.100000000000001" hidden="1" customHeight="1" outlineLevel="1">
      <c r="B107" s="434"/>
      <c r="C107" s="1002"/>
      <c r="D107" s="1003"/>
      <c r="E107" s="1003"/>
      <c r="F107" s="1004"/>
      <c r="G107" s="1005"/>
      <c r="H107" s="1006"/>
      <c r="I107" s="1006"/>
      <c r="J107" s="1006"/>
      <c r="K107" s="1007"/>
      <c r="L107" s="715"/>
      <c r="M107" s="715"/>
      <c r="N107" s="715"/>
      <c r="O107" s="715"/>
      <c r="P107" s="715"/>
      <c r="Q107" s="715"/>
      <c r="R107" s="715"/>
      <c r="S107" s="716"/>
      <c r="T107" s="717"/>
      <c r="U107" s="720">
        <f t="shared" si="29"/>
        <v>0</v>
      </c>
      <c r="V107" s="721">
        <f t="shared" si="30"/>
        <v>0</v>
      </c>
      <c r="W107" s="722">
        <f t="shared" si="31"/>
        <v>0</v>
      </c>
      <c r="X107" s="442"/>
      <c r="Y107" s="442"/>
      <c r="Z107" s="442"/>
      <c r="AA107" s="442"/>
      <c r="AB107" s="442"/>
      <c r="AC107" s="442"/>
      <c r="AD107" s="442"/>
      <c r="AE107" s="442"/>
      <c r="AF107" s="442"/>
      <c r="AG107" s="442"/>
      <c r="AH107" s="442"/>
      <c r="AI107" s="442"/>
      <c r="AJ107" s="442"/>
      <c r="AK107" s="442"/>
      <c r="AL107" s="442"/>
      <c r="AM107" s="442"/>
      <c r="AN107" s="442"/>
      <c r="AO107" s="442"/>
      <c r="AP107" s="442"/>
      <c r="AQ107" s="442"/>
      <c r="AR107" s="442"/>
      <c r="AS107" s="442"/>
      <c r="AT107" s="442"/>
      <c r="AU107" s="442"/>
      <c r="AV107" s="442"/>
      <c r="AW107" s="442"/>
      <c r="AX107" s="442"/>
      <c r="AY107" s="442"/>
      <c r="AZ107" s="442"/>
    </row>
    <row r="108" spans="2:52" s="19" customFormat="1" ht="9.9499999999999993" hidden="1" customHeight="1" outlineLevel="1">
      <c r="B108" s="435"/>
      <c r="C108" s="437"/>
      <c r="D108" s="437"/>
      <c r="E108" s="437"/>
      <c r="F108" s="437"/>
      <c r="G108" s="666"/>
      <c r="H108" s="666"/>
      <c r="I108" s="666"/>
      <c r="J108" s="666"/>
      <c r="K108" s="666"/>
      <c r="L108" s="438"/>
      <c r="M108" s="438"/>
      <c r="N108" s="438"/>
      <c r="O108" s="438"/>
      <c r="P108" s="438"/>
      <c r="Q108" s="438"/>
      <c r="R108" s="438"/>
      <c r="S108" s="438"/>
      <c r="T108" s="439"/>
      <c r="U108" s="439"/>
      <c r="V108" s="439"/>
      <c r="W108" s="667"/>
      <c r="X108" s="668"/>
      <c r="Y108" s="668"/>
      <c r="Z108" s="668"/>
      <c r="AA108" s="668"/>
      <c r="AB108" s="668"/>
      <c r="AC108" s="668"/>
      <c r="AD108" s="668"/>
      <c r="AE108" s="668"/>
      <c r="AF108" s="668"/>
      <c r="AG108" s="668"/>
      <c r="AH108" s="668"/>
      <c r="AI108" s="668"/>
      <c r="AJ108" s="668"/>
      <c r="AK108" s="668"/>
      <c r="AL108" s="668"/>
      <c r="AM108" s="668"/>
      <c r="AN108" s="668"/>
      <c r="AO108" s="668"/>
      <c r="AP108" s="668"/>
      <c r="AQ108" s="668"/>
      <c r="AR108" s="668"/>
      <c r="AS108" s="668"/>
      <c r="AT108" s="668"/>
      <c r="AU108" s="668"/>
      <c r="AV108" s="668"/>
      <c r="AW108" s="668"/>
      <c r="AX108" s="668"/>
      <c r="AY108" s="668"/>
      <c r="AZ108" s="668"/>
    </row>
    <row r="109" spans="2:52" ht="20.100000000000001" customHeight="1" collapsed="1">
      <c r="B109" s="714">
        <f>B97+1</f>
        <v>9</v>
      </c>
      <c r="C109" s="1013"/>
      <c r="D109" s="1014"/>
      <c r="E109" s="1014"/>
      <c r="F109" s="1015"/>
      <c r="G109" s="1016"/>
      <c r="H109" s="1017"/>
      <c r="I109" s="1017"/>
      <c r="J109" s="1017"/>
      <c r="K109" s="1018"/>
      <c r="L109" s="701">
        <f t="shared" ref="L109:R109" si="32">SUM(L110:L119)</f>
        <v>0</v>
      </c>
      <c r="M109" s="702">
        <f t="shared" si="32"/>
        <v>0</v>
      </c>
      <c r="N109" s="703">
        <f t="shared" si="32"/>
        <v>0</v>
      </c>
      <c r="O109" s="703">
        <f t="shared" si="32"/>
        <v>0</v>
      </c>
      <c r="P109" s="702">
        <f t="shared" si="32"/>
        <v>0</v>
      </c>
      <c r="Q109" s="704">
        <f t="shared" si="32"/>
        <v>0</v>
      </c>
      <c r="R109" s="701">
        <f t="shared" si="32"/>
        <v>0</v>
      </c>
      <c r="S109" s="705">
        <v>1</v>
      </c>
      <c r="T109" s="706">
        <f>(S110*T110)+(S111*T111)+(S112*T112)+(S113*T113)+(S114*T114)+(S115*T115)+(S116*T116)+(S117*T117)+(S118*T118)+(S119*T119)</f>
        <v>0</v>
      </c>
      <c r="U109" s="665">
        <f t="shared" ref="U109:U119" si="33">S109*T109*(1+MGKZ)*(1+Gewinn)*(1+Sicherheit)</f>
        <v>0</v>
      </c>
      <c r="V109" s="643">
        <f t="shared" ref="V109:V119" si="34">R109*Fertigung</f>
        <v>0</v>
      </c>
      <c r="W109" s="50">
        <f t="shared" ref="W109:W119" si="35">L109*$E$6+M109*$M$6+N109*$M$7+O109*$M$8+P109*$E$7+Q109*$M$9+U109+V109</f>
        <v>0</v>
      </c>
      <c r="X109" s="442"/>
      <c r="Y109" s="442"/>
      <c r="Z109" s="442"/>
      <c r="AA109" s="442"/>
      <c r="AB109" s="442"/>
      <c r="AC109" s="442"/>
      <c r="AD109" s="442"/>
      <c r="AE109" s="442"/>
      <c r="AF109" s="442"/>
      <c r="AG109" s="442"/>
      <c r="AH109" s="442"/>
      <c r="AI109" s="442"/>
      <c r="AJ109" s="442"/>
      <c r="AK109" s="442"/>
      <c r="AL109" s="442"/>
      <c r="AM109" s="442"/>
      <c r="AN109" s="442"/>
      <c r="AO109" s="442"/>
      <c r="AP109" s="442"/>
      <c r="AQ109" s="442"/>
      <c r="AR109" s="442"/>
      <c r="AS109" s="442"/>
      <c r="AT109" s="442"/>
      <c r="AU109" s="442"/>
      <c r="AV109" s="442"/>
      <c r="AW109" s="442"/>
      <c r="AX109" s="442"/>
      <c r="AY109" s="442"/>
      <c r="AZ109" s="442"/>
    </row>
    <row r="110" spans="2:52" ht="20.100000000000001" hidden="1" customHeight="1" outlineLevel="1">
      <c r="B110" s="433"/>
      <c r="C110" s="1002"/>
      <c r="D110" s="1003"/>
      <c r="E110" s="1003"/>
      <c r="F110" s="1004"/>
      <c r="G110" s="1005"/>
      <c r="H110" s="1006"/>
      <c r="I110" s="1006"/>
      <c r="J110" s="1006"/>
      <c r="K110" s="1007"/>
      <c r="L110" s="715"/>
      <c r="M110" s="715"/>
      <c r="N110" s="715"/>
      <c r="O110" s="715"/>
      <c r="P110" s="715"/>
      <c r="Q110" s="715"/>
      <c r="R110" s="715"/>
      <c r="S110" s="716"/>
      <c r="T110" s="717"/>
      <c r="U110" s="720">
        <f t="shared" si="33"/>
        <v>0</v>
      </c>
      <c r="V110" s="721">
        <f t="shared" si="34"/>
        <v>0</v>
      </c>
      <c r="W110" s="722">
        <f t="shared" si="35"/>
        <v>0</v>
      </c>
      <c r="X110" s="442"/>
      <c r="Y110" s="442"/>
      <c r="Z110" s="442"/>
      <c r="AA110" s="442"/>
      <c r="AB110" s="442"/>
      <c r="AC110" s="442"/>
      <c r="AD110" s="442"/>
      <c r="AE110" s="442"/>
      <c r="AF110" s="442"/>
      <c r="AG110" s="442"/>
      <c r="AH110" s="442"/>
      <c r="AI110" s="442"/>
      <c r="AJ110" s="442"/>
      <c r="AK110" s="442"/>
      <c r="AL110" s="442"/>
      <c r="AM110" s="442"/>
      <c r="AN110" s="442"/>
      <c r="AO110" s="442"/>
      <c r="AP110" s="442"/>
      <c r="AQ110" s="442"/>
      <c r="AR110" s="442"/>
      <c r="AS110" s="442"/>
      <c r="AT110" s="442"/>
      <c r="AU110" s="442"/>
      <c r="AV110" s="442"/>
      <c r="AW110" s="442"/>
      <c r="AX110" s="442"/>
      <c r="AY110" s="442"/>
      <c r="AZ110" s="442"/>
    </row>
    <row r="111" spans="2:52" ht="20.100000000000001" hidden="1" customHeight="1" outlineLevel="1">
      <c r="B111" s="434"/>
      <c r="C111" s="1002"/>
      <c r="D111" s="1003"/>
      <c r="E111" s="1003"/>
      <c r="F111" s="1004"/>
      <c r="G111" s="1005"/>
      <c r="H111" s="1006"/>
      <c r="I111" s="1006"/>
      <c r="J111" s="1006"/>
      <c r="K111" s="1007"/>
      <c r="L111" s="715"/>
      <c r="M111" s="715"/>
      <c r="N111" s="715"/>
      <c r="O111" s="715"/>
      <c r="P111" s="715"/>
      <c r="Q111" s="715"/>
      <c r="R111" s="715"/>
      <c r="S111" s="716"/>
      <c r="T111" s="717"/>
      <c r="U111" s="720">
        <f t="shared" si="33"/>
        <v>0</v>
      </c>
      <c r="V111" s="721">
        <f t="shared" si="34"/>
        <v>0</v>
      </c>
      <c r="W111" s="722">
        <f t="shared" si="35"/>
        <v>0</v>
      </c>
      <c r="X111" s="442"/>
      <c r="Y111" s="442"/>
      <c r="Z111" s="442"/>
      <c r="AA111" s="442"/>
      <c r="AB111" s="442"/>
      <c r="AC111" s="442"/>
      <c r="AD111" s="442"/>
      <c r="AE111" s="442"/>
      <c r="AF111" s="442"/>
      <c r="AG111" s="442"/>
      <c r="AH111" s="442"/>
      <c r="AI111" s="442"/>
      <c r="AJ111" s="442"/>
      <c r="AK111" s="442"/>
      <c r="AL111" s="442"/>
      <c r="AM111" s="442"/>
      <c r="AN111" s="442"/>
      <c r="AO111" s="442"/>
      <c r="AP111" s="442"/>
      <c r="AQ111" s="442"/>
      <c r="AR111" s="442"/>
      <c r="AS111" s="442"/>
      <c r="AT111" s="442"/>
      <c r="AU111" s="442"/>
      <c r="AV111" s="442"/>
      <c r="AW111" s="442"/>
      <c r="AX111" s="442"/>
      <c r="AY111" s="442"/>
      <c r="AZ111" s="442"/>
    </row>
    <row r="112" spans="2:52" ht="20.100000000000001" hidden="1" customHeight="1" outlineLevel="1">
      <c r="B112" s="434"/>
      <c r="C112" s="1002"/>
      <c r="D112" s="1003"/>
      <c r="E112" s="1003"/>
      <c r="F112" s="1004"/>
      <c r="G112" s="1005"/>
      <c r="H112" s="1006"/>
      <c r="I112" s="1006"/>
      <c r="J112" s="1006"/>
      <c r="K112" s="1007"/>
      <c r="L112" s="715"/>
      <c r="M112" s="715"/>
      <c r="N112" s="715"/>
      <c r="O112" s="715"/>
      <c r="P112" s="715"/>
      <c r="Q112" s="715"/>
      <c r="R112" s="715"/>
      <c r="S112" s="716"/>
      <c r="T112" s="717"/>
      <c r="U112" s="720">
        <f t="shared" si="33"/>
        <v>0</v>
      </c>
      <c r="V112" s="721">
        <f t="shared" si="34"/>
        <v>0</v>
      </c>
      <c r="W112" s="722">
        <f t="shared" si="35"/>
        <v>0</v>
      </c>
      <c r="X112" s="442"/>
      <c r="Y112" s="442"/>
      <c r="Z112" s="442"/>
      <c r="AA112" s="442"/>
      <c r="AB112" s="442"/>
      <c r="AC112" s="442"/>
      <c r="AD112" s="442"/>
      <c r="AE112" s="442"/>
      <c r="AF112" s="442"/>
      <c r="AG112" s="442"/>
      <c r="AH112" s="442"/>
      <c r="AI112" s="442"/>
      <c r="AJ112" s="442"/>
      <c r="AK112" s="442"/>
      <c r="AL112" s="442"/>
      <c r="AM112" s="442"/>
      <c r="AN112" s="442"/>
      <c r="AO112" s="442"/>
      <c r="AP112" s="442"/>
      <c r="AQ112" s="442"/>
      <c r="AR112" s="442"/>
      <c r="AS112" s="442"/>
      <c r="AT112" s="442"/>
      <c r="AU112" s="442"/>
      <c r="AV112" s="442"/>
      <c r="AW112" s="442"/>
      <c r="AX112" s="442"/>
      <c r="AY112" s="442"/>
      <c r="AZ112" s="442"/>
    </row>
    <row r="113" spans="2:52" ht="20.100000000000001" hidden="1" customHeight="1" outlineLevel="1">
      <c r="B113" s="434"/>
      <c r="C113" s="1002"/>
      <c r="D113" s="1003"/>
      <c r="E113" s="1003"/>
      <c r="F113" s="1004"/>
      <c r="G113" s="1005"/>
      <c r="H113" s="1006"/>
      <c r="I113" s="1006"/>
      <c r="J113" s="1006"/>
      <c r="K113" s="1007"/>
      <c r="L113" s="715"/>
      <c r="M113" s="715"/>
      <c r="N113" s="715"/>
      <c r="O113" s="715"/>
      <c r="P113" s="715"/>
      <c r="Q113" s="715"/>
      <c r="R113" s="715"/>
      <c r="S113" s="716"/>
      <c r="T113" s="717"/>
      <c r="U113" s="720">
        <f t="shared" si="33"/>
        <v>0</v>
      </c>
      <c r="V113" s="721">
        <f t="shared" si="34"/>
        <v>0</v>
      </c>
      <c r="W113" s="722">
        <f t="shared" si="35"/>
        <v>0</v>
      </c>
      <c r="X113" s="442"/>
      <c r="Y113" s="442"/>
      <c r="Z113" s="442"/>
      <c r="AA113" s="442"/>
      <c r="AB113" s="442"/>
      <c r="AC113" s="442"/>
      <c r="AD113" s="442"/>
      <c r="AE113" s="442"/>
      <c r="AF113" s="442"/>
      <c r="AG113" s="442"/>
      <c r="AH113" s="442"/>
      <c r="AI113" s="442"/>
      <c r="AJ113" s="442"/>
      <c r="AK113" s="442"/>
      <c r="AL113" s="442"/>
      <c r="AM113" s="442"/>
      <c r="AN113" s="442"/>
      <c r="AO113" s="442"/>
      <c r="AP113" s="442"/>
      <c r="AQ113" s="442"/>
      <c r="AR113" s="442"/>
      <c r="AS113" s="442"/>
      <c r="AT113" s="442"/>
      <c r="AU113" s="442"/>
      <c r="AV113" s="442"/>
      <c r="AW113" s="442"/>
      <c r="AX113" s="442"/>
      <c r="AY113" s="442"/>
      <c r="AZ113" s="442"/>
    </row>
    <row r="114" spans="2:52" ht="20.100000000000001" hidden="1" customHeight="1" outlineLevel="1">
      <c r="B114" s="434"/>
      <c r="C114" s="1002"/>
      <c r="D114" s="1003"/>
      <c r="E114" s="1003"/>
      <c r="F114" s="1004"/>
      <c r="G114" s="1005"/>
      <c r="H114" s="1006"/>
      <c r="I114" s="1006"/>
      <c r="J114" s="1006"/>
      <c r="K114" s="1007"/>
      <c r="L114" s="715"/>
      <c r="M114" s="715"/>
      <c r="N114" s="715"/>
      <c r="O114" s="715"/>
      <c r="P114" s="715"/>
      <c r="Q114" s="715"/>
      <c r="R114" s="715"/>
      <c r="S114" s="716"/>
      <c r="T114" s="717"/>
      <c r="U114" s="720">
        <f t="shared" si="33"/>
        <v>0</v>
      </c>
      <c r="V114" s="721">
        <f t="shared" si="34"/>
        <v>0</v>
      </c>
      <c r="W114" s="722">
        <f t="shared" si="35"/>
        <v>0</v>
      </c>
      <c r="X114" s="442"/>
      <c r="Y114" s="442"/>
      <c r="Z114" s="442"/>
      <c r="AA114" s="442"/>
      <c r="AB114" s="442"/>
      <c r="AC114" s="442"/>
      <c r="AD114" s="442"/>
      <c r="AE114" s="442"/>
      <c r="AF114" s="442"/>
      <c r="AG114" s="442"/>
      <c r="AH114" s="442"/>
      <c r="AI114" s="442"/>
      <c r="AJ114" s="442"/>
      <c r="AK114" s="442"/>
      <c r="AL114" s="442"/>
      <c r="AM114" s="442"/>
      <c r="AN114" s="442"/>
      <c r="AO114" s="442"/>
      <c r="AP114" s="442"/>
      <c r="AQ114" s="442"/>
      <c r="AR114" s="442"/>
      <c r="AS114" s="442"/>
      <c r="AT114" s="442"/>
      <c r="AU114" s="442"/>
      <c r="AV114" s="442"/>
      <c r="AW114" s="442"/>
      <c r="AX114" s="442"/>
      <c r="AY114" s="442"/>
      <c r="AZ114" s="442"/>
    </row>
    <row r="115" spans="2:52" ht="20.100000000000001" hidden="1" customHeight="1" outlineLevel="1">
      <c r="B115" s="434"/>
      <c r="C115" s="1002"/>
      <c r="D115" s="1003"/>
      <c r="E115" s="1003"/>
      <c r="F115" s="1004"/>
      <c r="G115" s="1005"/>
      <c r="H115" s="1006"/>
      <c r="I115" s="1006"/>
      <c r="J115" s="1006"/>
      <c r="K115" s="1007"/>
      <c r="L115" s="715"/>
      <c r="M115" s="715"/>
      <c r="N115" s="715"/>
      <c r="O115" s="715"/>
      <c r="P115" s="715"/>
      <c r="Q115" s="715"/>
      <c r="R115" s="715"/>
      <c r="S115" s="716"/>
      <c r="T115" s="717"/>
      <c r="U115" s="720">
        <f t="shared" si="33"/>
        <v>0</v>
      </c>
      <c r="V115" s="721">
        <f t="shared" si="34"/>
        <v>0</v>
      </c>
      <c r="W115" s="722">
        <f t="shared" si="35"/>
        <v>0</v>
      </c>
      <c r="X115" s="442"/>
      <c r="Y115" s="442"/>
      <c r="Z115" s="442"/>
      <c r="AA115" s="442"/>
      <c r="AB115" s="442"/>
      <c r="AC115" s="442"/>
      <c r="AD115" s="442"/>
      <c r="AE115" s="442"/>
      <c r="AF115" s="442"/>
      <c r="AG115" s="442"/>
      <c r="AH115" s="442"/>
      <c r="AI115" s="442"/>
      <c r="AJ115" s="442"/>
      <c r="AK115" s="442"/>
      <c r="AL115" s="442"/>
      <c r="AM115" s="442"/>
      <c r="AN115" s="442"/>
      <c r="AO115" s="442"/>
      <c r="AP115" s="442"/>
      <c r="AQ115" s="442"/>
      <c r="AR115" s="442"/>
      <c r="AS115" s="442"/>
      <c r="AT115" s="442"/>
      <c r="AU115" s="442"/>
      <c r="AV115" s="442"/>
      <c r="AW115" s="442"/>
      <c r="AX115" s="442"/>
      <c r="AY115" s="442"/>
      <c r="AZ115" s="442"/>
    </row>
    <row r="116" spans="2:52" ht="20.100000000000001" hidden="1" customHeight="1" outlineLevel="1">
      <c r="B116" s="434"/>
      <c r="C116" s="1002"/>
      <c r="D116" s="1003"/>
      <c r="E116" s="1003"/>
      <c r="F116" s="1004"/>
      <c r="G116" s="1005"/>
      <c r="H116" s="1006"/>
      <c r="I116" s="1006"/>
      <c r="J116" s="1006"/>
      <c r="K116" s="1007"/>
      <c r="L116" s="715"/>
      <c r="M116" s="715"/>
      <c r="N116" s="715"/>
      <c r="O116" s="715"/>
      <c r="P116" s="715"/>
      <c r="Q116" s="715"/>
      <c r="R116" s="715"/>
      <c r="S116" s="716"/>
      <c r="T116" s="717"/>
      <c r="U116" s="720">
        <f t="shared" si="33"/>
        <v>0</v>
      </c>
      <c r="V116" s="721">
        <f t="shared" si="34"/>
        <v>0</v>
      </c>
      <c r="W116" s="722">
        <f t="shared" si="35"/>
        <v>0</v>
      </c>
      <c r="X116" s="442"/>
      <c r="Y116" s="442"/>
      <c r="Z116" s="442"/>
      <c r="AA116" s="442"/>
      <c r="AB116" s="442"/>
      <c r="AC116" s="442"/>
      <c r="AD116" s="442"/>
      <c r="AE116" s="442"/>
      <c r="AF116" s="442"/>
      <c r="AG116" s="442"/>
      <c r="AH116" s="442"/>
      <c r="AI116" s="442"/>
      <c r="AJ116" s="442"/>
      <c r="AK116" s="442"/>
      <c r="AL116" s="442"/>
      <c r="AM116" s="442"/>
      <c r="AN116" s="442"/>
      <c r="AO116" s="442"/>
      <c r="AP116" s="442"/>
      <c r="AQ116" s="442"/>
      <c r="AR116" s="442"/>
      <c r="AS116" s="442"/>
      <c r="AT116" s="442"/>
      <c r="AU116" s="442"/>
      <c r="AV116" s="442"/>
      <c r="AW116" s="442"/>
      <c r="AX116" s="442"/>
      <c r="AY116" s="442"/>
      <c r="AZ116" s="442"/>
    </row>
    <row r="117" spans="2:52" ht="20.100000000000001" hidden="1" customHeight="1" outlineLevel="1">
      <c r="B117" s="434"/>
      <c r="C117" s="1002"/>
      <c r="D117" s="1003"/>
      <c r="E117" s="1003"/>
      <c r="F117" s="1004"/>
      <c r="G117" s="1005"/>
      <c r="H117" s="1006"/>
      <c r="I117" s="1006"/>
      <c r="J117" s="1006"/>
      <c r="K117" s="1007"/>
      <c r="L117" s="715"/>
      <c r="M117" s="715"/>
      <c r="N117" s="715"/>
      <c r="O117" s="715"/>
      <c r="P117" s="715"/>
      <c r="Q117" s="715"/>
      <c r="R117" s="715"/>
      <c r="S117" s="716"/>
      <c r="T117" s="717"/>
      <c r="U117" s="720">
        <f t="shared" si="33"/>
        <v>0</v>
      </c>
      <c r="V117" s="721">
        <f t="shared" si="34"/>
        <v>0</v>
      </c>
      <c r="W117" s="722">
        <f t="shared" si="35"/>
        <v>0</v>
      </c>
      <c r="X117" s="442"/>
      <c r="Y117" s="442"/>
      <c r="Z117" s="442"/>
      <c r="AA117" s="442"/>
      <c r="AB117" s="442"/>
      <c r="AC117" s="442"/>
      <c r="AD117" s="442"/>
      <c r="AE117" s="442"/>
      <c r="AF117" s="442"/>
      <c r="AG117" s="442"/>
      <c r="AH117" s="442"/>
      <c r="AI117" s="442"/>
      <c r="AJ117" s="442"/>
      <c r="AK117" s="442"/>
      <c r="AL117" s="442"/>
      <c r="AM117" s="442"/>
      <c r="AN117" s="442"/>
      <c r="AO117" s="442"/>
      <c r="AP117" s="442"/>
      <c r="AQ117" s="442"/>
      <c r="AR117" s="442"/>
      <c r="AS117" s="442"/>
      <c r="AT117" s="442"/>
      <c r="AU117" s="442"/>
      <c r="AV117" s="442"/>
      <c r="AW117" s="442"/>
      <c r="AX117" s="442"/>
      <c r="AY117" s="442"/>
      <c r="AZ117" s="442"/>
    </row>
    <row r="118" spans="2:52" ht="20.100000000000001" hidden="1" customHeight="1" outlineLevel="1">
      <c r="B118" s="434"/>
      <c r="C118" s="1002"/>
      <c r="D118" s="1003"/>
      <c r="E118" s="1003"/>
      <c r="F118" s="1004"/>
      <c r="G118" s="1005"/>
      <c r="H118" s="1006"/>
      <c r="I118" s="1006"/>
      <c r="J118" s="1006"/>
      <c r="K118" s="1007"/>
      <c r="L118" s="715"/>
      <c r="M118" s="715"/>
      <c r="N118" s="715"/>
      <c r="O118" s="715"/>
      <c r="P118" s="715"/>
      <c r="Q118" s="715"/>
      <c r="R118" s="715"/>
      <c r="S118" s="716"/>
      <c r="T118" s="717"/>
      <c r="U118" s="720">
        <f t="shared" si="33"/>
        <v>0</v>
      </c>
      <c r="V118" s="721">
        <f t="shared" si="34"/>
        <v>0</v>
      </c>
      <c r="W118" s="722">
        <f t="shared" si="35"/>
        <v>0</v>
      </c>
      <c r="X118" s="442"/>
      <c r="Y118" s="442"/>
      <c r="Z118" s="442"/>
      <c r="AA118" s="442"/>
      <c r="AB118" s="442"/>
      <c r="AC118" s="442"/>
      <c r="AD118" s="442"/>
      <c r="AE118" s="442"/>
      <c r="AF118" s="442"/>
      <c r="AG118" s="442"/>
      <c r="AH118" s="442"/>
      <c r="AI118" s="442"/>
      <c r="AJ118" s="442"/>
      <c r="AK118" s="442"/>
      <c r="AL118" s="442"/>
      <c r="AM118" s="442"/>
      <c r="AN118" s="442"/>
      <c r="AO118" s="442"/>
      <c r="AP118" s="442"/>
      <c r="AQ118" s="442"/>
      <c r="AR118" s="442"/>
      <c r="AS118" s="442"/>
      <c r="AT118" s="442"/>
      <c r="AU118" s="442"/>
      <c r="AV118" s="442"/>
      <c r="AW118" s="442"/>
      <c r="AX118" s="442"/>
      <c r="AY118" s="442"/>
      <c r="AZ118" s="442"/>
    </row>
    <row r="119" spans="2:52" ht="20.100000000000001" hidden="1" customHeight="1" outlineLevel="1">
      <c r="B119" s="434"/>
      <c r="C119" s="1002"/>
      <c r="D119" s="1003"/>
      <c r="E119" s="1003"/>
      <c r="F119" s="1004"/>
      <c r="G119" s="1005"/>
      <c r="H119" s="1006"/>
      <c r="I119" s="1006"/>
      <c r="J119" s="1006"/>
      <c r="K119" s="1007"/>
      <c r="L119" s="715"/>
      <c r="M119" s="715"/>
      <c r="N119" s="715"/>
      <c r="O119" s="715"/>
      <c r="P119" s="715"/>
      <c r="Q119" s="715"/>
      <c r="R119" s="715"/>
      <c r="S119" s="716"/>
      <c r="T119" s="717"/>
      <c r="U119" s="720">
        <f t="shared" si="33"/>
        <v>0</v>
      </c>
      <c r="V119" s="721">
        <f t="shared" si="34"/>
        <v>0</v>
      </c>
      <c r="W119" s="722">
        <f t="shared" si="35"/>
        <v>0</v>
      </c>
      <c r="X119" s="442"/>
      <c r="Y119" s="442"/>
      <c r="Z119" s="442"/>
      <c r="AA119" s="442"/>
      <c r="AB119" s="442"/>
      <c r="AC119" s="442"/>
      <c r="AD119" s="442"/>
      <c r="AE119" s="442"/>
      <c r="AF119" s="442"/>
      <c r="AG119" s="442"/>
      <c r="AH119" s="442"/>
      <c r="AI119" s="442"/>
      <c r="AJ119" s="442"/>
      <c r="AK119" s="442"/>
      <c r="AL119" s="442"/>
      <c r="AM119" s="442"/>
      <c r="AN119" s="442"/>
      <c r="AO119" s="442"/>
      <c r="AP119" s="442"/>
      <c r="AQ119" s="442"/>
      <c r="AR119" s="442"/>
      <c r="AS119" s="442"/>
      <c r="AT119" s="442"/>
      <c r="AU119" s="442"/>
      <c r="AV119" s="442"/>
      <c r="AW119" s="442"/>
      <c r="AX119" s="442"/>
      <c r="AY119" s="442"/>
      <c r="AZ119" s="442"/>
    </row>
    <row r="120" spans="2:52" s="19" customFormat="1" ht="9.9499999999999993" hidden="1" customHeight="1" outlineLevel="1">
      <c r="B120" s="435"/>
      <c r="C120" s="437"/>
      <c r="D120" s="437"/>
      <c r="E120" s="437"/>
      <c r="F120" s="437"/>
      <c r="G120" s="666"/>
      <c r="H120" s="666"/>
      <c r="I120" s="666"/>
      <c r="J120" s="666"/>
      <c r="K120" s="666"/>
      <c r="L120" s="438"/>
      <c r="M120" s="438"/>
      <c r="N120" s="438"/>
      <c r="O120" s="438"/>
      <c r="P120" s="438"/>
      <c r="Q120" s="438"/>
      <c r="R120" s="438"/>
      <c r="S120" s="438"/>
      <c r="T120" s="439"/>
      <c r="U120" s="439"/>
      <c r="V120" s="439"/>
      <c r="W120" s="667"/>
      <c r="X120" s="668"/>
      <c r="Y120" s="668"/>
      <c r="Z120" s="668"/>
      <c r="AA120" s="668"/>
      <c r="AB120" s="668"/>
      <c r="AC120" s="668"/>
      <c r="AD120" s="668"/>
      <c r="AE120" s="668"/>
      <c r="AF120" s="668"/>
      <c r="AG120" s="668"/>
      <c r="AH120" s="668"/>
      <c r="AI120" s="668"/>
      <c r="AJ120" s="668"/>
      <c r="AK120" s="668"/>
      <c r="AL120" s="668"/>
      <c r="AM120" s="668"/>
      <c r="AN120" s="668"/>
      <c r="AO120" s="668"/>
      <c r="AP120" s="668"/>
      <c r="AQ120" s="668"/>
      <c r="AR120" s="668"/>
      <c r="AS120" s="668"/>
      <c r="AT120" s="668"/>
      <c r="AU120" s="668"/>
      <c r="AV120" s="668"/>
      <c r="AW120" s="668"/>
      <c r="AX120" s="668"/>
      <c r="AY120" s="668"/>
      <c r="AZ120" s="668"/>
    </row>
    <row r="121" spans="2:52" ht="20.100000000000001" customHeight="1" collapsed="1">
      <c r="B121" s="714">
        <f>B109+1</f>
        <v>10</v>
      </c>
      <c r="C121" s="1013"/>
      <c r="D121" s="1014"/>
      <c r="E121" s="1014"/>
      <c r="F121" s="1015"/>
      <c r="G121" s="1016"/>
      <c r="H121" s="1017"/>
      <c r="I121" s="1017"/>
      <c r="J121" s="1017"/>
      <c r="K121" s="1018"/>
      <c r="L121" s="701">
        <f t="shared" ref="L121:R121" si="36">SUM(L122:L131)</f>
        <v>0</v>
      </c>
      <c r="M121" s="702">
        <f t="shared" si="36"/>
        <v>0</v>
      </c>
      <c r="N121" s="703">
        <f t="shared" si="36"/>
        <v>0</v>
      </c>
      <c r="O121" s="703">
        <f t="shared" si="36"/>
        <v>0</v>
      </c>
      <c r="P121" s="702">
        <f t="shared" si="36"/>
        <v>0</v>
      </c>
      <c r="Q121" s="704">
        <f t="shared" si="36"/>
        <v>0</v>
      </c>
      <c r="R121" s="701">
        <f t="shared" si="36"/>
        <v>0</v>
      </c>
      <c r="S121" s="705">
        <v>1</v>
      </c>
      <c r="T121" s="706">
        <f>(S122*T122)+(S123*T123)+(S124*T124)+(S125*T125)+(S126*T126)+(S127*T127)+(S128*T128)+(S129*T129)+(S130*T130)+(S131*T131)</f>
        <v>0</v>
      </c>
      <c r="U121" s="665">
        <f t="shared" ref="U121:U131" si="37">S121*T121*(1+MGKZ)*(1+Gewinn)*(1+Sicherheit)</f>
        <v>0</v>
      </c>
      <c r="V121" s="643">
        <f t="shared" ref="V121:V131" si="38">R121*Fertigung</f>
        <v>0</v>
      </c>
      <c r="W121" s="50">
        <f t="shared" ref="W121:W131" si="39">L121*$E$6+M121*$M$6+N121*$M$7+O121*$M$8+P121*$E$7+Q121*$M$9+U121+V121</f>
        <v>0</v>
      </c>
      <c r="X121" s="442"/>
      <c r="Y121" s="442"/>
      <c r="Z121" s="442"/>
      <c r="AA121" s="442"/>
      <c r="AB121" s="442"/>
      <c r="AC121" s="442"/>
      <c r="AD121" s="442"/>
      <c r="AE121" s="442"/>
      <c r="AF121" s="442"/>
      <c r="AG121" s="442"/>
      <c r="AH121" s="442"/>
      <c r="AI121" s="442"/>
      <c r="AJ121" s="442"/>
      <c r="AK121" s="442"/>
      <c r="AL121" s="442"/>
      <c r="AM121" s="442"/>
      <c r="AN121" s="442"/>
      <c r="AO121" s="442"/>
      <c r="AP121" s="442"/>
      <c r="AQ121" s="442"/>
      <c r="AR121" s="442"/>
      <c r="AS121" s="442"/>
      <c r="AT121" s="442"/>
      <c r="AU121" s="442"/>
      <c r="AV121" s="442"/>
      <c r="AW121" s="442"/>
      <c r="AX121" s="442"/>
      <c r="AY121" s="442"/>
      <c r="AZ121" s="442"/>
    </row>
    <row r="122" spans="2:52" ht="20.100000000000001" hidden="1" customHeight="1" outlineLevel="1">
      <c r="B122" s="433"/>
      <c r="C122" s="1002"/>
      <c r="D122" s="1003"/>
      <c r="E122" s="1003"/>
      <c r="F122" s="1004"/>
      <c r="G122" s="1005"/>
      <c r="H122" s="1006"/>
      <c r="I122" s="1006"/>
      <c r="J122" s="1006"/>
      <c r="K122" s="1007"/>
      <c r="L122" s="715"/>
      <c r="M122" s="715"/>
      <c r="N122" s="715"/>
      <c r="O122" s="715"/>
      <c r="P122" s="715"/>
      <c r="Q122" s="715"/>
      <c r="R122" s="715"/>
      <c r="S122" s="716"/>
      <c r="T122" s="717"/>
      <c r="U122" s="720">
        <f t="shared" si="37"/>
        <v>0</v>
      </c>
      <c r="V122" s="721">
        <f t="shared" si="38"/>
        <v>0</v>
      </c>
      <c r="W122" s="722">
        <f t="shared" si="39"/>
        <v>0</v>
      </c>
      <c r="X122" s="442"/>
      <c r="Y122" s="442"/>
      <c r="Z122" s="442"/>
      <c r="AA122" s="442"/>
      <c r="AB122" s="442"/>
      <c r="AC122" s="442"/>
      <c r="AD122" s="442"/>
      <c r="AE122" s="442"/>
      <c r="AF122" s="442"/>
      <c r="AG122" s="442"/>
      <c r="AH122" s="442"/>
      <c r="AI122" s="442"/>
      <c r="AJ122" s="442"/>
      <c r="AK122" s="442"/>
      <c r="AL122" s="442"/>
      <c r="AM122" s="442"/>
      <c r="AN122" s="442"/>
      <c r="AO122" s="442"/>
      <c r="AP122" s="442"/>
      <c r="AQ122" s="442"/>
      <c r="AR122" s="442"/>
      <c r="AS122" s="442"/>
      <c r="AT122" s="442"/>
      <c r="AU122" s="442"/>
      <c r="AV122" s="442"/>
      <c r="AW122" s="442"/>
      <c r="AX122" s="442"/>
      <c r="AY122" s="442"/>
      <c r="AZ122" s="442"/>
    </row>
    <row r="123" spans="2:52" ht="20.100000000000001" hidden="1" customHeight="1" outlineLevel="1">
      <c r="B123" s="434"/>
      <c r="C123" s="1002"/>
      <c r="D123" s="1003"/>
      <c r="E123" s="1003"/>
      <c r="F123" s="1004"/>
      <c r="G123" s="1005"/>
      <c r="H123" s="1006"/>
      <c r="I123" s="1006"/>
      <c r="J123" s="1006"/>
      <c r="K123" s="1007"/>
      <c r="L123" s="715"/>
      <c r="M123" s="715"/>
      <c r="N123" s="715"/>
      <c r="O123" s="715"/>
      <c r="P123" s="715"/>
      <c r="Q123" s="715"/>
      <c r="R123" s="715"/>
      <c r="S123" s="716"/>
      <c r="T123" s="717"/>
      <c r="U123" s="720">
        <f t="shared" si="37"/>
        <v>0</v>
      </c>
      <c r="V123" s="721">
        <f t="shared" si="38"/>
        <v>0</v>
      </c>
      <c r="W123" s="722">
        <f t="shared" si="39"/>
        <v>0</v>
      </c>
      <c r="X123" s="442"/>
      <c r="Y123" s="442"/>
      <c r="Z123" s="442"/>
      <c r="AA123" s="442"/>
      <c r="AB123" s="442"/>
      <c r="AC123" s="442"/>
      <c r="AD123" s="442"/>
      <c r="AE123" s="442"/>
      <c r="AF123" s="442"/>
      <c r="AG123" s="442"/>
      <c r="AH123" s="442"/>
      <c r="AI123" s="442"/>
      <c r="AJ123" s="442"/>
      <c r="AK123" s="442"/>
      <c r="AL123" s="442"/>
      <c r="AM123" s="442"/>
      <c r="AN123" s="442"/>
      <c r="AO123" s="442"/>
      <c r="AP123" s="442"/>
      <c r="AQ123" s="442"/>
      <c r="AR123" s="442"/>
      <c r="AS123" s="442"/>
      <c r="AT123" s="442"/>
      <c r="AU123" s="442"/>
      <c r="AV123" s="442"/>
      <c r="AW123" s="442"/>
      <c r="AX123" s="442"/>
      <c r="AY123" s="442"/>
      <c r="AZ123" s="442"/>
    </row>
    <row r="124" spans="2:52" ht="20.100000000000001" hidden="1" customHeight="1" outlineLevel="1">
      <c r="B124" s="434"/>
      <c r="C124" s="1002"/>
      <c r="D124" s="1003"/>
      <c r="E124" s="1003"/>
      <c r="F124" s="1004"/>
      <c r="G124" s="1005"/>
      <c r="H124" s="1006"/>
      <c r="I124" s="1006"/>
      <c r="J124" s="1006"/>
      <c r="K124" s="1007"/>
      <c r="L124" s="715"/>
      <c r="M124" s="715"/>
      <c r="N124" s="715"/>
      <c r="O124" s="715"/>
      <c r="P124" s="715"/>
      <c r="Q124" s="715"/>
      <c r="R124" s="715"/>
      <c r="S124" s="716"/>
      <c r="T124" s="717"/>
      <c r="U124" s="720">
        <f t="shared" si="37"/>
        <v>0</v>
      </c>
      <c r="V124" s="721">
        <f t="shared" si="38"/>
        <v>0</v>
      </c>
      <c r="W124" s="722">
        <f t="shared" si="39"/>
        <v>0</v>
      </c>
      <c r="X124" s="442"/>
      <c r="Y124" s="442"/>
      <c r="Z124" s="442"/>
      <c r="AA124" s="442"/>
      <c r="AB124" s="442"/>
      <c r="AC124" s="442"/>
      <c r="AD124" s="442"/>
      <c r="AE124" s="442"/>
      <c r="AF124" s="442"/>
      <c r="AG124" s="442"/>
      <c r="AH124" s="442"/>
      <c r="AI124" s="442"/>
      <c r="AJ124" s="442"/>
      <c r="AK124" s="442"/>
      <c r="AL124" s="442"/>
      <c r="AM124" s="442"/>
      <c r="AN124" s="442"/>
      <c r="AO124" s="442"/>
      <c r="AP124" s="442"/>
      <c r="AQ124" s="442"/>
      <c r="AR124" s="442"/>
      <c r="AS124" s="442"/>
      <c r="AT124" s="442"/>
      <c r="AU124" s="442"/>
      <c r="AV124" s="442"/>
      <c r="AW124" s="442"/>
      <c r="AX124" s="442"/>
      <c r="AY124" s="442"/>
      <c r="AZ124" s="442"/>
    </row>
    <row r="125" spans="2:52" ht="20.100000000000001" hidden="1" customHeight="1" outlineLevel="1">
      <c r="B125" s="434"/>
      <c r="C125" s="1002"/>
      <c r="D125" s="1003"/>
      <c r="E125" s="1003"/>
      <c r="F125" s="1004"/>
      <c r="G125" s="1005"/>
      <c r="H125" s="1006"/>
      <c r="I125" s="1006"/>
      <c r="J125" s="1006"/>
      <c r="K125" s="1007"/>
      <c r="L125" s="715"/>
      <c r="M125" s="715"/>
      <c r="N125" s="715"/>
      <c r="O125" s="715"/>
      <c r="P125" s="715"/>
      <c r="Q125" s="715"/>
      <c r="R125" s="715"/>
      <c r="S125" s="716"/>
      <c r="T125" s="717"/>
      <c r="U125" s="720">
        <f t="shared" si="37"/>
        <v>0</v>
      </c>
      <c r="V125" s="721">
        <f t="shared" si="38"/>
        <v>0</v>
      </c>
      <c r="W125" s="722">
        <f t="shared" si="39"/>
        <v>0</v>
      </c>
      <c r="X125" s="442"/>
      <c r="Y125" s="442"/>
      <c r="Z125" s="442"/>
      <c r="AA125" s="442"/>
      <c r="AB125" s="442"/>
      <c r="AC125" s="442"/>
      <c r="AD125" s="442"/>
      <c r="AE125" s="442"/>
      <c r="AF125" s="442"/>
      <c r="AG125" s="442"/>
      <c r="AH125" s="442"/>
      <c r="AI125" s="442"/>
      <c r="AJ125" s="442"/>
      <c r="AK125" s="442"/>
      <c r="AL125" s="442"/>
      <c r="AM125" s="442"/>
      <c r="AN125" s="442"/>
      <c r="AO125" s="442"/>
      <c r="AP125" s="442"/>
      <c r="AQ125" s="442"/>
      <c r="AR125" s="442"/>
      <c r="AS125" s="442"/>
      <c r="AT125" s="442"/>
      <c r="AU125" s="442"/>
      <c r="AV125" s="442"/>
      <c r="AW125" s="442"/>
      <c r="AX125" s="442"/>
      <c r="AY125" s="442"/>
      <c r="AZ125" s="442"/>
    </row>
    <row r="126" spans="2:52" ht="20.100000000000001" hidden="1" customHeight="1" outlineLevel="1">
      <c r="B126" s="434"/>
      <c r="C126" s="1002"/>
      <c r="D126" s="1003"/>
      <c r="E126" s="1003"/>
      <c r="F126" s="1004"/>
      <c r="G126" s="1005"/>
      <c r="H126" s="1006"/>
      <c r="I126" s="1006"/>
      <c r="J126" s="1006"/>
      <c r="K126" s="1007"/>
      <c r="L126" s="715"/>
      <c r="M126" s="715"/>
      <c r="N126" s="715"/>
      <c r="O126" s="715"/>
      <c r="P126" s="715"/>
      <c r="Q126" s="715"/>
      <c r="R126" s="715"/>
      <c r="S126" s="716"/>
      <c r="T126" s="717"/>
      <c r="U126" s="720">
        <f t="shared" si="37"/>
        <v>0</v>
      </c>
      <c r="V126" s="721">
        <f t="shared" si="38"/>
        <v>0</v>
      </c>
      <c r="W126" s="722">
        <f t="shared" si="39"/>
        <v>0</v>
      </c>
      <c r="X126" s="442"/>
      <c r="Y126" s="442"/>
      <c r="Z126" s="442"/>
      <c r="AA126" s="442"/>
      <c r="AB126" s="442"/>
      <c r="AC126" s="442"/>
      <c r="AD126" s="442"/>
      <c r="AE126" s="442"/>
      <c r="AF126" s="442"/>
      <c r="AG126" s="442"/>
      <c r="AH126" s="442"/>
      <c r="AI126" s="442"/>
      <c r="AJ126" s="442"/>
      <c r="AK126" s="442"/>
      <c r="AL126" s="442"/>
      <c r="AM126" s="442"/>
      <c r="AN126" s="442"/>
      <c r="AO126" s="442"/>
      <c r="AP126" s="442"/>
      <c r="AQ126" s="442"/>
      <c r="AR126" s="442"/>
      <c r="AS126" s="442"/>
      <c r="AT126" s="442"/>
      <c r="AU126" s="442"/>
      <c r="AV126" s="442"/>
      <c r="AW126" s="442"/>
      <c r="AX126" s="442"/>
      <c r="AY126" s="442"/>
      <c r="AZ126" s="442"/>
    </row>
    <row r="127" spans="2:52" ht="20.100000000000001" hidden="1" customHeight="1" outlineLevel="1">
      <c r="B127" s="434"/>
      <c r="C127" s="1002"/>
      <c r="D127" s="1003"/>
      <c r="E127" s="1003"/>
      <c r="F127" s="1004"/>
      <c r="G127" s="1005"/>
      <c r="H127" s="1006"/>
      <c r="I127" s="1006"/>
      <c r="J127" s="1006"/>
      <c r="K127" s="1007"/>
      <c r="L127" s="715"/>
      <c r="M127" s="715"/>
      <c r="N127" s="715"/>
      <c r="O127" s="715"/>
      <c r="P127" s="715"/>
      <c r="Q127" s="715"/>
      <c r="R127" s="715"/>
      <c r="S127" s="716"/>
      <c r="T127" s="717"/>
      <c r="U127" s="720">
        <f t="shared" si="37"/>
        <v>0</v>
      </c>
      <c r="V127" s="721">
        <f t="shared" si="38"/>
        <v>0</v>
      </c>
      <c r="W127" s="722">
        <f t="shared" si="39"/>
        <v>0</v>
      </c>
      <c r="X127" s="442"/>
      <c r="Y127" s="442"/>
      <c r="Z127" s="442"/>
      <c r="AA127" s="442"/>
      <c r="AB127" s="442"/>
      <c r="AC127" s="442"/>
      <c r="AD127" s="442"/>
      <c r="AE127" s="442"/>
      <c r="AF127" s="442"/>
      <c r="AG127" s="442"/>
      <c r="AH127" s="442"/>
      <c r="AI127" s="442"/>
      <c r="AJ127" s="442"/>
      <c r="AK127" s="442"/>
      <c r="AL127" s="442"/>
      <c r="AM127" s="442"/>
      <c r="AN127" s="442"/>
      <c r="AO127" s="442"/>
      <c r="AP127" s="442"/>
      <c r="AQ127" s="442"/>
      <c r="AR127" s="442"/>
      <c r="AS127" s="442"/>
      <c r="AT127" s="442"/>
      <c r="AU127" s="442"/>
      <c r="AV127" s="442"/>
      <c r="AW127" s="442"/>
      <c r="AX127" s="442"/>
      <c r="AY127" s="442"/>
      <c r="AZ127" s="442"/>
    </row>
    <row r="128" spans="2:52" ht="20.100000000000001" hidden="1" customHeight="1" outlineLevel="1">
      <c r="B128" s="434"/>
      <c r="C128" s="1002"/>
      <c r="D128" s="1003"/>
      <c r="E128" s="1003"/>
      <c r="F128" s="1004"/>
      <c r="G128" s="1005"/>
      <c r="H128" s="1006"/>
      <c r="I128" s="1006"/>
      <c r="J128" s="1006"/>
      <c r="K128" s="1007"/>
      <c r="L128" s="715"/>
      <c r="M128" s="715"/>
      <c r="N128" s="715"/>
      <c r="O128" s="715"/>
      <c r="P128" s="715"/>
      <c r="Q128" s="715"/>
      <c r="R128" s="715"/>
      <c r="S128" s="716"/>
      <c r="T128" s="717"/>
      <c r="U128" s="720">
        <f t="shared" si="37"/>
        <v>0</v>
      </c>
      <c r="V128" s="721">
        <f t="shared" si="38"/>
        <v>0</v>
      </c>
      <c r="W128" s="722">
        <f t="shared" si="39"/>
        <v>0</v>
      </c>
      <c r="X128" s="442"/>
      <c r="Y128" s="442"/>
      <c r="Z128" s="442"/>
      <c r="AA128" s="442"/>
      <c r="AB128" s="442"/>
      <c r="AC128" s="442"/>
      <c r="AD128" s="442"/>
      <c r="AE128" s="442"/>
      <c r="AF128" s="442"/>
      <c r="AG128" s="442"/>
      <c r="AH128" s="442"/>
      <c r="AI128" s="442"/>
      <c r="AJ128" s="442"/>
      <c r="AK128" s="442"/>
      <c r="AL128" s="442"/>
      <c r="AM128" s="442"/>
      <c r="AN128" s="442"/>
      <c r="AO128" s="442"/>
      <c r="AP128" s="442"/>
      <c r="AQ128" s="442"/>
      <c r="AR128" s="442"/>
      <c r="AS128" s="442"/>
      <c r="AT128" s="442"/>
      <c r="AU128" s="442"/>
      <c r="AV128" s="442"/>
      <c r="AW128" s="442"/>
      <c r="AX128" s="442"/>
      <c r="AY128" s="442"/>
      <c r="AZ128" s="442"/>
    </row>
    <row r="129" spans="2:52" ht="20.100000000000001" hidden="1" customHeight="1" outlineLevel="1">
      <c r="B129" s="434"/>
      <c r="C129" s="1002"/>
      <c r="D129" s="1003"/>
      <c r="E129" s="1003"/>
      <c r="F129" s="1004"/>
      <c r="G129" s="1005"/>
      <c r="H129" s="1006"/>
      <c r="I129" s="1006"/>
      <c r="J129" s="1006"/>
      <c r="K129" s="1007"/>
      <c r="L129" s="715"/>
      <c r="M129" s="715"/>
      <c r="N129" s="715"/>
      <c r="O129" s="715"/>
      <c r="P129" s="715"/>
      <c r="Q129" s="715"/>
      <c r="R129" s="715"/>
      <c r="S129" s="716"/>
      <c r="T129" s="717"/>
      <c r="U129" s="720">
        <f t="shared" si="37"/>
        <v>0</v>
      </c>
      <c r="V129" s="721">
        <f t="shared" si="38"/>
        <v>0</v>
      </c>
      <c r="W129" s="722">
        <f t="shared" si="39"/>
        <v>0</v>
      </c>
      <c r="X129" s="442"/>
      <c r="Y129" s="442"/>
      <c r="Z129" s="442"/>
      <c r="AA129" s="442"/>
      <c r="AB129" s="442"/>
      <c r="AC129" s="442"/>
      <c r="AD129" s="442"/>
      <c r="AE129" s="442"/>
      <c r="AF129" s="442"/>
      <c r="AG129" s="442"/>
      <c r="AH129" s="442"/>
      <c r="AI129" s="442"/>
      <c r="AJ129" s="442"/>
      <c r="AK129" s="442"/>
      <c r="AL129" s="442"/>
      <c r="AM129" s="442"/>
      <c r="AN129" s="442"/>
      <c r="AO129" s="442"/>
      <c r="AP129" s="442"/>
      <c r="AQ129" s="442"/>
      <c r="AR129" s="442"/>
      <c r="AS129" s="442"/>
      <c r="AT129" s="442"/>
      <c r="AU129" s="442"/>
      <c r="AV129" s="442"/>
      <c r="AW129" s="442"/>
      <c r="AX129" s="442"/>
      <c r="AY129" s="442"/>
      <c r="AZ129" s="442"/>
    </row>
    <row r="130" spans="2:52" ht="20.100000000000001" hidden="1" customHeight="1" outlineLevel="1">
      <c r="B130" s="434"/>
      <c r="C130" s="1002"/>
      <c r="D130" s="1003"/>
      <c r="E130" s="1003"/>
      <c r="F130" s="1004"/>
      <c r="G130" s="1005"/>
      <c r="H130" s="1006"/>
      <c r="I130" s="1006"/>
      <c r="J130" s="1006"/>
      <c r="K130" s="1007"/>
      <c r="L130" s="715"/>
      <c r="M130" s="715"/>
      <c r="N130" s="715"/>
      <c r="O130" s="715"/>
      <c r="P130" s="715"/>
      <c r="Q130" s="715"/>
      <c r="R130" s="715"/>
      <c r="S130" s="716"/>
      <c r="T130" s="717"/>
      <c r="U130" s="720">
        <f t="shared" si="37"/>
        <v>0</v>
      </c>
      <c r="V130" s="721">
        <f t="shared" si="38"/>
        <v>0</v>
      </c>
      <c r="W130" s="722">
        <f t="shared" si="39"/>
        <v>0</v>
      </c>
      <c r="X130" s="442"/>
      <c r="Y130" s="442"/>
      <c r="Z130" s="442"/>
      <c r="AA130" s="442"/>
      <c r="AB130" s="442"/>
      <c r="AC130" s="442"/>
      <c r="AD130" s="442"/>
      <c r="AE130" s="442"/>
      <c r="AF130" s="442"/>
      <c r="AG130" s="442"/>
      <c r="AH130" s="442"/>
      <c r="AI130" s="442"/>
      <c r="AJ130" s="442"/>
      <c r="AK130" s="442"/>
      <c r="AL130" s="442"/>
      <c r="AM130" s="442"/>
      <c r="AN130" s="442"/>
      <c r="AO130" s="442"/>
      <c r="AP130" s="442"/>
      <c r="AQ130" s="442"/>
      <c r="AR130" s="442"/>
      <c r="AS130" s="442"/>
      <c r="AT130" s="442"/>
      <c r="AU130" s="442"/>
      <c r="AV130" s="442"/>
      <c r="AW130" s="442"/>
      <c r="AX130" s="442"/>
      <c r="AY130" s="442"/>
      <c r="AZ130" s="442"/>
    </row>
    <row r="131" spans="2:52" ht="20.100000000000001" hidden="1" customHeight="1" outlineLevel="1">
      <c r="B131" s="434"/>
      <c r="C131" s="1002"/>
      <c r="D131" s="1003"/>
      <c r="E131" s="1003"/>
      <c r="F131" s="1004"/>
      <c r="G131" s="1005"/>
      <c r="H131" s="1006"/>
      <c r="I131" s="1006"/>
      <c r="J131" s="1006"/>
      <c r="K131" s="1007"/>
      <c r="L131" s="715"/>
      <c r="M131" s="715"/>
      <c r="N131" s="715"/>
      <c r="O131" s="715"/>
      <c r="P131" s="715"/>
      <c r="Q131" s="715"/>
      <c r="R131" s="715"/>
      <c r="S131" s="716"/>
      <c r="T131" s="717"/>
      <c r="U131" s="720">
        <f t="shared" si="37"/>
        <v>0</v>
      </c>
      <c r="V131" s="721">
        <f t="shared" si="38"/>
        <v>0</v>
      </c>
      <c r="W131" s="722">
        <f t="shared" si="39"/>
        <v>0</v>
      </c>
      <c r="X131" s="442"/>
      <c r="Y131" s="442"/>
      <c r="Z131" s="442"/>
      <c r="AA131" s="442"/>
      <c r="AB131" s="442"/>
      <c r="AC131" s="442"/>
      <c r="AD131" s="442"/>
      <c r="AE131" s="442"/>
      <c r="AF131" s="442"/>
      <c r="AG131" s="442"/>
      <c r="AH131" s="442"/>
      <c r="AI131" s="442"/>
      <c r="AJ131" s="442"/>
      <c r="AK131" s="442"/>
      <c r="AL131" s="442"/>
      <c r="AM131" s="442"/>
      <c r="AN131" s="442"/>
      <c r="AO131" s="442"/>
      <c r="AP131" s="442"/>
      <c r="AQ131" s="442"/>
      <c r="AR131" s="442"/>
      <c r="AS131" s="442"/>
      <c r="AT131" s="442"/>
      <c r="AU131" s="442"/>
      <c r="AV131" s="442"/>
      <c r="AW131" s="442"/>
      <c r="AX131" s="442"/>
      <c r="AY131" s="442"/>
      <c r="AZ131" s="442"/>
    </row>
    <row r="132" spans="2:52" s="19" customFormat="1" ht="9.9499999999999993" hidden="1" customHeight="1" outlineLevel="1">
      <c r="B132" s="435"/>
      <c r="C132" s="437"/>
      <c r="D132" s="437"/>
      <c r="E132" s="437"/>
      <c r="F132" s="437"/>
      <c r="G132" s="666"/>
      <c r="H132" s="666"/>
      <c r="I132" s="666"/>
      <c r="J132" s="666"/>
      <c r="K132" s="666"/>
      <c r="L132" s="438"/>
      <c r="M132" s="438"/>
      <c r="N132" s="438"/>
      <c r="O132" s="438"/>
      <c r="P132" s="438"/>
      <c r="Q132" s="438"/>
      <c r="R132" s="438"/>
      <c r="S132" s="438"/>
      <c r="T132" s="439"/>
      <c r="U132" s="439"/>
      <c r="V132" s="439"/>
      <c r="W132" s="667"/>
      <c r="X132" s="668"/>
      <c r="Y132" s="668"/>
      <c r="Z132" s="668"/>
      <c r="AA132" s="668"/>
      <c r="AB132" s="668"/>
      <c r="AC132" s="668"/>
      <c r="AD132" s="668"/>
      <c r="AE132" s="668"/>
      <c r="AF132" s="668"/>
      <c r="AG132" s="668"/>
      <c r="AH132" s="668"/>
      <c r="AI132" s="668"/>
      <c r="AJ132" s="668"/>
      <c r="AK132" s="668"/>
      <c r="AL132" s="668"/>
      <c r="AM132" s="668"/>
      <c r="AN132" s="668"/>
      <c r="AO132" s="668"/>
      <c r="AP132" s="668"/>
      <c r="AQ132" s="668"/>
      <c r="AR132" s="668"/>
      <c r="AS132" s="668"/>
      <c r="AT132" s="668"/>
      <c r="AU132" s="668"/>
      <c r="AV132" s="668"/>
      <c r="AW132" s="668"/>
      <c r="AX132" s="668"/>
      <c r="AY132" s="668"/>
      <c r="AZ132" s="668"/>
    </row>
    <row r="133" spans="2:52" ht="20.100000000000001" customHeight="1" collapsed="1">
      <c r="B133" s="714">
        <f>B121+1</f>
        <v>11</v>
      </c>
      <c r="C133" s="1013"/>
      <c r="D133" s="1014"/>
      <c r="E133" s="1014"/>
      <c r="F133" s="1015"/>
      <c r="G133" s="1016"/>
      <c r="H133" s="1017"/>
      <c r="I133" s="1017"/>
      <c r="J133" s="1017"/>
      <c r="K133" s="1018"/>
      <c r="L133" s="701">
        <f t="shared" ref="L133:R133" si="40">SUM(L134:L143)</f>
        <v>0</v>
      </c>
      <c r="M133" s="702">
        <f t="shared" si="40"/>
        <v>0</v>
      </c>
      <c r="N133" s="703">
        <f t="shared" si="40"/>
        <v>0</v>
      </c>
      <c r="O133" s="703">
        <f t="shared" si="40"/>
        <v>0</v>
      </c>
      <c r="P133" s="702">
        <f t="shared" si="40"/>
        <v>0</v>
      </c>
      <c r="Q133" s="704">
        <f t="shared" si="40"/>
        <v>0</v>
      </c>
      <c r="R133" s="701">
        <f t="shared" si="40"/>
        <v>0</v>
      </c>
      <c r="S133" s="705">
        <v>1</v>
      </c>
      <c r="T133" s="706">
        <f>(S134*T134)+(S135*T135)+(S136*T136)+(S137*T137)+(S138*T138)+(S139*T139)+(S140*T140)+(S141*T141)+(S142*T142)+(S143*T143)</f>
        <v>0</v>
      </c>
      <c r="U133" s="665">
        <f t="shared" ref="U133:U143" si="41">S133*T133*(1+MGKZ)*(1+Gewinn)*(1+Sicherheit)</f>
        <v>0</v>
      </c>
      <c r="V133" s="643">
        <f t="shared" ref="V133:V143" si="42">R133*Fertigung</f>
        <v>0</v>
      </c>
      <c r="W133" s="50">
        <f t="shared" ref="W133:W143" si="43">L133*$E$6+M133*$M$6+N133*$M$7+O133*$M$8+P133*$E$7+Q133*$M$9+U133+V133</f>
        <v>0</v>
      </c>
      <c r="X133" s="442"/>
      <c r="Y133" s="442"/>
      <c r="Z133" s="442"/>
      <c r="AA133" s="442"/>
      <c r="AB133" s="442"/>
      <c r="AC133" s="442"/>
      <c r="AD133" s="442"/>
      <c r="AE133" s="442"/>
      <c r="AF133" s="442"/>
      <c r="AG133" s="442"/>
      <c r="AH133" s="442"/>
      <c r="AI133" s="442"/>
      <c r="AJ133" s="442"/>
      <c r="AK133" s="442"/>
      <c r="AL133" s="442"/>
      <c r="AM133" s="442"/>
      <c r="AN133" s="442"/>
      <c r="AO133" s="442"/>
      <c r="AP133" s="442"/>
      <c r="AQ133" s="442"/>
      <c r="AR133" s="442"/>
      <c r="AS133" s="442"/>
      <c r="AT133" s="442"/>
      <c r="AU133" s="442"/>
      <c r="AV133" s="442"/>
      <c r="AW133" s="442"/>
      <c r="AX133" s="442"/>
      <c r="AY133" s="442"/>
      <c r="AZ133" s="442"/>
    </row>
    <row r="134" spans="2:52" ht="20.100000000000001" hidden="1" customHeight="1" outlineLevel="1">
      <c r="B134" s="433"/>
      <c r="C134" s="1002"/>
      <c r="D134" s="1003"/>
      <c r="E134" s="1003"/>
      <c r="F134" s="1004"/>
      <c r="G134" s="1005"/>
      <c r="H134" s="1006"/>
      <c r="I134" s="1006"/>
      <c r="J134" s="1006"/>
      <c r="K134" s="1007"/>
      <c r="L134" s="715"/>
      <c r="M134" s="715"/>
      <c r="N134" s="715"/>
      <c r="O134" s="715"/>
      <c r="P134" s="715"/>
      <c r="Q134" s="715"/>
      <c r="R134" s="715"/>
      <c r="S134" s="716"/>
      <c r="T134" s="717"/>
      <c r="U134" s="720">
        <f t="shared" si="41"/>
        <v>0</v>
      </c>
      <c r="V134" s="721">
        <f t="shared" si="42"/>
        <v>0</v>
      </c>
      <c r="W134" s="722">
        <f t="shared" si="43"/>
        <v>0</v>
      </c>
      <c r="X134" s="442"/>
      <c r="Y134" s="442"/>
      <c r="Z134" s="442"/>
      <c r="AA134" s="442"/>
      <c r="AB134" s="442"/>
      <c r="AC134" s="442"/>
      <c r="AD134" s="442"/>
      <c r="AE134" s="442"/>
      <c r="AF134" s="442"/>
      <c r="AG134" s="442"/>
      <c r="AH134" s="442"/>
      <c r="AI134" s="442"/>
      <c r="AJ134" s="442"/>
      <c r="AK134" s="442"/>
      <c r="AL134" s="442"/>
      <c r="AM134" s="442"/>
      <c r="AN134" s="442"/>
      <c r="AO134" s="442"/>
      <c r="AP134" s="442"/>
      <c r="AQ134" s="442"/>
      <c r="AR134" s="442"/>
      <c r="AS134" s="442"/>
      <c r="AT134" s="442"/>
      <c r="AU134" s="442"/>
      <c r="AV134" s="442"/>
      <c r="AW134" s="442"/>
      <c r="AX134" s="442"/>
      <c r="AY134" s="442"/>
      <c r="AZ134" s="442"/>
    </row>
    <row r="135" spans="2:52" ht="20.100000000000001" hidden="1" customHeight="1" outlineLevel="1">
      <c r="B135" s="434"/>
      <c r="C135" s="1002"/>
      <c r="D135" s="1003"/>
      <c r="E135" s="1003"/>
      <c r="F135" s="1004"/>
      <c r="G135" s="1005"/>
      <c r="H135" s="1006"/>
      <c r="I135" s="1006"/>
      <c r="J135" s="1006"/>
      <c r="K135" s="1007"/>
      <c r="L135" s="715"/>
      <c r="M135" s="715"/>
      <c r="N135" s="715"/>
      <c r="O135" s="715"/>
      <c r="P135" s="715"/>
      <c r="Q135" s="715"/>
      <c r="R135" s="715"/>
      <c r="S135" s="716"/>
      <c r="T135" s="717"/>
      <c r="U135" s="720">
        <f t="shared" si="41"/>
        <v>0</v>
      </c>
      <c r="V135" s="721">
        <f t="shared" si="42"/>
        <v>0</v>
      </c>
      <c r="W135" s="722">
        <f t="shared" si="43"/>
        <v>0</v>
      </c>
      <c r="X135" s="442"/>
      <c r="Y135" s="442"/>
      <c r="Z135" s="442"/>
      <c r="AA135" s="442"/>
      <c r="AB135" s="442"/>
      <c r="AC135" s="442"/>
      <c r="AD135" s="442"/>
      <c r="AE135" s="442"/>
      <c r="AF135" s="442"/>
      <c r="AG135" s="442"/>
      <c r="AH135" s="442"/>
      <c r="AI135" s="442"/>
      <c r="AJ135" s="442"/>
      <c r="AK135" s="442"/>
      <c r="AL135" s="442"/>
      <c r="AM135" s="442"/>
      <c r="AN135" s="442"/>
      <c r="AO135" s="442"/>
      <c r="AP135" s="442"/>
      <c r="AQ135" s="442"/>
      <c r="AR135" s="442"/>
      <c r="AS135" s="442"/>
      <c r="AT135" s="442"/>
      <c r="AU135" s="442"/>
      <c r="AV135" s="442"/>
      <c r="AW135" s="442"/>
      <c r="AX135" s="442"/>
      <c r="AY135" s="442"/>
      <c r="AZ135" s="442"/>
    </row>
    <row r="136" spans="2:52" ht="20.100000000000001" hidden="1" customHeight="1" outlineLevel="1">
      <c r="B136" s="434"/>
      <c r="C136" s="1002"/>
      <c r="D136" s="1003"/>
      <c r="E136" s="1003"/>
      <c r="F136" s="1004"/>
      <c r="G136" s="1005"/>
      <c r="H136" s="1006"/>
      <c r="I136" s="1006"/>
      <c r="J136" s="1006"/>
      <c r="K136" s="1007"/>
      <c r="L136" s="715"/>
      <c r="M136" s="715"/>
      <c r="N136" s="715"/>
      <c r="O136" s="715"/>
      <c r="P136" s="715"/>
      <c r="Q136" s="715"/>
      <c r="R136" s="715"/>
      <c r="S136" s="716"/>
      <c r="T136" s="717"/>
      <c r="U136" s="720">
        <f t="shared" si="41"/>
        <v>0</v>
      </c>
      <c r="V136" s="721">
        <f t="shared" si="42"/>
        <v>0</v>
      </c>
      <c r="W136" s="722">
        <f t="shared" si="43"/>
        <v>0</v>
      </c>
      <c r="X136" s="442"/>
      <c r="Y136" s="442"/>
      <c r="Z136" s="442"/>
      <c r="AA136" s="442"/>
      <c r="AB136" s="442"/>
      <c r="AC136" s="442"/>
      <c r="AD136" s="442"/>
      <c r="AE136" s="442"/>
      <c r="AF136" s="442"/>
      <c r="AG136" s="442"/>
      <c r="AH136" s="442"/>
      <c r="AI136" s="442"/>
      <c r="AJ136" s="442"/>
      <c r="AK136" s="442"/>
      <c r="AL136" s="442"/>
      <c r="AM136" s="442"/>
      <c r="AN136" s="442"/>
      <c r="AO136" s="442"/>
      <c r="AP136" s="442"/>
      <c r="AQ136" s="442"/>
      <c r="AR136" s="442"/>
      <c r="AS136" s="442"/>
      <c r="AT136" s="442"/>
      <c r="AU136" s="442"/>
      <c r="AV136" s="442"/>
      <c r="AW136" s="442"/>
      <c r="AX136" s="442"/>
      <c r="AY136" s="442"/>
      <c r="AZ136" s="442"/>
    </row>
    <row r="137" spans="2:52" ht="20.100000000000001" hidden="1" customHeight="1" outlineLevel="1">
      <c r="B137" s="434"/>
      <c r="C137" s="1002"/>
      <c r="D137" s="1003"/>
      <c r="E137" s="1003"/>
      <c r="F137" s="1004"/>
      <c r="G137" s="1005"/>
      <c r="H137" s="1006"/>
      <c r="I137" s="1006"/>
      <c r="J137" s="1006"/>
      <c r="K137" s="1007"/>
      <c r="L137" s="715"/>
      <c r="M137" s="715"/>
      <c r="N137" s="715"/>
      <c r="O137" s="715"/>
      <c r="P137" s="715"/>
      <c r="Q137" s="715"/>
      <c r="R137" s="715"/>
      <c r="S137" s="716"/>
      <c r="T137" s="717"/>
      <c r="U137" s="720">
        <f t="shared" si="41"/>
        <v>0</v>
      </c>
      <c r="V137" s="721">
        <f t="shared" si="42"/>
        <v>0</v>
      </c>
      <c r="W137" s="722">
        <f t="shared" si="43"/>
        <v>0</v>
      </c>
      <c r="X137" s="442"/>
      <c r="Y137" s="442"/>
      <c r="Z137" s="442"/>
      <c r="AA137" s="442"/>
      <c r="AB137" s="442"/>
      <c r="AC137" s="442"/>
      <c r="AD137" s="442"/>
      <c r="AE137" s="442"/>
      <c r="AF137" s="442"/>
      <c r="AG137" s="442"/>
      <c r="AH137" s="442"/>
      <c r="AI137" s="442"/>
      <c r="AJ137" s="442"/>
      <c r="AK137" s="442"/>
      <c r="AL137" s="442"/>
      <c r="AM137" s="442"/>
      <c r="AN137" s="442"/>
      <c r="AO137" s="442"/>
      <c r="AP137" s="442"/>
      <c r="AQ137" s="442"/>
      <c r="AR137" s="442"/>
      <c r="AS137" s="442"/>
      <c r="AT137" s="442"/>
      <c r="AU137" s="442"/>
      <c r="AV137" s="442"/>
      <c r="AW137" s="442"/>
      <c r="AX137" s="442"/>
      <c r="AY137" s="442"/>
      <c r="AZ137" s="442"/>
    </row>
    <row r="138" spans="2:52" ht="20.100000000000001" hidden="1" customHeight="1" outlineLevel="1">
      <c r="B138" s="434"/>
      <c r="C138" s="1002"/>
      <c r="D138" s="1003"/>
      <c r="E138" s="1003"/>
      <c r="F138" s="1004"/>
      <c r="G138" s="1005"/>
      <c r="H138" s="1006"/>
      <c r="I138" s="1006"/>
      <c r="J138" s="1006"/>
      <c r="K138" s="1007"/>
      <c r="L138" s="715"/>
      <c r="M138" s="715"/>
      <c r="N138" s="715"/>
      <c r="O138" s="715"/>
      <c r="P138" s="715"/>
      <c r="Q138" s="715"/>
      <c r="R138" s="715"/>
      <c r="S138" s="716"/>
      <c r="T138" s="717"/>
      <c r="U138" s="720">
        <f t="shared" si="41"/>
        <v>0</v>
      </c>
      <c r="V138" s="721">
        <f t="shared" si="42"/>
        <v>0</v>
      </c>
      <c r="W138" s="722">
        <f t="shared" si="43"/>
        <v>0</v>
      </c>
      <c r="X138" s="442"/>
      <c r="Y138" s="442"/>
      <c r="Z138" s="442"/>
      <c r="AA138" s="442"/>
      <c r="AB138" s="442"/>
      <c r="AC138" s="442"/>
      <c r="AD138" s="442"/>
      <c r="AE138" s="442"/>
      <c r="AF138" s="442"/>
      <c r="AG138" s="442"/>
      <c r="AH138" s="442"/>
      <c r="AI138" s="442"/>
      <c r="AJ138" s="442"/>
      <c r="AK138" s="442"/>
      <c r="AL138" s="442"/>
      <c r="AM138" s="442"/>
      <c r="AN138" s="442"/>
      <c r="AO138" s="442"/>
      <c r="AP138" s="442"/>
      <c r="AQ138" s="442"/>
      <c r="AR138" s="442"/>
      <c r="AS138" s="442"/>
      <c r="AT138" s="442"/>
      <c r="AU138" s="442"/>
      <c r="AV138" s="442"/>
      <c r="AW138" s="442"/>
      <c r="AX138" s="442"/>
      <c r="AY138" s="442"/>
      <c r="AZ138" s="442"/>
    </row>
    <row r="139" spans="2:52" ht="20.100000000000001" hidden="1" customHeight="1" outlineLevel="1">
      <c r="B139" s="434"/>
      <c r="C139" s="1002"/>
      <c r="D139" s="1003"/>
      <c r="E139" s="1003"/>
      <c r="F139" s="1004"/>
      <c r="G139" s="1005"/>
      <c r="H139" s="1006"/>
      <c r="I139" s="1006"/>
      <c r="J139" s="1006"/>
      <c r="K139" s="1007"/>
      <c r="L139" s="715"/>
      <c r="M139" s="715"/>
      <c r="N139" s="715"/>
      <c r="O139" s="715"/>
      <c r="P139" s="715"/>
      <c r="Q139" s="715"/>
      <c r="R139" s="715"/>
      <c r="S139" s="716"/>
      <c r="T139" s="717"/>
      <c r="U139" s="720">
        <f t="shared" si="41"/>
        <v>0</v>
      </c>
      <c r="V139" s="721">
        <f t="shared" si="42"/>
        <v>0</v>
      </c>
      <c r="W139" s="722">
        <f t="shared" si="43"/>
        <v>0</v>
      </c>
      <c r="X139" s="442"/>
      <c r="Y139" s="442"/>
      <c r="Z139" s="442"/>
      <c r="AA139" s="442"/>
      <c r="AB139" s="442"/>
      <c r="AC139" s="442"/>
      <c r="AD139" s="442"/>
      <c r="AE139" s="442"/>
      <c r="AF139" s="442"/>
      <c r="AG139" s="442"/>
      <c r="AH139" s="442"/>
      <c r="AI139" s="442"/>
      <c r="AJ139" s="442"/>
      <c r="AK139" s="442"/>
      <c r="AL139" s="442"/>
      <c r="AM139" s="442"/>
      <c r="AN139" s="442"/>
      <c r="AO139" s="442"/>
      <c r="AP139" s="442"/>
      <c r="AQ139" s="442"/>
      <c r="AR139" s="442"/>
      <c r="AS139" s="442"/>
      <c r="AT139" s="442"/>
      <c r="AU139" s="442"/>
      <c r="AV139" s="442"/>
      <c r="AW139" s="442"/>
      <c r="AX139" s="442"/>
      <c r="AY139" s="442"/>
      <c r="AZ139" s="442"/>
    </row>
    <row r="140" spans="2:52" ht="20.100000000000001" hidden="1" customHeight="1" outlineLevel="1">
      <c r="B140" s="434"/>
      <c r="C140" s="1002"/>
      <c r="D140" s="1003"/>
      <c r="E140" s="1003"/>
      <c r="F140" s="1004"/>
      <c r="G140" s="1005"/>
      <c r="H140" s="1006"/>
      <c r="I140" s="1006"/>
      <c r="J140" s="1006"/>
      <c r="K140" s="1007"/>
      <c r="L140" s="715"/>
      <c r="M140" s="715"/>
      <c r="N140" s="715"/>
      <c r="O140" s="715"/>
      <c r="P140" s="715"/>
      <c r="Q140" s="715"/>
      <c r="R140" s="715"/>
      <c r="S140" s="716"/>
      <c r="T140" s="717"/>
      <c r="U140" s="720">
        <f t="shared" si="41"/>
        <v>0</v>
      </c>
      <c r="V140" s="721">
        <f t="shared" si="42"/>
        <v>0</v>
      </c>
      <c r="W140" s="722">
        <f t="shared" si="43"/>
        <v>0</v>
      </c>
      <c r="X140" s="442"/>
      <c r="Y140" s="442"/>
      <c r="Z140" s="442"/>
      <c r="AA140" s="442"/>
      <c r="AB140" s="442"/>
      <c r="AC140" s="442"/>
      <c r="AD140" s="442"/>
      <c r="AE140" s="442"/>
      <c r="AF140" s="442"/>
      <c r="AG140" s="442"/>
      <c r="AH140" s="442"/>
      <c r="AI140" s="442"/>
      <c r="AJ140" s="442"/>
      <c r="AK140" s="442"/>
      <c r="AL140" s="442"/>
      <c r="AM140" s="442"/>
      <c r="AN140" s="442"/>
      <c r="AO140" s="442"/>
      <c r="AP140" s="442"/>
      <c r="AQ140" s="442"/>
      <c r="AR140" s="442"/>
      <c r="AS140" s="442"/>
      <c r="AT140" s="442"/>
      <c r="AU140" s="442"/>
      <c r="AV140" s="442"/>
      <c r="AW140" s="442"/>
      <c r="AX140" s="442"/>
      <c r="AY140" s="442"/>
      <c r="AZ140" s="442"/>
    </row>
    <row r="141" spans="2:52" ht="20.100000000000001" hidden="1" customHeight="1" outlineLevel="1">
      <c r="B141" s="434"/>
      <c r="C141" s="1002"/>
      <c r="D141" s="1003"/>
      <c r="E141" s="1003"/>
      <c r="F141" s="1004"/>
      <c r="G141" s="1005"/>
      <c r="H141" s="1006"/>
      <c r="I141" s="1006"/>
      <c r="J141" s="1006"/>
      <c r="K141" s="1007"/>
      <c r="L141" s="715"/>
      <c r="M141" s="715"/>
      <c r="N141" s="715"/>
      <c r="O141" s="715"/>
      <c r="P141" s="715"/>
      <c r="Q141" s="715"/>
      <c r="R141" s="715"/>
      <c r="S141" s="716"/>
      <c r="T141" s="717"/>
      <c r="U141" s="720">
        <f t="shared" si="41"/>
        <v>0</v>
      </c>
      <c r="V141" s="721">
        <f t="shared" si="42"/>
        <v>0</v>
      </c>
      <c r="W141" s="722">
        <f t="shared" si="43"/>
        <v>0</v>
      </c>
      <c r="X141" s="442"/>
      <c r="Y141" s="442"/>
      <c r="Z141" s="442"/>
      <c r="AA141" s="442"/>
      <c r="AB141" s="442"/>
      <c r="AC141" s="442"/>
      <c r="AD141" s="442"/>
      <c r="AE141" s="442"/>
      <c r="AF141" s="442"/>
      <c r="AG141" s="442"/>
      <c r="AH141" s="442"/>
      <c r="AI141" s="442"/>
      <c r="AJ141" s="442"/>
      <c r="AK141" s="442"/>
      <c r="AL141" s="442"/>
      <c r="AM141" s="442"/>
      <c r="AN141" s="442"/>
      <c r="AO141" s="442"/>
      <c r="AP141" s="442"/>
      <c r="AQ141" s="442"/>
      <c r="AR141" s="442"/>
      <c r="AS141" s="442"/>
      <c r="AT141" s="442"/>
      <c r="AU141" s="442"/>
      <c r="AV141" s="442"/>
      <c r="AW141" s="442"/>
      <c r="AX141" s="442"/>
      <c r="AY141" s="442"/>
      <c r="AZ141" s="442"/>
    </row>
    <row r="142" spans="2:52" ht="20.100000000000001" hidden="1" customHeight="1" outlineLevel="1">
      <c r="B142" s="434"/>
      <c r="C142" s="1002"/>
      <c r="D142" s="1003"/>
      <c r="E142" s="1003"/>
      <c r="F142" s="1004"/>
      <c r="G142" s="1005"/>
      <c r="H142" s="1006"/>
      <c r="I142" s="1006"/>
      <c r="J142" s="1006"/>
      <c r="K142" s="1007"/>
      <c r="L142" s="715"/>
      <c r="M142" s="715"/>
      <c r="N142" s="715"/>
      <c r="O142" s="715"/>
      <c r="P142" s="715"/>
      <c r="Q142" s="715"/>
      <c r="R142" s="715"/>
      <c r="S142" s="716"/>
      <c r="T142" s="717"/>
      <c r="U142" s="720">
        <f t="shared" si="41"/>
        <v>0</v>
      </c>
      <c r="V142" s="721">
        <f t="shared" si="42"/>
        <v>0</v>
      </c>
      <c r="W142" s="722">
        <f t="shared" si="43"/>
        <v>0</v>
      </c>
      <c r="X142" s="442"/>
      <c r="Y142" s="442"/>
      <c r="Z142" s="442"/>
      <c r="AA142" s="442"/>
      <c r="AB142" s="442"/>
      <c r="AC142" s="442"/>
      <c r="AD142" s="442"/>
      <c r="AE142" s="442"/>
      <c r="AF142" s="442"/>
      <c r="AG142" s="442"/>
      <c r="AH142" s="442"/>
      <c r="AI142" s="442"/>
      <c r="AJ142" s="442"/>
      <c r="AK142" s="442"/>
      <c r="AL142" s="442"/>
      <c r="AM142" s="442"/>
      <c r="AN142" s="442"/>
      <c r="AO142" s="442"/>
      <c r="AP142" s="442"/>
      <c r="AQ142" s="442"/>
      <c r="AR142" s="442"/>
      <c r="AS142" s="442"/>
      <c r="AT142" s="442"/>
      <c r="AU142" s="442"/>
      <c r="AV142" s="442"/>
      <c r="AW142" s="442"/>
      <c r="AX142" s="442"/>
      <c r="AY142" s="442"/>
      <c r="AZ142" s="442"/>
    </row>
    <row r="143" spans="2:52" ht="20.100000000000001" hidden="1" customHeight="1" outlineLevel="1">
      <c r="B143" s="434"/>
      <c r="C143" s="1002"/>
      <c r="D143" s="1003"/>
      <c r="E143" s="1003"/>
      <c r="F143" s="1004"/>
      <c r="G143" s="1005"/>
      <c r="H143" s="1006"/>
      <c r="I143" s="1006"/>
      <c r="J143" s="1006"/>
      <c r="K143" s="1007"/>
      <c r="L143" s="715"/>
      <c r="M143" s="715"/>
      <c r="N143" s="715"/>
      <c r="O143" s="715"/>
      <c r="P143" s="715"/>
      <c r="Q143" s="715"/>
      <c r="R143" s="715"/>
      <c r="S143" s="716"/>
      <c r="T143" s="717"/>
      <c r="U143" s="720">
        <f t="shared" si="41"/>
        <v>0</v>
      </c>
      <c r="V143" s="721">
        <f t="shared" si="42"/>
        <v>0</v>
      </c>
      <c r="W143" s="722">
        <f t="shared" si="43"/>
        <v>0</v>
      </c>
      <c r="X143" s="442"/>
      <c r="Y143" s="442"/>
      <c r="Z143" s="442"/>
      <c r="AA143" s="442"/>
      <c r="AB143" s="442"/>
      <c r="AC143" s="442"/>
      <c r="AD143" s="442"/>
      <c r="AE143" s="442"/>
      <c r="AF143" s="442"/>
      <c r="AG143" s="442"/>
      <c r="AH143" s="442"/>
      <c r="AI143" s="442"/>
      <c r="AJ143" s="442"/>
      <c r="AK143" s="442"/>
      <c r="AL143" s="442"/>
      <c r="AM143" s="442"/>
      <c r="AN143" s="442"/>
      <c r="AO143" s="442"/>
      <c r="AP143" s="442"/>
      <c r="AQ143" s="442"/>
      <c r="AR143" s="442"/>
      <c r="AS143" s="442"/>
      <c r="AT143" s="442"/>
      <c r="AU143" s="442"/>
      <c r="AV143" s="442"/>
      <c r="AW143" s="442"/>
      <c r="AX143" s="442"/>
      <c r="AY143" s="442"/>
      <c r="AZ143" s="442"/>
    </row>
    <row r="144" spans="2:52" s="19" customFormat="1" ht="9.9499999999999993" hidden="1" customHeight="1" outlineLevel="1">
      <c r="B144" s="435"/>
      <c r="C144" s="437"/>
      <c r="D144" s="437"/>
      <c r="E144" s="437"/>
      <c r="F144" s="437"/>
      <c r="G144" s="666"/>
      <c r="H144" s="666"/>
      <c r="I144" s="666"/>
      <c r="J144" s="666"/>
      <c r="K144" s="666"/>
      <c r="L144" s="438"/>
      <c r="M144" s="438"/>
      <c r="N144" s="438"/>
      <c r="O144" s="438"/>
      <c r="P144" s="438"/>
      <c r="Q144" s="438"/>
      <c r="R144" s="438"/>
      <c r="S144" s="438"/>
      <c r="T144" s="439"/>
      <c r="U144" s="439"/>
      <c r="V144" s="439"/>
      <c r="W144" s="667"/>
      <c r="X144" s="668"/>
      <c r="Y144" s="668"/>
      <c r="Z144" s="668"/>
      <c r="AA144" s="668"/>
      <c r="AB144" s="668"/>
      <c r="AC144" s="668"/>
      <c r="AD144" s="668"/>
      <c r="AE144" s="668"/>
      <c r="AF144" s="668"/>
      <c r="AG144" s="668"/>
      <c r="AH144" s="668"/>
      <c r="AI144" s="668"/>
      <c r="AJ144" s="668"/>
      <c r="AK144" s="668"/>
      <c r="AL144" s="668"/>
      <c r="AM144" s="668"/>
      <c r="AN144" s="668"/>
      <c r="AO144" s="668"/>
      <c r="AP144" s="668"/>
      <c r="AQ144" s="668"/>
      <c r="AR144" s="668"/>
      <c r="AS144" s="668"/>
      <c r="AT144" s="668"/>
      <c r="AU144" s="668"/>
      <c r="AV144" s="668"/>
      <c r="AW144" s="668"/>
      <c r="AX144" s="668"/>
      <c r="AY144" s="668"/>
      <c r="AZ144" s="668"/>
    </row>
    <row r="145" spans="2:52" ht="20.100000000000001" customHeight="1" collapsed="1">
      <c r="B145" s="714">
        <f>B133+1</f>
        <v>12</v>
      </c>
      <c r="C145" s="1013"/>
      <c r="D145" s="1014"/>
      <c r="E145" s="1014"/>
      <c r="F145" s="1015"/>
      <c r="G145" s="1016"/>
      <c r="H145" s="1017"/>
      <c r="I145" s="1017"/>
      <c r="J145" s="1017"/>
      <c r="K145" s="1018"/>
      <c r="L145" s="701">
        <f t="shared" ref="L145:R145" si="44">SUM(L146:L155)</f>
        <v>0</v>
      </c>
      <c r="M145" s="702">
        <f t="shared" si="44"/>
        <v>0</v>
      </c>
      <c r="N145" s="703">
        <f t="shared" si="44"/>
        <v>0</v>
      </c>
      <c r="O145" s="703">
        <f t="shared" si="44"/>
        <v>0</v>
      </c>
      <c r="P145" s="702">
        <f t="shared" si="44"/>
        <v>0</v>
      </c>
      <c r="Q145" s="704">
        <f t="shared" si="44"/>
        <v>0</v>
      </c>
      <c r="R145" s="701">
        <f t="shared" si="44"/>
        <v>0</v>
      </c>
      <c r="S145" s="705">
        <v>1</v>
      </c>
      <c r="T145" s="706">
        <f>(S146*T146)+(S147*T147)+(S148*T148)+(S149*T149)+(S150*T150)+(S151*T151)+(S152*T152)+(S153*T153)+(S154*T154)+(S155*T155)</f>
        <v>0</v>
      </c>
      <c r="U145" s="665">
        <f t="shared" ref="U145:U155" si="45">S145*T145*(1+MGKZ)*(1+Gewinn)*(1+Sicherheit)</f>
        <v>0</v>
      </c>
      <c r="V145" s="643">
        <f t="shared" ref="V145:V155" si="46">R145*Fertigung</f>
        <v>0</v>
      </c>
      <c r="W145" s="50">
        <f t="shared" ref="W145:W155" si="47">L145*$E$6+M145*$M$6+N145*$M$7+O145*$M$8+P145*$E$7+Q145*$M$9+U145+V145</f>
        <v>0</v>
      </c>
      <c r="X145" s="442"/>
      <c r="Y145" s="442"/>
      <c r="Z145" s="442"/>
      <c r="AA145" s="442"/>
      <c r="AB145" s="442"/>
      <c r="AC145" s="442"/>
      <c r="AD145" s="442"/>
      <c r="AE145" s="442"/>
      <c r="AF145" s="442"/>
      <c r="AG145" s="442"/>
      <c r="AH145" s="442"/>
      <c r="AI145" s="442"/>
      <c r="AJ145" s="442"/>
      <c r="AK145" s="442"/>
      <c r="AL145" s="442"/>
      <c r="AM145" s="442"/>
      <c r="AN145" s="442"/>
      <c r="AO145" s="442"/>
      <c r="AP145" s="442"/>
      <c r="AQ145" s="442"/>
      <c r="AR145" s="442"/>
      <c r="AS145" s="442"/>
      <c r="AT145" s="442"/>
      <c r="AU145" s="442"/>
      <c r="AV145" s="442"/>
      <c r="AW145" s="442"/>
      <c r="AX145" s="442"/>
      <c r="AY145" s="442"/>
      <c r="AZ145" s="442"/>
    </row>
    <row r="146" spans="2:52" ht="20.100000000000001" hidden="1" customHeight="1" outlineLevel="1">
      <c r="B146" s="433"/>
      <c r="C146" s="1002"/>
      <c r="D146" s="1003"/>
      <c r="E146" s="1003"/>
      <c r="F146" s="1004"/>
      <c r="G146" s="1005"/>
      <c r="H146" s="1006"/>
      <c r="I146" s="1006"/>
      <c r="J146" s="1006"/>
      <c r="K146" s="1007"/>
      <c r="L146" s="715"/>
      <c r="M146" s="715"/>
      <c r="N146" s="715"/>
      <c r="O146" s="715"/>
      <c r="P146" s="715"/>
      <c r="Q146" s="715"/>
      <c r="R146" s="715"/>
      <c r="S146" s="716"/>
      <c r="T146" s="717"/>
      <c r="U146" s="720">
        <f t="shared" si="45"/>
        <v>0</v>
      </c>
      <c r="V146" s="721">
        <f t="shared" si="46"/>
        <v>0</v>
      </c>
      <c r="W146" s="722">
        <f t="shared" si="47"/>
        <v>0</v>
      </c>
      <c r="X146" s="442"/>
      <c r="Y146" s="442"/>
      <c r="Z146" s="442"/>
      <c r="AA146" s="442"/>
      <c r="AB146" s="442"/>
      <c r="AC146" s="442"/>
      <c r="AD146" s="442"/>
      <c r="AE146" s="442"/>
      <c r="AF146" s="442"/>
      <c r="AG146" s="442"/>
      <c r="AH146" s="442"/>
      <c r="AI146" s="442"/>
      <c r="AJ146" s="442"/>
      <c r="AK146" s="442"/>
      <c r="AL146" s="442"/>
      <c r="AM146" s="442"/>
      <c r="AN146" s="442"/>
      <c r="AO146" s="442"/>
      <c r="AP146" s="442"/>
      <c r="AQ146" s="442"/>
      <c r="AR146" s="442"/>
      <c r="AS146" s="442"/>
      <c r="AT146" s="442"/>
      <c r="AU146" s="442"/>
      <c r="AV146" s="442"/>
      <c r="AW146" s="442"/>
      <c r="AX146" s="442"/>
      <c r="AY146" s="442"/>
      <c r="AZ146" s="442"/>
    </row>
    <row r="147" spans="2:52" ht="20.100000000000001" hidden="1" customHeight="1" outlineLevel="1">
      <c r="B147" s="434"/>
      <c r="C147" s="1002"/>
      <c r="D147" s="1003"/>
      <c r="E147" s="1003"/>
      <c r="F147" s="1004"/>
      <c r="G147" s="1005"/>
      <c r="H147" s="1006"/>
      <c r="I147" s="1006"/>
      <c r="J147" s="1006"/>
      <c r="K147" s="1007"/>
      <c r="L147" s="715"/>
      <c r="M147" s="715"/>
      <c r="N147" s="715"/>
      <c r="O147" s="715"/>
      <c r="P147" s="715"/>
      <c r="Q147" s="715"/>
      <c r="R147" s="715"/>
      <c r="S147" s="716"/>
      <c r="T147" s="717"/>
      <c r="U147" s="720">
        <f t="shared" si="45"/>
        <v>0</v>
      </c>
      <c r="V147" s="721">
        <f t="shared" si="46"/>
        <v>0</v>
      </c>
      <c r="W147" s="722">
        <f t="shared" si="47"/>
        <v>0</v>
      </c>
      <c r="X147" s="442"/>
      <c r="Y147" s="442"/>
      <c r="Z147" s="442"/>
      <c r="AA147" s="442"/>
      <c r="AB147" s="442"/>
      <c r="AC147" s="442"/>
      <c r="AD147" s="442"/>
      <c r="AE147" s="442"/>
      <c r="AF147" s="442"/>
      <c r="AG147" s="442"/>
      <c r="AH147" s="442"/>
      <c r="AI147" s="442"/>
      <c r="AJ147" s="442"/>
      <c r="AK147" s="442"/>
      <c r="AL147" s="442"/>
      <c r="AM147" s="442"/>
      <c r="AN147" s="442"/>
      <c r="AO147" s="442"/>
      <c r="AP147" s="442"/>
      <c r="AQ147" s="442"/>
      <c r="AR147" s="442"/>
      <c r="AS147" s="442"/>
      <c r="AT147" s="442"/>
      <c r="AU147" s="442"/>
      <c r="AV147" s="442"/>
      <c r="AW147" s="442"/>
      <c r="AX147" s="442"/>
      <c r="AY147" s="442"/>
      <c r="AZ147" s="442"/>
    </row>
    <row r="148" spans="2:52" ht="20.100000000000001" hidden="1" customHeight="1" outlineLevel="1">
      <c r="B148" s="434"/>
      <c r="C148" s="1002"/>
      <c r="D148" s="1003"/>
      <c r="E148" s="1003"/>
      <c r="F148" s="1004"/>
      <c r="G148" s="1005"/>
      <c r="H148" s="1006"/>
      <c r="I148" s="1006"/>
      <c r="J148" s="1006"/>
      <c r="K148" s="1007"/>
      <c r="L148" s="715"/>
      <c r="M148" s="715"/>
      <c r="N148" s="715"/>
      <c r="O148" s="715"/>
      <c r="P148" s="715"/>
      <c r="Q148" s="715"/>
      <c r="R148" s="715"/>
      <c r="S148" s="716"/>
      <c r="T148" s="717"/>
      <c r="U148" s="720">
        <f t="shared" si="45"/>
        <v>0</v>
      </c>
      <c r="V148" s="721">
        <f t="shared" si="46"/>
        <v>0</v>
      </c>
      <c r="W148" s="722">
        <f t="shared" si="47"/>
        <v>0</v>
      </c>
      <c r="X148" s="442"/>
      <c r="Y148" s="442"/>
      <c r="Z148" s="442"/>
      <c r="AA148" s="442"/>
      <c r="AB148" s="442"/>
      <c r="AC148" s="442"/>
      <c r="AD148" s="442"/>
      <c r="AE148" s="442"/>
      <c r="AF148" s="442"/>
      <c r="AG148" s="442"/>
      <c r="AH148" s="442"/>
      <c r="AI148" s="442"/>
      <c r="AJ148" s="442"/>
      <c r="AK148" s="442"/>
      <c r="AL148" s="442"/>
      <c r="AM148" s="442"/>
      <c r="AN148" s="442"/>
      <c r="AO148" s="442"/>
      <c r="AP148" s="442"/>
      <c r="AQ148" s="442"/>
      <c r="AR148" s="442"/>
      <c r="AS148" s="442"/>
      <c r="AT148" s="442"/>
      <c r="AU148" s="442"/>
      <c r="AV148" s="442"/>
      <c r="AW148" s="442"/>
      <c r="AX148" s="442"/>
      <c r="AY148" s="442"/>
      <c r="AZ148" s="442"/>
    </row>
    <row r="149" spans="2:52" ht="20.100000000000001" hidden="1" customHeight="1" outlineLevel="1">
      <c r="B149" s="434"/>
      <c r="C149" s="1002"/>
      <c r="D149" s="1003"/>
      <c r="E149" s="1003"/>
      <c r="F149" s="1004"/>
      <c r="G149" s="1005"/>
      <c r="H149" s="1006"/>
      <c r="I149" s="1006"/>
      <c r="J149" s="1006"/>
      <c r="K149" s="1007"/>
      <c r="L149" s="715"/>
      <c r="M149" s="715"/>
      <c r="N149" s="715"/>
      <c r="O149" s="715"/>
      <c r="P149" s="715"/>
      <c r="Q149" s="715"/>
      <c r="R149" s="715"/>
      <c r="S149" s="716"/>
      <c r="T149" s="717"/>
      <c r="U149" s="720">
        <f t="shared" si="45"/>
        <v>0</v>
      </c>
      <c r="V149" s="721">
        <f t="shared" si="46"/>
        <v>0</v>
      </c>
      <c r="W149" s="722">
        <f t="shared" si="47"/>
        <v>0</v>
      </c>
      <c r="X149" s="442"/>
      <c r="Y149" s="442"/>
      <c r="Z149" s="442"/>
      <c r="AA149" s="442"/>
      <c r="AB149" s="442"/>
      <c r="AC149" s="442"/>
      <c r="AD149" s="442"/>
      <c r="AE149" s="442"/>
      <c r="AF149" s="442"/>
      <c r="AG149" s="442"/>
      <c r="AH149" s="442"/>
      <c r="AI149" s="442"/>
      <c r="AJ149" s="442"/>
      <c r="AK149" s="442"/>
      <c r="AL149" s="442"/>
      <c r="AM149" s="442"/>
      <c r="AN149" s="442"/>
      <c r="AO149" s="442"/>
      <c r="AP149" s="442"/>
      <c r="AQ149" s="442"/>
      <c r="AR149" s="442"/>
      <c r="AS149" s="442"/>
      <c r="AT149" s="442"/>
      <c r="AU149" s="442"/>
      <c r="AV149" s="442"/>
      <c r="AW149" s="442"/>
      <c r="AX149" s="442"/>
      <c r="AY149" s="442"/>
      <c r="AZ149" s="442"/>
    </row>
    <row r="150" spans="2:52" ht="20.100000000000001" hidden="1" customHeight="1" outlineLevel="1">
      <c r="B150" s="434"/>
      <c r="C150" s="1002"/>
      <c r="D150" s="1003"/>
      <c r="E150" s="1003"/>
      <c r="F150" s="1004"/>
      <c r="G150" s="1005"/>
      <c r="H150" s="1006"/>
      <c r="I150" s="1006"/>
      <c r="J150" s="1006"/>
      <c r="K150" s="1007"/>
      <c r="L150" s="715"/>
      <c r="M150" s="715"/>
      <c r="N150" s="715"/>
      <c r="O150" s="715"/>
      <c r="P150" s="715"/>
      <c r="Q150" s="715"/>
      <c r="R150" s="715"/>
      <c r="S150" s="716"/>
      <c r="T150" s="717"/>
      <c r="U150" s="720">
        <f t="shared" si="45"/>
        <v>0</v>
      </c>
      <c r="V150" s="721">
        <f t="shared" si="46"/>
        <v>0</v>
      </c>
      <c r="W150" s="722">
        <f t="shared" si="47"/>
        <v>0</v>
      </c>
      <c r="X150" s="442"/>
      <c r="Y150" s="442"/>
      <c r="Z150" s="442"/>
      <c r="AA150" s="442"/>
      <c r="AB150" s="442"/>
      <c r="AC150" s="442"/>
      <c r="AD150" s="442"/>
      <c r="AE150" s="442"/>
      <c r="AF150" s="442"/>
      <c r="AG150" s="442"/>
      <c r="AH150" s="442"/>
      <c r="AI150" s="442"/>
      <c r="AJ150" s="442"/>
      <c r="AK150" s="442"/>
      <c r="AL150" s="442"/>
      <c r="AM150" s="442"/>
      <c r="AN150" s="442"/>
      <c r="AO150" s="442"/>
      <c r="AP150" s="442"/>
      <c r="AQ150" s="442"/>
      <c r="AR150" s="442"/>
      <c r="AS150" s="442"/>
      <c r="AT150" s="442"/>
      <c r="AU150" s="442"/>
      <c r="AV150" s="442"/>
      <c r="AW150" s="442"/>
      <c r="AX150" s="442"/>
      <c r="AY150" s="442"/>
      <c r="AZ150" s="442"/>
    </row>
    <row r="151" spans="2:52" ht="20.100000000000001" hidden="1" customHeight="1" outlineLevel="1">
      <c r="B151" s="434"/>
      <c r="C151" s="1002"/>
      <c r="D151" s="1003"/>
      <c r="E151" s="1003"/>
      <c r="F151" s="1004"/>
      <c r="G151" s="1005"/>
      <c r="H151" s="1006"/>
      <c r="I151" s="1006"/>
      <c r="J151" s="1006"/>
      <c r="K151" s="1007"/>
      <c r="L151" s="715"/>
      <c r="M151" s="715"/>
      <c r="N151" s="715"/>
      <c r="O151" s="715"/>
      <c r="P151" s="715"/>
      <c r="Q151" s="715"/>
      <c r="R151" s="715"/>
      <c r="S151" s="716"/>
      <c r="T151" s="717"/>
      <c r="U151" s="720">
        <f t="shared" si="45"/>
        <v>0</v>
      </c>
      <c r="V151" s="721">
        <f t="shared" si="46"/>
        <v>0</v>
      </c>
      <c r="W151" s="722">
        <f t="shared" si="47"/>
        <v>0</v>
      </c>
      <c r="X151" s="442"/>
      <c r="Y151" s="442"/>
      <c r="Z151" s="442"/>
      <c r="AA151" s="442"/>
      <c r="AB151" s="442"/>
      <c r="AC151" s="442"/>
      <c r="AD151" s="442"/>
      <c r="AE151" s="442"/>
      <c r="AF151" s="442"/>
      <c r="AG151" s="442"/>
      <c r="AH151" s="442"/>
      <c r="AI151" s="442"/>
      <c r="AJ151" s="442"/>
      <c r="AK151" s="442"/>
      <c r="AL151" s="442"/>
      <c r="AM151" s="442"/>
      <c r="AN151" s="442"/>
      <c r="AO151" s="442"/>
      <c r="AP151" s="442"/>
      <c r="AQ151" s="442"/>
      <c r="AR151" s="442"/>
      <c r="AS151" s="442"/>
      <c r="AT151" s="442"/>
      <c r="AU151" s="442"/>
      <c r="AV151" s="442"/>
      <c r="AW151" s="442"/>
      <c r="AX151" s="442"/>
      <c r="AY151" s="442"/>
      <c r="AZ151" s="442"/>
    </row>
    <row r="152" spans="2:52" ht="20.100000000000001" hidden="1" customHeight="1" outlineLevel="1">
      <c r="B152" s="434"/>
      <c r="C152" s="1002"/>
      <c r="D152" s="1003"/>
      <c r="E152" s="1003"/>
      <c r="F152" s="1004"/>
      <c r="G152" s="1005"/>
      <c r="H152" s="1006"/>
      <c r="I152" s="1006"/>
      <c r="J152" s="1006"/>
      <c r="K152" s="1007"/>
      <c r="L152" s="715"/>
      <c r="M152" s="715"/>
      <c r="N152" s="715"/>
      <c r="O152" s="715"/>
      <c r="P152" s="715"/>
      <c r="Q152" s="715"/>
      <c r="R152" s="715"/>
      <c r="S152" s="716"/>
      <c r="T152" s="717"/>
      <c r="U152" s="720">
        <f t="shared" si="45"/>
        <v>0</v>
      </c>
      <c r="V152" s="721">
        <f t="shared" si="46"/>
        <v>0</v>
      </c>
      <c r="W152" s="722">
        <f t="shared" si="47"/>
        <v>0</v>
      </c>
      <c r="X152" s="442"/>
      <c r="Y152" s="442"/>
      <c r="Z152" s="442"/>
      <c r="AA152" s="442"/>
      <c r="AB152" s="442"/>
      <c r="AC152" s="442"/>
      <c r="AD152" s="442"/>
      <c r="AE152" s="442"/>
      <c r="AF152" s="442"/>
      <c r="AG152" s="442"/>
      <c r="AH152" s="442"/>
      <c r="AI152" s="442"/>
      <c r="AJ152" s="442"/>
      <c r="AK152" s="442"/>
      <c r="AL152" s="442"/>
      <c r="AM152" s="442"/>
      <c r="AN152" s="442"/>
      <c r="AO152" s="442"/>
      <c r="AP152" s="442"/>
      <c r="AQ152" s="442"/>
      <c r="AR152" s="442"/>
      <c r="AS152" s="442"/>
      <c r="AT152" s="442"/>
      <c r="AU152" s="442"/>
      <c r="AV152" s="442"/>
      <c r="AW152" s="442"/>
      <c r="AX152" s="442"/>
      <c r="AY152" s="442"/>
      <c r="AZ152" s="442"/>
    </row>
    <row r="153" spans="2:52" ht="20.100000000000001" hidden="1" customHeight="1" outlineLevel="1">
      <c r="B153" s="434"/>
      <c r="C153" s="1002"/>
      <c r="D153" s="1003"/>
      <c r="E153" s="1003"/>
      <c r="F153" s="1004"/>
      <c r="G153" s="1005"/>
      <c r="H153" s="1006"/>
      <c r="I153" s="1006"/>
      <c r="J153" s="1006"/>
      <c r="K153" s="1007"/>
      <c r="L153" s="715"/>
      <c r="M153" s="715"/>
      <c r="N153" s="715"/>
      <c r="O153" s="715"/>
      <c r="P153" s="715"/>
      <c r="Q153" s="715"/>
      <c r="R153" s="715"/>
      <c r="S153" s="716"/>
      <c r="T153" s="717"/>
      <c r="U153" s="720">
        <f t="shared" si="45"/>
        <v>0</v>
      </c>
      <c r="V153" s="721">
        <f t="shared" si="46"/>
        <v>0</v>
      </c>
      <c r="W153" s="722">
        <f t="shared" si="47"/>
        <v>0</v>
      </c>
      <c r="X153" s="442"/>
      <c r="Y153" s="442"/>
      <c r="Z153" s="442"/>
      <c r="AA153" s="442"/>
      <c r="AB153" s="442"/>
      <c r="AC153" s="442"/>
      <c r="AD153" s="442"/>
      <c r="AE153" s="442"/>
      <c r="AF153" s="442"/>
      <c r="AG153" s="442"/>
      <c r="AH153" s="442"/>
      <c r="AI153" s="442"/>
      <c r="AJ153" s="442"/>
      <c r="AK153" s="442"/>
      <c r="AL153" s="442"/>
      <c r="AM153" s="442"/>
      <c r="AN153" s="442"/>
      <c r="AO153" s="442"/>
      <c r="AP153" s="442"/>
      <c r="AQ153" s="442"/>
      <c r="AR153" s="442"/>
      <c r="AS153" s="442"/>
      <c r="AT153" s="442"/>
      <c r="AU153" s="442"/>
      <c r="AV153" s="442"/>
      <c r="AW153" s="442"/>
      <c r="AX153" s="442"/>
      <c r="AY153" s="442"/>
      <c r="AZ153" s="442"/>
    </row>
    <row r="154" spans="2:52" ht="20.100000000000001" hidden="1" customHeight="1" outlineLevel="1">
      <c r="B154" s="434"/>
      <c r="C154" s="1002"/>
      <c r="D154" s="1003"/>
      <c r="E154" s="1003"/>
      <c r="F154" s="1004"/>
      <c r="G154" s="1005"/>
      <c r="H154" s="1006"/>
      <c r="I154" s="1006"/>
      <c r="J154" s="1006"/>
      <c r="K154" s="1007"/>
      <c r="L154" s="715"/>
      <c r="M154" s="715"/>
      <c r="N154" s="715"/>
      <c r="O154" s="715"/>
      <c r="P154" s="715"/>
      <c r="Q154" s="715"/>
      <c r="R154" s="715"/>
      <c r="S154" s="716"/>
      <c r="T154" s="717"/>
      <c r="U154" s="720">
        <f t="shared" si="45"/>
        <v>0</v>
      </c>
      <c r="V154" s="721">
        <f t="shared" si="46"/>
        <v>0</v>
      </c>
      <c r="W154" s="722">
        <f t="shared" si="47"/>
        <v>0</v>
      </c>
      <c r="X154" s="442"/>
      <c r="Y154" s="442"/>
      <c r="Z154" s="442"/>
      <c r="AA154" s="442"/>
      <c r="AB154" s="442"/>
      <c r="AC154" s="442"/>
      <c r="AD154" s="442"/>
      <c r="AE154" s="442"/>
      <c r="AF154" s="442"/>
      <c r="AG154" s="442"/>
      <c r="AH154" s="442"/>
      <c r="AI154" s="442"/>
      <c r="AJ154" s="442"/>
      <c r="AK154" s="442"/>
      <c r="AL154" s="442"/>
      <c r="AM154" s="442"/>
      <c r="AN154" s="442"/>
      <c r="AO154" s="442"/>
      <c r="AP154" s="442"/>
      <c r="AQ154" s="442"/>
      <c r="AR154" s="442"/>
      <c r="AS154" s="442"/>
      <c r="AT154" s="442"/>
      <c r="AU154" s="442"/>
      <c r="AV154" s="442"/>
      <c r="AW154" s="442"/>
      <c r="AX154" s="442"/>
      <c r="AY154" s="442"/>
      <c r="AZ154" s="442"/>
    </row>
    <row r="155" spans="2:52" ht="20.100000000000001" hidden="1" customHeight="1" outlineLevel="1">
      <c r="B155" s="434"/>
      <c r="C155" s="1002"/>
      <c r="D155" s="1003"/>
      <c r="E155" s="1003"/>
      <c r="F155" s="1004"/>
      <c r="G155" s="1005"/>
      <c r="H155" s="1006"/>
      <c r="I155" s="1006"/>
      <c r="J155" s="1006"/>
      <c r="K155" s="1007"/>
      <c r="L155" s="715"/>
      <c r="M155" s="715"/>
      <c r="N155" s="715"/>
      <c r="O155" s="715"/>
      <c r="P155" s="715"/>
      <c r="Q155" s="715"/>
      <c r="R155" s="715"/>
      <c r="S155" s="716"/>
      <c r="T155" s="717"/>
      <c r="U155" s="720">
        <f t="shared" si="45"/>
        <v>0</v>
      </c>
      <c r="V155" s="721">
        <f t="shared" si="46"/>
        <v>0</v>
      </c>
      <c r="W155" s="722">
        <f t="shared" si="47"/>
        <v>0</v>
      </c>
      <c r="X155" s="442"/>
      <c r="Y155" s="442"/>
      <c r="Z155" s="442"/>
      <c r="AA155" s="442"/>
      <c r="AB155" s="442"/>
      <c r="AC155" s="442"/>
      <c r="AD155" s="442"/>
      <c r="AE155" s="442"/>
      <c r="AF155" s="442"/>
      <c r="AG155" s="442"/>
      <c r="AH155" s="442"/>
      <c r="AI155" s="442"/>
      <c r="AJ155" s="442"/>
      <c r="AK155" s="442"/>
      <c r="AL155" s="442"/>
      <c r="AM155" s="442"/>
      <c r="AN155" s="442"/>
      <c r="AO155" s="442"/>
      <c r="AP155" s="442"/>
      <c r="AQ155" s="442"/>
      <c r="AR155" s="442"/>
      <c r="AS155" s="442"/>
      <c r="AT155" s="442"/>
      <c r="AU155" s="442"/>
      <c r="AV155" s="442"/>
      <c r="AW155" s="442"/>
      <c r="AX155" s="442"/>
      <c r="AY155" s="442"/>
      <c r="AZ155" s="442"/>
    </row>
    <row r="156" spans="2:52" s="19" customFormat="1" ht="9.9499999999999993" hidden="1" customHeight="1" outlineLevel="1">
      <c r="B156" s="435"/>
      <c r="C156" s="437"/>
      <c r="D156" s="437"/>
      <c r="E156" s="437"/>
      <c r="F156" s="437"/>
      <c r="G156" s="666"/>
      <c r="H156" s="666"/>
      <c r="I156" s="666"/>
      <c r="J156" s="666"/>
      <c r="K156" s="666"/>
      <c r="L156" s="438"/>
      <c r="M156" s="438"/>
      <c r="N156" s="438"/>
      <c r="O156" s="438"/>
      <c r="P156" s="438"/>
      <c r="Q156" s="438"/>
      <c r="R156" s="438"/>
      <c r="S156" s="438"/>
      <c r="T156" s="439"/>
      <c r="U156" s="439"/>
      <c r="V156" s="439"/>
      <c r="W156" s="667"/>
      <c r="X156" s="668"/>
      <c r="Y156" s="668"/>
      <c r="Z156" s="668"/>
      <c r="AA156" s="668"/>
      <c r="AB156" s="668"/>
      <c r="AC156" s="668"/>
      <c r="AD156" s="668"/>
      <c r="AE156" s="668"/>
      <c r="AF156" s="668"/>
      <c r="AG156" s="668"/>
      <c r="AH156" s="668"/>
      <c r="AI156" s="668"/>
      <c r="AJ156" s="668"/>
      <c r="AK156" s="668"/>
      <c r="AL156" s="668"/>
      <c r="AM156" s="668"/>
      <c r="AN156" s="668"/>
      <c r="AO156" s="668"/>
      <c r="AP156" s="668"/>
      <c r="AQ156" s="668"/>
      <c r="AR156" s="668"/>
      <c r="AS156" s="668"/>
      <c r="AT156" s="668"/>
      <c r="AU156" s="668"/>
      <c r="AV156" s="668"/>
      <c r="AW156" s="668"/>
      <c r="AX156" s="668"/>
      <c r="AY156" s="668"/>
      <c r="AZ156" s="668"/>
    </row>
    <row r="157" spans="2:52" ht="20.100000000000001" customHeight="1" collapsed="1">
      <c r="B157" s="714">
        <f>B145+1</f>
        <v>13</v>
      </c>
      <c r="C157" s="1013"/>
      <c r="D157" s="1014"/>
      <c r="E157" s="1014"/>
      <c r="F157" s="1015"/>
      <c r="G157" s="1016"/>
      <c r="H157" s="1017"/>
      <c r="I157" s="1017"/>
      <c r="J157" s="1017"/>
      <c r="K157" s="1018"/>
      <c r="L157" s="701">
        <f t="shared" ref="L157:R157" si="48">SUM(L158:L167)</f>
        <v>0</v>
      </c>
      <c r="M157" s="702">
        <f t="shared" si="48"/>
        <v>0</v>
      </c>
      <c r="N157" s="703">
        <f t="shared" si="48"/>
        <v>0</v>
      </c>
      <c r="O157" s="703">
        <f t="shared" si="48"/>
        <v>0</v>
      </c>
      <c r="P157" s="702">
        <f t="shared" si="48"/>
        <v>0</v>
      </c>
      <c r="Q157" s="704">
        <f t="shared" si="48"/>
        <v>0</v>
      </c>
      <c r="R157" s="701">
        <f t="shared" si="48"/>
        <v>0</v>
      </c>
      <c r="S157" s="705">
        <v>1</v>
      </c>
      <c r="T157" s="706">
        <f>(S158*T158)+(S159*T159)+(S160*T160)+(S161*T161)+(S162*T162)+(S163*T163)+(S164*T164)+(S165*T165)+(S166*T166)+(S167*T167)</f>
        <v>0</v>
      </c>
      <c r="U157" s="665">
        <f t="shared" ref="U157:U167" si="49">S157*T157*(1+MGKZ)*(1+Gewinn)*(1+Sicherheit)</f>
        <v>0</v>
      </c>
      <c r="V157" s="643">
        <f t="shared" ref="V157:V167" si="50">R157*Fertigung</f>
        <v>0</v>
      </c>
      <c r="W157" s="50">
        <f t="shared" ref="W157:W167" si="51">L157*$E$6+M157*$M$6+N157*$M$7+O157*$M$8+P157*$E$7+Q157*$M$9+U157+V157</f>
        <v>0</v>
      </c>
      <c r="X157" s="442"/>
      <c r="Y157" s="442"/>
      <c r="Z157" s="442"/>
      <c r="AA157" s="442"/>
      <c r="AB157" s="442"/>
      <c r="AC157" s="442"/>
      <c r="AD157" s="442"/>
      <c r="AE157" s="442"/>
      <c r="AF157" s="442"/>
      <c r="AG157" s="442"/>
      <c r="AH157" s="442"/>
      <c r="AI157" s="442"/>
      <c r="AJ157" s="442"/>
      <c r="AK157" s="442"/>
      <c r="AL157" s="442"/>
      <c r="AM157" s="442"/>
      <c r="AN157" s="442"/>
      <c r="AO157" s="442"/>
      <c r="AP157" s="442"/>
      <c r="AQ157" s="442"/>
      <c r="AR157" s="442"/>
      <c r="AS157" s="442"/>
      <c r="AT157" s="442"/>
      <c r="AU157" s="442"/>
      <c r="AV157" s="442"/>
      <c r="AW157" s="442"/>
      <c r="AX157" s="442"/>
      <c r="AY157" s="442"/>
      <c r="AZ157" s="442"/>
    </row>
    <row r="158" spans="2:52" ht="20.100000000000001" hidden="1" customHeight="1" outlineLevel="1">
      <c r="B158" s="433"/>
      <c r="C158" s="1002"/>
      <c r="D158" s="1003"/>
      <c r="E158" s="1003"/>
      <c r="F158" s="1004"/>
      <c r="G158" s="1005"/>
      <c r="H158" s="1006"/>
      <c r="I158" s="1006"/>
      <c r="J158" s="1006"/>
      <c r="K158" s="1007"/>
      <c r="L158" s="715"/>
      <c r="M158" s="715"/>
      <c r="N158" s="715"/>
      <c r="O158" s="715"/>
      <c r="P158" s="715"/>
      <c r="Q158" s="715"/>
      <c r="R158" s="715"/>
      <c r="S158" s="716"/>
      <c r="T158" s="717"/>
      <c r="U158" s="720">
        <f t="shared" si="49"/>
        <v>0</v>
      </c>
      <c r="V158" s="721">
        <f t="shared" si="50"/>
        <v>0</v>
      </c>
      <c r="W158" s="722">
        <f t="shared" si="51"/>
        <v>0</v>
      </c>
      <c r="X158" s="442"/>
      <c r="Y158" s="442"/>
      <c r="Z158" s="442"/>
      <c r="AA158" s="442"/>
      <c r="AB158" s="442"/>
      <c r="AC158" s="442"/>
      <c r="AD158" s="442"/>
      <c r="AE158" s="442"/>
      <c r="AF158" s="442"/>
      <c r="AG158" s="442"/>
      <c r="AH158" s="442"/>
      <c r="AI158" s="442"/>
      <c r="AJ158" s="442"/>
      <c r="AK158" s="442"/>
      <c r="AL158" s="442"/>
      <c r="AM158" s="442"/>
      <c r="AN158" s="442"/>
      <c r="AO158" s="442"/>
      <c r="AP158" s="442"/>
      <c r="AQ158" s="442"/>
      <c r="AR158" s="442"/>
      <c r="AS158" s="442"/>
      <c r="AT158" s="442"/>
      <c r="AU158" s="442"/>
      <c r="AV158" s="442"/>
      <c r="AW158" s="442"/>
      <c r="AX158" s="442"/>
      <c r="AY158" s="442"/>
      <c r="AZ158" s="442"/>
    </row>
    <row r="159" spans="2:52" ht="20.100000000000001" hidden="1" customHeight="1" outlineLevel="1">
      <c r="B159" s="434"/>
      <c r="C159" s="1002"/>
      <c r="D159" s="1003"/>
      <c r="E159" s="1003"/>
      <c r="F159" s="1004"/>
      <c r="G159" s="1005"/>
      <c r="H159" s="1006"/>
      <c r="I159" s="1006"/>
      <c r="J159" s="1006"/>
      <c r="K159" s="1007"/>
      <c r="L159" s="715"/>
      <c r="M159" s="715"/>
      <c r="N159" s="715"/>
      <c r="O159" s="715"/>
      <c r="P159" s="715"/>
      <c r="Q159" s="715"/>
      <c r="R159" s="715"/>
      <c r="S159" s="716"/>
      <c r="T159" s="717"/>
      <c r="U159" s="720">
        <f t="shared" si="49"/>
        <v>0</v>
      </c>
      <c r="V159" s="721">
        <f t="shared" si="50"/>
        <v>0</v>
      </c>
      <c r="W159" s="722">
        <f t="shared" si="51"/>
        <v>0</v>
      </c>
      <c r="X159" s="442"/>
      <c r="Y159" s="442"/>
      <c r="Z159" s="442"/>
      <c r="AA159" s="442"/>
      <c r="AB159" s="442"/>
      <c r="AC159" s="442"/>
      <c r="AD159" s="442"/>
      <c r="AE159" s="442"/>
      <c r="AF159" s="442"/>
      <c r="AG159" s="442"/>
      <c r="AH159" s="442"/>
      <c r="AI159" s="442"/>
      <c r="AJ159" s="442"/>
      <c r="AK159" s="442"/>
      <c r="AL159" s="442"/>
      <c r="AM159" s="442"/>
      <c r="AN159" s="442"/>
      <c r="AO159" s="442"/>
      <c r="AP159" s="442"/>
      <c r="AQ159" s="442"/>
      <c r="AR159" s="442"/>
      <c r="AS159" s="442"/>
      <c r="AT159" s="442"/>
      <c r="AU159" s="442"/>
      <c r="AV159" s="442"/>
      <c r="AW159" s="442"/>
      <c r="AX159" s="442"/>
      <c r="AY159" s="442"/>
      <c r="AZ159" s="442"/>
    </row>
    <row r="160" spans="2:52" ht="20.100000000000001" hidden="1" customHeight="1" outlineLevel="1">
      <c r="B160" s="434"/>
      <c r="C160" s="1002"/>
      <c r="D160" s="1003"/>
      <c r="E160" s="1003"/>
      <c r="F160" s="1004"/>
      <c r="G160" s="1005"/>
      <c r="H160" s="1006"/>
      <c r="I160" s="1006"/>
      <c r="J160" s="1006"/>
      <c r="K160" s="1007"/>
      <c r="L160" s="715"/>
      <c r="M160" s="715"/>
      <c r="N160" s="715"/>
      <c r="O160" s="715"/>
      <c r="P160" s="715"/>
      <c r="Q160" s="715"/>
      <c r="R160" s="715"/>
      <c r="S160" s="716"/>
      <c r="T160" s="717"/>
      <c r="U160" s="720">
        <f t="shared" si="49"/>
        <v>0</v>
      </c>
      <c r="V160" s="721">
        <f t="shared" si="50"/>
        <v>0</v>
      </c>
      <c r="W160" s="722">
        <f t="shared" si="51"/>
        <v>0</v>
      </c>
      <c r="X160" s="442"/>
      <c r="Y160" s="442"/>
      <c r="Z160" s="442"/>
      <c r="AA160" s="442"/>
      <c r="AB160" s="442"/>
      <c r="AC160" s="442"/>
      <c r="AD160" s="442"/>
      <c r="AE160" s="442"/>
      <c r="AF160" s="442"/>
      <c r="AG160" s="442"/>
      <c r="AH160" s="442"/>
      <c r="AI160" s="442"/>
      <c r="AJ160" s="442"/>
      <c r="AK160" s="442"/>
      <c r="AL160" s="442"/>
      <c r="AM160" s="442"/>
      <c r="AN160" s="442"/>
      <c r="AO160" s="442"/>
      <c r="AP160" s="442"/>
      <c r="AQ160" s="442"/>
      <c r="AR160" s="442"/>
      <c r="AS160" s="442"/>
      <c r="AT160" s="442"/>
      <c r="AU160" s="442"/>
      <c r="AV160" s="442"/>
      <c r="AW160" s="442"/>
      <c r="AX160" s="442"/>
      <c r="AY160" s="442"/>
      <c r="AZ160" s="442"/>
    </row>
    <row r="161" spans="2:52" ht="20.100000000000001" hidden="1" customHeight="1" outlineLevel="1">
      <c r="B161" s="434"/>
      <c r="C161" s="1002"/>
      <c r="D161" s="1003"/>
      <c r="E161" s="1003"/>
      <c r="F161" s="1004"/>
      <c r="G161" s="1005"/>
      <c r="H161" s="1006"/>
      <c r="I161" s="1006"/>
      <c r="J161" s="1006"/>
      <c r="K161" s="1007"/>
      <c r="L161" s="715"/>
      <c r="M161" s="715"/>
      <c r="N161" s="715"/>
      <c r="O161" s="715"/>
      <c r="P161" s="715"/>
      <c r="Q161" s="715"/>
      <c r="R161" s="715"/>
      <c r="S161" s="716"/>
      <c r="T161" s="717"/>
      <c r="U161" s="720">
        <f t="shared" si="49"/>
        <v>0</v>
      </c>
      <c r="V161" s="721">
        <f t="shared" si="50"/>
        <v>0</v>
      </c>
      <c r="W161" s="722">
        <f t="shared" si="51"/>
        <v>0</v>
      </c>
      <c r="X161" s="442"/>
      <c r="Y161" s="442"/>
      <c r="Z161" s="442"/>
      <c r="AA161" s="442"/>
      <c r="AB161" s="442"/>
      <c r="AC161" s="442"/>
      <c r="AD161" s="442"/>
      <c r="AE161" s="442"/>
      <c r="AF161" s="442"/>
      <c r="AG161" s="442"/>
      <c r="AH161" s="442"/>
      <c r="AI161" s="442"/>
      <c r="AJ161" s="442"/>
      <c r="AK161" s="442"/>
      <c r="AL161" s="442"/>
      <c r="AM161" s="442"/>
      <c r="AN161" s="442"/>
      <c r="AO161" s="442"/>
      <c r="AP161" s="442"/>
      <c r="AQ161" s="442"/>
      <c r="AR161" s="442"/>
      <c r="AS161" s="442"/>
      <c r="AT161" s="442"/>
      <c r="AU161" s="442"/>
      <c r="AV161" s="442"/>
      <c r="AW161" s="442"/>
      <c r="AX161" s="442"/>
      <c r="AY161" s="442"/>
      <c r="AZ161" s="442"/>
    </row>
    <row r="162" spans="2:52" ht="20.100000000000001" hidden="1" customHeight="1" outlineLevel="1">
      <c r="B162" s="434"/>
      <c r="C162" s="1002"/>
      <c r="D162" s="1003"/>
      <c r="E162" s="1003"/>
      <c r="F162" s="1004"/>
      <c r="G162" s="1005"/>
      <c r="H162" s="1006"/>
      <c r="I162" s="1006"/>
      <c r="J162" s="1006"/>
      <c r="K162" s="1007"/>
      <c r="L162" s="715"/>
      <c r="M162" s="715"/>
      <c r="N162" s="715"/>
      <c r="O162" s="715"/>
      <c r="P162" s="715"/>
      <c r="Q162" s="715"/>
      <c r="R162" s="715"/>
      <c r="S162" s="716"/>
      <c r="T162" s="717"/>
      <c r="U162" s="720">
        <f t="shared" si="49"/>
        <v>0</v>
      </c>
      <c r="V162" s="721">
        <f t="shared" si="50"/>
        <v>0</v>
      </c>
      <c r="W162" s="722">
        <f t="shared" si="51"/>
        <v>0</v>
      </c>
      <c r="X162" s="442"/>
      <c r="Y162" s="442"/>
      <c r="Z162" s="442"/>
      <c r="AA162" s="442"/>
      <c r="AB162" s="442"/>
      <c r="AC162" s="442"/>
      <c r="AD162" s="442"/>
      <c r="AE162" s="442"/>
      <c r="AF162" s="442"/>
      <c r="AG162" s="442"/>
      <c r="AH162" s="442"/>
      <c r="AI162" s="442"/>
      <c r="AJ162" s="442"/>
      <c r="AK162" s="442"/>
      <c r="AL162" s="442"/>
      <c r="AM162" s="442"/>
      <c r="AN162" s="442"/>
      <c r="AO162" s="442"/>
      <c r="AP162" s="442"/>
      <c r="AQ162" s="442"/>
      <c r="AR162" s="442"/>
      <c r="AS162" s="442"/>
      <c r="AT162" s="442"/>
      <c r="AU162" s="442"/>
      <c r="AV162" s="442"/>
      <c r="AW162" s="442"/>
      <c r="AX162" s="442"/>
      <c r="AY162" s="442"/>
      <c r="AZ162" s="442"/>
    </row>
    <row r="163" spans="2:52" ht="20.100000000000001" hidden="1" customHeight="1" outlineLevel="1">
      <c r="B163" s="434"/>
      <c r="C163" s="1002"/>
      <c r="D163" s="1003"/>
      <c r="E163" s="1003"/>
      <c r="F163" s="1004"/>
      <c r="G163" s="1005"/>
      <c r="H163" s="1006"/>
      <c r="I163" s="1006"/>
      <c r="J163" s="1006"/>
      <c r="K163" s="1007"/>
      <c r="L163" s="715"/>
      <c r="M163" s="715"/>
      <c r="N163" s="715"/>
      <c r="O163" s="715"/>
      <c r="P163" s="715"/>
      <c r="Q163" s="715"/>
      <c r="R163" s="715"/>
      <c r="S163" s="716"/>
      <c r="T163" s="717"/>
      <c r="U163" s="720">
        <f t="shared" si="49"/>
        <v>0</v>
      </c>
      <c r="V163" s="721">
        <f t="shared" si="50"/>
        <v>0</v>
      </c>
      <c r="W163" s="722">
        <f t="shared" si="51"/>
        <v>0</v>
      </c>
      <c r="X163" s="442"/>
      <c r="Y163" s="442"/>
      <c r="Z163" s="442"/>
      <c r="AA163" s="442"/>
      <c r="AB163" s="442"/>
      <c r="AC163" s="442"/>
      <c r="AD163" s="442"/>
      <c r="AE163" s="442"/>
      <c r="AF163" s="442"/>
      <c r="AG163" s="442"/>
      <c r="AH163" s="442"/>
      <c r="AI163" s="442"/>
      <c r="AJ163" s="442"/>
      <c r="AK163" s="442"/>
      <c r="AL163" s="442"/>
      <c r="AM163" s="442"/>
      <c r="AN163" s="442"/>
      <c r="AO163" s="442"/>
      <c r="AP163" s="442"/>
      <c r="AQ163" s="442"/>
      <c r="AR163" s="442"/>
      <c r="AS163" s="442"/>
      <c r="AT163" s="442"/>
      <c r="AU163" s="442"/>
      <c r="AV163" s="442"/>
      <c r="AW163" s="442"/>
      <c r="AX163" s="442"/>
      <c r="AY163" s="442"/>
      <c r="AZ163" s="442"/>
    </row>
    <row r="164" spans="2:52" ht="20.100000000000001" hidden="1" customHeight="1" outlineLevel="1">
      <c r="B164" s="434"/>
      <c r="C164" s="1002"/>
      <c r="D164" s="1003"/>
      <c r="E164" s="1003"/>
      <c r="F164" s="1004"/>
      <c r="G164" s="1005"/>
      <c r="H164" s="1006"/>
      <c r="I164" s="1006"/>
      <c r="J164" s="1006"/>
      <c r="K164" s="1007"/>
      <c r="L164" s="715"/>
      <c r="M164" s="715"/>
      <c r="N164" s="715"/>
      <c r="O164" s="715"/>
      <c r="P164" s="715"/>
      <c r="Q164" s="715"/>
      <c r="R164" s="715"/>
      <c r="S164" s="716"/>
      <c r="T164" s="717"/>
      <c r="U164" s="720">
        <f t="shared" si="49"/>
        <v>0</v>
      </c>
      <c r="V164" s="721">
        <f t="shared" si="50"/>
        <v>0</v>
      </c>
      <c r="W164" s="722">
        <f t="shared" si="51"/>
        <v>0</v>
      </c>
      <c r="X164" s="442"/>
      <c r="Y164" s="442"/>
      <c r="Z164" s="442"/>
      <c r="AA164" s="442"/>
      <c r="AB164" s="442"/>
      <c r="AC164" s="442"/>
      <c r="AD164" s="442"/>
      <c r="AE164" s="442"/>
      <c r="AF164" s="442"/>
      <c r="AG164" s="442"/>
      <c r="AH164" s="442"/>
      <c r="AI164" s="442"/>
      <c r="AJ164" s="442"/>
      <c r="AK164" s="442"/>
      <c r="AL164" s="442"/>
      <c r="AM164" s="442"/>
      <c r="AN164" s="442"/>
      <c r="AO164" s="442"/>
      <c r="AP164" s="442"/>
      <c r="AQ164" s="442"/>
      <c r="AR164" s="442"/>
      <c r="AS164" s="442"/>
      <c r="AT164" s="442"/>
      <c r="AU164" s="442"/>
      <c r="AV164" s="442"/>
      <c r="AW164" s="442"/>
      <c r="AX164" s="442"/>
      <c r="AY164" s="442"/>
      <c r="AZ164" s="442"/>
    </row>
    <row r="165" spans="2:52" ht="20.100000000000001" hidden="1" customHeight="1" outlineLevel="1">
      <c r="B165" s="434"/>
      <c r="C165" s="1002"/>
      <c r="D165" s="1003"/>
      <c r="E165" s="1003"/>
      <c r="F165" s="1004"/>
      <c r="G165" s="1005"/>
      <c r="H165" s="1006"/>
      <c r="I165" s="1006"/>
      <c r="J165" s="1006"/>
      <c r="K165" s="1007"/>
      <c r="L165" s="715"/>
      <c r="M165" s="715"/>
      <c r="N165" s="715"/>
      <c r="O165" s="715"/>
      <c r="P165" s="715"/>
      <c r="Q165" s="715"/>
      <c r="R165" s="715"/>
      <c r="S165" s="716"/>
      <c r="T165" s="717"/>
      <c r="U165" s="720">
        <f t="shared" si="49"/>
        <v>0</v>
      </c>
      <c r="V165" s="721">
        <f t="shared" si="50"/>
        <v>0</v>
      </c>
      <c r="W165" s="722">
        <f t="shared" si="51"/>
        <v>0</v>
      </c>
      <c r="X165" s="442"/>
      <c r="Y165" s="442"/>
      <c r="Z165" s="442"/>
      <c r="AA165" s="442"/>
      <c r="AB165" s="442"/>
      <c r="AC165" s="442"/>
      <c r="AD165" s="442"/>
      <c r="AE165" s="442"/>
      <c r="AF165" s="442"/>
      <c r="AG165" s="442"/>
      <c r="AH165" s="442"/>
      <c r="AI165" s="442"/>
      <c r="AJ165" s="442"/>
      <c r="AK165" s="442"/>
      <c r="AL165" s="442"/>
      <c r="AM165" s="442"/>
      <c r="AN165" s="442"/>
      <c r="AO165" s="442"/>
      <c r="AP165" s="442"/>
      <c r="AQ165" s="442"/>
      <c r="AR165" s="442"/>
      <c r="AS165" s="442"/>
      <c r="AT165" s="442"/>
      <c r="AU165" s="442"/>
      <c r="AV165" s="442"/>
      <c r="AW165" s="442"/>
      <c r="AX165" s="442"/>
      <c r="AY165" s="442"/>
      <c r="AZ165" s="442"/>
    </row>
    <row r="166" spans="2:52" ht="20.100000000000001" hidden="1" customHeight="1" outlineLevel="1">
      <c r="B166" s="434"/>
      <c r="C166" s="1002"/>
      <c r="D166" s="1003"/>
      <c r="E166" s="1003"/>
      <c r="F166" s="1004"/>
      <c r="G166" s="1005"/>
      <c r="H166" s="1006"/>
      <c r="I166" s="1006"/>
      <c r="J166" s="1006"/>
      <c r="K166" s="1007"/>
      <c r="L166" s="715"/>
      <c r="M166" s="715"/>
      <c r="N166" s="715"/>
      <c r="O166" s="715"/>
      <c r="P166" s="715"/>
      <c r="Q166" s="715"/>
      <c r="R166" s="715"/>
      <c r="S166" s="716"/>
      <c r="T166" s="717"/>
      <c r="U166" s="720">
        <f t="shared" si="49"/>
        <v>0</v>
      </c>
      <c r="V166" s="721">
        <f t="shared" si="50"/>
        <v>0</v>
      </c>
      <c r="W166" s="722">
        <f t="shared" si="51"/>
        <v>0</v>
      </c>
      <c r="X166" s="442"/>
      <c r="Y166" s="442"/>
      <c r="Z166" s="442"/>
      <c r="AA166" s="442"/>
      <c r="AB166" s="442"/>
      <c r="AC166" s="442"/>
      <c r="AD166" s="442"/>
      <c r="AE166" s="442"/>
      <c r="AF166" s="442"/>
      <c r="AG166" s="442"/>
      <c r="AH166" s="442"/>
      <c r="AI166" s="442"/>
      <c r="AJ166" s="442"/>
      <c r="AK166" s="442"/>
      <c r="AL166" s="442"/>
      <c r="AM166" s="442"/>
      <c r="AN166" s="442"/>
      <c r="AO166" s="442"/>
      <c r="AP166" s="442"/>
      <c r="AQ166" s="442"/>
      <c r="AR166" s="442"/>
      <c r="AS166" s="442"/>
      <c r="AT166" s="442"/>
      <c r="AU166" s="442"/>
      <c r="AV166" s="442"/>
      <c r="AW166" s="442"/>
      <c r="AX166" s="442"/>
      <c r="AY166" s="442"/>
      <c r="AZ166" s="442"/>
    </row>
    <row r="167" spans="2:52" ht="20.100000000000001" hidden="1" customHeight="1" outlineLevel="1">
      <c r="B167" s="434"/>
      <c r="C167" s="1002"/>
      <c r="D167" s="1003"/>
      <c r="E167" s="1003"/>
      <c r="F167" s="1004"/>
      <c r="G167" s="1005"/>
      <c r="H167" s="1006"/>
      <c r="I167" s="1006"/>
      <c r="J167" s="1006"/>
      <c r="K167" s="1007"/>
      <c r="L167" s="715"/>
      <c r="M167" s="715"/>
      <c r="N167" s="715"/>
      <c r="O167" s="715"/>
      <c r="P167" s="715"/>
      <c r="Q167" s="715"/>
      <c r="R167" s="715"/>
      <c r="S167" s="716"/>
      <c r="T167" s="717"/>
      <c r="U167" s="720">
        <f t="shared" si="49"/>
        <v>0</v>
      </c>
      <c r="V167" s="721">
        <f t="shared" si="50"/>
        <v>0</v>
      </c>
      <c r="W167" s="722">
        <f t="shared" si="51"/>
        <v>0</v>
      </c>
      <c r="X167" s="442"/>
      <c r="Y167" s="442"/>
      <c r="Z167" s="442"/>
      <c r="AA167" s="442"/>
      <c r="AB167" s="442"/>
      <c r="AC167" s="442"/>
      <c r="AD167" s="442"/>
      <c r="AE167" s="442"/>
      <c r="AF167" s="442"/>
      <c r="AG167" s="442"/>
      <c r="AH167" s="442"/>
      <c r="AI167" s="442"/>
      <c r="AJ167" s="442"/>
      <c r="AK167" s="442"/>
      <c r="AL167" s="442"/>
      <c r="AM167" s="442"/>
      <c r="AN167" s="442"/>
      <c r="AO167" s="442"/>
      <c r="AP167" s="442"/>
      <c r="AQ167" s="442"/>
      <c r="AR167" s="442"/>
      <c r="AS167" s="442"/>
      <c r="AT167" s="442"/>
      <c r="AU167" s="442"/>
      <c r="AV167" s="442"/>
      <c r="AW167" s="442"/>
      <c r="AX167" s="442"/>
      <c r="AY167" s="442"/>
      <c r="AZ167" s="442"/>
    </row>
    <row r="168" spans="2:52" s="19" customFormat="1" ht="9.9499999999999993" hidden="1" customHeight="1" outlineLevel="1">
      <c r="B168" s="435"/>
      <c r="C168" s="437"/>
      <c r="D168" s="437"/>
      <c r="E168" s="437"/>
      <c r="F168" s="437"/>
      <c r="G168" s="666"/>
      <c r="H168" s="666"/>
      <c r="I168" s="666"/>
      <c r="J168" s="666"/>
      <c r="K168" s="666"/>
      <c r="L168" s="438"/>
      <c r="M168" s="438"/>
      <c r="N168" s="438"/>
      <c r="O168" s="438"/>
      <c r="P168" s="438"/>
      <c r="Q168" s="438"/>
      <c r="R168" s="438"/>
      <c r="S168" s="438"/>
      <c r="T168" s="439"/>
      <c r="U168" s="439"/>
      <c r="V168" s="439"/>
      <c r="W168" s="667"/>
      <c r="X168" s="668"/>
      <c r="Y168" s="668"/>
      <c r="Z168" s="668"/>
      <c r="AA168" s="668"/>
      <c r="AB168" s="668"/>
      <c r="AC168" s="668"/>
      <c r="AD168" s="668"/>
      <c r="AE168" s="668"/>
      <c r="AF168" s="668"/>
      <c r="AG168" s="668"/>
      <c r="AH168" s="668"/>
      <c r="AI168" s="668"/>
      <c r="AJ168" s="668"/>
      <c r="AK168" s="668"/>
      <c r="AL168" s="668"/>
      <c r="AM168" s="668"/>
      <c r="AN168" s="668"/>
      <c r="AO168" s="668"/>
      <c r="AP168" s="668"/>
      <c r="AQ168" s="668"/>
      <c r="AR168" s="668"/>
      <c r="AS168" s="668"/>
      <c r="AT168" s="668"/>
      <c r="AU168" s="668"/>
      <c r="AV168" s="668"/>
      <c r="AW168" s="668"/>
      <c r="AX168" s="668"/>
      <c r="AY168" s="668"/>
      <c r="AZ168" s="668"/>
    </row>
    <row r="169" spans="2:52" ht="20.100000000000001" customHeight="1" collapsed="1">
      <c r="B169" s="32">
        <f>B157+1</f>
        <v>14</v>
      </c>
      <c r="C169" s="1013"/>
      <c r="D169" s="1014"/>
      <c r="E169" s="1014"/>
      <c r="F169" s="1015"/>
      <c r="G169" s="1016"/>
      <c r="H169" s="1017"/>
      <c r="I169" s="1017"/>
      <c r="J169" s="1017"/>
      <c r="K169" s="1018"/>
      <c r="L169" s="701">
        <f t="shared" ref="L169:R169" si="52">SUM(L170:L179)</f>
        <v>0</v>
      </c>
      <c r="M169" s="702">
        <f t="shared" si="52"/>
        <v>0</v>
      </c>
      <c r="N169" s="703">
        <f t="shared" si="52"/>
        <v>0</v>
      </c>
      <c r="O169" s="703">
        <f t="shared" si="52"/>
        <v>0</v>
      </c>
      <c r="P169" s="702">
        <f t="shared" si="52"/>
        <v>0</v>
      </c>
      <c r="Q169" s="704">
        <f t="shared" si="52"/>
        <v>0</v>
      </c>
      <c r="R169" s="701">
        <f t="shared" si="52"/>
        <v>0</v>
      </c>
      <c r="S169" s="705">
        <v>1</v>
      </c>
      <c r="T169" s="706">
        <f>(S170*T170)+(S171*T171)+(S172*T172)+(S173*T173)+(S174*T174)+(S175*T175)+(S176*T176)+(S177*T177)+(S178*T178)+(S179*T179)</f>
        <v>0</v>
      </c>
      <c r="U169" s="665">
        <f t="shared" ref="U169:U179" si="53">S169*T169*(1+MGKZ)*(1+Gewinn)*(1+Sicherheit)</f>
        <v>0</v>
      </c>
      <c r="V169" s="643">
        <f t="shared" ref="V169:V179" si="54">R169*Fertigung</f>
        <v>0</v>
      </c>
      <c r="W169" s="50">
        <f t="shared" ref="W169:W179" si="55">L169*$E$6+M169*$M$6+N169*$M$7+O169*$M$8+P169*$E$7+Q169*$M$9+U169+V169</f>
        <v>0</v>
      </c>
      <c r="X169" s="442"/>
      <c r="Y169" s="442"/>
      <c r="Z169" s="442"/>
      <c r="AA169" s="442"/>
      <c r="AB169" s="442"/>
      <c r="AC169" s="442"/>
      <c r="AD169" s="442"/>
      <c r="AE169" s="442"/>
      <c r="AF169" s="442"/>
      <c r="AG169" s="442"/>
      <c r="AH169" s="442"/>
      <c r="AI169" s="442"/>
      <c r="AJ169" s="442"/>
      <c r="AK169" s="442"/>
      <c r="AL169" s="442"/>
      <c r="AM169" s="442"/>
      <c r="AN169" s="442"/>
      <c r="AO169" s="442"/>
      <c r="AP169" s="442"/>
      <c r="AQ169" s="442"/>
      <c r="AR169" s="442"/>
      <c r="AS169" s="442"/>
      <c r="AT169" s="442"/>
      <c r="AU169" s="442"/>
      <c r="AV169" s="442"/>
      <c r="AW169" s="442"/>
      <c r="AX169" s="442"/>
      <c r="AY169" s="442"/>
      <c r="AZ169" s="442"/>
    </row>
    <row r="170" spans="2:52" ht="20.100000000000001" hidden="1" customHeight="1" outlineLevel="1">
      <c r="B170" s="433"/>
      <c r="C170" s="1002"/>
      <c r="D170" s="1003"/>
      <c r="E170" s="1003"/>
      <c r="F170" s="1004"/>
      <c r="G170" s="1005"/>
      <c r="H170" s="1006"/>
      <c r="I170" s="1006"/>
      <c r="J170" s="1006"/>
      <c r="K170" s="1007"/>
      <c r="L170" s="715"/>
      <c r="M170" s="715"/>
      <c r="N170" s="715"/>
      <c r="O170" s="715"/>
      <c r="P170" s="715"/>
      <c r="Q170" s="715"/>
      <c r="R170" s="715"/>
      <c r="S170" s="716"/>
      <c r="T170" s="717"/>
      <c r="U170" s="720">
        <f t="shared" si="53"/>
        <v>0</v>
      </c>
      <c r="V170" s="721">
        <f t="shared" si="54"/>
        <v>0</v>
      </c>
      <c r="W170" s="722">
        <f t="shared" si="55"/>
        <v>0</v>
      </c>
      <c r="X170" s="442"/>
      <c r="Y170" s="442"/>
      <c r="Z170" s="442"/>
      <c r="AA170" s="442"/>
      <c r="AB170" s="442"/>
      <c r="AC170" s="442"/>
      <c r="AD170" s="442"/>
      <c r="AE170" s="442"/>
      <c r="AF170" s="442"/>
      <c r="AG170" s="442"/>
      <c r="AH170" s="442"/>
      <c r="AI170" s="442"/>
      <c r="AJ170" s="442"/>
      <c r="AK170" s="442"/>
      <c r="AL170" s="442"/>
      <c r="AM170" s="442"/>
      <c r="AN170" s="442"/>
      <c r="AO170" s="442"/>
      <c r="AP170" s="442"/>
      <c r="AQ170" s="442"/>
      <c r="AR170" s="442"/>
      <c r="AS170" s="442"/>
      <c r="AT170" s="442"/>
      <c r="AU170" s="442"/>
      <c r="AV170" s="442"/>
      <c r="AW170" s="442"/>
      <c r="AX170" s="442"/>
      <c r="AY170" s="442"/>
      <c r="AZ170" s="442"/>
    </row>
    <row r="171" spans="2:52" ht="20.100000000000001" hidden="1" customHeight="1" outlineLevel="1">
      <c r="B171" s="434"/>
      <c r="C171" s="1002"/>
      <c r="D171" s="1003"/>
      <c r="E171" s="1003"/>
      <c r="F171" s="1004"/>
      <c r="G171" s="1005"/>
      <c r="H171" s="1006"/>
      <c r="I171" s="1006"/>
      <c r="J171" s="1006"/>
      <c r="K171" s="1007"/>
      <c r="L171" s="715"/>
      <c r="M171" s="715"/>
      <c r="N171" s="715"/>
      <c r="O171" s="715"/>
      <c r="P171" s="715"/>
      <c r="Q171" s="715"/>
      <c r="R171" s="715"/>
      <c r="S171" s="716"/>
      <c r="T171" s="717"/>
      <c r="U171" s="720">
        <f t="shared" si="53"/>
        <v>0</v>
      </c>
      <c r="V171" s="721">
        <f t="shared" si="54"/>
        <v>0</v>
      </c>
      <c r="W171" s="722">
        <f t="shared" si="55"/>
        <v>0</v>
      </c>
      <c r="X171" s="442"/>
      <c r="Y171" s="442"/>
      <c r="Z171" s="442"/>
      <c r="AA171" s="442"/>
      <c r="AB171" s="442"/>
      <c r="AC171" s="442"/>
      <c r="AD171" s="442"/>
      <c r="AE171" s="442"/>
      <c r="AF171" s="442"/>
      <c r="AG171" s="442"/>
      <c r="AH171" s="442"/>
      <c r="AI171" s="442"/>
      <c r="AJ171" s="442"/>
      <c r="AK171" s="442"/>
      <c r="AL171" s="442"/>
      <c r="AM171" s="442"/>
      <c r="AN171" s="442"/>
      <c r="AO171" s="442"/>
      <c r="AP171" s="442"/>
      <c r="AQ171" s="442"/>
      <c r="AR171" s="442"/>
      <c r="AS171" s="442"/>
      <c r="AT171" s="442"/>
      <c r="AU171" s="442"/>
      <c r="AV171" s="442"/>
      <c r="AW171" s="442"/>
      <c r="AX171" s="442"/>
      <c r="AY171" s="442"/>
      <c r="AZ171" s="442"/>
    </row>
    <row r="172" spans="2:52" ht="20.100000000000001" hidden="1" customHeight="1" outlineLevel="1">
      <c r="B172" s="434"/>
      <c r="C172" s="1002"/>
      <c r="D172" s="1003"/>
      <c r="E172" s="1003"/>
      <c r="F172" s="1004"/>
      <c r="G172" s="1005"/>
      <c r="H172" s="1006"/>
      <c r="I172" s="1006"/>
      <c r="J172" s="1006"/>
      <c r="K172" s="1007"/>
      <c r="L172" s="715"/>
      <c r="M172" s="715"/>
      <c r="N172" s="715"/>
      <c r="O172" s="715"/>
      <c r="P172" s="715"/>
      <c r="Q172" s="715"/>
      <c r="R172" s="715"/>
      <c r="S172" s="716"/>
      <c r="T172" s="717"/>
      <c r="U172" s="720">
        <f t="shared" si="53"/>
        <v>0</v>
      </c>
      <c r="V172" s="721">
        <f t="shared" si="54"/>
        <v>0</v>
      </c>
      <c r="W172" s="722">
        <f t="shared" si="55"/>
        <v>0</v>
      </c>
      <c r="X172" s="442"/>
      <c r="Y172" s="442"/>
      <c r="Z172" s="442"/>
      <c r="AA172" s="442"/>
      <c r="AB172" s="442"/>
      <c r="AC172" s="442"/>
      <c r="AD172" s="442"/>
      <c r="AE172" s="442"/>
      <c r="AF172" s="442"/>
      <c r="AG172" s="442"/>
      <c r="AH172" s="442"/>
      <c r="AI172" s="442"/>
      <c r="AJ172" s="442"/>
      <c r="AK172" s="442"/>
      <c r="AL172" s="442"/>
      <c r="AM172" s="442"/>
      <c r="AN172" s="442"/>
      <c r="AO172" s="442"/>
      <c r="AP172" s="442"/>
      <c r="AQ172" s="442"/>
      <c r="AR172" s="442"/>
      <c r="AS172" s="442"/>
      <c r="AT172" s="442"/>
      <c r="AU172" s="442"/>
      <c r="AV172" s="442"/>
      <c r="AW172" s="442"/>
      <c r="AX172" s="442"/>
      <c r="AY172" s="442"/>
      <c r="AZ172" s="442"/>
    </row>
    <row r="173" spans="2:52" ht="20.100000000000001" hidden="1" customHeight="1" outlineLevel="1">
      <c r="B173" s="434"/>
      <c r="C173" s="1002"/>
      <c r="D173" s="1003"/>
      <c r="E173" s="1003"/>
      <c r="F173" s="1004"/>
      <c r="G173" s="1005"/>
      <c r="H173" s="1006"/>
      <c r="I173" s="1006"/>
      <c r="J173" s="1006"/>
      <c r="K173" s="1007"/>
      <c r="L173" s="715"/>
      <c r="M173" s="715"/>
      <c r="N173" s="715"/>
      <c r="O173" s="715"/>
      <c r="P173" s="715"/>
      <c r="Q173" s="715"/>
      <c r="R173" s="715"/>
      <c r="S173" s="716"/>
      <c r="T173" s="717"/>
      <c r="U173" s="720">
        <f t="shared" si="53"/>
        <v>0</v>
      </c>
      <c r="V173" s="721">
        <f t="shared" si="54"/>
        <v>0</v>
      </c>
      <c r="W173" s="722">
        <f t="shared" si="55"/>
        <v>0</v>
      </c>
      <c r="X173" s="442"/>
      <c r="Y173" s="442"/>
      <c r="Z173" s="442"/>
      <c r="AA173" s="442"/>
      <c r="AB173" s="442"/>
      <c r="AC173" s="442"/>
      <c r="AD173" s="442"/>
      <c r="AE173" s="442"/>
      <c r="AF173" s="442"/>
      <c r="AG173" s="442"/>
      <c r="AH173" s="442"/>
      <c r="AI173" s="442"/>
      <c r="AJ173" s="442"/>
      <c r="AK173" s="442"/>
      <c r="AL173" s="442"/>
      <c r="AM173" s="442"/>
      <c r="AN173" s="442"/>
      <c r="AO173" s="442"/>
      <c r="AP173" s="442"/>
      <c r="AQ173" s="442"/>
      <c r="AR173" s="442"/>
      <c r="AS173" s="442"/>
      <c r="AT173" s="442"/>
      <c r="AU173" s="442"/>
      <c r="AV173" s="442"/>
      <c r="AW173" s="442"/>
      <c r="AX173" s="442"/>
      <c r="AY173" s="442"/>
      <c r="AZ173" s="442"/>
    </row>
    <row r="174" spans="2:52" ht="20.100000000000001" hidden="1" customHeight="1" outlineLevel="1">
      <c r="B174" s="434"/>
      <c r="C174" s="1002"/>
      <c r="D174" s="1003"/>
      <c r="E174" s="1003"/>
      <c r="F174" s="1004"/>
      <c r="G174" s="1005"/>
      <c r="H174" s="1006"/>
      <c r="I174" s="1006"/>
      <c r="J174" s="1006"/>
      <c r="K174" s="1007"/>
      <c r="L174" s="715"/>
      <c r="M174" s="715"/>
      <c r="N174" s="715"/>
      <c r="O174" s="715"/>
      <c r="P174" s="715"/>
      <c r="Q174" s="715"/>
      <c r="R174" s="715"/>
      <c r="S174" s="716"/>
      <c r="T174" s="717"/>
      <c r="U174" s="720">
        <f t="shared" si="53"/>
        <v>0</v>
      </c>
      <c r="V174" s="721">
        <f t="shared" si="54"/>
        <v>0</v>
      </c>
      <c r="W174" s="722">
        <f t="shared" si="55"/>
        <v>0</v>
      </c>
      <c r="X174" s="442"/>
      <c r="Y174" s="442"/>
      <c r="Z174" s="442"/>
      <c r="AA174" s="442"/>
      <c r="AB174" s="442"/>
      <c r="AC174" s="442"/>
      <c r="AD174" s="442"/>
      <c r="AE174" s="442"/>
      <c r="AF174" s="442"/>
      <c r="AG174" s="442"/>
      <c r="AH174" s="442"/>
      <c r="AI174" s="442"/>
      <c r="AJ174" s="442"/>
      <c r="AK174" s="442"/>
      <c r="AL174" s="442"/>
      <c r="AM174" s="442"/>
      <c r="AN174" s="442"/>
      <c r="AO174" s="442"/>
      <c r="AP174" s="442"/>
      <c r="AQ174" s="442"/>
      <c r="AR174" s="442"/>
      <c r="AS174" s="442"/>
      <c r="AT174" s="442"/>
      <c r="AU174" s="442"/>
      <c r="AV174" s="442"/>
      <c r="AW174" s="442"/>
      <c r="AX174" s="442"/>
      <c r="AY174" s="442"/>
      <c r="AZ174" s="442"/>
    </row>
    <row r="175" spans="2:52" ht="20.100000000000001" hidden="1" customHeight="1" outlineLevel="1">
      <c r="B175" s="434"/>
      <c r="C175" s="1002"/>
      <c r="D175" s="1003"/>
      <c r="E175" s="1003"/>
      <c r="F175" s="1004"/>
      <c r="G175" s="1005"/>
      <c r="H175" s="1006"/>
      <c r="I175" s="1006"/>
      <c r="J175" s="1006"/>
      <c r="K175" s="1007"/>
      <c r="L175" s="715"/>
      <c r="M175" s="715"/>
      <c r="N175" s="715"/>
      <c r="O175" s="715"/>
      <c r="P175" s="715"/>
      <c r="Q175" s="715"/>
      <c r="R175" s="715"/>
      <c r="S175" s="716"/>
      <c r="T175" s="717"/>
      <c r="U175" s="720">
        <f t="shared" si="53"/>
        <v>0</v>
      </c>
      <c r="V175" s="721">
        <f t="shared" si="54"/>
        <v>0</v>
      </c>
      <c r="W175" s="722">
        <f t="shared" si="55"/>
        <v>0</v>
      </c>
      <c r="X175" s="442"/>
      <c r="Y175" s="442"/>
      <c r="Z175" s="442"/>
      <c r="AA175" s="442"/>
      <c r="AB175" s="442"/>
      <c r="AC175" s="442"/>
      <c r="AD175" s="442"/>
      <c r="AE175" s="442"/>
      <c r="AF175" s="442"/>
      <c r="AG175" s="442"/>
      <c r="AH175" s="442"/>
      <c r="AI175" s="442"/>
      <c r="AJ175" s="442"/>
      <c r="AK175" s="442"/>
      <c r="AL175" s="442"/>
      <c r="AM175" s="442"/>
      <c r="AN175" s="442"/>
      <c r="AO175" s="442"/>
      <c r="AP175" s="442"/>
      <c r="AQ175" s="442"/>
      <c r="AR175" s="442"/>
      <c r="AS175" s="442"/>
      <c r="AT175" s="442"/>
      <c r="AU175" s="442"/>
      <c r="AV175" s="442"/>
      <c r="AW175" s="442"/>
      <c r="AX175" s="442"/>
      <c r="AY175" s="442"/>
      <c r="AZ175" s="442"/>
    </row>
    <row r="176" spans="2:52" ht="20.100000000000001" hidden="1" customHeight="1" outlineLevel="1">
      <c r="B176" s="434"/>
      <c r="C176" s="1002"/>
      <c r="D176" s="1003"/>
      <c r="E176" s="1003"/>
      <c r="F176" s="1004"/>
      <c r="G176" s="1005"/>
      <c r="H176" s="1006"/>
      <c r="I176" s="1006"/>
      <c r="J176" s="1006"/>
      <c r="K176" s="1007"/>
      <c r="L176" s="715"/>
      <c r="M176" s="715"/>
      <c r="N176" s="715"/>
      <c r="O176" s="715"/>
      <c r="P176" s="715"/>
      <c r="Q176" s="715"/>
      <c r="R176" s="715"/>
      <c r="S176" s="716"/>
      <c r="T176" s="717"/>
      <c r="U176" s="720">
        <f t="shared" si="53"/>
        <v>0</v>
      </c>
      <c r="V176" s="721">
        <f t="shared" si="54"/>
        <v>0</v>
      </c>
      <c r="W176" s="722">
        <f t="shared" si="55"/>
        <v>0</v>
      </c>
      <c r="X176" s="442"/>
      <c r="Y176" s="442"/>
      <c r="Z176" s="442"/>
      <c r="AA176" s="442"/>
      <c r="AB176" s="442"/>
      <c r="AC176" s="442"/>
      <c r="AD176" s="442"/>
      <c r="AE176" s="442"/>
      <c r="AF176" s="442"/>
      <c r="AG176" s="442"/>
      <c r="AH176" s="442"/>
      <c r="AI176" s="442"/>
      <c r="AJ176" s="442"/>
      <c r="AK176" s="442"/>
      <c r="AL176" s="442"/>
      <c r="AM176" s="442"/>
      <c r="AN176" s="442"/>
      <c r="AO176" s="442"/>
      <c r="AP176" s="442"/>
      <c r="AQ176" s="442"/>
      <c r="AR176" s="442"/>
      <c r="AS176" s="442"/>
      <c r="AT176" s="442"/>
      <c r="AU176" s="442"/>
      <c r="AV176" s="442"/>
      <c r="AW176" s="442"/>
      <c r="AX176" s="442"/>
      <c r="AY176" s="442"/>
      <c r="AZ176" s="442"/>
    </row>
    <row r="177" spans="2:52" ht="20.100000000000001" hidden="1" customHeight="1" outlineLevel="1">
      <c r="B177" s="434"/>
      <c r="C177" s="1002"/>
      <c r="D177" s="1003"/>
      <c r="E177" s="1003"/>
      <c r="F177" s="1004"/>
      <c r="G177" s="1005"/>
      <c r="H177" s="1006"/>
      <c r="I177" s="1006"/>
      <c r="J177" s="1006"/>
      <c r="K177" s="1007"/>
      <c r="L177" s="715"/>
      <c r="M177" s="715"/>
      <c r="N177" s="715"/>
      <c r="O177" s="715"/>
      <c r="P177" s="715"/>
      <c r="Q177" s="715"/>
      <c r="R177" s="715"/>
      <c r="S177" s="716"/>
      <c r="T177" s="717"/>
      <c r="U177" s="720">
        <f t="shared" si="53"/>
        <v>0</v>
      </c>
      <c r="V177" s="721">
        <f t="shared" si="54"/>
        <v>0</v>
      </c>
      <c r="W177" s="722">
        <f t="shared" si="55"/>
        <v>0</v>
      </c>
      <c r="X177" s="442"/>
      <c r="Y177" s="442"/>
      <c r="Z177" s="442"/>
      <c r="AA177" s="442"/>
      <c r="AB177" s="442"/>
      <c r="AC177" s="442"/>
      <c r="AD177" s="442"/>
      <c r="AE177" s="442"/>
      <c r="AF177" s="442"/>
      <c r="AG177" s="442"/>
      <c r="AH177" s="442"/>
      <c r="AI177" s="442"/>
      <c r="AJ177" s="442"/>
      <c r="AK177" s="442"/>
      <c r="AL177" s="442"/>
      <c r="AM177" s="442"/>
      <c r="AN177" s="442"/>
      <c r="AO177" s="442"/>
      <c r="AP177" s="442"/>
      <c r="AQ177" s="442"/>
      <c r="AR177" s="442"/>
      <c r="AS177" s="442"/>
      <c r="AT177" s="442"/>
      <c r="AU177" s="442"/>
      <c r="AV177" s="442"/>
      <c r="AW177" s="442"/>
      <c r="AX177" s="442"/>
      <c r="AY177" s="442"/>
      <c r="AZ177" s="442"/>
    </row>
    <row r="178" spans="2:52" ht="20.100000000000001" hidden="1" customHeight="1" outlineLevel="1">
      <c r="B178" s="434"/>
      <c r="C178" s="1002"/>
      <c r="D178" s="1003"/>
      <c r="E178" s="1003"/>
      <c r="F178" s="1004"/>
      <c r="G178" s="1005"/>
      <c r="H178" s="1006"/>
      <c r="I178" s="1006"/>
      <c r="J178" s="1006"/>
      <c r="K178" s="1007"/>
      <c r="L178" s="715"/>
      <c r="M178" s="715"/>
      <c r="N178" s="715"/>
      <c r="O178" s="715"/>
      <c r="P178" s="715"/>
      <c r="Q178" s="715"/>
      <c r="R178" s="715"/>
      <c r="S178" s="716"/>
      <c r="T178" s="717"/>
      <c r="U178" s="720">
        <f t="shared" si="53"/>
        <v>0</v>
      </c>
      <c r="V178" s="721">
        <f t="shared" si="54"/>
        <v>0</v>
      </c>
      <c r="W178" s="722">
        <f t="shared" si="55"/>
        <v>0</v>
      </c>
      <c r="X178" s="442"/>
      <c r="Y178" s="442"/>
      <c r="Z178" s="442"/>
      <c r="AA178" s="442"/>
      <c r="AB178" s="442"/>
      <c r="AC178" s="442"/>
      <c r="AD178" s="442"/>
      <c r="AE178" s="442"/>
      <c r="AF178" s="442"/>
      <c r="AG178" s="442"/>
      <c r="AH178" s="442"/>
      <c r="AI178" s="442"/>
      <c r="AJ178" s="442"/>
      <c r="AK178" s="442"/>
      <c r="AL178" s="442"/>
      <c r="AM178" s="442"/>
      <c r="AN178" s="442"/>
      <c r="AO178" s="442"/>
      <c r="AP178" s="442"/>
      <c r="AQ178" s="442"/>
      <c r="AR178" s="442"/>
      <c r="AS178" s="442"/>
      <c r="AT178" s="442"/>
      <c r="AU178" s="442"/>
      <c r="AV178" s="442"/>
      <c r="AW178" s="442"/>
      <c r="AX178" s="442"/>
      <c r="AY178" s="442"/>
      <c r="AZ178" s="442"/>
    </row>
    <row r="179" spans="2:52" ht="20.100000000000001" hidden="1" customHeight="1" outlineLevel="1">
      <c r="B179" s="434"/>
      <c r="C179" s="1002"/>
      <c r="D179" s="1003"/>
      <c r="E179" s="1003"/>
      <c r="F179" s="1004"/>
      <c r="G179" s="1005"/>
      <c r="H179" s="1006"/>
      <c r="I179" s="1006"/>
      <c r="J179" s="1006"/>
      <c r="K179" s="1007"/>
      <c r="L179" s="715"/>
      <c r="M179" s="715"/>
      <c r="N179" s="715"/>
      <c r="O179" s="715"/>
      <c r="P179" s="715"/>
      <c r="Q179" s="715"/>
      <c r="R179" s="715"/>
      <c r="S179" s="716"/>
      <c r="T179" s="717"/>
      <c r="U179" s="720">
        <f t="shared" si="53"/>
        <v>0</v>
      </c>
      <c r="V179" s="721">
        <f t="shared" si="54"/>
        <v>0</v>
      </c>
      <c r="W179" s="722">
        <f t="shared" si="55"/>
        <v>0</v>
      </c>
      <c r="X179" s="442"/>
      <c r="Y179" s="442"/>
      <c r="Z179" s="442"/>
      <c r="AA179" s="442"/>
      <c r="AB179" s="442"/>
      <c r="AC179" s="442"/>
      <c r="AD179" s="442"/>
      <c r="AE179" s="442"/>
      <c r="AF179" s="442"/>
      <c r="AG179" s="442"/>
      <c r="AH179" s="442"/>
      <c r="AI179" s="442"/>
      <c r="AJ179" s="442"/>
      <c r="AK179" s="442"/>
      <c r="AL179" s="442"/>
      <c r="AM179" s="442"/>
      <c r="AN179" s="442"/>
      <c r="AO179" s="442"/>
      <c r="AP179" s="442"/>
      <c r="AQ179" s="442"/>
      <c r="AR179" s="442"/>
      <c r="AS179" s="442"/>
      <c r="AT179" s="442"/>
      <c r="AU179" s="442"/>
      <c r="AV179" s="442"/>
      <c r="AW179" s="442"/>
      <c r="AX179" s="442"/>
      <c r="AY179" s="442"/>
      <c r="AZ179" s="442"/>
    </row>
    <row r="180" spans="2:52" s="19" customFormat="1" ht="9.9499999999999993" hidden="1" customHeight="1" outlineLevel="1">
      <c r="B180" s="435"/>
      <c r="C180" s="437"/>
      <c r="D180" s="437"/>
      <c r="E180" s="437"/>
      <c r="F180" s="437"/>
      <c r="G180" s="666"/>
      <c r="H180" s="666"/>
      <c r="I180" s="666"/>
      <c r="J180" s="666"/>
      <c r="K180" s="666"/>
      <c r="L180" s="438"/>
      <c r="M180" s="438"/>
      <c r="N180" s="438"/>
      <c r="O180" s="438"/>
      <c r="P180" s="438"/>
      <c r="Q180" s="438"/>
      <c r="R180" s="438"/>
      <c r="S180" s="438"/>
      <c r="T180" s="439"/>
      <c r="U180" s="439"/>
      <c r="V180" s="439"/>
      <c r="W180" s="667"/>
      <c r="X180" s="668"/>
      <c r="Y180" s="668"/>
      <c r="Z180" s="668"/>
      <c r="AA180" s="668"/>
      <c r="AB180" s="668"/>
      <c r="AC180" s="668"/>
      <c r="AD180" s="668"/>
      <c r="AE180" s="668"/>
      <c r="AF180" s="668"/>
      <c r="AG180" s="668"/>
      <c r="AH180" s="668"/>
      <c r="AI180" s="668"/>
      <c r="AJ180" s="668"/>
      <c r="AK180" s="668"/>
      <c r="AL180" s="668"/>
      <c r="AM180" s="668"/>
      <c r="AN180" s="668"/>
      <c r="AO180" s="668"/>
      <c r="AP180" s="668"/>
      <c r="AQ180" s="668"/>
      <c r="AR180" s="668"/>
      <c r="AS180" s="668"/>
      <c r="AT180" s="668"/>
      <c r="AU180" s="668"/>
      <c r="AV180" s="668"/>
      <c r="AW180" s="668"/>
      <c r="AX180" s="668"/>
      <c r="AY180" s="668"/>
      <c r="AZ180" s="668"/>
    </row>
    <row r="181" spans="2:52" ht="20.100000000000001" customHeight="1" collapsed="1">
      <c r="B181" s="32">
        <f>B169+1</f>
        <v>15</v>
      </c>
      <c r="C181" s="1013"/>
      <c r="D181" s="1014"/>
      <c r="E181" s="1014"/>
      <c r="F181" s="1015"/>
      <c r="G181" s="1016"/>
      <c r="H181" s="1017"/>
      <c r="I181" s="1017"/>
      <c r="J181" s="1017"/>
      <c r="K181" s="1018"/>
      <c r="L181" s="701">
        <f t="shared" ref="L181:R181" si="56">SUM(L182:L191)</f>
        <v>0</v>
      </c>
      <c r="M181" s="702">
        <f t="shared" si="56"/>
        <v>0</v>
      </c>
      <c r="N181" s="703">
        <f t="shared" si="56"/>
        <v>0</v>
      </c>
      <c r="O181" s="703">
        <f t="shared" si="56"/>
        <v>0</v>
      </c>
      <c r="P181" s="702">
        <f t="shared" si="56"/>
        <v>0</v>
      </c>
      <c r="Q181" s="704">
        <f t="shared" si="56"/>
        <v>0</v>
      </c>
      <c r="R181" s="701">
        <f t="shared" si="56"/>
        <v>0</v>
      </c>
      <c r="S181" s="705">
        <v>1</v>
      </c>
      <c r="T181" s="706">
        <f>(S182*T182)+(S183*T183)+(S184*T184)+(S185*T185)+(S186*T186)+(S187*T187)+(S188*T188)+(S189*T189)+(S190*T190)+(S191*T191)</f>
        <v>0</v>
      </c>
      <c r="U181" s="665">
        <f t="shared" ref="U181:U191" si="57">S181*T181*(1+MGKZ)*(1+Gewinn)*(1+Sicherheit)</f>
        <v>0</v>
      </c>
      <c r="V181" s="643">
        <f t="shared" ref="V181:V191" si="58">R181*Fertigung</f>
        <v>0</v>
      </c>
      <c r="W181" s="50">
        <f t="shared" ref="W181:W191" si="59">L181*$E$6+M181*$M$6+N181*$M$7+O181*$M$8+P181*$E$7+Q181*$M$9+U181+V181</f>
        <v>0</v>
      </c>
      <c r="X181" s="442"/>
      <c r="Y181" s="442"/>
      <c r="Z181" s="442"/>
      <c r="AA181" s="442"/>
      <c r="AB181" s="442"/>
      <c r="AC181" s="442"/>
      <c r="AD181" s="442"/>
      <c r="AE181" s="442"/>
      <c r="AF181" s="442"/>
      <c r="AG181" s="442"/>
      <c r="AH181" s="442"/>
      <c r="AI181" s="442"/>
      <c r="AJ181" s="442"/>
      <c r="AK181" s="442"/>
      <c r="AL181" s="442"/>
      <c r="AM181" s="442"/>
      <c r="AN181" s="442"/>
      <c r="AO181" s="442"/>
      <c r="AP181" s="442"/>
      <c r="AQ181" s="442"/>
      <c r="AR181" s="442"/>
      <c r="AS181" s="442"/>
      <c r="AT181" s="442"/>
      <c r="AU181" s="442"/>
      <c r="AV181" s="442"/>
      <c r="AW181" s="442"/>
      <c r="AX181" s="442"/>
      <c r="AY181" s="442"/>
      <c r="AZ181" s="442"/>
    </row>
    <row r="182" spans="2:52" ht="20.100000000000001" hidden="1" customHeight="1" outlineLevel="1">
      <c r="B182" s="433"/>
      <c r="C182" s="1002"/>
      <c r="D182" s="1003"/>
      <c r="E182" s="1003"/>
      <c r="F182" s="1004"/>
      <c r="G182" s="1005"/>
      <c r="H182" s="1006"/>
      <c r="I182" s="1006"/>
      <c r="J182" s="1006"/>
      <c r="K182" s="1007"/>
      <c r="L182" s="715"/>
      <c r="M182" s="715"/>
      <c r="N182" s="715"/>
      <c r="O182" s="715"/>
      <c r="P182" s="715"/>
      <c r="Q182" s="715"/>
      <c r="R182" s="715"/>
      <c r="S182" s="716"/>
      <c r="T182" s="717"/>
      <c r="U182" s="720">
        <f t="shared" si="57"/>
        <v>0</v>
      </c>
      <c r="V182" s="721">
        <f t="shared" si="58"/>
        <v>0</v>
      </c>
      <c r="W182" s="722">
        <f t="shared" si="59"/>
        <v>0</v>
      </c>
      <c r="X182" s="442"/>
      <c r="Y182" s="442"/>
      <c r="Z182" s="442"/>
      <c r="AA182" s="442"/>
      <c r="AB182" s="442"/>
      <c r="AC182" s="442"/>
      <c r="AD182" s="442"/>
      <c r="AE182" s="442"/>
      <c r="AF182" s="442"/>
      <c r="AG182" s="442"/>
      <c r="AH182" s="442"/>
      <c r="AI182" s="442"/>
      <c r="AJ182" s="442"/>
      <c r="AK182" s="442"/>
      <c r="AL182" s="442"/>
      <c r="AM182" s="442"/>
      <c r="AN182" s="442"/>
      <c r="AO182" s="442"/>
      <c r="AP182" s="442"/>
      <c r="AQ182" s="442"/>
      <c r="AR182" s="442"/>
      <c r="AS182" s="442"/>
      <c r="AT182" s="442"/>
      <c r="AU182" s="442"/>
      <c r="AV182" s="442"/>
      <c r="AW182" s="442"/>
      <c r="AX182" s="442"/>
      <c r="AY182" s="442"/>
      <c r="AZ182" s="442"/>
    </row>
    <row r="183" spans="2:52" ht="20.100000000000001" hidden="1" customHeight="1" outlineLevel="1">
      <c r="B183" s="434"/>
      <c r="C183" s="1002"/>
      <c r="D183" s="1003"/>
      <c r="E183" s="1003"/>
      <c r="F183" s="1004"/>
      <c r="G183" s="1005"/>
      <c r="H183" s="1006"/>
      <c r="I183" s="1006"/>
      <c r="J183" s="1006"/>
      <c r="K183" s="1007"/>
      <c r="L183" s="715"/>
      <c r="M183" s="715"/>
      <c r="N183" s="715"/>
      <c r="O183" s="715"/>
      <c r="P183" s="715"/>
      <c r="Q183" s="715"/>
      <c r="R183" s="715"/>
      <c r="S183" s="716"/>
      <c r="T183" s="717"/>
      <c r="U183" s="720">
        <f t="shared" si="57"/>
        <v>0</v>
      </c>
      <c r="V183" s="721">
        <f t="shared" si="58"/>
        <v>0</v>
      </c>
      <c r="W183" s="722">
        <f t="shared" si="59"/>
        <v>0</v>
      </c>
      <c r="X183" s="442"/>
      <c r="Y183" s="442"/>
      <c r="Z183" s="442"/>
      <c r="AA183" s="442"/>
      <c r="AB183" s="442"/>
      <c r="AC183" s="442"/>
      <c r="AD183" s="442"/>
      <c r="AE183" s="442"/>
      <c r="AF183" s="442"/>
      <c r="AG183" s="442"/>
      <c r="AH183" s="442"/>
      <c r="AI183" s="442"/>
      <c r="AJ183" s="442"/>
      <c r="AK183" s="442"/>
      <c r="AL183" s="442"/>
      <c r="AM183" s="442"/>
      <c r="AN183" s="442"/>
      <c r="AO183" s="442"/>
      <c r="AP183" s="442"/>
      <c r="AQ183" s="442"/>
      <c r="AR183" s="442"/>
      <c r="AS183" s="442"/>
      <c r="AT183" s="442"/>
      <c r="AU183" s="442"/>
      <c r="AV183" s="442"/>
      <c r="AW183" s="442"/>
      <c r="AX183" s="442"/>
      <c r="AY183" s="442"/>
      <c r="AZ183" s="442"/>
    </row>
    <row r="184" spans="2:52" ht="20.100000000000001" hidden="1" customHeight="1" outlineLevel="1">
      <c r="B184" s="434"/>
      <c r="C184" s="1002"/>
      <c r="D184" s="1003"/>
      <c r="E184" s="1003"/>
      <c r="F184" s="1004"/>
      <c r="G184" s="1005"/>
      <c r="H184" s="1006"/>
      <c r="I184" s="1006"/>
      <c r="J184" s="1006"/>
      <c r="K184" s="1007"/>
      <c r="L184" s="715"/>
      <c r="M184" s="715"/>
      <c r="N184" s="715"/>
      <c r="O184" s="715"/>
      <c r="P184" s="715"/>
      <c r="Q184" s="715"/>
      <c r="R184" s="715"/>
      <c r="S184" s="716"/>
      <c r="T184" s="717"/>
      <c r="U184" s="720">
        <f t="shared" si="57"/>
        <v>0</v>
      </c>
      <c r="V184" s="721">
        <f t="shared" si="58"/>
        <v>0</v>
      </c>
      <c r="W184" s="722">
        <f t="shared" si="59"/>
        <v>0</v>
      </c>
      <c r="X184" s="442"/>
      <c r="Y184" s="442"/>
      <c r="Z184" s="442"/>
      <c r="AA184" s="442"/>
      <c r="AB184" s="442"/>
      <c r="AC184" s="442"/>
      <c r="AD184" s="442"/>
      <c r="AE184" s="442"/>
      <c r="AF184" s="442"/>
      <c r="AG184" s="442"/>
      <c r="AH184" s="442"/>
      <c r="AI184" s="442"/>
      <c r="AJ184" s="442"/>
      <c r="AK184" s="442"/>
      <c r="AL184" s="442"/>
      <c r="AM184" s="442"/>
      <c r="AN184" s="442"/>
      <c r="AO184" s="442"/>
      <c r="AP184" s="442"/>
      <c r="AQ184" s="442"/>
      <c r="AR184" s="442"/>
      <c r="AS184" s="442"/>
      <c r="AT184" s="442"/>
      <c r="AU184" s="442"/>
      <c r="AV184" s="442"/>
      <c r="AW184" s="442"/>
      <c r="AX184" s="442"/>
      <c r="AY184" s="442"/>
      <c r="AZ184" s="442"/>
    </row>
    <row r="185" spans="2:52" ht="20.100000000000001" hidden="1" customHeight="1" outlineLevel="1">
      <c r="B185" s="434"/>
      <c r="C185" s="1002"/>
      <c r="D185" s="1003"/>
      <c r="E185" s="1003"/>
      <c r="F185" s="1004"/>
      <c r="G185" s="1005"/>
      <c r="H185" s="1006"/>
      <c r="I185" s="1006"/>
      <c r="J185" s="1006"/>
      <c r="K185" s="1007"/>
      <c r="L185" s="715"/>
      <c r="M185" s="715"/>
      <c r="N185" s="715"/>
      <c r="O185" s="715"/>
      <c r="P185" s="715"/>
      <c r="Q185" s="715"/>
      <c r="R185" s="715"/>
      <c r="S185" s="716"/>
      <c r="T185" s="717"/>
      <c r="U185" s="720">
        <f t="shared" si="57"/>
        <v>0</v>
      </c>
      <c r="V185" s="721">
        <f t="shared" si="58"/>
        <v>0</v>
      </c>
      <c r="W185" s="722">
        <f t="shared" si="59"/>
        <v>0</v>
      </c>
      <c r="X185" s="442"/>
      <c r="Y185" s="442"/>
      <c r="Z185" s="442"/>
      <c r="AA185" s="442"/>
      <c r="AB185" s="442"/>
      <c r="AC185" s="442"/>
      <c r="AD185" s="442"/>
      <c r="AE185" s="442"/>
      <c r="AF185" s="442"/>
      <c r="AG185" s="442"/>
      <c r="AH185" s="442"/>
      <c r="AI185" s="442"/>
      <c r="AJ185" s="442"/>
      <c r="AK185" s="442"/>
      <c r="AL185" s="442"/>
      <c r="AM185" s="442"/>
      <c r="AN185" s="442"/>
      <c r="AO185" s="442"/>
      <c r="AP185" s="442"/>
      <c r="AQ185" s="442"/>
      <c r="AR185" s="442"/>
      <c r="AS185" s="442"/>
      <c r="AT185" s="442"/>
      <c r="AU185" s="442"/>
      <c r="AV185" s="442"/>
      <c r="AW185" s="442"/>
      <c r="AX185" s="442"/>
      <c r="AY185" s="442"/>
      <c r="AZ185" s="442"/>
    </row>
    <row r="186" spans="2:52" ht="20.100000000000001" hidden="1" customHeight="1" outlineLevel="1">
      <c r="B186" s="434"/>
      <c r="C186" s="1002"/>
      <c r="D186" s="1003"/>
      <c r="E186" s="1003"/>
      <c r="F186" s="1004"/>
      <c r="G186" s="1005"/>
      <c r="H186" s="1006"/>
      <c r="I186" s="1006"/>
      <c r="J186" s="1006"/>
      <c r="K186" s="1007"/>
      <c r="L186" s="715"/>
      <c r="M186" s="715"/>
      <c r="N186" s="715"/>
      <c r="O186" s="715"/>
      <c r="P186" s="715"/>
      <c r="Q186" s="715"/>
      <c r="R186" s="715"/>
      <c r="S186" s="716"/>
      <c r="T186" s="717"/>
      <c r="U186" s="720">
        <f t="shared" si="57"/>
        <v>0</v>
      </c>
      <c r="V186" s="721">
        <f t="shared" si="58"/>
        <v>0</v>
      </c>
      <c r="W186" s="722">
        <f t="shared" si="59"/>
        <v>0</v>
      </c>
      <c r="X186" s="442"/>
      <c r="Y186" s="442"/>
      <c r="Z186" s="442"/>
      <c r="AA186" s="442"/>
      <c r="AB186" s="442"/>
      <c r="AC186" s="442"/>
      <c r="AD186" s="442"/>
      <c r="AE186" s="442"/>
      <c r="AF186" s="442"/>
      <c r="AG186" s="442"/>
      <c r="AH186" s="442"/>
      <c r="AI186" s="442"/>
      <c r="AJ186" s="442"/>
      <c r="AK186" s="442"/>
      <c r="AL186" s="442"/>
      <c r="AM186" s="442"/>
      <c r="AN186" s="442"/>
      <c r="AO186" s="442"/>
      <c r="AP186" s="442"/>
      <c r="AQ186" s="442"/>
      <c r="AR186" s="442"/>
      <c r="AS186" s="442"/>
      <c r="AT186" s="442"/>
      <c r="AU186" s="442"/>
      <c r="AV186" s="442"/>
      <c r="AW186" s="442"/>
      <c r="AX186" s="442"/>
      <c r="AY186" s="442"/>
      <c r="AZ186" s="442"/>
    </row>
    <row r="187" spans="2:52" ht="20.100000000000001" hidden="1" customHeight="1" outlineLevel="1">
      <c r="B187" s="434"/>
      <c r="C187" s="1002"/>
      <c r="D187" s="1003"/>
      <c r="E187" s="1003"/>
      <c r="F187" s="1004"/>
      <c r="G187" s="1005"/>
      <c r="H187" s="1006"/>
      <c r="I187" s="1006"/>
      <c r="J187" s="1006"/>
      <c r="K187" s="1007"/>
      <c r="L187" s="715"/>
      <c r="M187" s="715"/>
      <c r="N187" s="715"/>
      <c r="O187" s="715"/>
      <c r="P187" s="715"/>
      <c r="Q187" s="715"/>
      <c r="R187" s="715"/>
      <c r="S187" s="716"/>
      <c r="T187" s="717"/>
      <c r="U187" s="720">
        <f t="shared" si="57"/>
        <v>0</v>
      </c>
      <c r="V187" s="721">
        <f t="shared" si="58"/>
        <v>0</v>
      </c>
      <c r="W187" s="722">
        <f t="shared" si="59"/>
        <v>0</v>
      </c>
      <c r="X187" s="442"/>
      <c r="Y187" s="442"/>
      <c r="Z187" s="442"/>
      <c r="AA187" s="442"/>
      <c r="AB187" s="442"/>
      <c r="AC187" s="442"/>
      <c r="AD187" s="442"/>
      <c r="AE187" s="442"/>
      <c r="AF187" s="442"/>
      <c r="AG187" s="442"/>
      <c r="AH187" s="442"/>
      <c r="AI187" s="442"/>
      <c r="AJ187" s="442"/>
      <c r="AK187" s="442"/>
      <c r="AL187" s="442"/>
      <c r="AM187" s="442"/>
      <c r="AN187" s="442"/>
      <c r="AO187" s="442"/>
      <c r="AP187" s="442"/>
      <c r="AQ187" s="442"/>
      <c r="AR187" s="442"/>
      <c r="AS187" s="442"/>
      <c r="AT187" s="442"/>
      <c r="AU187" s="442"/>
      <c r="AV187" s="442"/>
      <c r="AW187" s="442"/>
      <c r="AX187" s="442"/>
      <c r="AY187" s="442"/>
      <c r="AZ187" s="442"/>
    </row>
    <row r="188" spans="2:52" ht="20.100000000000001" hidden="1" customHeight="1" outlineLevel="1">
      <c r="B188" s="434"/>
      <c r="C188" s="1002"/>
      <c r="D188" s="1003"/>
      <c r="E188" s="1003"/>
      <c r="F188" s="1004"/>
      <c r="G188" s="1005"/>
      <c r="H188" s="1006"/>
      <c r="I188" s="1006"/>
      <c r="J188" s="1006"/>
      <c r="K188" s="1007"/>
      <c r="L188" s="715"/>
      <c r="M188" s="715"/>
      <c r="N188" s="715"/>
      <c r="O188" s="715"/>
      <c r="P188" s="715"/>
      <c r="Q188" s="715"/>
      <c r="R188" s="715"/>
      <c r="S188" s="716"/>
      <c r="T188" s="717"/>
      <c r="U188" s="720">
        <f t="shared" si="57"/>
        <v>0</v>
      </c>
      <c r="V188" s="721">
        <f t="shared" si="58"/>
        <v>0</v>
      </c>
      <c r="W188" s="722">
        <f t="shared" si="59"/>
        <v>0</v>
      </c>
      <c r="X188" s="442"/>
      <c r="Y188" s="442"/>
      <c r="Z188" s="442"/>
      <c r="AA188" s="442"/>
      <c r="AB188" s="442"/>
      <c r="AC188" s="442"/>
      <c r="AD188" s="442"/>
      <c r="AE188" s="442"/>
      <c r="AF188" s="442"/>
      <c r="AG188" s="442"/>
      <c r="AH188" s="442"/>
      <c r="AI188" s="442"/>
      <c r="AJ188" s="442"/>
      <c r="AK188" s="442"/>
      <c r="AL188" s="442"/>
      <c r="AM188" s="442"/>
      <c r="AN188" s="442"/>
      <c r="AO188" s="442"/>
      <c r="AP188" s="442"/>
      <c r="AQ188" s="442"/>
      <c r="AR188" s="442"/>
      <c r="AS188" s="442"/>
      <c r="AT188" s="442"/>
      <c r="AU188" s="442"/>
      <c r="AV188" s="442"/>
      <c r="AW188" s="442"/>
      <c r="AX188" s="442"/>
      <c r="AY188" s="442"/>
      <c r="AZ188" s="442"/>
    </row>
    <row r="189" spans="2:52" ht="20.100000000000001" hidden="1" customHeight="1" outlineLevel="1">
      <c r="B189" s="434"/>
      <c r="C189" s="1002"/>
      <c r="D189" s="1003"/>
      <c r="E189" s="1003"/>
      <c r="F189" s="1004"/>
      <c r="G189" s="1005"/>
      <c r="H189" s="1006"/>
      <c r="I189" s="1006"/>
      <c r="J189" s="1006"/>
      <c r="K189" s="1007"/>
      <c r="L189" s="715"/>
      <c r="M189" s="715"/>
      <c r="N189" s="715"/>
      <c r="O189" s="715"/>
      <c r="P189" s="715"/>
      <c r="Q189" s="715"/>
      <c r="R189" s="715"/>
      <c r="S189" s="716"/>
      <c r="T189" s="717"/>
      <c r="U189" s="720">
        <f t="shared" si="57"/>
        <v>0</v>
      </c>
      <c r="V189" s="721">
        <f t="shared" si="58"/>
        <v>0</v>
      </c>
      <c r="W189" s="722">
        <f t="shared" si="59"/>
        <v>0</v>
      </c>
      <c r="X189" s="442"/>
      <c r="Y189" s="442"/>
      <c r="Z189" s="442"/>
      <c r="AA189" s="442"/>
      <c r="AB189" s="442"/>
      <c r="AC189" s="442"/>
      <c r="AD189" s="442"/>
      <c r="AE189" s="442"/>
      <c r="AF189" s="442"/>
      <c r="AG189" s="442"/>
      <c r="AH189" s="442"/>
      <c r="AI189" s="442"/>
      <c r="AJ189" s="442"/>
      <c r="AK189" s="442"/>
      <c r="AL189" s="442"/>
      <c r="AM189" s="442"/>
      <c r="AN189" s="442"/>
      <c r="AO189" s="442"/>
      <c r="AP189" s="442"/>
      <c r="AQ189" s="442"/>
      <c r="AR189" s="442"/>
      <c r="AS189" s="442"/>
      <c r="AT189" s="442"/>
      <c r="AU189" s="442"/>
      <c r="AV189" s="442"/>
      <c r="AW189" s="442"/>
      <c r="AX189" s="442"/>
      <c r="AY189" s="442"/>
      <c r="AZ189" s="442"/>
    </row>
    <row r="190" spans="2:52" ht="20.100000000000001" hidden="1" customHeight="1" outlineLevel="1">
      <c r="B190" s="434"/>
      <c r="C190" s="1002"/>
      <c r="D190" s="1003"/>
      <c r="E190" s="1003"/>
      <c r="F190" s="1004"/>
      <c r="G190" s="1005"/>
      <c r="H190" s="1006"/>
      <c r="I190" s="1006"/>
      <c r="J190" s="1006"/>
      <c r="K190" s="1007"/>
      <c r="L190" s="715"/>
      <c r="M190" s="715"/>
      <c r="N190" s="715"/>
      <c r="O190" s="715"/>
      <c r="P190" s="715"/>
      <c r="Q190" s="715"/>
      <c r="R190" s="715"/>
      <c r="S190" s="716"/>
      <c r="T190" s="717"/>
      <c r="U190" s="720">
        <f t="shared" si="57"/>
        <v>0</v>
      </c>
      <c r="V190" s="721">
        <f t="shared" si="58"/>
        <v>0</v>
      </c>
      <c r="W190" s="722">
        <f t="shared" si="59"/>
        <v>0</v>
      </c>
      <c r="X190" s="442"/>
      <c r="Y190" s="442"/>
      <c r="Z190" s="442"/>
      <c r="AA190" s="442"/>
      <c r="AB190" s="442"/>
      <c r="AC190" s="442"/>
      <c r="AD190" s="442"/>
      <c r="AE190" s="442"/>
      <c r="AF190" s="442"/>
      <c r="AG190" s="442"/>
      <c r="AH190" s="442"/>
      <c r="AI190" s="442"/>
      <c r="AJ190" s="442"/>
      <c r="AK190" s="442"/>
      <c r="AL190" s="442"/>
      <c r="AM190" s="442"/>
      <c r="AN190" s="442"/>
      <c r="AO190" s="442"/>
      <c r="AP190" s="442"/>
      <c r="AQ190" s="442"/>
      <c r="AR190" s="442"/>
      <c r="AS190" s="442"/>
      <c r="AT190" s="442"/>
      <c r="AU190" s="442"/>
      <c r="AV190" s="442"/>
      <c r="AW190" s="442"/>
      <c r="AX190" s="442"/>
      <c r="AY190" s="442"/>
      <c r="AZ190" s="442"/>
    </row>
    <row r="191" spans="2:52" ht="20.100000000000001" hidden="1" customHeight="1" outlineLevel="1">
      <c r="B191" s="434"/>
      <c r="C191" s="1002"/>
      <c r="D191" s="1003"/>
      <c r="E191" s="1003"/>
      <c r="F191" s="1004"/>
      <c r="G191" s="1005"/>
      <c r="H191" s="1006"/>
      <c r="I191" s="1006"/>
      <c r="J191" s="1006"/>
      <c r="K191" s="1007"/>
      <c r="L191" s="715"/>
      <c r="M191" s="715"/>
      <c r="N191" s="715"/>
      <c r="O191" s="715"/>
      <c r="P191" s="715"/>
      <c r="Q191" s="715"/>
      <c r="R191" s="715"/>
      <c r="S191" s="716"/>
      <c r="T191" s="717"/>
      <c r="U191" s="720">
        <f t="shared" si="57"/>
        <v>0</v>
      </c>
      <c r="V191" s="721">
        <f t="shared" si="58"/>
        <v>0</v>
      </c>
      <c r="W191" s="722">
        <f t="shared" si="59"/>
        <v>0</v>
      </c>
      <c r="X191" s="442"/>
      <c r="Y191" s="442"/>
      <c r="Z191" s="442"/>
      <c r="AA191" s="442"/>
      <c r="AB191" s="442"/>
      <c r="AC191" s="442"/>
      <c r="AD191" s="442"/>
      <c r="AE191" s="442"/>
      <c r="AF191" s="442"/>
      <c r="AG191" s="442"/>
      <c r="AH191" s="442"/>
      <c r="AI191" s="442"/>
      <c r="AJ191" s="442"/>
      <c r="AK191" s="442"/>
      <c r="AL191" s="442"/>
      <c r="AM191" s="442"/>
      <c r="AN191" s="442"/>
      <c r="AO191" s="442"/>
      <c r="AP191" s="442"/>
      <c r="AQ191" s="442"/>
      <c r="AR191" s="442"/>
      <c r="AS191" s="442"/>
      <c r="AT191" s="442"/>
      <c r="AU191" s="442"/>
      <c r="AV191" s="442"/>
      <c r="AW191" s="442"/>
      <c r="AX191" s="442"/>
      <c r="AY191" s="442"/>
      <c r="AZ191" s="442"/>
    </row>
    <row r="192" spans="2:52" s="19" customFormat="1" ht="9.9499999999999993" hidden="1" customHeight="1" outlineLevel="1">
      <c r="B192" s="435"/>
      <c r="C192" s="437"/>
      <c r="D192" s="437"/>
      <c r="E192" s="437"/>
      <c r="F192" s="437"/>
      <c r="G192" s="666"/>
      <c r="H192" s="666"/>
      <c r="I192" s="666"/>
      <c r="J192" s="666"/>
      <c r="K192" s="666"/>
      <c r="L192" s="438"/>
      <c r="M192" s="438"/>
      <c r="N192" s="438"/>
      <c r="O192" s="438"/>
      <c r="P192" s="438"/>
      <c r="Q192" s="438"/>
      <c r="R192" s="438"/>
      <c r="S192" s="438"/>
      <c r="T192" s="439"/>
      <c r="U192" s="439"/>
      <c r="V192" s="439"/>
      <c r="W192" s="667"/>
      <c r="X192" s="668"/>
      <c r="Y192" s="668"/>
      <c r="Z192" s="668"/>
      <c r="AA192" s="668"/>
      <c r="AB192" s="668"/>
      <c r="AC192" s="668"/>
      <c r="AD192" s="668"/>
      <c r="AE192" s="668"/>
      <c r="AF192" s="668"/>
      <c r="AG192" s="668"/>
      <c r="AH192" s="668"/>
      <c r="AI192" s="668"/>
      <c r="AJ192" s="668"/>
      <c r="AK192" s="668"/>
      <c r="AL192" s="668"/>
      <c r="AM192" s="668"/>
      <c r="AN192" s="668"/>
      <c r="AO192" s="668"/>
      <c r="AP192" s="668"/>
      <c r="AQ192" s="668"/>
      <c r="AR192" s="668"/>
      <c r="AS192" s="668"/>
      <c r="AT192" s="668"/>
      <c r="AU192" s="668"/>
      <c r="AV192" s="668"/>
      <c r="AW192" s="668"/>
      <c r="AX192" s="668"/>
      <c r="AY192" s="668"/>
      <c r="AZ192" s="668"/>
    </row>
    <row r="193" spans="2:52" ht="20.100000000000001" customHeight="1" collapsed="1">
      <c r="B193" s="32">
        <f>B181+1</f>
        <v>16</v>
      </c>
      <c r="C193" s="1013"/>
      <c r="D193" s="1014"/>
      <c r="E193" s="1014"/>
      <c r="F193" s="1015"/>
      <c r="G193" s="1016"/>
      <c r="H193" s="1017"/>
      <c r="I193" s="1017"/>
      <c r="J193" s="1017"/>
      <c r="K193" s="1018"/>
      <c r="L193" s="701">
        <f t="shared" ref="L193:R193" si="60">SUM(L194:L203)</f>
        <v>0</v>
      </c>
      <c r="M193" s="702">
        <f t="shared" si="60"/>
        <v>0</v>
      </c>
      <c r="N193" s="703">
        <f t="shared" si="60"/>
        <v>0</v>
      </c>
      <c r="O193" s="703">
        <f t="shared" si="60"/>
        <v>0</v>
      </c>
      <c r="P193" s="702">
        <f t="shared" si="60"/>
        <v>0</v>
      </c>
      <c r="Q193" s="704">
        <f t="shared" si="60"/>
        <v>0</v>
      </c>
      <c r="R193" s="701">
        <f t="shared" si="60"/>
        <v>0</v>
      </c>
      <c r="S193" s="705">
        <v>1</v>
      </c>
      <c r="T193" s="706">
        <f>(S194*T194)+(S195*T195)+(S196*T196)+(S197*T197)+(S198*T198)+(S199*T199)+(S200*T200)+(S201*T201)+(S202*T202)+(S203*T203)</f>
        <v>0</v>
      </c>
      <c r="U193" s="665">
        <f t="shared" ref="U193:U203" si="61">S193*T193*(1+MGKZ)*(1+Gewinn)*(1+Sicherheit)</f>
        <v>0</v>
      </c>
      <c r="V193" s="643">
        <f t="shared" ref="V193:V203" si="62">R193*Fertigung</f>
        <v>0</v>
      </c>
      <c r="W193" s="50">
        <f t="shared" ref="W193:W203" si="63">L193*$E$6+M193*$M$6+N193*$M$7+O193*$M$8+P193*$E$7+Q193*$M$9+U193+V193</f>
        <v>0</v>
      </c>
      <c r="X193" s="442"/>
      <c r="Y193" s="442"/>
      <c r="Z193" s="442"/>
      <c r="AA193" s="442"/>
      <c r="AB193" s="442"/>
      <c r="AC193" s="442"/>
      <c r="AD193" s="442"/>
      <c r="AE193" s="442"/>
      <c r="AF193" s="442"/>
      <c r="AG193" s="442"/>
      <c r="AH193" s="442"/>
      <c r="AI193" s="442"/>
      <c r="AJ193" s="442"/>
      <c r="AK193" s="442"/>
      <c r="AL193" s="442"/>
      <c r="AM193" s="442"/>
      <c r="AN193" s="442"/>
      <c r="AO193" s="442"/>
      <c r="AP193" s="442"/>
      <c r="AQ193" s="442"/>
      <c r="AR193" s="442"/>
      <c r="AS193" s="442"/>
      <c r="AT193" s="442"/>
      <c r="AU193" s="442"/>
      <c r="AV193" s="442"/>
      <c r="AW193" s="442"/>
      <c r="AX193" s="442"/>
      <c r="AY193" s="442"/>
      <c r="AZ193" s="442"/>
    </row>
    <row r="194" spans="2:52" ht="20.100000000000001" hidden="1" customHeight="1" outlineLevel="1">
      <c r="B194" s="433"/>
      <c r="C194" s="1002"/>
      <c r="D194" s="1003"/>
      <c r="E194" s="1003"/>
      <c r="F194" s="1004"/>
      <c r="G194" s="1005"/>
      <c r="H194" s="1006"/>
      <c r="I194" s="1006"/>
      <c r="J194" s="1006"/>
      <c r="K194" s="1007"/>
      <c r="L194" s="715"/>
      <c r="M194" s="715"/>
      <c r="N194" s="715"/>
      <c r="O194" s="715"/>
      <c r="P194" s="715"/>
      <c r="Q194" s="715"/>
      <c r="R194" s="715"/>
      <c r="S194" s="716"/>
      <c r="T194" s="717"/>
      <c r="U194" s="720">
        <f t="shared" si="61"/>
        <v>0</v>
      </c>
      <c r="V194" s="721">
        <f t="shared" si="62"/>
        <v>0</v>
      </c>
      <c r="W194" s="722">
        <f t="shared" si="63"/>
        <v>0</v>
      </c>
      <c r="X194" s="442"/>
      <c r="Y194" s="442"/>
      <c r="Z194" s="442"/>
      <c r="AA194" s="442"/>
      <c r="AB194" s="442"/>
      <c r="AC194" s="442"/>
      <c r="AD194" s="442"/>
      <c r="AE194" s="442"/>
      <c r="AF194" s="442"/>
      <c r="AG194" s="442"/>
      <c r="AH194" s="442"/>
      <c r="AI194" s="442"/>
      <c r="AJ194" s="442"/>
      <c r="AK194" s="442"/>
      <c r="AL194" s="442"/>
      <c r="AM194" s="442"/>
      <c r="AN194" s="442"/>
      <c r="AO194" s="442"/>
      <c r="AP194" s="442"/>
      <c r="AQ194" s="442"/>
      <c r="AR194" s="442"/>
      <c r="AS194" s="442"/>
      <c r="AT194" s="442"/>
      <c r="AU194" s="442"/>
      <c r="AV194" s="442"/>
      <c r="AW194" s="442"/>
      <c r="AX194" s="442"/>
      <c r="AY194" s="442"/>
      <c r="AZ194" s="442"/>
    </row>
    <row r="195" spans="2:52" ht="20.100000000000001" hidden="1" customHeight="1" outlineLevel="1">
      <c r="B195" s="434"/>
      <c r="C195" s="1002"/>
      <c r="D195" s="1003"/>
      <c r="E195" s="1003"/>
      <c r="F195" s="1004"/>
      <c r="G195" s="1005"/>
      <c r="H195" s="1006"/>
      <c r="I195" s="1006"/>
      <c r="J195" s="1006"/>
      <c r="K195" s="1007"/>
      <c r="L195" s="715"/>
      <c r="M195" s="715"/>
      <c r="N195" s="715"/>
      <c r="O195" s="715"/>
      <c r="P195" s="715"/>
      <c r="Q195" s="715"/>
      <c r="R195" s="715"/>
      <c r="S195" s="716"/>
      <c r="T195" s="717"/>
      <c r="U195" s="720">
        <f t="shared" si="61"/>
        <v>0</v>
      </c>
      <c r="V195" s="721">
        <f t="shared" si="62"/>
        <v>0</v>
      </c>
      <c r="W195" s="722">
        <f t="shared" si="63"/>
        <v>0</v>
      </c>
      <c r="X195" s="442"/>
      <c r="Y195" s="442"/>
      <c r="Z195" s="442"/>
      <c r="AA195" s="442"/>
      <c r="AB195" s="442"/>
      <c r="AC195" s="442"/>
      <c r="AD195" s="442"/>
      <c r="AE195" s="442"/>
      <c r="AF195" s="442"/>
      <c r="AG195" s="442"/>
      <c r="AH195" s="442"/>
      <c r="AI195" s="442"/>
      <c r="AJ195" s="442"/>
      <c r="AK195" s="442"/>
      <c r="AL195" s="442"/>
      <c r="AM195" s="442"/>
      <c r="AN195" s="442"/>
      <c r="AO195" s="442"/>
      <c r="AP195" s="442"/>
      <c r="AQ195" s="442"/>
      <c r="AR195" s="442"/>
      <c r="AS195" s="442"/>
      <c r="AT195" s="442"/>
      <c r="AU195" s="442"/>
      <c r="AV195" s="442"/>
      <c r="AW195" s="442"/>
      <c r="AX195" s="442"/>
      <c r="AY195" s="442"/>
      <c r="AZ195" s="442"/>
    </row>
    <row r="196" spans="2:52" ht="20.100000000000001" hidden="1" customHeight="1" outlineLevel="1">
      <c r="B196" s="434"/>
      <c r="C196" s="1002"/>
      <c r="D196" s="1003"/>
      <c r="E196" s="1003"/>
      <c r="F196" s="1004"/>
      <c r="G196" s="1005"/>
      <c r="H196" s="1006"/>
      <c r="I196" s="1006"/>
      <c r="J196" s="1006"/>
      <c r="K196" s="1007"/>
      <c r="L196" s="715"/>
      <c r="M196" s="715"/>
      <c r="N196" s="715"/>
      <c r="O196" s="715"/>
      <c r="P196" s="715"/>
      <c r="Q196" s="715"/>
      <c r="R196" s="715"/>
      <c r="S196" s="716"/>
      <c r="T196" s="717"/>
      <c r="U196" s="720">
        <f t="shared" si="61"/>
        <v>0</v>
      </c>
      <c r="V196" s="721">
        <f t="shared" si="62"/>
        <v>0</v>
      </c>
      <c r="W196" s="722">
        <f t="shared" si="63"/>
        <v>0</v>
      </c>
      <c r="X196" s="442"/>
      <c r="Y196" s="442"/>
      <c r="Z196" s="442"/>
      <c r="AA196" s="442"/>
      <c r="AB196" s="442"/>
      <c r="AC196" s="442"/>
      <c r="AD196" s="442"/>
      <c r="AE196" s="442"/>
      <c r="AF196" s="442"/>
      <c r="AG196" s="442"/>
      <c r="AH196" s="442"/>
      <c r="AI196" s="442"/>
      <c r="AJ196" s="442"/>
      <c r="AK196" s="442"/>
      <c r="AL196" s="442"/>
      <c r="AM196" s="442"/>
      <c r="AN196" s="442"/>
      <c r="AO196" s="442"/>
      <c r="AP196" s="442"/>
      <c r="AQ196" s="442"/>
      <c r="AR196" s="442"/>
      <c r="AS196" s="442"/>
      <c r="AT196" s="442"/>
      <c r="AU196" s="442"/>
      <c r="AV196" s="442"/>
      <c r="AW196" s="442"/>
      <c r="AX196" s="442"/>
      <c r="AY196" s="442"/>
      <c r="AZ196" s="442"/>
    </row>
    <row r="197" spans="2:52" ht="20.100000000000001" hidden="1" customHeight="1" outlineLevel="1">
      <c r="B197" s="434"/>
      <c r="C197" s="1002"/>
      <c r="D197" s="1003"/>
      <c r="E197" s="1003"/>
      <c r="F197" s="1004"/>
      <c r="G197" s="1005"/>
      <c r="H197" s="1006"/>
      <c r="I197" s="1006"/>
      <c r="J197" s="1006"/>
      <c r="K197" s="1007"/>
      <c r="L197" s="715"/>
      <c r="M197" s="715"/>
      <c r="N197" s="715"/>
      <c r="O197" s="715"/>
      <c r="P197" s="715"/>
      <c r="Q197" s="715"/>
      <c r="R197" s="715"/>
      <c r="S197" s="716"/>
      <c r="T197" s="717"/>
      <c r="U197" s="720">
        <f t="shared" si="61"/>
        <v>0</v>
      </c>
      <c r="V197" s="721">
        <f t="shared" si="62"/>
        <v>0</v>
      </c>
      <c r="W197" s="722">
        <f t="shared" si="63"/>
        <v>0</v>
      </c>
      <c r="X197" s="442"/>
      <c r="Y197" s="442"/>
      <c r="Z197" s="442"/>
      <c r="AA197" s="442"/>
      <c r="AB197" s="442"/>
      <c r="AC197" s="442"/>
      <c r="AD197" s="442"/>
      <c r="AE197" s="442"/>
      <c r="AF197" s="442"/>
      <c r="AG197" s="442"/>
      <c r="AH197" s="442"/>
      <c r="AI197" s="442"/>
      <c r="AJ197" s="442"/>
      <c r="AK197" s="442"/>
      <c r="AL197" s="442"/>
      <c r="AM197" s="442"/>
      <c r="AN197" s="442"/>
      <c r="AO197" s="442"/>
      <c r="AP197" s="442"/>
      <c r="AQ197" s="442"/>
      <c r="AR197" s="442"/>
      <c r="AS197" s="442"/>
      <c r="AT197" s="442"/>
      <c r="AU197" s="442"/>
      <c r="AV197" s="442"/>
      <c r="AW197" s="442"/>
      <c r="AX197" s="442"/>
      <c r="AY197" s="442"/>
      <c r="AZ197" s="442"/>
    </row>
    <row r="198" spans="2:52" ht="20.100000000000001" hidden="1" customHeight="1" outlineLevel="1">
      <c r="B198" s="434"/>
      <c r="C198" s="1002"/>
      <c r="D198" s="1003"/>
      <c r="E198" s="1003"/>
      <c r="F198" s="1004"/>
      <c r="G198" s="1005"/>
      <c r="H198" s="1006"/>
      <c r="I198" s="1006"/>
      <c r="J198" s="1006"/>
      <c r="K198" s="1007"/>
      <c r="L198" s="715"/>
      <c r="M198" s="715"/>
      <c r="N198" s="715"/>
      <c r="O198" s="715"/>
      <c r="P198" s="715"/>
      <c r="Q198" s="715"/>
      <c r="R198" s="715"/>
      <c r="S198" s="716"/>
      <c r="T198" s="717"/>
      <c r="U198" s="720">
        <f t="shared" si="61"/>
        <v>0</v>
      </c>
      <c r="V198" s="721">
        <f t="shared" si="62"/>
        <v>0</v>
      </c>
      <c r="W198" s="722">
        <f t="shared" si="63"/>
        <v>0</v>
      </c>
      <c r="X198" s="442"/>
      <c r="Y198" s="442"/>
      <c r="Z198" s="442"/>
      <c r="AA198" s="442"/>
      <c r="AB198" s="442"/>
      <c r="AC198" s="442"/>
      <c r="AD198" s="442"/>
      <c r="AE198" s="442"/>
      <c r="AF198" s="442"/>
      <c r="AG198" s="442"/>
      <c r="AH198" s="442"/>
      <c r="AI198" s="442"/>
      <c r="AJ198" s="442"/>
      <c r="AK198" s="442"/>
      <c r="AL198" s="442"/>
      <c r="AM198" s="442"/>
      <c r="AN198" s="442"/>
      <c r="AO198" s="442"/>
      <c r="AP198" s="442"/>
      <c r="AQ198" s="442"/>
      <c r="AR198" s="442"/>
      <c r="AS198" s="442"/>
      <c r="AT198" s="442"/>
      <c r="AU198" s="442"/>
      <c r="AV198" s="442"/>
      <c r="AW198" s="442"/>
      <c r="AX198" s="442"/>
      <c r="AY198" s="442"/>
      <c r="AZ198" s="442"/>
    </row>
    <row r="199" spans="2:52" ht="20.100000000000001" hidden="1" customHeight="1" outlineLevel="1">
      <c r="B199" s="434"/>
      <c r="C199" s="1002"/>
      <c r="D199" s="1003"/>
      <c r="E199" s="1003"/>
      <c r="F199" s="1004"/>
      <c r="G199" s="1005"/>
      <c r="H199" s="1006"/>
      <c r="I199" s="1006"/>
      <c r="J199" s="1006"/>
      <c r="K199" s="1007"/>
      <c r="L199" s="715"/>
      <c r="M199" s="715"/>
      <c r="N199" s="715"/>
      <c r="O199" s="715"/>
      <c r="P199" s="715"/>
      <c r="Q199" s="715"/>
      <c r="R199" s="715"/>
      <c r="S199" s="716"/>
      <c r="T199" s="717"/>
      <c r="U199" s="720">
        <f t="shared" si="61"/>
        <v>0</v>
      </c>
      <c r="V199" s="721">
        <f t="shared" si="62"/>
        <v>0</v>
      </c>
      <c r="W199" s="722">
        <f t="shared" si="63"/>
        <v>0</v>
      </c>
      <c r="X199" s="442"/>
      <c r="Y199" s="442"/>
      <c r="Z199" s="442"/>
      <c r="AA199" s="442"/>
      <c r="AB199" s="442"/>
      <c r="AC199" s="442"/>
      <c r="AD199" s="442"/>
      <c r="AE199" s="442"/>
      <c r="AF199" s="442"/>
      <c r="AG199" s="442"/>
      <c r="AH199" s="442"/>
      <c r="AI199" s="442"/>
      <c r="AJ199" s="442"/>
      <c r="AK199" s="442"/>
      <c r="AL199" s="442"/>
      <c r="AM199" s="442"/>
      <c r="AN199" s="442"/>
      <c r="AO199" s="442"/>
      <c r="AP199" s="442"/>
      <c r="AQ199" s="442"/>
      <c r="AR199" s="442"/>
      <c r="AS199" s="442"/>
      <c r="AT199" s="442"/>
      <c r="AU199" s="442"/>
      <c r="AV199" s="442"/>
      <c r="AW199" s="442"/>
      <c r="AX199" s="442"/>
      <c r="AY199" s="442"/>
      <c r="AZ199" s="442"/>
    </row>
    <row r="200" spans="2:52" ht="20.100000000000001" hidden="1" customHeight="1" outlineLevel="1">
      <c r="B200" s="434"/>
      <c r="C200" s="1002"/>
      <c r="D200" s="1003"/>
      <c r="E200" s="1003"/>
      <c r="F200" s="1004"/>
      <c r="G200" s="1005"/>
      <c r="H200" s="1006"/>
      <c r="I200" s="1006"/>
      <c r="J200" s="1006"/>
      <c r="K200" s="1007"/>
      <c r="L200" s="715"/>
      <c r="M200" s="715"/>
      <c r="N200" s="715"/>
      <c r="O200" s="715"/>
      <c r="P200" s="715"/>
      <c r="Q200" s="715"/>
      <c r="R200" s="715"/>
      <c r="S200" s="716"/>
      <c r="T200" s="717"/>
      <c r="U200" s="720">
        <f t="shared" si="61"/>
        <v>0</v>
      </c>
      <c r="V200" s="721">
        <f t="shared" si="62"/>
        <v>0</v>
      </c>
      <c r="W200" s="722">
        <f t="shared" si="63"/>
        <v>0</v>
      </c>
      <c r="X200" s="442"/>
      <c r="Y200" s="442"/>
      <c r="Z200" s="442"/>
      <c r="AA200" s="442"/>
      <c r="AB200" s="442"/>
      <c r="AC200" s="442"/>
      <c r="AD200" s="442"/>
      <c r="AE200" s="442"/>
      <c r="AF200" s="442"/>
      <c r="AG200" s="442"/>
      <c r="AH200" s="442"/>
      <c r="AI200" s="442"/>
      <c r="AJ200" s="442"/>
      <c r="AK200" s="442"/>
      <c r="AL200" s="442"/>
      <c r="AM200" s="442"/>
      <c r="AN200" s="442"/>
      <c r="AO200" s="442"/>
      <c r="AP200" s="442"/>
      <c r="AQ200" s="442"/>
      <c r="AR200" s="442"/>
      <c r="AS200" s="442"/>
      <c r="AT200" s="442"/>
      <c r="AU200" s="442"/>
      <c r="AV200" s="442"/>
      <c r="AW200" s="442"/>
      <c r="AX200" s="442"/>
      <c r="AY200" s="442"/>
      <c r="AZ200" s="442"/>
    </row>
    <row r="201" spans="2:52" ht="20.100000000000001" hidden="1" customHeight="1" outlineLevel="1">
      <c r="B201" s="434"/>
      <c r="C201" s="1002"/>
      <c r="D201" s="1003"/>
      <c r="E201" s="1003"/>
      <c r="F201" s="1004"/>
      <c r="G201" s="1005"/>
      <c r="H201" s="1006"/>
      <c r="I201" s="1006"/>
      <c r="J201" s="1006"/>
      <c r="K201" s="1007"/>
      <c r="L201" s="715"/>
      <c r="M201" s="715"/>
      <c r="N201" s="715"/>
      <c r="O201" s="715"/>
      <c r="P201" s="715"/>
      <c r="Q201" s="715"/>
      <c r="R201" s="715"/>
      <c r="S201" s="716"/>
      <c r="T201" s="717"/>
      <c r="U201" s="720">
        <f t="shared" si="61"/>
        <v>0</v>
      </c>
      <c r="V201" s="721">
        <f t="shared" si="62"/>
        <v>0</v>
      </c>
      <c r="W201" s="722">
        <f t="shared" si="63"/>
        <v>0</v>
      </c>
      <c r="X201" s="442"/>
      <c r="Y201" s="442"/>
      <c r="Z201" s="442"/>
      <c r="AA201" s="442"/>
      <c r="AB201" s="442"/>
      <c r="AC201" s="442"/>
      <c r="AD201" s="442"/>
      <c r="AE201" s="442"/>
      <c r="AF201" s="442"/>
      <c r="AG201" s="442"/>
      <c r="AH201" s="442"/>
      <c r="AI201" s="442"/>
      <c r="AJ201" s="442"/>
      <c r="AK201" s="442"/>
      <c r="AL201" s="442"/>
      <c r="AM201" s="442"/>
      <c r="AN201" s="442"/>
      <c r="AO201" s="442"/>
      <c r="AP201" s="442"/>
      <c r="AQ201" s="442"/>
      <c r="AR201" s="442"/>
      <c r="AS201" s="442"/>
      <c r="AT201" s="442"/>
      <c r="AU201" s="442"/>
      <c r="AV201" s="442"/>
      <c r="AW201" s="442"/>
      <c r="AX201" s="442"/>
      <c r="AY201" s="442"/>
      <c r="AZ201" s="442"/>
    </row>
    <row r="202" spans="2:52" ht="20.100000000000001" hidden="1" customHeight="1" outlineLevel="1">
      <c r="B202" s="434"/>
      <c r="C202" s="1002"/>
      <c r="D202" s="1003"/>
      <c r="E202" s="1003"/>
      <c r="F202" s="1004"/>
      <c r="G202" s="1005"/>
      <c r="H202" s="1006"/>
      <c r="I202" s="1006"/>
      <c r="J202" s="1006"/>
      <c r="K202" s="1007"/>
      <c r="L202" s="715"/>
      <c r="M202" s="715"/>
      <c r="N202" s="715"/>
      <c r="O202" s="715"/>
      <c r="P202" s="715"/>
      <c r="Q202" s="715"/>
      <c r="R202" s="715"/>
      <c r="S202" s="716"/>
      <c r="T202" s="717"/>
      <c r="U202" s="720">
        <f t="shared" si="61"/>
        <v>0</v>
      </c>
      <c r="V202" s="721">
        <f t="shared" si="62"/>
        <v>0</v>
      </c>
      <c r="W202" s="722">
        <f t="shared" si="63"/>
        <v>0</v>
      </c>
      <c r="X202" s="442"/>
      <c r="Y202" s="442"/>
      <c r="Z202" s="442"/>
      <c r="AA202" s="442"/>
      <c r="AB202" s="442"/>
      <c r="AC202" s="442"/>
      <c r="AD202" s="442"/>
      <c r="AE202" s="442"/>
      <c r="AF202" s="442"/>
      <c r="AG202" s="442"/>
      <c r="AH202" s="442"/>
      <c r="AI202" s="442"/>
      <c r="AJ202" s="442"/>
      <c r="AK202" s="442"/>
      <c r="AL202" s="442"/>
      <c r="AM202" s="442"/>
      <c r="AN202" s="442"/>
      <c r="AO202" s="442"/>
      <c r="AP202" s="442"/>
      <c r="AQ202" s="442"/>
      <c r="AR202" s="442"/>
      <c r="AS202" s="442"/>
      <c r="AT202" s="442"/>
      <c r="AU202" s="442"/>
      <c r="AV202" s="442"/>
      <c r="AW202" s="442"/>
      <c r="AX202" s="442"/>
      <c r="AY202" s="442"/>
      <c r="AZ202" s="442"/>
    </row>
    <row r="203" spans="2:52" ht="20.100000000000001" hidden="1" customHeight="1" outlineLevel="1">
      <c r="B203" s="434"/>
      <c r="C203" s="1002"/>
      <c r="D203" s="1003"/>
      <c r="E203" s="1003"/>
      <c r="F203" s="1004"/>
      <c r="G203" s="1005"/>
      <c r="H203" s="1006"/>
      <c r="I203" s="1006"/>
      <c r="J203" s="1006"/>
      <c r="K203" s="1007"/>
      <c r="L203" s="715"/>
      <c r="M203" s="715"/>
      <c r="N203" s="715"/>
      <c r="O203" s="715"/>
      <c r="P203" s="715"/>
      <c r="Q203" s="715"/>
      <c r="R203" s="715"/>
      <c r="S203" s="716"/>
      <c r="T203" s="717"/>
      <c r="U203" s="720">
        <f t="shared" si="61"/>
        <v>0</v>
      </c>
      <c r="V203" s="721">
        <f t="shared" si="62"/>
        <v>0</v>
      </c>
      <c r="W203" s="722">
        <f t="shared" si="63"/>
        <v>0</v>
      </c>
      <c r="X203" s="442"/>
      <c r="Y203" s="442"/>
      <c r="Z203" s="442"/>
      <c r="AA203" s="442"/>
      <c r="AB203" s="442"/>
      <c r="AC203" s="442"/>
      <c r="AD203" s="442"/>
      <c r="AE203" s="442"/>
      <c r="AF203" s="442"/>
      <c r="AG203" s="442"/>
      <c r="AH203" s="442"/>
      <c r="AI203" s="442"/>
      <c r="AJ203" s="442"/>
      <c r="AK203" s="442"/>
      <c r="AL203" s="442"/>
      <c r="AM203" s="442"/>
      <c r="AN203" s="442"/>
      <c r="AO203" s="442"/>
      <c r="AP203" s="442"/>
      <c r="AQ203" s="442"/>
      <c r="AR203" s="442"/>
      <c r="AS203" s="442"/>
      <c r="AT203" s="442"/>
      <c r="AU203" s="442"/>
      <c r="AV203" s="442"/>
      <c r="AW203" s="442"/>
      <c r="AX203" s="442"/>
      <c r="AY203" s="442"/>
      <c r="AZ203" s="442"/>
    </row>
    <row r="204" spans="2:52" s="19" customFormat="1" ht="9.9499999999999993" hidden="1" customHeight="1" outlineLevel="1">
      <c r="B204" s="435"/>
      <c r="C204" s="437"/>
      <c r="D204" s="437"/>
      <c r="E204" s="437"/>
      <c r="F204" s="437"/>
      <c r="G204" s="666"/>
      <c r="H204" s="666"/>
      <c r="I204" s="666"/>
      <c r="J204" s="666"/>
      <c r="K204" s="666"/>
      <c r="L204" s="438"/>
      <c r="M204" s="438"/>
      <c r="N204" s="438"/>
      <c r="O204" s="438"/>
      <c r="P204" s="438"/>
      <c r="Q204" s="438"/>
      <c r="R204" s="438"/>
      <c r="S204" s="438"/>
      <c r="T204" s="439"/>
      <c r="U204" s="439"/>
      <c r="V204" s="439"/>
      <c r="W204" s="667"/>
      <c r="X204" s="668"/>
      <c r="Y204" s="668"/>
      <c r="Z204" s="668"/>
      <c r="AA204" s="668"/>
      <c r="AB204" s="668"/>
      <c r="AC204" s="668"/>
      <c r="AD204" s="668"/>
      <c r="AE204" s="668"/>
      <c r="AF204" s="668"/>
      <c r="AG204" s="668"/>
      <c r="AH204" s="668"/>
      <c r="AI204" s="668"/>
      <c r="AJ204" s="668"/>
      <c r="AK204" s="668"/>
      <c r="AL204" s="668"/>
      <c r="AM204" s="668"/>
      <c r="AN204" s="668"/>
      <c r="AO204" s="668"/>
      <c r="AP204" s="668"/>
      <c r="AQ204" s="668"/>
      <c r="AR204" s="668"/>
      <c r="AS204" s="668"/>
      <c r="AT204" s="668"/>
      <c r="AU204" s="668"/>
      <c r="AV204" s="668"/>
      <c r="AW204" s="668"/>
      <c r="AX204" s="668"/>
      <c r="AY204" s="668"/>
      <c r="AZ204" s="668"/>
    </row>
    <row r="205" spans="2:52" ht="20.100000000000001" customHeight="1" collapsed="1">
      <c r="B205" s="32">
        <f>B193+1</f>
        <v>17</v>
      </c>
      <c r="C205" s="1013"/>
      <c r="D205" s="1014"/>
      <c r="E205" s="1014"/>
      <c r="F205" s="1015"/>
      <c r="G205" s="1016"/>
      <c r="H205" s="1017"/>
      <c r="I205" s="1017"/>
      <c r="J205" s="1017"/>
      <c r="K205" s="1018"/>
      <c r="L205" s="701">
        <f t="shared" ref="L205:R205" si="64">SUM(L206:L215)</f>
        <v>0</v>
      </c>
      <c r="M205" s="702">
        <f t="shared" si="64"/>
        <v>0</v>
      </c>
      <c r="N205" s="703">
        <f t="shared" si="64"/>
        <v>0</v>
      </c>
      <c r="O205" s="703">
        <f t="shared" si="64"/>
        <v>0</v>
      </c>
      <c r="P205" s="702">
        <f t="shared" si="64"/>
        <v>0</v>
      </c>
      <c r="Q205" s="704">
        <f t="shared" si="64"/>
        <v>0</v>
      </c>
      <c r="R205" s="701">
        <f t="shared" si="64"/>
        <v>0</v>
      </c>
      <c r="S205" s="705">
        <v>1</v>
      </c>
      <c r="T205" s="706">
        <f>(S206*T206)+(S207*T207)+(S208*T208)+(S209*T209)+(S210*T210)+(S211*T211)+(S212*T212)+(S213*T213)+(S214*T214)+(S215*T215)</f>
        <v>0</v>
      </c>
      <c r="U205" s="665">
        <f t="shared" ref="U205:U215" si="65">S205*T205*(1+MGKZ)*(1+Gewinn)*(1+Sicherheit)</f>
        <v>0</v>
      </c>
      <c r="V205" s="643">
        <f t="shared" ref="V205:V215" si="66">R205*Fertigung</f>
        <v>0</v>
      </c>
      <c r="W205" s="50">
        <f t="shared" ref="W205:W215" si="67">L205*$E$6+M205*$M$6+N205*$M$7+O205*$M$8+P205*$E$7+Q205*$M$9+U205+V205</f>
        <v>0</v>
      </c>
      <c r="X205" s="442"/>
      <c r="Y205" s="442"/>
      <c r="Z205" s="442"/>
      <c r="AA205" s="442"/>
      <c r="AB205" s="442"/>
      <c r="AC205" s="442"/>
      <c r="AD205" s="442"/>
      <c r="AE205" s="442"/>
      <c r="AF205" s="442"/>
      <c r="AG205" s="442"/>
      <c r="AH205" s="442"/>
      <c r="AI205" s="442"/>
      <c r="AJ205" s="442"/>
      <c r="AK205" s="442"/>
      <c r="AL205" s="442"/>
      <c r="AM205" s="442"/>
      <c r="AN205" s="442"/>
      <c r="AO205" s="442"/>
      <c r="AP205" s="442"/>
      <c r="AQ205" s="442"/>
      <c r="AR205" s="442"/>
      <c r="AS205" s="442"/>
      <c r="AT205" s="442"/>
      <c r="AU205" s="442"/>
      <c r="AV205" s="442"/>
      <c r="AW205" s="442"/>
      <c r="AX205" s="442"/>
      <c r="AY205" s="442"/>
      <c r="AZ205" s="442"/>
    </row>
    <row r="206" spans="2:52" ht="20.100000000000001" hidden="1" customHeight="1" outlineLevel="1">
      <c r="B206" s="433"/>
      <c r="C206" s="1002"/>
      <c r="D206" s="1003"/>
      <c r="E206" s="1003"/>
      <c r="F206" s="1004"/>
      <c r="G206" s="1005"/>
      <c r="H206" s="1006"/>
      <c r="I206" s="1006"/>
      <c r="J206" s="1006"/>
      <c r="K206" s="1007"/>
      <c r="L206" s="715"/>
      <c r="M206" s="715"/>
      <c r="N206" s="715"/>
      <c r="O206" s="715"/>
      <c r="P206" s="715"/>
      <c r="Q206" s="715"/>
      <c r="R206" s="715"/>
      <c r="S206" s="716"/>
      <c r="T206" s="717"/>
      <c r="U206" s="720">
        <f t="shared" si="65"/>
        <v>0</v>
      </c>
      <c r="V206" s="721">
        <f t="shared" si="66"/>
        <v>0</v>
      </c>
      <c r="W206" s="722">
        <f t="shared" si="67"/>
        <v>0</v>
      </c>
      <c r="X206" s="442"/>
      <c r="Y206" s="442"/>
      <c r="Z206" s="442"/>
      <c r="AA206" s="442"/>
      <c r="AB206" s="442"/>
      <c r="AC206" s="442"/>
      <c r="AD206" s="442"/>
      <c r="AE206" s="442"/>
      <c r="AF206" s="442"/>
      <c r="AG206" s="442"/>
      <c r="AH206" s="442"/>
      <c r="AI206" s="442"/>
      <c r="AJ206" s="442"/>
      <c r="AK206" s="442"/>
      <c r="AL206" s="442"/>
      <c r="AM206" s="442"/>
      <c r="AN206" s="442"/>
      <c r="AO206" s="442"/>
      <c r="AP206" s="442"/>
      <c r="AQ206" s="442"/>
      <c r="AR206" s="442"/>
      <c r="AS206" s="442"/>
      <c r="AT206" s="442"/>
      <c r="AU206" s="442"/>
      <c r="AV206" s="442"/>
      <c r="AW206" s="442"/>
      <c r="AX206" s="442"/>
      <c r="AY206" s="442"/>
      <c r="AZ206" s="442"/>
    </row>
    <row r="207" spans="2:52" ht="20.100000000000001" hidden="1" customHeight="1" outlineLevel="1">
      <c r="B207" s="434"/>
      <c r="C207" s="1002"/>
      <c r="D207" s="1003"/>
      <c r="E207" s="1003"/>
      <c r="F207" s="1004"/>
      <c r="G207" s="1005"/>
      <c r="H207" s="1006"/>
      <c r="I207" s="1006"/>
      <c r="J207" s="1006"/>
      <c r="K207" s="1007"/>
      <c r="L207" s="715"/>
      <c r="M207" s="715"/>
      <c r="N207" s="715"/>
      <c r="O207" s="715"/>
      <c r="P207" s="715"/>
      <c r="Q207" s="715"/>
      <c r="R207" s="715"/>
      <c r="S207" s="716"/>
      <c r="T207" s="717"/>
      <c r="U207" s="720">
        <f t="shared" si="65"/>
        <v>0</v>
      </c>
      <c r="V207" s="721">
        <f t="shared" si="66"/>
        <v>0</v>
      </c>
      <c r="W207" s="722">
        <f t="shared" si="67"/>
        <v>0</v>
      </c>
      <c r="X207" s="442"/>
      <c r="Y207" s="442"/>
      <c r="Z207" s="442"/>
      <c r="AA207" s="442"/>
      <c r="AB207" s="442"/>
      <c r="AC207" s="442"/>
      <c r="AD207" s="442"/>
      <c r="AE207" s="442"/>
      <c r="AF207" s="442"/>
      <c r="AG207" s="442"/>
      <c r="AH207" s="442"/>
      <c r="AI207" s="442"/>
      <c r="AJ207" s="442"/>
      <c r="AK207" s="442"/>
      <c r="AL207" s="442"/>
      <c r="AM207" s="442"/>
      <c r="AN207" s="442"/>
      <c r="AO207" s="442"/>
      <c r="AP207" s="442"/>
      <c r="AQ207" s="442"/>
      <c r="AR207" s="442"/>
      <c r="AS207" s="442"/>
      <c r="AT207" s="442"/>
      <c r="AU207" s="442"/>
      <c r="AV207" s="442"/>
      <c r="AW207" s="442"/>
      <c r="AX207" s="442"/>
      <c r="AY207" s="442"/>
      <c r="AZ207" s="442"/>
    </row>
    <row r="208" spans="2:52" ht="20.100000000000001" hidden="1" customHeight="1" outlineLevel="1">
      <c r="B208" s="434"/>
      <c r="C208" s="1002"/>
      <c r="D208" s="1003"/>
      <c r="E208" s="1003"/>
      <c r="F208" s="1004"/>
      <c r="G208" s="1005"/>
      <c r="H208" s="1006"/>
      <c r="I208" s="1006"/>
      <c r="J208" s="1006"/>
      <c r="K208" s="1007"/>
      <c r="L208" s="715"/>
      <c r="M208" s="715"/>
      <c r="N208" s="715"/>
      <c r="O208" s="715"/>
      <c r="P208" s="715"/>
      <c r="Q208" s="715"/>
      <c r="R208" s="715"/>
      <c r="S208" s="716"/>
      <c r="T208" s="717"/>
      <c r="U208" s="720">
        <f t="shared" si="65"/>
        <v>0</v>
      </c>
      <c r="V208" s="721">
        <f t="shared" si="66"/>
        <v>0</v>
      </c>
      <c r="W208" s="722">
        <f t="shared" si="67"/>
        <v>0</v>
      </c>
      <c r="X208" s="442"/>
      <c r="Y208" s="442"/>
      <c r="Z208" s="442"/>
      <c r="AA208" s="442"/>
      <c r="AB208" s="442"/>
      <c r="AC208" s="442"/>
      <c r="AD208" s="442"/>
      <c r="AE208" s="442"/>
      <c r="AF208" s="442"/>
      <c r="AG208" s="442"/>
      <c r="AH208" s="442"/>
      <c r="AI208" s="442"/>
      <c r="AJ208" s="442"/>
      <c r="AK208" s="442"/>
      <c r="AL208" s="442"/>
      <c r="AM208" s="442"/>
      <c r="AN208" s="442"/>
      <c r="AO208" s="442"/>
      <c r="AP208" s="442"/>
      <c r="AQ208" s="442"/>
      <c r="AR208" s="442"/>
      <c r="AS208" s="442"/>
      <c r="AT208" s="442"/>
      <c r="AU208" s="442"/>
      <c r="AV208" s="442"/>
      <c r="AW208" s="442"/>
      <c r="AX208" s="442"/>
      <c r="AY208" s="442"/>
      <c r="AZ208" s="442"/>
    </row>
    <row r="209" spans="2:52" ht="20.100000000000001" hidden="1" customHeight="1" outlineLevel="1">
      <c r="B209" s="434"/>
      <c r="C209" s="1002"/>
      <c r="D209" s="1003"/>
      <c r="E209" s="1003"/>
      <c r="F209" s="1004"/>
      <c r="G209" s="1005"/>
      <c r="H209" s="1006"/>
      <c r="I209" s="1006"/>
      <c r="J209" s="1006"/>
      <c r="K209" s="1007"/>
      <c r="L209" s="715"/>
      <c r="M209" s="715"/>
      <c r="N209" s="715"/>
      <c r="O209" s="715"/>
      <c r="P209" s="715"/>
      <c r="Q209" s="715"/>
      <c r="R209" s="715"/>
      <c r="S209" s="716"/>
      <c r="T209" s="717"/>
      <c r="U209" s="720">
        <f t="shared" si="65"/>
        <v>0</v>
      </c>
      <c r="V209" s="721">
        <f t="shared" si="66"/>
        <v>0</v>
      </c>
      <c r="W209" s="722">
        <f t="shared" si="67"/>
        <v>0</v>
      </c>
      <c r="X209" s="442"/>
      <c r="Y209" s="442"/>
      <c r="Z209" s="442"/>
      <c r="AA209" s="442"/>
      <c r="AB209" s="442"/>
      <c r="AC209" s="442"/>
      <c r="AD209" s="442"/>
      <c r="AE209" s="442"/>
      <c r="AF209" s="442"/>
      <c r="AG209" s="442"/>
      <c r="AH209" s="442"/>
      <c r="AI209" s="442"/>
      <c r="AJ209" s="442"/>
      <c r="AK209" s="442"/>
      <c r="AL209" s="442"/>
      <c r="AM209" s="442"/>
      <c r="AN209" s="442"/>
      <c r="AO209" s="442"/>
      <c r="AP209" s="442"/>
      <c r="AQ209" s="442"/>
      <c r="AR209" s="442"/>
      <c r="AS209" s="442"/>
      <c r="AT209" s="442"/>
      <c r="AU209" s="442"/>
      <c r="AV209" s="442"/>
      <c r="AW209" s="442"/>
      <c r="AX209" s="442"/>
      <c r="AY209" s="442"/>
      <c r="AZ209" s="442"/>
    </row>
    <row r="210" spans="2:52" ht="20.100000000000001" hidden="1" customHeight="1" outlineLevel="1">
      <c r="B210" s="434"/>
      <c r="C210" s="1002"/>
      <c r="D210" s="1003"/>
      <c r="E210" s="1003"/>
      <c r="F210" s="1004"/>
      <c r="G210" s="1005"/>
      <c r="H210" s="1006"/>
      <c r="I210" s="1006"/>
      <c r="J210" s="1006"/>
      <c r="K210" s="1007"/>
      <c r="L210" s="715"/>
      <c r="M210" s="715"/>
      <c r="N210" s="715"/>
      <c r="O210" s="715"/>
      <c r="P210" s="715"/>
      <c r="Q210" s="715"/>
      <c r="R210" s="715"/>
      <c r="S210" s="716"/>
      <c r="T210" s="717"/>
      <c r="U210" s="720">
        <f t="shared" si="65"/>
        <v>0</v>
      </c>
      <c r="V210" s="721">
        <f t="shared" si="66"/>
        <v>0</v>
      </c>
      <c r="W210" s="722">
        <f t="shared" si="67"/>
        <v>0</v>
      </c>
      <c r="X210" s="442"/>
      <c r="Y210" s="442"/>
      <c r="Z210" s="442"/>
      <c r="AA210" s="442"/>
      <c r="AB210" s="442"/>
      <c r="AC210" s="442"/>
      <c r="AD210" s="442"/>
      <c r="AE210" s="442"/>
      <c r="AF210" s="442"/>
      <c r="AG210" s="442"/>
      <c r="AH210" s="442"/>
      <c r="AI210" s="442"/>
      <c r="AJ210" s="442"/>
      <c r="AK210" s="442"/>
      <c r="AL210" s="442"/>
      <c r="AM210" s="442"/>
      <c r="AN210" s="442"/>
      <c r="AO210" s="442"/>
      <c r="AP210" s="442"/>
      <c r="AQ210" s="442"/>
      <c r="AR210" s="442"/>
      <c r="AS210" s="442"/>
      <c r="AT210" s="442"/>
      <c r="AU210" s="442"/>
      <c r="AV210" s="442"/>
      <c r="AW210" s="442"/>
      <c r="AX210" s="442"/>
      <c r="AY210" s="442"/>
      <c r="AZ210" s="442"/>
    </row>
    <row r="211" spans="2:52" ht="20.100000000000001" hidden="1" customHeight="1" outlineLevel="1">
      <c r="B211" s="434"/>
      <c r="C211" s="1002"/>
      <c r="D211" s="1003"/>
      <c r="E211" s="1003"/>
      <c r="F211" s="1004"/>
      <c r="G211" s="1005"/>
      <c r="H211" s="1006"/>
      <c r="I211" s="1006"/>
      <c r="J211" s="1006"/>
      <c r="K211" s="1007"/>
      <c r="L211" s="715"/>
      <c r="M211" s="715"/>
      <c r="N211" s="715"/>
      <c r="O211" s="715"/>
      <c r="P211" s="715"/>
      <c r="Q211" s="715"/>
      <c r="R211" s="715"/>
      <c r="S211" s="716"/>
      <c r="T211" s="717"/>
      <c r="U211" s="720">
        <f t="shared" si="65"/>
        <v>0</v>
      </c>
      <c r="V211" s="721">
        <f t="shared" si="66"/>
        <v>0</v>
      </c>
      <c r="W211" s="722">
        <f t="shared" si="67"/>
        <v>0</v>
      </c>
      <c r="X211" s="442"/>
      <c r="Y211" s="442"/>
      <c r="Z211" s="442"/>
      <c r="AA211" s="442"/>
      <c r="AB211" s="442"/>
      <c r="AC211" s="442"/>
      <c r="AD211" s="442"/>
      <c r="AE211" s="442"/>
      <c r="AF211" s="442"/>
      <c r="AG211" s="442"/>
      <c r="AH211" s="442"/>
      <c r="AI211" s="442"/>
      <c r="AJ211" s="442"/>
      <c r="AK211" s="442"/>
      <c r="AL211" s="442"/>
      <c r="AM211" s="442"/>
      <c r="AN211" s="442"/>
      <c r="AO211" s="442"/>
      <c r="AP211" s="442"/>
      <c r="AQ211" s="442"/>
      <c r="AR211" s="442"/>
      <c r="AS211" s="442"/>
      <c r="AT211" s="442"/>
      <c r="AU211" s="442"/>
      <c r="AV211" s="442"/>
      <c r="AW211" s="442"/>
      <c r="AX211" s="442"/>
      <c r="AY211" s="442"/>
      <c r="AZ211" s="442"/>
    </row>
    <row r="212" spans="2:52" ht="20.100000000000001" hidden="1" customHeight="1" outlineLevel="1">
      <c r="B212" s="434"/>
      <c r="C212" s="1002"/>
      <c r="D212" s="1003"/>
      <c r="E212" s="1003"/>
      <c r="F212" s="1004"/>
      <c r="G212" s="1005"/>
      <c r="H212" s="1006"/>
      <c r="I212" s="1006"/>
      <c r="J212" s="1006"/>
      <c r="K212" s="1007"/>
      <c r="L212" s="715"/>
      <c r="M212" s="715"/>
      <c r="N212" s="715"/>
      <c r="O212" s="715"/>
      <c r="P212" s="715"/>
      <c r="Q212" s="715"/>
      <c r="R212" s="715"/>
      <c r="S212" s="716"/>
      <c r="T212" s="717"/>
      <c r="U212" s="720">
        <f t="shared" si="65"/>
        <v>0</v>
      </c>
      <c r="V212" s="721">
        <f t="shared" si="66"/>
        <v>0</v>
      </c>
      <c r="W212" s="722">
        <f t="shared" si="67"/>
        <v>0</v>
      </c>
      <c r="X212" s="442"/>
      <c r="Y212" s="442"/>
      <c r="Z212" s="442"/>
      <c r="AA212" s="442"/>
      <c r="AB212" s="442"/>
      <c r="AC212" s="442"/>
      <c r="AD212" s="442"/>
      <c r="AE212" s="442"/>
      <c r="AF212" s="442"/>
      <c r="AG212" s="442"/>
      <c r="AH212" s="442"/>
      <c r="AI212" s="442"/>
      <c r="AJ212" s="442"/>
      <c r="AK212" s="442"/>
      <c r="AL212" s="442"/>
      <c r="AM212" s="442"/>
      <c r="AN212" s="442"/>
      <c r="AO212" s="442"/>
      <c r="AP212" s="442"/>
      <c r="AQ212" s="442"/>
      <c r="AR212" s="442"/>
      <c r="AS212" s="442"/>
      <c r="AT212" s="442"/>
      <c r="AU212" s="442"/>
      <c r="AV212" s="442"/>
      <c r="AW212" s="442"/>
      <c r="AX212" s="442"/>
      <c r="AY212" s="442"/>
      <c r="AZ212" s="442"/>
    </row>
    <row r="213" spans="2:52" ht="20.100000000000001" hidden="1" customHeight="1" outlineLevel="1">
      <c r="B213" s="434"/>
      <c r="C213" s="1002"/>
      <c r="D213" s="1003"/>
      <c r="E213" s="1003"/>
      <c r="F213" s="1004"/>
      <c r="G213" s="1005"/>
      <c r="H213" s="1006"/>
      <c r="I213" s="1006"/>
      <c r="J213" s="1006"/>
      <c r="K213" s="1007"/>
      <c r="L213" s="715"/>
      <c r="M213" s="715"/>
      <c r="N213" s="715"/>
      <c r="O213" s="715"/>
      <c r="P213" s="715"/>
      <c r="Q213" s="715"/>
      <c r="R213" s="715"/>
      <c r="S213" s="716"/>
      <c r="T213" s="717"/>
      <c r="U213" s="720">
        <f t="shared" si="65"/>
        <v>0</v>
      </c>
      <c r="V213" s="721">
        <f t="shared" si="66"/>
        <v>0</v>
      </c>
      <c r="W213" s="722">
        <f t="shared" si="67"/>
        <v>0</v>
      </c>
      <c r="X213" s="442"/>
      <c r="Y213" s="442"/>
      <c r="Z213" s="442"/>
      <c r="AA213" s="442"/>
      <c r="AB213" s="442"/>
      <c r="AC213" s="442"/>
      <c r="AD213" s="442"/>
      <c r="AE213" s="442"/>
      <c r="AF213" s="442"/>
      <c r="AG213" s="442"/>
      <c r="AH213" s="442"/>
      <c r="AI213" s="442"/>
      <c r="AJ213" s="442"/>
      <c r="AK213" s="442"/>
      <c r="AL213" s="442"/>
      <c r="AM213" s="442"/>
      <c r="AN213" s="442"/>
      <c r="AO213" s="442"/>
      <c r="AP213" s="442"/>
      <c r="AQ213" s="442"/>
      <c r="AR213" s="442"/>
      <c r="AS213" s="442"/>
      <c r="AT213" s="442"/>
      <c r="AU213" s="442"/>
      <c r="AV213" s="442"/>
      <c r="AW213" s="442"/>
      <c r="AX213" s="442"/>
      <c r="AY213" s="442"/>
      <c r="AZ213" s="442"/>
    </row>
    <row r="214" spans="2:52" ht="20.100000000000001" hidden="1" customHeight="1" outlineLevel="1">
      <c r="B214" s="434"/>
      <c r="C214" s="1002"/>
      <c r="D214" s="1003"/>
      <c r="E214" s="1003"/>
      <c r="F214" s="1004"/>
      <c r="G214" s="1005"/>
      <c r="H214" s="1006"/>
      <c r="I214" s="1006"/>
      <c r="J214" s="1006"/>
      <c r="K214" s="1007"/>
      <c r="L214" s="715"/>
      <c r="M214" s="715"/>
      <c r="N214" s="715"/>
      <c r="O214" s="715"/>
      <c r="P214" s="715"/>
      <c r="Q214" s="715"/>
      <c r="R214" s="715"/>
      <c r="S214" s="716"/>
      <c r="T214" s="717"/>
      <c r="U214" s="720">
        <f t="shared" si="65"/>
        <v>0</v>
      </c>
      <c r="V214" s="721">
        <f t="shared" si="66"/>
        <v>0</v>
      </c>
      <c r="W214" s="722">
        <f t="shared" si="67"/>
        <v>0</v>
      </c>
      <c r="X214" s="442"/>
      <c r="Y214" s="442"/>
      <c r="Z214" s="442"/>
      <c r="AA214" s="442"/>
      <c r="AB214" s="442"/>
      <c r="AC214" s="442"/>
      <c r="AD214" s="442"/>
      <c r="AE214" s="442"/>
      <c r="AF214" s="442"/>
      <c r="AG214" s="442"/>
      <c r="AH214" s="442"/>
      <c r="AI214" s="442"/>
      <c r="AJ214" s="442"/>
      <c r="AK214" s="442"/>
      <c r="AL214" s="442"/>
      <c r="AM214" s="442"/>
      <c r="AN214" s="442"/>
      <c r="AO214" s="442"/>
      <c r="AP214" s="442"/>
      <c r="AQ214" s="442"/>
      <c r="AR214" s="442"/>
      <c r="AS214" s="442"/>
      <c r="AT214" s="442"/>
      <c r="AU214" s="442"/>
      <c r="AV214" s="442"/>
      <c r="AW214" s="442"/>
      <c r="AX214" s="442"/>
      <c r="AY214" s="442"/>
      <c r="AZ214" s="442"/>
    </row>
    <row r="215" spans="2:52" ht="20.100000000000001" hidden="1" customHeight="1" outlineLevel="1">
      <c r="B215" s="434"/>
      <c r="C215" s="1002"/>
      <c r="D215" s="1003"/>
      <c r="E215" s="1003"/>
      <c r="F215" s="1004"/>
      <c r="G215" s="1005"/>
      <c r="H215" s="1006"/>
      <c r="I215" s="1006"/>
      <c r="J215" s="1006"/>
      <c r="K215" s="1007"/>
      <c r="L215" s="715"/>
      <c r="M215" s="715"/>
      <c r="N215" s="715"/>
      <c r="O215" s="715"/>
      <c r="P215" s="715"/>
      <c r="Q215" s="715"/>
      <c r="R215" s="715"/>
      <c r="S215" s="716"/>
      <c r="T215" s="717"/>
      <c r="U215" s="720">
        <f t="shared" si="65"/>
        <v>0</v>
      </c>
      <c r="V215" s="721">
        <f t="shared" si="66"/>
        <v>0</v>
      </c>
      <c r="W215" s="722">
        <f t="shared" si="67"/>
        <v>0</v>
      </c>
      <c r="X215" s="442"/>
      <c r="Y215" s="442"/>
      <c r="Z215" s="442"/>
      <c r="AA215" s="442"/>
      <c r="AB215" s="442"/>
      <c r="AC215" s="442"/>
      <c r="AD215" s="442"/>
      <c r="AE215" s="442"/>
      <c r="AF215" s="442"/>
      <c r="AG215" s="442"/>
      <c r="AH215" s="442"/>
      <c r="AI215" s="442"/>
      <c r="AJ215" s="442"/>
      <c r="AK215" s="442"/>
      <c r="AL215" s="442"/>
      <c r="AM215" s="442"/>
      <c r="AN215" s="442"/>
      <c r="AO215" s="442"/>
      <c r="AP215" s="442"/>
      <c r="AQ215" s="442"/>
      <c r="AR215" s="442"/>
      <c r="AS215" s="442"/>
      <c r="AT215" s="442"/>
      <c r="AU215" s="442"/>
      <c r="AV215" s="442"/>
      <c r="AW215" s="442"/>
      <c r="AX215" s="442"/>
      <c r="AY215" s="442"/>
      <c r="AZ215" s="442"/>
    </row>
    <row r="216" spans="2:52" s="19" customFormat="1" ht="9.9499999999999993" hidden="1" customHeight="1" outlineLevel="1">
      <c r="B216" s="435"/>
      <c r="C216" s="437"/>
      <c r="D216" s="437"/>
      <c r="E216" s="437"/>
      <c r="F216" s="437"/>
      <c r="G216" s="666"/>
      <c r="H216" s="666"/>
      <c r="I216" s="666"/>
      <c r="J216" s="666"/>
      <c r="K216" s="666"/>
      <c r="L216" s="438"/>
      <c r="M216" s="438"/>
      <c r="N216" s="438"/>
      <c r="O216" s="438"/>
      <c r="P216" s="438"/>
      <c r="Q216" s="438"/>
      <c r="R216" s="438"/>
      <c r="S216" s="438"/>
      <c r="T216" s="439"/>
      <c r="U216" s="439"/>
      <c r="V216" s="439"/>
      <c r="W216" s="667"/>
      <c r="X216" s="668"/>
      <c r="Y216" s="668"/>
      <c r="Z216" s="668"/>
      <c r="AA216" s="668"/>
      <c r="AB216" s="668"/>
      <c r="AC216" s="668"/>
      <c r="AD216" s="668"/>
      <c r="AE216" s="668"/>
      <c r="AF216" s="668"/>
      <c r="AG216" s="668"/>
      <c r="AH216" s="668"/>
      <c r="AI216" s="668"/>
      <c r="AJ216" s="668"/>
      <c r="AK216" s="668"/>
      <c r="AL216" s="668"/>
      <c r="AM216" s="668"/>
      <c r="AN216" s="668"/>
      <c r="AO216" s="668"/>
      <c r="AP216" s="668"/>
      <c r="AQ216" s="668"/>
      <c r="AR216" s="668"/>
      <c r="AS216" s="668"/>
      <c r="AT216" s="668"/>
      <c r="AU216" s="668"/>
      <c r="AV216" s="668"/>
      <c r="AW216" s="668"/>
      <c r="AX216" s="668"/>
      <c r="AY216" s="668"/>
      <c r="AZ216" s="668"/>
    </row>
    <row r="217" spans="2:52" ht="20.100000000000001" customHeight="1" collapsed="1">
      <c r="B217" s="32">
        <f>B205+1</f>
        <v>18</v>
      </c>
      <c r="C217" s="1013"/>
      <c r="D217" s="1014"/>
      <c r="E217" s="1014"/>
      <c r="F217" s="1015"/>
      <c r="G217" s="1016"/>
      <c r="H217" s="1017"/>
      <c r="I217" s="1017"/>
      <c r="J217" s="1017"/>
      <c r="K217" s="1018"/>
      <c r="L217" s="701">
        <f t="shared" ref="L217:R217" si="68">SUM(L218:L227)</f>
        <v>0</v>
      </c>
      <c r="M217" s="702">
        <f t="shared" si="68"/>
        <v>0</v>
      </c>
      <c r="N217" s="703">
        <f t="shared" si="68"/>
        <v>0</v>
      </c>
      <c r="O217" s="703">
        <f t="shared" si="68"/>
        <v>0</v>
      </c>
      <c r="P217" s="702">
        <f t="shared" si="68"/>
        <v>0</v>
      </c>
      <c r="Q217" s="704">
        <f t="shared" si="68"/>
        <v>0</v>
      </c>
      <c r="R217" s="701">
        <f t="shared" si="68"/>
        <v>0</v>
      </c>
      <c r="S217" s="705">
        <v>1</v>
      </c>
      <c r="T217" s="706">
        <f>(S218*T218)+(S219*T219)+(S220*T220)+(S221*T221)+(S222*T222)+(S223*T223)+(S224*T224)+(S225*T225)+(S226*T226)+(S227*T227)</f>
        <v>0</v>
      </c>
      <c r="U217" s="665">
        <f t="shared" ref="U217:U227" si="69">S217*T217*(1+MGKZ)*(1+Gewinn)*(1+Sicherheit)</f>
        <v>0</v>
      </c>
      <c r="V217" s="643">
        <f t="shared" ref="V217:V227" si="70">R217*Fertigung</f>
        <v>0</v>
      </c>
      <c r="W217" s="50">
        <f t="shared" ref="W217:W227" si="71">L217*$E$6+M217*$M$6+N217*$M$7+O217*$M$8+P217*$E$7+Q217*$M$9+U217+V217</f>
        <v>0</v>
      </c>
      <c r="X217" s="442"/>
      <c r="Y217" s="442"/>
      <c r="Z217" s="442"/>
      <c r="AA217" s="442"/>
      <c r="AB217" s="442"/>
      <c r="AC217" s="442"/>
      <c r="AD217" s="442"/>
      <c r="AE217" s="442"/>
      <c r="AF217" s="442"/>
      <c r="AG217" s="442"/>
      <c r="AH217" s="442"/>
      <c r="AI217" s="442"/>
      <c r="AJ217" s="442"/>
      <c r="AK217" s="442"/>
      <c r="AL217" s="442"/>
      <c r="AM217" s="442"/>
      <c r="AN217" s="442"/>
      <c r="AO217" s="442"/>
      <c r="AP217" s="442"/>
      <c r="AQ217" s="442"/>
      <c r="AR217" s="442"/>
      <c r="AS217" s="442"/>
      <c r="AT217" s="442"/>
      <c r="AU217" s="442"/>
      <c r="AV217" s="442"/>
      <c r="AW217" s="442"/>
      <c r="AX217" s="442"/>
      <c r="AY217" s="442"/>
      <c r="AZ217" s="442"/>
    </row>
    <row r="218" spans="2:52" ht="20.100000000000001" hidden="1" customHeight="1" outlineLevel="1">
      <c r="B218" s="433"/>
      <c r="C218" s="1002"/>
      <c r="D218" s="1003"/>
      <c r="E218" s="1003"/>
      <c r="F218" s="1004"/>
      <c r="G218" s="1005"/>
      <c r="H218" s="1006"/>
      <c r="I218" s="1006"/>
      <c r="J218" s="1006"/>
      <c r="K218" s="1007"/>
      <c r="L218" s="715"/>
      <c r="M218" s="715"/>
      <c r="N218" s="715"/>
      <c r="O218" s="715"/>
      <c r="P218" s="715"/>
      <c r="Q218" s="715"/>
      <c r="R218" s="715"/>
      <c r="S218" s="716"/>
      <c r="T218" s="717"/>
      <c r="U218" s="720">
        <f t="shared" si="69"/>
        <v>0</v>
      </c>
      <c r="V218" s="721">
        <f t="shared" si="70"/>
        <v>0</v>
      </c>
      <c r="W218" s="722">
        <f t="shared" si="71"/>
        <v>0</v>
      </c>
      <c r="X218" s="442"/>
      <c r="Y218" s="442"/>
      <c r="Z218" s="442"/>
      <c r="AA218" s="442"/>
      <c r="AB218" s="442"/>
      <c r="AC218" s="442"/>
      <c r="AD218" s="442"/>
      <c r="AE218" s="442"/>
      <c r="AF218" s="442"/>
      <c r="AG218" s="442"/>
      <c r="AH218" s="442"/>
      <c r="AI218" s="442"/>
      <c r="AJ218" s="442"/>
      <c r="AK218" s="442"/>
      <c r="AL218" s="442"/>
      <c r="AM218" s="442"/>
      <c r="AN218" s="442"/>
      <c r="AO218" s="442"/>
      <c r="AP218" s="442"/>
      <c r="AQ218" s="442"/>
      <c r="AR218" s="442"/>
      <c r="AS218" s="442"/>
      <c r="AT218" s="442"/>
      <c r="AU218" s="442"/>
      <c r="AV218" s="442"/>
      <c r="AW218" s="442"/>
      <c r="AX218" s="442"/>
      <c r="AY218" s="442"/>
      <c r="AZ218" s="442"/>
    </row>
    <row r="219" spans="2:52" ht="20.100000000000001" hidden="1" customHeight="1" outlineLevel="1">
      <c r="B219" s="434"/>
      <c r="C219" s="1002"/>
      <c r="D219" s="1003"/>
      <c r="E219" s="1003"/>
      <c r="F219" s="1004"/>
      <c r="G219" s="1005"/>
      <c r="H219" s="1006"/>
      <c r="I219" s="1006"/>
      <c r="J219" s="1006"/>
      <c r="K219" s="1007"/>
      <c r="L219" s="715"/>
      <c r="M219" s="715"/>
      <c r="N219" s="715"/>
      <c r="O219" s="715"/>
      <c r="P219" s="715"/>
      <c r="Q219" s="715"/>
      <c r="R219" s="715"/>
      <c r="S219" s="716"/>
      <c r="T219" s="717"/>
      <c r="U219" s="720">
        <f t="shared" si="69"/>
        <v>0</v>
      </c>
      <c r="V219" s="721">
        <f t="shared" si="70"/>
        <v>0</v>
      </c>
      <c r="W219" s="722">
        <f t="shared" si="71"/>
        <v>0</v>
      </c>
      <c r="X219" s="442"/>
      <c r="Y219" s="442"/>
      <c r="Z219" s="442"/>
      <c r="AA219" s="442"/>
      <c r="AB219" s="442"/>
      <c r="AC219" s="442"/>
      <c r="AD219" s="442"/>
      <c r="AE219" s="442"/>
      <c r="AF219" s="442"/>
      <c r="AG219" s="442"/>
      <c r="AH219" s="442"/>
      <c r="AI219" s="442"/>
      <c r="AJ219" s="442"/>
      <c r="AK219" s="442"/>
      <c r="AL219" s="442"/>
      <c r="AM219" s="442"/>
      <c r="AN219" s="442"/>
      <c r="AO219" s="442"/>
      <c r="AP219" s="442"/>
      <c r="AQ219" s="442"/>
      <c r="AR219" s="442"/>
      <c r="AS219" s="442"/>
      <c r="AT219" s="442"/>
      <c r="AU219" s="442"/>
      <c r="AV219" s="442"/>
      <c r="AW219" s="442"/>
      <c r="AX219" s="442"/>
      <c r="AY219" s="442"/>
      <c r="AZ219" s="442"/>
    </row>
    <row r="220" spans="2:52" ht="20.100000000000001" hidden="1" customHeight="1" outlineLevel="1">
      <c r="B220" s="434"/>
      <c r="C220" s="1002"/>
      <c r="D220" s="1003"/>
      <c r="E220" s="1003"/>
      <c r="F220" s="1004"/>
      <c r="G220" s="1005"/>
      <c r="H220" s="1006"/>
      <c r="I220" s="1006"/>
      <c r="J220" s="1006"/>
      <c r="K220" s="1007"/>
      <c r="L220" s="715"/>
      <c r="M220" s="715"/>
      <c r="N220" s="715"/>
      <c r="O220" s="715"/>
      <c r="P220" s="715"/>
      <c r="Q220" s="715"/>
      <c r="R220" s="715"/>
      <c r="S220" s="716"/>
      <c r="T220" s="717"/>
      <c r="U220" s="720">
        <f t="shared" si="69"/>
        <v>0</v>
      </c>
      <c r="V220" s="721">
        <f t="shared" si="70"/>
        <v>0</v>
      </c>
      <c r="W220" s="722">
        <f t="shared" si="71"/>
        <v>0</v>
      </c>
      <c r="X220" s="442"/>
      <c r="Y220" s="442"/>
      <c r="Z220" s="442"/>
      <c r="AA220" s="442"/>
      <c r="AB220" s="442"/>
      <c r="AC220" s="442"/>
      <c r="AD220" s="442"/>
      <c r="AE220" s="442"/>
      <c r="AF220" s="442"/>
      <c r="AG220" s="442"/>
      <c r="AH220" s="442"/>
      <c r="AI220" s="442"/>
      <c r="AJ220" s="442"/>
      <c r="AK220" s="442"/>
      <c r="AL220" s="442"/>
      <c r="AM220" s="442"/>
      <c r="AN220" s="442"/>
      <c r="AO220" s="442"/>
      <c r="AP220" s="442"/>
      <c r="AQ220" s="442"/>
      <c r="AR220" s="442"/>
      <c r="AS220" s="442"/>
      <c r="AT220" s="442"/>
      <c r="AU220" s="442"/>
      <c r="AV220" s="442"/>
      <c r="AW220" s="442"/>
      <c r="AX220" s="442"/>
      <c r="AY220" s="442"/>
      <c r="AZ220" s="442"/>
    </row>
    <row r="221" spans="2:52" ht="20.100000000000001" hidden="1" customHeight="1" outlineLevel="1">
      <c r="B221" s="434"/>
      <c r="C221" s="1002"/>
      <c r="D221" s="1003"/>
      <c r="E221" s="1003"/>
      <c r="F221" s="1004"/>
      <c r="G221" s="1005"/>
      <c r="H221" s="1006"/>
      <c r="I221" s="1006"/>
      <c r="J221" s="1006"/>
      <c r="K221" s="1007"/>
      <c r="L221" s="715"/>
      <c r="M221" s="715"/>
      <c r="N221" s="715"/>
      <c r="O221" s="715"/>
      <c r="P221" s="715"/>
      <c r="Q221" s="715"/>
      <c r="R221" s="715"/>
      <c r="S221" s="716"/>
      <c r="T221" s="717"/>
      <c r="U221" s="720">
        <f t="shared" si="69"/>
        <v>0</v>
      </c>
      <c r="V221" s="721">
        <f t="shared" si="70"/>
        <v>0</v>
      </c>
      <c r="W221" s="722">
        <f t="shared" si="71"/>
        <v>0</v>
      </c>
      <c r="X221" s="442"/>
      <c r="Y221" s="442"/>
      <c r="Z221" s="442"/>
      <c r="AA221" s="442"/>
      <c r="AB221" s="442"/>
      <c r="AC221" s="442"/>
      <c r="AD221" s="442"/>
      <c r="AE221" s="442"/>
      <c r="AF221" s="442"/>
      <c r="AG221" s="442"/>
      <c r="AH221" s="442"/>
      <c r="AI221" s="442"/>
      <c r="AJ221" s="442"/>
      <c r="AK221" s="442"/>
      <c r="AL221" s="442"/>
      <c r="AM221" s="442"/>
      <c r="AN221" s="442"/>
      <c r="AO221" s="442"/>
      <c r="AP221" s="442"/>
      <c r="AQ221" s="442"/>
      <c r="AR221" s="442"/>
      <c r="AS221" s="442"/>
      <c r="AT221" s="442"/>
      <c r="AU221" s="442"/>
      <c r="AV221" s="442"/>
      <c r="AW221" s="442"/>
      <c r="AX221" s="442"/>
      <c r="AY221" s="442"/>
      <c r="AZ221" s="442"/>
    </row>
    <row r="222" spans="2:52" ht="20.100000000000001" hidden="1" customHeight="1" outlineLevel="1">
      <c r="B222" s="434"/>
      <c r="C222" s="1002"/>
      <c r="D222" s="1003"/>
      <c r="E222" s="1003"/>
      <c r="F222" s="1004"/>
      <c r="G222" s="1005"/>
      <c r="H222" s="1006"/>
      <c r="I222" s="1006"/>
      <c r="J222" s="1006"/>
      <c r="K222" s="1007"/>
      <c r="L222" s="715"/>
      <c r="M222" s="715"/>
      <c r="N222" s="715"/>
      <c r="O222" s="715"/>
      <c r="P222" s="715"/>
      <c r="Q222" s="715"/>
      <c r="R222" s="715"/>
      <c r="S222" s="716"/>
      <c r="T222" s="717"/>
      <c r="U222" s="720">
        <f t="shared" si="69"/>
        <v>0</v>
      </c>
      <c r="V222" s="721">
        <f t="shared" si="70"/>
        <v>0</v>
      </c>
      <c r="W222" s="722">
        <f t="shared" si="71"/>
        <v>0</v>
      </c>
      <c r="X222" s="442"/>
      <c r="Y222" s="442"/>
      <c r="Z222" s="442"/>
      <c r="AA222" s="442"/>
      <c r="AB222" s="442"/>
      <c r="AC222" s="442"/>
      <c r="AD222" s="442"/>
      <c r="AE222" s="442"/>
      <c r="AF222" s="442"/>
      <c r="AG222" s="442"/>
      <c r="AH222" s="442"/>
      <c r="AI222" s="442"/>
      <c r="AJ222" s="442"/>
      <c r="AK222" s="442"/>
      <c r="AL222" s="442"/>
      <c r="AM222" s="442"/>
      <c r="AN222" s="442"/>
      <c r="AO222" s="442"/>
      <c r="AP222" s="442"/>
      <c r="AQ222" s="442"/>
      <c r="AR222" s="442"/>
      <c r="AS222" s="442"/>
      <c r="AT222" s="442"/>
      <c r="AU222" s="442"/>
      <c r="AV222" s="442"/>
      <c r="AW222" s="442"/>
      <c r="AX222" s="442"/>
      <c r="AY222" s="442"/>
      <c r="AZ222" s="442"/>
    </row>
    <row r="223" spans="2:52" ht="20.100000000000001" hidden="1" customHeight="1" outlineLevel="1">
      <c r="B223" s="434"/>
      <c r="C223" s="1002"/>
      <c r="D223" s="1003"/>
      <c r="E223" s="1003"/>
      <c r="F223" s="1004"/>
      <c r="G223" s="1005"/>
      <c r="H223" s="1006"/>
      <c r="I223" s="1006"/>
      <c r="J223" s="1006"/>
      <c r="K223" s="1007"/>
      <c r="L223" s="715"/>
      <c r="M223" s="715"/>
      <c r="N223" s="715"/>
      <c r="O223" s="715"/>
      <c r="P223" s="715"/>
      <c r="Q223" s="715"/>
      <c r="R223" s="715"/>
      <c r="S223" s="716"/>
      <c r="T223" s="717"/>
      <c r="U223" s="720">
        <f t="shared" si="69"/>
        <v>0</v>
      </c>
      <c r="V223" s="721">
        <f t="shared" si="70"/>
        <v>0</v>
      </c>
      <c r="W223" s="722">
        <f t="shared" si="71"/>
        <v>0</v>
      </c>
      <c r="X223" s="442"/>
      <c r="Y223" s="442"/>
      <c r="Z223" s="442"/>
      <c r="AA223" s="442"/>
      <c r="AB223" s="442"/>
      <c r="AC223" s="442"/>
      <c r="AD223" s="442"/>
      <c r="AE223" s="442"/>
      <c r="AF223" s="442"/>
      <c r="AG223" s="442"/>
      <c r="AH223" s="442"/>
      <c r="AI223" s="442"/>
      <c r="AJ223" s="442"/>
      <c r="AK223" s="442"/>
      <c r="AL223" s="442"/>
      <c r="AM223" s="442"/>
      <c r="AN223" s="442"/>
      <c r="AO223" s="442"/>
      <c r="AP223" s="442"/>
      <c r="AQ223" s="442"/>
      <c r="AR223" s="442"/>
      <c r="AS223" s="442"/>
      <c r="AT223" s="442"/>
      <c r="AU223" s="442"/>
      <c r="AV223" s="442"/>
      <c r="AW223" s="442"/>
      <c r="AX223" s="442"/>
      <c r="AY223" s="442"/>
      <c r="AZ223" s="442"/>
    </row>
    <row r="224" spans="2:52" ht="20.100000000000001" hidden="1" customHeight="1" outlineLevel="1">
      <c r="B224" s="434"/>
      <c r="C224" s="1002"/>
      <c r="D224" s="1003"/>
      <c r="E224" s="1003"/>
      <c r="F224" s="1004"/>
      <c r="G224" s="1005"/>
      <c r="H224" s="1006"/>
      <c r="I224" s="1006"/>
      <c r="J224" s="1006"/>
      <c r="K224" s="1007"/>
      <c r="L224" s="715"/>
      <c r="M224" s="715"/>
      <c r="N224" s="715"/>
      <c r="O224" s="715"/>
      <c r="P224" s="715"/>
      <c r="Q224" s="715"/>
      <c r="R224" s="715"/>
      <c r="S224" s="716"/>
      <c r="T224" s="717"/>
      <c r="U224" s="720">
        <f t="shared" si="69"/>
        <v>0</v>
      </c>
      <c r="V224" s="721">
        <f t="shared" si="70"/>
        <v>0</v>
      </c>
      <c r="W224" s="722">
        <f t="shared" si="71"/>
        <v>0</v>
      </c>
      <c r="X224" s="442"/>
      <c r="Y224" s="442"/>
      <c r="Z224" s="442"/>
      <c r="AA224" s="442"/>
      <c r="AB224" s="442"/>
      <c r="AC224" s="442"/>
      <c r="AD224" s="442"/>
      <c r="AE224" s="442"/>
      <c r="AF224" s="442"/>
      <c r="AG224" s="442"/>
      <c r="AH224" s="442"/>
      <c r="AI224" s="442"/>
      <c r="AJ224" s="442"/>
      <c r="AK224" s="442"/>
      <c r="AL224" s="442"/>
      <c r="AM224" s="442"/>
      <c r="AN224" s="442"/>
      <c r="AO224" s="442"/>
      <c r="AP224" s="442"/>
      <c r="AQ224" s="442"/>
      <c r="AR224" s="442"/>
      <c r="AS224" s="442"/>
      <c r="AT224" s="442"/>
      <c r="AU224" s="442"/>
      <c r="AV224" s="442"/>
      <c r="AW224" s="442"/>
      <c r="AX224" s="442"/>
      <c r="AY224" s="442"/>
      <c r="AZ224" s="442"/>
    </row>
    <row r="225" spans="2:52" ht="20.100000000000001" hidden="1" customHeight="1" outlineLevel="1">
      <c r="B225" s="434"/>
      <c r="C225" s="1002"/>
      <c r="D225" s="1003"/>
      <c r="E225" s="1003"/>
      <c r="F225" s="1004"/>
      <c r="G225" s="1005"/>
      <c r="H225" s="1006"/>
      <c r="I225" s="1006"/>
      <c r="J225" s="1006"/>
      <c r="K225" s="1007"/>
      <c r="L225" s="715"/>
      <c r="M225" s="715"/>
      <c r="N225" s="715"/>
      <c r="O225" s="715"/>
      <c r="P225" s="715"/>
      <c r="Q225" s="715"/>
      <c r="R225" s="715"/>
      <c r="S225" s="716"/>
      <c r="T225" s="717"/>
      <c r="U225" s="720">
        <f t="shared" si="69"/>
        <v>0</v>
      </c>
      <c r="V225" s="721">
        <f t="shared" si="70"/>
        <v>0</v>
      </c>
      <c r="W225" s="722">
        <f t="shared" si="71"/>
        <v>0</v>
      </c>
      <c r="X225" s="442"/>
      <c r="Y225" s="442"/>
      <c r="Z225" s="442"/>
      <c r="AA225" s="442"/>
      <c r="AB225" s="442"/>
      <c r="AC225" s="442"/>
      <c r="AD225" s="442"/>
      <c r="AE225" s="442"/>
      <c r="AF225" s="442"/>
      <c r="AG225" s="442"/>
      <c r="AH225" s="442"/>
      <c r="AI225" s="442"/>
      <c r="AJ225" s="442"/>
      <c r="AK225" s="442"/>
      <c r="AL225" s="442"/>
      <c r="AM225" s="442"/>
      <c r="AN225" s="442"/>
      <c r="AO225" s="442"/>
      <c r="AP225" s="442"/>
      <c r="AQ225" s="442"/>
      <c r="AR225" s="442"/>
      <c r="AS225" s="442"/>
      <c r="AT225" s="442"/>
      <c r="AU225" s="442"/>
      <c r="AV225" s="442"/>
      <c r="AW225" s="442"/>
      <c r="AX225" s="442"/>
      <c r="AY225" s="442"/>
      <c r="AZ225" s="442"/>
    </row>
    <row r="226" spans="2:52" ht="20.100000000000001" hidden="1" customHeight="1" outlineLevel="1">
      <c r="B226" s="434"/>
      <c r="C226" s="1002"/>
      <c r="D226" s="1003"/>
      <c r="E226" s="1003"/>
      <c r="F226" s="1004"/>
      <c r="G226" s="1005"/>
      <c r="H226" s="1006"/>
      <c r="I226" s="1006"/>
      <c r="J226" s="1006"/>
      <c r="K226" s="1007"/>
      <c r="L226" s="715"/>
      <c r="M226" s="715"/>
      <c r="N226" s="715"/>
      <c r="O226" s="715"/>
      <c r="P226" s="715"/>
      <c r="Q226" s="715"/>
      <c r="R226" s="715"/>
      <c r="S226" s="716"/>
      <c r="T226" s="717"/>
      <c r="U226" s="720">
        <f t="shared" si="69"/>
        <v>0</v>
      </c>
      <c r="V226" s="721">
        <f t="shared" si="70"/>
        <v>0</v>
      </c>
      <c r="W226" s="722">
        <f t="shared" si="71"/>
        <v>0</v>
      </c>
      <c r="X226" s="442"/>
      <c r="Y226" s="442"/>
      <c r="Z226" s="442"/>
      <c r="AA226" s="442"/>
      <c r="AB226" s="442"/>
      <c r="AC226" s="442"/>
      <c r="AD226" s="442"/>
      <c r="AE226" s="442"/>
      <c r="AF226" s="442"/>
      <c r="AG226" s="442"/>
      <c r="AH226" s="442"/>
      <c r="AI226" s="442"/>
      <c r="AJ226" s="442"/>
      <c r="AK226" s="442"/>
      <c r="AL226" s="442"/>
      <c r="AM226" s="442"/>
      <c r="AN226" s="442"/>
      <c r="AO226" s="442"/>
      <c r="AP226" s="442"/>
      <c r="AQ226" s="442"/>
      <c r="AR226" s="442"/>
      <c r="AS226" s="442"/>
      <c r="AT226" s="442"/>
      <c r="AU226" s="442"/>
      <c r="AV226" s="442"/>
      <c r="AW226" s="442"/>
      <c r="AX226" s="442"/>
      <c r="AY226" s="442"/>
      <c r="AZ226" s="442"/>
    </row>
    <row r="227" spans="2:52" ht="20.100000000000001" hidden="1" customHeight="1" outlineLevel="1">
      <c r="B227" s="434"/>
      <c r="C227" s="1002"/>
      <c r="D227" s="1003"/>
      <c r="E227" s="1003"/>
      <c r="F227" s="1004"/>
      <c r="G227" s="1005"/>
      <c r="H227" s="1006"/>
      <c r="I227" s="1006"/>
      <c r="J227" s="1006"/>
      <c r="K227" s="1007"/>
      <c r="L227" s="715"/>
      <c r="M227" s="715"/>
      <c r="N227" s="715"/>
      <c r="O227" s="715"/>
      <c r="P227" s="715"/>
      <c r="Q227" s="715"/>
      <c r="R227" s="715"/>
      <c r="S227" s="716"/>
      <c r="T227" s="717"/>
      <c r="U227" s="720">
        <f t="shared" si="69"/>
        <v>0</v>
      </c>
      <c r="V227" s="721">
        <f t="shared" si="70"/>
        <v>0</v>
      </c>
      <c r="W227" s="722">
        <f t="shared" si="71"/>
        <v>0</v>
      </c>
      <c r="X227" s="442"/>
      <c r="Y227" s="442"/>
      <c r="Z227" s="442"/>
      <c r="AA227" s="442"/>
      <c r="AB227" s="442"/>
      <c r="AC227" s="442"/>
      <c r="AD227" s="442"/>
      <c r="AE227" s="442"/>
      <c r="AF227" s="442"/>
      <c r="AG227" s="442"/>
      <c r="AH227" s="442"/>
      <c r="AI227" s="442"/>
      <c r="AJ227" s="442"/>
      <c r="AK227" s="442"/>
      <c r="AL227" s="442"/>
      <c r="AM227" s="442"/>
      <c r="AN227" s="442"/>
      <c r="AO227" s="442"/>
      <c r="AP227" s="442"/>
      <c r="AQ227" s="442"/>
      <c r="AR227" s="442"/>
      <c r="AS227" s="442"/>
      <c r="AT227" s="442"/>
      <c r="AU227" s="442"/>
      <c r="AV227" s="442"/>
      <c r="AW227" s="442"/>
      <c r="AX227" s="442"/>
      <c r="AY227" s="442"/>
      <c r="AZ227" s="442"/>
    </row>
    <row r="228" spans="2:52" s="19" customFormat="1" ht="9.9499999999999993" hidden="1" customHeight="1" outlineLevel="1">
      <c r="B228" s="435"/>
      <c r="C228" s="437"/>
      <c r="D228" s="437"/>
      <c r="E228" s="437"/>
      <c r="F228" s="437"/>
      <c r="G228" s="666"/>
      <c r="H228" s="666"/>
      <c r="I228" s="666"/>
      <c r="J228" s="666"/>
      <c r="K228" s="666"/>
      <c r="L228" s="438"/>
      <c r="M228" s="438"/>
      <c r="N228" s="438"/>
      <c r="O228" s="438"/>
      <c r="P228" s="438"/>
      <c r="Q228" s="438"/>
      <c r="R228" s="438"/>
      <c r="S228" s="438"/>
      <c r="T228" s="439"/>
      <c r="U228" s="439"/>
      <c r="V228" s="439"/>
      <c r="W228" s="667"/>
      <c r="X228" s="668"/>
      <c r="Y228" s="668"/>
      <c r="Z228" s="668"/>
      <c r="AA228" s="668"/>
      <c r="AB228" s="668"/>
      <c r="AC228" s="668"/>
      <c r="AD228" s="668"/>
      <c r="AE228" s="668"/>
      <c r="AF228" s="668"/>
      <c r="AG228" s="668"/>
      <c r="AH228" s="668"/>
      <c r="AI228" s="668"/>
      <c r="AJ228" s="668"/>
      <c r="AK228" s="668"/>
      <c r="AL228" s="668"/>
      <c r="AM228" s="668"/>
      <c r="AN228" s="668"/>
      <c r="AO228" s="668"/>
      <c r="AP228" s="668"/>
      <c r="AQ228" s="668"/>
      <c r="AR228" s="668"/>
      <c r="AS228" s="668"/>
      <c r="AT228" s="668"/>
      <c r="AU228" s="668"/>
      <c r="AV228" s="668"/>
      <c r="AW228" s="668"/>
      <c r="AX228" s="668"/>
      <c r="AY228" s="668"/>
      <c r="AZ228" s="668"/>
    </row>
    <row r="229" spans="2:52" ht="20.100000000000001" customHeight="1" collapsed="1">
      <c r="B229" s="32">
        <f>B217+1</f>
        <v>19</v>
      </c>
      <c r="C229" s="1013"/>
      <c r="D229" s="1014"/>
      <c r="E229" s="1014"/>
      <c r="F229" s="1015"/>
      <c r="G229" s="1016"/>
      <c r="H229" s="1017"/>
      <c r="I229" s="1017"/>
      <c r="J229" s="1017"/>
      <c r="K229" s="1018"/>
      <c r="L229" s="701">
        <f t="shared" ref="L229:R229" si="72">SUM(L230:L239)</f>
        <v>0</v>
      </c>
      <c r="M229" s="702">
        <f t="shared" si="72"/>
        <v>0</v>
      </c>
      <c r="N229" s="703">
        <f t="shared" si="72"/>
        <v>0</v>
      </c>
      <c r="O229" s="703">
        <f t="shared" si="72"/>
        <v>0</v>
      </c>
      <c r="P229" s="702">
        <f t="shared" si="72"/>
        <v>0</v>
      </c>
      <c r="Q229" s="704">
        <f t="shared" si="72"/>
        <v>0</v>
      </c>
      <c r="R229" s="701">
        <f t="shared" si="72"/>
        <v>0</v>
      </c>
      <c r="S229" s="705">
        <v>1</v>
      </c>
      <c r="T229" s="706">
        <f>(S230*T230)+(S231*T231)+(S232*T232)+(S233*T233)+(S234*T234)+(S235*T235)+(S236*T236)+(S237*T237)+(S238*T238)+(S239*T239)</f>
        <v>0</v>
      </c>
      <c r="U229" s="665">
        <f t="shared" ref="U229:U239" si="73">S229*T229*(1+MGKZ)*(1+Gewinn)*(1+Sicherheit)</f>
        <v>0</v>
      </c>
      <c r="V229" s="643">
        <f t="shared" ref="V229:V239" si="74">R229*Fertigung</f>
        <v>0</v>
      </c>
      <c r="W229" s="50">
        <f t="shared" ref="W229:W239" si="75">L229*$E$6+M229*$M$6+N229*$M$7+O229*$M$8+P229*$E$7+Q229*$M$9+U229+V229</f>
        <v>0</v>
      </c>
      <c r="X229" s="442"/>
      <c r="Y229" s="442"/>
      <c r="Z229" s="442"/>
      <c r="AA229" s="442"/>
      <c r="AB229" s="442"/>
      <c r="AC229" s="442"/>
      <c r="AD229" s="442"/>
      <c r="AE229" s="442"/>
      <c r="AF229" s="442"/>
      <c r="AG229" s="442"/>
      <c r="AH229" s="442"/>
      <c r="AI229" s="442"/>
      <c r="AJ229" s="442"/>
      <c r="AK229" s="442"/>
      <c r="AL229" s="442"/>
      <c r="AM229" s="442"/>
      <c r="AN229" s="442"/>
      <c r="AO229" s="442"/>
      <c r="AP229" s="442"/>
      <c r="AQ229" s="442"/>
      <c r="AR229" s="442"/>
      <c r="AS229" s="442"/>
      <c r="AT229" s="442"/>
      <c r="AU229" s="442"/>
      <c r="AV229" s="442"/>
      <c r="AW229" s="442"/>
      <c r="AX229" s="442"/>
      <c r="AY229" s="442"/>
      <c r="AZ229" s="442"/>
    </row>
    <row r="230" spans="2:52" ht="20.100000000000001" hidden="1" customHeight="1" outlineLevel="1">
      <c r="B230" s="433"/>
      <c r="C230" s="1002"/>
      <c r="D230" s="1003"/>
      <c r="E230" s="1003"/>
      <c r="F230" s="1004"/>
      <c r="G230" s="1005"/>
      <c r="H230" s="1006"/>
      <c r="I230" s="1006"/>
      <c r="J230" s="1006"/>
      <c r="K230" s="1007"/>
      <c r="L230" s="715"/>
      <c r="M230" s="715"/>
      <c r="N230" s="715"/>
      <c r="O230" s="715"/>
      <c r="P230" s="715"/>
      <c r="Q230" s="715"/>
      <c r="R230" s="715"/>
      <c r="S230" s="716"/>
      <c r="T230" s="717"/>
      <c r="U230" s="720">
        <f t="shared" si="73"/>
        <v>0</v>
      </c>
      <c r="V230" s="721">
        <f t="shared" si="74"/>
        <v>0</v>
      </c>
      <c r="W230" s="722">
        <f t="shared" si="75"/>
        <v>0</v>
      </c>
      <c r="X230" s="442"/>
      <c r="Y230" s="442"/>
      <c r="Z230" s="442"/>
      <c r="AA230" s="442"/>
      <c r="AB230" s="442"/>
      <c r="AC230" s="442"/>
      <c r="AD230" s="442"/>
      <c r="AE230" s="442"/>
      <c r="AF230" s="442"/>
      <c r="AG230" s="442"/>
      <c r="AH230" s="442"/>
      <c r="AI230" s="442"/>
      <c r="AJ230" s="442"/>
      <c r="AK230" s="442"/>
      <c r="AL230" s="442"/>
      <c r="AM230" s="442"/>
      <c r="AN230" s="442"/>
      <c r="AO230" s="442"/>
      <c r="AP230" s="442"/>
      <c r="AQ230" s="442"/>
      <c r="AR230" s="442"/>
      <c r="AS230" s="442"/>
      <c r="AT230" s="442"/>
      <c r="AU230" s="442"/>
      <c r="AV230" s="442"/>
      <c r="AW230" s="442"/>
      <c r="AX230" s="442"/>
      <c r="AY230" s="442"/>
      <c r="AZ230" s="442"/>
    </row>
    <row r="231" spans="2:52" ht="20.100000000000001" hidden="1" customHeight="1" outlineLevel="1">
      <c r="B231" s="434"/>
      <c r="C231" s="1002"/>
      <c r="D231" s="1003"/>
      <c r="E231" s="1003"/>
      <c r="F231" s="1004"/>
      <c r="G231" s="1005"/>
      <c r="H231" s="1006"/>
      <c r="I231" s="1006"/>
      <c r="J231" s="1006"/>
      <c r="K231" s="1007"/>
      <c r="L231" s="715"/>
      <c r="M231" s="715"/>
      <c r="N231" s="715"/>
      <c r="O231" s="715"/>
      <c r="P231" s="715"/>
      <c r="Q231" s="715"/>
      <c r="R231" s="715"/>
      <c r="S231" s="716"/>
      <c r="T231" s="717"/>
      <c r="U231" s="720">
        <f t="shared" si="73"/>
        <v>0</v>
      </c>
      <c r="V231" s="721">
        <f t="shared" si="74"/>
        <v>0</v>
      </c>
      <c r="W231" s="722">
        <f t="shared" si="75"/>
        <v>0</v>
      </c>
      <c r="X231" s="442"/>
      <c r="Y231" s="442"/>
      <c r="Z231" s="442"/>
      <c r="AA231" s="442"/>
      <c r="AB231" s="442"/>
      <c r="AC231" s="442"/>
      <c r="AD231" s="442"/>
      <c r="AE231" s="442"/>
      <c r="AF231" s="442"/>
      <c r="AG231" s="442"/>
      <c r="AH231" s="442"/>
      <c r="AI231" s="442"/>
      <c r="AJ231" s="442"/>
      <c r="AK231" s="442"/>
      <c r="AL231" s="442"/>
      <c r="AM231" s="442"/>
      <c r="AN231" s="442"/>
      <c r="AO231" s="442"/>
      <c r="AP231" s="442"/>
      <c r="AQ231" s="442"/>
      <c r="AR231" s="442"/>
      <c r="AS231" s="442"/>
      <c r="AT231" s="442"/>
      <c r="AU231" s="442"/>
      <c r="AV231" s="442"/>
      <c r="AW231" s="442"/>
      <c r="AX231" s="442"/>
      <c r="AY231" s="442"/>
      <c r="AZ231" s="442"/>
    </row>
    <row r="232" spans="2:52" ht="20.100000000000001" hidden="1" customHeight="1" outlineLevel="1">
      <c r="B232" s="434"/>
      <c r="C232" s="1002"/>
      <c r="D232" s="1003"/>
      <c r="E232" s="1003"/>
      <c r="F232" s="1004"/>
      <c r="G232" s="1005"/>
      <c r="H232" s="1006"/>
      <c r="I232" s="1006"/>
      <c r="J232" s="1006"/>
      <c r="K232" s="1007"/>
      <c r="L232" s="715"/>
      <c r="M232" s="715"/>
      <c r="N232" s="715"/>
      <c r="O232" s="715"/>
      <c r="P232" s="715"/>
      <c r="Q232" s="715"/>
      <c r="R232" s="715"/>
      <c r="S232" s="716"/>
      <c r="T232" s="717"/>
      <c r="U232" s="720">
        <f t="shared" si="73"/>
        <v>0</v>
      </c>
      <c r="V232" s="721">
        <f t="shared" si="74"/>
        <v>0</v>
      </c>
      <c r="W232" s="722">
        <f t="shared" si="75"/>
        <v>0</v>
      </c>
      <c r="X232" s="442"/>
      <c r="Y232" s="442"/>
      <c r="Z232" s="442"/>
      <c r="AA232" s="442"/>
      <c r="AB232" s="442"/>
      <c r="AC232" s="442"/>
      <c r="AD232" s="442"/>
      <c r="AE232" s="442"/>
      <c r="AF232" s="442"/>
      <c r="AG232" s="442"/>
      <c r="AH232" s="442"/>
      <c r="AI232" s="442"/>
      <c r="AJ232" s="442"/>
      <c r="AK232" s="442"/>
      <c r="AL232" s="442"/>
      <c r="AM232" s="442"/>
      <c r="AN232" s="442"/>
      <c r="AO232" s="442"/>
      <c r="AP232" s="442"/>
      <c r="AQ232" s="442"/>
      <c r="AR232" s="442"/>
      <c r="AS232" s="442"/>
      <c r="AT232" s="442"/>
      <c r="AU232" s="442"/>
      <c r="AV232" s="442"/>
      <c r="AW232" s="442"/>
      <c r="AX232" s="442"/>
      <c r="AY232" s="442"/>
      <c r="AZ232" s="442"/>
    </row>
    <row r="233" spans="2:52" ht="20.100000000000001" hidden="1" customHeight="1" outlineLevel="1">
      <c r="B233" s="434"/>
      <c r="C233" s="1002"/>
      <c r="D233" s="1003"/>
      <c r="E233" s="1003"/>
      <c r="F233" s="1004"/>
      <c r="G233" s="1005"/>
      <c r="H233" s="1006"/>
      <c r="I233" s="1006"/>
      <c r="J233" s="1006"/>
      <c r="K233" s="1007"/>
      <c r="L233" s="715"/>
      <c r="M233" s="715"/>
      <c r="N233" s="715"/>
      <c r="O233" s="715"/>
      <c r="P233" s="715"/>
      <c r="Q233" s="715"/>
      <c r="R233" s="715"/>
      <c r="S233" s="716"/>
      <c r="T233" s="717"/>
      <c r="U233" s="720">
        <f t="shared" si="73"/>
        <v>0</v>
      </c>
      <c r="V233" s="721">
        <f t="shared" si="74"/>
        <v>0</v>
      </c>
      <c r="W233" s="722">
        <f t="shared" si="75"/>
        <v>0</v>
      </c>
      <c r="X233" s="442"/>
      <c r="Y233" s="442"/>
      <c r="Z233" s="442"/>
      <c r="AA233" s="442"/>
      <c r="AB233" s="442"/>
      <c r="AC233" s="442"/>
      <c r="AD233" s="442"/>
      <c r="AE233" s="442"/>
      <c r="AF233" s="442"/>
      <c r="AG233" s="442"/>
      <c r="AH233" s="442"/>
      <c r="AI233" s="442"/>
      <c r="AJ233" s="442"/>
      <c r="AK233" s="442"/>
      <c r="AL233" s="442"/>
      <c r="AM233" s="442"/>
      <c r="AN233" s="442"/>
      <c r="AO233" s="442"/>
      <c r="AP233" s="442"/>
      <c r="AQ233" s="442"/>
      <c r="AR233" s="442"/>
      <c r="AS233" s="442"/>
      <c r="AT233" s="442"/>
      <c r="AU233" s="442"/>
      <c r="AV233" s="442"/>
      <c r="AW233" s="442"/>
      <c r="AX233" s="442"/>
      <c r="AY233" s="442"/>
      <c r="AZ233" s="442"/>
    </row>
    <row r="234" spans="2:52" ht="20.100000000000001" hidden="1" customHeight="1" outlineLevel="1">
      <c r="B234" s="434"/>
      <c r="C234" s="1002"/>
      <c r="D234" s="1003"/>
      <c r="E234" s="1003"/>
      <c r="F234" s="1004"/>
      <c r="G234" s="1005"/>
      <c r="H234" s="1006"/>
      <c r="I234" s="1006"/>
      <c r="J234" s="1006"/>
      <c r="K234" s="1007"/>
      <c r="L234" s="715"/>
      <c r="M234" s="715"/>
      <c r="N234" s="715"/>
      <c r="O234" s="715"/>
      <c r="P234" s="715"/>
      <c r="Q234" s="715"/>
      <c r="R234" s="715"/>
      <c r="S234" s="716"/>
      <c r="T234" s="717"/>
      <c r="U234" s="720">
        <f t="shared" si="73"/>
        <v>0</v>
      </c>
      <c r="V234" s="721">
        <f t="shared" si="74"/>
        <v>0</v>
      </c>
      <c r="W234" s="722">
        <f t="shared" si="75"/>
        <v>0</v>
      </c>
      <c r="X234" s="442"/>
      <c r="Y234" s="442"/>
      <c r="Z234" s="442"/>
      <c r="AA234" s="442"/>
      <c r="AB234" s="442"/>
      <c r="AC234" s="442"/>
      <c r="AD234" s="442"/>
      <c r="AE234" s="442"/>
      <c r="AF234" s="442"/>
      <c r="AG234" s="442"/>
      <c r="AH234" s="442"/>
      <c r="AI234" s="442"/>
      <c r="AJ234" s="442"/>
      <c r="AK234" s="442"/>
      <c r="AL234" s="442"/>
      <c r="AM234" s="442"/>
      <c r="AN234" s="442"/>
      <c r="AO234" s="442"/>
      <c r="AP234" s="442"/>
      <c r="AQ234" s="442"/>
      <c r="AR234" s="442"/>
      <c r="AS234" s="442"/>
      <c r="AT234" s="442"/>
      <c r="AU234" s="442"/>
      <c r="AV234" s="442"/>
      <c r="AW234" s="442"/>
      <c r="AX234" s="442"/>
      <c r="AY234" s="442"/>
      <c r="AZ234" s="442"/>
    </row>
    <row r="235" spans="2:52" ht="20.100000000000001" hidden="1" customHeight="1" outlineLevel="1">
      <c r="B235" s="434"/>
      <c r="C235" s="1002"/>
      <c r="D235" s="1003"/>
      <c r="E235" s="1003"/>
      <c r="F235" s="1004"/>
      <c r="G235" s="1005"/>
      <c r="H235" s="1006"/>
      <c r="I235" s="1006"/>
      <c r="J235" s="1006"/>
      <c r="K235" s="1007"/>
      <c r="L235" s="715"/>
      <c r="M235" s="715"/>
      <c r="N235" s="715"/>
      <c r="O235" s="715"/>
      <c r="P235" s="715"/>
      <c r="Q235" s="715"/>
      <c r="R235" s="715"/>
      <c r="S235" s="716"/>
      <c r="T235" s="717"/>
      <c r="U235" s="720">
        <f t="shared" si="73"/>
        <v>0</v>
      </c>
      <c r="V235" s="721">
        <f t="shared" si="74"/>
        <v>0</v>
      </c>
      <c r="W235" s="722">
        <f t="shared" si="75"/>
        <v>0</v>
      </c>
      <c r="X235" s="442"/>
      <c r="Y235" s="442"/>
      <c r="Z235" s="442"/>
      <c r="AA235" s="442"/>
      <c r="AB235" s="442"/>
      <c r="AC235" s="442"/>
      <c r="AD235" s="442"/>
      <c r="AE235" s="442"/>
      <c r="AF235" s="442"/>
      <c r="AG235" s="442"/>
      <c r="AH235" s="442"/>
      <c r="AI235" s="442"/>
      <c r="AJ235" s="442"/>
      <c r="AK235" s="442"/>
      <c r="AL235" s="442"/>
      <c r="AM235" s="442"/>
      <c r="AN235" s="442"/>
      <c r="AO235" s="442"/>
      <c r="AP235" s="442"/>
      <c r="AQ235" s="442"/>
      <c r="AR235" s="442"/>
      <c r="AS235" s="442"/>
      <c r="AT235" s="442"/>
      <c r="AU235" s="442"/>
      <c r="AV235" s="442"/>
      <c r="AW235" s="442"/>
      <c r="AX235" s="442"/>
      <c r="AY235" s="442"/>
      <c r="AZ235" s="442"/>
    </row>
    <row r="236" spans="2:52" ht="20.100000000000001" hidden="1" customHeight="1" outlineLevel="1">
      <c r="B236" s="434"/>
      <c r="C236" s="1002"/>
      <c r="D236" s="1003"/>
      <c r="E236" s="1003"/>
      <c r="F236" s="1004"/>
      <c r="G236" s="1005"/>
      <c r="H236" s="1006"/>
      <c r="I236" s="1006"/>
      <c r="J236" s="1006"/>
      <c r="K236" s="1007"/>
      <c r="L236" s="715"/>
      <c r="M236" s="715"/>
      <c r="N236" s="715"/>
      <c r="O236" s="715"/>
      <c r="P236" s="715"/>
      <c r="Q236" s="715"/>
      <c r="R236" s="715"/>
      <c r="S236" s="716"/>
      <c r="T236" s="717"/>
      <c r="U236" s="720">
        <f t="shared" si="73"/>
        <v>0</v>
      </c>
      <c r="V236" s="721">
        <f t="shared" si="74"/>
        <v>0</v>
      </c>
      <c r="W236" s="722">
        <f t="shared" si="75"/>
        <v>0</v>
      </c>
      <c r="X236" s="442"/>
      <c r="Y236" s="442"/>
      <c r="Z236" s="442"/>
      <c r="AA236" s="442"/>
      <c r="AB236" s="442"/>
      <c r="AC236" s="442"/>
      <c r="AD236" s="442"/>
      <c r="AE236" s="442"/>
      <c r="AF236" s="442"/>
      <c r="AG236" s="442"/>
      <c r="AH236" s="442"/>
      <c r="AI236" s="442"/>
      <c r="AJ236" s="442"/>
      <c r="AK236" s="442"/>
      <c r="AL236" s="442"/>
      <c r="AM236" s="442"/>
      <c r="AN236" s="442"/>
      <c r="AO236" s="442"/>
      <c r="AP236" s="442"/>
      <c r="AQ236" s="442"/>
      <c r="AR236" s="442"/>
      <c r="AS236" s="442"/>
      <c r="AT236" s="442"/>
      <c r="AU236" s="442"/>
      <c r="AV236" s="442"/>
      <c r="AW236" s="442"/>
      <c r="AX236" s="442"/>
      <c r="AY236" s="442"/>
      <c r="AZ236" s="442"/>
    </row>
    <row r="237" spans="2:52" ht="20.100000000000001" hidden="1" customHeight="1" outlineLevel="1">
      <c r="B237" s="434"/>
      <c r="C237" s="1002"/>
      <c r="D237" s="1003"/>
      <c r="E237" s="1003"/>
      <c r="F237" s="1004"/>
      <c r="G237" s="1005"/>
      <c r="H237" s="1006"/>
      <c r="I237" s="1006"/>
      <c r="J237" s="1006"/>
      <c r="K237" s="1007"/>
      <c r="L237" s="715"/>
      <c r="M237" s="715"/>
      <c r="N237" s="715"/>
      <c r="O237" s="715"/>
      <c r="P237" s="715"/>
      <c r="Q237" s="715"/>
      <c r="R237" s="715"/>
      <c r="S237" s="716"/>
      <c r="T237" s="717"/>
      <c r="U237" s="720">
        <f t="shared" si="73"/>
        <v>0</v>
      </c>
      <c r="V237" s="721">
        <f t="shared" si="74"/>
        <v>0</v>
      </c>
      <c r="W237" s="722">
        <f t="shared" si="75"/>
        <v>0</v>
      </c>
      <c r="X237" s="442"/>
      <c r="Y237" s="442"/>
      <c r="Z237" s="442"/>
      <c r="AA237" s="442"/>
      <c r="AB237" s="442"/>
      <c r="AC237" s="442"/>
      <c r="AD237" s="442"/>
      <c r="AE237" s="442"/>
      <c r="AF237" s="442"/>
      <c r="AG237" s="442"/>
      <c r="AH237" s="442"/>
      <c r="AI237" s="442"/>
      <c r="AJ237" s="442"/>
      <c r="AK237" s="442"/>
      <c r="AL237" s="442"/>
      <c r="AM237" s="442"/>
      <c r="AN237" s="442"/>
      <c r="AO237" s="442"/>
      <c r="AP237" s="442"/>
      <c r="AQ237" s="442"/>
      <c r="AR237" s="442"/>
      <c r="AS237" s="442"/>
      <c r="AT237" s="442"/>
      <c r="AU237" s="442"/>
      <c r="AV237" s="442"/>
      <c r="AW237" s="442"/>
      <c r="AX237" s="442"/>
      <c r="AY237" s="442"/>
      <c r="AZ237" s="442"/>
    </row>
    <row r="238" spans="2:52" ht="20.100000000000001" hidden="1" customHeight="1" outlineLevel="1">
      <c r="B238" s="434"/>
      <c r="C238" s="1002"/>
      <c r="D238" s="1003"/>
      <c r="E238" s="1003"/>
      <c r="F238" s="1004"/>
      <c r="G238" s="1005"/>
      <c r="H238" s="1006"/>
      <c r="I238" s="1006"/>
      <c r="J238" s="1006"/>
      <c r="K238" s="1007"/>
      <c r="L238" s="715"/>
      <c r="M238" s="715"/>
      <c r="N238" s="715"/>
      <c r="O238" s="715"/>
      <c r="P238" s="715"/>
      <c r="Q238" s="715"/>
      <c r="R238" s="715"/>
      <c r="S238" s="716"/>
      <c r="T238" s="717"/>
      <c r="U238" s="720">
        <f t="shared" si="73"/>
        <v>0</v>
      </c>
      <c r="V238" s="721">
        <f t="shared" si="74"/>
        <v>0</v>
      </c>
      <c r="W238" s="722">
        <f t="shared" si="75"/>
        <v>0</v>
      </c>
      <c r="X238" s="442"/>
      <c r="Y238" s="442"/>
      <c r="Z238" s="442"/>
      <c r="AA238" s="442"/>
      <c r="AB238" s="442"/>
      <c r="AC238" s="442"/>
      <c r="AD238" s="442"/>
      <c r="AE238" s="442"/>
      <c r="AF238" s="442"/>
      <c r="AG238" s="442"/>
      <c r="AH238" s="442"/>
      <c r="AI238" s="442"/>
      <c r="AJ238" s="442"/>
      <c r="AK238" s="442"/>
      <c r="AL238" s="442"/>
      <c r="AM238" s="442"/>
      <c r="AN238" s="442"/>
      <c r="AO238" s="442"/>
      <c r="AP238" s="442"/>
      <c r="AQ238" s="442"/>
      <c r="AR238" s="442"/>
      <c r="AS238" s="442"/>
      <c r="AT238" s="442"/>
      <c r="AU238" s="442"/>
      <c r="AV238" s="442"/>
      <c r="AW238" s="442"/>
      <c r="AX238" s="442"/>
      <c r="AY238" s="442"/>
      <c r="AZ238" s="442"/>
    </row>
    <row r="239" spans="2:52" ht="20.100000000000001" hidden="1" customHeight="1" outlineLevel="1">
      <c r="B239" s="434"/>
      <c r="C239" s="1002"/>
      <c r="D239" s="1003"/>
      <c r="E239" s="1003"/>
      <c r="F239" s="1004"/>
      <c r="G239" s="1005"/>
      <c r="H239" s="1006"/>
      <c r="I239" s="1006"/>
      <c r="J239" s="1006"/>
      <c r="K239" s="1007"/>
      <c r="L239" s="715"/>
      <c r="M239" s="715"/>
      <c r="N239" s="715"/>
      <c r="O239" s="715"/>
      <c r="P239" s="715"/>
      <c r="Q239" s="715"/>
      <c r="R239" s="715"/>
      <c r="S239" s="716"/>
      <c r="T239" s="717"/>
      <c r="U239" s="720">
        <f t="shared" si="73"/>
        <v>0</v>
      </c>
      <c r="V239" s="721">
        <f t="shared" si="74"/>
        <v>0</v>
      </c>
      <c r="W239" s="722">
        <f t="shared" si="75"/>
        <v>0</v>
      </c>
      <c r="X239" s="442"/>
      <c r="Y239" s="442"/>
      <c r="Z239" s="442"/>
      <c r="AA239" s="442"/>
      <c r="AB239" s="442"/>
      <c r="AC239" s="442"/>
      <c r="AD239" s="442"/>
      <c r="AE239" s="442"/>
      <c r="AF239" s="442"/>
      <c r="AG239" s="442"/>
      <c r="AH239" s="442"/>
      <c r="AI239" s="442"/>
      <c r="AJ239" s="442"/>
      <c r="AK239" s="442"/>
      <c r="AL239" s="442"/>
      <c r="AM239" s="442"/>
      <c r="AN239" s="442"/>
      <c r="AO239" s="442"/>
      <c r="AP239" s="442"/>
      <c r="AQ239" s="442"/>
      <c r="AR239" s="442"/>
      <c r="AS239" s="442"/>
      <c r="AT239" s="442"/>
      <c r="AU239" s="442"/>
      <c r="AV239" s="442"/>
      <c r="AW239" s="442"/>
      <c r="AX239" s="442"/>
      <c r="AY239" s="442"/>
      <c r="AZ239" s="442"/>
    </row>
    <row r="240" spans="2:52" s="19" customFormat="1" ht="9.9499999999999993" hidden="1" customHeight="1" outlineLevel="1">
      <c r="B240" s="435"/>
      <c r="C240" s="437"/>
      <c r="D240" s="437"/>
      <c r="E240" s="437"/>
      <c r="F240" s="437"/>
      <c r="G240" s="666"/>
      <c r="H240" s="666"/>
      <c r="I240" s="666"/>
      <c r="J240" s="666"/>
      <c r="K240" s="666"/>
      <c r="L240" s="438"/>
      <c r="M240" s="438"/>
      <c r="N240" s="438"/>
      <c r="O240" s="438"/>
      <c r="P240" s="438"/>
      <c r="Q240" s="438"/>
      <c r="R240" s="438"/>
      <c r="S240" s="438"/>
      <c r="T240" s="439"/>
      <c r="U240" s="432"/>
      <c r="V240" s="432"/>
      <c r="W240" s="667"/>
      <c r="X240" s="668"/>
      <c r="Y240" s="668"/>
      <c r="Z240" s="668"/>
      <c r="AA240" s="668"/>
      <c r="AB240" s="668"/>
      <c r="AC240" s="668"/>
      <c r="AD240" s="668"/>
      <c r="AE240" s="668"/>
      <c r="AF240" s="668"/>
      <c r="AG240" s="668"/>
      <c r="AH240" s="668"/>
      <c r="AI240" s="668"/>
      <c r="AJ240" s="668"/>
      <c r="AK240" s="668"/>
      <c r="AL240" s="668"/>
      <c r="AM240" s="668"/>
      <c r="AN240" s="668"/>
      <c r="AO240" s="668"/>
      <c r="AP240" s="668"/>
      <c r="AQ240" s="668"/>
      <c r="AR240" s="668"/>
      <c r="AS240" s="668"/>
      <c r="AT240" s="668"/>
      <c r="AU240" s="668"/>
      <c r="AV240" s="668"/>
      <c r="AW240" s="668"/>
      <c r="AX240" s="668"/>
      <c r="AY240" s="668"/>
      <c r="AZ240" s="668"/>
    </row>
    <row r="241" spans="2:52" ht="20.100000000000001" customHeight="1" collapsed="1">
      <c r="B241" s="32">
        <f>B229+1</f>
        <v>20</v>
      </c>
      <c r="C241" s="1013"/>
      <c r="D241" s="1014"/>
      <c r="E241" s="1014"/>
      <c r="F241" s="1015"/>
      <c r="G241" s="1016"/>
      <c r="H241" s="1017"/>
      <c r="I241" s="1017"/>
      <c r="J241" s="1017"/>
      <c r="K241" s="1018"/>
      <c r="L241" s="701">
        <f t="shared" ref="L241:R241" si="76">SUM(L242:L251)</f>
        <v>0</v>
      </c>
      <c r="M241" s="702">
        <f t="shared" si="76"/>
        <v>0</v>
      </c>
      <c r="N241" s="703">
        <f t="shared" si="76"/>
        <v>0</v>
      </c>
      <c r="O241" s="703">
        <f t="shared" si="76"/>
        <v>0</v>
      </c>
      <c r="P241" s="702">
        <f t="shared" si="76"/>
        <v>0</v>
      </c>
      <c r="Q241" s="704">
        <f t="shared" si="76"/>
        <v>0</v>
      </c>
      <c r="R241" s="701">
        <f t="shared" si="76"/>
        <v>0</v>
      </c>
      <c r="S241" s="705">
        <v>1</v>
      </c>
      <c r="T241" s="706">
        <f>(S242*T242)+(S243*T243)+(S244*T244)+(S245*T245)+(S246*T246)+(S247*T247)+(S248*T248)+(S249*T249)+(S250*T250)+(S251*T251)</f>
        <v>0</v>
      </c>
      <c r="U241" s="665">
        <f t="shared" ref="U241:U251" si="77">S241*T241*(1+MGKZ)*(1+Gewinn)*(1+Sicherheit)</f>
        <v>0</v>
      </c>
      <c r="V241" s="643">
        <f t="shared" ref="V241:V251" si="78">R241*Fertigung</f>
        <v>0</v>
      </c>
      <c r="W241" s="50">
        <f t="shared" ref="W241:W251" si="79">L241*$E$6+M241*$M$6+N241*$M$7+O241*$M$8+P241*$E$7+Q241*$M$9+U241+V241</f>
        <v>0</v>
      </c>
      <c r="X241" s="442"/>
      <c r="Y241" s="442"/>
      <c r="Z241" s="442"/>
      <c r="AA241" s="442"/>
      <c r="AB241" s="442"/>
      <c r="AC241" s="442"/>
      <c r="AD241" s="442"/>
      <c r="AE241" s="442"/>
      <c r="AF241" s="442"/>
      <c r="AG241" s="442"/>
      <c r="AH241" s="442"/>
      <c r="AI241" s="442"/>
      <c r="AJ241" s="442"/>
      <c r="AK241" s="442"/>
      <c r="AL241" s="442"/>
      <c r="AM241" s="442"/>
      <c r="AN241" s="442"/>
      <c r="AO241" s="442"/>
      <c r="AP241" s="442"/>
      <c r="AQ241" s="442"/>
      <c r="AR241" s="442"/>
      <c r="AS241" s="442"/>
      <c r="AT241" s="442"/>
      <c r="AU241" s="442"/>
      <c r="AV241" s="442"/>
      <c r="AW241" s="442"/>
      <c r="AX241" s="442"/>
      <c r="AY241" s="442"/>
      <c r="AZ241" s="442"/>
    </row>
    <row r="242" spans="2:52" ht="20.100000000000001" hidden="1" customHeight="1" outlineLevel="1">
      <c r="B242" s="433"/>
      <c r="C242" s="1002"/>
      <c r="D242" s="1003"/>
      <c r="E242" s="1003"/>
      <c r="F242" s="1004"/>
      <c r="G242" s="1005"/>
      <c r="H242" s="1006"/>
      <c r="I242" s="1006"/>
      <c r="J242" s="1006"/>
      <c r="K242" s="1007"/>
      <c r="L242" s="715"/>
      <c r="M242" s="715"/>
      <c r="N242" s="715"/>
      <c r="O242" s="715"/>
      <c r="P242" s="715"/>
      <c r="Q242" s="715"/>
      <c r="R242" s="715"/>
      <c r="S242" s="716"/>
      <c r="T242" s="717"/>
      <c r="U242" s="720">
        <f t="shared" si="77"/>
        <v>0</v>
      </c>
      <c r="V242" s="721">
        <f t="shared" si="78"/>
        <v>0</v>
      </c>
      <c r="W242" s="722">
        <f t="shared" si="79"/>
        <v>0</v>
      </c>
      <c r="X242" s="442"/>
      <c r="Y242" s="442"/>
      <c r="Z242" s="442"/>
      <c r="AA242" s="442"/>
      <c r="AB242" s="442"/>
      <c r="AC242" s="442"/>
      <c r="AD242" s="442"/>
      <c r="AE242" s="442"/>
      <c r="AF242" s="442"/>
      <c r="AG242" s="442"/>
      <c r="AH242" s="442"/>
      <c r="AI242" s="442"/>
      <c r="AJ242" s="442"/>
      <c r="AK242" s="442"/>
      <c r="AL242" s="442"/>
      <c r="AM242" s="442"/>
      <c r="AN242" s="442"/>
      <c r="AO242" s="442"/>
      <c r="AP242" s="442"/>
      <c r="AQ242" s="442"/>
      <c r="AR242" s="442"/>
      <c r="AS242" s="442"/>
      <c r="AT242" s="442"/>
      <c r="AU242" s="442"/>
      <c r="AV242" s="442"/>
      <c r="AW242" s="442"/>
      <c r="AX242" s="442"/>
      <c r="AY242" s="442"/>
      <c r="AZ242" s="442"/>
    </row>
    <row r="243" spans="2:52" ht="20.100000000000001" hidden="1" customHeight="1" outlineLevel="1">
      <c r="B243" s="434"/>
      <c r="C243" s="1002"/>
      <c r="D243" s="1003"/>
      <c r="E243" s="1003"/>
      <c r="F243" s="1004"/>
      <c r="G243" s="1005"/>
      <c r="H243" s="1006"/>
      <c r="I243" s="1006"/>
      <c r="J243" s="1006"/>
      <c r="K243" s="1007"/>
      <c r="L243" s="715"/>
      <c r="M243" s="715"/>
      <c r="N243" s="715"/>
      <c r="O243" s="715"/>
      <c r="P243" s="715"/>
      <c r="Q243" s="715"/>
      <c r="R243" s="715"/>
      <c r="S243" s="716"/>
      <c r="T243" s="717"/>
      <c r="U243" s="720">
        <f t="shared" si="77"/>
        <v>0</v>
      </c>
      <c r="V243" s="721">
        <f t="shared" si="78"/>
        <v>0</v>
      </c>
      <c r="W243" s="722">
        <f t="shared" si="79"/>
        <v>0</v>
      </c>
      <c r="X243" s="442"/>
      <c r="Y243" s="442"/>
      <c r="Z243" s="442"/>
      <c r="AA243" s="442"/>
      <c r="AB243" s="442"/>
      <c r="AC243" s="442"/>
      <c r="AD243" s="442"/>
      <c r="AE243" s="442"/>
      <c r="AF243" s="442"/>
      <c r="AG243" s="442"/>
      <c r="AH243" s="442"/>
      <c r="AI243" s="442"/>
      <c r="AJ243" s="442"/>
      <c r="AK243" s="442"/>
      <c r="AL243" s="442"/>
      <c r="AM243" s="442"/>
      <c r="AN243" s="442"/>
      <c r="AO243" s="442"/>
      <c r="AP243" s="442"/>
      <c r="AQ243" s="442"/>
      <c r="AR243" s="442"/>
      <c r="AS243" s="442"/>
      <c r="AT243" s="442"/>
      <c r="AU243" s="442"/>
      <c r="AV243" s="442"/>
      <c r="AW243" s="442"/>
      <c r="AX243" s="442"/>
      <c r="AY243" s="442"/>
      <c r="AZ243" s="442"/>
    </row>
    <row r="244" spans="2:52" ht="20.100000000000001" hidden="1" customHeight="1" outlineLevel="1">
      <c r="B244" s="434"/>
      <c r="C244" s="1002"/>
      <c r="D244" s="1003"/>
      <c r="E244" s="1003"/>
      <c r="F244" s="1004"/>
      <c r="G244" s="1005"/>
      <c r="H244" s="1006"/>
      <c r="I244" s="1006"/>
      <c r="J244" s="1006"/>
      <c r="K244" s="1007"/>
      <c r="L244" s="715"/>
      <c r="M244" s="715"/>
      <c r="N244" s="715"/>
      <c r="O244" s="715"/>
      <c r="P244" s="715"/>
      <c r="Q244" s="715"/>
      <c r="R244" s="715"/>
      <c r="S244" s="716"/>
      <c r="T244" s="717"/>
      <c r="U244" s="720">
        <f t="shared" si="77"/>
        <v>0</v>
      </c>
      <c r="V244" s="721">
        <f t="shared" si="78"/>
        <v>0</v>
      </c>
      <c r="W244" s="722">
        <f t="shared" si="79"/>
        <v>0</v>
      </c>
      <c r="X244" s="442"/>
      <c r="Y244" s="442"/>
      <c r="Z244" s="442"/>
      <c r="AA244" s="442"/>
      <c r="AB244" s="442"/>
      <c r="AC244" s="442"/>
      <c r="AD244" s="442"/>
      <c r="AE244" s="442"/>
      <c r="AF244" s="442"/>
      <c r="AG244" s="442"/>
      <c r="AH244" s="442"/>
      <c r="AI244" s="442"/>
      <c r="AJ244" s="442"/>
      <c r="AK244" s="442"/>
      <c r="AL244" s="442"/>
      <c r="AM244" s="442"/>
      <c r="AN244" s="442"/>
      <c r="AO244" s="442"/>
      <c r="AP244" s="442"/>
      <c r="AQ244" s="442"/>
      <c r="AR244" s="442"/>
      <c r="AS244" s="442"/>
      <c r="AT244" s="442"/>
      <c r="AU244" s="442"/>
      <c r="AV244" s="442"/>
      <c r="AW244" s="442"/>
      <c r="AX244" s="442"/>
      <c r="AY244" s="442"/>
      <c r="AZ244" s="442"/>
    </row>
    <row r="245" spans="2:52" ht="20.100000000000001" hidden="1" customHeight="1" outlineLevel="1">
      <c r="B245" s="434"/>
      <c r="C245" s="1002"/>
      <c r="D245" s="1003"/>
      <c r="E245" s="1003"/>
      <c r="F245" s="1004"/>
      <c r="G245" s="1005"/>
      <c r="H245" s="1006"/>
      <c r="I245" s="1006"/>
      <c r="J245" s="1006"/>
      <c r="K245" s="1007"/>
      <c r="L245" s="715"/>
      <c r="M245" s="715"/>
      <c r="N245" s="715"/>
      <c r="O245" s="715"/>
      <c r="P245" s="715"/>
      <c r="Q245" s="715"/>
      <c r="R245" s="715"/>
      <c r="S245" s="716"/>
      <c r="T245" s="717"/>
      <c r="U245" s="720">
        <f t="shared" si="77"/>
        <v>0</v>
      </c>
      <c r="V245" s="721">
        <f t="shared" si="78"/>
        <v>0</v>
      </c>
      <c r="W245" s="722">
        <f t="shared" si="79"/>
        <v>0</v>
      </c>
      <c r="X245" s="442"/>
      <c r="Y245" s="442"/>
      <c r="Z245" s="442"/>
      <c r="AA245" s="442"/>
      <c r="AB245" s="442"/>
      <c r="AC245" s="442"/>
      <c r="AD245" s="442"/>
      <c r="AE245" s="442"/>
      <c r="AF245" s="442"/>
      <c r="AG245" s="442"/>
      <c r="AH245" s="442"/>
      <c r="AI245" s="442"/>
      <c r="AJ245" s="442"/>
      <c r="AK245" s="442"/>
      <c r="AL245" s="442"/>
      <c r="AM245" s="442"/>
      <c r="AN245" s="442"/>
      <c r="AO245" s="442"/>
      <c r="AP245" s="442"/>
      <c r="AQ245" s="442"/>
      <c r="AR245" s="442"/>
      <c r="AS245" s="442"/>
      <c r="AT245" s="442"/>
      <c r="AU245" s="442"/>
      <c r="AV245" s="442"/>
      <c r="AW245" s="442"/>
      <c r="AX245" s="442"/>
      <c r="AY245" s="442"/>
      <c r="AZ245" s="442"/>
    </row>
    <row r="246" spans="2:52" ht="20.100000000000001" hidden="1" customHeight="1" outlineLevel="1">
      <c r="B246" s="434"/>
      <c r="C246" s="1002"/>
      <c r="D246" s="1003"/>
      <c r="E246" s="1003"/>
      <c r="F246" s="1004"/>
      <c r="G246" s="1005"/>
      <c r="H246" s="1006"/>
      <c r="I246" s="1006"/>
      <c r="J246" s="1006"/>
      <c r="K246" s="1007"/>
      <c r="L246" s="715"/>
      <c r="M246" s="715"/>
      <c r="N246" s="715"/>
      <c r="O246" s="715"/>
      <c r="P246" s="715"/>
      <c r="Q246" s="715"/>
      <c r="R246" s="715"/>
      <c r="S246" s="716"/>
      <c r="T246" s="717"/>
      <c r="U246" s="720">
        <f t="shared" si="77"/>
        <v>0</v>
      </c>
      <c r="V246" s="721">
        <f t="shared" si="78"/>
        <v>0</v>
      </c>
      <c r="W246" s="722">
        <f t="shared" si="79"/>
        <v>0</v>
      </c>
      <c r="X246" s="442"/>
      <c r="Y246" s="442"/>
      <c r="Z246" s="442"/>
      <c r="AA246" s="442"/>
      <c r="AB246" s="442"/>
      <c r="AC246" s="442"/>
      <c r="AD246" s="442"/>
      <c r="AE246" s="442"/>
      <c r="AF246" s="442"/>
      <c r="AG246" s="442"/>
      <c r="AH246" s="442"/>
      <c r="AI246" s="442"/>
      <c r="AJ246" s="442"/>
      <c r="AK246" s="442"/>
      <c r="AL246" s="442"/>
      <c r="AM246" s="442"/>
      <c r="AN246" s="442"/>
      <c r="AO246" s="442"/>
      <c r="AP246" s="442"/>
      <c r="AQ246" s="442"/>
      <c r="AR246" s="442"/>
      <c r="AS246" s="442"/>
      <c r="AT246" s="442"/>
      <c r="AU246" s="442"/>
      <c r="AV246" s="442"/>
      <c r="AW246" s="442"/>
      <c r="AX246" s="442"/>
      <c r="AY246" s="442"/>
      <c r="AZ246" s="442"/>
    </row>
    <row r="247" spans="2:52" ht="20.100000000000001" hidden="1" customHeight="1" outlineLevel="1">
      <c r="B247" s="434"/>
      <c r="C247" s="1002"/>
      <c r="D247" s="1003"/>
      <c r="E247" s="1003"/>
      <c r="F247" s="1004"/>
      <c r="G247" s="1005"/>
      <c r="H247" s="1006"/>
      <c r="I247" s="1006"/>
      <c r="J247" s="1006"/>
      <c r="K247" s="1007"/>
      <c r="L247" s="715"/>
      <c r="M247" s="715"/>
      <c r="N247" s="715"/>
      <c r="O247" s="715"/>
      <c r="P247" s="715"/>
      <c r="Q247" s="715"/>
      <c r="R247" s="715"/>
      <c r="S247" s="716"/>
      <c r="T247" s="717"/>
      <c r="U247" s="720">
        <f t="shared" si="77"/>
        <v>0</v>
      </c>
      <c r="V247" s="721">
        <f t="shared" si="78"/>
        <v>0</v>
      </c>
      <c r="W247" s="722">
        <f t="shared" si="79"/>
        <v>0</v>
      </c>
      <c r="X247" s="442"/>
      <c r="Y247" s="442"/>
      <c r="Z247" s="442"/>
      <c r="AA247" s="442"/>
      <c r="AB247" s="442"/>
      <c r="AC247" s="442"/>
      <c r="AD247" s="442"/>
      <c r="AE247" s="442"/>
      <c r="AF247" s="442"/>
      <c r="AG247" s="442"/>
      <c r="AH247" s="442"/>
      <c r="AI247" s="442"/>
      <c r="AJ247" s="442"/>
      <c r="AK247" s="442"/>
      <c r="AL247" s="442"/>
      <c r="AM247" s="442"/>
      <c r="AN247" s="442"/>
      <c r="AO247" s="442"/>
      <c r="AP247" s="442"/>
      <c r="AQ247" s="442"/>
      <c r="AR247" s="442"/>
      <c r="AS247" s="442"/>
      <c r="AT247" s="442"/>
      <c r="AU247" s="442"/>
      <c r="AV247" s="442"/>
      <c r="AW247" s="442"/>
      <c r="AX247" s="442"/>
      <c r="AY247" s="442"/>
      <c r="AZ247" s="442"/>
    </row>
    <row r="248" spans="2:52" ht="20.100000000000001" hidden="1" customHeight="1" outlineLevel="1">
      <c r="B248" s="434"/>
      <c r="C248" s="1002"/>
      <c r="D248" s="1003"/>
      <c r="E248" s="1003"/>
      <c r="F248" s="1004"/>
      <c r="G248" s="1005"/>
      <c r="H248" s="1006"/>
      <c r="I248" s="1006"/>
      <c r="J248" s="1006"/>
      <c r="K248" s="1007"/>
      <c r="L248" s="715"/>
      <c r="M248" s="715"/>
      <c r="N248" s="715"/>
      <c r="O248" s="715"/>
      <c r="P248" s="715"/>
      <c r="Q248" s="715"/>
      <c r="R248" s="715"/>
      <c r="S248" s="716"/>
      <c r="T248" s="717"/>
      <c r="U248" s="720">
        <f t="shared" si="77"/>
        <v>0</v>
      </c>
      <c r="V248" s="721">
        <f t="shared" si="78"/>
        <v>0</v>
      </c>
      <c r="W248" s="722">
        <f t="shared" si="79"/>
        <v>0</v>
      </c>
      <c r="X248" s="442"/>
      <c r="Y248" s="442"/>
      <c r="Z248" s="442"/>
      <c r="AA248" s="442"/>
      <c r="AB248" s="442"/>
      <c r="AC248" s="442"/>
      <c r="AD248" s="442"/>
      <c r="AE248" s="442"/>
      <c r="AF248" s="442"/>
      <c r="AG248" s="442"/>
      <c r="AH248" s="442"/>
      <c r="AI248" s="442"/>
      <c r="AJ248" s="442"/>
      <c r="AK248" s="442"/>
      <c r="AL248" s="442"/>
      <c r="AM248" s="442"/>
      <c r="AN248" s="442"/>
      <c r="AO248" s="442"/>
      <c r="AP248" s="442"/>
      <c r="AQ248" s="442"/>
      <c r="AR248" s="442"/>
      <c r="AS248" s="442"/>
      <c r="AT248" s="442"/>
      <c r="AU248" s="442"/>
      <c r="AV248" s="442"/>
      <c r="AW248" s="442"/>
      <c r="AX248" s="442"/>
      <c r="AY248" s="442"/>
      <c r="AZ248" s="442"/>
    </row>
    <row r="249" spans="2:52" ht="20.100000000000001" hidden="1" customHeight="1" outlineLevel="1">
      <c r="B249" s="434"/>
      <c r="C249" s="1002"/>
      <c r="D249" s="1003"/>
      <c r="E249" s="1003"/>
      <c r="F249" s="1004"/>
      <c r="G249" s="1005"/>
      <c r="H249" s="1006"/>
      <c r="I249" s="1006"/>
      <c r="J249" s="1006"/>
      <c r="K249" s="1007"/>
      <c r="L249" s="715"/>
      <c r="M249" s="715"/>
      <c r="N249" s="715"/>
      <c r="O249" s="715"/>
      <c r="P249" s="715"/>
      <c r="Q249" s="715"/>
      <c r="R249" s="715"/>
      <c r="S249" s="716"/>
      <c r="T249" s="717"/>
      <c r="U249" s="720">
        <f t="shared" si="77"/>
        <v>0</v>
      </c>
      <c r="V249" s="721">
        <f t="shared" si="78"/>
        <v>0</v>
      </c>
      <c r="W249" s="722">
        <f t="shared" si="79"/>
        <v>0</v>
      </c>
      <c r="X249" s="442"/>
      <c r="Y249" s="442"/>
      <c r="Z249" s="442"/>
      <c r="AA249" s="442"/>
      <c r="AB249" s="442"/>
      <c r="AC249" s="442"/>
      <c r="AD249" s="442"/>
      <c r="AE249" s="442"/>
      <c r="AF249" s="442"/>
      <c r="AG249" s="442"/>
      <c r="AH249" s="442"/>
      <c r="AI249" s="442"/>
      <c r="AJ249" s="442"/>
      <c r="AK249" s="442"/>
      <c r="AL249" s="442"/>
      <c r="AM249" s="442"/>
      <c r="AN249" s="442"/>
      <c r="AO249" s="442"/>
      <c r="AP249" s="442"/>
      <c r="AQ249" s="442"/>
      <c r="AR249" s="442"/>
      <c r="AS249" s="442"/>
      <c r="AT249" s="442"/>
      <c r="AU249" s="442"/>
      <c r="AV249" s="442"/>
      <c r="AW249" s="442"/>
      <c r="AX249" s="442"/>
      <c r="AY249" s="442"/>
      <c r="AZ249" s="442"/>
    </row>
    <row r="250" spans="2:52" ht="20.100000000000001" hidden="1" customHeight="1" outlineLevel="1">
      <c r="B250" s="434"/>
      <c r="C250" s="1002"/>
      <c r="D250" s="1003"/>
      <c r="E250" s="1003"/>
      <c r="F250" s="1004"/>
      <c r="G250" s="1005"/>
      <c r="H250" s="1006"/>
      <c r="I250" s="1006"/>
      <c r="J250" s="1006"/>
      <c r="K250" s="1007"/>
      <c r="L250" s="715"/>
      <c r="M250" s="715"/>
      <c r="N250" s="715"/>
      <c r="O250" s="715"/>
      <c r="P250" s="715"/>
      <c r="Q250" s="715"/>
      <c r="R250" s="715"/>
      <c r="S250" s="716"/>
      <c r="T250" s="717"/>
      <c r="U250" s="720">
        <f t="shared" si="77"/>
        <v>0</v>
      </c>
      <c r="V250" s="721">
        <f t="shared" si="78"/>
        <v>0</v>
      </c>
      <c r="W250" s="722">
        <f t="shared" si="79"/>
        <v>0</v>
      </c>
      <c r="X250" s="442"/>
      <c r="Y250" s="442"/>
      <c r="Z250" s="442"/>
      <c r="AA250" s="442"/>
      <c r="AB250" s="442"/>
      <c r="AC250" s="442"/>
      <c r="AD250" s="442"/>
      <c r="AE250" s="442"/>
      <c r="AF250" s="442"/>
      <c r="AG250" s="442"/>
      <c r="AH250" s="442"/>
      <c r="AI250" s="442"/>
      <c r="AJ250" s="442"/>
      <c r="AK250" s="442"/>
      <c r="AL250" s="442"/>
      <c r="AM250" s="442"/>
      <c r="AN250" s="442"/>
      <c r="AO250" s="442"/>
      <c r="AP250" s="442"/>
      <c r="AQ250" s="442"/>
      <c r="AR250" s="442"/>
      <c r="AS250" s="442"/>
      <c r="AT250" s="442"/>
      <c r="AU250" s="442"/>
      <c r="AV250" s="442"/>
      <c r="AW250" s="442"/>
      <c r="AX250" s="442"/>
      <c r="AY250" s="442"/>
      <c r="AZ250" s="442"/>
    </row>
    <row r="251" spans="2:52" ht="20.100000000000001" hidden="1" customHeight="1" outlineLevel="1">
      <c r="B251" s="434"/>
      <c r="C251" s="1002"/>
      <c r="D251" s="1003"/>
      <c r="E251" s="1003"/>
      <c r="F251" s="1004"/>
      <c r="G251" s="1005"/>
      <c r="H251" s="1006"/>
      <c r="I251" s="1006"/>
      <c r="J251" s="1006"/>
      <c r="K251" s="1007"/>
      <c r="L251" s="715"/>
      <c r="M251" s="715"/>
      <c r="N251" s="715"/>
      <c r="O251" s="715"/>
      <c r="P251" s="715"/>
      <c r="Q251" s="715"/>
      <c r="R251" s="715"/>
      <c r="S251" s="716"/>
      <c r="T251" s="717"/>
      <c r="U251" s="720">
        <f t="shared" si="77"/>
        <v>0</v>
      </c>
      <c r="V251" s="721">
        <f t="shared" si="78"/>
        <v>0</v>
      </c>
      <c r="W251" s="722">
        <f t="shared" si="79"/>
        <v>0</v>
      </c>
      <c r="X251" s="442"/>
      <c r="Y251" s="442"/>
      <c r="Z251" s="442"/>
      <c r="AA251" s="442"/>
      <c r="AB251" s="442"/>
      <c r="AC251" s="442"/>
      <c r="AD251" s="442"/>
      <c r="AE251" s="442"/>
      <c r="AF251" s="442"/>
      <c r="AG251" s="442"/>
      <c r="AH251" s="442"/>
      <c r="AI251" s="442"/>
      <c r="AJ251" s="442"/>
      <c r="AK251" s="442"/>
      <c r="AL251" s="442"/>
      <c r="AM251" s="442"/>
      <c r="AN251" s="442"/>
      <c r="AO251" s="442"/>
      <c r="AP251" s="442"/>
      <c r="AQ251" s="442"/>
      <c r="AR251" s="442"/>
      <c r="AS251" s="442"/>
      <c r="AT251" s="442"/>
      <c r="AU251" s="442"/>
      <c r="AV251" s="442"/>
      <c r="AW251" s="442"/>
      <c r="AX251" s="442"/>
      <c r="AY251" s="442"/>
      <c r="AZ251" s="442"/>
    </row>
    <row r="252" spans="2:52" s="19" customFormat="1" ht="9.9499999999999993" hidden="1" customHeight="1" outlineLevel="1">
      <c r="B252" s="435"/>
      <c r="C252" s="437"/>
      <c r="D252" s="437"/>
      <c r="E252" s="437"/>
      <c r="F252" s="437"/>
      <c r="G252" s="666"/>
      <c r="H252" s="666"/>
      <c r="I252" s="666"/>
      <c r="J252" s="666"/>
      <c r="K252" s="666"/>
      <c r="L252" s="438"/>
      <c r="M252" s="438"/>
      <c r="N252" s="438"/>
      <c r="O252" s="438"/>
      <c r="P252" s="438"/>
      <c r="Q252" s="438"/>
      <c r="R252" s="438"/>
      <c r="S252" s="438"/>
      <c r="T252" s="439"/>
      <c r="U252" s="439"/>
      <c r="V252" s="439"/>
      <c r="W252" s="667"/>
      <c r="X252" s="668"/>
      <c r="Y252" s="668"/>
      <c r="Z252" s="668"/>
      <c r="AA252" s="668"/>
      <c r="AB252" s="668"/>
      <c r="AC252" s="668"/>
      <c r="AD252" s="668"/>
      <c r="AE252" s="668"/>
      <c r="AF252" s="668"/>
      <c r="AG252" s="668"/>
      <c r="AH252" s="668"/>
      <c r="AI252" s="668"/>
      <c r="AJ252" s="668"/>
      <c r="AK252" s="668"/>
      <c r="AL252" s="668"/>
      <c r="AM252" s="668"/>
      <c r="AN252" s="668"/>
      <c r="AO252" s="668"/>
      <c r="AP252" s="668"/>
      <c r="AQ252" s="668"/>
      <c r="AR252" s="668"/>
      <c r="AS252" s="668"/>
      <c r="AT252" s="668"/>
      <c r="AU252" s="668"/>
      <c r="AV252" s="668"/>
      <c r="AW252" s="668"/>
      <c r="AX252" s="668"/>
      <c r="AY252" s="668"/>
      <c r="AZ252" s="668"/>
    </row>
    <row r="253" spans="2:52" ht="20.100000000000001" customHeight="1" collapsed="1">
      <c r="B253" s="32">
        <f>B241+1</f>
        <v>21</v>
      </c>
      <c r="C253" s="1013"/>
      <c r="D253" s="1014"/>
      <c r="E253" s="1014"/>
      <c r="F253" s="1015"/>
      <c r="G253" s="1016"/>
      <c r="H253" s="1017"/>
      <c r="I253" s="1017"/>
      <c r="J253" s="1017"/>
      <c r="K253" s="1018"/>
      <c r="L253" s="701">
        <f t="shared" ref="L253:R253" si="80">SUM(L254:L263)</f>
        <v>0</v>
      </c>
      <c r="M253" s="702">
        <f t="shared" si="80"/>
        <v>0</v>
      </c>
      <c r="N253" s="703">
        <f t="shared" si="80"/>
        <v>0</v>
      </c>
      <c r="O253" s="703">
        <f t="shared" si="80"/>
        <v>0</v>
      </c>
      <c r="P253" s="702">
        <f t="shared" si="80"/>
        <v>0</v>
      </c>
      <c r="Q253" s="704">
        <f t="shared" si="80"/>
        <v>0</v>
      </c>
      <c r="R253" s="701">
        <f t="shared" si="80"/>
        <v>0</v>
      </c>
      <c r="S253" s="705">
        <v>1</v>
      </c>
      <c r="T253" s="706">
        <f>(S254*T254)+(S255*T255)+(S256*T256)+(S257*T257)+(S258*T258)+(S259*T259)+(S260*T260)+(S261*T261)+(S262*T262)+(S263*T263)</f>
        <v>0</v>
      </c>
      <c r="U253" s="665">
        <f t="shared" ref="U253:U263" si="81">S253*T253*(1+MGKZ)*(1+Gewinn)*(1+Sicherheit)</f>
        <v>0</v>
      </c>
      <c r="V253" s="643">
        <f t="shared" ref="V253:V263" si="82">R253*Fertigung</f>
        <v>0</v>
      </c>
      <c r="W253" s="50">
        <f t="shared" ref="W253:W263" si="83">L253*$E$6+M253*$M$6+N253*$M$7+O253*$M$8+P253*$E$7+Q253*$M$9+U253+V253</f>
        <v>0</v>
      </c>
      <c r="X253" s="442"/>
      <c r="Y253" s="442"/>
      <c r="Z253" s="442"/>
      <c r="AA253" s="442"/>
      <c r="AB253" s="442"/>
      <c r="AC253" s="442"/>
      <c r="AD253" s="442"/>
      <c r="AE253" s="442"/>
      <c r="AF253" s="442"/>
      <c r="AG253" s="442"/>
      <c r="AH253" s="442"/>
      <c r="AI253" s="442"/>
      <c r="AJ253" s="442"/>
      <c r="AK253" s="442"/>
      <c r="AL253" s="442"/>
      <c r="AM253" s="442"/>
      <c r="AN253" s="442"/>
      <c r="AO253" s="442"/>
      <c r="AP253" s="442"/>
      <c r="AQ253" s="442"/>
      <c r="AR253" s="442"/>
      <c r="AS253" s="442"/>
      <c r="AT253" s="442"/>
      <c r="AU253" s="442"/>
      <c r="AV253" s="442"/>
      <c r="AW253" s="442"/>
      <c r="AX253" s="442"/>
      <c r="AY253" s="442"/>
      <c r="AZ253" s="442"/>
    </row>
    <row r="254" spans="2:52" ht="20.100000000000001" hidden="1" customHeight="1" outlineLevel="1">
      <c r="B254" s="433"/>
      <c r="C254" s="1002"/>
      <c r="D254" s="1003"/>
      <c r="E254" s="1003"/>
      <c r="F254" s="1004"/>
      <c r="G254" s="1005"/>
      <c r="H254" s="1006"/>
      <c r="I254" s="1006"/>
      <c r="J254" s="1006"/>
      <c r="K254" s="1007"/>
      <c r="L254" s="715"/>
      <c r="M254" s="715"/>
      <c r="N254" s="715"/>
      <c r="O254" s="715"/>
      <c r="P254" s="715"/>
      <c r="Q254" s="715"/>
      <c r="R254" s="715"/>
      <c r="S254" s="716"/>
      <c r="T254" s="717"/>
      <c r="U254" s="720">
        <f t="shared" si="81"/>
        <v>0</v>
      </c>
      <c r="V254" s="721">
        <f t="shared" si="82"/>
        <v>0</v>
      </c>
      <c r="W254" s="722">
        <f t="shared" si="83"/>
        <v>0</v>
      </c>
      <c r="X254" s="442"/>
      <c r="Y254" s="442"/>
      <c r="Z254" s="442"/>
      <c r="AA254" s="442"/>
      <c r="AB254" s="442"/>
      <c r="AC254" s="442"/>
      <c r="AD254" s="442"/>
      <c r="AE254" s="442"/>
      <c r="AF254" s="442"/>
      <c r="AG254" s="442"/>
      <c r="AH254" s="442"/>
      <c r="AI254" s="442"/>
      <c r="AJ254" s="442"/>
      <c r="AK254" s="442"/>
      <c r="AL254" s="442"/>
      <c r="AM254" s="442"/>
      <c r="AN254" s="442"/>
      <c r="AO254" s="442"/>
      <c r="AP254" s="442"/>
      <c r="AQ254" s="442"/>
      <c r="AR254" s="442"/>
      <c r="AS254" s="442"/>
      <c r="AT254" s="442"/>
      <c r="AU254" s="442"/>
      <c r="AV254" s="442"/>
      <c r="AW254" s="442"/>
      <c r="AX254" s="442"/>
      <c r="AY254" s="442"/>
      <c r="AZ254" s="442"/>
    </row>
    <row r="255" spans="2:52" ht="20.100000000000001" hidden="1" customHeight="1" outlineLevel="1">
      <c r="B255" s="434"/>
      <c r="C255" s="1002"/>
      <c r="D255" s="1003"/>
      <c r="E255" s="1003"/>
      <c r="F255" s="1004"/>
      <c r="G255" s="1005"/>
      <c r="H255" s="1006"/>
      <c r="I255" s="1006"/>
      <c r="J255" s="1006"/>
      <c r="K255" s="1007"/>
      <c r="L255" s="715"/>
      <c r="M255" s="715"/>
      <c r="N255" s="715"/>
      <c r="O255" s="715"/>
      <c r="P255" s="715"/>
      <c r="Q255" s="715"/>
      <c r="R255" s="715"/>
      <c r="S255" s="716"/>
      <c r="T255" s="717"/>
      <c r="U255" s="720">
        <f t="shared" si="81"/>
        <v>0</v>
      </c>
      <c r="V255" s="721">
        <f t="shared" si="82"/>
        <v>0</v>
      </c>
      <c r="W255" s="722">
        <f t="shared" si="83"/>
        <v>0</v>
      </c>
      <c r="X255" s="442"/>
      <c r="Y255" s="442"/>
      <c r="Z255" s="442"/>
      <c r="AA255" s="442"/>
      <c r="AB255" s="442"/>
      <c r="AC255" s="442"/>
      <c r="AD255" s="442"/>
      <c r="AE255" s="442"/>
      <c r="AF255" s="442"/>
      <c r="AG255" s="442"/>
      <c r="AH255" s="442"/>
      <c r="AI255" s="442"/>
      <c r="AJ255" s="442"/>
      <c r="AK255" s="442"/>
      <c r="AL255" s="442"/>
      <c r="AM255" s="442"/>
      <c r="AN255" s="442"/>
      <c r="AO255" s="442"/>
      <c r="AP255" s="442"/>
      <c r="AQ255" s="442"/>
      <c r="AR255" s="442"/>
      <c r="AS255" s="442"/>
      <c r="AT255" s="442"/>
      <c r="AU255" s="442"/>
      <c r="AV255" s="442"/>
      <c r="AW255" s="442"/>
      <c r="AX255" s="442"/>
      <c r="AY255" s="442"/>
      <c r="AZ255" s="442"/>
    </row>
    <row r="256" spans="2:52" ht="20.100000000000001" hidden="1" customHeight="1" outlineLevel="1">
      <c r="B256" s="434"/>
      <c r="C256" s="1002"/>
      <c r="D256" s="1003"/>
      <c r="E256" s="1003"/>
      <c r="F256" s="1004"/>
      <c r="G256" s="1005"/>
      <c r="H256" s="1006"/>
      <c r="I256" s="1006"/>
      <c r="J256" s="1006"/>
      <c r="K256" s="1007"/>
      <c r="L256" s="715"/>
      <c r="M256" s="715"/>
      <c r="N256" s="715"/>
      <c r="O256" s="715"/>
      <c r="P256" s="715"/>
      <c r="Q256" s="715"/>
      <c r="R256" s="715"/>
      <c r="S256" s="716"/>
      <c r="T256" s="717"/>
      <c r="U256" s="720">
        <f t="shared" si="81"/>
        <v>0</v>
      </c>
      <c r="V256" s="721">
        <f t="shared" si="82"/>
        <v>0</v>
      </c>
      <c r="W256" s="722">
        <f t="shared" si="83"/>
        <v>0</v>
      </c>
      <c r="X256" s="442"/>
      <c r="Y256" s="442"/>
      <c r="Z256" s="442"/>
      <c r="AA256" s="442"/>
      <c r="AB256" s="442"/>
      <c r="AC256" s="442"/>
      <c r="AD256" s="442"/>
      <c r="AE256" s="442"/>
      <c r="AF256" s="442"/>
      <c r="AG256" s="442"/>
      <c r="AH256" s="442"/>
      <c r="AI256" s="442"/>
      <c r="AJ256" s="442"/>
      <c r="AK256" s="442"/>
      <c r="AL256" s="442"/>
      <c r="AM256" s="442"/>
      <c r="AN256" s="442"/>
      <c r="AO256" s="442"/>
      <c r="AP256" s="442"/>
      <c r="AQ256" s="442"/>
      <c r="AR256" s="442"/>
      <c r="AS256" s="442"/>
      <c r="AT256" s="442"/>
      <c r="AU256" s="442"/>
      <c r="AV256" s="442"/>
      <c r="AW256" s="442"/>
      <c r="AX256" s="442"/>
      <c r="AY256" s="442"/>
      <c r="AZ256" s="442"/>
    </row>
    <row r="257" spans="2:52" ht="20.100000000000001" hidden="1" customHeight="1" outlineLevel="1">
      <c r="B257" s="434"/>
      <c r="C257" s="1002"/>
      <c r="D257" s="1003"/>
      <c r="E257" s="1003"/>
      <c r="F257" s="1004"/>
      <c r="G257" s="1005"/>
      <c r="H257" s="1006"/>
      <c r="I257" s="1006"/>
      <c r="J257" s="1006"/>
      <c r="K257" s="1007"/>
      <c r="L257" s="715"/>
      <c r="M257" s="715"/>
      <c r="N257" s="715"/>
      <c r="O257" s="715"/>
      <c r="P257" s="715"/>
      <c r="Q257" s="715"/>
      <c r="R257" s="715"/>
      <c r="S257" s="716"/>
      <c r="T257" s="717"/>
      <c r="U257" s="720">
        <f t="shared" si="81"/>
        <v>0</v>
      </c>
      <c r="V257" s="721">
        <f t="shared" si="82"/>
        <v>0</v>
      </c>
      <c r="W257" s="722">
        <f t="shared" si="83"/>
        <v>0</v>
      </c>
      <c r="X257" s="442"/>
      <c r="Y257" s="442"/>
      <c r="Z257" s="442"/>
      <c r="AA257" s="442"/>
      <c r="AB257" s="442"/>
      <c r="AC257" s="442"/>
      <c r="AD257" s="442"/>
      <c r="AE257" s="442"/>
      <c r="AF257" s="442"/>
      <c r="AG257" s="442"/>
      <c r="AH257" s="442"/>
      <c r="AI257" s="442"/>
      <c r="AJ257" s="442"/>
      <c r="AK257" s="442"/>
      <c r="AL257" s="442"/>
      <c r="AM257" s="442"/>
      <c r="AN257" s="442"/>
      <c r="AO257" s="442"/>
      <c r="AP257" s="442"/>
      <c r="AQ257" s="442"/>
      <c r="AR257" s="442"/>
      <c r="AS257" s="442"/>
      <c r="AT257" s="442"/>
      <c r="AU257" s="442"/>
      <c r="AV257" s="442"/>
      <c r="AW257" s="442"/>
      <c r="AX257" s="442"/>
      <c r="AY257" s="442"/>
      <c r="AZ257" s="442"/>
    </row>
    <row r="258" spans="2:52" ht="20.100000000000001" hidden="1" customHeight="1" outlineLevel="1">
      <c r="B258" s="434"/>
      <c r="C258" s="1002"/>
      <c r="D258" s="1003"/>
      <c r="E258" s="1003"/>
      <c r="F258" s="1004"/>
      <c r="G258" s="1005"/>
      <c r="H258" s="1006"/>
      <c r="I258" s="1006"/>
      <c r="J258" s="1006"/>
      <c r="K258" s="1007"/>
      <c r="L258" s="715"/>
      <c r="M258" s="715"/>
      <c r="N258" s="715"/>
      <c r="O258" s="715"/>
      <c r="P258" s="715"/>
      <c r="Q258" s="715"/>
      <c r="R258" s="715"/>
      <c r="S258" s="716"/>
      <c r="T258" s="717"/>
      <c r="U258" s="720">
        <f t="shared" si="81"/>
        <v>0</v>
      </c>
      <c r="V258" s="721">
        <f t="shared" si="82"/>
        <v>0</v>
      </c>
      <c r="W258" s="722">
        <f t="shared" si="83"/>
        <v>0</v>
      </c>
      <c r="X258" s="442"/>
      <c r="Y258" s="442"/>
      <c r="Z258" s="442"/>
      <c r="AA258" s="442"/>
      <c r="AB258" s="442"/>
      <c r="AC258" s="442"/>
      <c r="AD258" s="442"/>
      <c r="AE258" s="442"/>
      <c r="AF258" s="442"/>
      <c r="AG258" s="442"/>
      <c r="AH258" s="442"/>
      <c r="AI258" s="442"/>
      <c r="AJ258" s="442"/>
      <c r="AK258" s="442"/>
      <c r="AL258" s="442"/>
      <c r="AM258" s="442"/>
      <c r="AN258" s="442"/>
      <c r="AO258" s="442"/>
      <c r="AP258" s="442"/>
      <c r="AQ258" s="442"/>
      <c r="AR258" s="442"/>
      <c r="AS258" s="442"/>
      <c r="AT258" s="442"/>
      <c r="AU258" s="442"/>
      <c r="AV258" s="442"/>
      <c r="AW258" s="442"/>
      <c r="AX258" s="442"/>
      <c r="AY258" s="442"/>
      <c r="AZ258" s="442"/>
    </row>
    <row r="259" spans="2:52" ht="20.100000000000001" hidden="1" customHeight="1" outlineLevel="1">
      <c r="B259" s="434"/>
      <c r="C259" s="1002"/>
      <c r="D259" s="1003"/>
      <c r="E259" s="1003"/>
      <c r="F259" s="1004"/>
      <c r="G259" s="1005"/>
      <c r="H259" s="1006"/>
      <c r="I259" s="1006"/>
      <c r="J259" s="1006"/>
      <c r="K259" s="1007"/>
      <c r="L259" s="715"/>
      <c r="M259" s="715"/>
      <c r="N259" s="715"/>
      <c r="O259" s="715"/>
      <c r="P259" s="715"/>
      <c r="Q259" s="715"/>
      <c r="R259" s="715"/>
      <c r="S259" s="716"/>
      <c r="T259" s="717"/>
      <c r="U259" s="720">
        <f t="shared" si="81"/>
        <v>0</v>
      </c>
      <c r="V259" s="721">
        <f t="shared" si="82"/>
        <v>0</v>
      </c>
      <c r="W259" s="722">
        <f t="shared" si="83"/>
        <v>0</v>
      </c>
      <c r="X259" s="442"/>
      <c r="Y259" s="442"/>
      <c r="Z259" s="442"/>
      <c r="AA259" s="442"/>
      <c r="AB259" s="442"/>
      <c r="AC259" s="442"/>
      <c r="AD259" s="442"/>
      <c r="AE259" s="442"/>
      <c r="AF259" s="442"/>
      <c r="AG259" s="442"/>
      <c r="AH259" s="442"/>
      <c r="AI259" s="442"/>
      <c r="AJ259" s="442"/>
      <c r="AK259" s="442"/>
      <c r="AL259" s="442"/>
      <c r="AM259" s="442"/>
      <c r="AN259" s="442"/>
      <c r="AO259" s="442"/>
      <c r="AP259" s="442"/>
      <c r="AQ259" s="442"/>
      <c r="AR259" s="442"/>
      <c r="AS259" s="442"/>
      <c r="AT259" s="442"/>
      <c r="AU259" s="442"/>
      <c r="AV259" s="442"/>
      <c r="AW259" s="442"/>
      <c r="AX259" s="442"/>
      <c r="AY259" s="442"/>
      <c r="AZ259" s="442"/>
    </row>
    <row r="260" spans="2:52" ht="20.100000000000001" hidden="1" customHeight="1" outlineLevel="1">
      <c r="B260" s="434"/>
      <c r="C260" s="1002"/>
      <c r="D260" s="1003"/>
      <c r="E260" s="1003"/>
      <c r="F260" s="1004"/>
      <c r="G260" s="1005"/>
      <c r="H260" s="1006"/>
      <c r="I260" s="1006"/>
      <c r="J260" s="1006"/>
      <c r="K260" s="1007"/>
      <c r="L260" s="715"/>
      <c r="M260" s="715"/>
      <c r="N260" s="715"/>
      <c r="O260" s="715"/>
      <c r="P260" s="715"/>
      <c r="Q260" s="715"/>
      <c r="R260" s="715"/>
      <c r="S260" s="716"/>
      <c r="T260" s="717"/>
      <c r="U260" s="720">
        <f t="shared" si="81"/>
        <v>0</v>
      </c>
      <c r="V260" s="721">
        <f t="shared" si="82"/>
        <v>0</v>
      </c>
      <c r="W260" s="722">
        <f t="shared" si="83"/>
        <v>0</v>
      </c>
      <c r="X260" s="442"/>
      <c r="Y260" s="442"/>
      <c r="Z260" s="442"/>
      <c r="AA260" s="442"/>
      <c r="AB260" s="442"/>
      <c r="AC260" s="442"/>
      <c r="AD260" s="442"/>
      <c r="AE260" s="442"/>
      <c r="AF260" s="442"/>
      <c r="AG260" s="442"/>
      <c r="AH260" s="442"/>
      <c r="AI260" s="442"/>
      <c r="AJ260" s="442"/>
      <c r="AK260" s="442"/>
      <c r="AL260" s="442"/>
      <c r="AM260" s="442"/>
      <c r="AN260" s="442"/>
      <c r="AO260" s="442"/>
      <c r="AP260" s="442"/>
      <c r="AQ260" s="442"/>
      <c r="AR260" s="442"/>
      <c r="AS260" s="442"/>
      <c r="AT260" s="442"/>
      <c r="AU260" s="442"/>
      <c r="AV260" s="442"/>
      <c r="AW260" s="442"/>
      <c r="AX260" s="442"/>
      <c r="AY260" s="442"/>
      <c r="AZ260" s="442"/>
    </row>
    <row r="261" spans="2:52" ht="20.100000000000001" hidden="1" customHeight="1" outlineLevel="1">
      <c r="B261" s="434"/>
      <c r="C261" s="1002"/>
      <c r="D261" s="1003"/>
      <c r="E261" s="1003"/>
      <c r="F261" s="1004"/>
      <c r="G261" s="1005"/>
      <c r="H261" s="1006"/>
      <c r="I261" s="1006"/>
      <c r="J261" s="1006"/>
      <c r="K261" s="1007"/>
      <c r="L261" s="715"/>
      <c r="M261" s="715"/>
      <c r="N261" s="715"/>
      <c r="O261" s="715"/>
      <c r="P261" s="715"/>
      <c r="Q261" s="715"/>
      <c r="R261" s="715"/>
      <c r="S261" s="716"/>
      <c r="T261" s="717"/>
      <c r="U261" s="720">
        <f t="shared" si="81"/>
        <v>0</v>
      </c>
      <c r="V261" s="721">
        <f t="shared" si="82"/>
        <v>0</v>
      </c>
      <c r="W261" s="722">
        <f t="shared" si="83"/>
        <v>0</v>
      </c>
      <c r="X261" s="442"/>
      <c r="Y261" s="442"/>
      <c r="Z261" s="442"/>
      <c r="AA261" s="442"/>
      <c r="AB261" s="442"/>
      <c r="AC261" s="442"/>
      <c r="AD261" s="442"/>
      <c r="AE261" s="442"/>
      <c r="AF261" s="442"/>
      <c r="AG261" s="442"/>
      <c r="AH261" s="442"/>
      <c r="AI261" s="442"/>
      <c r="AJ261" s="442"/>
      <c r="AK261" s="442"/>
      <c r="AL261" s="442"/>
      <c r="AM261" s="442"/>
      <c r="AN261" s="442"/>
      <c r="AO261" s="442"/>
      <c r="AP261" s="442"/>
      <c r="AQ261" s="442"/>
      <c r="AR261" s="442"/>
      <c r="AS261" s="442"/>
      <c r="AT261" s="442"/>
      <c r="AU261" s="442"/>
      <c r="AV261" s="442"/>
      <c r="AW261" s="442"/>
      <c r="AX261" s="442"/>
      <c r="AY261" s="442"/>
      <c r="AZ261" s="442"/>
    </row>
    <row r="262" spans="2:52" ht="20.100000000000001" hidden="1" customHeight="1" outlineLevel="1">
      <c r="B262" s="434"/>
      <c r="C262" s="1002"/>
      <c r="D262" s="1003"/>
      <c r="E262" s="1003"/>
      <c r="F262" s="1004"/>
      <c r="G262" s="1005"/>
      <c r="H262" s="1006"/>
      <c r="I262" s="1006"/>
      <c r="J262" s="1006"/>
      <c r="K262" s="1007"/>
      <c r="L262" s="715"/>
      <c r="M262" s="715"/>
      <c r="N262" s="715"/>
      <c r="O262" s="715"/>
      <c r="P262" s="715"/>
      <c r="Q262" s="715"/>
      <c r="R262" s="715"/>
      <c r="S262" s="716"/>
      <c r="T262" s="717"/>
      <c r="U262" s="720">
        <f t="shared" si="81"/>
        <v>0</v>
      </c>
      <c r="V262" s="721">
        <f t="shared" si="82"/>
        <v>0</v>
      </c>
      <c r="W262" s="722">
        <f t="shared" si="83"/>
        <v>0</v>
      </c>
      <c r="X262" s="442"/>
      <c r="Y262" s="442"/>
      <c r="Z262" s="442"/>
      <c r="AA262" s="442"/>
      <c r="AB262" s="442"/>
      <c r="AC262" s="442"/>
      <c r="AD262" s="442"/>
      <c r="AE262" s="442"/>
      <c r="AF262" s="442"/>
      <c r="AG262" s="442"/>
      <c r="AH262" s="442"/>
      <c r="AI262" s="442"/>
      <c r="AJ262" s="442"/>
      <c r="AK262" s="442"/>
      <c r="AL262" s="442"/>
      <c r="AM262" s="442"/>
      <c r="AN262" s="442"/>
      <c r="AO262" s="442"/>
      <c r="AP262" s="442"/>
      <c r="AQ262" s="442"/>
      <c r="AR262" s="442"/>
      <c r="AS262" s="442"/>
      <c r="AT262" s="442"/>
      <c r="AU262" s="442"/>
      <c r="AV262" s="442"/>
      <c r="AW262" s="442"/>
      <c r="AX262" s="442"/>
      <c r="AY262" s="442"/>
      <c r="AZ262" s="442"/>
    </row>
    <row r="263" spans="2:52" ht="20.100000000000001" hidden="1" customHeight="1" outlineLevel="1">
      <c r="B263" s="434"/>
      <c r="C263" s="1002"/>
      <c r="D263" s="1003"/>
      <c r="E263" s="1003"/>
      <c r="F263" s="1004"/>
      <c r="G263" s="1005"/>
      <c r="H263" s="1006"/>
      <c r="I263" s="1006"/>
      <c r="J263" s="1006"/>
      <c r="K263" s="1007"/>
      <c r="L263" s="715"/>
      <c r="M263" s="715"/>
      <c r="N263" s="715"/>
      <c r="O263" s="715"/>
      <c r="P263" s="715"/>
      <c r="Q263" s="715"/>
      <c r="R263" s="715"/>
      <c r="S263" s="716"/>
      <c r="T263" s="717"/>
      <c r="U263" s="720">
        <f t="shared" si="81"/>
        <v>0</v>
      </c>
      <c r="V263" s="721">
        <f t="shared" si="82"/>
        <v>0</v>
      </c>
      <c r="W263" s="722">
        <f t="shared" si="83"/>
        <v>0</v>
      </c>
      <c r="X263" s="442"/>
      <c r="Y263" s="442"/>
      <c r="Z263" s="442"/>
      <c r="AA263" s="442"/>
      <c r="AB263" s="442"/>
      <c r="AC263" s="442"/>
      <c r="AD263" s="442"/>
      <c r="AE263" s="442"/>
      <c r="AF263" s="442"/>
      <c r="AG263" s="442"/>
      <c r="AH263" s="442"/>
      <c r="AI263" s="442"/>
      <c r="AJ263" s="442"/>
      <c r="AK263" s="442"/>
      <c r="AL263" s="442"/>
      <c r="AM263" s="442"/>
      <c r="AN263" s="442"/>
      <c r="AO263" s="442"/>
      <c r="AP263" s="442"/>
      <c r="AQ263" s="442"/>
      <c r="AR263" s="442"/>
      <c r="AS263" s="442"/>
      <c r="AT263" s="442"/>
      <c r="AU263" s="442"/>
      <c r="AV263" s="442"/>
      <c r="AW263" s="442"/>
      <c r="AX263" s="442"/>
      <c r="AY263" s="442"/>
      <c r="AZ263" s="442"/>
    </row>
    <row r="264" spans="2:52" s="19" customFormat="1" ht="9.9499999999999993" hidden="1" customHeight="1" outlineLevel="1">
      <c r="B264" s="435"/>
      <c r="C264" s="437"/>
      <c r="D264" s="437"/>
      <c r="E264" s="437"/>
      <c r="F264" s="437"/>
      <c r="G264" s="666"/>
      <c r="H264" s="666"/>
      <c r="I264" s="666"/>
      <c r="J264" s="666"/>
      <c r="K264" s="666"/>
      <c r="L264" s="438"/>
      <c r="M264" s="438"/>
      <c r="N264" s="438"/>
      <c r="O264" s="438"/>
      <c r="P264" s="438"/>
      <c r="Q264" s="438"/>
      <c r="R264" s="438"/>
      <c r="S264" s="438"/>
      <c r="T264" s="439"/>
      <c r="U264" s="439"/>
      <c r="V264" s="439"/>
      <c r="W264" s="667"/>
      <c r="X264" s="668"/>
      <c r="Y264" s="668"/>
      <c r="Z264" s="668"/>
      <c r="AA264" s="668"/>
      <c r="AB264" s="668"/>
      <c r="AC264" s="668"/>
      <c r="AD264" s="668"/>
      <c r="AE264" s="668"/>
      <c r="AF264" s="668"/>
      <c r="AG264" s="668"/>
      <c r="AH264" s="668"/>
      <c r="AI264" s="668"/>
      <c r="AJ264" s="668"/>
      <c r="AK264" s="668"/>
      <c r="AL264" s="668"/>
      <c r="AM264" s="668"/>
      <c r="AN264" s="668"/>
      <c r="AO264" s="668"/>
      <c r="AP264" s="668"/>
      <c r="AQ264" s="668"/>
      <c r="AR264" s="668"/>
      <c r="AS264" s="668"/>
      <c r="AT264" s="668"/>
      <c r="AU264" s="668"/>
      <c r="AV264" s="668"/>
      <c r="AW264" s="668"/>
      <c r="AX264" s="668"/>
      <c r="AY264" s="668"/>
      <c r="AZ264" s="668"/>
    </row>
    <row r="265" spans="2:52" ht="20.100000000000001" customHeight="1" collapsed="1">
      <c r="B265" s="32">
        <f>B253+1</f>
        <v>22</v>
      </c>
      <c r="C265" s="1013"/>
      <c r="D265" s="1014"/>
      <c r="E265" s="1014"/>
      <c r="F265" s="1015"/>
      <c r="G265" s="1016"/>
      <c r="H265" s="1017"/>
      <c r="I265" s="1017"/>
      <c r="J265" s="1017"/>
      <c r="K265" s="1018"/>
      <c r="L265" s="701">
        <f t="shared" ref="L265:R265" si="84">SUM(L266:L275)</f>
        <v>0</v>
      </c>
      <c r="M265" s="702">
        <f t="shared" si="84"/>
        <v>0</v>
      </c>
      <c r="N265" s="703">
        <f t="shared" si="84"/>
        <v>0</v>
      </c>
      <c r="O265" s="703">
        <f t="shared" si="84"/>
        <v>0</v>
      </c>
      <c r="P265" s="702">
        <f t="shared" si="84"/>
        <v>0</v>
      </c>
      <c r="Q265" s="704">
        <f t="shared" si="84"/>
        <v>0</v>
      </c>
      <c r="R265" s="701">
        <f t="shared" si="84"/>
        <v>0</v>
      </c>
      <c r="S265" s="705">
        <v>1</v>
      </c>
      <c r="T265" s="706">
        <f>(S266*T266)+(S267*T267)+(S268*T268)+(S269*T269)+(S270*T270)+(S271*T271)+(S272*T272)+(S273*T273)+(S274*T274)+(S275*T275)</f>
        <v>0</v>
      </c>
      <c r="U265" s="665">
        <f t="shared" ref="U265:U275" si="85">S265*T265*(1+MGKZ)*(1+Gewinn)*(1+Sicherheit)</f>
        <v>0</v>
      </c>
      <c r="V265" s="643">
        <f t="shared" ref="V265:V275" si="86">R265*Fertigung</f>
        <v>0</v>
      </c>
      <c r="W265" s="50">
        <f t="shared" ref="W265:W275" si="87">L265*$E$6+M265*$M$6+N265*$M$7+O265*$M$8+P265*$E$7+Q265*$M$9+U265+V265</f>
        <v>0</v>
      </c>
      <c r="X265" s="442"/>
      <c r="Y265" s="442"/>
      <c r="Z265" s="442"/>
      <c r="AA265" s="442"/>
      <c r="AB265" s="442"/>
      <c r="AC265" s="442"/>
      <c r="AD265" s="442"/>
      <c r="AE265" s="442"/>
      <c r="AF265" s="442"/>
      <c r="AG265" s="442"/>
      <c r="AH265" s="442"/>
      <c r="AI265" s="442"/>
      <c r="AJ265" s="442"/>
      <c r="AK265" s="442"/>
      <c r="AL265" s="442"/>
      <c r="AM265" s="442"/>
      <c r="AN265" s="442"/>
      <c r="AO265" s="442"/>
      <c r="AP265" s="442"/>
      <c r="AQ265" s="442"/>
      <c r="AR265" s="442"/>
      <c r="AS265" s="442"/>
      <c r="AT265" s="442"/>
      <c r="AU265" s="442"/>
      <c r="AV265" s="442"/>
      <c r="AW265" s="442"/>
      <c r="AX265" s="442"/>
      <c r="AY265" s="442"/>
      <c r="AZ265" s="442"/>
    </row>
    <row r="266" spans="2:52" ht="20.100000000000001" hidden="1" customHeight="1" outlineLevel="1">
      <c r="B266" s="433"/>
      <c r="C266" s="1002"/>
      <c r="D266" s="1003"/>
      <c r="E266" s="1003"/>
      <c r="F266" s="1004"/>
      <c r="G266" s="1005"/>
      <c r="H266" s="1006"/>
      <c r="I266" s="1006"/>
      <c r="J266" s="1006"/>
      <c r="K266" s="1007"/>
      <c r="L266" s="715"/>
      <c r="M266" s="715"/>
      <c r="N266" s="715"/>
      <c r="O266" s="715"/>
      <c r="P266" s="715"/>
      <c r="Q266" s="715"/>
      <c r="R266" s="715"/>
      <c r="S266" s="716"/>
      <c r="T266" s="717"/>
      <c r="U266" s="720">
        <f t="shared" si="85"/>
        <v>0</v>
      </c>
      <c r="V266" s="721">
        <f t="shared" si="86"/>
        <v>0</v>
      </c>
      <c r="W266" s="722">
        <f t="shared" si="87"/>
        <v>0</v>
      </c>
      <c r="X266" s="442"/>
      <c r="Y266" s="442"/>
      <c r="Z266" s="442"/>
      <c r="AA266" s="442"/>
      <c r="AB266" s="442"/>
      <c r="AC266" s="442"/>
      <c r="AD266" s="442"/>
      <c r="AE266" s="442"/>
      <c r="AF266" s="442"/>
      <c r="AG266" s="442"/>
      <c r="AH266" s="442"/>
      <c r="AI266" s="442"/>
      <c r="AJ266" s="442"/>
      <c r="AK266" s="442"/>
      <c r="AL266" s="442"/>
      <c r="AM266" s="442"/>
      <c r="AN266" s="442"/>
      <c r="AO266" s="442"/>
      <c r="AP266" s="442"/>
      <c r="AQ266" s="442"/>
      <c r="AR266" s="442"/>
      <c r="AS266" s="442"/>
      <c r="AT266" s="442"/>
      <c r="AU266" s="442"/>
      <c r="AV266" s="442"/>
      <c r="AW266" s="442"/>
      <c r="AX266" s="442"/>
      <c r="AY266" s="442"/>
      <c r="AZ266" s="442"/>
    </row>
    <row r="267" spans="2:52" ht="20.100000000000001" hidden="1" customHeight="1" outlineLevel="1">
      <c r="B267" s="434"/>
      <c r="C267" s="1002"/>
      <c r="D267" s="1003"/>
      <c r="E267" s="1003"/>
      <c r="F267" s="1004"/>
      <c r="G267" s="1005"/>
      <c r="H267" s="1006"/>
      <c r="I267" s="1006"/>
      <c r="J267" s="1006"/>
      <c r="K267" s="1007"/>
      <c r="L267" s="715"/>
      <c r="M267" s="715"/>
      <c r="N267" s="715"/>
      <c r="O267" s="715"/>
      <c r="P267" s="715"/>
      <c r="Q267" s="715"/>
      <c r="R267" s="715"/>
      <c r="S267" s="716"/>
      <c r="T267" s="717"/>
      <c r="U267" s="720">
        <f t="shared" si="85"/>
        <v>0</v>
      </c>
      <c r="V267" s="721">
        <f t="shared" si="86"/>
        <v>0</v>
      </c>
      <c r="W267" s="722">
        <f t="shared" si="87"/>
        <v>0</v>
      </c>
      <c r="X267" s="442"/>
      <c r="Y267" s="442"/>
      <c r="Z267" s="442"/>
      <c r="AA267" s="442"/>
      <c r="AB267" s="442"/>
      <c r="AC267" s="442"/>
      <c r="AD267" s="442"/>
      <c r="AE267" s="442"/>
      <c r="AF267" s="442"/>
      <c r="AG267" s="442"/>
      <c r="AH267" s="442"/>
      <c r="AI267" s="442"/>
      <c r="AJ267" s="442"/>
      <c r="AK267" s="442"/>
      <c r="AL267" s="442"/>
      <c r="AM267" s="442"/>
      <c r="AN267" s="442"/>
      <c r="AO267" s="442"/>
      <c r="AP267" s="442"/>
      <c r="AQ267" s="442"/>
      <c r="AR267" s="442"/>
      <c r="AS267" s="442"/>
      <c r="AT267" s="442"/>
      <c r="AU267" s="442"/>
      <c r="AV267" s="442"/>
      <c r="AW267" s="442"/>
      <c r="AX267" s="442"/>
      <c r="AY267" s="442"/>
      <c r="AZ267" s="442"/>
    </row>
    <row r="268" spans="2:52" ht="20.100000000000001" hidden="1" customHeight="1" outlineLevel="1">
      <c r="B268" s="434"/>
      <c r="C268" s="1002"/>
      <c r="D268" s="1003"/>
      <c r="E268" s="1003"/>
      <c r="F268" s="1004"/>
      <c r="G268" s="1005"/>
      <c r="H268" s="1006"/>
      <c r="I268" s="1006"/>
      <c r="J268" s="1006"/>
      <c r="K268" s="1007"/>
      <c r="L268" s="715"/>
      <c r="M268" s="715"/>
      <c r="N268" s="715"/>
      <c r="O268" s="715"/>
      <c r="P268" s="715"/>
      <c r="Q268" s="715"/>
      <c r="R268" s="715"/>
      <c r="S268" s="716"/>
      <c r="T268" s="717"/>
      <c r="U268" s="720">
        <f t="shared" si="85"/>
        <v>0</v>
      </c>
      <c r="V268" s="721">
        <f t="shared" si="86"/>
        <v>0</v>
      </c>
      <c r="W268" s="722">
        <f t="shared" si="87"/>
        <v>0</v>
      </c>
      <c r="X268" s="442"/>
      <c r="Y268" s="442"/>
      <c r="Z268" s="442"/>
      <c r="AA268" s="442"/>
      <c r="AB268" s="442"/>
      <c r="AC268" s="442"/>
      <c r="AD268" s="442"/>
      <c r="AE268" s="442"/>
      <c r="AF268" s="442"/>
      <c r="AG268" s="442"/>
      <c r="AH268" s="442"/>
      <c r="AI268" s="442"/>
      <c r="AJ268" s="442"/>
      <c r="AK268" s="442"/>
      <c r="AL268" s="442"/>
      <c r="AM268" s="442"/>
      <c r="AN268" s="442"/>
      <c r="AO268" s="442"/>
      <c r="AP268" s="442"/>
      <c r="AQ268" s="442"/>
      <c r="AR268" s="442"/>
      <c r="AS268" s="442"/>
      <c r="AT268" s="442"/>
      <c r="AU268" s="442"/>
      <c r="AV268" s="442"/>
      <c r="AW268" s="442"/>
      <c r="AX268" s="442"/>
      <c r="AY268" s="442"/>
      <c r="AZ268" s="442"/>
    </row>
    <row r="269" spans="2:52" ht="20.100000000000001" hidden="1" customHeight="1" outlineLevel="1">
      <c r="B269" s="434"/>
      <c r="C269" s="1002"/>
      <c r="D269" s="1003"/>
      <c r="E269" s="1003"/>
      <c r="F269" s="1004"/>
      <c r="G269" s="1005"/>
      <c r="H269" s="1006"/>
      <c r="I269" s="1006"/>
      <c r="J269" s="1006"/>
      <c r="K269" s="1007"/>
      <c r="L269" s="715"/>
      <c r="M269" s="715"/>
      <c r="N269" s="715"/>
      <c r="O269" s="715"/>
      <c r="P269" s="715"/>
      <c r="Q269" s="715"/>
      <c r="R269" s="715"/>
      <c r="S269" s="716"/>
      <c r="T269" s="717"/>
      <c r="U269" s="720">
        <f t="shared" si="85"/>
        <v>0</v>
      </c>
      <c r="V269" s="721">
        <f t="shared" si="86"/>
        <v>0</v>
      </c>
      <c r="W269" s="722">
        <f t="shared" si="87"/>
        <v>0</v>
      </c>
      <c r="X269" s="442"/>
      <c r="Y269" s="442"/>
      <c r="Z269" s="442"/>
      <c r="AA269" s="442"/>
      <c r="AB269" s="442"/>
      <c r="AC269" s="442"/>
      <c r="AD269" s="442"/>
      <c r="AE269" s="442"/>
      <c r="AF269" s="442"/>
      <c r="AG269" s="442"/>
      <c r="AH269" s="442"/>
      <c r="AI269" s="442"/>
      <c r="AJ269" s="442"/>
      <c r="AK269" s="442"/>
      <c r="AL269" s="442"/>
      <c r="AM269" s="442"/>
      <c r="AN269" s="442"/>
      <c r="AO269" s="442"/>
      <c r="AP269" s="442"/>
      <c r="AQ269" s="442"/>
      <c r="AR269" s="442"/>
      <c r="AS269" s="442"/>
      <c r="AT269" s="442"/>
      <c r="AU269" s="442"/>
      <c r="AV269" s="442"/>
      <c r="AW269" s="442"/>
      <c r="AX269" s="442"/>
      <c r="AY269" s="442"/>
      <c r="AZ269" s="442"/>
    </row>
    <row r="270" spans="2:52" ht="20.100000000000001" hidden="1" customHeight="1" outlineLevel="1">
      <c r="B270" s="434"/>
      <c r="C270" s="1002"/>
      <c r="D270" s="1003"/>
      <c r="E270" s="1003"/>
      <c r="F270" s="1004"/>
      <c r="G270" s="1005"/>
      <c r="H270" s="1006"/>
      <c r="I270" s="1006"/>
      <c r="J270" s="1006"/>
      <c r="K270" s="1007"/>
      <c r="L270" s="715"/>
      <c r="M270" s="715"/>
      <c r="N270" s="715"/>
      <c r="O270" s="715"/>
      <c r="P270" s="715"/>
      <c r="Q270" s="715"/>
      <c r="R270" s="715"/>
      <c r="S270" s="716"/>
      <c r="T270" s="717"/>
      <c r="U270" s="720">
        <f t="shared" si="85"/>
        <v>0</v>
      </c>
      <c r="V270" s="721">
        <f t="shared" si="86"/>
        <v>0</v>
      </c>
      <c r="W270" s="722">
        <f t="shared" si="87"/>
        <v>0</v>
      </c>
      <c r="X270" s="442"/>
      <c r="Y270" s="442"/>
      <c r="Z270" s="442"/>
      <c r="AA270" s="442"/>
      <c r="AB270" s="442"/>
      <c r="AC270" s="442"/>
      <c r="AD270" s="442"/>
      <c r="AE270" s="442"/>
      <c r="AF270" s="442"/>
      <c r="AG270" s="442"/>
      <c r="AH270" s="442"/>
      <c r="AI270" s="442"/>
      <c r="AJ270" s="442"/>
      <c r="AK270" s="442"/>
      <c r="AL270" s="442"/>
      <c r="AM270" s="442"/>
      <c r="AN270" s="442"/>
      <c r="AO270" s="442"/>
      <c r="AP270" s="442"/>
      <c r="AQ270" s="442"/>
      <c r="AR270" s="442"/>
      <c r="AS270" s="442"/>
      <c r="AT270" s="442"/>
      <c r="AU270" s="442"/>
      <c r="AV270" s="442"/>
      <c r="AW270" s="442"/>
      <c r="AX270" s="442"/>
      <c r="AY270" s="442"/>
      <c r="AZ270" s="442"/>
    </row>
    <row r="271" spans="2:52" ht="20.100000000000001" hidden="1" customHeight="1" outlineLevel="1">
      <c r="B271" s="434"/>
      <c r="C271" s="1002"/>
      <c r="D271" s="1003"/>
      <c r="E271" s="1003"/>
      <c r="F271" s="1004"/>
      <c r="G271" s="1005"/>
      <c r="H271" s="1006"/>
      <c r="I271" s="1006"/>
      <c r="J271" s="1006"/>
      <c r="K271" s="1007"/>
      <c r="L271" s="715"/>
      <c r="M271" s="715"/>
      <c r="N271" s="715"/>
      <c r="O271" s="715"/>
      <c r="P271" s="715"/>
      <c r="Q271" s="715"/>
      <c r="R271" s="715"/>
      <c r="S271" s="716"/>
      <c r="T271" s="717"/>
      <c r="U271" s="720">
        <f t="shared" si="85"/>
        <v>0</v>
      </c>
      <c r="V271" s="721">
        <f t="shared" si="86"/>
        <v>0</v>
      </c>
      <c r="W271" s="722">
        <f t="shared" si="87"/>
        <v>0</v>
      </c>
      <c r="X271" s="442"/>
      <c r="Y271" s="442"/>
      <c r="Z271" s="442"/>
      <c r="AA271" s="442"/>
      <c r="AB271" s="442"/>
      <c r="AC271" s="442"/>
      <c r="AD271" s="442"/>
      <c r="AE271" s="442"/>
      <c r="AF271" s="442"/>
      <c r="AG271" s="442"/>
      <c r="AH271" s="442"/>
      <c r="AI271" s="442"/>
      <c r="AJ271" s="442"/>
      <c r="AK271" s="442"/>
      <c r="AL271" s="442"/>
      <c r="AM271" s="442"/>
      <c r="AN271" s="442"/>
      <c r="AO271" s="442"/>
      <c r="AP271" s="442"/>
      <c r="AQ271" s="442"/>
      <c r="AR271" s="442"/>
      <c r="AS271" s="442"/>
      <c r="AT271" s="442"/>
      <c r="AU271" s="442"/>
      <c r="AV271" s="442"/>
      <c r="AW271" s="442"/>
      <c r="AX271" s="442"/>
      <c r="AY271" s="442"/>
      <c r="AZ271" s="442"/>
    </row>
    <row r="272" spans="2:52" ht="20.100000000000001" hidden="1" customHeight="1" outlineLevel="1">
      <c r="B272" s="434"/>
      <c r="C272" s="1002"/>
      <c r="D272" s="1003"/>
      <c r="E272" s="1003"/>
      <c r="F272" s="1004"/>
      <c r="G272" s="1005"/>
      <c r="H272" s="1006"/>
      <c r="I272" s="1006"/>
      <c r="J272" s="1006"/>
      <c r="K272" s="1007"/>
      <c r="L272" s="715"/>
      <c r="M272" s="715"/>
      <c r="N272" s="715"/>
      <c r="O272" s="715"/>
      <c r="P272" s="715"/>
      <c r="Q272" s="715"/>
      <c r="R272" s="715"/>
      <c r="S272" s="716"/>
      <c r="T272" s="717"/>
      <c r="U272" s="720">
        <f t="shared" si="85"/>
        <v>0</v>
      </c>
      <c r="V272" s="721">
        <f t="shared" si="86"/>
        <v>0</v>
      </c>
      <c r="W272" s="722">
        <f t="shared" si="87"/>
        <v>0</v>
      </c>
      <c r="X272" s="442"/>
      <c r="Y272" s="442"/>
      <c r="Z272" s="442"/>
      <c r="AA272" s="442"/>
      <c r="AB272" s="442"/>
      <c r="AC272" s="442"/>
      <c r="AD272" s="442"/>
      <c r="AE272" s="442"/>
      <c r="AF272" s="442"/>
      <c r="AG272" s="442"/>
      <c r="AH272" s="442"/>
      <c r="AI272" s="442"/>
      <c r="AJ272" s="442"/>
      <c r="AK272" s="442"/>
      <c r="AL272" s="442"/>
      <c r="AM272" s="442"/>
      <c r="AN272" s="442"/>
      <c r="AO272" s="442"/>
      <c r="AP272" s="442"/>
      <c r="AQ272" s="442"/>
      <c r="AR272" s="442"/>
      <c r="AS272" s="442"/>
      <c r="AT272" s="442"/>
      <c r="AU272" s="442"/>
      <c r="AV272" s="442"/>
      <c r="AW272" s="442"/>
      <c r="AX272" s="442"/>
      <c r="AY272" s="442"/>
      <c r="AZ272" s="442"/>
    </row>
    <row r="273" spans="2:52" ht="20.100000000000001" hidden="1" customHeight="1" outlineLevel="1">
      <c r="B273" s="434"/>
      <c r="C273" s="1002"/>
      <c r="D273" s="1003"/>
      <c r="E273" s="1003"/>
      <c r="F273" s="1004"/>
      <c r="G273" s="1005"/>
      <c r="H273" s="1006"/>
      <c r="I273" s="1006"/>
      <c r="J273" s="1006"/>
      <c r="K273" s="1007"/>
      <c r="L273" s="715"/>
      <c r="M273" s="715"/>
      <c r="N273" s="715"/>
      <c r="O273" s="715"/>
      <c r="P273" s="715"/>
      <c r="Q273" s="715"/>
      <c r="R273" s="715"/>
      <c r="S273" s="716"/>
      <c r="T273" s="717"/>
      <c r="U273" s="720">
        <f t="shared" si="85"/>
        <v>0</v>
      </c>
      <c r="V273" s="721">
        <f t="shared" si="86"/>
        <v>0</v>
      </c>
      <c r="W273" s="722">
        <f t="shared" si="87"/>
        <v>0</v>
      </c>
      <c r="X273" s="442"/>
      <c r="Y273" s="442"/>
      <c r="Z273" s="442"/>
      <c r="AA273" s="442"/>
      <c r="AB273" s="442"/>
      <c r="AC273" s="442"/>
      <c r="AD273" s="442"/>
      <c r="AE273" s="442"/>
      <c r="AF273" s="442"/>
      <c r="AG273" s="442"/>
      <c r="AH273" s="442"/>
      <c r="AI273" s="442"/>
      <c r="AJ273" s="442"/>
      <c r="AK273" s="442"/>
      <c r="AL273" s="442"/>
      <c r="AM273" s="442"/>
      <c r="AN273" s="442"/>
      <c r="AO273" s="442"/>
      <c r="AP273" s="442"/>
      <c r="AQ273" s="442"/>
      <c r="AR273" s="442"/>
      <c r="AS273" s="442"/>
      <c r="AT273" s="442"/>
      <c r="AU273" s="442"/>
      <c r="AV273" s="442"/>
      <c r="AW273" s="442"/>
      <c r="AX273" s="442"/>
      <c r="AY273" s="442"/>
      <c r="AZ273" s="442"/>
    </row>
    <row r="274" spans="2:52" ht="20.100000000000001" hidden="1" customHeight="1" outlineLevel="1">
      <c r="B274" s="434"/>
      <c r="C274" s="1002"/>
      <c r="D274" s="1003"/>
      <c r="E274" s="1003"/>
      <c r="F274" s="1004"/>
      <c r="G274" s="1005"/>
      <c r="H274" s="1006"/>
      <c r="I274" s="1006"/>
      <c r="J274" s="1006"/>
      <c r="K274" s="1007"/>
      <c r="L274" s="715"/>
      <c r="M274" s="715"/>
      <c r="N274" s="715"/>
      <c r="O274" s="715"/>
      <c r="P274" s="715"/>
      <c r="Q274" s="715"/>
      <c r="R274" s="715"/>
      <c r="S274" s="716"/>
      <c r="T274" s="717"/>
      <c r="U274" s="720">
        <f t="shared" si="85"/>
        <v>0</v>
      </c>
      <c r="V274" s="721">
        <f t="shared" si="86"/>
        <v>0</v>
      </c>
      <c r="W274" s="722">
        <f t="shared" si="87"/>
        <v>0</v>
      </c>
      <c r="X274" s="442"/>
      <c r="Y274" s="442"/>
      <c r="Z274" s="442"/>
      <c r="AA274" s="442"/>
      <c r="AB274" s="442"/>
      <c r="AC274" s="442"/>
      <c r="AD274" s="442"/>
      <c r="AE274" s="442"/>
      <c r="AF274" s="442"/>
      <c r="AG274" s="442"/>
      <c r="AH274" s="442"/>
      <c r="AI274" s="442"/>
      <c r="AJ274" s="442"/>
      <c r="AK274" s="442"/>
      <c r="AL274" s="442"/>
      <c r="AM274" s="442"/>
      <c r="AN274" s="442"/>
      <c r="AO274" s="442"/>
      <c r="AP274" s="442"/>
      <c r="AQ274" s="442"/>
      <c r="AR274" s="442"/>
      <c r="AS274" s="442"/>
      <c r="AT274" s="442"/>
      <c r="AU274" s="442"/>
      <c r="AV274" s="442"/>
      <c r="AW274" s="442"/>
      <c r="AX274" s="442"/>
      <c r="AY274" s="442"/>
      <c r="AZ274" s="442"/>
    </row>
    <row r="275" spans="2:52" ht="20.100000000000001" hidden="1" customHeight="1" outlineLevel="1">
      <c r="B275" s="434"/>
      <c r="C275" s="1002"/>
      <c r="D275" s="1003"/>
      <c r="E275" s="1003"/>
      <c r="F275" s="1004"/>
      <c r="G275" s="1005"/>
      <c r="H275" s="1006"/>
      <c r="I275" s="1006"/>
      <c r="J275" s="1006"/>
      <c r="K275" s="1007"/>
      <c r="L275" s="715"/>
      <c r="M275" s="715"/>
      <c r="N275" s="715"/>
      <c r="O275" s="715"/>
      <c r="P275" s="715"/>
      <c r="Q275" s="715"/>
      <c r="R275" s="715"/>
      <c r="S275" s="716"/>
      <c r="T275" s="717"/>
      <c r="U275" s="720">
        <f t="shared" si="85"/>
        <v>0</v>
      </c>
      <c r="V275" s="721">
        <f t="shared" si="86"/>
        <v>0</v>
      </c>
      <c r="W275" s="722">
        <f t="shared" si="87"/>
        <v>0</v>
      </c>
      <c r="X275" s="442"/>
      <c r="Y275" s="442"/>
      <c r="Z275" s="442"/>
      <c r="AA275" s="442"/>
      <c r="AB275" s="442"/>
      <c r="AC275" s="442"/>
      <c r="AD275" s="442"/>
      <c r="AE275" s="442"/>
      <c r="AF275" s="442"/>
      <c r="AG275" s="442"/>
      <c r="AH275" s="442"/>
      <c r="AI275" s="442"/>
      <c r="AJ275" s="442"/>
      <c r="AK275" s="442"/>
      <c r="AL275" s="442"/>
      <c r="AM275" s="442"/>
      <c r="AN275" s="442"/>
      <c r="AO275" s="442"/>
      <c r="AP275" s="442"/>
      <c r="AQ275" s="442"/>
      <c r="AR275" s="442"/>
      <c r="AS275" s="442"/>
      <c r="AT275" s="442"/>
      <c r="AU275" s="442"/>
      <c r="AV275" s="442"/>
      <c r="AW275" s="442"/>
      <c r="AX275" s="442"/>
      <c r="AY275" s="442"/>
      <c r="AZ275" s="442"/>
    </row>
    <row r="276" spans="2:52" s="19" customFormat="1" ht="9.9499999999999993" hidden="1" customHeight="1" outlineLevel="1">
      <c r="B276" s="435"/>
      <c r="C276" s="437"/>
      <c r="D276" s="437"/>
      <c r="E276" s="437"/>
      <c r="F276" s="437"/>
      <c r="G276" s="666"/>
      <c r="H276" s="666"/>
      <c r="I276" s="666"/>
      <c r="J276" s="666"/>
      <c r="K276" s="666"/>
      <c r="L276" s="438"/>
      <c r="M276" s="438"/>
      <c r="N276" s="438"/>
      <c r="O276" s="438"/>
      <c r="P276" s="438"/>
      <c r="Q276" s="438"/>
      <c r="R276" s="438"/>
      <c r="S276" s="438"/>
      <c r="T276" s="439"/>
      <c r="U276" s="439"/>
      <c r="V276" s="439"/>
      <c r="W276" s="667"/>
      <c r="X276" s="668"/>
      <c r="Y276" s="668"/>
      <c r="Z276" s="668"/>
      <c r="AA276" s="668"/>
      <c r="AB276" s="668"/>
      <c r="AC276" s="668"/>
      <c r="AD276" s="668"/>
      <c r="AE276" s="668"/>
      <c r="AF276" s="668"/>
      <c r="AG276" s="668"/>
      <c r="AH276" s="668"/>
      <c r="AI276" s="668"/>
      <c r="AJ276" s="668"/>
      <c r="AK276" s="668"/>
      <c r="AL276" s="668"/>
      <c r="AM276" s="668"/>
      <c r="AN276" s="668"/>
      <c r="AO276" s="668"/>
      <c r="AP276" s="668"/>
      <c r="AQ276" s="668"/>
      <c r="AR276" s="668"/>
      <c r="AS276" s="668"/>
      <c r="AT276" s="668"/>
      <c r="AU276" s="668"/>
      <c r="AV276" s="668"/>
      <c r="AW276" s="668"/>
      <c r="AX276" s="668"/>
      <c r="AY276" s="668"/>
      <c r="AZ276" s="668"/>
    </row>
    <row r="277" spans="2:52" ht="20.100000000000001" customHeight="1" collapsed="1">
      <c r="B277" s="32">
        <f>B265+1</f>
        <v>23</v>
      </c>
      <c r="C277" s="1013"/>
      <c r="D277" s="1014"/>
      <c r="E277" s="1014"/>
      <c r="F277" s="1015"/>
      <c r="G277" s="1016"/>
      <c r="H277" s="1017"/>
      <c r="I277" s="1017"/>
      <c r="J277" s="1017"/>
      <c r="K277" s="1018"/>
      <c r="L277" s="701">
        <f t="shared" ref="L277:R277" si="88">SUM(L278:L287)</f>
        <v>0</v>
      </c>
      <c r="M277" s="702">
        <f t="shared" si="88"/>
        <v>0</v>
      </c>
      <c r="N277" s="703">
        <f t="shared" si="88"/>
        <v>0</v>
      </c>
      <c r="O277" s="703">
        <f t="shared" si="88"/>
        <v>0</v>
      </c>
      <c r="P277" s="702">
        <f t="shared" si="88"/>
        <v>0</v>
      </c>
      <c r="Q277" s="704">
        <f t="shared" si="88"/>
        <v>0</v>
      </c>
      <c r="R277" s="701">
        <f t="shared" si="88"/>
        <v>0</v>
      </c>
      <c r="S277" s="705">
        <v>1</v>
      </c>
      <c r="T277" s="706">
        <f>(S278*T278)+(S279*T279)+(S280*T280)+(S281*T281)+(S282*T282)+(S283*T283)+(S284*T284)+(S285*T285)+(S286*T286)+(S287*T287)</f>
        <v>0</v>
      </c>
      <c r="U277" s="665">
        <f t="shared" ref="U277:U287" si="89">S277*T277*(1+MGKZ)*(1+Gewinn)*(1+Sicherheit)</f>
        <v>0</v>
      </c>
      <c r="V277" s="643">
        <f t="shared" ref="V277:V287" si="90">R277*Fertigung</f>
        <v>0</v>
      </c>
      <c r="W277" s="50">
        <f t="shared" ref="W277:W287" si="91">L277*$E$6+M277*$M$6+N277*$M$7+O277*$M$8+P277*$E$7+Q277*$M$9+U277+V277</f>
        <v>0</v>
      </c>
      <c r="X277" s="442"/>
      <c r="Y277" s="442"/>
      <c r="Z277" s="442"/>
      <c r="AA277" s="442"/>
      <c r="AB277" s="442"/>
      <c r="AC277" s="442"/>
      <c r="AD277" s="442"/>
      <c r="AE277" s="442"/>
      <c r="AF277" s="442"/>
      <c r="AG277" s="442"/>
      <c r="AH277" s="442"/>
      <c r="AI277" s="442"/>
      <c r="AJ277" s="442"/>
      <c r="AK277" s="442"/>
      <c r="AL277" s="442"/>
      <c r="AM277" s="442"/>
      <c r="AN277" s="442"/>
      <c r="AO277" s="442"/>
      <c r="AP277" s="442"/>
      <c r="AQ277" s="442"/>
      <c r="AR277" s="442"/>
      <c r="AS277" s="442"/>
      <c r="AT277" s="442"/>
      <c r="AU277" s="442"/>
      <c r="AV277" s="442"/>
      <c r="AW277" s="442"/>
      <c r="AX277" s="442"/>
      <c r="AY277" s="442"/>
      <c r="AZ277" s="442"/>
    </row>
    <row r="278" spans="2:52" ht="20.100000000000001" hidden="1" customHeight="1" outlineLevel="1">
      <c r="B278" s="433"/>
      <c r="C278" s="1002"/>
      <c r="D278" s="1003"/>
      <c r="E278" s="1003"/>
      <c r="F278" s="1004"/>
      <c r="G278" s="1005"/>
      <c r="H278" s="1006"/>
      <c r="I278" s="1006"/>
      <c r="J278" s="1006"/>
      <c r="K278" s="1007"/>
      <c r="L278" s="715"/>
      <c r="M278" s="715"/>
      <c r="N278" s="715"/>
      <c r="O278" s="715"/>
      <c r="P278" s="715"/>
      <c r="Q278" s="715"/>
      <c r="R278" s="715"/>
      <c r="S278" s="716"/>
      <c r="T278" s="717"/>
      <c r="U278" s="720">
        <f t="shared" si="89"/>
        <v>0</v>
      </c>
      <c r="V278" s="721">
        <f t="shared" si="90"/>
        <v>0</v>
      </c>
      <c r="W278" s="722">
        <f t="shared" si="91"/>
        <v>0</v>
      </c>
      <c r="X278" s="442"/>
      <c r="Y278" s="442"/>
      <c r="Z278" s="442"/>
      <c r="AA278" s="442"/>
      <c r="AB278" s="442"/>
      <c r="AC278" s="442"/>
      <c r="AD278" s="442"/>
      <c r="AE278" s="442"/>
      <c r="AF278" s="442"/>
      <c r="AG278" s="442"/>
      <c r="AH278" s="442"/>
      <c r="AI278" s="442"/>
      <c r="AJ278" s="442"/>
      <c r="AK278" s="442"/>
      <c r="AL278" s="442"/>
      <c r="AM278" s="442"/>
      <c r="AN278" s="442"/>
      <c r="AO278" s="442"/>
      <c r="AP278" s="442"/>
      <c r="AQ278" s="442"/>
      <c r="AR278" s="442"/>
      <c r="AS278" s="442"/>
      <c r="AT278" s="442"/>
      <c r="AU278" s="442"/>
      <c r="AV278" s="442"/>
      <c r="AW278" s="442"/>
      <c r="AX278" s="442"/>
      <c r="AY278" s="442"/>
      <c r="AZ278" s="442"/>
    </row>
    <row r="279" spans="2:52" ht="20.100000000000001" hidden="1" customHeight="1" outlineLevel="1">
      <c r="B279" s="434"/>
      <c r="C279" s="1002"/>
      <c r="D279" s="1003"/>
      <c r="E279" s="1003"/>
      <c r="F279" s="1004"/>
      <c r="G279" s="1005"/>
      <c r="H279" s="1006"/>
      <c r="I279" s="1006"/>
      <c r="J279" s="1006"/>
      <c r="K279" s="1007"/>
      <c r="L279" s="715"/>
      <c r="M279" s="715"/>
      <c r="N279" s="715"/>
      <c r="O279" s="715"/>
      <c r="P279" s="715"/>
      <c r="Q279" s="715"/>
      <c r="R279" s="715"/>
      <c r="S279" s="716"/>
      <c r="T279" s="717"/>
      <c r="U279" s="720">
        <f t="shared" si="89"/>
        <v>0</v>
      </c>
      <c r="V279" s="721">
        <f t="shared" si="90"/>
        <v>0</v>
      </c>
      <c r="W279" s="722">
        <f t="shared" si="91"/>
        <v>0</v>
      </c>
      <c r="X279" s="442"/>
      <c r="Y279" s="442"/>
      <c r="Z279" s="442"/>
      <c r="AA279" s="442"/>
      <c r="AB279" s="442"/>
      <c r="AC279" s="442"/>
      <c r="AD279" s="442"/>
      <c r="AE279" s="442"/>
      <c r="AF279" s="442"/>
      <c r="AG279" s="442"/>
      <c r="AH279" s="442"/>
      <c r="AI279" s="442"/>
      <c r="AJ279" s="442"/>
      <c r="AK279" s="442"/>
      <c r="AL279" s="442"/>
      <c r="AM279" s="442"/>
      <c r="AN279" s="442"/>
      <c r="AO279" s="442"/>
      <c r="AP279" s="442"/>
      <c r="AQ279" s="442"/>
      <c r="AR279" s="442"/>
      <c r="AS279" s="442"/>
      <c r="AT279" s="442"/>
      <c r="AU279" s="442"/>
      <c r="AV279" s="442"/>
      <c r="AW279" s="442"/>
      <c r="AX279" s="442"/>
      <c r="AY279" s="442"/>
      <c r="AZ279" s="442"/>
    </row>
    <row r="280" spans="2:52" ht="20.100000000000001" hidden="1" customHeight="1" outlineLevel="1">
      <c r="B280" s="434"/>
      <c r="C280" s="1002"/>
      <c r="D280" s="1003"/>
      <c r="E280" s="1003"/>
      <c r="F280" s="1004"/>
      <c r="G280" s="1005"/>
      <c r="H280" s="1006"/>
      <c r="I280" s="1006"/>
      <c r="J280" s="1006"/>
      <c r="K280" s="1007"/>
      <c r="L280" s="715"/>
      <c r="M280" s="715"/>
      <c r="N280" s="715"/>
      <c r="O280" s="715"/>
      <c r="P280" s="715"/>
      <c r="Q280" s="715"/>
      <c r="R280" s="715"/>
      <c r="S280" s="716"/>
      <c r="T280" s="717"/>
      <c r="U280" s="720">
        <f t="shared" si="89"/>
        <v>0</v>
      </c>
      <c r="V280" s="721">
        <f t="shared" si="90"/>
        <v>0</v>
      </c>
      <c r="W280" s="722">
        <f t="shared" si="91"/>
        <v>0</v>
      </c>
      <c r="X280" s="442"/>
      <c r="Y280" s="442"/>
      <c r="Z280" s="442"/>
      <c r="AA280" s="442"/>
      <c r="AB280" s="442"/>
      <c r="AC280" s="442"/>
      <c r="AD280" s="442"/>
      <c r="AE280" s="442"/>
      <c r="AF280" s="442"/>
      <c r="AG280" s="442"/>
      <c r="AH280" s="442"/>
      <c r="AI280" s="442"/>
      <c r="AJ280" s="442"/>
      <c r="AK280" s="442"/>
      <c r="AL280" s="442"/>
      <c r="AM280" s="442"/>
      <c r="AN280" s="442"/>
      <c r="AO280" s="442"/>
      <c r="AP280" s="442"/>
      <c r="AQ280" s="442"/>
      <c r="AR280" s="442"/>
      <c r="AS280" s="442"/>
      <c r="AT280" s="442"/>
      <c r="AU280" s="442"/>
      <c r="AV280" s="442"/>
      <c r="AW280" s="442"/>
      <c r="AX280" s="442"/>
      <c r="AY280" s="442"/>
      <c r="AZ280" s="442"/>
    </row>
    <row r="281" spans="2:52" ht="20.100000000000001" hidden="1" customHeight="1" outlineLevel="1">
      <c r="B281" s="434"/>
      <c r="C281" s="1002"/>
      <c r="D281" s="1003"/>
      <c r="E281" s="1003"/>
      <c r="F281" s="1004"/>
      <c r="G281" s="1005"/>
      <c r="H281" s="1006"/>
      <c r="I281" s="1006"/>
      <c r="J281" s="1006"/>
      <c r="K281" s="1007"/>
      <c r="L281" s="715"/>
      <c r="M281" s="715"/>
      <c r="N281" s="715"/>
      <c r="O281" s="715"/>
      <c r="P281" s="715"/>
      <c r="Q281" s="715"/>
      <c r="R281" s="715"/>
      <c r="S281" s="716"/>
      <c r="T281" s="717"/>
      <c r="U281" s="720">
        <f t="shared" si="89"/>
        <v>0</v>
      </c>
      <c r="V281" s="721">
        <f t="shared" si="90"/>
        <v>0</v>
      </c>
      <c r="W281" s="722">
        <f t="shared" si="91"/>
        <v>0</v>
      </c>
      <c r="X281" s="442"/>
      <c r="Y281" s="442"/>
      <c r="Z281" s="442"/>
      <c r="AA281" s="442"/>
      <c r="AB281" s="442"/>
      <c r="AC281" s="442"/>
      <c r="AD281" s="442"/>
      <c r="AE281" s="442"/>
      <c r="AF281" s="442"/>
      <c r="AG281" s="442"/>
      <c r="AH281" s="442"/>
      <c r="AI281" s="442"/>
      <c r="AJ281" s="442"/>
      <c r="AK281" s="442"/>
      <c r="AL281" s="442"/>
      <c r="AM281" s="442"/>
      <c r="AN281" s="442"/>
      <c r="AO281" s="442"/>
      <c r="AP281" s="442"/>
      <c r="AQ281" s="442"/>
      <c r="AR281" s="442"/>
      <c r="AS281" s="442"/>
      <c r="AT281" s="442"/>
      <c r="AU281" s="442"/>
      <c r="AV281" s="442"/>
      <c r="AW281" s="442"/>
      <c r="AX281" s="442"/>
      <c r="AY281" s="442"/>
      <c r="AZ281" s="442"/>
    </row>
    <row r="282" spans="2:52" ht="20.100000000000001" hidden="1" customHeight="1" outlineLevel="1">
      <c r="B282" s="434"/>
      <c r="C282" s="1002"/>
      <c r="D282" s="1003"/>
      <c r="E282" s="1003"/>
      <c r="F282" s="1004"/>
      <c r="G282" s="1005"/>
      <c r="H282" s="1006"/>
      <c r="I282" s="1006"/>
      <c r="J282" s="1006"/>
      <c r="K282" s="1007"/>
      <c r="L282" s="715"/>
      <c r="M282" s="715"/>
      <c r="N282" s="715"/>
      <c r="O282" s="715"/>
      <c r="P282" s="715"/>
      <c r="Q282" s="715"/>
      <c r="R282" s="715"/>
      <c r="S282" s="716"/>
      <c r="T282" s="717"/>
      <c r="U282" s="720">
        <f t="shared" si="89"/>
        <v>0</v>
      </c>
      <c r="V282" s="721">
        <f t="shared" si="90"/>
        <v>0</v>
      </c>
      <c r="W282" s="722">
        <f t="shared" si="91"/>
        <v>0</v>
      </c>
      <c r="X282" s="442"/>
      <c r="Y282" s="442"/>
      <c r="Z282" s="442"/>
      <c r="AA282" s="442"/>
      <c r="AB282" s="442"/>
      <c r="AC282" s="442"/>
      <c r="AD282" s="442"/>
      <c r="AE282" s="442"/>
      <c r="AF282" s="442"/>
      <c r="AG282" s="442"/>
      <c r="AH282" s="442"/>
      <c r="AI282" s="442"/>
      <c r="AJ282" s="442"/>
      <c r="AK282" s="442"/>
      <c r="AL282" s="442"/>
      <c r="AM282" s="442"/>
      <c r="AN282" s="442"/>
      <c r="AO282" s="442"/>
      <c r="AP282" s="442"/>
      <c r="AQ282" s="442"/>
      <c r="AR282" s="442"/>
      <c r="AS282" s="442"/>
      <c r="AT282" s="442"/>
      <c r="AU282" s="442"/>
      <c r="AV282" s="442"/>
      <c r="AW282" s="442"/>
      <c r="AX282" s="442"/>
      <c r="AY282" s="442"/>
      <c r="AZ282" s="442"/>
    </row>
    <row r="283" spans="2:52" ht="20.100000000000001" hidden="1" customHeight="1" outlineLevel="1">
      <c r="B283" s="434"/>
      <c r="C283" s="1002"/>
      <c r="D283" s="1003"/>
      <c r="E283" s="1003"/>
      <c r="F283" s="1004"/>
      <c r="G283" s="1005"/>
      <c r="H283" s="1006"/>
      <c r="I283" s="1006"/>
      <c r="J283" s="1006"/>
      <c r="K283" s="1007"/>
      <c r="L283" s="715"/>
      <c r="M283" s="715"/>
      <c r="N283" s="715"/>
      <c r="O283" s="715"/>
      <c r="P283" s="715"/>
      <c r="Q283" s="715"/>
      <c r="R283" s="715"/>
      <c r="S283" s="716"/>
      <c r="T283" s="717"/>
      <c r="U283" s="720">
        <f t="shared" si="89"/>
        <v>0</v>
      </c>
      <c r="V283" s="721">
        <f t="shared" si="90"/>
        <v>0</v>
      </c>
      <c r="W283" s="722">
        <f t="shared" si="91"/>
        <v>0</v>
      </c>
      <c r="X283" s="442"/>
      <c r="Y283" s="442"/>
      <c r="Z283" s="442"/>
      <c r="AA283" s="442"/>
      <c r="AB283" s="442"/>
      <c r="AC283" s="442"/>
      <c r="AD283" s="442"/>
      <c r="AE283" s="442"/>
      <c r="AF283" s="442"/>
      <c r="AG283" s="442"/>
      <c r="AH283" s="442"/>
      <c r="AI283" s="442"/>
      <c r="AJ283" s="442"/>
      <c r="AK283" s="442"/>
      <c r="AL283" s="442"/>
      <c r="AM283" s="442"/>
      <c r="AN283" s="442"/>
      <c r="AO283" s="442"/>
      <c r="AP283" s="442"/>
      <c r="AQ283" s="442"/>
      <c r="AR283" s="442"/>
      <c r="AS283" s="442"/>
      <c r="AT283" s="442"/>
      <c r="AU283" s="442"/>
      <c r="AV283" s="442"/>
      <c r="AW283" s="442"/>
      <c r="AX283" s="442"/>
      <c r="AY283" s="442"/>
      <c r="AZ283" s="442"/>
    </row>
    <row r="284" spans="2:52" ht="20.100000000000001" hidden="1" customHeight="1" outlineLevel="1">
      <c r="B284" s="434"/>
      <c r="C284" s="1002"/>
      <c r="D284" s="1003"/>
      <c r="E284" s="1003"/>
      <c r="F284" s="1004"/>
      <c r="G284" s="1005"/>
      <c r="H284" s="1006"/>
      <c r="I284" s="1006"/>
      <c r="J284" s="1006"/>
      <c r="K284" s="1007"/>
      <c r="L284" s="715"/>
      <c r="M284" s="715"/>
      <c r="N284" s="715"/>
      <c r="O284" s="715"/>
      <c r="P284" s="715"/>
      <c r="Q284" s="715"/>
      <c r="R284" s="715"/>
      <c r="S284" s="716"/>
      <c r="T284" s="717"/>
      <c r="U284" s="720">
        <f t="shared" si="89"/>
        <v>0</v>
      </c>
      <c r="V284" s="721">
        <f t="shared" si="90"/>
        <v>0</v>
      </c>
      <c r="W284" s="722">
        <f t="shared" si="91"/>
        <v>0</v>
      </c>
      <c r="X284" s="442"/>
      <c r="Y284" s="442"/>
      <c r="Z284" s="442"/>
      <c r="AA284" s="442"/>
      <c r="AB284" s="442"/>
      <c r="AC284" s="442"/>
      <c r="AD284" s="442"/>
      <c r="AE284" s="442"/>
      <c r="AF284" s="442"/>
      <c r="AG284" s="442"/>
      <c r="AH284" s="442"/>
      <c r="AI284" s="442"/>
      <c r="AJ284" s="442"/>
      <c r="AK284" s="442"/>
      <c r="AL284" s="442"/>
      <c r="AM284" s="442"/>
      <c r="AN284" s="442"/>
      <c r="AO284" s="442"/>
      <c r="AP284" s="442"/>
      <c r="AQ284" s="442"/>
      <c r="AR284" s="442"/>
      <c r="AS284" s="442"/>
      <c r="AT284" s="442"/>
      <c r="AU284" s="442"/>
      <c r="AV284" s="442"/>
      <c r="AW284" s="442"/>
      <c r="AX284" s="442"/>
      <c r="AY284" s="442"/>
      <c r="AZ284" s="442"/>
    </row>
    <row r="285" spans="2:52" ht="20.100000000000001" hidden="1" customHeight="1" outlineLevel="1">
      <c r="B285" s="434"/>
      <c r="C285" s="1002"/>
      <c r="D285" s="1003"/>
      <c r="E285" s="1003"/>
      <c r="F285" s="1004"/>
      <c r="G285" s="1005"/>
      <c r="H285" s="1006"/>
      <c r="I285" s="1006"/>
      <c r="J285" s="1006"/>
      <c r="K285" s="1007"/>
      <c r="L285" s="715"/>
      <c r="M285" s="715"/>
      <c r="N285" s="715"/>
      <c r="O285" s="715"/>
      <c r="P285" s="715"/>
      <c r="Q285" s="715"/>
      <c r="R285" s="715"/>
      <c r="S285" s="716"/>
      <c r="T285" s="717"/>
      <c r="U285" s="720">
        <f t="shared" si="89"/>
        <v>0</v>
      </c>
      <c r="V285" s="721">
        <f t="shared" si="90"/>
        <v>0</v>
      </c>
      <c r="W285" s="722">
        <f t="shared" si="91"/>
        <v>0</v>
      </c>
      <c r="X285" s="442"/>
      <c r="Y285" s="442"/>
      <c r="Z285" s="442"/>
      <c r="AA285" s="442"/>
      <c r="AB285" s="442"/>
      <c r="AC285" s="442"/>
      <c r="AD285" s="442"/>
      <c r="AE285" s="442"/>
      <c r="AF285" s="442"/>
      <c r="AG285" s="442"/>
      <c r="AH285" s="442"/>
      <c r="AI285" s="442"/>
      <c r="AJ285" s="442"/>
      <c r="AK285" s="442"/>
      <c r="AL285" s="442"/>
      <c r="AM285" s="442"/>
      <c r="AN285" s="442"/>
      <c r="AO285" s="442"/>
      <c r="AP285" s="442"/>
      <c r="AQ285" s="442"/>
      <c r="AR285" s="442"/>
      <c r="AS285" s="442"/>
      <c r="AT285" s="442"/>
      <c r="AU285" s="442"/>
      <c r="AV285" s="442"/>
      <c r="AW285" s="442"/>
      <c r="AX285" s="442"/>
      <c r="AY285" s="442"/>
      <c r="AZ285" s="442"/>
    </row>
    <row r="286" spans="2:52" ht="20.100000000000001" hidden="1" customHeight="1" outlineLevel="1">
      <c r="B286" s="434"/>
      <c r="C286" s="1002"/>
      <c r="D286" s="1003"/>
      <c r="E286" s="1003"/>
      <c r="F286" s="1004"/>
      <c r="G286" s="1005"/>
      <c r="H286" s="1006"/>
      <c r="I286" s="1006"/>
      <c r="J286" s="1006"/>
      <c r="K286" s="1007"/>
      <c r="L286" s="715"/>
      <c r="M286" s="715"/>
      <c r="N286" s="715"/>
      <c r="O286" s="715"/>
      <c r="P286" s="715"/>
      <c r="Q286" s="715"/>
      <c r="R286" s="715"/>
      <c r="S286" s="716"/>
      <c r="T286" s="717"/>
      <c r="U286" s="720">
        <f t="shared" si="89"/>
        <v>0</v>
      </c>
      <c r="V286" s="721">
        <f t="shared" si="90"/>
        <v>0</v>
      </c>
      <c r="W286" s="722">
        <f t="shared" si="91"/>
        <v>0</v>
      </c>
      <c r="X286" s="442"/>
      <c r="Y286" s="442"/>
      <c r="Z286" s="442"/>
      <c r="AA286" s="442"/>
      <c r="AB286" s="442"/>
      <c r="AC286" s="442"/>
      <c r="AD286" s="442"/>
      <c r="AE286" s="442"/>
      <c r="AF286" s="442"/>
      <c r="AG286" s="442"/>
      <c r="AH286" s="442"/>
      <c r="AI286" s="442"/>
      <c r="AJ286" s="442"/>
      <c r="AK286" s="442"/>
      <c r="AL286" s="442"/>
      <c r="AM286" s="442"/>
      <c r="AN286" s="442"/>
      <c r="AO286" s="442"/>
      <c r="AP286" s="442"/>
      <c r="AQ286" s="442"/>
      <c r="AR286" s="442"/>
      <c r="AS286" s="442"/>
      <c r="AT286" s="442"/>
      <c r="AU286" s="442"/>
      <c r="AV286" s="442"/>
      <c r="AW286" s="442"/>
      <c r="AX286" s="442"/>
      <c r="AY286" s="442"/>
      <c r="AZ286" s="442"/>
    </row>
    <row r="287" spans="2:52" ht="20.100000000000001" hidden="1" customHeight="1" outlineLevel="1">
      <c r="B287" s="434"/>
      <c r="C287" s="1002"/>
      <c r="D287" s="1003"/>
      <c r="E287" s="1003"/>
      <c r="F287" s="1004"/>
      <c r="G287" s="1005"/>
      <c r="H287" s="1006"/>
      <c r="I287" s="1006"/>
      <c r="J287" s="1006"/>
      <c r="K287" s="1007"/>
      <c r="L287" s="715"/>
      <c r="M287" s="715"/>
      <c r="N287" s="715"/>
      <c r="O287" s="715"/>
      <c r="P287" s="715"/>
      <c r="Q287" s="715"/>
      <c r="R287" s="715"/>
      <c r="S287" s="716"/>
      <c r="T287" s="717"/>
      <c r="U287" s="720">
        <f t="shared" si="89"/>
        <v>0</v>
      </c>
      <c r="V287" s="721">
        <f t="shared" si="90"/>
        <v>0</v>
      </c>
      <c r="W287" s="722">
        <f t="shared" si="91"/>
        <v>0</v>
      </c>
      <c r="X287" s="442"/>
      <c r="Y287" s="442"/>
      <c r="Z287" s="442"/>
      <c r="AA287" s="442"/>
      <c r="AB287" s="442"/>
      <c r="AC287" s="442"/>
      <c r="AD287" s="442"/>
      <c r="AE287" s="442"/>
      <c r="AF287" s="442"/>
      <c r="AG287" s="442"/>
      <c r="AH287" s="442"/>
      <c r="AI287" s="442"/>
      <c r="AJ287" s="442"/>
      <c r="AK287" s="442"/>
      <c r="AL287" s="442"/>
      <c r="AM287" s="442"/>
      <c r="AN287" s="442"/>
      <c r="AO287" s="442"/>
      <c r="AP287" s="442"/>
      <c r="AQ287" s="442"/>
      <c r="AR287" s="442"/>
      <c r="AS287" s="442"/>
      <c r="AT287" s="442"/>
      <c r="AU287" s="442"/>
      <c r="AV287" s="442"/>
      <c r="AW287" s="442"/>
      <c r="AX287" s="442"/>
      <c r="AY287" s="442"/>
      <c r="AZ287" s="442"/>
    </row>
    <row r="288" spans="2:52" s="19" customFormat="1" ht="9.9499999999999993" hidden="1" customHeight="1" outlineLevel="1">
      <c r="B288" s="435"/>
      <c r="C288" s="437"/>
      <c r="D288" s="437"/>
      <c r="E288" s="437"/>
      <c r="F288" s="437"/>
      <c r="G288" s="666"/>
      <c r="H288" s="666"/>
      <c r="I288" s="666"/>
      <c r="J288" s="666"/>
      <c r="K288" s="666"/>
      <c r="L288" s="438"/>
      <c r="M288" s="438"/>
      <c r="N288" s="438"/>
      <c r="O288" s="438"/>
      <c r="P288" s="438"/>
      <c r="Q288" s="438"/>
      <c r="R288" s="438"/>
      <c r="S288" s="438"/>
      <c r="T288" s="439"/>
      <c r="U288" s="439"/>
      <c r="V288" s="439"/>
      <c r="W288" s="667"/>
      <c r="X288" s="668"/>
      <c r="Y288" s="668"/>
      <c r="Z288" s="668"/>
      <c r="AA288" s="668"/>
      <c r="AB288" s="668"/>
      <c r="AC288" s="668"/>
      <c r="AD288" s="668"/>
      <c r="AE288" s="668"/>
      <c r="AF288" s="668"/>
      <c r="AG288" s="668"/>
      <c r="AH288" s="668"/>
      <c r="AI288" s="668"/>
      <c r="AJ288" s="668"/>
      <c r="AK288" s="668"/>
      <c r="AL288" s="668"/>
      <c r="AM288" s="668"/>
      <c r="AN288" s="668"/>
      <c r="AO288" s="668"/>
      <c r="AP288" s="668"/>
      <c r="AQ288" s="668"/>
      <c r="AR288" s="668"/>
      <c r="AS288" s="668"/>
      <c r="AT288" s="668"/>
      <c r="AU288" s="668"/>
      <c r="AV288" s="668"/>
      <c r="AW288" s="668"/>
      <c r="AX288" s="668"/>
      <c r="AY288" s="668"/>
      <c r="AZ288" s="668"/>
    </row>
    <row r="289" spans="2:52" ht="20.100000000000001" customHeight="1" collapsed="1">
      <c r="B289" s="32">
        <f>B277+1</f>
        <v>24</v>
      </c>
      <c r="C289" s="1013"/>
      <c r="D289" s="1014"/>
      <c r="E289" s="1014"/>
      <c r="F289" s="1015"/>
      <c r="G289" s="1016"/>
      <c r="H289" s="1017"/>
      <c r="I289" s="1017"/>
      <c r="J289" s="1017"/>
      <c r="K289" s="1018"/>
      <c r="L289" s="701">
        <f t="shared" ref="L289:R289" si="92">SUM(L290:L299)</f>
        <v>0</v>
      </c>
      <c r="M289" s="702">
        <f t="shared" si="92"/>
        <v>0</v>
      </c>
      <c r="N289" s="703">
        <f t="shared" si="92"/>
        <v>0</v>
      </c>
      <c r="O289" s="703">
        <f t="shared" si="92"/>
        <v>0</v>
      </c>
      <c r="P289" s="702">
        <f t="shared" si="92"/>
        <v>0</v>
      </c>
      <c r="Q289" s="704">
        <f t="shared" si="92"/>
        <v>0</v>
      </c>
      <c r="R289" s="701">
        <f t="shared" si="92"/>
        <v>0</v>
      </c>
      <c r="S289" s="705">
        <v>1</v>
      </c>
      <c r="T289" s="706">
        <f>(S290*T290)+(S291*T291)+(S292*T292)+(S293*T293)+(S294*T294)+(S295*T295)+(S296*T296)+(S297*T297)+(S298*T298)+(S299*T299)</f>
        <v>0</v>
      </c>
      <c r="U289" s="665">
        <f t="shared" ref="U289:U299" si="93">S289*T289*(1+MGKZ)*(1+Gewinn)*(1+Sicherheit)</f>
        <v>0</v>
      </c>
      <c r="V289" s="643">
        <f t="shared" ref="V289:V299" si="94">R289*Fertigung</f>
        <v>0</v>
      </c>
      <c r="W289" s="50">
        <f t="shared" ref="W289:W299" si="95">L289*$E$6+M289*$M$6+N289*$M$7+O289*$M$8+P289*$E$7+Q289*$M$9+U289+V289</f>
        <v>0</v>
      </c>
      <c r="X289" s="442"/>
      <c r="Y289" s="442"/>
      <c r="Z289" s="442"/>
      <c r="AA289" s="442"/>
      <c r="AB289" s="442"/>
      <c r="AC289" s="442"/>
      <c r="AD289" s="442"/>
      <c r="AE289" s="442"/>
      <c r="AF289" s="442"/>
      <c r="AG289" s="442"/>
      <c r="AH289" s="442"/>
      <c r="AI289" s="442"/>
      <c r="AJ289" s="442"/>
      <c r="AK289" s="442"/>
      <c r="AL289" s="442"/>
      <c r="AM289" s="442"/>
      <c r="AN289" s="442"/>
      <c r="AO289" s="442"/>
      <c r="AP289" s="442"/>
      <c r="AQ289" s="442"/>
      <c r="AR289" s="442"/>
      <c r="AS289" s="442"/>
      <c r="AT289" s="442"/>
      <c r="AU289" s="442"/>
      <c r="AV289" s="442"/>
      <c r="AW289" s="442"/>
      <c r="AX289" s="442"/>
      <c r="AY289" s="442"/>
      <c r="AZ289" s="442"/>
    </row>
    <row r="290" spans="2:52" ht="20.100000000000001" hidden="1" customHeight="1" outlineLevel="1">
      <c r="B290" s="433"/>
      <c r="C290" s="1002"/>
      <c r="D290" s="1003"/>
      <c r="E290" s="1003"/>
      <c r="F290" s="1004"/>
      <c r="G290" s="1005"/>
      <c r="H290" s="1006"/>
      <c r="I290" s="1006"/>
      <c r="J290" s="1006"/>
      <c r="K290" s="1007"/>
      <c r="L290" s="715"/>
      <c r="M290" s="715"/>
      <c r="N290" s="715"/>
      <c r="O290" s="715"/>
      <c r="P290" s="715"/>
      <c r="Q290" s="715"/>
      <c r="R290" s="715"/>
      <c r="S290" s="716"/>
      <c r="T290" s="717"/>
      <c r="U290" s="720">
        <f t="shared" si="93"/>
        <v>0</v>
      </c>
      <c r="V290" s="721">
        <f t="shared" si="94"/>
        <v>0</v>
      </c>
      <c r="W290" s="722">
        <f t="shared" si="95"/>
        <v>0</v>
      </c>
      <c r="X290" s="442"/>
      <c r="Y290" s="442"/>
      <c r="Z290" s="442"/>
      <c r="AA290" s="442"/>
      <c r="AB290" s="442"/>
      <c r="AC290" s="442"/>
      <c r="AD290" s="442"/>
      <c r="AE290" s="442"/>
      <c r="AF290" s="442"/>
      <c r="AG290" s="442"/>
      <c r="AH290" s="442"/>
      <c r="AI290" s="442"/>
      <c r="AJ290" s="442"/>
      <c r="AK290" s="442"/>
      <c r="AL290" s="442"/>
      <c r="AM290" s="442"/>
      <c r="AN290" s="442"/>
      <c r="AO290" s="442"/>
      <c r="AP290" s="442"/>
      <c r="AQ290" s="442"/>
      <c r="AR290" s="442"/>
      <c r="AS290" s="442"/>
      <c r="AT290" s="442"/>
      <c r="AU290" s="442"/>
      <c r="AV290" s="442"/>
      <c r="AW290" s="442"/>
      <c r="AX290" s="442"/>
      <c r="AY290" s="442"/>
      <c r="AZ290" s="442"/>
    </row>
    <row r="291" spans="2:52" ht="20.100000000000001" hidden="1" customHeight="1" outlineLevel="1">
      <c r="B291" s="434"/>
      <c r="C291" s="1002"/>
      <c r="D291" s="1003"/>
      <c r="E291" s="1003"/>
      <c r="F291" s="1004"/>
      <c r="G291" s="1005"/>
      <c r="H291" s="1006"/>
      <c r="I291" s="1006"/>
      <c r="J291" s="1006"/>
      <c r="K291" s="1007"/>
      <c r="L291" s="715"/>
      <c r="M291" s="715"/>
      <c r="N291" s="715"/>
      <c r="O291" s="715"/>
      <c r="P291" s="715"/>
      <c r="Q291" s="715"/>
      <c r="R291" s="715"/>
      <c r="S291" s="716"/>
      <c r="T291" s="717"/>
      <c r="U291" s="720">
        <f t="shared" si="93"/>
        <v>0</v>
      </c>
      <c r="V291" s="721">
        <f t="shared" si="94"/>
        <v>0</v>
      </c>
      <c r="W291" s="722">
        <f t="shared" si="95"/>
        <v>0</v>
      </c>
      <c r="X291" s="442"/>
      <c r="Y291" s="442"/>
      <c r="Z291" s="442"/>
      <c r="AA291" s="442"/>
      <c r="AB291" s="442"/>
      <c r="AC291" s="442"/>
      <c r="AD291" s="442"/>
      <c r="AE291" s="442"/>
      <c r="AF291" s="442"/>
      <c r="AG291" s="442"/>
      <c r="AH291" s="442"/>
      <c r="AI291" s="442"/>
      <c r="AJ291" s="442"/>
      <c r="AK291" s="442"/>
      <c r="AL291" s="442"/>
      <c r="AM291" s="442"/>
      <c r="AN291" s="442"/>
      <c r="AO291" s="442"/>
      <c r="AP291" s="442"/>
      <c r="AQ291" s="442"/>
      <c r="AR291" s="442"/>
      <c r="AS291" s="442"/>
      <c r="AT291" s="442"/>
      <c r="AU291" s="442"/>
      <c r="AV291" s="442"/>
      <c r="AW291" s="442"/>
      <c r="AX291" s="442"/>
      <c r="AY291" s="442"/>
      <c r="AZ291" s="442"/>
    </row>
    <row r="292" spans="2:52" ht="20.100000000000001" hidden="1" customHeight="1" outlineLevel="1">
      <c r="B292" s="434"/>
      <c r="C292" s="1002"/>
      <c r="D292" s="1003"/>
      <c r="E292" s="1003"/>
      <c r="F292" s="1004"/>
      <c r="G292" s="1005"/>
      <c r="H292" s="1006"/>
      <c r="I292" s="1006"/>
      <c r="J292" s="1006"/>
      <c r="K292" s="1007"/>
      <c r="L292" s="715"/>
      <c r="M292" s="715"/>
      <c r="N292" s="715"/>
      <c r="O292" s="715"/>
      <c r="P292" s="715"/>
      <c r="Q292" s="715"/>
      <c r="R292" s="715"/>
      <c r="S292" s="716"/>
      <c r="T292" s="717"/>
      <c r="U292" s="720">
        <f t="shared" si="93"/>
        <v>0</v>
      </c>
      <c r="V292" s="721">
        <f t="shared" si="94"/>
        <v>0</v>
      </c>
      <c r="W292" s="722">
        <f t="shared" si="95"/>
        <v>0</v>
      </c>
      <c r="X292" s="442"/>
      <c r="Y292" s="442"/>
      <c r="Z292" s="442"/>
      <c r="AA292" s="442"/>
      <c r="AB292" s="442"/>
      <c r="AC292" s="442"/>
      <c r="AD292" s="442"/>
      <c r="AE292" s="442"/>
      <c r="AF292" s="442"/>
      <c r="AG292" s="442"/>
      <c r="AH292" s="442"/>
      <c r="AI292" s="442"/>
      <c r="AJ292" s="442"/>
      <c r="AK292" s="442"/>
      <c r="AL292" s="442"/>
      <c r="AM292" s="442"/>
      <c r="AN292" s="442"/>
      <c r="AO292" s="442"/>
      <c r="AP292" s="442"/>
      <c r="AQ292" s="442"/>
      <c r="AR292" s="442"/>
      <c r="AS292" s="442"/>
      <c r="AT292" s="442"/>
      <c r="AU292" s="442"/>
      <c r="AV292" s="442"/>
      <c r="AW292" s="442"/>
      <c r="AX292" s="442"/>
      <c r="AY292" s="442"/>
      <c r="AZ292" s="442"/>
    </row>
    <row r="293" spans="2:52" ht="20.100000000000001" hidden="1" customHeight="1" outlineLevel="1">
      <c r="B293" s="434"/>
      <c r="C293" s="1002"/>
      <c r="D293" s="1003"/>
      <c r="E293" s="1003"/>
      <c r="F293" s="1004"/>
      <c r="G293" s="1005"/>
      <c r="H293" s="1006"/>
      <c r="I293" s="1006"/>
      <c r="J293" s="1006"/>
      <c r="K293" s="1007"/>
      <c r="L293" s="715"/>
      <c r="M293" s="715"/>
      <c r="N293" s="715"/>
      <c r="O293" s="715"/>
      <c r="P293" s="715"/>
      <c r="Q293" s="715"/>
      <c r="R293" s="715"/>
      <c r="S293" s="716"/>
      <c r="T293" s="717"/>
      <c r="U293" s="720">
        <f t="shared" si="93"/>
        <v>0</v>
      </c>
      <c r="V293" s="721">
        <f t="shared" si="94"/>
        <v>0</v>
      </c>
      <c r="W293" s="722">
        <f t="shared" si="95"/>
        <v>0</v>
      </c>
      <c r="X293" s="442"/>
      <c r="Y293" s="442"/>
      <c r="Z293" s="442"/>
      <c r="AA293" s="442"/>
      <c r="AB293" s="442"/>
      <c r="AC293" s="442"/>
      <c r="AD293" s="442"/>
      <c r="AE293" s="442"/>
      <c r="AF293" s="442"/>
      <c r="AG293" s="442"/>
      <c r="AH293" s="442"/>
      <c r="AI293" s="442"/>
      <c r="AJ293" s="442"/>
      <c r="AK293" s="442"/>
      <c r="AL293" s="442"/>
      <c r="AM293" s="442"/>
      <c r="AN293" s="442"/>
      <c r="AO293" s="442"/>
      <c r="AP293" s="442"/>
      <c r="AQ293" s="442"/>
      <c r="AR293" s="442"/>
      <c r="AS293" s="442"/>
      <c r="AT293" s="442"/>
      <c r="AU293" s="442"/>
      <c r="AV293" s="442"/>
      <c r="AW293" s="442"/>
      <c r="AX293" s="442"/>
      <c r="AY293" s="442"/>
      <c r="AZ293" s="442"/>
    </row>
    <row r="294" spans="2:52" ht="20.100000000000001" hidden="1" customHeight="1" outlineLevel="1">
      <c r="B294" s="434"/>
      <c r="C294" s="1002"/>
      <c r="D294" s="1003"/>
      <c r="E294" s="1003"/>
      <c r="F294" s="1004"/>
      <c r="G294" s="1005"/>
      <c r="H294" s="1006"/>
      <c r="I294" s="1006"/>
      <c r="J294" s="1006"/>
      <c r="K294" s="1007"/>
      <c r="L294" s="715"/>
      <c r="M294" s="715"/>
      <c r="N294" s="715"/>
      <c r="O294" s="715"/>
      <c r="P294" s="715"/>
      <c r="Q294" s="715"/>
      <c r="R294" s="715"/>
      <c r="S294" s="716"/>
      <c r="T294" s="717"/>
      <c r="U294" s="720">
        <f t="shared" si="93"/>
        <v>0</v>
      </c>
      <c r="V294" s="721">
        <f t="shared" si="94"/>
        <v>0</v>
      </c>
      <c r="W294" s="722">
        <f t="shared" si="95"/>
        <v>0</v>
      </c>
      <c r="X294" s="442"/>
      <c r="Y294" s="442"/>
      <c r="Z294" s="442"/>
      <c r="AA294" s="442"/>
      <c r="AB294" s="442"/>
      <c r="AC294" s="442"/>
      <c r="AD294" s="442"/>
      <c r="AE294" s="442"/>
      <c r="AF294" s="442"/>
      <c r="AG294" s="442"/>
      <c r="AH294" s="442"/>
      <c r="AI294" s="442"/>
      <c r="AJ294" s="442"/>
      <c r="AK294" s="442"/>
      <c r="AL294" s="442"/>
      <c r="AM294" s="442"/>
      <c r="AN294" s="442"/>
      <c r="AO294" s="442"/>
      <c r="AP294" s="442"/>
      <c r="AQ294" s="442"/>
      <c r="AR294" s="442"/>
      <c r="AS294" s="442"/>
      <c r="AT294" s="442"/>
      <c r="AU294" s="442"/>
      <c r="AV294" s="442"/>
      <c r="AW294" s="442"/>
      <c r="AX294" s="442"/>
      <c r="AY294" s="442"/>
      <c r="AZ294" s="442"/>
    </row>
    <row r="295" spans="2:52" ht="20.100000000000001" hidden="1" customHeight="1" outlineLevel="1">
      <c r="B295" s="434"/>
      <c r="C295" s="1002"/>
      <c r="D295" s="1003"/>
      <c r="E295" s="1003"/>
      <c r="F295" s="1004"/>
      <c r="G295" s="1005"/>
      <c r="H295" s="1006"/>
      <c r="I295" s="1006"/>
      <c r="J295" s="1006"/>
      <c r="K295" s="1007"/>
      <c r="L295" s="715"/>
      <c r="M295" s="715"/>
      <c r="N295" s="715"/>
      <c r="O295" s="715"/>
      <c r="P295" s="715"/>
      <c r="Q295" s="715"/>
      <c r="R295" s="715"/>
      <c r="S295" s="716"/>
      <c r="T295" s="717"/>
      <c r="U295" s="720">
        <f t="shared" si="93"/>
        <v>0</v>
      </c>
      <c r="V295" s="721">
        <f t="shared" si="94"/>
        <v>0</v>
      </c>
      <c r="W295" s="722">
        <f t="shared" si="95"/>
        <v>0</v>
      </c>
      <c r="X295" s="442"/>
      <c r="Y295" s="442"/>
      <c r="Z295" s="442"/>
      <c r="AA295" s="442"/>
      <c r="AB295" s="442"/>
      <c r="AC295" s="442"/>
      <c r="AD295" s="442"/>
      <c r="AE295" s="442"/>
      <c r="AF295" s="442"/>
      <c r="AG295" s="442"/>
      <c r="AH295" s="442"/>
      <c r="AI295" s="442"/>
      <c r="AJ295" s="442"/>
      <c r="AK295" s="442"/>
      <c r="AL295" s="442"/>
      <c r="AM295" s="442"/>
      <c r="AN295" s="442"/>
      <c r="AO295" s="442"/>
      <c r="AP295" s="442"/>
      <c r="AQ295" s="442"/>
      <c r="AR295" s="442"/>
      <c r="AS295" s="442"/>
      <c r="AT295" s="442"/>
      <c r="AU295" s="442"/>
      <c r="AV295" s="442"/>
      <c r="AW295" s="442"/>
      <c r="AX295" s="442"/>
      <c r="AY295" s="442"/>
      <c r="AZ295" s="442"/>
    </row>
    <row r="296" spans="2:52" ht="20.100000000000001" hidden="1" customHeight="1" outlineLevel="1">
      <c r="B296" s="434"/>
      <c r="C296" s="1002"/>
      <c r="D296" s="1003"/>
      <c r="E296" s="1003"/>
      <c r="F296" s="1004"/>
      <c r="G296" s="1005"/>
      <c r="H296" s="1006"/>
      <c r="I296" s="1006"/>
      <c r="J296" s="1006"/>
      <c r="K296" s="1007"/>
      <c r="L296" s="715"/>
      <c r="M296" s="715"/>
      <c r="N296" s="715"/>
      <c r="O296" s="715"/>
      <c r="P296" s="715"/>
      <c r="Q296" s="715"/>
      <c r="R296" s="715"/>
      <c r="S296" s="716"/>
      <c r="T296" s="717"/>
      <c r="U296" s="720">
        <f t="shared" si="93"/>
        <v>0</v>
      </c>
      <c r="V296" s="721">
        <f t="shared" si="94"/>
        <v>0</v>
      </c>
      <c r="W296" s="722">
        <f t="shared" si="95"/>
        <v>0</v>
      </c>
      <c r="X296" s="442"/>
      <c r="Y296" s="442"/>
      <c r="Z296" s="442"/>
      <c r="AA296" s="442"/>
      <c r="AB296" s="442"/>
      <c r="AC296" s="442"/>
      <c r="AD296" s="442"/>
      <c r="AE296" s="442"/>
      <c r="AF296" s="442"/>
      <c r="AG296" s="442"/>
      <c r="AH296" s="442"/>
      <c r="AI296" s="442"/>
      <c r="AJ296" s="442"/>
      <c r="AK296" s="442"/>
      <c r="AL296" s="442"/>
      <c r="AM296" s="442"/>
      <c r="AN296" s="442"/>
      <c r="AO296" s="442"/>
      <c r="AP296" s="442"/>
      <c r="AQ296" s="442"/>
      <c r="AR296" s="442"/>
      <c r="AS296" s="442"/>
      <c r="AT296" s="442"/>
      <c r="AU296" s="442"/>
      <c r="AV296" s="442"/>
      <c r="AW296" s="442"/>
      <c r="AX296" s="442"/>
      <c r="AY296" s="442"/>
      <c r="AZ296" s="442"/>
    </row>
    <row r="297" spans="2:52" ht="20.100000000000001" hidden="1" customHeight="1" outlineLevel="1">
      <c r="B297" s="434"/>
      <c r="C297" s="1002"/>
      <c r="D297" s="1003"/>
      <c r="E297" s="1003"/>
      <c r="F297" s="1004"/>
      <c r="G297" s="1005"/>
      <c r="H297" s="1006"/>
      <c r="I297" s="1006"/>
      <c r="J297" s="1006"/>
      <c r="K297" s="1007"/>
      <c r="L297" s="715"/>
      <c r="M297" s="715"/>
      <c r="N297" s="715"/>
      <c r="O297" s="715"/>
      <c r="P297" s="715"/>
      <c r="Q297" s="715"/>
      <c r="R297" s="715"/>
      <c r="S297" s="716"/>
      <c r="T297" s="717"/>
      <c r="U297" s="720">
        <f t="shared" si="93"/>
        <v>0</v>
      </c>
      <c r="V297" s="721">
        <f t="shared" si="94"/>
        <v>0</v>
      </c>
      <c r="W297" s="722">
        <f t="shared" si="95"/>
        <v>0</v>
      </c>
      <c r="X297" s="442"/>
      <c r="Y297" s="442"/>
      <c r="Z297" s="442"/>
      <c r="AA297" s="442"/>
      <c r="AB297" s="442"/>
      <c r="AC297" s="442"/>
      <c r="AD297" s="442"/>
      <c r="AE297" s="442"/>
      <c r="AF297" s="442"/>
      <c r="AG297" s="442"/>
      <c r="AH297" s="442"/>
      <c r="AI297" s="442"/>
      <c r="AJ297" s="442"/>
      <c r="AK297" s="442"/>
      <c r="AL297" s="442"/>
      <c r="AM297" s="442"/>
      <c r="AN297" s="442"/>
      <c r="AO297" s="442"/>
      <c r="AP297" s="442"/>
      <c r="AQ297" s="442"/>
      <c r="AR297" s="442"/>
      <c r="AS297" s="442"/>
      <c r="AT297" s="442"/>
      <c r="AU297" s="442"/>
      <c r="AV297" s="442"/>
      <c r="AW297" s="442"/>
      <c r="AX297" s="442"/>
      <c r="AY297" s="442"/>
      <c r="AZ297" s="442"/>
    </row>
    <row r="298" spans="2:52" ht="20.100000000000001" hidden="1" customHeight="1" outlineLevel="1">
      <c r="B298" s="434"/>
      <c r="C298" s="1002"/>
      <c r="D298" s="1003"/>
      <c r="E298" s="1003"/>
      <c r="F298" s="1004"/>
      <c r="G298" s="1005"/>
      <c r="H298" s="1006"/>
      <c r="I298" s="1006"/>
      <c r="J298" s="1006"/>
      <c r="K298" s="1007"/>
      <c r="L298" s="715"/>
      <c r="M298" s="715"/>
      <c r="N298" s="715"/>
      <c r="O298" s="715"/>
      <c r="P298" s="715"/>
      <c r="Q298" s="715"/>
      <c r="R298" s="715"/>
      <c r="S298" s="716"/>
      <c r="T298" s="717"/>
      <c r="U298" s="720">
        <f t="shared" si="93"/>
        <v>0</v>
      </c>
      <c r="V298" s="721">
        <f t="shared" si="94"/>
        <v>0</v>
      </c>
      <c r="W298" s="722">
        <f t="shared" si="95"/>
        <v>0</v>
      </c>
      <c r="X298" s="442"/>
      <c r="Y298" s="442"/>
      <c r="Z298" s="442"/>
      <c r="AA298" s="442"/>
      <c r="AB298" s="442"/>
      <c r="AC298" s="442"/>
      <c r="AD298" s="442"/>
      <c r="AE298" s="442"/>
      <c r="AF298" s="442"/>
      <c r="AG298" s="442"/>
      <c r="AH298" s="442"/>
      <c r="AI298" s="442"/>
      <c r="AJ298" s="442"/>
      <c r="AK298" s="442"/>
      <c r="AL298" s="442"/>
      <c r="AM298" s="442"/>
      <c r="AN298" s="442"/>
      <c r="AO298" s="442"/>
      <c r="AP298" s="442"/>
      <c r="AQ298" s="442"/>
      <c r="AR298" s="442"/>
      <c r="AS298" s="442"/>
      <c r="AT298" s="442"/>
      <c r="AU298" s="442"/>
      <c r="AV298" s="442"/>
      <c r="AW298" s="442"/>
      <c r="AX298" s="442"/>
      <c r="AY298" s="442"/>
      <c r="AZ298" s="442"/>
    </row>
    <row r="299" spans="2:52" ht="20.100000000000001" hidden="1" customHeight="1" outlineLevel="1">
      <c r="B299" s="434"/>
      <c r="C299" s="1002"/>
      <c r="D299" s="1003"/>
      <c r="E299" s="1003"/>
      <c r="F299" s="1004"/>
      <c r="G299" s="1005"/>
      <c r="H299" s="1006"/>
      <c r="I299" s="1006"/>
      <c r="J299" s="1006"/>
      <c r="K299" s="1007"/>
      <c r="L299" s="715"/>
      <c r="M299" s="715"/>
      <c r="N299" s="715"/>
      <c r="O299" s="715"/>
      <c r="P299" s="715"/>
      <c r="Q299" s="715"/>
      <c r="R299" s="715"/>
      <c r="S299" s="716"/>
      <c r="T299" s="717"/>
      <c r="U299" s="720">
        <f t="shared" si="93"/>
        <v>0</v>
      </c>
      <c r="V299" s="721">
        <f t="shared" si="94"/>
        <v>0</v>
      </c>
      <c r="W299" s="722">
        <f t="shared" si="95"/>
        <v>0</v>
      </c>
      <c r="X299" s="442"/>
      <c r="Y299" s="442"/>
      <c r="Z299" s="442"/>
      <c r="AA299" s="442"/>
      <c r="AB299" s="442"/>
      <c r="AC299" s="442"/>
      <c r="AD299" s="442"/>
      <c r="AE299" s="442"/>
      <c r="AF299" s="442"/>
      <c r="AG299" s="442"/>
      <c r="AH299" s="442"/>
      <c r="AI299" s="442"/>
      <c r="AJ299" s="442"/>
      <c r="AK299" s="442"/>
      <c r="AL299" s="442"/>
      <c r="AM299" s="442"/>
      <c r="AN299" s="442"/>
      <c r="AO299" s="442"/>
      <c r="AP299" s="442"/>
      <c r="AQ299" s="442"/>
      <c r="AR299" s="442"/>
      <c r="AS299" s="442"/>
      <c r="AT299" s="442"/>
      <c r="AU299" s="442"/>
      <c r="AV299" s="442"/>
      <c r="AW299" s="442"/>
      <c r="AX299" s="442"/>
      <c r="AY299" s="442"/>
      <c r="AZ299" s="442"/>
    </row>
    <row r="300" spans="2:52" s="19" customFormat="1" ht="9.9499999999999993" hidden="1" customHeight="1" outlineLevel="1">
      <c r="B300" s="435"/>
      <c r="C300" s="437"/>
      <c r="D300" s="437"/>
      <c r="E300" s="437"/>
      <c r="F300" s="437"/>
      <c r="G300" s="666"/>
      <c r="H300" s="666"/>
      <c r="I300" s="666"/>
      <c r="J300" s="666"/>
      <c r="K300" s="666"/>
      <c r="L300" s="438"/>
      <c r="M300" s="438"/>
      <c r="N300" s="438"/>
      <c r="O300" s="438"/>
      <c r="P300" s="438"/>
      <c r="Q300" s="438"/>
      <c r="R300" s="438"/>
      <c r="S300" s="438"/>
      <c r="T300" s="439"/>
      <c r="U300" s="432"/>
      <c r="V300" s="432"/>
      <c r="W300" s="667"/>
      <c r="X300" s="668"/>
      <c r="Y300" s="668"/>
      <c r="Z300" s="668"/>
      <c r="AA300" s="668"/>
      <c r="AB300" s="668"/>
      <c r="AC300" s="668"/>
      <c r="AD300" s="668"/>
      <c r="AE300" s="668"/>
      <c r="AF300" s="668"/>
      <c r="AG300" s="668"/>
      <c r="AH300" s="668"/>
      <c r="AI300" s="668"/>
      <c r="AJ300" s="668"/>
      <c r="AK300" s="668"/>
      <c r="AL300" s="668"/>
      <c r="AM300" s="668"/>
      <c r="AN300" s="668"/>
      <c r="AO300" s="668"/>
      <c r="AP300" s="668"/>
      <c r="AQ300" s="668"/>
      <c r="AR300" s="668"/>
      <c r="AS300" s="668"/>
      <c r="AT300" s="668"/>
      <c r="AU300" s="668"/>
      <c r="AV300" s="668"/>
      <c r="AW300" s="668"/>
      <c r="AX300" s="668"/>
      <c r="AY300" s="668"/>
      <c r="AZ300" s="668"/>
    </row>
    <row r="301" spans="2:52" ht="20.100000000000001" customHeight="1" collapsed="1">
      <c r="B301" s="32">
        <f>B289+1</f>
        <v>25</v>
      </c>
      <c r="C301" s="1013"/>
      <c r="D301" s="1014"/>
      <c r="E301" s="1014"/>
      <c r="F301" s="1015"/>
      <c r="G301" s="1016"/>
      <c r="H301" s="1017"/>
      <c r="I301" s="1017"/>
      <c r="J301" s="1017"/>
      <c r="K301" s="1018"/>
      <c r="L301" s="701">
        <f t="shared" ref="L301:R301" si="96">SUM(L302:L311)</f>
        <v>0</v>
      </c>
      <c r="M301" s="702">
        <f t="shared" si="96"/>
        <v>0</v>
      </c>
      <c r="N301" s="703">
        <f t="shared" si="96"/>
        <v>0</v>
      </c>
      <c r="O301" s="703">
        <f t="shared" si="96"/>
        <v>0</v>
      </c>
      <c r="P301" s="702">
        <f t="shared" si="96"/>
        <v>0</v>
      </c>
      <c r="Q301" s="704">
        <f t="shared" si="96"/>
        <v>0</v>
      </c>
      <c r="R301" s="701">
        <f t="shared" si="96"/>
        <v>0</v>
      </c>
      <c r="S301" s="705">
        <v>1</v>
      </c>
      <c r="T301" s="706">
        <f>(S302*T302)+(S303*T303)+(S304*T304)+(S305*T305)+(S306*T306)+(S307*T307)+(S308*T308)+(S309*T309)+(S310*T310)+(S311*T311)</f>
        <v>0</v>
      </c>
      <c r="U301" s="665">
        <f t="shared" ref="U301:U311" si="97">S301*T301*(1+MGKZ)*(1+Gewinn)*(1+Sicherheit)</f>
        <v>0</v>
      </c>
      <c r="V301" s="643">
        <f t="shared" ref="V301:V311" si="98">R301*Fertigung</f>
        <v>0</v>
      </c>
      <c r="W301" s="50">
        <f t="shared" ref="W301:W311" si="99">L301*$E$6+M301*$M$6+N301*$M$7+O301*$M$8+P301*$E$7+Q301*$M$9+U301+V301</f>
        <v>0</v>
      </c>
      <c r="X301" s="442"/>
      <c r="Y301" s="442"/>
      <c r="Z301" s="442"/>
      <c r="AA301" s="442"/>
      <c r="AB301" s="442"/>
      <c r="AC301" s="442"/>
      <c r="AD301" s="442"/>
      <c r="AE301" s="442"/>
      <c r="AF301" s="442"/>
      <c r="AG301" s="442"/>
      <c r="AH301" s="442"/>
      <c r="AI301" s="442"/>
      <c r="AJ301" s="442"/>
      <c r="AK301" s="442"/>
      <c r="AL301" s="442"/>
      <c r="AM301" s="442"/>
      <c r="AN301" s="442"/>
      <c r="AO301" s="442"/>
      <c r="AP301" s="442"/>
      <c r="AQ301" s="442"/>
      <c r="AR301" s="442"/>
      <c r="AS301" s="442"/>
      <c r="AT301" s="442"/>
      <c r="AU301" s="442"/>
      <c r="AV301" s="442"/>
      <c r="AW301" s="442"/>
      <c r="AX301" s="442"/>
      <c r="AY301" s="442"/>
      <c r="AZ301" s="442"/>
    </row>
    <row r="302" spans="2:52" ht="20.100000000000001" hidden="1" customHeight="1" outlineLevel="1">
      <c r="B302" s="433"/>
      <c r="C302" s="1002"/>
      <c r="D302" s="1003"/>
      <c r="E302" s="1003"/>
      <c r="F302" s="1004"/>
      <c r="G302" s="1005"/>
      <c r="H302" s="1006"/>
      <c r="I302" s="1006"/>
      <c r="J302" s="1006"/>
      <c r="K302" s="1007"/>
      <c r="L302" s="715"/>
      <c r="M302" s="715"/>
      <c r="N302" s="715"/>
      <c r="O302" s="715"/>
      <c r="P302" s="715"/>
      <c r="Q302" s="715"/>
      <c r="R302" s="715"/>
      <c r="S302" s="716"/>
      <c r="T302" s="717"/>
      <c r="U302" s="720">
        <f t="shared" si="97"/>
        <v>0</v>
      </c>
      <c r="V302" s="721">
        <f t="shared" si="98"/>
        <v>0</v>
      </c>
      <c r="W302" s="722">
        <f t="shared" si="99"/>
        <v>0</v>
      </c>
      <c r="X302" s="442"/>
      <c r="Y302" s="442"/>
      <c r="Z302" s="442"/>
      <c r="AA302" s="442"/>
      <c r="AB302" s="442"/>
      <c r="AC302" s="442"/>
      <c r="AD302" s="442"/>
      <c r="AE302" s="442"/>
      <c r="AF302" s="442"/>
      <c r="AG302" s="442"/>
      <c r="AH302" s="442"/>
      <c r="AI302" s="442"/>
      <c r="AJ302" s="442"/>
      <c r="AK302" s="442"/>
      <c r="AL302" s="442"/>
      <c r="AM302" s="442"/>
      <c r="AN302" s="442"/>
      <c r="AO302" s="442"/>
      <c r="AP302" s="442"/>
      <c r="AQ302" s="442"/>
      <c r="AR302" s="442"/>
      <c r="AS302" s="442"/>
      <c r="AT302" s="442"/>
      <c r="AU302" s="442"/>
      <c r="AV302" s="442"/>
      <c r="AW302" s="442"/>
      <c r="AX302" s="442"/>
      <c r="AY302" s="442"/>
      <c r="AZ302" s="442"/>
    </row>
    <row r="303" spans="2:52" ht="20.100000000000001" hidden="1" customHeight="1" outlineLevel="1">
      <c r="B303" s="434"/>
      <c r="C303" s="1002"/>
      <c r="D303" s="1003"/>
      <c r="E303" s="1003"/>
      <c r="F303" s="1004"/>
      <c r="G303" s="1005"/>
      <c r="H303" s="1006"/>
      <c r="I303" s="1006"/>
      <c r="J303" s="1006"/>
      <c r="K303" s="1007"/>
      <c r="L303" s="715"/>
      <c r="M303" s="715"/>
      <c r="N303" s="715"/>
      <c r="O303" s="715"/>
      <c r="P303" s="715"/>
      <c r="Q303" s="715"/>
      <c r="R303" s="715"/>
      <c r="S303" s="716"/>
      <c r="T303" s="717"/>
      <c r="U303" s="720">
        <f t="shared" si="97"/>
        <v>0</v>
      </c>
      <c r="V303" s="721">
        <f t="shared" si="98"/>
        <v>0</v>
      </c>
      <c r="W303" s="722">
        <f t="shared" si="99"/>
        <v>0</v>
      </c>
      <c r="X303" s="442"/>
      <c r="Y303" s="442"/>
      <c r="Z303" s="442"/>
      <c r="AA303" s="442"/>
      <c r="AB303" s="442"/>
      <c r="AC303" s="442"/>
      <c r="AD303" s="442"/>
      <c r="AE303" s="442"/>
      <c r="AF303" s="442"/>
      <c r="AG303" s="442"/>
      <c r="AH303" s="442"/>
      <c r="AI303" s="442"/>
      <c r="AJ303" s="442"/>
      <c r="AK303" s="442"/>
      <c r="AL303" s="442"/>
      <c r="AM303" s="442"/>
      <c r="AN303" s="442"/>
      <c r="AO303" s="442"/>
      <c r="AP303" s="442"/>
      <c r="AQ303" s="442"/>
      <c r="AR303" s="442"/>
      <c r="AS303" s="442"/>
      <c r="AT303" s="442"/>
      <c r="AU303" s="442"/>
      <c r="AV303" s="442"/>
      <c r="AW303" s="442"/>
      <c r="AX303" s="442"/>
      <c r="AY303" s="442"/>
      <c r="AZ303" s="442"/>
    </row>
    <row r="304" spans="2:52" ht="20.100000000000001" hidden="1" customHeight="1" outlineLevel="1">
      <c r="B304" s="434"/>
      <c r="C304" s="1002"/>
      <c r="D304" s="1003"/>
      <c r="E304" s="1003"/>
      <c r="F304" s="1004"/>
      <c r="G304" s="1005"/>
      <c r="H304" s="1006"/>
      <c r="I304" s="1006"/>
      <c r="J304" s="1006"/>
      <c r="K304" s="1007"/>
      <c r="L304" s="715"/>
      <c r="M304" s="715"/>
      <c r="N304" s="715"/>
      <c r="O304" s="715"/>
      <c r="P304" s="715"/>
      <c r="Q304" s="715"/>
      <c r="R304" s="715"/>
      <c r="S304" s="716"/>
      <c r="T304" s="717"/>
      <c r="U304" s="720">
        <f t="shared" si="97"/>
        <v>0</v>
      </c>
      <c r="V304" s="721">
        <f t="shared" si="98"/>
        <v>0</v>
      </c>
      <c r="W304" s="722">
        <f t="shared" si="99"/>
        <v>0</v>
      </c>
      <c r="X304" s="442"/>
      <c r="Y304" s="442"/>
      <c r="Z304" s="442"/>
      <c r="AA304" s="442"/>
      <c r="AB304" s="442"/>
      <c r="AC304" s="442"/>
      <c r="AD304" s="442"/>
      <c r="AE304" s="442"/>
      <c r="AF304" s="442"/>
      <c r="AG304" s="442"/>
      <c r="AH304" s="442"/>
      <c r="AI304" s="442"/>
      <c r="AJ304" s="442"/>
      <c r="AK304" s="442"/>
      <c r="AL304" s="442"/>
      <c r="AM304" s="442"/>
      <c r="AN304" s="442"/>
      <c r="AO304" s="442"/>
      <c r="AP304" s="442"/>
      <c r="AQ304" s="442"/>
      <c r="AR304" s="442"/>
      <c r="AS304" s="442"/>
      <c r="AT304" s="442"/>
      <c r="AU304" s="442"/>
      <c r="AV304" s="442"/>
      <c r="AW304" s="442"/>
      <c r="AX304" s="442"/>
      <c r="AY304" s="442"/>
      <c r="AZ304" s="442"/>
    </row>
    <row r="305" spans="2:52" ht="20.100000000000001" hidden="1" customHeight="1" outlineLevel="1">
      <c r="B305" s="434"/>
      <c r="C305" s="1002"/>
      <c r="D305" s="1003"/>
      <c r="E305" s="1003"/>
      <c r="F305" s="1004"/>
      <c r="G305" s="1005"/>
      <c r="H305" s="1006"/>
      <c r="I305" s="1006"/>
      <c r="J305" s="1006"/>
      <c r="K305" s="1007"/>
      <c r="L305" s="715"/>
      <c r="M305" s="715"/>
      <c r="N305" s="715"/>
      <c r="O305" s="715"/>
      <c r="P305" s="715"/>
      <c r="Q305" s="715"/>
      <c r="R305" s="715"/>
      <c r="S305" s="716"/>
      <c r="T305" s="717"/>
      <c r="U305" s="720">
        <f t="shared" si="97"/>
        <v>0</v>
      </c>
      <c r="V305" s="721">
        <f t="shared" si="98"/>
        <v>0</v>
      </c>
      <c r="W305" s="722">
        <f t="shared" si="99"/>
        <v>0</v>
      </c>
      <c r="X305" s="442"/>
      <c r="Y305" s="442"/>
      <c r="Z305" s="442"/>
      <c r="AA305" s="442"/>
      <c r="AB305" s="442"/>
      <c r="AC305" s="442"/>
      <c r="AD305" s="442"/>
      <c r="AE305" s="442"/>
      <c r="AF305" s="442"/>
      <c r="AG305" s="442"/>
      <c r="AH305" s="442"/>
      <c r="AI305" s="442"/>
      <c r="AJ305" s="442"/>
      <c r="AK305" s="442"/>
      <c r="AL305" s="442"/>
      <c r="AM305" s="442"/>
      <c r="AN305" s="442"/>
      <c r="AO305" s="442"/>
      <c r="AP305" s="442"/>
      <c r="AQ305" s="442"/>
      <c r="AR305" s="442"/>
      <c r="AS305" s="442"/>
      <c r="AT305" s="442"/>
      <c r="AU305" s="442"/>
      <c r="AV305" s="442"/>
      <c r="AW305" s="442"/>
      <c r="AX305" s="442"/>
      <c r="AY305" s="442"/>
      <c r="AZ305" s="442"/>
    </row>
    <row r="306" spans="2:52" ht="20.100000000000001" hidden="1" customHeight="1" outlineLevel="1">
      <c r="B306" s="434"/>
      <c r="C306" s="1002"/>
      <c r="D306" s="1003"/>
      <c r="E306" s="1003"/>
      <c r="F306" s="1004"/>
      <c r="G306" s="1005"/>
      <c r="H306" s="1006"/>
      <c r="I306" s="1006"/>
      <c r="J306" s="1006"/>
      <c r="K306" s="1007"/>
      <c r="L306" s="715"/>
      <c r="M306" s="715"/>
      <c r="N306" s="715"/>
      <c r="O306" s="715"/>
      <c r="P306" s="715"/>
      <c r="Q306" s="715"/>
      <c r="R306" s="715"/>
      <c r="S306" s="716"/>
      <c r="T306" s="717"/>
      <c r="U306" s="720">
        <f t="shared" si="97"/>
        <v>0</v>
      </c>
      <c r="V306" s="721">
        <f t="shared" si="98"/>
        <v>0</v>
      </c>
      <c r="W306" s="722">
        <f t="shared" si="99"/>
        <v>0</v>
      </c>
      <c r="X306" s="442"/>
      <c r="Y306" s="442"/>
      <c r="Z306" s="442"/>
      <c r="AA306" s="442"/>
      <c r="AB306" s="442"/>
      <c r="AC306" s="442"/>
      <c r="AD306" s="442"/>
      <c r="AE306" s="442"/>
      <c r="AF306" s="442"/>
      <c r="AG306" s="442"/>
      <c r="AH306" s="442"/>
      <c r="AI306" s="442"/>
      <c r="AJ306" s="442"/>
      <c r="AK306" s="442"/>
      <c r="AL306" s="442"/>
      <c r="AM306" s="442"/>
      <c r="AN306" s="442"/>
      <c r="AO306" s="442"/>
      <c r="AP306" s="442"/>
      <c r="AQ306" s="442"/>
      <c r="AR306" s="442"/>
      <c r="AS306" s="442"/>
      <c r="AT306" s="442"/>
      <c r="AU306" s="442"/>
      <c r="AV306" s="442"/>
      <c r="AW306" s="442"/>
      <c r="AX306" s="442"/>
      <c r="AY306" s="442"/>
      <c r="AZ306" s="442"/>
    </row>
    <row r="307" spans="2:52" ht="20.100000000000001" hidden="1" customHeight="1" outlineLevel="1">
      <c r="B307" s="434"/>
      <c r="C307" s="1002"/>
      <c r="D307" s="1003"/>
      <c r="E307" s="1003"/>
      <c r="F307" s="1004"/>
      <c r="G307" s="1005"/>
      <c r="H307" s="1006"/>
      <c r="I307" s="1006"/>
      <c r="J307" s="1006"/>
      <c r="K307" s="1007"/>
      <c r="L307" s="715"/>
      <c r="M307" s="715"/>
      <c r="N307" s="715"/>
      <c r="O307" s="715"/>
      <c r="P307" s="715"/>
      <c r="Q307" s="715"/>
      <c r="R307" s="715"/>
      <c r="S307" s="716"/>
      <c r="T307" s="717"/>
      <c r="U307" s="720">
        <f t="shared" si="97"/>
        <v>0</v>
      </c>
      <c r="V307" s="721">
        <f t="shared" si="98"/>
        <v>0</v>
      </c>
      <c r="W307" s="722">
        <f t="shared" si="99"/>
        <v>0</v>
      </c>
      <c r="X307" s="442"/>
      <c r="Y307" s="442"/>
      <c r="Z307" s="442"/>
      <c r="AA307" s="442"/>
      <c r="AB307" s="442"/>
      <c r="AC307" s="442"/>
      <c r="AD307" s="442"/>
      <c r="AE307" s="442"/>
      <c r="AF307" s="442"/>
      <c r="AG307" s="442"/>
      <c r="AH307" s="442"/>
      <c r="AI307" s="442"/>
      <c r="AJ307" s="442"/>
      <c r="AK307" s="442"/>
      <c r="AL307" s="442"/>
      <c r="AM307" s="442"/>
      <c r="AN307" s="442"/>
      <c r="AO307" s="442"/>
      <c r="AP307" s="442"/>
      <c r="AQ307" s="442"/>
      <c r="AR307" s="442"/>
      <c r="AS307" s="442"/>
      <c r="AT307" s="442"/>
      <c r="AU307" s="442"/>
      <c r="AV307" s="442"/>
      <c r="AW307" s="442"/>
      <c r="AX307" s="442"/>
      <c r="AY307" s="442"/>
      <c r="AZ307" s="442"/>
    </row>
    <row r="308" spans="2:52" ht="20.100000000000001" hidden="1" customHeight="1" outlineLevel="1">
      <c r="B308" s="434"/>
      <c r="C308" s="1002"/>
      <c r="D308" s="1003"/>
      <c r="E308" s="1003"/>
      <c r="F308" s="1004"/>
      <c r="G308" s="1005"/>
      <c r="H308" s="1006"/>
      <c r="I308" s="1006"/>
      <c r="J308" s="1006"/>
      <c r="K308" s="1007"/>
      <c r="L308" s="715"/>
      <c r="M308" s="715"/>
      <c r="N308" s="715"/>
      <c r="O308" s="715"/>
      <c r="P308" s="715"/>
      <c r="Q308" s="715"/>
      <c r="R308" s="715"/>
      <c r="S308" s="716"/>
      <c r="T308" s="717"/>
      <c r="U308" s="720">
        <f t="shared" si="97"/>
        <v>0</v>
      </c>
      <c r="V308" s="721">
        <f t="shared" si="98"/>
        <v>0</v>
      </c>
      <c r="W308" s="722">
        <f t="shared" si="99"/>
        <v>0</v>
      </c>
      <c r="X308" s="442"/>
      <c r="Y308" s="442"/>
      <c r="Z308" s="442"/>
      <c r="AA308" s="442"/>
      <c r="AB308" s="442"/>
      <c r="AC308" s="442"/>
      <c r="AD308" s="442"/>
      <c r="AE308" s="442"/>
      <c r="AF308" s="442"/>
      <c r="AG308" s="442"/>
      <c r="AH308" s="442"/>
      <c r="AI308" s="442"/>
      <c r="AJ308" s="442"/>
      <c r="AK308" s="442"/>
      <c r="AL308" s="442"/>
      <c r="AM308" s="442"/>
      <c r="AN308" s="442"/>
      <c r="AO308" s="442"/>
      <c r="AP308" s="442"/>
      <c r="AQ308" s="442"/>
      <c r="AR308" s="442"/>
      <c r="AS308" s="442"/>
      <c r="AT308" s="442"/>
      <c r="AU308" s="442"/>
      <c r="AV308" s="442"/>
      <c r="AW308" s="442"/>
      <c r="AX308" s="442"/>
      <c r="AY308" s="442"/>
      <c r="AZ308" s="442"/>
    </row>
    <row r="309" spans="2:52" ht="20.100000000000001" hidden="1" customHeight="1" outlineLevel="1">
      <c r="B309" s="434"/>
      <c r="C309" s="1002"/>
      <c r="D309" s="1003"/>
      <c r="E309" s="1003"/>
      <c r="F309" s="1004"/>
      <c r="G309" s="1005"/>
      <c r="H309" s="1006"/>
      <c r="I309" s="1006"/>
      <c r="J309" s="1006"/>
      <c r="K309" s="1007"/>
      <c r="L309" s="715"/>
      <c r="M309" s="715"/>
      <c r="N309" s="715"/>
      <c r="O309" s="715"/>
      <c r="P309" s="715"/>
      <c r="Q309" s="715"/>
      <c r="R309" s="715"/>
      <c r="S309" s="716"/>
      <c r="T309" s="717"/>
      <c r="U309" s="720">
        <f t="shared" si="97"/>
        <v>0</v>
      </c>
      <c r="V309" s="721">
        <f t="shared" si="98"/>
        <v>0</v>
      </c>
      <c r="W309" s="722">
        <f t="shared" si="99"/>
        <v>0</v>
      </c>
      <c r="X309" s="442"/>
      <c r="Y309" s="442"/>
      <c r="Z309" s="442"/>
      <c r="AA309" s="442"/>
      <c r="AB309" s="442"/>
      <c r="AC309" s="442"/>
      <c r="AD309" s="442"/>
      <c r="AE309" s="442"/>
      <c r="AF309" s="442"/>
      <c r="AG309" s="442"/>
      <c r="AH309" s="442"/>
      <c r="AI309" s="442"/>
      <c r="AJ309" s="442"/>
      <c r="AK309" s="442"/>
      <c r="AL309" s="442"/>
      <c r="AM309" s="442"/>
      <c r="AN309" s="442"/>
      <c r="AO309" s="442"/>
      <c r="AP309" s="442"/>
      <c r="AQ309" s="442"/>
      <c r="AR309" s="442"/>
      <c r="AS309" s="442"/>
      <c r="AT309" s="442"/>
      <c r="AU309" s="442"/>
      <c r="AV309" s="442"/>
      <c r="AW309" s="442"/>
      <c r="AX309" s="442"/>
      <c r="AY309" s="442"/>
      <c r="AZ309" s="442"/>
    </row>
    <row r="310" spans="2:52" ht="20.100000000000001" hidden="1" customHeight="1" outlineLevel="1">
      <c r="B310" s="434"/>
      <c r="C310" s="1002"/>
      <c r="D310" s="1003"/>
      <c r="E310" s="1003"/>
      <c r="F310" s="1004"/>
      <c r="G310" s="1005"/>
      <c r="H310" s="1006"/>
      <c r="I310" s="1006"/>
      <c r="J310" s="1006"/>
      <c r="K310" s="1007"/>
      <c r="L310" s="715"/>
      <c r="M310" s="715"/>
      <c r="N310" s="715"/>
      <c r="O310" s="715"/>
      <c r="P310" s="715"/>
      <c r="Q310" s="715"/>
      <c r="R310" s="715"/>
      <c r="S310" s="716"/>
      <c r="T310" s="717"/>
      <c r="U310" s="720">
        <f t="shared" si="97"/>
        <v>0</v>
      </c>
      <c r="V310" s="721">
        <f t="shared" si="98"/>
        <v>0</v>
      </c>
      <c r="W310" s="722">
        <f t="shared" si="99"/>
        <v>0</v>
      </c>
      <c r="X310" s="442"/>
      <c r="Y310" s="442"/>
      <c r="Z310" s="442"/>
      <c r="AA310" s="442"/>
      <c r="AB310" s="442"/>
      <c r="AC310" s="442"/>
      <c r="AD310" s="442"/>
      <c r="AE310" s="442"/>
      <c r="AF310" s="442"/>
      <c r="AG310" s="442"/>
      <c r="AH310" s="442"/>
      <c r="AI310" s="442"/>
      <c r="AJ310" s="442"/>
      <c r="AK310" s="442"/>
      <c r="AL310" s="442"/>
      <c r="AM310" s="442"/>
      <c r="AN310" s="442"/>
      <c r="AO310" s="442"/>
      <c r="AP310" s="442"/>
      <c r="AQ310" s="442"/>
      <c r="AR310" s="442"/>
      <c r="AS310" s="442"/>
      <c r="AT310" s="442"/>
      <c r="AU310" s="442"/>
      <c r="AV310" s="442"/>
      <c r="AW310" s="442"/>
      <c r="AX310" s="442"/>
      <c r="AY310" s="442"/>
      <c r="AZ310" s="442"/>
    </row>
    <row r="311" spans="2:52" ht="20.100000000000001" hidden="1" customHeight="1" outlineLevel="1">
      <c r="B311" s="434"/>
      <c r="C311" s="1002"/>
      <c r="D311" s="1003"/>
      <c r="E311" s="1003"/>
      <c r="F311" s="1004"/>
      <c r="G311" s="1005"/>
      <c r="H311" s="1006"/>
      <c r="I311" s="1006"/>
      <c r="J311" s="1006"/>
      <c r="K311" s="1007"/>
      <c r="L311" s="715"/>
      <c r="M311" s="715"/>
      <c r="N311" s="715"/>
      <c r="O311" s="715"/>
      <c r="P311" s="715"/>
      <c r="Q311" s="715"/>
      <c r="R311" s="715"/>
      <c r="S311" s="716"/>
      <c r="T311" s="717"/>
      <c r="U311" s="720">
        <f t="shared" si="97"/>
        <v>0</v>
      </c>
      <c r="V311" s="721">
        <f t="shared" si="98"/>
        <v>0</v>
      </c>
      <c r="W311" s="722">
        <f t="shared" si="99"/>
        <v>0</v>
      </c>
      <c r="X311" s="442"/>
      <c r="Y311" s="442"/>
      <c r="Z311" s="442"/>
      <c r="AA311" s="442"/>
      <c r="AB311" s="442"/>
      <c r="AC311" s="442"/>
      <c r="AD311" s="442"/>
      <c r="AE311" s="442"/>
      <c r="AF311" s="442"/>
      <c r="AG311" s="442"/>
      <c r="AH311" s="442"/>
      <c r="AI311" s="442"/>
      <c r="AJ311" s="442"/>
      <c r="AK311" s="442"/>
      <c r="AL311" s="442"/>
      <c r="AM311" s="442"/>
      <c r="AN311" s="442"/>
      <c r="AO311" s="442"/>
      <c r="AP311" s="442"/>
      <c r="AQ311" s="442"/>
      <c r="AR311" s="442"/>
      <c r="AS311" s="442"/>
      <c r="AT311" s="442"/>
      <c r="AU311" s="442"/>
      <c r="AV311" s="442"/>
      <c r="AW311" s="442"/>
      <c r="AX311" s="442"/>
      <c r="AY311" s="442"/>
      <c r="AZ311" s="442"/>
    </row>
    <row r="312" spans="2:52" s="19" customFormat="1" ht="9.9499999999999993" hidden="1" customHeight="1" outlineLevel="1">
      <c r="B312" s="435"/>
      <c r="C312" s="437"/>
      <c r="D312" s="437"/>
      <c r="E312" s="437"/>
      <c r="F312" s="437"/>
      <c r="G312" s="666"/>
      <c r="H312" s="666"/>
      <c r="I312" s="666"/>
      <c r="J312" s="666"/>
      <c r="K312" s="666"/>
      <c r="L312" s="438"/>
      <c r="M312" s="438"/>
      <c r="N312" s="438"/>
      <c r="O312" s="438"/>
      <c r="P312" s="438"/>
      <c r="Q312" s="438"/>
      <c r="R312" s="438"/>
      <c r="S312" s="438"/>
      <c r="T312" s="439"/>
      <c r="U312" s="439"/>
      <c r="V312" s="439"/>
      <c r="W312" s="667"/>
      <c r="X312" s="668"/>
      <c r="Y312" s="668"/>
      <c r="Z312" s="668"/>
      <c r="AA312" s="668"/>
      <c r="AB312" s="668"/>
      <c r="AC312" s="668"/>
      <c r="AD312" s="668"/>
      <c r="AE312" s="668"/>
      <c r="AF312" s="668"/>
      <c r="AG312" s="668"/>
      <c r="AH312" s="668"/>
      <c r="AI312" s="668"/>
      <c r="AJ312" s="668"/>
      <c r="AK312" s="668"/>
      <c r="AL312" s="668"/>
      <c r="AM312" s="668"/>
      <c r="AN312" s="668"/>
      <c r="AO312" s="668"/>
      <c r="AP312" s="668"/>
      <c r="AQ312" s="668"/>
      <c r="AR312" s="668"/>
      <c r="AS312" s="668"/>
      <c r="AT312" s="668"/>
      <c r="AU312" s="668"/>
      <c r="AV312" s="668"/>
      <c r="AW312" s="668"/>
      <c r="AX312" s="668"/>
      <c r="AY312" s="668"/>
      <c r="AZ312" s="668"/>
    </row>
    <row r="313" spans="2:52" ht="20.100000000000001" customHeight="1" collapsed="1">
      <c r="B313" s="32">
        <f>B301+1</f>
        <v>26</v>
      </c>
      <c r="C313" s="1013"/>
      <c r="D313" s="1014"/>
      <c r="E313" s="1014"/>
      <c r="F313" s="1015"/>
      <c r="G313" s="1016"/>
      <c r="H313" s="1017"/>
      <c r="I313" s="1017"/>
      <c r="J313" s="1017"/>
      <c r="K313" s="1018"/>
      <c r="L313" s="701">
        <f t="shared" ref="L313:R313" si="100">SUM(L314:L323)</f>
        <v>0</v>
      </c>
      <c r="M313" s="702">
        <f t="shared" si="100"/>
        <v>0</v>
      </c>
      <c r="N313" s="703">
        <f t="shared" si="100"/>
        <v>0</v>
      </c>
      <c r="O313" s="703">
        <f t="shared" si="100"/>
        <v>0</v>
      </c>
      <c r="P313" s="702">
        <f t="shared" si="100"/>
        <v>0</v>
      </c>
      <c r="Q313" s="704">
        <f t="shared" si="100"/>
        <v>0</v>
      </c>
      <c r="R313" s="701">
        <f t="shared" si="100"/>
        <v>0</v>
      </c>
      <c r="S313" s="705">
        <v>1</v>
      </c>
      <c r="T313" s="706">
        <f>(S314*T314)+(S315*T315)+(S316*T316)+(S317*T317)+(S318*T318)+(S319*T319)+(S320*T320)+(S321*T321)+(S322*T322)+(S323*T323)</f>
        <v>0</v>
      </c>
      <c r="U313" s="665">
        <f t="shared" ref="U313:U323" si="101">S313*T313*(1+MGKZ)*(1+Gewinn)*(1+Sicherheit)</f>
        <v>0</v>
      </c>
      <c r="V313" s="643">
        <f t="shared" ref="V313:V323" si="102">R313*Fertigung</f>
        <v>0</v>
      </c>
      <c r="W313" s="50">
        <f t="shared" ref="W313:W323" si="103">L313*$E$6+M313*$M$6+N313*$M$7+O313*$M$8+P313*$E$7+Q313*$M$9+U313+V313</f>
        <v>0</v>
      </c>
      <c r="X313" s="442"/>
      <c r="Y313" s="442"/>
      <c r="Z313" s="442"/>
      <c r="AA313" s="442"/>
      <c r="AB313" s="442"/>
      <c r="AC313" s="442"/>
      <c r="AD313" s="442"/>
      <c r="AE313" s="442"/>
      <c r="AF313" s="442"/>
      <c r="AG313" s="442"/>
      <c r="AH313" s="442"/>
      <c r="AI313" s="442"/>
      <c r="AJ313" s="442"/>
      <c r="AK313" s="442"/>
      <c r="AL313" s="442"/>
      <c r="AM313" s="442"/>
      <c r="AN313" s="442"/>
      <c r="AO313" s="442"/>
      <c r="AP313" s="442"/>
      <c r="AQ313" s="442"/>
      <c r="AR313" s="442"/>
      <c r="AS313" s="442"/>
      <c r="AT313" s="442"/>
      <c r="AU313" s="442"/>
      <c r="AV313" s="442"/>
      <c r="AW313" s="442"/>
      <c r="AX313" s="442"/>
      <c r="AY313" s="442"/>
      <c r="AZ313" s="442"/>
    </row>
    <row r="314" spans="2:52" ht="20.100000000000001" hidden="1" customHeight="1" outlineLevel="1">
      <c r="B314" s="433"/>
      <c r="C314" s="1002"/>
      <c r="D314" s="1003"/>
      <c r="E314" s="1003"/>
      <c r="F314" s="1004"/>
      <c r="G314" s="1005"/>
      <c r="H314" s="1006"/>
      <c r="I314" s="1006"/>
      <c r="J314" s="1006"/>
      <c r="K314" s="1007"/>
      <c r="L314" s="715"/>
      <c r="M314" s="715"/>
      <c r="N314" s="715"/>
      <c r="O314" s="715"/>
      <c r="P314" s="715"/>
      <c r="Q314" s="715"/>
      <c r="R314" s="715"/>
      <c r="S314" s="716"/>
      <c r="T314" s="717"/>
      <c r="U314" s="720">
        <f t="shared" si="101"/>
        <v>0</v>
      </c>
      <c r="V314" s="721">
        <f t="shared" si="102"/>
        <v>0</v>
      </c>
      <c r="W314" s="722">
        <f t="shared" si="103"/>
        <v>0</v>
      </c>
      <c r="X314" s="442"/>
      <c r="Y314" s="442"/>
      <c r="Z314" s="442"/>
      <c r="AA314" s="442"/>
      <c r="AB314" s="442"/>
      <c r="AC314" s="442"/>
      <c r="AD314" s="442"/>
      <c r="AE314" s="442"/>
      <c r="AF314" s="442"/>
      <c r="AG314" s="442"/>
      <c r="AH314" s="442"/>
      <c r="AI314" s="442"/>
      <c r="AJ314" s="442"/>
      <c r="AK314" s="442"/>
      <c r="AL314" s="442"/>
      <c r="AM314" s="442"/>
      <c r="AN314" s="442"/>
      <c r="AO314" s="442"/>
      <c r="AP314" s="442"/>
      <c r="AQ314" s="442"/>
      <c r="AR314" s="442"/>
      <c r="AS314" s="442"/>
      <c r="AT314" s="442"/>
      <c r="AU314" s="442"/>
      <c r="AV314" s="442"/>
      <c r="AW314" s="442"/>
      <c r="AX314" s="442"/>
      <c r="AY314" s="442"/>
      <c r="AZ314" s="442"/>
    </row>
    <row r="315" spans="2:52" ht="20.100000000000001" hidden="1" customHeight="1" outlineLevel="1">
      <c r="B315" s="434"/>
      <c r="C315" s="1002"/>
      <c r="D315" s="1003"/>
      <c r="E315" s="1003"/>
      <c r="F315" s="1004"/>
      <c r="G315" s="1005"/>
      <c r="H315" s="1006"/>
      <c r="I315" s="1006"/>
      <c r="J315" s="1006"/>
      <c r="K315" s="1007"/>
      <c r="L315" s="715"/>
      <c r="M315" s="715"/>
      <c r="N315" s="715"/>
      <c r="O315" s="715"/>
      <c r="P315" s="715"/>
      <c r="Q315" s="715"/>
      <c r="R315" s="715"/>
      <c r="S315" s="716"/>
      <c r="T315" s="717"/>
      <c r="U315" s="720">
        <f t="shared" si="101"/>
        <v>0</v>
      </c>
      <c r="V315" s="721">
        <f t="shared" si="102"/>
        <v>0</v>
      </c>
      <c r="W315" s="722">
        <f t="shared" si="103"/>
        <v>0</v>
      </c>
      <c r="X315" s="442"/>
      <c r="Y315" s="442"/>
      <c r="Z315" s="442"/>
      <c r="AA315" s="442"/>
      <c r="AB315" s="442"/>
      <c r="AC315" s="442"/>
      <c r="AD315" s="442"/>
      <c r="AE315" s="442"/>
      <c r="AF315" s="442"/>
      <c r="AG315" s="442"/>
      <c r="AH315" s="442"/>
      <c r="AI315" s="442"/>
      <c r="AJ315" s="442"/>
      <c r="AK315" s="442"/>
      <c r="AL315" s="442"/>
      <c r="AM315" s="442"/>
      <c r="AN315" s="442"/>
      <c r="AO315" s="442"/>
      <c r="AP315" s="442"/>
      <c r="AQ315" s="442"/>
      <c r="AR315" s="442"/>
      <c r="AS315" s="442"/>
      <c r="AT315" s="442"/>
      <c r="AU315" s="442"/>
      <c r="AV315" s="442"/>
      <c r="AW315" s="442"/>
      <c r="AX315" s="442"/>
      <c r="AY315" s="442"/>
      <c r="AZ315" s="442"/>
    </row>
    <row r="316" spans="2:52" ht="20.100000000000001" hidden="1" customHeight="1" outlineLevel="1">
      <c r="B316" s="434"/>
      <c r="C316" s="1002"/>
      <c r="D316" s="1003"/>
      <c r="E316" s="1003"/>
      <c r="F316" s="1004"/>
      <c r="G316" s="1005"/>
      <c r="H316" s="1006"/>
      <c r="I316" s="1006"/>
      <c r="J316" s="1006"/>
      <c r="K316" s="1007"/>
      <c r="L316" s="715"/>
      <c r="M316" s="715"/>
      <c r="N316" s="715"/>
      <c r="O316" s="715"/>
      <c r="P316" s="715"/>
      <c r="Q316" s="715"/>
      <c r="R316" s="715"/>
      <c r="S316" s="716"/>
      <c r="T316" s="717"/>
      <c r="U316" s="720">
        <f t="shared" si="101"/>
        <v>0</v>
      </c>
      <c r="V316" s="721">
        <f t="shared" si="102"/>
        <v>0</v>
      </c>
      <c r="W316" s="722">
        <f t="shared" si="103"/>
        <v>0</v>
      </c>
      <c r="X316" s="442"/>
      <c r="Y316" s="442"/>
      <c r="Z316" s="442"/>
      <c r="AA316" s="442"/>
      <c r="AB316" s="442"/>
      <c r="AC316" s="442"/>
      <c r="AD316" s="442"/>
      <c r="AE316" s="442"/>
      <c r="AF316" s="442"/>
      <c r="AG316" s="442"/>
      <c r="AH316" s="442"/>
      <c r="AI316" s="442"/>
      <c r="AJ316" s="442"/>
      <c r="AK316" s="442"/>
      <c r="AL316" s="442"/>
      <c r="AM316" s="442"/>
      <c r="AN316" s="442"/>
      <c r="AO316" s="442"/>
      <c r="AP316" s="442"/>
      <c r="AQ316" s="442"/>
      <c r="AR316" s="442"/>
      <c r="AS316" s="442"/>
      <c r="AT316" s="442"/>
      <c r="AU316" s="442"/>
      <c r="AV316" s="442"/>
      <c r="AW316" s="442"/>
      <c r="AX316" s="442"/>
      <c r="AY316" s="442"/>
      <c r="AZ316" s="442"/>
    </row>
    <row r="317" spans="2:52" ht="20.100000000000001" hidden="1" customHeight="1" outlineLevel="1">
      <c r="B317" s="434"/>
      <c r="C317" s="1002"/>
      <c r="D317" s="1003"/>
      <c r="E317" s="1003"/>
      <c r="F317" s="1004"/>
      <c r="G317" s="1005"/>
      <c r="H317" s="1006"/>
      <c r="I317" s="1006"/>
      <c r="J317" s="1006"/>
      <c r="K317" s="1007"/>
      <c r="L317" s="715"/>
      <c r="M317" s="715"/>
      <c r="N317" s="715"/>
      <c r="O317" s="715"/>
      <c r="P317" s="715"/>
      <c r="Q317" s="715"/>
      <c r="R317" s="715"/>
      <c r="S317" s="716"/>
      <c r="T317" s="717"/>
      <c r="U317" s="720">
        <f t="shared" si="101"/>
        <v>0</v>
      </c>
      <c r="V317" s="721">
        <f t="shared" si="102"/>
        <v>0</v>
      </c>
      <c r="W317" s="722">
        <f t="shared" si="103"/>
        <v>0</v>
      </c>
      <c r="X317" s="442"/>
      <c r="Y317" s="442"/>
      <c r="Z317" s="442"/>
      <c r="AA317" s="442"/>
      <c r="AB317" s="442"/>
      <c r="AC317" s="442"/>
      <c r="AD317" s="442"/>
      <c r="AE317" s="442"/>
      <c r="AF317" s="442"/>
      <c r="AG317" s="442"/>
      <c r="AH317" s="442"/>
      <c r="AI317" s="442"/>
      <c r="AJ317" s="442"/>
      <c r="AK317" s="442"/>
      <c r="AL317" s="442"/>
      <c r="AM317" s="442"/>
      <c r="AN317" s="442"/>
      <c r="AO317" s="442"/>
      <c r="AP317" s="442"/>
      <c r="AQ317" s="442"/>
      <c r="AR317" s="442"/>
      <c r="AS317" s="442"/>
      <c r="AT317" s="442"/>
      <c r="AU317" s="442"/>
      <c r="AV317" s="442"/>
      <c r="AW317" s="442"/>
      <c r="AX317" s="442"/>
      <c r="AY317" s="442"/>
      <c r="AZ317" s="442"/>
    </row>
    <row r="318" spans="2:52" ht="20.100000000000001" hidden="1" customHeight="1" outlineLevel="1">
      <c r="B318" s="434"/>
      <c r="C318" s="1002"/>
      <c r="D318" s="1003"/>
      <c r="E318" s="1003"/>
      <c r="F318" s="1004"/>
      <c r="G318" s="1005"/>
      <c r="H318" s="1006"/>
      <c r="I318" s="1006"/>
      <c r="J318" s="1006"/>
      <c r="K318" s="1007"/>
      <c r="L318" s="715"/>
      <c r="M318" s="715"/>
      <c r="N318" s="715"/>
      <c r="O318" s="715"/>
      <c r="P318" s="715"/>
      <c r="Q318" s="715"/>
      <c r="R318" s="715"/>
      <c r="S318" s="716"/>
      <c r="T318" s="717"/>
      <c r="U318" s="720">
        <f t="shared" si="101"/>
        <v>0</v>
      </c>
      <c r="V318" s="721">
        <f t="shared" si="102"/>
        <v>0</v>
      </c>
      <c r="W318" s="722">
        <f t="shared" si="103"/>
        <v>0</v>
      </c>
      <c r="X318" s="442"/>
      <c r="Y318" s="442"/>
      <c r="Z318" s="442"/>
      <c r="AA318" s="442"/>
      <c r="AB318" s="442"/>
      <c r="AC318" s="442"/>
      <c r="AD318" s="442"/>
      <c r="AE318" s="442"/>
      <c r="AF318" s="442"/>
      <c r="AG318" s="442"/>
      <c r="AH318" s="442"/>
      <c r="AI318" s="442"/>
      <c r="AJ318" s="442"/>
      <c r="AK318" s="442"/>
      <c r="AL318" s="442"/>
      <c r="AM318" s="442"/>
      <c r="AN318" s="442"/>
      <c r="AO318" s="442"/>
      <c r="AP318" s="442"/>
      <c r="AQ318" s="442"/>
      <c r="AR318" s="442"/>
      <c r="AS318" s="442"/>
      <c r="AT318" s="442"/>
      <c r="AU318" s="442"/>
      <c r="AV318" s="442"/>
      <c r="AW318" s="442"/>
      <c r="AX318" s="442"/>
      <c r="AY318" s="442"/>
      <c r="AZ318" s="442"/>
    </row>
    <row r="319" spans="2:52" ht="20.100000000000001" hidden="1" customHeight="1" outlineLevel="1">
      <c r="B319" s="434"/>
      <c r="C319" s="1002"/>
      <c r="D319" s="1003"/>
      <c r="E319" s="1003"/>
      <c r="F319" s="1004"/>
      <c r="G319" s="1005"/>
      <c r="H319" s="1006"/>
      <c r="I319" s="1006"/>
      <c r="J319" s="1006"/>
      <c r="K319" s="1007"/>
      <c r="L319" s="715"/>
      <c r="M319" s="715"/>
      <c r="N319" s="715"/>
      <c r="O319" s="715"/>
      <c r="P319" s="715"/>
      <c r="Q319" s="715"/>
      <c r="R319" s="715"/>
      <c r="S319" s="716"/>
      <c r="T319" s="717"/>
      <c r="U319" s="720">
        <f t="shared" si="101"/>
        <v>0</v>
      </c>
      <c r="V319" s="721">
        <f t="shared" si="102"/>
        <v>0</v>
      </c>
      <c r="W319" s="722">
        <f t="shared" si="103"/>
        <v>0</v>
      </c>
      <c r="X319" s="442"/>
      <c r="Y319" s="442"/>
      <c r="Z319" s="442"/>
      <c r="AA319" s="442"/>
      <c r="AB319" s="442"/>
      <c r="AC319" s="442"/>
      <c r="AD319" s="442"/>
      <c r="AE319" s="442"/>
      <c r="AF319" s="442"/>
      <c r="AG319" s="442"/>
      <c r="AH319" s="442"/>
      <c r="AI319" s="442"/>
      <c r="AJ319" s="442"/>
      <c r="AK319" s="442"/>
      <c r="AL319" s="442"/>
      <c r="AM319" s="442"/>
      <c r="AN319" s="442"/>
      <c r="AO319" s="442"/>
      <c r="AP319" s="442"/>
      <c r="AQ319" s="442"/>
      <c r="AR319" s="442"/>
      <c r="AS319" s="442"/>
      <c r="AT319" s="442"/>
      <c r="AU319" s="442"/>
      <c r="AV319" s="442"/>
      <c r="AW319" s="442"/>
      <c r="AX319" s="442"/>
      <c r="AY319" s="442"/>
      <c r="AZ319" s="442"/>
    </row>
    <row r="320" spans="2:52" ht="20.100000000000001" hidden="1" customHeight="1" outlineLevel="1">
      <c r="B320" s="434"/>
      <c r="C320" s="1002"/>
      <c r="D320" s="1003"/>
      <c r="E320" s="1003"/>
      <c r="F320" s="1004"/>
      <c r="G320" s="1005"/>
      <c r="H320" s="1006"/>
      <c r="I320" s="1006"/>
      <c r="J320" s="1006"/>
      <c r="K320" s="1007"/>
      <c r="L320" s="715"/>
      <c r="M320" s="715"/>
      <c r="N320" s="715"/>
      <c r="O320" s="715"/>
      <c r="P320" s="715"/>
      <c r="Q320" s="715"/>
      <c r="R320" s="715"/>
      <c r="S320" s="716"/>
      <c r="T320" s="717"/>
      <c r="U320" s="720">
        <f t="shared" si="101"/>
        <v>0</v>
      </c>
      <c r="V320" s="721">
        <f t="shared" si="102"/>
        <v>0</v>
      </c>
      <c r="W320" s="722">
        <f t="shared" si="103"/>
        <v>0</v>
      </c>
      <c r="X320" s="442"/>
      <c r="Y320" s="442"/>
      <c r="Z320" s="442"/>
      <c r="AA320" s="442"/>
      <c r="AB320" s="442"/>
      <c r="AC320" s="442"/>
      <c r="AD320" s="442"/>
      <c r="AE320" s="442"/>
      <c r="AF320" s="442"/>
      <c r="AG320" s="442"/>
      <c r="AH320" s="442"/>
      <c r="AI320" s="442"/>
      <c r="AJ320" s="442"/>
      <c r="AK320" s="442"/>
      <c r="AL320" s="442"/>
      <c r="AM320" s="442"/>
      <c r="AN320" s="442"/>
      <c r="AO320" s="442"/>
      <c r="AP320" s="442"/>
      <c r="AQ320" s="442"/>
      <c r="AR320" s="442"/>
      <c r="AS320" s="442"/>
      <c r="AT320" s="442"/>
      <c r="AU320" s="442"/>
      <c r="AV320" s="442"/>
      <c r="AW320" s="442"/>
      <c r="AX320" s="442"/>
      <c r="AY320" s="442"/>
      <c r="AZ320" s="442"/>
    </row>
    <row r="321" spans="2:52" ht="20.100000000000001" hidden="1" customHeight="1" outlineLevel="1">
      <c r="B321" s="434"/>
      <c r="C321" s="1002"/>
      <c r="D321" s="1003"/>
      <c r="E321" s="1003"/>
      <c r="F321" s="1004"/>
      <c r="G321" s="1005"/>
      <c r="H321" s="1006"/>
      <c r="I321" s="1006"/>
      <c r="J321" s="1006"/>
      <c r="K321" s="1007"/>
      <c r="L321" s="715"/>
      <c r="M321" s="715"/>
      <c r="N321" s="715"/>
      <c r="O321" s="715"/>
      <c r="P321" s="715"/>
      <c r="Q321" s="715"/>
      <c r="R321" s="715"/>
      <c r="S321" s="716"/>
      <c r="T321" s="717"/>
      <c r="U321" s="720">
        <f t="shared" si="101"/>
        <v>0</v>
      </c>
      <c r="V321" s="721">
        <f t="shared" si="102"/>
        <v>0</v>
      </c>
      <c r="W321" s="722">
        <f t="shared" si="103"/>
        <v>0</v>
      </c>
      <c r="X321" s="442"/>
      <c r="Y321" s="442"/>
      <c r="Z321" s="442"/>
      <c r="AA321" s="442"/>
      <c r="AB321" s="442"/>
      <c r="AC321" s="442"/>
      <c r="AD321" s="442"/>
      <c r="AE321" s="442"/>
      <c r="AF321" s="442"/>
      <c r="AG321" s="442"/>
      <c r="AH321" s="442"/>
      <c r="AI321" s="442"/>
      <c r="AJ321" s="442"/>
      <c r="AK321" s="442"/>
      <c r="AL321" s="442"/>
      <c r="AM321" s="442"/>
      <c r="AN321" s="442"/>
      <c r="AO321" s="442"/>
      <c r="AP321" s="442"/>
      <c r="AQ321" s="442"/>
      <c r="AR321" s="442"/>
      <c r="AS321" s="442"/>
      <c r="AT321" s="442"/>
      <c r="AU321" s="442"/>
      <c r="AV321" s="442"/>
      <c r="AW321" s="442"/>
      <c r="AX321" s="442"/>
      <c r="AY321" s="442"/>
      <c r="AZ321" s="442"/>
    </row>
    <row r="322" spans="2:52" ht="20.100000000000001" hidden="1" customHeight="1" outlineLevel="1">
      <c r="B322" s="434"/>
      <c r="C322" s="1002"/>
      <c r="D322" s="1003"/>
      <c r="E322" s="1003"/>
      <c r="F322" s="1004"/>
      <c r="G322" s="1005"/>
      <c r="H322" s="1006"/>
      <c r="I322" s="1006"/>
      <c r="J322" s="1006"/>
      <c r="K322" s="1007"/>
      <c r="L322" s="715"/>
      <c r="M322" s="715"/>
      <c r="N322" s="715"/>
      <c r="O322" s="715"/>
      <c r="P322" s="715"/>
      <c r="Q322" s="715"/>
      <c r="R322" s="715"/>
      <c r="S322" s="716"/>
      <c r="T322" s="717"/>
      <c r="U322" s="720">
        <f t="shared" si="101"/>
        <v>0</v>
      </c>
      <c r="V322" s="721">
        <f t="shared" si="102"/>
        <v>0</v>
      </c>
      <c r="W322" s="722">
        <f t="shared" si="103"/>
        <v>0</v>
      </c>
      <c r="X322" s="442"/>
      <c r="Y322" s="442"/>
      <c r="Z322" s="442"/>
      <c r="AA322" s="442"/>
      <c r="AB322" s="442"/>
      <c r="AC322" s="442"/>
      <c r="AD322" s="442"/>
      <c r="AE322" s="442"/>
      <c r="AF322" s="442"/>
      <c r="AG322" s="442"/>
      <c r="AH322" s="442"/>
      <c r="AI322" s="442"/>
      <c r="AJ322" s="442"/>
      <c r="AK322" s="442"/>
      <c r="AL322" s="442"/>
      <c r="AM322" s="442"/>
      <c r="AN322" s="442"/>
      <c r="AO322" s="442"/>
      <c r="AP322" s="442"/>
      <c r="AQ322" s="442"/>
      <c r="AR322" s="442"/>
      <c r="AS322" s="442"/>
      <c r="AT322" s="442"/>
      <c r="AU322" s="442"/>
      <c r="AV322" s="442"/>
      <c r="AW322" s="442"/>
      <c r="AX322" s="442"/>
      <c r="AY322" s="442"/>
      <c r="AZ322" s="442"/>
    </row>
    <row r="323" spans="2:52" ht="20.100000000000001" hidden="1" customHeight="1" outlineLevel="1">
      <c r="B323" s="434"/>
      <c r="C323" s="1002"/>
      <c r="D323" s="1003"/>
      <c r="E323" s="1003"/>
      <c r="F323" s="1004"/>
      <c r="G323" s="1005"/>
      <c r="H323" s="1006"/>
      <c r="I323" s="1006"/>
      <c r="J323" s="1006"/>
      <c r="K323" s="1007"/>
      <c r="L323" s="715"/>
      <c r="M323" s="715"/>
      <c r="N323" s="715"/>
      <c r="O323" s="715"/>
      <c r="P323" s="715"/>
      <c r="Q323" s="715"/>
      <c r="R323" s="715"/>
      <c r="S323" s="716"/>
      <c r="T323" s="717"/>
      <c r="U323" s="720">
        <f t="shared" si="101"/>
        <v>0</v>
      </c>
      <c r="V323" s="721">
        <f t="shared" si="102"/>
        <v>0</v>
      </c>
      <c r="W323" s="722">
        <f t="shared" si="103"/>
        <v>0</v>
      </c>
      <c r="X323" s="442"/>
      <c r="Y323" s="442"/>
      <c r="Z323" s="442"/>
      <c r="AA323" s="442"/>
      <c r="AB323" s="442"/>
      <c r="AC323" s="442"/>
      <c r="AD323" s="442"/>
      <c r="AE323" s="442"/>
      <c r="AF323" s="442"/>
      <c r="AG323" s="442"/>
      <c r="AH323" s="442"/>
      <c r="AI323" s="442"/>
      <c r="AJ323" s="442"/>
      <c r="AK323" s="442"/>
      <c r="AL323" s="442"/>
      <c r="AM323" s="442"/>
      <c r="AN323" s="442"/>
      <c r="AO323" s="442"/>
      <c r="AP323" s="442"/>
      <c r="AQ323" s="442"/>
      <c r="AR323" s="442"/>
      <c r="AS323" s="442"/>
      <c r="AT323" s="442"/>
      <c r="AU323" s="442"/>
      <c r="AV323" s="442"/>
      <c r="AW323" s="442"/>
      <c r="AX323" s="442"/>
      <c r="AY323" s="442"/>
      <c r="AZ323" s="442"/>
    </row>
    <row r="324" spans="2:52" s="19" customFormat="1" ht="9.9499999999999993" hidden="1" customHeight="1" outlineLevel="1">
      <c r="B324" s="435"/>
      <c r="C324" s="437"/>
      <c r="D324" s="437"/>
      <c r="E324" s="437"/>
      <c r="F324" s="437"/>
      <c r="G324" s="666"/>
      <c r="H324" s="666"/>
      <c r="I324" s="666"/>
      <c r="J324" s="666"/>
      <c r="K324" s="666"/>
      <c r="L324" s="438"/>
      <c r="M324" s="438"/>
      <c r="N324" s="438"/>
      <c r="O324" s="438"/>
      <c r="P324" s="438"/>
      <c r="Q324" s="438"/>
      <c r="R324" s="438"/>
      <c r="S324" s="438"/>
      <c r="T324" s="439"/>
      <c r="U324" s="439"/>
      <c r="V324" s="439"/>
      <c r="W324" s="667"/>
      <c r="X324" s="668"/>
      <c r="Y324" s="668"/>
      <c r="Z324" s="668"/>
      <c r="AA324" s="668"/>
      <c r="AB324" s="668"/>
      <c r="AC324" s="668"/>
      <c r="AD324" s="668"/>
      <c r="AE324" s="668"/>
      <c r="AF324" s="668"/>
      <c r="AG324" s="668"/>
      <c r="AH324" s="668"/>
      <c r="AI324" s="668"/>
      <c r="AJ324" s="668"/>
      <c r="AK324" s="668"/>
      <c r="AL324" s="668"/>
      <c r="AM324" s="668"/>
      <c r="AN324" s="668"/>
      <c r="AO324" s="668"/>
      <c r="AP324" s="668"/>
      <c r="AQ324" s="668"/>
      <c r="AR324" s="668"/>
      <c r="AS324" s="668"/>
      <c r="AT324" s="668"/>
      <c r="AU324" s="668"/>
      <c r="AV324" s="668"/>
      <c r="AW324" s="668"/>
      <c r="AX324" s="668"/>
      <c r="AY324" s="668"/>
      <c r="AZ324" s="668"/>
    </row>
    <row r="325" spans="2:52" ht="20.100000000000001" customHeight="1" collapsed="1">
      <c r="B325" s="32">
        <f>B313+1</f>
        <v>27</v>
      </c>
      <c r="C325" s="1013"/>
      <c r="D325" s="1014"/>
      <c r="E325" s="1014"/>
      <c r="F325" s="1015"/>
      <c r="G325" s="1016"/>
      <c r="H325" s="1017"/>
      <c r="I325" s="1017"/>
      <c r="J325" s="1017"/>
      <c r="K325" s="1018"/>
      <c r="L325" s="701">
        <f t="shared" ref="L325:R325" si="104">SUM(L326:L335)</f>
        <v>0</v>
      </c>
      <c r="M325" s="702">
        <f t="shared" si="104"/>
        <v>0</v>
      </c>
      <c r="N325" s="703">
        <f t="shared" si="104"/>
        <v>0</v>
      </c>
      <c r="O325" s="703">
        <f t="shared" si="104"/>
        <v>0</v>
      </c>
      <c r="P325" s="702">
        <f t="shared" si="104"/>
        <v>0</v>
      </c>
      <c r="Q325" s="704">
        <f t="shared" si="104"/>
        <v>0</v>
      </c>
      <c r="R325" s="701">
        <f t="shared" si="104"/>
        <v>0</v>
      </c>
      <c r="S325" s="705">
        <v>1</v>
      </c>
      <c r="T325" s="706">
        <f>(S326*T326)+(S327*T327)+(S328*T328)+(S329*T329)+(S330*T330)+(S331*T331)+(S332*T332)+(S333*T333)+(S334*T334)+(S335*T335)</f>
        <v>0</v>
      </c>
      <c r="U325" s="665">
        <f t="shared" ref="U325:U335" si="105">S325*T325*(1+MGKZ)*(1+Gewinn)*(1+Sicherheit)</f>
        <v>0</v>
      </c>
      <c r="V325" s="643">
        <f t="shared" ref="V325:V335" si="106">R325*Fertigung</f>
        <v>0</v>
      </c>
      <c r="W325" s="50">
        <f t="shared" ref="W325:W335" si="107">L325*$E$6+M325*$M$6+N325*$M$7+O325*$M$8+P325*$E$7+Q325*$M$9+U325+V325</f>
        <v>0</v>
      </c>
      <c r="X325" s="442"/>
      <c r="Y325" s="442"/>
      <c r="Z325" s="442"/>
      <c r="AA325" s="442"/>
      <c r="AB325" s="442"/>
      <c r="AC325" s="442"/>
      <c r="AD325" s="442"/>
      <c r="AE325" s="442"/>
      <c r="AF325" s="442"/>
      <c r="AG325" s="442"/>
      <c r="AH325" s="442"/>
      <c r="AI325" s="442"/>
      <c r="AJ325" s="442"/>
      <c r="AK325" s="442"/>
      <c r="AL325" s="442"/>
      <c r="AM325" s="442"/>
      <c r="AN325" s="442"/>
      <c r="AO325" s="442"/>
      <c r="AP325" s="442"/>
      <c r="AQ325" s="442"/>
      <c r="AR325" s="442"/>
      <c r="AS325" s="442"/>
      <c r="AT325" s="442"/>
      <c r="AU325" s="442"/>
      <c r="AV325" s="442"/>
      <c r="AW325" s="442"/>
      <c r="AX325" s="442"/>
      <c r="AY325" s="442"/>
      <c r="AZ325" s="442"/>
    </row>
    <row r="326" spans="2:52" ht="20.100000000000001" hidden="1" customHeight="1" outlineLevel="1">
      <c r="B326" s="433"/>
      <c r="C326" s="1002"/>
      <c r="D326" s="1003"/>
      <c r="E326" s="1003"/>
      <c r="F326" s="1004"/>
      <c r="G326" s="1005"/>
      <c r="H326" s="1006"/>
      <c r="I326" s="1006"/>
      <c r="J326" s="1006"/>
      <c r="K326" s="1007"/>
      <c r="L326" s="715"/>
      <c r="M326" s="715"/>
      <c r="N326" s="715"/>
      <c r="O326" s="715"/>
      <c r="P326" s="715"/>
      <c r="Q326" s="715"/>
      <c r="R326" s="715"/>
      <c r="S326" s="716"/>
      <c r="T326" s="717"/>
      <c r="U326" s="720">
        <f t="shared" si="105"/>
        <v>0</v>
      </c>
      <c r="V326" s="721">
        <f t="shared" si="106"/>
        <v>0</v>
      </c>
      <c r="W326" s="722">
        <f t="shared" si="107"/>
        <v>0</v>
      </c>
      <c r="X326" s="442"/>
      <c r="Y326" s="442"/>
      <c r="Z326" s="442"/>
      <c r="AA326" s="442"/>
      <c r="AB326" s="442"/>
      <c r="AC326" s="442"/>
      <c r="AD326" s="442"/>
      <c r="AE326" s="442"/>
      <c r="AF326" s="442"/>
      <c r="AG326" s="442"/>
      <c r="AH326" s="442"/>
      <c r="AI326" s="442"/>
      <c r="AJ326" s="442"/>
      <c r="AK326" s="442"/>
      <c r="AL326" s="442"/>
      <c r="AM326" s="442"/>
      <c r="AN326" s="442"/>
      <c r="AO326" s="442"/>
      <c r="AP326" s="442"/>
      <c r="AQ326" s="442"/>
      <c r="AR326" s="442"/>
      <c r="AS326" s="442"/>
      <c r="AT326" s="442"/>
      <c r="AU326" s="442"/>
      <c r="AV326" s="442"/>
      <c r="AW326" s="442"/>
      <c r="AX326" s="442"/>
      <c r="AY326" s="442"/>
      <c r="AZ326" s="442"/>
    </row>
    <row r="327" spans="2:52" ht="20.100000000000001" hidden="1" customHeight="1" outlineLevel="1">
      <c r="B327" s="434"/>
      <c r="C327" s="1002"/>
      <c r="D327" s="1003"/>
      <c r="E327" s="1003"/>
      <c r="F327" s="1004"/>
      <c r="G327" s="1005"/>
      <c r="H327" s="1006"/>
      <c r="I327" s="1006"/>
      <c r="J327" s="1006"/>
      <c r="K327" s="1007"/>
      <c r="L327" s="715"/>
      <c r="M327" s="715"/>
      <c r="N327" s="715"/>
      <c r="O327" s="715"/>
      <c r="P327" s="715"/>
      <c r="Q327" s="715"/>
      <c r="R327" s="715"/>
      <c r="S327" s="716"/>
      <c r="T327" s="717"/>
      <c r="U327" s="720">
        <f t="shared" si="105"/>
        <v>0</v>
      </c>
      <c r="V327" s="721">
        <f t="shared" si="106"/>
        <v>0</v>
      </c>
      <c r="W327" s="722">
        <f t="shared" si="107"/>
        <v>0</v>
      </c>
      <c r="X327" s="442"/>
      <c r="Y327" s="442"/>
      <c r="Z327" s="442"/>
      <c r="AA327" s="442"/>
      <c r="AB327" s="442"/>
      <c r="AC327" s="442"/>
      <c r="AD327" s="442"/>
      <c r="AE327" s="442"/>
      <c r="AF327" s="442"/>
      <c r="AG327" s="442"/>
      <c r="AH327" s="442"/>
      <c r="AI327" s="442"/>
      <c r="AJ327" s="442"/>
      <c r="AK327" s="442"/>
      <c r="AL327" s="442"/>
      <c r="AM327" s="442"/>
      <c r="AN327" s="442"/>
      <c r="AO327" s="442"/>
      <c r="AP327" s="442"/>
      <c r="AQ327" s="442"/>
      <c r="AR327" s="442"/>
      <c r="AS327" s="442"/>
      <c r="AT327" s="442"/>
      <c r="AU327" s="442"/>
      <c r="AV327" s="442"/>
      <c r="AW327" s="442"/>
      <c r="AX327" s="442"/>
      <c r="AY327" s="442"/>
      <c r="AZ327" s="442"/>
    </row>
    <row r="328" spans="2:52" ht="20.100000000000001" hidden="1" customHeight="1" outlineLevel="1">
      <c r="B328" s="434"/>
      <c r="C328" s="1002"/>
      <c r="D328" s="1003"/>
      <c r="E328" s="1003"/>
      <c r="F328" s="1004"/>
      <c r="G328" s="1005"/>
      <c r="H328" s="1006"/>
      <c r="I328" s="1006"/>
      <c r="J328" s="1006"/>
      <c r="K328" s="1007"/>
      <c r="L328" s="715"/>
      <c r="M328" s="715"/>
      <c r="N328" s="715"/>
      <c r="O328" s="715"/>
      <c r="P328" s="715"/>
      <c r="Q328" s="715"/>
      <c r="R328" s="715"/>
      <c r="S328" s="716"/>
      <c r="T328" s="717"/>
      <c r="U328" s="720">
        <f t="shared" si="105"/>
        <v>0</v>
      </c>
      <c r="V328" s="721">
        <f t="shared" si="106"/>
        <v>0</v>
      </c>
      <c r="W328" s="722">
        <f t="shared" si="107"/>
        <v>0</v>
      </c>
      <c r="X328" s="442"/>
      <c r="Y328" s="442"/>
      <c r="Z328" s="442"/>
      <c r="AA328" s="442"/>
      <c r="AB328" s="442"/>
      <c r="AC328" s="442"/>
      <c r="AD328" s="442"/>
      <c r="AE328" s="442"/>
      <c r="AF328" s="442"/>
      <c r="AG328" s="442"/>
      <c r="AH328" s="442"/>
      <c r="AI328" s="442"/>
      <c r="AJ328" s="442"/>
      <c r="AK328" s="442"/>
      <c r="AL328" s="442"/>
      <c r="AM328" s="442"/>
      <c r="AN328" s="442"/>
      <c r="AO328" s="442"/>
      <c r="AP328" s="442"/>
      <c r="AQ328" s="442"/>
      <c r="AR328" s="442"/>
      <c r="AS328" s="442"/>
      <c r="AT328" s="442"/>
      <c r="AU328" s="442"/>
      <c r="AV328" s="442"/>
      <c r="AW328" s="442"/>
      <c r="AX328" s="442"/>
      <c r="AY328" s="442"/>
      <c r="AZ328" s="442"/>
    </row>
    <row r="329" spans="2:52" ht="20.100000000000001" hidden="1" customHeight="1" outlineLevel="1">
      <c r="B329" s="434"/>
      <c r="C329" s="1002"/>
      <c r="D329" s="1003"/>
      <c r="E329" s="1003"/>
      <c r="F329" s="1004"/>
      <c r="G329" s="1005"/>
      <c r="H329" s="1006"/>
      <c r="I329" s="1006"/>
      <c r="J329" s="1006"/>
      <c r="K329" s="1007"/>
      <c r="L329" s="715"/>
      <c r="M329" s="715"/>
      <c r="N329" s="715"/>
      <c r="O329" s="715"/>
      <c r="P329" s="715"/>
      <c r="Q329" s="715"/>
      <c r="R329" s="715"/>
      <c r="S329" s="716"/>
      <c r="T329" s="717"/>
      <c r="U329" s="720">
        <f t="shared" si="105"/>
        <v>0</v>
      </c>
      <c r="V329" s="721">
        <f t="shared" si="106"/>
        <v>0</v>
      </c>
      <c r="W329" s="722">
        <f t="shared" si="107"/>
        <v>0</v>
      </c>
      <c r="X329" s="442"/>
      <c r="Y329" s="442"/>
      <c r="Z329" s="442"/>
      <c r="AA329" s="442"/>
      <c r="AB329" s="442"/>
      <c r="AC329" s="442"/>
      <c r="AD329" s="442"/>
      <c r="AE329" s="442"/>
      <c r="AF329" s="442"/>
      <c r="AG329" s="442"/>
      <c r="AH329" s="442"/>
      <c r="AI329" s="442"/>
      <c r="AJ329" s="442"/>
      <c r="AK329" s="442"/>
      <c r="AL329" s="442"/>
      <c r="AM329" s="442"/>
      <c r="AN329" s="442"/>
      <c r="AO329" s="442"/>
      <c r="AP329" s="442"/>
      <c r="AQ329" s="442"/>
      <c r="AR329" s="442"/>
      <c r="AS329" s="442"/>
      <c r="AT329" s="442"/>
      <c r="AU329" s="442"/>
      <c r="AV329" s="442"/>
      <c r="AW329" s="442"/>
      <c r="AX329" s="442"/>
      <c r="AY329" s="442"/>
      <c r="AZ329" s="442"/>
    </row>
    <row r="330" spans="2:52" ht="20.100000000000001" hidden="1" customHeight="1" outlineLevel="1">
      <c r="B330" s="434"/>
      <c r="C330" s="1002"/>
      <c r="D330" s="1003"/>
      <c r="E330" s="1003"/>
      <c r="F330" s="1004"/>
      <c r="G330" s="1005"/>
      <c r="H330" s="1006"/>
      <c r="I330" s="1006"/>
      <c r="J330" s="1006"/>
      <c r="K330" s="1007"/>
      <c r="L330" s="715"/>
      <c r="M330" s="715"/>
      <c r="N330" s="715"/>
      <c r="O330" s="715"/>
      <c r="P330" s="715"/>
      <c r="Q330" s="715"/>
      <c r="R330" s="715"/>
      <c r="S330" s="716"/>
      <c r="T330" s="717"/>
      <c r="U330" s="720">
        <f t="shared" si="105"/>
        <v>0</v>
      </c>
      <c r="V330" s="721">
        <f t="shared" si="106"/>
        <v>0</v>
      </c>
      <c r="W330" s="722">
        <f t="shared" si="107"/>
        <v>0</v>
      </c>
      <c r="X330" s="442"/>
      <c r="Y330" s="442"/>
      <c r="Z330" s="442"/>
      <c r="AA330" s="442"/>
      <c r="AB330" s="442"/>
      <c r="AC330" s="442"/>
      <c r="AD330" s="442"/>
      <c r="AE330" s="442"/>
      <c r="AF330" s="442"/>
      <c r="AG330" s="442"/>
      <c r="AH330" s="442"/>
      <c r="AI330" s="442"/>
      <c r="AJ330" s="442"/>
      <c r="AK330" s="442"/>
      <c r="AL330" s="442"/>
      <c r="AM330" s="442"/>
      <c r="AN330" s="442"/>
      <c r="AO330" s="442"/>
      <c r="AP330" s="442"/>
      <c r="AQ330" s="442"/>
      <c r="AR330" s="442"/>
      <c r="AS330" s="442"/>
      <c r="AT330" s="442"/>
      <c r="AU330" s="442"/>
      <c r="AV330" s="442"/>
      <c r="AW330" s="442"/>
      <c r="AX330" s="442"/>
      <c r="AY330" s="442"/>
      <c r="AZ330" s="442"/>
    </row>
    <row r="331" spans="2:52" ht="20.100000000000001" hidden="1" customHeight="1" outlineLevel="1">
      <c r="B331" s="434"/>
      <c r="C331" s="1002"/>
      <c r="D331" s="1003"/>
      <c r="E331" s="1003"/>
      <c r="F331" s="1004"/>
      <c r="G331" s="1005"/>
      <c r="H331" s="1006"/>
      <c r="I331" s="1006"/>
      <c r="J331" s="1006"/>
      <c r="K331" s="1007"/>
      <c r="L331" s="715"/>
      <c r="M331" s="715"/>
      <c r="N331" s="715"/>
      <c r="O331" s="715"/>
      <c r="P331" s="715"/>
      <c r="Q331" s="715"/>
      <c r="R331" s="715"/>
      <c r="S331" s="716"/>
      <c r="T331" s="717"/>
      <c r="U331" s="720">
        <f t="shared" si="105"/>
        <v>0</v>
      </c>
      <c r="V331" s="721">
        <f t="shared" si="106"/>
        <v>0</v>
      </c>
      <c r="W331" s="722">
        <f t="shared" si="107"/>
        <v>0</v>
      </c>
      <c r="X331" s="442"/>
      <c r="Y331" s="442"/>
      <c r="Z331" s="442"/>
      <c r="AA331" s="442"/>
      <c r="AB331" s="442"/>
      <c r="AC331" s="442"/>
      <c r="AD331" s="442"/>
      <c r="AE331" s="442"/>
      <c r="AF331" s="442"/>
      <c r="AG331" s="442"/>
      <c r="AH331" s="442"/>
      <c r="AI331" s="442"/>
      <c r="AJ331" s="442"/>
      <c r="AK331" s="442"/>
      <c r="AL331" s="442"/>
      <c r="AM331" s="442"/>
      <c r="AN331" s="442"/>
      <c r="AO331" s="442"/>
      <c r="AP331" s="442"/>
      <c r="AQ331" s="442"/>
      <c r="AR331" s="442"/>
      <c r="AS331" s="442"/>
      <c r="AT331" s="442"/>
      <c r="AU331" s="442"/>
      <c r="AV331" s="442"/>
      <c r="AW331" s="442"/>
      <c r="AX331" s="442"/>
      <c r="AY331" s="442"/>
      <c r="AZ331" s="442"/>
    </row>
    <row r="332" spans="2:52" ht="20.100000000000001" hidden="1" customHeight="1" outlineLevel="1">
      <c r="B332" s="434"/>
      <c r="C332" s="1002"/>
      <c r="D332" s="1003"/>
      <c r="E332" s="1003"/>
      <c r="F332" s="1004"/>
      <c r="G332" s="1005"/>
      <c r="H332" s="1006"/>
      <c r="I332" s="1006"/>
      <c r="J332" s="1006"/>
      <c r="K332" s="1007"/>
      <c r="L332" s="715"/>
      <c r="M332" s="715"/>
      <c r="N332" s="715"/>
      <c r="O332" s="715"/>
      <c r="P332" s="715"/>
      <c r="Q332" s="715"/>
      <c r="R332" s="715"/>
      <c r="S332" s="716"/>
      <c r="T332" s="717"/>
      <c r="U332" s="720">
        <f t="shared" si="105"/>
        <v>0</v>
      </c>
      <c r="V332" s="721">
        <f t="shared" si="106"/>
        <v>0</v>
      </c>
      <c r="W332" s="722">
        <f t="shared" si="107"/>
        <v>0</v>
      </c>
      <c r="X332" s="442"/>
      <c r="Y332" s="442"/>
      <c r="Z332" s="442"/>
      <c r="AA332" s="442"/>
      <c r="AB332" s="442"/>
      <c r="AC332" s="442"/>
      <c r="AD332" s="442"/>
      <c r="AE332" s="442"/>
      <c r="AF332" s="442"/>
      <c r="AG332" s="442"/>
      <c r="AH332" s="442"/>
      <c r="AI332" s="442"/>
      <c r="AJ332" s="442"/>
      <c r="AK332" s="442"/>
      <c r="AL332" s="442"/>
      <c r="AM332" s="442"/>
      <c r="AN332" s="442"/>
      <c r="AO332" s="442"/>
      <c r="AP332" s="442"/>
      <c r="AQ332" s="442"/>
      <c r="AR332" s="442"/>
      <c r="AS332" s="442"/>
      <c r="AT332" s="442"/>
      <c r="AU332" s="442"/>
      <c r="AV332" s="442"/>
      <c r="AW332" s="442"/>
      <c r="AX332" s="442"/>
      <c r="AY332" s="442"/>
      <c r="AZ332" s="442"/>
    </row>
    <row r="333" spans="2:52" ht="20.100000000000001" hidden="1" customHeight="1" outlineLevel="1">
      <c r="B333" s="434"/>
      <c r="C333" s="1002"/>
      <c r="D333" s="1003"/>
      <c r="E333" s="1003"/>
      <c r="F333" s="1004"/>
      <c r="G333" s="1005"/>
      <c r="H333" s="1006"/>
      <c r="I333" s="1006"/>
      <c r="J333" s="1006"/>
      <c r="K333" s="1007"/>
      <c r="L333" s="715"/>
      <c r="M333" s="715"/>
      <c r="N333" s="715"/>
      <c r="O333" s="715"/>
      <c r="P333" s="715"/>
      <c r="Q333" s="715"/>
      <c r="R333" s="715"/>
      <c r="S333" s="716"/>
      <c r="T333" s="717"/>
      <c r="U333" s="720">
        <f t="shared" si="105"/>
        <v>0</v>
      </c>
      <c r="V333" s="721">
        <f t="shared" si="106"/>
        <v>0</v>
      </c>
      <c r="W333" s="722">
        <f t="shared" si="107"/>
        <v>0</v>
      </c>
      <c r="X333" s="442"/>
      <c r="Y333" s="442"/>
      <c r="Z333" s="442"/>
      <c r="AA333" s="442"/>
      <c r="AB333" s="442"/>
      <c r="AC333" s="442"/>
      <c r="AD333" s="442"/>
      <c r="AE333" s="442"/>
      <c r="AF333" s="442"/>
      <c r="AG333" s="442"/>
      <c r="AH333" s="442"/>
      <c r="AI333" s="442"/>
      <c r="AJ333" s="442"/>
      <c r="AK333" s="442"/>
      <c r="AL333" s="442"/>
      <c r="AM333" s="442"/>
      <c r="AN333" s="442"/>
      <c r="AO333" s="442"/>
      <c r="AP333" s="442"/>
      <c r="AQ333" s="442"/>
      <c r="AR333" s="442"/>
      <c r="AS333" s="442"/>
      <c r="AT333" s="442"/>
      <c r="AU333" s="442"/>
      <c r="AV333" s="442"/>
      <c r="AW333" s="442"/>
      <c r="AX333" s="442"/>
      <c r="AY333" s="442"/>
      <c r="AZ333" s="442"/>
    </row>
    <row r="334" spans="2:52" ht="20.100000000000001" hidden="1" customHeight="1" outlineLevel="1">
      <c r="B334" s="434"/>
      <c r="C334" s="1002"/>
      <c r="D334" s="1003"/>
      <c r="E334" s="1003"/>
      <c r="F334" s="1004"/>
      <c r="G334" s="1005"/>
      <c r="H334" s="1006"/>
      <c r="I334" s="1006"/>
      <c r="J334" s="1006"/>
      <c r="K334" s="1007"/>
      <c r="L334" s="715"/>
      <c r="M334" s="715"/>
      <c r="N334" s="715"/>
      <c r="O334" s="715"/>
      <c r="P334" s="715"/>
      <c r="Q334" s="715"/>
      <c r="R334" s="715"/>
      <c r="S334" s="716"/>
      <c r="T334" s="717"/>
      <c r="U334" s="720">
        <f t="shared" si="105"/>
        <v>0</v>
      </c>
      <c r="V334" s="721">
        <f t="shared" si="106"/>
        <v>0</v>
      </c>
      <c r="W334" s="722">
        <f t="shared" si="107"/>
        <v>0</v>
      </c>
      <c r="X334" s="442"/>
      <c r="Y334" s="442"/>
      <c r="Z334" s="442"/>
      <c r="AA334" s="442"/>
      <c r="AB334" s="442"/>
      <c r="AC334" s="442"/>
      <c r="AD334" s="442"/>
      <c r="AE334" s="442"/>
      <c r="AF334" s="442"/>
      <c r="AG334" s="442"/>
      <c r="AH334" s="442"/>
      <c r="AI334" s="442"/>
      <c r="AJ334" s="442"/>
      <c r="AK334" s="442"/>
      <c r="AL334" s="442"/>
      <c r="AM334" s="442"/>
      <c r="AN334" s="442"/>
      <c r="AO334" s="442"/>
      <c r="AP334" s="442"/>
      <c r="AQ334" s="442"/>
      <c r="AR334" s="442"/>
      <c r="AS334" s="442"/>
      <c r="AT334" s="442"/>
      <c r="AU334" s="442"/>
      <c r="AV334" s="442"/>
      <c r="AW334" s="442"/>
      <c r="AX334" s="442"/>
      <c r="AY334" s="442"/>
      <c r="AZ334" s="442"/>
    </row>
    <row r="335" spans="2:52" ht="20.100000000000001" hidden="1" customHeight="1" outlineLevel="1">
      <c r="B335" s="434"/>
      <c r="C335" s="1002"/>
      <c r="D335" s="1003"/>
      <c r="E335" s="1003"/>
      <c r="F335" s="1004"/>
      <c r="G335" s="1005"/>
      <c r="H335" s="1006"/>
      <c r="I335" s="1006"/>
      <c r="J335" s="1006"/>
      <c r="K335" s="1007"/>
      <c r="L335" s="715"/>
      <c r="M335" s="715"/>
      <c r="N335" s="715"/>
      <c r="O335" s="715"/>
      <c r="P335" s="715"/>
      <c r="Q335" s="715"/>
      <c r="R335" s="715"/>
      <c r="S335" s="716"/>
      <c r="T335" s="717"/>
      <c r="U335" s="720">
        <f t="shared" si="105"/>
        <v>0</v>
      </c>
      <c r="V335" s="721">
        <f t="shared" si="106"/>
        <v>0</v>
      </c>
      <c r="W335" s="722">
        <f t="shared" si="107"/>
        <v>0</v>
      </c>
      <c r="X335" s="442"/>
      <c r="Y335" s="442"/>
      <c r="Z335" s="442"/>
      <c r="AA335" s="442"/>
      <c r="AB335" s="442"/>
      <c r="AC335" s="442"/>
      <c r="AD335" s="442"/>
      <c r="AE335" s="442"/>
      <c r="AF335" s="442"/>
      <c r="AG335" s="442"/>
      <c r="AH335" s="442"/>
      <c r="AI335" s="442"/>
      <c r="AJ335" s="442"/>
      <c r="AK335" s="442"/>
      <c r="AL335" s="442"/>
      <c r="AM335" s="442"/>
      <c r="AN335" s="442"/>
      <c r="AO335" s="442"/>
      <c r="AP335" s="442"/>
      <c r="AQ335" s="442"/>
      <c r="AR335" s="442"/>
      <c r="AS335" s="442"/>
      <c r="AT335" s="442"/>
      <c r="AU335" s="442"/>
      <c r="AV335" s="442"/>
      <c r="AW335" s="442"/>
      <c r="AX335" s="442"/>
      <c r="AY335" s="442"/>
      <c r="AZ335" s="442"/>
    </row>
    <row r="336" spans="2:52" s="19" customFormat="1" ht="9.9499999999999993" hidden="1" customHeight="1" outlineLevel="1">
      <c r="B336" s="435"/>
      <c r="C336" s="437"/>
      <c r="D336" s="437"/>
      <c r="E336" s="437"/>
      <c r="F336" s="437"/>
      <c r="G336" s="666"/>
      <c r="H336" s="666"/>
      <c r="I336" s="666"/>
      <c r="J336" s="666"/>
      <c r="K336" s="666"/>
      <c r="L336" s="438"/>
      <c r="M336" s="438"/>
      <c r="N336" s="438"/>
      <c r="O336" s="438"/>
      <c r="P336" s="438"/>
      <c r="Q336" s="438"/>
      <c r="R336" s="438"/>
      <c r="S336" s="438"/>
      <c r="T336" s="439"/>
      <c r="U336" s="439"/>
      <c r="V336" s="439"/>
      <c r="W336" s="667"/>
      <c r="X336" s="668"/>
      <c r="Y336" s="668"/>
      <c r="Z336" s="668"/>
      <c r="AA336" s="668"/>
      <c r="AB336" s="668"/>
      <c r="AC336" s="668"/>
      <c r="AD336" s="668"/>
      <c r="AE336" s="668"/>
      <c r="AF336" s="668"/>
      <c r="AG336" s="668"/>
      <c r="AH336" s="668"/>
      <c r="AI336" s="668"/>
      <c r="AJ336" s="668"/>
      <c r="AK336" s="668"/>
      <c r="AL336" s="668"/>
      <c r="AM336" s="668"/>
      <c r="AN336" s="668"/>
      <c r="AO336" s="668"/>
      <c r="AP336" s="668"/>
      <c r="AQ336" s="668"/>
      <c r="AR336" s="668"/>
      <c r="AS336" s="668"/>
      <c r="AT336" s="668"/>
      <c r="AU336" s="668"/>
      <c r="AV336" s="668"/>
      <c r="AW336" s="668"/>
      <c r="AX336" s="668"/>
      <c r="AY336" s="668"/>
      <c r="AZ336" s="668"/>
    </row>
    <row r="337" spans="2:52" ht="20.100000000000001" customHeight="1" collapsed="1">
      <c r="B337" s="32">
        <f>B325+1</f>
        <v>28</v>
      </c>
      <c r="C337" s="1013"/>
      <c r="D337" s="1014"/>
      <c r="E337" s="1014"/>
      <c r="F337" s="1015"/>
      <c r="G337" s="1016"/>
      <c r="H337" s="1017"/>
      <c r="I337" s="1017"/>
      <c r="J337" s="1017"/>
      <c r="K337" s="1018"/>
      <c r="L337" s="701">
        <f t="shared" ref="L337:R337" si="108">SUM(L338:L347)</f>
        <v>0</v>
      </c>
      <c r="M337" s="702">
        <f t="shared" si="108"/>
        <v>0</v>
      </c>
      <c r="N337" s="703">
        <f t="shared" si="108"/>
        <v>0</v>
      </c>
      <c r="O337" s="703">
        <f t="shared" si="108"/>
        <v>0</v>
      </c>
      <c r="P337" s="702">
        <f t="shared" si="108"/>
        <v>0</v>
      </c>
      <c r="Q337" s="704">
        <f t="shared" si="108"/>
        <v>0</v>
      </c>
      <c r="R337" s="701">
        <f t="shared" si="108"/>
        <v>0</v>
      </c>
      <c r="S337" s="705">
        <v>1</v>
      </c>
      <c r="T337" s="706">
        <f>(S338*T338)+(S339*T339)+(S340*T340)+(S341*T341)+(S342*T342)+(S343*T343)+(S344*T344)+(S345*T345)+(S346*T346)+(S347*T347)</f>
        <v>0</v>
      </c>
      <c r="U337" s="665">
        <f t="shared" ref="U337:U347" si="109">S337*T337*(1+MGKZ)*(1+Gewinn)*(1+Sicherheit)</f>
        <v>0</v>
      </c>
      <c r="V337" s="643">
        <f t="shared" ref="V337:V347" si="110">R337*Fertigung</f>
        <v>0</v>
      </c>
      <c r="W337" s="50">
        <f t="shared" ref="W337:W347" si="111">L337*$E$6+M337*$M$6+N337*$M$7+O337*$M$8+P337*$E$7+Q337*$M$9+U337+V337</f>
        <v>0</v>
      </c>
      <c r="X337" s="442"/>
      <c r="Y337" s="442"/>
      <c r="Z337" s="442"/>
      <c r="AA337" s="442"/>
      <c r="AB337" s="442"/>
      <c r="AC337" s="442"/>
      <c r="AD337" s="442"/>
      <c r="AE337" s="442"/>
      <c r="AF337" s="442"/>
      <c r="AG337" s="442"/>
      <c r="AH337" s="442"/>
      <c r="AI337" s="442"/>
      <c r="AJ337" s="442"/>
      <c r="AK337" s="442"/>
      <c r="AL337" s="442"/>
      <c r="AM337" s="442"/>
      <c r="AN337" s="442"/>
      <c r="AO337" s="442"/>
      <c r="AP337" s="442"/>
      <c r="AQ337" s="442"/>
      <c r="AR337" s="442"/>
      <c r="AS337" s="442"/>
      <c r="AT337" s="442"/>
      <c r="AU337" s="442"/>
      <c r="AV337" s="442"/>
      <c r="AW337" s="442"/>
      <c r="AX337" s="442"/>
      <c r="AY337" s="442"/>
      <c r="AZ337" s="442"/>
    </row>
    <row r="338" spans="2:52" ht="20.100000000000001" hidden="1" customHeight="1" outlineLevel="1">
      <c r="B338" s="433"/>
      <c r="C338" s="1002"/>
      <c r="D338" s="1003"/>
      <c r="E338" s="1003"/>
      <c r="F338" s="1004"/>
      <c r="G338" s="1005"/>
      <c r="H338" s="1006"/>
      <c r="I338" s="1006"/>
      <c r="J338" s="1006"/>
      <c r="K338" s="1007"/>
      <c r="L338" s="715"/>
      <c r="M338" s="715"/>
      <c r="N338" s="715"/>
      <c r="O338" s="715"/>
      <c r="P338" s="715"/>
      <c r="Q338" s="715"/>
      <c r="R338" s="715"/>
      <c r="S338" s="716"/>
      <c r="T338" s="717"/>
      <c r="U338" s="720">
        <f t="shared" si="109"/>
        <v>0</v>
      </c>
      <c r="V338" s="721">
        <f t="shared" si="110"/>
        <v>0</v>
      </c>
      <c r="W338" s="722">
        <f t="shared" si="111"/>
        <v>0</v>
      </c>
      <c r="X338" s="442"/>
      <c r="Y338" s="442"/>
      <c r="Z338" s="442"/>
      <c r="AA338" s="442"/>
      <c r="AB338" s="442"/>
      <c r="AC338" s="442"/>
      <c r="AD338" s="442"/>
      <c r="AE338" s="442"/>
      <c r="AF338" s="442"/>
      <c r="AG338" s="442"/>
      <c r="AH338" s="442"/>
      <c r="AI338" s="442"/>
      <c r="AJ338" s="442"/>
      <c r="AK338" s="442"/>
      <c r="AL338" s="442"/>
      <c r="AM338" s="442"/>
      <c r="AN338" s="442"/>
      <c r="AO338" s="442"/>
      <c r="AP338" s="442"/>
      <c r="AQ338" s="442"/>
      <c r="AR338" s="442"/>
      <c r="AS338" s="442"/>
      <c r="AT338" s="442"/>
      <c r="AU338" s="442"/>
      <c r="AV338" s="442"/>
      <c r="AW338" s="442"/>
      <c r="AX338" s="442"/>
      <c r="AY338" s="442"/>
      <c r="AZ338" s="442"/>
    </row>
    <row r="339" spans="2:52" ht="20.100000000000001" hidden="1" customHeight="1" outlineLevel="1">
      <c r="B339" s="434"/>
      <c r="C339" s="1002"/>
      <c r="D339" s="1003"/>
      <c r="E339" s="1003"/>
      <c r="F339" s="1004"/>
      <c r="G339" s="1005"/>
      <c r="H339" s="1006"/>
      <c r="I339" s="1006"/>
      <c r="J339" s="1006"/>
      <c r="K339" s="1007"/>
      <c r="L339" s="715"/>
      <c r="M339" s="715"/>
      <c r="N339" s="715"/>
      <c r="O339" s="715"/>
      <c r="P339" s="715"/>
      <c r="Q339" s="715"/>
      <c r="R339" s="715"/>
      <c r="S339" s="716"/>
      <c r="T339" s="717"/>
      <c r="U339" s="720">
        <f t="shared" si="109"/>
        <v>0</v>
      </c>
      <c r="V339" s="721">
        <f t="shared" si="110"/>
        <v>0</v>
      </c>
      <c r="W339" s="722">
        <f t="shared" si="111"/>
        <v>0</v>
      </c>
      <c r="X339" s="442"/>
      <c r="Y339" s="442"/>
      <c r="Z339" s="442"/>
      <c r="AA339" s="442"/>
      <c r="AB339" s="442"/>
      <c r="AC339" s="442"/>
      <c r="AD339" s="442"/>
      <c r="AE339" s="442"/>
      <c r="AF339" s="442"/>
      <c r="AG339" s="442"/>
      <c r="AH339" s="442"/>
      <c r="AI339" s="442"/>
      <c r="AJ339" s="442"/>
      <c r="AK339" s="442"/>
      <c r="AL339" s="442"/>
      <c r="AM339" s="442"/>
      <c r="AN339" s="442"/>
      <c r="AO339" s="442"/>
      <c r="AP339" s="442"/>
      <c r="AQ339" s="442"/>
      <c r="AR339" s="442"/>
      <c r="AS339" s="442"/>
      <c r="AT339" s="442"/>
      <c r="AU339" s="442"/>
      <c r="AV339" s="442"/>
      <c r="AW339" s="442"/>
      <c r="AX339" s="442"/>
      <c r="AY339" s="442"/>
      <c r="AZ339" s="442"/>
    </row>
    <row r="340" spans="2:52" ht="20.100000000000001" hidden="1" customHeight="1" outlineLevel="1">
      <c r="B340" s="434"/>
      <c r="C340" s="1002"/>
      <c r="D340" s="1003"/>
      <c r="E340" s="1003"/>
      <c r="F340" s="1004"/>
      <c r="G340" s="1005"/>
      <c r="H340" s="1006"/>
      <c r="I340" s="1006"/>
      <c r="J340" s="1006"/>
      <c r="K340" s="1007"/>
      <c r="L340" s="715"/>
      <c r="M340" s="715"/>
      <c r="N340" s="715"/>
      <c r="O340" s="715"/>
      <c r="P340" s="715"/>
      <c r="Q340" s="715"/>
      <c r="R340" s="715"/>
      <c r="S340" s="716"/>
      <c r="T340" s="717"/>
      <c r="U340" s="720">
        <f t="shared" si="109"/>
        <v>0</v>
      </c>
      <c r="V340" s="721">
        <f t="shared" si="110"/>
        <v>0</v>
      </c>
      <c r="W340" s="722">
        <f t="shared" si="111"/>
        <v>0</v>
      </c>
      <c r="X340" s="442"/>
      <c r="Y340" s="442"/>
      <c r="Z340" s="442"/>
      <c r="AA340" s="442"/>
      <c r="AB340" s="442"/>
      <c r="AC340" s="442"/>
      <c r="AD340" s="442"/>
      <c r="AE340" s="442"/>
      <c r="AF340" s="442"/>
      <c r="AG340" s="442"/>
      <c r="AH340" s="442"/>
      <c r="AI340" s="442"/>
      <c r="AJ340" s="442"/>
      <c r="AK340" s="442"/>
      <c r="AL340" s="442"/>
      <c r="AM340" s="442"/>
      <c r="AN340" s="442"/>
      <c r="AO340" s="442"/>
      <c r="AP340" s="442"/>
      <c r="AQ340" s="442"/>
      <c r="AR340" s="442"/>
      <c r="AS340" s="442"/>
      <c r="AT340" s="442"/>
      <c r="AU340" s="442"/>
      <c r="AV340" s="442"/>
      <c r="AW340" s="442"/>
      <c r="AX340" s="442"/>
      <c r="AY340" s="442"/>
      <c r="AZ340" s="442"/>
    </row>
    <row r="341" spans="2:52" ht="20.100000000000001" hidden="1" customHeight="1" outlineLevel="1">
      <c r="B341" s="434"/>
      <c r="C341" s="1002"/>
      <c r="D341" s="1003"/>
      <c r="E341" s="1003"/>
      <c r="F341" s="1004"/>
      <c r="G341" s="1005"/>
      <c r="H341" s="1006"/>
      <c r="I341" s="1006"/>
      <c r="J341" s="1006"/>
      <c r="K341" s="1007"/>
      <c r="L341" s="715"/>
      <c r="M341" s="715"/>
      <c r="N341" s="715"/>
      <c r="O341" s="715"/>
      <c r="P341" s="715"/>
      <c r="Q341" s="715"/>
      <c r="R341" s="715"/>
      <c r="S341" s="716"/>
      <c r="T341" s="717"/>
      <c r="U341" s="720">
        <f t="shared" si="109"/>
        <v>0</v>
      </c>
      <c r="V341" s="721">
        <f t="shared" si="110"/>
        <v>0</v>
      </c>
      <c r="W341" s="722">
        <f t="shared" si="111"/>
        <v>0</v>
      </c>
      <c r="X341" s="442"/>
      <c r="Y341" s="442"/>
      <c r="Z341" s="442"/>
      <c r="AA341" s="442"/>
      <c r="AB341" s="442"/>
      <c r="AC341" s="442"/>
      <c r="AD341" s="442"/>
      <c r="AE341" s="442"/>
      <c r="AF341" s="442"/>
      <c r="AG341" s="442"/>
      <c r="AH341" s="442"/>
      <c r="AI341" s="442"/>
      <c r="AJ341" s="442"/>
      <c r="AK341" s="442"/>
      <c r="AL341" s="442"/>
      <c r="AM341" s="442"/>
      <c r="AN341" s="442"/>
      <c r="AO341" s="442"/>
      <c r="AP341" s="442"/>
      <c r="AQ341" s="442"/>
      <c r="AR341" s="442"/>
      <c r="AS341" s="442"/>
      <c r="AT341" s="442"/>
      <c r="AU341" s="442"/>
      <c r="AV341" s="442"/>
      <c r="AW341" s="442"/>
      <c r="AX341" s="442"/>
      <c r="AY341" s="442"/>
      <c r="AZ341" s="442"/>
    </row>
    <row r="342" spans="2:52" ht="20.100000000000001" hidden="1" customHeight="1" outlineLevel="1">
      <c r="B342" s="434"/>
      <c r="C342" s="1002"/>
      <c r="D342" s="1003"/>
      <c r="E342" s="1003"/>
      <c r="F342" s="1004"/>
      <c r="G342" s="1005"/>
      <c r="H342" s="1006"/>
      <c r="I342" s="1006"/>
      <c r="J342" s="1006"/>
      <c r="K342" s="1007"/>
      <c r="L342" s="715"/>
      <c r="M342" s="715"/>
      <c r="N342" s="715"/>
      <c r="O342" s="715"/>
      <c r="P342" s="715"/>
      <c r="Q342" s="715"/>
      <c r="R342" s="715"/>
      <c r="S342" s="716"/>
      <c r="T342" s="717"/>
      <c r="U342" s="720">
        <f t="shared" si="109"/>
        <v>0</v>
      </c>
      <c r="V342" s="721">
        <f t="shared" si="110"/>
        <v>0</v>
      </c>
      <c r="W342" s="722">
        <f t="shared" si="111"/>
        <v>0</v>
      </c>
      <c r="X342" s="442"/>
      <c r="Y342" s="442"/>
      <c r="Z342" s="442"/>
      <c r="AA342" s="442"/>
      <c r="AB342" s="442"/>
      <c r="AC342" s="442"/>
      <c r="AD342" s="442"/>
      <c r="AE342" s="442"/>
      <c r="AF342" s="442"/>
      <c r="AG342" s="442"/>
      <c r="AH342" s="442"/>
      <c r="AI342" s="442"/>
      <c r="AJ342" s="442"/>
      <c r="AK342" s="442"/>
      <c r="AL342" s="442"/>
      <c r="AM342" s="442"/>
      <c r="AN342" s="442"/>
      <c r="AO342" s="442"/>
      <c r="AP342" s="442"/>
      <c r="AQ342" s="442"/>
      <c r="AR342" s="442"/>
      <c r="AS342" s="442"/>
      <c r="AT342" s="442"/>
      <c r="AU342" s="442"/>
      <c r="AV342" s="442"/>
      <c r="AW342" s="442"/>
      <c r="AX342" s="442"/>
      <c r="AY342" s="442"/>
      <c r="AZ342" s="442"/>
    </row>
    <row r="343" spans="2:52" ht="20.100000000000001" hidden="1" customHeight="1" outlineLevel="1">
      <c r="B343" s="434"/>
      <c r="C343" s="1002"/>
      <c r="D343" s="1003"/>
      <c r="E343" s="1003"/>
      <c r="F343" s="1004"/>
      <c r="G343" s="1005"/>
      <c r="H343" s="1006"/>
      <c r="I343" s="1006"/>
      <c r="J343" s="1006"/>
      <c r="K343" s="1007"/>
      <c r="L343" s="715"/>
      <c r="M343" s="715"/>
      <c r="N343" s="715"/>
      <c r="O343" s="715"/>
      <c r="P343" s="715"/>
      <c r="Q343" s="715"/>
      <c r="R343" s="715"/>
      <c r="S343" s="716"/>
      <c r="T343" s="717"/>
      <c r="U343" s="720">
        <f t="shared" si="109"/>
        <v>0</v>
      </c>
      <c r="V343" s="721">
        <f t="shared" si="110"/>
        <v>0</v>
      </c>
      <c r="W343" s="722">
        <f t="shared" si="111"/>
        <v>0</v>
      </c>
      <c r="X343" s="442"/>
      <c r="Y343" s="442"/>
      <c r="Z343" s="442"/>
      <c r="AA343" s="442"/>
      <c r="AB343" s="442"/>
      <c r="AC343" s="442"/>
      <c r="AD343" s="442"/>
      <c r="AE343" s="442"/>
      <c r="AF343" s="442"/>
      <c r="AG343" s="442"/>
      <c r="AH343" s="442"/>
      <c r="AI343" s="442"/>
      <c r="AJ343" s="442"/>
      <c r="AK343" s="442"/>
      <c r="AL343" s="442"/>
      <c r="AM343" s="442"/>
      <c r="AN343" s="442"/>
      <c r="AO343" s="442"/>
      <c r="AP343" s="442"/>
      <c r="AQ343" s="442"/>
      <c r="AR343" s="442"/>
      <c r="AS343" s="442"/>
      <c r="AT343" s="442"/>
      <c r="AU343" s="442"/>
      <c r="AV343" s="442"/>
      <c r="AW343" s="442"/>
      <c r="AX343" s="442"/>
      <c r="AY343" s="442"/>
      <c r="AZ343" s="442"/>
    </row>
    <row r="344" spans="2:52" ht="20.100000000000001" hidden="1" customHeight="1" outlineLevel="1">
      <c r="B344" s="434"/>
      <c r="C344" s="1002"/>
      <c r="D344" s="1003"/>
      <c r="E344" s="1003"/>
      <c r="F344" s="1004"/>
      <c r="G344" s="1005"/>
      <c r="H344" s="1006"/>
      <c r="I344" s="1006"/>
      <c r="J344" s="1006"/>
      <c r="K344" s="1007"/>
      <c r="L344" s="715"/>
      <c r="M344" s="715"/>
      <c r="N344" s="715"/>
      <c r="O344" s="715"/>
      <c r="P344" s="715"/>
      <c r="Q344" s="715"/>
      <c r="R344" s="715"/>
      <c r="S344" s="716"/>
      <c r="T344" s="717"/>
      <c r="U344" s="720">
        <f t="shared" si="109"/>
        <v>0</v>
      </c>
      <c r="V344" s="721">
        <f t="shared" si="110"/>
        <v>0</v>
      </c>
      <c r="W344" s="722">
        <f t="shared" si="111"/>
        <v>0</v>
      </c>
      <c r="X344" s="442"/>
      <c r="Y344" s="442"/>
      <c r="Z344" s="442"/>
      <c r="AA344" s="442"/>
      <c r="AB344" s="442"/>
      <c r="AC344" s="442"/>
      <c r="AD344" s="442"/>
      <c r="AE344" s="442"/>
      <c r="AF344" s="442"/>
      <c r="AG344" s="442"/>
      <c r="AH344" s="442"/>
      <c r="AI344" s="442"/>
      <c r="AJ344" s="442"/>
      <c r="AK344" s="442"/>
      <c r="AL344" s="442"/>
      <c r="AM344" s="442"/>
      <c r="AN344" s="442"/>
      <c r="AO344" s="442"/>
      <c r="AP344" s="442"/>
      <c r="AQ344" s="442"/>
      <c r="AR344" s="442"/>
      <c r="AS344" s="442"/>
      <c r="AT344" s="442"/>
      <c r="AU344" s="442"/>
      <c r="AV344" s="442"/>
      <c r="AW344" s="442"/>
      <c r="AX344" s="442"/>
      <c r="AY344" s="442"/>
      <c r="AZ344" s="442"/>
    </row>
    <row r="345" spans="2:52" ht="20.100000000000001" hidden="1" customHeight="1" outlineLevel="1">
      <c r="B345" s="434"/>
      <c r="C345" s="1002"/>
      <c r="D345" s="1003"/>
      <c r="E345" s="1003"/>
      <c r="F345" s="1004"/>
      <c r="G345" s="1005"/>
      <c r="H345" s="1006"/>
      <c r="I345" s="1006"/>
      <c r="J345" s="1006"/>
      <c r="K345" s="1007"/>
      <c r="L345" s="715"/>
      <c r="M345" s="715"/>
      <c r="N345" s="715"/>
      <c r="O345" s="715"/>
      <c r="P345" s="715"/>
      <c r="Q345" s="715"/>
      <c r="R345" s="715"/>
      <c r="S345" s="716"/>
      <c r="T345" s="717"/>
      <c r="U345" s="720">
        <f t="shared" si="109"/>
        <v>0</v>
      </c>
      <c r="V345" s="721">
        <f t="shared" si="110"/>
        <v>0</v>
      </c>
      <c r="W345" s="722">
        <f t="shared" si="111"/>
        <v>0</v>
      </c>
      <c r="X345" s="442"/>
      <c r="Y345" s="442"/>
      <c r="Z345" s="442"/>
      <c r="AA345" s="442"/>
      <c r="AB345" s="442"/>
      <c r="AC345" s="442"/>
      <c r="AD345" s="442"/>
      <c r="AE345" s="442"/>
      <c r="AF345" s="442"/>
      <c r="AG345" s="442"/>
      <c r="AH345" s="442"/>
      <c r="AI345" s="442"/>
      <c r="AJ345" s="442"/>
      <c r="AK345" s="442"/>
      <c r="AL345" s="442"/>
      <c r="AM345" s="442"/>
      <c r="AN345" s="442"/>
      <c r="AO345" s="442"/>
      <c r="AP345" s="442"/>
      <c r="AQ345" s="442"/>
      <c r="AR345" s="442"/>
      <c r="AS345" s="442"/>
      <c r="AT345" s="442"/>
      <c r="AU345" s="442"/>
      <c r="AV345" s="442"/>
      <c r="AW345" s="442"/>
      <c r="AX345" s="442"/>
      <c r="AY345" s="442"/>
      <c r="AZ345" s="442"/>
    </row>
    <row r="346" spans="2:52" ht="20.100000000000001" hidden="1" customHeight="1" outlineLevel="1">
      <c r="B346" s="434"/>
      <c r="C346" s="1002"/>
      <c r="D346" s="1003"/>
      <c r="E346" s="1003"/>
      <c r="F346" s="1004"/>
      <c r="G346" s="1005"/>
      <c r="H346" s="1006"/>
      <c r="I346" s="1006"/>
      <c r="J346" s="1006"/>
      <c r="K346" s="1007"/>
      <c r="L346" s="715"/>
      <c r="M346" s="715"/>
      <c r="N346" s="715"/>
      <c r="O346" s="715"/>
      <c r="P346" s="715"/>
      <c r="Q346" s="715"/>
      <c r="R346" s="715"/>
      <c r="S346" s="716"/>
      <c r="T346" s="717"/>
      <c r="U346" s="720">
        <f t="shared" si="109"/>
        <v>0</v>
      </c>
      <c r="V346" s="721">
        <f t="shared" si="110"/>
        <v>0</v>
      </c>
      <c r="W346" s="722">
        <f t="shared" si="111"/>
        <v>0</v>
      </c>
      <c r="X346" s="442"/>
      <c r="Y346" s="442"/>
      <c r="Z346" s="442"/>
      <c r="AA346" s="442"/>
      <c r="AB346" s="442"/>
      <c r="AC346" s="442"/>
      <c r="AD346" s="442"/>
      <c r="AE346" s="442"/>
      <c r="AF346" s="442"/>
      <c r="AG346" s="442"/>
      <c r="AH346" s="442"/>
      <c r="AI346" s="442"/>
      <c r="AJ346" s="442"/>
      <c r="AK346" s="442"/>
      <c r="AL346" s="442"/>
      <c r="AM346" s="442"/>
      <c r="AN346" s="442"/>
      <c r="AO346" s="442"/>
      <c r="AP346" s="442"/>
      <c r="AQ346" s="442"/>
      <c r="AR346" s="442"/>
      <c r="AS346" s="442"/>
      <c r="AT346" s="442"/>
      <c r="AU346" s="442"/>
      <c r="AV346" s="442"/>
      <c r="AW346" s="442"/>
      <c r="AX346" s="442"/>
      <c r="AY346" s="442"/>
      <c r="AZ346" s="442"/>
    </row>
    <row r="347" spans="2:52" ht="20.100000000000001" hidden="1" customHeight="1" outlineLevel="1">
      <c r="B347" s="434"/>
      <c r="C347" s="1002"/>
      <c r="D347" s="1003"/>
      <c r="E347" s="1003"/>
      <c r="F347" s="1004"/>
      <c r="G347" s="1005"/>
      <c r="H347" s="1006"/>
      <c r="I347" s="1006"/>
      <c r="J347" s="1006"/>
      <c r="K347" s="1007"/>
      <c r="L347" s="715"/>
      <c r="M347" s="715"/>
      <c r="N347" s="715"/>
      <c r="O347" s="715"/>
      <c r="P347" s="715"/>
      <c r="Q347" s="715"/>
      <c r="R347" s="715"/>
      <c r="S347" s="716"/>
      <c r="T347" s="717"/>
      <c r="U347" s="720">
        <f t="shared" si="109"/>
        <v>0</v>
      </c>
      <c r="V347" s="721">
        <f t="shared" si="110"/>
        <v>0</v>
      </c>
      <c r="W347" s="722">
        <f t="shared" si="111"/>
        <v>0</v>
      </c>
      <c r="X347" s="442"/>
      <c r="Y347" s="442"/>
      <c r="Z347" s="442"/>
      <c r="AA347" s="442"/>
      <c r="AB347" s="442"/>
      <c r="AC347" s="442"/>
      <c r="AD347" s="442"/>
      <c r="AE347" s="442"/>
      <c r="AF347" s="442"/>
      <c r="AG347" s="442"/>
      <c r="AH347" s="442"/>
      <c r="AI347" s="442"/>
      <c r="AJ347" s="442"/>
      <c r="AK347" s="442"/>
      <c r="AL347" s="442"/>
      <c r="AM347" s="442"/>
      <c r="AN347" s="442"/>
      <c r="AO347" s="442"/>
      <c r="AP347" s="442"/>
      <c r="AQ347" s="442"/>
      <c r="AR347" s="442"/>
      <c r="AS347" s="442"/>
      <c r="AT347" s="442"/>
      <c r="AU347" s="442"/>
      <c r="AV347" s="442"/>
      <c r="AW347" s="442"/>
      <c r="AX347" s="442"/>
      <c r="AY347" s="442"/>
      <c r="AZ347" s="442"/>
    </row>
    <row r="348" spans="2:52" s="19" customFormat="1" ht="9.9499999999999993" hidden="1" customHeight="1" outlineLevel="1">
      <c r="B348" s="435"/>
      <c r="C348" s="437"/>
      <c r="D348" s="437"/>
      <c r="E348" s="437"/>
      <c r="F348" s="437"/>
      <c r="G348" s="666"/>
      <c r="H348" s="666"/>
      <c r="I348" s="666"/>
      <c r="J348" s="666"/>
      <c r="K348" s="666"/>
      <c r="L348" s="438"/>
      <c r="M348" s="438"/>
      <c r="N348" s="438"/>
      <c r="O348" s="438"/>
      <c r="P348" s="438"/>
      <c r="Q348" s="438"/>
      <c r="R348" s="438"/>
      <c r="S348" s="438"/>
      <c r="T348" s="439"/>
      <c r="U348" s="439"/>
      <c r="V348" s="439"/>
      <c r="W348" s="667"/>
      <c r="X348" s="668"/>
      <c r="Y348" s="668"/>
      <c r="Z348" s="668"/>
      <c r="AA348" s="668"/>
      <c r="AB348" s="668"/>
      <c r="AC348" s="668"/>
      <c r="AD348" s="668"/>
      <c r="AE348" s="668"/>
      <c r="AF348" s="668"/>
      <c r="AG348" s="668"/>
      <c r="AH348" s="668"/>
      <c r="AI348" s="668"/>
      <c r="AJ348" s="668"/>
      <c r="AK348" s="668"/>
      <c r="AL348" s="668"/>
      <c r="AM348" s="668"/>
      <c r="AN348" s="668"/>
      <c r="AO348" s="668"/>
      <c r="AP348" s="668"/>
      <c r="AQ348" s="668"/>
      <c r="AR348" s="668"/>
      <c r="AS348" s="668"/>
      <c r="AT348" s="668"/>
      <c r="AU348" s="668"/>
      <c r="AV348" s="668"/>
      <c r="AW348" s="668"/>
      <c r="AX348" s="668"/>
      <c r="AY348" s="668"/>
      <c r="AZ348" s="668"/>
    </row>
    <row r="349" spans="2:52" ht="20.100000000000001" customHeight="1" collapsed="1">
      <c r="B349" s="32">
        <f>B337+1</f>
        <v>29</v>
      </c>
      <c r="C349" s="1013"/>
      <c r="D349" s="1014"/>
      <c r="E349" s="1014"/>
      <c r="F349" s="1015"/>
      <c r="G349" s="1016"/>
      <c r="H349" s="1017"/>
      <c r="I349" s="1017"/>
      <c r="J349" s="1017"/>
      <c r="K349" s="1018"/>
      <c r="L349" s="701">
        <f t="shared" ref="L349:R349" si="112">SUM(L350:L359)</f>
        <v>0</v>
      </c>
      <c r="M349" s="702">
        <f t="shared" si="112"/>
        <v>0</v>
      </c>
      <c r="N349" s="703">
        <f t="shared" si="112"/>
        <v>0</v>
      </c>
      <c r="O349" s="703">
        <f t="shared" si="112"/>
        <v>0</v>
      </c>
      <c r="P349" s="702">
        <f t="shared" si="112"/>
        <v>0</v>
      </c>
      <c r="Q349" s="704">
        <f t="shared" si="112"/>
        <v>0</v>
      </c>
      <c r="R349" s="701">
        <f t="shared" si="112"/>
        <v>0</v>
      </c>
      <c r="S349" s="705">
        <v>1</v>
      </c>
      <c r="T349" s="706">
        <f>(S350*T350)+(S351*T351)+(S352*T352)+(S353*T353)+(S354*T354)+(S355*T355)+(S356*T356)+(S357*T357)+(S358*T358)+(S359*T359)</f>
        <v>0</v>
      </c>
      <c r="U349" s="665">
        <f t="shared" ref="U349:U359" si="113">S349*T349*(1+MGKZ)*(1+Gewinn)*(1+Sicherheit)</f>
        <v>0</v>
      </c>
      <c r="V349" s="643">
        <f t="shared" ref="V349:V359" si="114">R349*Fertigung</f>
        <v>0</v>
      </c>
      <c r="W349" s="50">
        <f t="shared" ref="W349:W359" si="115">L349*$E$6+M349*$M$6+N349*$M$7+O349*$M$8+P349*$E$7+Q349*$M$9+U349+V349</f>
        <v>0</v>
      </c>
      <c r="X349" s="442"/>
      <c r="Y349" s="442"/>
      <c r="Z349" s="442"/>
      <c r="AA349" s="442"/>
      <c r="AB349" s="442"/>
      <c r="AC349" s="442"/>
      <c r="AD349" s="442"/>
      <c r="AE349" s="442"/>
      <c r="AF349" s="442"/>
      <c r="AG349" s="442"/>
      <c r="AH349" s="442"/>
      <c r="AI349" s="442"/>
      <c r="AJ349" s="442"/>
      <c r="AK349" s="442"/>
      <c r="AL349" s="442"/>
      <c r="AM349" s="442"/>
      <c r="AN349" s="442"/>
      <c r="AO349" s="442"/>
      <c r="AP349" s="442"/>
      <c r="AQ349" s="442"/>
      <c r="AR349" s="442"/>
      <c r="AS349" s="442"/>
      <c r="AT349" s="442"/>
      <c r="AU349" s="442"/>
      <c r="AV349" s="442"/>
      <c r="AW349" s="442"/>
      <c r="AX349" s="442"/>
      <c r="AY349" s="442"/>
      <c r="AZ349" s="442"/>
    </row>
    <row r="350" spans="2:52" ht="20.100000000000001" hidden="1" customHeight="1" outlineLevel="1">
      <c r="B350" s="433"/>
      <c r="C350" s="1002"/>
      <c r="D350" s="1003"/>
      <c r="E350" s="1003"/>
      <c r="F350" s="1004"/>
      <c r="G350" s="1005"/>
      <c r="H350" s="1006"/>
      <c r="I350" s="1006"/>
      <c r="J350" s="1006"/>
      <c r="K350" s="1007"/>
      <c r="L350" s="715"/>
      <c r="M350" s="715"/>
      <c r="N350" s="715"/>
      <c r="O350" s="715"/>
      <c r="P350" s="715"/>
      <c r="Q350" s="715"/>
      <c r="R350" s="715"/>
      <c r="S350" s="716"/>
      <c r="T350" s="717"/>
      <c r="U350" s="720">
        <f t="shared" si="113"/>
        <v>0</v>
      </c>
      <c r="V350" s="721">
        <f t="shared" si="114"/>
        <v>0</v>
      </c>
      <c r="W350" s="722">
        <f t="shared" si="115"/>
        <v>0</v>
      </c>
      <c r="X350" s="442"/>
      <c r="Y350" s="442"/>
      <c r="Z350" s="442"/>
      <c r="AA350" s="442"/>
      <c r="AB350" s="442"/>
      <c r="AC350" s="442"/>
      <c r="AD350" s="442"/>
      <c r="AE350" s="442"/>
      <c r="AF350" s="442"/>
      <c r="AG350" s="442"/>
      <c r="AH350" s="442"/>
      <c r="AI350" s="442"/>
      <c r="AJ350" s="442"/>
      <c r="AK350" s="442"/>
      <c r="AL350" s="442"/>
      <c r="AM350" s="442"/>
      <c r="AN350" s="442"/>
      <c r="AO350" s="442"/>
      <c r="AP350" s="442"/>
      <c r="AQ350" s="442"/>
      <c r="AR350" s="442"/>
      <c r="AS350" s="442"/>
      <c r="AT350" s="442"/>
      <c r="AU350" s="442"/>
      <c r="AV350" s="442"/>
      <c r="AW350" s="442"/>
      <c r="AX350" s="442"/>
      <c r="AY350" s="442"/>
      <c r="AZ350" s="442"/>
    </row>
    <row r="351" spans="2:52" ht="20.100000000000001" hidden="1" customHeight="1" outlineLevel="1">
      <c r="B351" s="434"/>
      <c r="C351" s="1002"/>
      <c r="D351" s="1003"/>
      <c r="E351" s="1003"/>
      <c r="F351" s="1004"/>
      <c r="G351" s="1005"/>
      <c r="H351" s="1006"/>
      <c r="I351" s="1006"/>
      <c r="J351" s="1006"/>
      <c r="K351" s="1007"/>
      <c r="L351" s="715"/>
      <c r="M351" s="715"/>
      <c r="N351" s="715"/>
      <c r="O351" s="715"/>
      <c r="P351" s="715"/>
      <c r="Q351" s="715"/>
      <c r="R351" s="715"/>
      <c r="S351" s="716"/>
      <c r="T351" s="717"/>
      <c r="U351" s="720">
        <f t="shared" si="113"/>
        <v>0</v>
      </c>
      <c r="V351" s="721">
        <f t="shared" si="114"/>
        <v>0</v>
      </c>
      <c r="W351" s="722">
        <f t="shared" si="115"/>
        <v>0</v>
      </c>
      <c r="X351" s="442"/>
      <c r="Y351" s="442"/>
      <c r="Z351" s="442"/>
      <c r="AA351" s="442"/>
      <c r="AB351" s="442"/>
      <c r="AC351" s="442"/>
      <c r="AD351" s="442"/>
      <c r="AE351" s="442"/>
      <c r="AF351" s="442"/>
      <c r="AG351" s="442"/>
      <c r="AH351" s="442"/>
      <c r="AI351" s="442"/>
      <c r="AJ351" s="442"/>
      <c r="AK351" s="442"/>
      <c r="AL351" s="442"/>
      <c r="AM351" s="442"/>
      <c r="AN351" s="442"/>
      <c r="AO351" s="442"/>
      <c r="AP351" s="442"/>
      <c r="AQ351" s="442"/>
      <c r="AR351" s="442"/>
      <c r="AS351" s="442"/>
      <c r="AT351" s="442"/>
      <c r="AU351" s="442"/>
      <c r="AV351" s="442"/>
      <c r="AW351" s="442"/>
      <c r="AX351" s="442"/>
      <c r="AY351" s="442"/>
      <c r="AZ351" s="442"/>
    </row>
    <row r="352" spans="2:52" ht="20.100000000000001" hidden="1" customHeight="1" outlineLevel="1">
      <c r="B352" s="434"/>
      <c r="C352" s="1002"/>
      <c r="D352" s="1003"/>
      <c r="E352" s="1003"/>
      <c r="F352" s="1004"/>
      <c r="G352" s="1005"/>
      <c r="H352" s="1006"/>
      <c r="I352" s="1006"/>
      <c r="J352" s="1006"/>
      <c r="K352" s="1007"/>
      <c r="L352" s="715"/>
      <c r="M352" s="715"/>
      <c r="N352" s="715"/>
      <c r="O352" s="715"/>
      <c r="P352" s="715"/>
      <c r="Q352" s="715"/>
      <c r="R352" s="715"/>
      <c r="S352" s="716"/>
      <c r="T352" s="717"/>
      <c r="U352" s="720">
        <f t="shared" si="113"/>
        <v>0</v>
      </c>
      <c r="V352" s="721">
        <f t="shared" si="114"/>
        <v>0</v>
      </c>
      <c r="W352" s="722">
        <f t="shared" si="115"/>
        <v>0</v>
      </c>
      <c r="X352" s="442"/>
      <c r="Y352" s="442"/>
      <c r="Z352" s="442"/>
      <c r="AA352" s="442"/>
      <c r="AB352" s="442"/>
      <c r="AC352" s="442"/>
      <c r="AD352" s="442"/>
      <c r="AE352" s="442"/>
      <c r="AF352" s="442"/>
      <c r="AG352" s="442"/>
      <c r="AH352" s="442"/>
      <c r="AI352" s="442"/>
      <c r="AJ352" s="442"/>
      <c r="AK352" s="442"/>
      <c r="AL352" s="442"/>
      <c r="AM352" s="442"/>
      <c r="AN352" s="442"/>
      <c r="AO352" s="442"/>
      <c r="AP352" s="442"/>
      <c r="AQ352" s="442"/>
      <c r="AR352" s="442"/>
      <c r="AS352" s="442"/>
      <c r="AT352" s="442"/>
      <c r="AU352" s="442"/>
      <c r="AV352" s="442"/>
      <c r="AW352" s="442"/>
      <c r="AX352" s="442"/>
      <c r="AY352" s="442"/>
      <c r="AZ352" s="442"/>
    </row>
    <row r="353" spans="2:52" ht="20.100000000000001" hidden="1" customHeight="1" outlineLevel="1">
      <c r="B353" s="434"/>
      <c r="C353" s="1002"/>
      <c r="D353" s="1003"/>
      <c r="E353" s="1003"/>
      <c r="F353" s="1004"/>
      <c r="G353" s="1005"/>
      <c r="H353" s="1006"/>
      <c r="I353" s="1006"/>
      <c r="J353" s="1006"/>
      <c r="K353" s="1007"/>
      <c r="L353" s="715"/>
      <c r="M353" s="715"/>
      <c r="N353" s="715"/>
      <c r="O353" s="715"/>
      <c r="P353" s="715"/>
      <c r="Q353" s="715"/>
      <c r="R353" s="715"/>
      <c r="S353" s="716"/>
      <c r="T353" s="717"/>
      <c r="U353" s="720">
        <f t="shared" si="113"/>
        <v>0</v>
      </c>
      <c r="V353" s="721">
        <f t="shared" si="114"/>
        <v>0</v>
      </c>
      <c r="W353" s="722">
        <f t="shared" si="115"/>
        <v>0</v>
      </c>
      <c r="X353" s="442"/>
      <c r="Y353" s="442"/>
      <c r="Z353" s="442"/>
      <c r="AA353" s="442"/>
      <c r="AB353" s="442"/>
      <c r="AC353" s="442"/>
      <c r="AD353" s="442"/>
      <c r="AE353" s="442"/>
      <c r="AF353" s="442"/>
      <c r="AG353" s="442"/>
      <c r="AH353" s="442"/>
      <c r="AI353" s="442"/>
      <c r="AJ353" s="442"/>
      <c r="AK353" s="442"/>
      <c r="AL353" s="442"/>
      <c r="AM353" s="442"/>
      <c r="AN353" s="442"/>
      <c r="AO353" s="442"/>
      <c r="AP353" s="442"/>
      <c r="AQ353" s="442"/>
      <c r="AR353" s="442"/>
      <c r="AS353" s="442"/>
      <c r="AT353" s="442"/>
      <c r="AU353" s="442"/>
      <c r="AV353" s="442"/>
      <c r="AW353" s="442"/>
      <c r="AX353" s="442"/>
      <c r="AY353" s="442"/>
      <c r="AZ353" s="442"/>
    </row>
    <row r="354" spans="2:52" ht="20.100000000000001" hidden="1" customHeight="1" outlineLevel="1">
      <c r="B354" s="434"/>
      <c r="C354" s="1002"/>
      <c r="D354" s="1003"/>
      <c r="E354" s="1003"/>
      <c r="F354" s="1004"/>
      <c r="G354" s="1005"/>
      <c r="H354" s="1006"/>
      <c r="I354" s="1006"/>
      <c r="J354" s="1006"/>
      <c r="K354" s="1007"/>
      <c r="L354" s="715"/>
      <c r="M354" s="715"/>
      <c r="N354" s="715"/>
      <c r="O354" s="715"/>
      <c r="P354" s="715"/>
      <c r="Q354" s="715"/>
      <c r="R354" s="715"/>
      <c r="S354" s="716"/>
      <c r="T354" s="717"/>
      <c r="U354" s="720">
        <f t="shared" si="113"/>
        <v>0</v>
      </c>
      <c r="V354" s="721">
        <f t="shared" si="114"/>
        <v>0</v>
      </c>
      <c r="W354" s="722">
        <f t="shared" si="115"/>
        <v>0</v>
      </c>
      <c r="X354" s="442"/>
      <c r="Y354" s="442"/>
      <c r="Z354" s="442"/>
      <c r="AA354" s="442"/>
      <c r="AB354" s="442"/>
      <c r="AC354" s="442"/>
      <c r="AD354" s="442"/>
      <c r="AE354" s="442"/>
      <c r="AF354" s="442"/>
      <c r="AG354" s="442"/>
      <c r="AH354" s="442"/>
      <c r="AI354" s="442"/>
      <c r="AJ354" s="442"/>
      <c r="AK354" s="442"/>
      <c r="AL354" s="442"/>
      <c r="AM354" s="442"/>
      <c r="AN354" s="442"/>
      <c r="AO354" s="442"/>
      <c r="AP354" s="442"/>
      <c r="AQ354" s="442"/>
      <c r="AR354" s="442"/>
      <c r="AS354" s="442"/>
      <c r="AT354" s="442"/>
      <c r="AU354" s="442"/>
      <c r="AV354" s="442"/>
      <c r="AW354" s="442"/>
      <c r="AX354" s="442"/>
      <c r="AY354" s="442"/>
      <c r="AZ354" s="442"/>
    </row>
    <row r="355" spans="2:52" ht="20.100000000000001" hidden="1" customHeight="1" outlineLevel="1">
      <c r="B355" s="434"/>
      <c r="C355" s="1002"/>
      <c r="D355" s="1003"/>
      <c r="E355" s="1003"/>
      <c r="F355" s="1004"/>
      <c r="G355" s="1005"/>
      <c r="H355" s="1006"/>
      <c r="I355" s="1006"/>
      <c r="J355" s="1006"/>
      <c r="K355" s="1007"/>
      <c r="L355" s="715"/>
      <c r="M355" s="715"/>
      <c r="N355" s="715"/>
      <c r="O355" s="715"/>
      <c r="P355" s="715"/>
      <c r="Q355" s="715"/>
      <c r="R355" s="715"/>
      <c r="S355" s="716"/>
      <c r="T355" s="717"/>
      <c r="U355" s="720">
        <f t="shared" si="113"/>
        <v>0</v>
      </c>
      <c r="V355" s="721">
        <f t="shared" si="114"/>
        <v>0</v>
      </c>
      <c r="W355" s="722">
        <f t="shared" si="115"/>
        <v>0</v>
      </c>
      <c r="X355" s="442"/>
      <c r="Y355" s="442"/>
      <c r="Z355" s="442"/>
      <c r="AA355" s="442"/>
      <c r="AB355" s="442"/>
      <c r="AC355" s="442"/>
      <c r="AD355" s="442"/>
      <c r="AE355" s="442"/>
      <c r="AF355" s="442"/>
      <c r="AG355" s="442"/>
      <c r="AH355" s="442"/>
      <c r="AI355" s="442"/>
      <c r="AJ355" s="442"/>
      <c r="AK355" s="442"/>
      <c r="AL355" s="442"/>
      <c r="AM355" s="442"/>
      <c r="AN355" s="442"/>
      <c r="AO355" s="442"/>
      <c r="AP355" s="442"/>
      <c r="AQ355" s="442"/>
      <c r="AR355" s="442"/>
      <c r="AS355" s="442"/>
      <c r="AT355" s="442"/>
      <c r="AU355" s="442"/>
      <c r="AV355" s="442"/>
      <c r="AW355" s="442"/>
      <c r="AX355" s="442"/>
      <c r="AY355" s="442"/>
      <c r="AZ355" s="442"/>
    </row>
    <row r="356" spans="2:52" ht="20.100000000000001" hidden="1" customHeight="1" outlineLevel="1">
      <c r="B356" s="434"/>
      <c r="C356" s="1002"/>
      <c r="D356" s="1003"/>
      <c r="E356" s="1003"/>
      <c r="F356" s="1004"/>
      <c r="G356" s="1005"/>
      <c r="H356" s="1006"/>
      <c r="I356" s="1006"/>
      <c r="J356" s="1006"/>
      <c r="K356" s="1007"/>
      <c r="L356" s="715"/>
      <c r="M356" s="715"/>
      <c r="N356" s="715"/>
      <c r="O356" s="715"/>
      <c r="P356" s="715"/>
      <c r="Q356" s="715"/>
      <c r="R356" s="715"/>
      <c r="S356" s="716"/>
      <c r="T356" s="717"/>
      <c r="U356" s="720">
        <f t="shared" si="113"/>
        <v>0</v>
      </c>
      <c r="V356" s="721">
        <f t="shared" si="114"/>
        <v>0</v>
      </c>
      <c r="W356" s="722">
        <f t="shared" si="115"/>
        <v>0</v>
      </c>
      <c r="X356" s="442"/>
      <c r="Y356" s="442"/>
      <c r="Z356" s="442"/>
      <c r="AA356" s="442"/>
      <c r="AB356" s="442"/>
      <c r="AC356" s="442"/>
      <c r="AD356" s="442"/>
      <c r="AE356" s="442"/>
      <c r="AF356" s="442"/>
      <c r="AG356" s="442"/>
      <c r="AH356" s="442"/>
      <c r="AI356" s="442"/>
      <c r="AJ356" s="442"/>
      <c r="AK356" s="442"/>
      <c r="AL356" s="442"/>
      <c r="AM356" s="442"/>
      <c r="AN356" s="442"/>
      <c r="AO356" s="442"/>
      <c r="AP356" s="442"/>
      <c r="AQ356" s="442"/>
      <c r="AR356" s="442"/>
      <c r="AS356" s="442"/>
      <c r="AT356" s="442"/>
      <c r="AU356" s="442"/>
      <c r="AV356" s="442"/>
      <c r="AW356" s="442"/>
      <c r="AX356" s="442"/>
      <c r="AY356" s="442"/>
      <c r="AZ356" s="442"/>
    </row>
    <row r="357" spans="2:52" ht="20.100000000000001" hidden="1" customHeight="1" outlineLevel="1">
      <c r="B357" s="434"/>
      <c r="C357" s="1002"/>
      <c r="D357" s="1003"/>
      <c r="E357" s="1003"/>
      <c r="F357" s="1004"/>
      <c r="G357" s="1005"/>
      <c r="H357" s="1006"/>
      <c r="I357" s="1006"/>
      <c r="J357" s="1006"/>
      <c r="K357" s="1007"/>
      <c r="L357" s="715"/>
      <c r="M357" s="715"/>
      <c r="N357" s="715"/>
      <c r="O357" s="715"/>
      <c r="P357" s="715"/>
      <c r="Q357" s="715"/>
      <c r="R357" s="715"/>
      <c r="S357" s="716"/>
      <c r="T357" s="717"/>
      <c r="U357" s="720">
        <f t="shared" si="113"/>
        <v>0</v>
      </c>
      <c r="V357" s="721">
        <f t="shared" si="114"/>
        <v>0</v>
      </c>
      <c r="W357" s="722">
        <f t="shared" si="115"/>
        <v>0</v>
      </c>
      <c r="X357" s="442"/>
      <c r="Y357" s="442"/>
      <c r="Z357" s="442"/>
      <c r="AA357" s="442"/>
      <c r="AB357" s="442"/>
      <c r="AC357" s="442"/>
      <c r="AD357" s="442"/>
      <c r="AE357" s="442"/>
      <c r="AF357" s="442"/>
      <c r="AG357" s="442"/>
      <c r="AH357" s="442"/>
      <c r="AI357" s="442"/>
      <c r="AJ357" s="442"/>
      <c r="AK357" s="442"/>
      <c r="AL357" s="442"/>
      <c r="AM357" s="442"/>
      <c r="AN357" s="442"/>
      <c r="AO357" s="442"/>
      <c r="AP357" s="442"/>
      <c r="AQ357" s="442"/>
      <c r="AR357" s="442"/>
      <c r="AS357" s="442"/>
      <c r="AT357" s="442"/>
      <c r="AU357" s="442"/>
      <c r="AV357" s="442"/>
      <c r="AW357" s="442"/>
      <c r="AX357" s="442"/>
      <c r="AY357" s="442"/>
      <c r="AZ357" s="442"/>
    </row>
    <row r="358" spans="2:52" ht="20.100000000000001" hidden="1" customHeight="1" outlineLevel="1">
      <c r="B358" s="434"/>
      <c r="C358" s="1002"/>
      <c r="D358" s="1003"/>
      <c r="E358" s="1003"/>
      <c r="F358" s="1004"/>
      <c r="G358" s="1005"/>
      <c r="H358" s="1006"/>
      <c r="I358" s="1006"/>
      <c r="J358" s="1006"/>
      <c r="K358" s="1007"/>
      <c r="L358" s="715"/>
      <c r="M358" s="715"/>
      <c r="N358" s="715"/>
      <c r="O358" s="715"/>
      <c r="P358" s="715"/>
      <c r="Q358" s="715"/>
      <c r="R358" s="715"/>
      <c r="S358" s="716"/>
      <c r="T358" s="717"/>
      <c r="U358" s="720">
        <f t="shared" si="113"/>
        <v>0</v>
      </c>
      <c r="V358" s="721">
        <f t="shared" si="114"/>
        <v>0</v>
      </c>
      <c r="W358" s="722">
        <f t="shared" si="115"/>
        <v>0</v>
      </c>
      <c r="X358" s="442"/>
      <c r="Y358" s="442"/>
      <c r="Z358" s="442"/>
      <c r="AA358" s="442"/>
      <c r="AB358" s="442"/>
      <c r="AC358" s="442"/>
      <c r="AD358" s="442"/>
      <c r="AE358" s="442"/>
      <c r="AF358" s="442"/>
      <c r="AG358" s="442"/>
      <c r="AH358" s="442"/>
      <c r="AI358" s="442"/>
      <c r="AJ358" s="442"/>
      <c r="AK358" s="442"/>
      <c r="AL358" s="442"/>
      <c r="AM358" s="442"/>
      <c r="AN358" s="442"/>
      <c r="AO358" s="442"/>
      <c r="AP358" s="442"/>
      <c r="AQ358" s="442"/>
      <c r="AR358" s="442"/>
      <c r="AS358" s="442"/>
      <c r="AT358" s="442"/>
      <c r="AU358" s="442"/>
      <c r="AV358" s="442"/>
      <c r="AW358" s="442"/>
      <c r="AX358" s="442"/>
      <c r="AY358" s="442"/>
      <c r="AZ358" s="442"/>
    </row>
    <row r="359" spans="2:52" ht="20.100000000000001" hidden="1" customHeight="1" outlineLevel="1">
      <c r="B359" s="434"/>
      <c r="C359" s="1002"/>
      <c r="D359" s="1003"/>
      <c r="E359" s="1003"/>
      <c r="F359" s="1004"/>
      <c r="G359" s="1005"/>
      <c r="H359" s="1006"/>
      <c r="I359" s="1006"/>
      <c r="J359" s="1006"/>
      <c r="K359" s="1007"/>
      <c r="L359" s="715"/>
      <c r="M359" s="715"/>
      <c r="N359" s="715"/>
      <c r="O359" s="715"/>
      <c r="P359" s="715"/>
      <c r="Q359" s="715"/>
      <c r="R359" s="715"/>
      <c r="S359" s="716"/>
      <c r="T359" s="717"/>
      <c r="U359" s="720">
        <f t="shared" si="113"/>
        <v>0</v>
      </c>
      <c r="V359" s="721">
        <f t="shared" si="114"/>
        <v>0</v>
      </c>
      <c r="W359" s="722">
        <f t="shared" si="115"/>
        <v>0</v>
      </c>
      <c r="X359" s="442"/>
      <c r="Y359" s="442"/>
      <c r="Z359" s="442"/>
      <c r="AA359" s="442"/>
      <c r="AB359" s="442"/>
      <c r="AC359" s="442"/>
      <c r="AD359" s="442"/>
      <c r="AE359" s="442"/>
      <c r="AF359" s="442"/>
      <c r="AG359" s="442"/>
      <c r="AH359" s="442"/>
      <c r="AI359" s="442"/>
      <c r="AJ359" s="442"/>
      <c r="AK359" s="442"/>
      <c r="AL359" s="442"/>
      <c r="AM359" s="442"/>
      <c r="AN359" s="442"/>
      <c r="AO359" s="442"/>
      <c r="AP359" s="442"/>
      <c r="AQ359" s="442"/>
      <c r="AR359" s="442"/>
      <c r="AS359" s="442"/>
      <c r="AT359" s="442"/>
      <c r="AU359" s="442"/>
      <c r="AV359" s="442"/>
      <c r="AW359" s="442"/>
      <c r="AX359" s="442"/>
      <c r="AY359" s="442"/>
      <c r="AZ359" s="442"/>
    </row>
    <row r="360" spans="2:52" s="19" customFormat="1" ht="9.9499999999999993" hidden="1" customHeight="1" outlineLevel="1">
      <c r="B360" s="435"/>
      <c r="C360" s="437"/>
      <c r="D360" s="437"/>
      <c r="E360" s="437"/>
      <c r="F360" s="437"/>
      <c r="G360" s="666"/>
      <c r="H360" s="666"/>
      <c r="I360" s="666"/>
      <c r="J360" s="666"/>
      <c r="K360" s="666"/>
      <c r="L360" s="438"/>
      <c r="M360" s="438"/>
      <c r="N360" s="438"/>
      <c r="O360" s="438"/>
      <c r="P360" s="438"/>
      <c r="Q360" s="438"/>
      <c r="R360" s="438"/>
      <c r="S360" s="438"/>
      <c r="T360" s="439"/>
      <c r="U360" s="439"/>
      <c r="V360" s="439"/>
      <c r="W360" s="667"/>
      <c r="X360" s="668"/>
      <c r="Y360" s="668"/>
      <c r="Z360" s="668"/>
      <c r="AA360" s="668"/>
      <c r="AB360" s="668"/>
      <c r="AC360" s="668"/>
      <c r="AD360" s="668"/>
      <c r="AE360" s="668"/>
      <c r="AF360" s="668"/>
      <c r="AG360" s="668"/>
      <c r="AH360" s="668"/>
      <c r="AI360" s="668"/>
      <c r="AJ360" s="668"/>
      <c r="AK360" s="668"/>
      <c r="AL360" s="668"/>
      <c r="AM360" s="668"/>
      <c r="AN360" s="668"/>
      <c r="AO360" s="668"/>
      <c r="AP360" s="668"/>
      <c r="AQ360" s="668"/>
      <c r="AR360" s="668"/>
      <c r="AS360" s="668"/>
      <c r="AT360" s="668"/>
      <c r="AU360" s="668"/>
      <c r="AV360" s="668"/>
      <c r="AW360" s="668"/>
      <c r="AX360" s="668"/>
      <c r="AY360" s="668"/>
      <c r="AZ360" s="668"/>
    </row>
    <row r="361" spans="2:52" ht="20.100000000000001" customHeight="1" collapsed="1">
      <c r="B361" s="32">
        <f>B349+1</f>
        <v>30</v>
      </c>
      <c r="C361" s="1013"/>
      <c r="D361" s="1014"/>
      <c r="E361" s="1014"/>
      <c r="F361" s="1015"/>
      <c r="G361" s="1016"/>
      <c r="H361" s="1017"/>
      <c r="I361" s="1017"/>
      <c r="J361" s="1017"/>
      <c r="K361" s="1018"/>
      <c r="L361" s="701">
        <f t="shared" ref="L361:R361" si="116">SUM(L362:L371)</f>
        <v>0</v>
      </c>
      <c r="M361" s="702">
        <f t="shared" si="116"/>
        <v>0</v>
      </c>
      <c r="N361" s="703">
        <f t="shared" si="116"/>
        <v>0</v>
      </c>
      <c r="O361" s="703">
        <f t="shared" si="116"/>
        <v>0</v>
      </c>
      <c r="P361" s="702">
        <f t="shared" si="116"/>
        <v>0</v>
      </c>
      <c r="Q361" s="704">
        <f t="shared" si="116"/>
        <v>0</v>
      </c>
      <c r="R361" s="701">
        <f t="shared" si="116"/>
        <v>0</v>
      </c>
      <c r="S361" s="705">
        <v>1</v>
      </c>
      <c r="T361" s="706">
        <f>(S362*T362)+(S363*T363)+(S364*T364)+(S365*T365)+(S366*T366)+(S367*T367)+(S368*T368)+(S369*T369)+(S370*T370)+(S371*T371)</f>
        <v>0</v>
      </c>
      <c r="U361" s="665">
        <f t="shared" ref="U361:U371" si="117">S361*T361*(1+MGKZ)*(1+Gewinn)*(1+Sicherheit)</f>
        <v>0</v>
      </c>
      <c r="V361" s="643">
        <f t="shared" ref="V361:V371" si="118">R361*Fertigung</f>
        <v>0</v>
      </c>
      <c r="W361" s="50">
        <f t="shared" ref="W361:W371" si="119">L361*$E$6+M361*$M$6+N361*$M$7+O361*$M$8+P361*$E$7+Q361*$M$9+U361+V361</f>
        <v>0</v>
      </c>
      <c r="X361" s="442"/>
      <c r="Y361" s="442"/>
      <c r="Z361" s="442"/>
      <c r="AA361" s="442"/>
      <c r="AB361" s="442"/>
      <c r="AC361" s="442"/>
      <c r="AD361" s="442"/>
      <c r="AE361" s="442"/>
      <c r="AF361" s="442"/>
      <c r="AG361" s="442"/>
      <c r="AH361" s="442"/>
      <c r="AI361" s="442"/>
      <c r="AJ361" s="442"/>
      <c r="AK361" s="442"/>
      <c r="AL361" s="442"/>
      <c r="AM361" s="442"/>
      <c r="AN361" s="442"/>
      <c r="AO361" s="442"/>
      <c r="AP361" s="442"/>
      <c r="AQ361" s="442"/>
      <c r="AR361" s="442"/>
      <c r="AS361" s="442"/>
      <c r="AT361" s="442"/>
      <c r="AU361" s="442"/>
      <c r="AV361" s="442"/>
      <c r="AW361" s="442"/>
      <c r="AX361" s="442"/>
      <c r="AY361" s="442"/>
      <c r="AZ361" s="442"/>
    </row>
    <row r="362" spans="2:52" ht="20.100000000000001" hidden="1" customHeight="1" outlineLevel="1">
      <c r="B362" s="433"/>
      <c r="C362" s="1002"/>
      <c r="D362" s="1003"/>
      <c r="E362" s="1003"/>
      <c r="F362" s="1004"/>
      <c r="G362" s="1005"/>
      <c r="H362" s="1006"/>
      <c r="I362" s="1006"/>
      <c r="J362" s="1006"/>
      <c r="K362" s="1007"/>
      <c r="L362" s="715"/>
      <c r="M362" s="715"/>
      <c r="N362" s="715"/>
      <c r="O362" s="715"/>
      <c r="P362" s="715"/>
      <c r="Q362" s="715"/>
      <c r="R362" s="715"/>
      <c r="S362" s="716"/>
      <c r="T362" s="717"/>
      <c r="U362" s="720">
        <f t="shared" si="117"/>
        <v>0</v>
      </c>
      <c r="V362" s="721">
        <f t="shared" si="118"/>
        <v>0</v>
      </c>
      <c r="W362" s="722">
        <f t="shared" si="119"/>
        <v>0</v>
      </c>
      <c r="X362" s="442"/>
      <c r="Y362" s="442"/>
      <c r="Z362" s="442"/>
      <c r="AA362" s="442"/>
      <c r="AB362" s="442"/>
      <c r="AC362" s="442"/>
      <c r="AD362" s="442"/>
      <c r="AE362" s="442"/>
      <c r="AF362" s="442"/>
      <c r="AG362" s="442"/>
      <c r="AH362" s="442"/>
      <c r="AI362" s="442"/>
      <c r="AJ362" s="442"/>
      <c r="AK362" s="442"/>
      <c r="AL362" s="442"/>
      <c r="AM362" s="442"/>
      <c r="AN362" s="442"/>
      <c r="AO362" s="442"/>
      <c r="AP362" s="442"/>
      <c r="AQ362" s="442"/>
      <c r="AR362" s="442"/>
      <c r="AS362" s="442"/>
      <c r="AT362" s="442"/>
      <c r="AU362" s="442"/>
      <c r="AV362" s="442"/>
      <c r="AW362" s="442"/>
      <c r="AX362" s="442"/>
      <c r="AY362" s="442"/>
      <c r="AZ362" s="442"/>
    </row>
    <row r="363" spans="2:52" ht="20.100000000000001" hidden="1" customHeight="1" outlineLevel="1">
      <c r="B363" s="434"/>
      <c r="C363" s="1002"/>
      <c r="D363" s="1003"/>
      <c r="E363" s="1003"/>
      <c r="F363" s="1004"/>
      <c r="G363" s="1005"/>
      <c r="H363" s="1006"/>
      <c r="I363" s="1006"/>
      <c r="J363" s="1006"/>
      <c r="K363" s="1007"/>
      <c r="L363" s="715"/>
      <c r="M363" s="715"/>
      <c r="N363" s="715"/>
      <c r="O363" s="715"/>
      <c r="P363" s="715"/>
      <c r="Q363" s="715"/>
      <c r="R363" s="715"/>
      <c r="S363" s="716"/>
      <c r="T363" s="717"/>
      <c r="U363" s="720">
        <f t="shared" si="117"/>
        <v>0</v>
      </c>
      <c r="V363" s="721">
        <f t="shared" si="118"/>
        <v>0</v>
      </c>
      <c r="W363" s="722">
        <f t="shared" si="119"/>
        <v>0</v>
      </c>
      <c r="X363" s="442"/>
      <c r="Y363" s="442"/>
      <c r="Z363" s="442"/>
      <c r="AA363" s="442"/>
      <c r="AB363" s="442"/>
      <c r="AC363" s="442"/>
      <c r="AD363" s="442"/>
      <c r="AE363" s="442"/>
      <c r="AF363" s="442"/>
      <c r="AG363" s="442"/>
      <c r="AH363" s="442"/>
      <c r="AI363" s="442"/>
      <c r="AJ363" s="442"/>
      <c r="AK363" s="442"/>
      <c r="AL363" s="442"/>
      <c r="AM363" s="442"/>
      <c r="AN363" s="442"/>
      <c r="AO363" s="442"/>
      <c r="AP363" s="442"/>
      <c r="AQ363" s="442"/>
      <c r="AR363" s="442"/>
      <c r="AS363" s="442"/>
      <c r="AT363" s="442"/>
      <c r="AU363" s="442"/>
      <c r="AV363" s="442"/>
      <c r="AW363" s="442"/>
      <c r="AX363" s="442"/>
      <c r="AY363" s="442"/>
      <c r="AZ363" s="442"/>
    </row>
    <row r="364" spans="2:52" ht="20.100000000000001" hidden="1" customHeight="1" outlineLevel="1">
      <c r="B364" s="434"/>
      <c r="C364" s="1002"/>
      <c r="D364" s="1003"/>
      <c r="E364" s="1003"/>
      <c r="F364" s="1004"/>
      <c r="G364" s="1005"/>
      <c r="H364" s="1006"/>
      <c r="I364" s="1006"/>
      <c r="J364" s="1006"/>
      <c r="K364" s="1007"/>
      <c r="L364" s="715"/>
      <c r="M364" s="715"/>
      <c r="N364" s="715"/>
      <c r="O364" s="715"/>
      <c r="P364" s="715"/>
      <c r="Q364" s="715"/>
      <c r="R364" s="715"/>
      <c r="S364" s="716"/>
      <c r="T364" s="717"/>
      <c r="U364" s="720">
        <f t="shared" si="117"/>
        <v>0</v>
      </c>
      <c r="V364" s="721">
        <f t="shared" si="118"/>
        <v>0</v>
      </c>
      <c r="W364" s="722">
        <f t="shared" si="119"/>
        <v>0</v>
      </c>
      <c r="X364" s="442"/>
      <c r="Y364" s="442"/>
      <c r="Z364" s="442"/>
      <c r="AA364" s="442"/>
      <c r="AB364" s="442"/>
      <c r="AC364" s="442"/>
      <c r="AD364" s="442"/>
      <c r="AE364" s="442"/>
      <c r="AF364" s="442"/>
      <c r="AG364" s="442"/>
      <c r="AH364" s="442"/>
      <c r="AI364" s="442"/>
      <c r="AJ364" s="442"/>
      <c r="AK364" s="442"/>
      <c r="AL364" s="442"/>
      <c r="AM364" s="442"/>
      <c r="AN364" s="442"/>
      <c r="AO364" s="442"/>
      <c r="AP364" s="442"/>
      <c r="AQ364" s="442"/>
      <c r="AR364" s="442"/>
      <c r="AS364" s="442"/>
      <c r="AT364" s="442"/>
      <c r="AU364" s="442"/>
      <c r="AV364" s="442"/>
      <c r="AW364" s="442"/>
      <c r="AX364" s="442"/>
      <c r="AY364" s="442"/>
      <c r="AZ364" s="442"/>
    </row>
    <row r="365" spans="2:52" ht="20.100000000000001" hidden="1" customHeight="1" outlineLevel="1">
      <c r="B365" s="434"/>
      <c r="C365" s="1002"/>
      <c r="D365" s="1003"/>
      <c r="E365" s="1003"/>
      <c r="F365" s="1004"/>
      <c r="G365" s="1005"/>
      <c r="H365" s="1006"/>
      <c r="I365" s="1006"/>
      <c r="J365" s="1006"/>
      <c r="K365" s="1007"/>
      <c r="L365" s="715"/>
      <c r="M365" s="715"/>
      <c r="N365" s="715"/>
      <c r="O365" s="715"/>
      <c r="P365" s="715"/>
      <c r="Q365" s="715"/>
      <c r="R365" s="715"/>
      <c r="S365" s="716"/>
      <c r="T365" s="717"/>
      <c r="U365" s="720">
        <f t="shared" si="117"/>
        <v>0</v>
      </c>
      <c r="V365" s="721">
        <f t="shared" si="118"/>
        <v>0</v>
      </c>
      <c r="W365" s="722">
        <f t="shared" si="119"/>
        <v>0</v>
      </c>
      <c r="X365" s="442"/>
      <c r="Y365" s="442"/>
      <c r="Z365" s="442"/>
      <c r="AA365" s="442"/>
      <c r="AB365" s="442"/>
      <c r="AC365" s="442"/>
      <c r="AD365" s="442"/>
      <c r="AE365" s="442"/>
      <c r="AF365" s="442"/>
      <c r="AG365" s="442"/>
      <c r="AH365" s="442"/>
      <c r="AI365" s="442"/>
      <c r="AJ365" s="442"/>
      <c r="AK365" s="442"/>
      <c r="AL365" s="442"/>
      <c r="AM365" s="442"/>
      <c r="AN365" s="442"/>
      <c r="AO365" s="442"/>
      <c r="AP365" s="442"/>
      <c r="AQ365" s="442"/>
      <c r="AR365" s="442"/>
      <c r="AS365" s="442"/>
      <c r="AT365" s="442"/>
      <c r="AU365" s="442"/>
      <c r="AV365" s="442"/>
      <c r="AW365" s="442"/>
      <c r="AX365" s="442"/>
      <c r="AY365" s="442"/>
      <c r="AZ365" s="442"/>
    </row>
    <row r="366" spans="2:52" ht="20.100000000000001" hidden="1" customHeight="1" outlineLevel="1">
      <c r="B366" s="434"/>
      <c r="C366" s="1002"/>
      <c r="D366" s="1003"/>
      <c r="E366" s="1003"/>
      <c r="F366" s="1004"/>
      <c r="G366" s="1005"/>
      <c r="H366" s="1006"/>
      <c r="I366" s="1006"/>
      <c r="J366" s="1006"/>
      <c r="K366" s="1007"/>
      <c r="L366" s="715"/>
      <c r="M366" s="715"/>
      <c r="N366" s="715"/>
      <c r="O366" s="715"/>
      <c r="P366" s="715"/>
      <c r="Q366" s="715"/>
      <c r="R366" s="715"/>
      <c r="S366" s="716"/>
      <c r="T366" s="717"/>
      <c r="U366" s="720">
        <f t="shared" si="117"/>
        <v>0</v>
      </c>
      <c r="V366" s="721">
        <f t="shared" si="118"/>
        <v>0</v>
      </c>
      <c r="W366" s="722">
        <f t="shared" si="119"/>
        <v>0</v>
      </c>
      <c r="X366" s="442"/>
      <c r="Y366" s="442"/>
      <c r="Z366" s="442"/>
      <c r="AA366" s="442"/>
      <c r="AB366" s="442"/>
      <c r="AC366" s="442"/>
      <c r="AD366" s="442"/>
      <c r="AE366" s="442"/>
      <c r="AF366" s="442"/>
      <c r="AG366" s="442"/>
      <c r="AH366" s="442"/>
      <c r="AI366" s="442"/>
      <c r="AJ366" s="442"/>
      <c r="AK366" s="442"/>
      <c r="AL366" s="442"/>
      <c r="AM366" s="442"/>
      <c r="AN366" s="442"/>
      <c r="AO366" s="442"/>
      <c r="AP366" s="442"/>
      <c r="AQ366" s="442"/>
      <c r="AR366" s="442"/>
      <c r="AS366" s="442"/>
      <c r="AT366" s="442"/>
      <c r="AU366" s="442"/>
      <c r="AV366" s="442"/>
      <c r="AW366" s="442"/>
      <c r="AX366" s="442"/>
      <c r="AY366" s="442"/>
      <c r="AZ366" s="442"/>
    </row>
    <row r="367" spans="2:52" ht="20.100000000000001" hidden="1" customHeight="1" outlineLevel="1">
      <c r="B367" s="434"/>
      <c r="C367" s="1002"/>
      <c r="D367" s="1003"/>
      <c r="E367" s="1003"/>
      <c r="F367" s="1004"/>
      <c r="G367" s="1005"/>
      <c r="H367" s="1006"/>
      <c r="I367" s="1006"/>
      <c r="J367" s="1006"/>
      <c r="K367" s="1007"/>
      <c r="L367" s="715"/>
      <c r="M367" s="715"/>
      <c r="N367" s="715"/>
      <c r="O367" s="715"/>
      <c r="P367" s="715"/>
      <c r="Q367" s="715"/>
      <c r="R367" s="715"/>
      <c r="S367" s="716"/>
      <c r="T367" s="717"/>
      <c r="U367" s="720">
        <f t="shared" si="117"/>
        <v>0</v>
      </c>
      <c r="V367" s="721">
        <f t="shared" si="118"/>
        <v>0</v>
      </c>
      <c r="W367" s="722">
        <f t="shared" si="119"/>
        <v>0</v>
      </c>
      <c r="X367" s="442"/>
      <c r="Y367" s="442"/>
      <c r="Z367" s="442"/>
      <c r="AA367" s="442"/>
      <c r="AB367" s="442"/>
      <c r="AC367" s="442"/>
      <c r="AD367" s="442"/>
      <c r="AE367" s="442"/>
      <c r="AF367" s="442"/>
      <c r="AG367" s="442"/>
      <c r="AH367" s="442"/>
      <c r="AI367" s="442"/>
      <c r="AJ367" s="442"/>
      <c r="AK367" s="442"/>
      <c r="AL367" s="442"/>
      <c r="AM367" s="442"/>
      <c r="AN367" s="442"/>
      <c r="AO367" s="442"/>
      <c r="AP367" s="442"/>
      <c r="AQ367" s="442"/>
      <c r="AR367" s="442"/>
      <c r="AS367" s="442"/>
      <c r="AT367" s="442"/>
      <c r="AU367" s="442"/>
      <c r="AV367" s="442"/>
      <c r="AW367" s="442"/>
      <c r="AX367" s="442"/>
      <c r="AY367" s="442"/>
      <c r="AZ367" s="442"/>
    </row>
    <row r="368" spans="2:52" ht="20.100000000000001" hidden="1" customHeight="1" outlineLevel="1">
      <c r="B368" s="434"/>
      <c r="C368" s="1002"/>
      <c r="D368" s="1003"/>
      <c r="E368" s="1003"/>
      <c r="F368" s="1004"/>
      <c r="G368" s="1005"/>
      <c r="H368" s="1006"/>
      <c r="I368" s="1006"/>
      <c r="J368" s="1006"/>
      <c r="K368" s="1007"/>
      <c r="L368" s="715"/>
      <c r="M368" s="715"/>
      <c r="N368" s="715"/>
      <c r="O368" s="715"/>
      <c r="P368" s="715"/>
      <c r="Q368" s="715"/>
      <c r="R368" s="715"/>
      <c r="S368" s="716"/>
      <c r="T368" s="717"/>
      <c r="U368" s="720">
        <f t="shared" si="117"/>
        <v>0</v>
      </c>
      <c r="V368" s="721">
        <f t="shared" si="118"/>
        <v>0</v>
      </c>
      <c r="W368" s="722">
        <f t="shared" si="119"/>
        <v>0</v>
      </c>
      <c r="X368" s="442"/>
      <c r="Y368" s="442"/>
      <c r="Z368" s="442"/>
      <c r="AA368" s="442"/>
      <c r="AB368" s="442"/>
      <c r="AC368" s="442"/>
      <c r="AD368" s="442"/>
      <c r="AE368" s="442"/>
      <c r="AF368" s="442"/>
      <c r="AG368" s="442"/>
      <c r="AH368" s="442"/>
      <c r="AI368" s="442"/>
      <c r="AJ368" s="442"/>
      <c r="AK368" s="442"/>
      <c r="AL368" s="442"/>
      <c r="AM368" s="442"/>
      <c r="AN368" s="442"/>
      <c r="AO368" s="442"/>
      <c r="AP368" s="442"/>
      <c r="AQ368" s="442"/>
      <c r="AR368" s="442"/>
      <c r="AS368" s="442"/>
      <c r="AT368" s="442"/>
      <c r="AU368" s="442"/>
      <c r="AV368" s="442"/>
      <c r="AW368" s="442"/>
      <c r="AX368" s="442"/>
      <c r="AY368" s="442"/>
      <c r="AZ368" s="442"/>
    </row>
    <row r="369" spans="2:52" ht="20.100000000000001" hidden="1" customHeight="1" outlineLevel="1">
      <c r="B369" s="434"/>
      <c r="C369" s="1002"/>
      <c r="D369" s="1003"/>
      <c r="E369" s="1003"/>
      <c r="F369" s="1004"/>
      <c r="G369" s="1005"/>
      <c r="H369" s="1006"/>
      <c r="I369" s="1006"/>
      <c r="J369" s="1006"/>
      <c r="K369" s="1007"/>
      <c r="L369" s="715"/>
      <c r="M369" s="715"/>
      <c r="N369" s="715"/>
      <c r="O369" s="715"/>
      <c r="P369" s="715"/>
      <c r="Q369" s="715"/>
      <c r="R369" s="715"/>
      <c r="S369" s="716"/>
      <c r="T369" s="717"/>
      <c r="U369" s="720">
        <f t="shared" si="117"/>
        <v>0</v>
      </c>
      <c r="V369" s="721">
        <f t="shared" si="118"/>
        <v>0</v>
      </c>
      <c r="W369" s="722">
        <f t="shared" si="119"/>
        <v>0</v>
      </c>
      <c r="X369" s="442"/>
      <c r="Y369" s="442"/>
      <c r="Z369" s="442"/>
      <c r="AA369" s="442"/>
      <c r="AB369" s="442"/>
      <c r="AC369" s="442"/>
      <c r="AD369" s="442"/>
      <c r="AE369" s="442"/>
      <c r="AF369" s="442"/>
      <c r="AG369" s="442"/>
      <c r="AH369" s="442"/>
      <c r="AI369" s="442"/>
      <c r="AJ369" s="442"/>
      <c r="AK369" s="442"/>
      <c r="AL369" s="442"/>
      <c r="AM369" s="442"/>
      <c r="AN369" s="442"/>
      <c r="AO369" s="442"/>
      <c r="AP369" s="442"/>
      <c r="AQ369" s="442"/>
      <c r="AR369" s="442"/>
      <c r="AS369" s="442"/>
      <c r="AT369" s="442"/>
      <c r="AU369" s="442"/>
      <c r="AV369" s="442"/>
      <c r="AW369" s="442"/>
      <c r="AX369" s="442"/>
      <c r="AY369" s="442"/>
      <c r="AZ369" s="442"/>
    </row>
    <row r="370" spans="2:52" ht="20.100000000000001" hidden="1" customHeight="1" outlineLevel="1">
      <c r="B370" s="434"/>
      <c r="C370" s="1002"/>
      <c r="D370" s="1003"/>
      <c r="E370" s="1003"/>
      <c r="F370" s="1004"/>
      <c r="G370" s="1005"/>
      <c r="H370" s="1006"/>
      <c r="I370" s="1006"/>
      <c r="J370" s="1006"/>
      <c r="K370" s="1007"/>
      <c r="L370" s="715"/>
      <c r="M370" s="715"/>
      <c r="N370" s="715"/>
      <c r="O370" s="715"/>
      <c r="P370" s="715"/>
      <c r="Q370" s="715"/>
      <c r="R370" s="715"/>
      <c r="S370" s="716"/>
      <c r="T370" s="717"/>
      <c r="U370" s="720">
        <f t="shared" si="117"/>
        <v>0</v>
      </c>
      <c r="V370" s="721">
        <f t="shared" si="118"/>
        <v>0</v>
      </c>
      <c r="W370" s="722">
        <f t="shared" si="119"/>
        <v>0</v>
      </c>
      <c r="X370" s="442"/>
      <c r="Y370" s="442"/>
      <c r="Z370" s="442"/>
      <c r="AA370" s="442"/>
      <c r="AB370" s="442"/>
      <c r="AC370" s="442"/>
      <c r="AD370" s="442"/>
      <c r="AE370" s="442"/>
      <c r="AF370" s="442"/>
      <c r="AG370" s="442"/>
      <c r="AH370" s="442"/>
      <c r="AI370" s="442"/>
      <c r="AJ370" s="442"/>
      <c r="AK370" s="442"/>
      <c r="AL370" s="442"/>
      <c r="AM370" s="442"/>
      <c r="AN370" s="442"/>
      <c r="AO370" s="442"/>
      <c r="AP370" s="442"/>
      <c r="AQ370" s="442"/>
      <c r="AR370" s="442"/>
      <c r="AS370" s="442"/>
      <c r="AT370" s="442"/>
      <c r="AU370" s="442"/>
      <c r="AV370" s="442"/>
      <c r="AW370" s="442"/>
      <c r="AX370" s="442"/>
      <c r="AY370" s="442"/>
      <c r="AZ370" s="442"/>
    </row>
    <row r="371" spans="2:52" ht="20.100000000000001" hidden="1" customHeight="1" outlineLevel="1">
      <c r="B371" s="434"/>
      <c r="C371" s="1002"/>
      <c r="D371" s="1003"/>
      <c r="E371" s="1003"/>
      <c r="F371" s="1004"/>
      <c r="G371" s="1005"/>
      <c r="H371" s="1006"/>
      <c r="I371" s="1006"/>
      <c r="J371" s="1006"/>
      <c r="K371" s="1007"/>
      <c r="L371" s="715"/>
      <c r="M371" s="715"/>
      <c r="N371" s="715"/>
      <c r="O371" s="715"/>
      <c r="P371" s="715"/>
      <c r="Q371" s="715"/>
      <c r="R371" s="715"/>
      <c r="S371" s="716"/>
      <c r="T371" s="717"/>
      <c r="U371" s="720">
        <f t="shared" si="117"/>
        <v>0</v>
      </c>
      <c r="V371" s="721">
        <f t="shared" si="118"/>
        <v>0</v>
      </c>
      <c r="W371" s="722">
        <f t="shared" si="119"/>
        <v>0</v>
      </c>
      <c r="X371" s="442"/>
      <c r="Y371" s="442"/>
      <c r="Z371" s="442"/>
      <c r="AA371" s="442"/>
      <c r="AB371" s="442"/>
      <c r="AC371" s="442"/>
      <c r="AD371" s="442"/>
      <c r="AE371" s="442"/>
      <c r="AF371" s="442"/>
      <c r="AG371" s="442"/>
      <c r="AH371" s="442"/>
      <c r="AI371" s="442"/>
      <c r="AJ371" s="442"/>
      <c r="AK371" s="442"/>
      <c r="AL371" s="442"/>
      <c r="AM371" s="442"/>
      <c r="AN371" s="442"/>
      <c r="AO371" s="442"/>
      <c r="AP371" s="442"/>
      <c r="AQ371" s="442"/>
      <c r="AR371" s="442"/>
      <c r="AS371" s="442"/>
      <c r="AT371" s="442"/>
      <c r="AU371" s="442"/>
      <c r="AV371" s="442"/>
      <c r="AW371" s="442"/>
      <c r="AX371" s="442"/>
      <c r="AY371" s="442"/>
      <c r="AZ371" s="442"/>
    </row>
    <row r="372" spans="2:52" ht="9.9499999999999993" hidden="1" customHeight="1" outlineLevel="1">
      <c r="B372" s="435"/>
      <c r="C372" s="437"/>
      <c r="D372" s="437"/>
      <c r="E372" s="437"/>
      <c r="F372" s="437"/>
      <c r="G372" s="436"/>
      <c r="H372" s="436"/>
      <c r="I372" s="436"/>
      <c r="J372" s="436"/>
      <c r="K372" s="436"/>
      <c r="L372" s="438"/>
      <c r="M372" s="438"/>
      <c r="N372" s="438"/>
      <c r="O372" s="438"/>
      <c r="P372" s="438"/>
      <c r="Q372" s="438"/>
      <c r="R372" s="438"/>
      <c r="S372" s="438"/>
      <c r="T372" s="439"/>
      <c r="U372" s="432"/>
      <c r="V372" s="432"/>
      <c r="W372" s="431"/>
      <c r="X372" s="442"/>
      <c r="Y372" s="442"/>
      <c r="Z372" s="442"/>
      <c r="AA372" s="442"/>
      <c r="AB372" s="442"/>
      <c r="AC372" s="442"/>
      <c r="AD372" s="442"/>
      <c r="AE372" s="442"/>
      <c r="AF372" s="442"/>
      <c r="AG372" s="442"/>
      <c r="AH372" s="442"/>
      <c r="AI372" s="442"/>
      <c r="AJ372" s="442"/>
      <c r="AK372" s="442"/>
      <c r="AL372" s="442"/>
      <c r="AM372" s="442"/>
      <c r="AN372" s="442"/>
      <c r="AO372" s="442"/>
      <c r="AP372" s="442"/>
      <c r="AQ372" s="442"/>
      <c r="AR372" s="442"/>
      <c r="AS372" s="442"/>
      <c r="AT372" s="442"/>
      <c r="AU372" s="442"/>
      <c r="AV372" s="442"/>
      <c r="AW372" s="442"/>
      <c r="AX372" s="442"/>
      <c r="AY372" s="442"/>
      <c r="AZ372" s="442"/>
    </row>
    <row r="373" spans="2:52" ht="3" customHeight="1" collapsed="1" thickBot="1">
      <c r="B373" s="503"/>
      <c r="C373" s="1008"/>
      <c r="D373" s="1009"/>
      <c r="E373" s="1009"/>
      <c r="F373" s="1010"/>
      <c r="G373" s="1011"/>
      <c r="H373" s="1012"/>
      <c r="I373" s="1012"/>
      <c r="J373" s="523"/>
      <c r="K373" s="498"/>
      <c r="L373" s="499"/>
      <c r="M373" s="499"/>
      <c r="N373" s="499"/>
      <c r="O373" s="499"/>
      <c r="P373" s="499"/>
      <c r="Q373" s="499"/>
      <c r="R373" s="499"/>
      <c r="S373" s="49"/>
      <c r="T373" s="500"/>
      <c r="U373" s="501"/>
      <c r="V373" s="501"/>
      <c r="W373" s="502"/>
      <c r="X373" s="442"/>
      <c r="Y373" s="442"/>
      <c r="Z373" s="442"/>
      <c r="AA373" s="442"/>
      <c r="AB373" s="442"/>
      <c r="AC373" s="442"/>
      <c r="AD373" s="442"/>
      <c r="AE373" s="442"/>
      <c r="AF373" s="442"/>
      <c r="AG373" s="442"/>
      <c r="AH373" s="442"/>
      <c r="AI373" s="442"/>
      <c r="AJ373" s="442"/>
      <c r="AK373" s="442"/>
      <c r="AL373" s="442"/>
      <c r="AM373" s="442"/>
      <c r="AN373" s="442"/>
      <c r="AO373" s="442"/>
      <c r="AP373" s="442"/>
      <c r="AQ373" s="442"/>
      <c r="AR373" s="442"/>
      <c r="AS373" s="442"/>
      <c r="AT373" s="442"/>
      <c r="AU373" s="442"/>
      <c r="AV373" s="442"/>
      <c r="AW373" s="442"/>
      <c r="AX373" s="442"/>
      <c r="AY373" s="442"/>
      <c r="AZ373" s="442"/>
    </row>
    <row r="374" spans="2:52" ht="13.5" customHeight="1">
      <c r="F374" s="3"/>
      <c r="G374" s="3"/>
      <c r="H374" s="3"/>
      <c r="I374" s="3"/>
      <c r="J374" s="3"/>
      <c r="K374" s="4"/>
      <c r="L374" s="10"/>
      <c r="M374" s="10"/>
      <c r="N374" s="10"/>
      <c r="O374" s="10"/>
      <c r="P374" s="10"/>
      <c r="Q374" s="10"/>
      <c r="R374" s="10"/>
      <c r="S374" s="10"/>
      <c r="V374" s="10"/>
      <c r="W374" s="16"/>
      <c r="X374" s="442"/>
      <c r="Y374" s="442"/>
      <c r="Z374" s="442"/>
      <c r="AA374" s="442"/>
      <c r="AB374" s="442"/>
      <c r="AC374" s="442"/>
      <c r="AD374" s="442"/>
      <c r="AE374" s="442"/>
      <c r="AF374" s="442"/>
      <c r="AG374" s="442"/>
      <c r="AH374" s="442"/>
      <c r="AI374" s="442"/>
      <c r="AJ374" s="442"/>
      <c r="AK374" s="442"/>
      <c r="AL374" s="442"/>
      <c r="AM374" s="442"/>
      <c r="AN374" s="442"/>
      <c r="AO374" s="442"/>
      <c r="AP374" s="442"/>
      <c r="AQ374" s="442"/>
      <c r="AR374" s="442"/>
      <c r="AS374" s="442"/>
      <c r="AT374" s="442"/>
      <c r="AU374" s="442"/>
      <c r="AV374" s="442"/>
      <c r="AW374" s="442"/>
      <c r="AX374" s="442"/>
      <c r="AY374" s="442"/>
      <c r="AZ374" s="442"/>
    </row>
    <row r="375" spans="2:52">
      <c r="X375" s="442"/>
      <c r="Y375" s="442"/>
      <c r="Z375" s="442"/>
      <c r="AA375" s="442"/>
      <c r="AB375" s="442"/>
      <c r="AC375" s="442"/>
      <c r="AD375" s="442"/>
      <c r="AE375" s="442"/>
      <c r="AF375" s="442"/>
      <c r="AG375" s="442"/>
      <c r="AH375" s="442"/>
      <c r="AI375" s="442"/>
      <c r="AJ375" s="442"/>
      <c r="AK375" s="442"/>
      <c r="AL375" s="442"/>
      <c r="AM375" s="442"/>
      <c r="AN375" s="442"/>
      <c r="AO375" s="442"/>
      <c r="AP375" s="442"/>
      <c r="AQ375" s="442"/>
      <c r="AR375" s="442"/>
      <c r="AS375" s="442"/>
      <c r="AT375" s="442"/>
      <c r="AU375" s="442"/>
      <c r="AV375" s="442"/>
      <c r="AW375" s="442"/>
      <c r="AX375" s="442"/>
      <c r="AY375" s="442"/>
      <c r="AZ375" s="442"/>
    </row>
    <row r="376" spans="2:52">
      <c r="X376" s="442"/>
      <c r="Y376" s="442"/>
      <c r="Z376" s="442"/>
      <c r="AA376" s="442"/>
      <c r="AB376" s="442"/>
      <c r="AC376" s="442"/>
      <c r="AD376" s="442"/>
      <c r="AE376" s="442"/>
      <c r="AF376" s="442"/>
      <c r="AG376" s="442"/>
      <c r="AH376" s="442"/>
      <c r="AI376" s="442"/>
      <c r="AJ376" s="442"/>
      <c r="AK376" s="442"/>
      <c r="AL376" s="442"/>
      <c r="AM376" s="442"/>
      <c r="AN376" s="442"/>
      <c r="AO376" s="442"/>
      <c r="AP376" s="442"/>
      <c r="AQ376" s="442"/>
      <c r="AR376" s="442"/>
      <c r="AS376" s="442"/>
      <c r="AT376" s="442"/>
      <c r="AU376" s="442"/>
      <c r="AV376" s="442"/>
      <c r="AW376" s="442"/>
      <c r="AX376" s="442"/>
      <c r="AY376" s="442"/>
      <c r="AZ376" s="442"/>
    </row>
    <row r="377" spans="2:52">
      <c r="X377" s="442"/>
      <c r="Y377" s="442"/>
      <c r="Z377" s="442"/>
      <c r="AA377" s="442"/>
      <c r="AB377" s="442"/>
      <c r="AC377" s="442"/>
      <c r="AD377" s="442"/>
      <c r="AE377" s="442"/>
      <c r="AF377" s="442"/>
      <c r="AG377" s="442"/>
      <c r="AH377" s="442"/>
      <c r="AI377" s="442"/>
      <c r="AJ377" s="442"/>
      <c r="AK377" s="442"/>
      <c r="AL377" s="442"/>
      <c r="AM377" s="442"/>
      <c r="AN377" s="442"/>
      <c r="AO377" s="442"/>
      <c r="AP377" s="442"/>
      <c r="AQ377" s="442"/>
      <c r="AR377" s="442"/>
      <c r="AS377" s="442"/>
      <c r="AT377" s="442"/>
      <c r="AU377" s="442"/>
      <c r="AV377" s="442"/>
      <c r="AW377" s="442"/>
      <c r="AX377" s="442"/>
      <c r="AY377" s="442"/>
      <c r="AZ377" s="442"/>
    </row>
    <row r="378" spans="2:52">
      <c r="X378" s="442"/>
      <c r="Y378" s="442"/>
      <c r="Z378" s="442"/>
      <c r="AA378" s="442"/>
      <c r="AB378" s="442"/>
      <c r="AC378" s="442"/>
      <c r="AD378" s="442"/>
      <c r="AE378" s="442"/>
      <c r="AF378" s="442"/>
      <c r="AG378" s="442"/>
      <c r="AH378" s="442"/>
      <c r="AI378" s="442"/>
      <c r="AJ378" s="442"/>
      <c r="AK378" s="442"/>
      <c r="AL378" s="442"/>
      <c r="AM378" s="442"/>
      <c r="AN378" s="442"/>
      <c r="AO378" s="442"/>
      <c r="AP378" s="442"/>
      <c r="AQ378" s="442"/>
      <c r="AR378" s="442"/>
      <c r="AS378" s="442"/>
      <c r="AT378" s="442"/>
      <c r="AU378" s="442"/>
      <c r="AV378" s="442"/>
      <c r="AW378" s="442"/>
      <c r="AX378" s="442"/>
      <c r="AY378" s="442"/>
      <c r="AZ378" s="442"/>
    </row>
    <row r="379" spans="2:52">
      <c r="X379" s="442"/>
      <c r="Y379" s="442"/>
      <c r="Z379" s="442"/>
      <c r="AA379" s="442"/>
      <c r="AB379" s="442"/>
      <c r="AC379" s="442"/>
      <c r="AD379" s="442"/>
      <c r="AE379" s="442"/>
      <c r="AF379" s="442"/>
      <c r="AG379" s="442"/>
      <c r="AH379" s="442"/>
      <c r="AI379" s="442"/>
      <c r="AJ379" s="442"/>
      <c r="AK379" s="442"/>
      <c r="AL379" s="442"/>
      <c r="AM379" s="442"/>
      <c r="AN379" s="442"/>
      <c r="AO379" s="442"/>
      <c r="AP379" s="442"/>
      <c r="AQ379" s="442"/>
      <c r="AR379" s="442"/>
      <c r="AS379" s="442"/>
      <c r="AT379" s="442"/>
      <c r="AU379" s="442"/>
      <c r="AV379" s="442"/>
      <c r="AW379" s="442"/>
      <c r="AX379" s="442"/>
      <c r="AY379" s="442"/>
      <c r="AZ379" s="442"/>
    </row>
    <row r="380" spans="2:52">
      <c r="X380" s="442"/>
      <c r="Y380" s="442"/>
      <c r="Z380" s="442"/>
      <c r="AA380" s="442"/>
      <c r="AB380" s="442"/>
      <c r="AC380" s="442"/>
      <c r="AD380" s="442"/>
      <c r="AE380" s="442"/>
      <c r="AF380" s="442"/>
      <c r="AG380" s="442"/>
      <c r="AH380" s="442"/>
      <c r="AI380" s="442"/>
      <c r="AJ380" s="442"/>
      <c r="AK380" s="442"/>
      <c r="AL380" s="442"/>
      <c r="AM380" s="442"/>
      <c r="AN380" s="442"/>
      <c r="AO380" s="442"/>
      <c r="AP380" s="442"/>
      <c r="AQ380" s="442"/>
      <c r="AR380" s="442"/>
      <c r="AS380" s="442"/>
      <c r="AT380" s="442"/>
      <c r="AU380" s="442"/>
      <c r="AV380" s="442"/>
      <c r="AW380" s="442"/>
      <c r="AX380" s="442"/>
      <c r="AY380" s="442"/>
      <c r="AZ380" s="442"/>
    </row>
    <row r="381" spans="2:52">
      <c r="X381" s="442"/>
      <c r="Y381" s="442"/>
      <c r="Z381" s="442"/>
      <c r="AA381" s="442"/>
      <c r="AB381" s="442"/>
      <c r="AC381" s="442"/>
      <c r="AD381" s="442"/>
      <c r="AE381" s="442"/>
      <c r="AF381" s="442"/>
      <c r="AG381" s="442"/>
      <c r="AH381" s="442"/>
      <c r="AI381" s="442"/>
      <c r="AJ381" s="442"/>
      <c r="AK381" s="442"/>
      <c r="AL381" s="442"/>
      <c r="AM381" s="442"/>
      <c r="AN381" s="442"/>
      <c r="AO381" s="442"/>
      <c r="AP381" s="442"/>
      <c r="AQ381" s="442"/>
      <c r="AR381" s="442"/>
      <c r="AS381" s="442"/>
      <c r="AT381" s="442"/>
      <c r="AU381" s="442"/>
      <c r="AV381" s="442"/>
      <c r="AW381" s="442"/>
      <c r="AX381" s="442"/>
      <c r="AY381" s="442"/>
      <c r="AZ381" s="442"/>
    </row>
    <row r="382" spans="2:52">
      <c r="X382" s="442"/>
      <c r="Y382" s="442"/>
      <c r="Z382" s="442"/>
      <c r="AA382" s="442"/>
      <c r="AB382" s="442"/>
      <c r="AC382" s="442"/>
      <c r="AD382" s="442"/>
      <c r="AE382" s="442"/>
      <c r="AF382" s="442"/>
      <c r="AG382" s="442"/>
      <c r="AH382" s="442"/>
      <c r="AI382" s="442"/>
      <c r="AJ382" s="442"/>
      <c r="AK382" s="442"/>
      <c r="AL382" s="442"/>
      <c r="AM382" s="442"/>
      <c r="AN382" s="442"/>
      <c r="AO382" s="442"/>
      <c r="AP382" s="442"/>
      <c r="AQ382" s="442"/>
      <c r="AR382" s="442"/>
      <c r="AS382" s="442"/>
      <c r="AT382" s="442"/>
      <c r="AU382" s="442"/>
      <c r="AV382" s="442"/>
      <c r="AW382" s="442"/>
      <c r="AX382" s="442"/>
      <c r="AY382" s="442"/>
      <c r="AZ382" s="442"/>
    </row>
    <row r="383" spans="2:52">
      <c r="X383" s="442"/>
      <c r="Y383" s="442"/>
      <c r="Z383" s="442"/>
      <c r="AA383" s="442"/>
      <c r="AB383" s="442"/>
      <c r="AC383" s="442"/>
      <c r="AD383" s="442"/>
      <c r="AE383" s="442"/>
      <c r="AF383" s="442"/>
      <c r="AG383" s="442"/>
      <c r="AH383" s="442"/>
      <c r="AI383" s="442"/>
      <c r="AJ383" s="442"/>
      <c r="AK383" s="442"/>
      <c r="AL383" s="442"/>
      <c r="AM383" s="442"/>
      <c r="AN383" s="442"/>
      <c r="AO383" s="442"/>
      <c r="AP383" s="442"/>
      <c r="AQ383" s="442"/>
      <c r="AR383" s="442"/>
      <c r="AS383" s="442"/>
      <c r="AT383" s="442"/>
      <c r="AU383" s="442"/>
      <c r="AV383" s="442"/>
      <c r="AW383" s="442"/>
      <c r="AX383" s="442"/>
      <c r="AY383" s="442"/>
      <c r="AZ383" s="442"/>
    </row>
    <row r="384" spans="2:52">
      <c r="X384" s="442"/>
      <c r="Y384" s="442"/>
      <c r="Z384" s="442"/>
      <c r="AA384" s="442"/>
      <c r="AB384" s="442"/>
      <c r="AC384" s="442"/>
      <c r="AD384" s="442"/>
      <c r="AE384" s="442"/>
      <c r="AF384" s="442"/>
      <c r="AG384" s="442"/>
      <c r="AH384" s="442"/>
      <c r="AI384" s="442"/>
      <c r="AJ384" s="442"/>
      <c r="AK384" s="442"/>
      <c r="AL384" s="442"/>
      <c r="AM384" s="442"/>
      <c r="AN384" s="442"/>
      <c r="AO384" s="442"/>
      <c r="AP384" s="442"/>
      <c r="AQ384" s="442"/>
      <c r="AR384" s="442"/>
      <c r="AS384" s="442"/>
      <c r="AT384" s="442"/>
      <c r="AU384" s="442"/>
      <c r="AV384" s="442"/>
      <c r="AW384" s="442"/>
      <c r="AX384" s="442"/>
      <c r="AY384" s="442"/>
      <c r="AZ384" s="442"/>
    </row>
    <row r="385" spans="24:52">
      <c r="X385" s="442"/>
      <c r="Y385" s="442"/>
      <c r="Z385" s="442"/>
      <c r="AA385" s="442"/>
      <c r="AB385" s="442"/>
      <c r="AC385" s="442"/>
      <c r="AD385" s="442"/>
      <c r="AE385" s="442"/>
      <c r="AF385" s="442"/>
      <c r="AG385" s="442"/>
      <c r="AH385" s="442"/>
      <c r="AI385" s="442"/>
      <c r="AJ385" s="442"/>
      <c r="AK385" s="442"/>
      <c r="AL385" s="442"/>
      <c r="AM385" s="442"/>
      <c r="AN385" s="442"/>
      <c r="AO385" s="442"/>
      <c r="AP385" s="442"/>
      <c r="AQ385" s="442"/>
      <c r="AR385" s="442"/>
      <c r="AS385" s="442"/>
      <c r="AT385" s="442"/>
      <c r="AU385" s="442"/>
      <c r="AV385" s="442"/>
      <c r="AW385" s="442"/>
      <c r="AX385" s="442"/>
      <c r="AY385" s="442"/>
      <c r="AZ385" s="442"/>
    </row>
    <row r="386" spans="24:52">
      <c r="X386" s="442"/>
      <c r="Y386" s="442"/>
      <c r="Z386" s="442"/>
      <c r="AA386" s="442"/>
      <c r="AB386" s="442"/>
      <c r="AC386" s="442"/>
      <c r="AD386" s="442"/>
      <c r="AE386" s="442"/>
      <c r="AF386" s="442"/>
      <c r="AG386" s="442"/>
      <c r="AH386" s="442"/>
      <c r="AI386" s="442"/>
      <c r="AJ386" s="442"/>
      <c r="AK386" s="442"/>
      <c r="AL386" s="442"/>
      <c r="AM386" s="442"/>
      <c r="AN386" s="442"/>
      <c r="AO386" s="442"/>
      <c r="AP386" s="442"/>
      <c r="AQ386" s="442"/>
      <c r="AR386" s="442"/>
      <c r="AS386" s="442"/>
      <c r="AT386" s="442"/>
      <c r="AU386" s="442"/>
      <c r="AV386" s="442"/>
      <c r="AW386" s="442"/>
      <c r="AX386" s="442"/>
      <c r="AY386" s="442"/>
      <c r="AZ386" s="442"/>
    </row>
    <row r="387" spans="24:52">
      <c r="X387" s="442"/>
      <c r="Y387" s="442"/>
      <c r="Z387" s="442"/>
      <c r="AA387" s="442"/>
      <c r="AB387" s="442"/>
      <c r="AC387" s="442"/>
      <c r="AD387" s="442"/>
      <c r="AE387" s="442"/>
      <c r="AF387" s="442"/>
      <c r="AG387" s="442"/>
      <c r="AH387" s="442"/>
      <c r="AI387" s="442"/>
      <c r="AJ387" s="442"/>
      <c r="AK387" s="442"/>
      <c r="AL387" s="442"/>
      <c r="AM387" s="442"/>
      <c r="AN387" s="442"/>
      <c r="AO387" s="442"/>
      <c r="AP387" s="442"/>
      <c r="AQ387" s="442"/>
      <c r="AR387" s="442"/>
      <c r="AS387" s="442"/>
      <c r="AT387" s="442"/>
      <c r="AU387" s="442"/>
      <c r="AV387" s="442"/>
      <c r="AW387" s="442"/>
      <c r="AX387" s="442"/>
      <c r="AY387" s="442"/>
      <c r="AZ387" s="442"/>
    </row>
    <row r="388" spans="24:52">
      <c r="X388" s="442"/>
      <c r="Y388" s="442"/>
      <c r="Z388" s="442"/>
      <c r="AA388" s="442"/>
      <c r="AB388" s="442"/>
      <c r="AC388" s="442"/>
      <c r="AD388" s="442"/>
      <c r="AE388" s="442"/>
      <c r="AF388" s="442"/>
      <c r="AG388" s="442"/>
      <c r="AH388" s="442"/>
      <c r="AI388" s="442"/>
      <c r="AJ388" s="442"/>
      <c r="AK388" s="442"/>
      <c r="AL388" s="442"/>
      <c r="AM388" s="442"/>
      <c r="AN388" s="442"/>
      <c r="AO388" s="442"/>
      <c r="AP388" s="442"/>
      <c r="AQ388" s="442"/>
      <c r="AR388" s="442"/>
      <c r="AS388" s="442"/>
      <c r="AT388" s="442"/>
      <c r="AU388" s="442"/>
      <c r="AV388" s="442"/>
      <c r="AW388" s="442"/>
      <c r="AX388" s="442"/>
      <c r="AY388" s="442"/>
      <c r="AZ388" s="442"/>
    </row>
    <row r="389" spans="24:52">
      <c r="X389" s="442"/>
      <c r="Y389" s="442"/>
      <c r="Z389" s="442"/>
      <c r="AA389" s="442"/>
      <c r="AB389" s="442"/>
      <c r="AC389" s="442"/>
      <c r="AD389" s="442"/>
      <c r="AE389" s="442"/>
      <c r="AF389" s="442"/>
      <c r="AG389" s="442"/>
      <c r="AH389" s="442"/>
      <c r="AI389" s="442"/>
      <c r="AJ389" s="442"/>
      <c r="AK389" s="442"/>
      <c r="AL389" s="442"/>
      <c r="AM389" s="442"/>
      <c r="AN389" s="442"/>
      <c r="AO389" s="442"/>
      <c r="AP389" s="442"/>
      <c r="AQ389" s="442"/>
      <c r="AR389" s="442"/>
      <c r="AS389" s="442"/>
      <c r="AT389" s="442"/>
      <c r="AU389" s="442"/>
      <c r="AV389" s="442"/>
      <c r="AW389" s="442"/>
      <c r="AX389" s="442"/>
      <c r="AY389" s="442"/>
      <c r="AZ389" s="442"/>
    </row>
    <row r="390" spans="24:52">
      <c r="X390" s="442"/>
      <c r="Y390" s="442"/>
      <c r="Z390" s="442"/>
      <c r="AA390" s="442"/>
      <c r="AB390" s="442"/>
      <c r="AC390" s="442"/>
      <c r="AD390" s="442"/>
      <c r="AE390" s="442"/>
      <c r="AF390" s="442"/>
      <c r="AG390" s="442"/>
      <c r="AH390" s="442"/>
      <c r="AI390" s="442"/>
      <c r="AJ390" s="442"/>
      <c r="AK390" s="442"/>
      <c r="AL390" s="442"/>
      <c r="AM390" s="442"/>
      <c r="AN390" s="442"/>
      <c r="AO390" s="442"/>
      <c r="AP390" s="442"/>
      <c r="AQ390" s="442"/>
      <c r="AR390" s="442"/>
      <c r="AS390" s="442"/>
      <c r="AT390" s="442"/>
      <c r="AU390" s="442"/>
      <c r="AV390" s="442"/>
      <c r="AW390" s="442"/>
      <c r="AX390" s="442"/>
      <c r="AY390" s="442"/>
      <c r="AZ390" s="442"/>
    </row>
    <row r="391" spans="24:52">
      <c r="X391" s="442"/>
      <c r="Y391" s="442"/>
      <c r="Z391" s="442"/>
      <c r="AA391" s="442"/>
      <c r="AB391" s="442"/>
      <c r="AC391" s="442"/>
      <c r="AD391" s="442"/>
      <c r="AE391" s="442"/>
      <c r="AF391" s="442"/>
      <c r="AG391" s="442"/>
      <c r="AH391" s="442"/>
      <c r="AI391" s="442"/>
      <c r="AJ391" s="442"/>
      <c r="AK391" s="442"/>
      <c r="AL391" s="442"/>
      <c r="AM391" s="442"/>
      <c r="AN391" s="442"/>
      <c r="AO391" s="442"/>
      <c r="AP391" s="442"/>
      <c r="AQ391" s="442"/>
      <c r="AR391" s="442"/>
      <c r="AS391" s="442"/>
      <c r="AT391" s="442"/>
      <c r="AU391" s="442"/>
      <c r="AV391" s="442"/>
      <c r="AW391" s="442"/>
      <c r="AX391" s="442"/>
      <c r="AY391" s="442"/>
      <c r="AZ391" s="442"/>
    </row>
    <row r="392" spans="24:52">
      <c r="X392" s="442"/>
      <c r="Y392" s="442"/>
      <c r="Z392" s="442"/>
      <c r="AA392" s="442"/>
      <c r="AB392" s="442"/>
      <c r="AC392" s="442"/>
      <c r="AD392" s="442"/>
      <c r="AE392" s="442"/>
      <c r="AF392" s="442"/>
      <c r="AG392" s="442"/>
      <c r="AH392" s="442"/>
      <c r="AI392" s="442"/>
      <c r="AJ392" s="442"/>
      <c r="AK392" s="442"/>
      <c r="AL392" s="442"/>
      <c r="AM392" s="442"/>
      <c r="AN392" s="442"/>
      <c r="AO392" s="442"/>
      <c r="AP392" s="442"/>
      <c r="AQ392" s="442"/>
      <c r="AR392" s="442"/>
      <c r="AS392" s="442"/>
      <c r="AT392" s="442"/>
      <c r="AU392" s="442"/>
      <c r="AV392" s="442"/>
      <c r="AW392" s="442"/>
      <c r="AX392" s="442"/>
      <c r="AY392" s="442"/>
      <c r="AZ392" s="442"/>
    </row>
    <row r="393" spans="24:52">
      <c r="X393" s="442"/>
      <c r="Y393" s="442"/>
      <c r="Z393" s="442"/>
      <c r="AA393" s="442"/>
      <c r="AB393" s="442"/>
      <c r="AC393" s="442"/>
      <c r="AD393" s="442"/>
      <c r="AE393" s="442"/>
      <c r="AF393" s="442"/>
      <c r="AG393" s="442"/>
      <c r="AH393" s="442"/>
      <c r="AI393" s="442"/>
      <c r="AJ393" s="442"/>
      <c r="AK393" s="442"/>
      <c r="AL393" s="442"/>
      <c r="AM393" s="442"/>
      <c r="AN393" s="442"/>
      <c r="AO393" s="442"/>
      <c r="AP393" s="442"/>
      <c r="AQ393" s="442"/>
      <c r="AR393" s="442"/>
      <c r="AS393" s="442"/>
      <c r="AT393" s="442"/>
      <c r="AU393" s="442"/>
      <c r="AV393" s="442"/>
      <c r="AW393" s="442"/>
      <c r="AX393" s="442"/>
      <c r="AY393" s="442"/>
      <c r="AZ393" s="442"/>
    </row>
    <row r="394" spans="24:52">
      <c r="X394" s="442"/>
      <c r="Y394" s="442"/>
      <c r="Z394" s="442"/>
      <c r="AA394" s="442"/>
      <c r="AB394" s="442"/>
      <c r="AC394" s="442"/>
      <c r="AD394" s="442"/>
      <c r="AE394" s="442"/>
      <c r="AF394" s="442"/>
      <c r="AG394" s="442"/>
      <c r="AH394" s="442"/>
      <c r="AI394" s="442"/>
      <c r="AJ394" s="442"/>
      <c r="AK394" s="442"/>
      <c r="AL394" s="442"/>
      <c r="AM394" s="442"/>
      <c r="AN394" s="442"/>
      <c r="AO394" s="442"/>
      <c r="AP394" s="442"/>
      <c r="AQ394" s="442"/>
      <c r="AR394" s="442"/>
      <c r="AS394" s="442"/>
      <c r="AT394" s="442"/>
      <c r="AU394" s="442"/>
      <c r="AV394" s="442"/>
      <c r="AW394" s="442"/>
      <c r="AX394" s="442"/>
      <c r="AY394" s="442"/>
      <c r="AZ394" s="442"/>
    </row>
    <row r="395" spans="24:52">
      <c r="X395" s="442"/>
      <c r="Y395" s="442"/>
      <c r="Z395" s="442"/>
      <c r="AA395" s="442"/>
      <c r="AB395" s="442"/>
      <c r="AC395" s="442"/>
      <c r="AD395" s="442"/>
      <c r="AE395" s="442"/>
      <c r="AF395" s="442"/>
      <c r="AG395" s="442"/>
      <c r="AH395" s="442"/>
      <c r="AI395" s="442"/>
      <c r="AJ395" s="442"/>
      <c r="AK395" s="442"/>
      <c r="AL395" s="442"/>
      <c r="AM395" s="442"/>
      <c r="AN395" s="442"/>
      <c r="AO395" s="442"/>
      <c r="AP395" s="442"/>
      <c r="AQ395" s="442"/>
      <c r="AR395" s="442"/>
      <c r="AS395" s="442"/>
      <c r="AT395" s="442"/>
      <c r="AU395" s="442"/>
      <c r="AV395" s="442"/>
      <c r="AW395" s="442"/>
      <c r="AX395" s="442"/>
      <c r="AY395" s="442"/>
      <c r="AZ395" s="442"/>
    </row>
    <row r="396" spans="24:52">
      <c r="X396" s="442"/>
      <c r="Y396" s="442"/>
      <c r="Z396" s="442"/>
      <c r="AA396" s="442"/>
      <c r="AB396" s="442"/>
      <c r="AC396" s="442"/>
      <c r="AD396" s="442"/>
      <c r="AE396" s="442"/>
      <c r="AF396" s="442"/>
      <c r="AG396" s="442"/>
      <c r="AH396" s="442"/>
      <c r="AI396" s="442"/>
      <c r="AJ396" s="442"/>
      <c r="AK396" s="442"/>
      <c r="AL396" s="442"/>
      <c r="AM396" s="442"/>
      <c r="AN396" s="442"/>
      <c r="AO396" s="442"/>
      <c r="AP396" s="442"/>
      <c r="AQ396" s="442"/>
      <c r="AR396" s="442"/>
      <c r="AS396" s="442"/>
      <c r="AT396" s="442"/>
      <c r="AU396" s="442"/>
      <c r="AV396" s="442"/>
      <c r="AW396" s="442"/>
      <c r="AX396" s="442"/>
      <c r="AY396" s="442"/>
      <c r="AZ396" s="442"/>
    </row>
    <row r="397" spans="24:52">
      <c r="X397" s="442"/>
      <c r="Y397" s="442"/>
      <c r="Z397" s="442"/>
      <c r="AA397" s="442"/>
      <c r="AB397" s="442"/>
      <c r="AC397" s="442"/>
      <c r="AD397" s="442"/>
      <c r="AE397" s="442"/>
      <c r="AF397" s="442"/>
      <c r="AG397" s="442"/>
      <c r="AH397" s="442"/>
      <c r="AI397" s="442"/>
      <c r="AJ397" s="442"/>
      <c r="AK397" s="442"/>
      <c r="AL397" s="442"/>
      <c r="AM397" s="442"/>
      <c r="AN397" s="442"/>
      <c r="AO397" s="442"/>
      <c r="AP397" s="442"/>
      <c r="AQ397" s="442"/>
      <c r="AR397" s="442"/>
      <c r="AS397" s="442"/>
      <c r="AT397" s="442"/>
      <c r="AU397" s="442"/>
      <c r="AV397" s="442"/>
      <c r="AW397" s="442"/>
      <c r="AX397" s="442"/>
      <c r="AY397" s="442"/>
      <c r="AZ397" s="442"/>
    </row>
    <row r="398" spans="24:52">
      <c r="X398" s="442"/>
      <c r="Y398" s="442"/>
      <c r="Z398" s="442"/>
      <c r="AA398" s="442"/>
      <c r="AB398" s="442"/>
      <c r="AC398" s="442"/>
      <c r="AD398" s="442"/>
      <c r="AE398" s="442"/>
      <c r="AF398" s="442"/>
      <c r="AG398" s="442"/>
      <c r="AH398" s="442"/>
      <c r="AI398" s="442"/>
      <c r="AJ398" s="442"/>
      <c r="AK398" s="442"/>
      <c r="AL398" s="442"/>
      <c r="AM398" s="442"/>
      <c r="AN398" s="442"/>
      <c r="AO398" s="442"/>
      <c r="AP398" s="442"/>
      <c r="AQ398" s="442"/>
      <c r="AR398" s="442"/>
      <c r="AS398" s="442"/>
      <c r="AT398" s="442"/>
      <c r="AU398" s="442"/>
      <c r="AV398" s="442"/>
      <c r="AW398" s="442"/>
      <c r="AX398" s="442"/>
      <c r="AY398" s="442"/>
      <c r="AZ398" s="442"/>
    </row>
    <row r="399" spans="24:52">
      <c r="X399" s="442"/>
      <c r="Y399" s="442"/>
      <c r="Z399" s="442"/>
      <c r="AA399" s="442"/>
      <c r="AB399" s="442"/>
      <c r="AC399" s="442"/>
      <c r="AD399" s="442"/>
      <c r="AE399" s="442"/>
      <c r="AF399" s="442"/>
      <c r="AG399" s="442"/>
      <c r="AH399" s="442"/>
      <c r="AI399" s="442"/>
      <c r="AJ399" s="442"/>
      <c r="AK399" s="442"/>
      <c r="AL399" s="442"/>
      <c r="AM399" s="442"/>
      <c r="AN399" s="442"/>
      <c r="AO399" s="442"/>
      <c r="AP399" s="442"/>
      <c r="AQ399" s="442"/>
      <c r="AR399" s="442"/>
      <c r="AS399" s="442"/>
      <c r="AT399" s="442"/>
      <c r="AU399" s="442"/>
      <c r="AV399" s="442"/>
      <c r="AW399" s="442"/>
      <c r="AX399" s="442"/>
      <c r="AY399" s="442"/>
      <c r="AZ399" s="442"/>
    </row>
    <row r="400" spans="24:52">
      <c r="X400" s="442"/>
      <c r="Y400" s="442"/>
      <c r="Z400" s="442"/>
      <c r="AA400" s="442"/>
      <c r="AB400" s="442"/>
      <c r="AC400" s="442"/>
      <c r="AD400" s="442"/>
      <c r="AE400" s="442"/>
      <c r="AF400" s="442"/>
      <c r="AG400" s="442"/>
      <c r="AH400" s="442"/>
      <c r="AI400" s="442"/>
      <c r="AJ400" s="442"/>
      <c r="AK400" s="442"/>
      <c r="AL400" s="442"/>
      <c r="AM400" s="442"/>
      <c r="AN400" s="442"/>
      <c r="AO400" s="442"/>
      <c r="AP400" s="442"/>
      <c r="AQ400" s="442"/>
      <c r="AR400" s="442"/>
      <c r="AS400" s="442"/>
      <c r="AT400" s="442"/>
      <c r="AU400" s="442"/>
      <c r="AV400" s="442"/>
      <c r="AW400" s="442"/>
      <c r="AX400" s="442"/>
      <c r="AY400" s="442"/>
      <c r="AZ400" s="442"/>
    </row>
    <row r="401" spans="24:52">
      <c r="X401" s="442"/>
      <c r="Y401" s="442"/>
      <c r="Z401" s="442"/>
      <c r="AA401" s="442"/>
      <c r="AB401" s="442"/>
      <c r="AC401" s="442"/>
      <c r="AD401" s="442"/>
      <c r="AE401" s="442"/>
      <c r="AF401" s="442"/>
      <c r="AG401" s="442"/>
      <c r="AH401" s="442"/>
      <c r="AI401" s="442"/>
      <c r="AJ401" s="442"/>
      <c r="AK401" s="442"/>
      <c r="AL401" s="442"/>
      <c r="AM401" s="442"/>
      <c r="AN401" s="442"/>
      <c r="AO401" s="442"/>
      <c r="AP401" s="442"/>
      <c r="AQ401" s="442"/>
      <c r="AR401" s="442"/>
      <c r="AS401" s="442"/>
      <c r="AT401" s="442"/>
      <c r="AU401" s="442"/>
      <c r="AV401" s="442"/>
      <c r="AW401" s="442"/>
      <c r="AX401" s="442"/>
      <c r="AY401" s="442"/>
      <c r="AZ401" s="442"/>
    </row>
  </sheetData>
  <sheetProtection algorithmName="SHA-512" hashValue="xrCH3lLWRIdvn55OjSM7N9JqZVNCf1g19+y11Ge/kgN9zF8otzkEyxnUPyH4oApQGyOKgPaxJBrS08ZKnFMuEQ==" saltValue="InsDThhTD4WKovQqPq05Xw==" spinCount="100000" sheet="1" formatCells="0" formatColumns="0" formatRows="0"/>
  <mergeCells count="681">
    <mergeCell ref="M9:N9"/>
    <mergeCell ref="O9:P9"/>
    <mergeCell ref="I6:K6"/>
    <mergeCell ref="M6:N6"/>
    <mergeCell ref="O6:P6"/>
    <mergeCell ref="I7:K7"/>
    <mergeCell ref="M7:N7"/>
    <mergeCell ref="O7:P7"/>
    <mergeCell ref="M8:N8"/>
    <mergeCell ref="O8:P8"/>
    <mergeCell ref="D2:K2"/>
    <mergeCell ref="D3:K3"/>
    <mergeCell ref="D4:E4"/>
    <mergeCell ref="F4:G4"/>
    <mergeCell ref="C11:F11"/>
    <mergeCell ref="G11:K11"/>
    <mergeCell ref="C13:F13"/>
    <mergeCell ref="G13:K13"/>
    <mergeCell ref="C14:F14"/>
    <mergeCell ref="G14:K14"/>
    <mergeCell ref="I8:K8"/>
    <mergeCell ref="I9:K9"/>
    <mergeCell ref="C18:F18"/>
    <mergeCell ref="G18:K18"/>
    <mergeCell ref="C19:F19"/>
    <mergeCell ref="G19:K19"/>
    <mergeCell ref="C20:F20"/>
    <mergeCell ref="G20:K20"/>
    <mergeCell ref="C15:F15"/>
    <mergeCell ref="G15:K15"/>
    <mergeCell ref="C16:F16"/>
    <mergeCell ref="G16:K16"/>
    <mergeCell ref="C17:F17"/>
    <mergeCell ref="G17:K17"/>
    <mergeCell ref="C25:F25"/>
    <mergeCell ref="G25:K25"/>
    <mergeCell ref="C26:F26"/>
    <mergeCell ref="G26:K26"/>
    <mergeCell ref="C27:F27"/>
    <mergeCell ref="G27:K27"/>
    <mergeCell ref="C21:F21"/>
    <mergeCell ref="G21:K21"/>
    <mergeCell ref="C22:F22"/>
    <mergeCell ref="G22:K22"/>
    <mergeCell ref="C23:F23"/>
    <mergeCell ref="G23:K23"/>
    <mergeCell ref="C31:F31"/>
    <mergeCell ref="G31:K31"/>
    <mergeCell ref="C32:F32"/>
    <mergeCell ref="G32:K32"/>
    <mergeCell ref="C33:F33"/>
    <mergeCell ref="G33:K33"/>
    <mergeCell ref="C28:F28"/>
    <mergeCell ref="G28:K28"/>
    <mergeCell ref="C29:F29"/>
    <mergeCell ref="G29:K29"/>
    <mergeCell ref="C30:F30"/>
    <mergeCell ref="G30:K30"/>
    <mergeCell ref="C38:F38"/>
    <mergeCell ref="G38:K38"/>
    <mergeCell ref="C39:F39"/>
    <mergeCell ref="G39:K39"/>
    <mergeCell ref="C40:F40"/>
    <mergeCell ref="G40:K40"/>
    <mergeCell ref="C34:F34"/>
    <mergeCell ref="G34:K34"/>
    <mergeCell ref="C35:F35"/>
    <mergeCell ref="G35:K35"/>
    <mergeCell ref="C37:F37"/>
    <mergeCell ref="G37:K37"/>
    <mergeCell ref="C44:F44"/>
    <mergeCell ref="G44:K44"/>
    <mergeCell ref="C45:F45"/>
    <mergeCell ref="G45:K45"/>
    <mergeCell ref="C46:F46"/>
    <mergeCell ref="G46:K46"/>
    <mergeCell ref="C41:F41"/>
    <mergeCell ref="G41:K41"/>
    <mergeCell ref="C42:F42"/>
    <mergeCell ref="G42:K42"/>
    <mergeCell ref="C43:F43"/>
    <mergeCell ref="G43:K43"/>
    <mergeCell ref="C51:F51"/>
    <mergeCell ref="G51:K51"/>
    <mergeCell ref="C52:F52"/>
    <mergeCell ref="G52:K52"/>
    <mergeCell ref="C53:F53"/>
    <mergeCell ref="G53:K53"/>
    <mergeCell ref="C47:F47"/>
    <mergeCell ref="G47:K47"/>
    <mergeCell ref="C49:F49"/>
    <mergeCell ref="G49:K49"/>
    <mergeCell ref="C50:F50"/>
    <mergeCell ref="G50:K50"/>
    <mergeCell ref="C57:F57"/>
    <mergeCell ref="G57:K57"/>
    <mergeCell ref="C58:F58"/>
    <mergeCell ref="G58:K58"/>
    <mergeCell ref="C59:F59"/>
    <mergeCell ref="G59:K59"/>
    <mergeCell ref="C54:F54"/>
    <mergeCell ref="G54:K54"/>
    <mergeCell ref="C55:F55"/>
    <mergeCell ref="G55:K55"/>
    <mergeCell ref="C56:F56"/>
    <mergeCell ref="G56:K56"/>
    <mergeCell ref="C64:F64"/>
    <mergeCell ref="G64:K64"/>
    <mergeCell ref="C65:F65"/>
    <mergeCell ref="G65:K65"/>
    <mergeCell ref="C66:F66"/>
    <mergeCell ref="G66:K66"/>
    <mergeCell ref="C61:F61"/>
    <mergeCell ref="G61:K61"/>
    <mergeCell ref="C62:F62"/>
    <mergeCell ref="G62:K62"/>
    <mergeCell ref="C63:F63"/>
    <mergeCell ref="G63:K63"/>
    <mergeCell ref="C70:F70"/>
    <mergeCell ref="G70:K70"/>
    <mergeCell ref="C71:F71"/>
    <mergeCell ref="G71:K71"/>
    <mergeCell ref="C73:F73"/>
    <mergeCell ref="G73:K73"/>
    <mergeCell ref="C67:F67"/>
    <mergeCell ref="G67:K67"/>
    <mergeCell ref="C68:F68"/>
    <mergeCell ref="G68:K68"/>
    <mergeCell ref="C69:F69"/>
    <mergeCell ref="G69:K69"/>
    <mergeCell ref="C77:F77"/>
    <mergeCell ref="G77:K77"/>
    <mergeCell ref="C78:F78"/>
    <mergeCell ref="G78:K78"/>
    <mergeCell ref="C79:F79"/>
    <mergeCell ref="G79:K79"/>
    <mergeCell ref="C74:F74"/>
    <mergeCell ref="G74:K74"/>
    <mergeCell ref="C75:F75"/>
    <mergeCell ref="G75:K75"/>
    <mergeCell ref="C76:F76"/>
    <mergeCell ref="G76:K76"/>
    <mergeCell ref="C83:F83"/>
    <mergeCell ref="G83:K83"/>
    <mergeCell ref="C85:F85"/>
    <mergeCell ref="G85:K85"/>
    <mergeCell ref="C86:F86"/>
    <mergeCell ref="G86:K86"/>
    <mergeCell ref="C80:F80"/>
    <mergeCell ref="G80:K80"/>
    <mergeCell ref="C81:F81"/>
    <mergeCell ref="G81:K81"/>
    <mergeCell ref="C82:F82"/>
    <mergeCell ref="G82:K82"/>
    <mergeCell ref="C90:F90"/>
    <mergeCell ref="G90:K90"/>
    <mergeCell ref="C91:F91"/>
    <mergeCell ref="G91:K91"/>
    <mergeCell ref="C92:F92"/>
    <mergeCell ref="G92:K92"/>
    <mergeCell ref="C87:F87"/>
    <mergeCell ref="G87:K87"/>
    <mergeCell ref="C88:F88"/>
    <mergeCell ref="G88:K88"/>
    <mergeCell ref="C89:F89"/>
    <mergeCell ref="G89:K89"/>
    <mergeCell ref="C97:F97"/>
    <mergeCell ref="G97:K97"/>
    <mergeCell ref="C98:F98"/>
    <mergeCell ref="G98:K98"/>
    <mergeCell ref="C99:F99"/>
    <mergeCell ref="G99:K99"/>
    <mergeCell ref="C93:F93"/>
    <mergeCell ref="G93:K93"/>
    <mergeCell ref="C94:F94"/>
    <mergeCell ref="G94:K94"/>
    <mergeCell ref="C95:F95"/>
    <mergeCell ref="G95:K95"/>
    <mergeCell ref="C103:F103"/>
    <mergeCell ref="G103:K103"/>
    <mergeCell ref="C104:F104"/>
    <mergeCell ref="G104:K104"/>
    <mergeCell ref="C105:F105"/>
    <mergeCell ref="G105:K105"/>
    <mergeCell ref="C100:F100"/>
    <mergeCell ref="G100:K100"/>
    <mergeCell ref="C101:F101"/>
    <mergeCell ref="G101:K101"/>
    <mergeCell ref="C102:F102"/>
    <mergeCell ref="G102:K102"/>
    <mergeCell ref="C110:F110"/>
    <mergeCell ref="G110:K110"/>
    <mergeCell ref="C111:F111"/>
    <mergeCell ref="G111:K111"/>
    <mergeCell ref="C112:F112"/>
    <mergeCell ref="G112:K112"/>
    <mergeCell ref="C106:F106"/>
    <mergeCell ref="G106:K106"/>
    <mergeCell ref="C107:F107"/>
    <mergeCell ref="G107:K107"/>
    <mergeCell ref="C109:F109"/>
    <mergeCell ref="G109:K109"/>
    <mergeCell ref="C116:F116"/>
    <mergeCell ref="G116:K116"/>
    <mergeCell ref="C117:F117"/>
    <mergeCell ref="G117:K117"/>
    <mergeCell ref="C118:F118"/>
    <mergeCell ref="G118:K118"/>
    <mergeCell ref="C113:F113"/>
    <mergeCell ref="G113:K113"/>
    <mergeCell ref="C114:F114"/>
    <mergeCell ref="G114:K114"/>
    <mergeCell ref="C115:F115"/>
    <mergeCell ref="G115:K115"/>
    <mergeCell ref="C123:F123"/>
    <mergeCell ref="G123:K123"/>
    <mergeCell ref="C124:F124"/>
    <mergeCell ref="G124:K124"/>
    <mergeCell ref="C125:F125"/>
    <mergeCell ref="G125:K125"/>
    <mergeCell ref="C119:F119"/>
    <mergeCell ref="G119:K119"/>
    <mergeCell ref="C121:F121"/>
    <mergeCell ref="G121:K121"/>
    <mergeCell ref="C122:F122"/>
    <mergeCell ref="G122:K122"/>
    <mergeCell ref="C129:F129"/>
    <mergeCell ref="G129:K129"/>
    <mergeCell ref="C130:F130"/>
    <mergeCell ref="G130:K130"/>
    <mergeCell ref="C131:F131"/>
    <mergeCell ref="G131:K131"/>
    <mergeCell ref="C126:F126"/>
    <mergeCell ref="G126:K126"/>
    <mergeCell ref="C127:F127"/>
    <mergeCell ref="G127:K127"/>
    <mergeCell ref="C128:F128"/>
    <mergeCell ref="G128:K128"/>
    <mergeCell ref="C136:F136"/>
    <mergeCell ref="G136:K136"/>
    <mergeCell ref="C137:F137"/>
    <mergeCell ref="G137:K137"/>
    <mergeCell ref="C138:F138"/>
    <mergeCell ref="G138:K138"/>
    <mergeCell ref="C133:F133"/>
    <mergeCell ref="G133:K133"/>
    <mergeCell ref="C134:F134"/>
    <mergeCell ref="G134:K134"/>
    <mergeCell ref="C135:F135"/>
    <mergeCell ref="G135:K135"/>
    <mergeCell ref="C142:F142"/>
    <mergeCell ref="G142:K142"/>
    <mergeCell ref="C143:F143"/>
    <mergeCell ref="G143:K143"/>
    <mergeCell ref="C145:F145"/>
    <mergeCell ref="G145:K145"/>
    <mergeCell ref="C139:F139"/>
    <mergeCell ref="G139:K139"/>
    <mergeCell ref="C140:F140"/>
    <mergeCell ref="G140:K140"/>
    <mergeCell ref="C141:F141"/>
    <mergeCell ref="G141:K141"/>
    <mergeCell ref="C149:F149"/>
    <mergeCell ref="G149:K149"/>
    <mergeCell ref="C150:F150"/>
    <mergeCell ref="G150:K150"/>
    <mergeCell ref="C151:F151"/>
    <mergeCell ref="G151:K151"/>
    <mergeCell ref="C146:F146"/>
    <mergeCell ref="G146:K146"/>
    <mergeCell ref="C147:F147"/>
    <mergeCell ref="G147:K147"/>
    <mergeCell ref="C148:F148"/>
    <mergeCell ref="G148:K148"/>
    <mergeCell ref="C155:F155"/>
    <mergeCell ref="G155:K155"/>
    <mergeCell ref="C157:F157"/>
    <mergeCell ref="G157:K157"/>
    <mergeCell ref="C158:F158"/>
    <mergeCell ref="G158:K158"/>
    <mergeCell ref="C152:F152"/>
    <mergeCell ref="G152:K152"/>
    <mergeCell ref="C153:F153"/>
    <mergeCell ref="G153:K153"/>
    <mergeCell ref="C154:F154"/>
    <mergeCell ref="G154:K154"/>
    <mergeCell ref="C162:F162"/>
    <mergeCell ref="G162:K162"/>
    <mergeCell ref="C163:F163"/>
    <mergeCell ref="G163:K163"/>
    <mergeCell ref="C164:F164"/>
    <mergeCell ref="G164:K164"/>
    <mergeCell ref="C159:F159"/>
    <mergeCell ref="G159:K159"/>
    <mergeCell ref="C160:F160"/>
    <mergeCell ref="G160:K160"/>
    <mergeCell ref="C161:F161"/>
    <mergeCell ref="G161:K161"/>
    <mergeCell ref="C169:F169"/>
    <mergeCell ref="G169:K169"/>
    <mergeCell ref="C170:F170"/>
    <mergeCell ref="G170:K170"/>
    <mergeCell ref="C171:F171"/>
    <mergeCell ref="G171:K171"/>
    <mergeCell ref="C165:F165"/>
    <mergeCell ref="G165:K165"/>
    <mergeCell ref="C166:F166"/>
    <mergeCell ref="G166:K166"/>
    <mergeCell ref="C167:F167"/>
    <mergeCell ref="G167:K167"/>
    <mergeCell ref="C175:F175"/>
    <mergeCell ref="G175:K175"/>
    <mergeCell ref="C176:F176"/>
    <mergeCell ref="G176:K176"/>
    <mergeCell ref="C177:F177"/>
    <mergeCell ref="G177:K177"/>
    <mergeCell ref="C172:F172"/>
    <mergeCell ref="G172:K172"/>
    <mergeCell ref="C173:F173"/>
    <mergeCell ref="G173:K173"/>
    <mergeCell ref="C174:F174"/>
    <mergeCell ref="G174:K174"/>
    <mergeCell ref="C182:F182"/>
    <mergeCell ref="G182:K182"/>
    <mergeCell ref="C183:F183"/>
    <mergeCell ref="G183:K183"/>
    <mergeCell ref="C184:F184"/>
    <mergeCell ref="G184:K184"/>
    <mergeCell ref="C178:F178"/>
    <mergeCell ref="G178:K178"/>
    <mergeCell ref="C179:F179"/>
    <mergeCell ref="G179:K179"/>
    <mergeCell ref="C181:F181"/>
    <mergeCell ref="G181:K181"/>
    <mergeCell ref="C188:F188"/>
    <mergeCell ref="G188:K188"/>
    <mergeCell ref="C189:F189"/>
    <mergeCell ref="G189:K189"/>
    <mergeCell ref="C190:F190"/>
    <mergeCell ref="G190:K190"/>
    <mergeCell ref="C185:F185"/>
    <mergeCell ref="G185:K185"/>
    <mergeCell ref="C186:F186"/>
    <mergeCell ref="G186:K186"/>
    <mergeCell ref="C187:F187"/>
    <mergeCell ref="G187:K187"/>
    <mergeCell ref="C195:F195"/>
    <mergeCell ref="G195:K195"/>
    <mergeCell ref="C196:F196"/>
    <mergeCell ref="G196:K196"/>
    <mergeCell ref="C197:F197"/>
    <mergeCell ref="G197:K197"/>
    <mergeCell ref="C191:F191"/>
    <mergeCell ref="G191:K191"/>
    <mergeCell ref="C193:F193"/>
    <mergeCell ref="G193:K193"/>
    <mergeCell ref="C194:F194"/>
    <mergeCell ref="G194:K194"/>
    <mergeCell ref="C201:F201"/>
    <mergeCell ref="G201:K201"/>
    <mergeCell ref="C202:F202"/>
    <mergeCell ref="G202:K202"/>
    <mergeCell ref="C203:F203"/>
    <mergeCell ref="G203:K203"/>
    <mergeCell ref="C198:F198"/>
    <mergeCell ref="G198:K198"/>
    <mergeCell ref="C199:F199"/>
    <mergeCell ref="G199:K199"/>
    <mergeCell ref="C200:F200"/>
    <mergeCell ref="G200:K200"/>
    <mergeCell ref="C208:F208"/>
    <mergeCell ref="G208:K208"/>
    <mergeCell ref="C209:F209"/>
    <mergeCell ref="G209:K209"/>
    <mergeCell ref="C210:F210"/>
    <mergeCell ref="G210:K210"/>
    <mergeCell ref="C205:F205"/>
    <mergeCell ref="G205:K205"/>
    <mergeCell ref="C206:F206"/>
    <mergeCell ref="G206:K206"/>
    <mergeCell ref="C207:F207"/>
    <mergeCell ref="G207:K207"/>
    <mergeCell ref="C214:F214"/>
    <mergeCell ref="G214:K214"/>
    <mergeCell ref="C215:F215"/>
    <mergeCell ref="G215:K215"/>
    <mergeCell ref="C217:F217"/>
    <mergeCell ref="G217:K217"/>
    <mergeCell ref="C211:F211"/>
    <mergeCell ref="G211:K211"/>
    <mergeCell ref="C212:F212"/>
    <mergeCell ref="G212:K212"/>
    <mergeCell ref="C213:F213"/>
    <mergeCell ref="G213:K213"/>
    <mergeCell ref="C221:F221"/>
    <mergeCell ref="G221:K221"/>
    <mergeCell ref="C222:F222"/>
    <mergeCell ref="G222:K222"/>
    <mergeCell ref="C223:F223"/>
    <mergeCell ref="G223:K223"/>
    <mergeCell ref="C218:F218"/>
    <mergeCell ref="G218:K218"/>
    <mergeCell ref="C219:F219"/>
    <mergeCell ref="G219:K219"/>
    <mergeCell ref="C220:F220"/>
    <mergeCell ref="G220:K220"/>
    <mergeCell ref="C227:F227"/>
    <mergeCell ref="G227:K227"/>
    <mergeCell ref="C229:F229"/>
    <mergeCell ref="G229:K229"/>
    <mergeCell ref="C230:F230"/>
    <mergeCell ref="G230:K230"/>
    <mergeCell ref="C224:F224"/>
    <mergeCell ref="G224:K224"/>
    <mergeCell ref="C225:F225"/>
    <mergeCell ref="G225:K225"/>
    <mergeCell ref="C226:F226"/>
    <mergeCell ref="G226:K226"/>
    <mergeCell ref="C234:F234"/>
    <mergeCell ref="G234:K234"/>
    <mergeCell ref="C235:F235"/>
    <mergeCell ref="G235:K235"/>
    <mergeCell ref="C236:F236"/>
    <mergeCell ref="G236:K236"/>
    <mergeCell ref="C231:F231"/>
    <mergeCell ref="G231:K231"/>
    <mergeCell ref="C232:F232"/>
    <mergeCell ref="G232:K232"/>
    <mergeCell ref="C233:F233"/>
    <mergeCell ref="G233:K233"/>
    <mergeCell ref="C241:F241"/>
    <mergeCell ref="G241:K241"/>
    <mergeCell ref="C242:F242"/>
    <mergeCell ref="G242:K242"/>
    <mergeCell ref="C243:F243"/>
    <mergeCell ref="G243:K243"/>
    <mergeCell ref="C237:F237"/>
    <mergeCell ref="G237:K237"/>
    <mergeCell ref="C238:F238"/>
    <mergeCell ref="G238:K238"/>
    <mergeCell ref="C239:F239"/>
    <mergeCell ref="G239:K239"/>
    <mergeCell ref="C247:F247"/>
    <mergeCell ref="G247:K247"/>
    <mergeCell ref="C248:F248"/>
    <mergeCell ref="G248:K248"/>
    <mergeCell ref="C249:F249"/>
    <mergeCell ref="G249:K249"/>
    <mergeCell ref="C244:F244"/>
    <mergeCell ref="G244:K244"/>
    <mergeCell ref="C245:F245"/>
    <mergeCell ref="G245:K245"/>
    <mergeCell ref="C246:F246"/>
    <mergeCell ref="G246:K246"/>
    <mergeCell ref="C254:F254"/>
    <mergeCell ref="G254:K254"/>
    <mergeCell ref="C255:F255"/>
    <mergeCell ref="G255:K255"/>
    <mergeCell ref="C256:F256"/>
    <mergeCell ref="G256:K256"/>
    <mergeCell ref="C250:F250"/>
    <mergeCell ref="G250:K250"/>
    <mergeCell ref="C251:F251"/>
    <mergeCell ref="G251:K251"/>
    <mergeCell ref="C253:F253"/>
    <mergeCell ref="G253:K253"/>
    <mergeCell ref="C260:F260"/>
    <mergeCell ref="G260:K260"/>
    <mergeCell ref="C261:F261"/>
    <mergeCell ref="G261:K261"/>
    <mergeCell ref="C262:F262"/>
    <mergeCell ref="G262:K262"/>
    <mergeCell ref="C257:F257"/>
    <mergeCell ref="G257:K257"/>
    <mergeCell ref="C258:F258"/>
    <mergeCell ref="G258:K258"/>
    <mergeCell ref="C259:F259"/>
    <mergeCell ref="G259:K259"/>
    <mergeCell ref="C267:F267"/>
    <mergeCell ref="G267:K267"/>
    <mergeCell ref="C268:F268"/>
    <mergeCell ref="G268:K268"/>
    <mergeCell ref="C269:F269"/>
    <mergeCell ref="G269:K269"/>
    <mergeCell ref="C263:F263"/>
    <mergeCell ref="G263:K263"/>
    <mergeCell ref="C265:F265"/>
    <mergeCell ref="G265:K265"/>
    <mergeCell ref="C266:F266"/>
    <mergeCell ref="G266:K266"/>
    <mergeCell ref="C273:F273"/>
    <mergeCell ref="G273:K273"/>
    <mergeCell ref="C274:F274"/>
    <mergeCell ref="G274:K274"/>
    <mergeCell ref="C275:F275"/>
    <mergeCell ref="G275:K275"/>
    <mergeCell ref="C270:F270"/>
    <mergeCell ref="G270:K270"/>
    <mergeCell ref="C271:F271"/>
    <mergeCell ref="G271:K271"/>
    <mergeCell ref="C272:F272"/>
    <mergeCell ref="G272:K272"/>
    <mergeCell ref="C280:F280"/>
    <mergeCell ref="G280:K280"/>
    <mergeCell ref="C281:F281"/>
    <mergeCell ref="G281:K281"/>
    <mergeCell ref="C282:F282"/>
    <mergeCell ref="G282:K282"/>
    <mergeCell ref="C277:F277"/>
    <mergeCell ref="G277:K277"/>
    <mergeCell ref="C278:F278"/>
    <mergeCell ref="G278:K278"/>
    <mergeCell ref="C279:F279"/>
    <mergeCell ref="G279:K279"/>
    <mergeCell ref="C286:F286"/>
    <mergeCell ref="G286:K286"/>
    <mergeCell ref="C287:F287"/>
    <mergeCell ref="G287:K287"/>
    <mergeCell ref="C289:F289"/>
    <mergeCell ref="G289:K289"/>
    <mergeCell ref="C283:F283"/>
    <mergeCell ref="G283:K283"/>
    <mergeCell ref="C284:F284"/>
    <mergeCell ref="G284:K284"/>
    <mergeCell ref="C285:F285"/>
    <mergeCell ref="G285:K285"/>
    <mergeCell ref="C293:F293"/>
    <mergeCell ref="G293:K293"/>
    <mergeCell ref="C294:F294"/>
    <mergeCell ref="G294:K294"/>
    <mergeCell ref="C295:F295"/>
    <mergeCell ref="G295:K295"/>
    <mergeCell ref="C290:F290"/>
    <mergeCell ref="G290:K290"/>
    <mergeCell ref="C291:F291"/>
    <mergeCell ref="G291:K291"/>
    <mergeCell ref="C292:F292"/>
    <mergeCell ref="G292:K292"/>
    <mergeCell ref="C299:F299"/>
    <mergeCell ref="G299:K299"/>
    <mergeCell ref="C301:F301"/>
    <mergeCell ref="G301:K301"/>
    <mergeCell ref="C302:F302"/>
    <mergeCell ref="G302:K302"/>
    <mergeCell ref="C296:F296"/>
    <mergeCell ref="G296:K296"/>
    <mergeCell ref="C297:F297"/>
    <mergeCell ref="G297:K297"/>
    <mergeCell ref="C298:F298"/>
    <mergeCell ref="G298:K298"/>
    <mergeCell ref="C306:F306"/>
    <mergeCell ref="G306:K306"/>
    <mergeCell ref="C307:F307"/>
    <mergeCell ref="G307:K307"/>
    <mergeCell ref="C308:F308"/>
    <mergeCell ref="G308:K308"/>
    <mergeCell ref="C303:F303"/>
    <mergeCell ref="G303:K303"/>
    <mergeCell ref="C304:F304"/>
    <mergeCell ref="G304:K304"/>
    <mergeCell ref="C305:F305"/>
    <mergeCell ref="G305:K305"/>
    <mergeCell ref="C313:F313"/>
    <mergeCell ref="G313:K313"/>
    <mergeCell ref="C314:F314"/>
    <mergeCell ref="G314:K314"/>
    <mergeCell ref="C315:F315"/>
    <mergeCell ref="G315:K315"/>
    <mergeCell ref="C309:F309"/>
    <mergeCell ref="G309:K309"/>
    <mergeCell ref="C310:F310"/>
    <mergeCell ref="G310:K310"/>
    <mergeCell ref="C311:F311"/>
    <mergeCell ref="G311:K311"/>
    <mergeCell ref="C319:F319"/>
    <mergeCell ref="G319:K319"/>
    <mergeCell ref="C320:F320"/>
    <mergeCell ref="G320:K320"/>
    <mergeCell ref="C321:F321"/>
    <mergeCell ref="G321:K321"/>
    <mergeCell ref="C316:F316"/>
    <mergeCell ref="G316:K316"/>
    <mergeCell ref="C317:F317"/>
    <mergeCell ref="G317:K317"/>
    <mergeCell ref="C318:F318"/>
    <mergeCell ref="G318:K318"/>
    <mergeCell ref="C326:F326"/>
    <mergeCell ref="G326:K326"/>
    <mergeCell ref="C327:F327"/>
    <mergeCell ref="G327:K327"/>
    <mergeCell ref="C328:F328"/>
    <mergeCell ref="G328:K328"/>
    <mergeCell ref="C322:F322"/>
    <mergeCell ref="G322:K322"/>
    <mergeCell ref="C323:F323"/>
    <mergeCell ref="G323:K323"/>
    <mergeCell ref="C325:F325"/>
    <mergeCell ref="G325:K325"/>
    <mergeCell ref="C332:F332"/>
    <mergeCell ref="G332:K332"/>
    <mergeCell ref="C333:F333"/>
    <mergeCell ref="G333:K333"/>
    <mergeCell ref="C334:F334"/>
    <mergeCell ref="G334:K334"/>
    <mergeCell ref="C329:F329"/>
    <mergeCell ref="G329:K329"/>
    <mergeCell ref="C330:F330"/>
    <mergeCell ref="G330:K330"/>
    <mergeCell ref="C331:F331"/>
    <mergeCell ref="G331:K331"/>
    <mergeCell ref="C339:F339"/>
    <mergeCell ref="G339:K339"/>
    <mergeCell ref="C340:F340"/>
    <mergeCell ref="G340:K340"/>
    <mergeCell ref="C341:F341"/>
    <mergeCell ref="G341:K341"/>
    <mergeCell ref="C335:F335"/>
    <mergeCell ref="G335:K335"/>
    <mergeCell ref="C337:F337"/>
    <mergeCell ref="G337:K337"/>
    <mergeCell ref="C338:F338"/>
    <mergeCell ref="G338:K338"/>
    <mergeCell ref="C345:F345"/>
    <mergeCell ref="G345:K345"/>
    <mergeCell ref="C346:F346"/>
    <mergeCell ref="G346:K346"/>
    <mergeCell ref="C347:F347"/>
    <mergeCell ref="G347:K347"/>
    <mergeCell ref="C342:F342"/>
    <mergeCell ref="G342:K342"/>
    <mergeCell ref="C343:F343"/>
    <mergeCell ref="G343:K343"/>
    <mergeCell ref="C344:F344"/>
    <mergeCell ref="G344:K344"/>
    <mergeCell ref="C352:F352"/>
    <mergeCell ref="G352:K352"/>
    <mergeCell ref="C353:F353"/>
    <mergeCell ref="G353:K353"/>
    <mergeCell ref="C354:F354"/>
    <mergeCell ref="G354:K354"/>
    <mergeCell ref="C349:F349"/>
    <mergeCell ref="G349:K349"/>
    <mergeCell ref="C350:F350"/>
    <mergeCell ref="G350:K350"/>
    <mergeCell ref="C351:F351"/>
    <mergeCell ref="G351:K351"/>
    <mergeCell ref="G358:K358"/>
    <mergeCell ref="C359:F359"/>
    <mergeCell ref="G359:K359"/>
    <mergeCell ref="C361:F361"/>
    <mergeCell ref="G361:K361"/>
    <mergeCell ref="C355:F355"/>
    <mergeCell ref="G355:K355"/>
    <mergeCell ref="C356:F356"/>
    <mergeCell ref="G356:K356"/>
    <mergeCell ref="C357:F357"/>
    <mergeCell ref="G357:K357"/>
    <mergeCell ref="B2:B4"/>
    <mergeCell ref="C371:F371"/>
    <mergeCell ref="G371:K371"/>
    <mergeCell ref="C373:F373"/>
    <mergeCell ref="G373:I373"/>
    <mergeCell ref="C368:F368"/>
    <mergeCell ref="G368:K368"/>
    <mergeCell ref="C369:F369"/>
    <mergeCell ref="G369:K369"/>
    <mergeCell ref="C370:F370"/>
    <mergeCell ref="G370:K370"/>
    <mergeCell ref="C365:F365"/>
    <mergeCell ref="G365:K365"/>
    <mergeCell ref="C366:F366"/>
    <mergeCell ref="G366:K366"/>
    <mergeCell ref="C367:F367"/>
    <mergeCell ref="G367:K367"/>
    <mergeCell ref="C362:F362"/>
    <mergeCell ref="G362:K362"/>
    <mergeCell ref="C363:F363"/>
    <mergeCell ref="G363:K363"/>
    <mergeCell ref="C364:F364"/>
    <mergeCell ref="G364:K364"/>
    <mergeCell ref="C358:F358"/>
  </mergeCells>
  <pageMargins left="0.46" right="0.43307086614173229" top="0.48" bottom="0.38" header="0.27" footer="0.31496062992125984"/>
  <pageSetup paperSize="9" scale="65" orientation="landscape" r:id="rId1"/>
  <headerFooter>
    <oddFooter xml:space="preserve">&amp;R&amp;P 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79E8E-8642-4D82-8480-1994C1351846}">
  <sheetPr codeName="Tabelle39">
    <tabColor theme="3" tint="0.59999389629810485"/>
    <outlinePr summaryBelow="0" summaryRight="0"/>
    <pageSetUpPr fitToPage="1"/>
  </sheetPr>
  <dimension ref="A1:AZ401"/>
  <sheetViews>
    <sheetView showGridLines="0" zoomScaleNormal="100" workbookViewId="0">
      <pane xSplit="2" ySplit="11" topLeftCell="C12" activePane="bottomRight" state="frozen"/>
      <selection activeCell="C369" sqref="C369:F369"/>
      <selection pane="topRight" activeCell="C369" sqref="C369:F369"/>
      <selection pane="bottomLeft" activeCell="C369" sqref="C369:F369"/>
      <selection pane="bottomRight" activeCell="C13" sqref="C13:F13"/>
    </sheetView>
  </sheetViews>
  <sheetFormatPr baseColWidth="10" defaultColWidth="11.42578125" defaultRowHeight="11.25" outlineLevelRow="1" outlineLevelCol="1"/>
  <cols>
    <col min="1" max="1" width="0.7109375" style="12" customWidth="1"/>
    <col min="2" max="2" width="4.7109375" style="12" customWidth="1"/>
    <col min="3" max="3" width="30.7109375" style="12" customWidth="1"/>
    <col min="4" max="4" width="7.7109375" style="12" customWidth="1"/>
    <col min="5" max="5" width="10.7109375" style="12" customWidth="1"/>
    <col min="6" max="6" width="15.7109375" style="12" customWidth="1"/>
    <col min="7" max="7" width="10.7109375" style="12" customWidth="1"/>
    <col min="8" max="8" width="4.7109375" style="12" customWidth="1"/>
    <col min="9" max="9" width="11.42578125" style="12" customWidth="1"/>
    <col min="10" max="11" width="4.7109375" style="12" customWidth="1"/>
    <col min="12" max="19" width="6.7109375" style="12" customWidth="1" outlineLevel="1"/>
    <col min="20" max="20" width="12.28515625" style="12" customWidth="1" outlineLevel="1"/>
    <col min="21" max="21" width="12.140625" style="12" customWidth="1" outlineLevel="1"/>
    <col min="22" max="22" width="11.5703125" style="12" customWidth="1" outlineLevel="1"/>
    <col min="23" max="23" width="15.7109375" style="12" customWidth="1"/>
    <col min="24" max="24" width="8.7109375" style="12" customWidth="1"/>
    <col min="25" max="25" width="4.7109375" style="12" customWidth="1"/>
    <col min="26" max="26" width="8.5703125" style="12" customWidth="1"/>
    <col min="27" max="27" width="6.7109375" style="12" hidden="1" customWidth="1"/>
    <col min="28" max="16384" width="11.42578125" style="12"/>
  </cols>
  <sheetData>
    <row r="1" spans="1:52" ht="8.25" customHeight="1" thickBot="1">
      <c r="X1" s="442"/>
      <c r="Y1" s="442"/>
      <c r="Z1" s="442"/>
      <c r="AA1" s="442"/>
      <c r="AB1" s="442"/>
      <c r="AC1" s="442"/>
      <c r="AD1" s="442"/>
      <c r="AE1" s="442"/>
      <c r="AF1" s="442"/>
      <c r="AG1" s="442"/>
      <c r="AH1" s="442"/>
      <c r="AI1" s="442"/>
      <c r="AJ1" s="442"/>
      <c r="AK1" s="442"/>
      <c r="AL1" s="442"/>
      <c r="AM1" s="442"/>
      <c r="AN1" s="442"/>
      <c r="AO1" s="442"/>
      <c r="AP1" s="442"/>
      <c r="AQ1" s="442"/>
      <c r="AR1" s="442"/>
      <c r="AS1" s="442"/>
      <c r="AT1" s="442"/>
      <c r="AU1" s="442"/>
      <c r="AV1" s="442"/>
      <c r="AW1" s="442"/>
      <c r="AX1" s="442"/>
      <c r="AY1" s="442"/>
      <c r="AZ1" s="442"/>
    </row>
    <row r="2" spans="1:52" s="13" customFormat="1" ht="20.100000000000001" customHeight="1" thickBot="1">
      <c r="B2" s="996" t="s">
        <v>259</v>
      </c>
      <c r="C2" s="22" t="str">
        <f>Kunde</f>
        <v>Bosch Rodez</v>
      </c>
      <c r="D2" s="899" t="str">
        <f>Anlage</f>
        <v>Montage Magnetanker</v>
      </c>
      <c r="E2" s="900"/>
      <c r="F2" s="900"/>
      <c r="G2" s="900"/>
      <c r="H2" s="900"/>
      <c r="I2" s="900"/>
      <c r="J2" s="900"/>
      <c r="K2" s="901"/>
      <c r="L2" s="688"/>
      <c r="M2" s="688"/>
      <c r="N2" s="688"/>
      <c r="O2" s="688"/>
      <c r="P2" s="688"/>
      <c r="Q2" s="688"/>
      <c r="R2" s="690"/>
      <c r="S2" s="690"/>
      <c r="T2" s="690"/>
      <c r="U2" s="379"/>
      <c r="V2" s="692"/>
      <c r="W2" s="695"/>
      <c r="X2" s="493"/>
      <c r="Y2" s="494"/>
      <c r="Z2" s="494"/>
      <c r="AA2" s="494"/>
      <c r="AB2" s="494"/>
      <c r="AC2" s="494"/>
      <c r="AD2" s="494"/>
      <c r="AE2" s="494"/>
      <c r="AF2" s="494"/>
      <c r="AG2" s="494"/>
      <c r="AH2" s="494"/>
      <c r="AI2" s="494"/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</row>
    <row r="3" spans="1:52" s="13" customFormat="1" ht="20.100000000000001" customHeight="1" thickBot="1">
      <c r="B3" s="1037"/>
      <c r="C3" s="689" t="s">
        <v>241</v>
      </c>
      <c r="D3" s="1052" t="str">
        <f>Übersicht!C17</f>
        <v>Modul 10 leer</v>
      </c>
      <c r="E3" s="1053"/>
      <c r="F3" s="1053"/>
      <c r="G3" s="1053"/>
      <c r="H3" s="1053"/>
      <c r="I3" s="1053"/>
      <c r="J3" s="1053"/>
      <c r="K3" s="1054"/>
      <c r="L3" s="688"/>
      <c r="M3" s="688"/>
      <c r="N3" s="688"/>
      <c r="O3" s="688"/>
      <c r="P3" s="688"/>
      <c r="Q3" s="688"/>
      <c r="R3" s="690"/>
      <c r="S3" s="690"/>
      <c r="T3" s="690"/>
      <c r="U3" s="379"/>
      <c r="V3" s="692"/>
      <c r="W3" s="694">
        <f>Übersicht!F17</f>
        <v>1</v>
      </c>
      <c r="X3" s="493"/>
      <c r="Y3" s="494"/>
      <c r="Z3" s="494"/>
      <c r="AA3" s="494"/>
      <c r="AB3" s="494"/>
      <c r="AC3" s="494"/>
      <c r="AD3" s="494"/>
      <c r="AE3" s="494"/>
      <c r="AF3" s="494"/>
      <c r="AG3" s="494"/>
      <c r="AH3" s="494"/>
      <c r="AI3" s="494"/>
      <c r="AJ3" s="494"/>
      <c r="AK3" s="494"/>
      <c r="AL3" s="494"/>
      <c r="AM3" s="494"/>
      <c r="AN3" s="494"/>
      <c r="AO3" s="494"/>
      <c r="AP3" s="494"/>
      <c r="AQ3" s="494"/>
      <c r="AR3" s="494"/>
      <c r="AS3" s="494"/>
      <c r="AT3" s="494"/>
      <c r="AU3" s="494"/>
      <c r="AV3" s="494"/>
      <c r="AW3" s="494"/>
      <c r="AX3" s="494"/>
      <c r="AY3" s="494"/>
      <c r="AZ3" s="494"/>
    </row>
    <row r="4" spans="1:52" s="13" customFormat="1" ht="20.100000000000001" customHeight="1" thickBot="1">
      <c r="B4" s="997"/>
      <c r="C4" s="691" t="str">
        <f>Angebotsnummer</f>
        <v>A07591000</v>
      </c>
      <c r="D4" s="1055">
        <f>Datum</f>
        <v>45344</v>
      </c>
      <c r="E4" s="1056"/>
      <c r="F4" s="1057" t="str">
        <f>Bearbeiter</f>
        <v>Waas. Harald</v>
      </c>
      <c r="G4" s="1057"/>
      <c r="H4" s="696"/>
      <c r="I4" s="696"/>
      <c r="J4" s="696"/>
      <c r="K4" s="697"/>
      <c r="L4" s="688"/>
      <c r="M4" s="688"/>
      <c r="N4" s="688"/>
      <c r="O4" s="688"/>
      <c r="P4" s="688"/>
      <c r="Q4" s="688"/>
      <c r="R4" s="690"/>
      <c r="S4" s="690"/>
      <c r="T4" s="690"/>
      <c r="U4" s="379"/>
      <c r="V4" s="692"/>
      <c r="W4" s="698">
        <f>Übersicht!V17</f>
        <v>0</v>
      </c>
      <c r="X4" s="495"/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4"/>
      <c r="AK4" s="494"/>
      <c r="AL4" s="494"/>
      <c r="AM4" s="494"/>
      <c r="AN4" s="494"/>
      <c r="AO4" s="494"/>
      <c r="AP4" s="494"/>
      <c r="AQ4" s="494"/>
      <c r="AR4" s="494"/>
      <c r="AS4" s="494"/>
      <c r="AT4" s="494"/>
      <c r="AU4" s="494"/>
      <c r="AV4" s="494"/>
      <c r="AW4" s="494"/>
      <c r="AX4" s="494"/>
      <c r="AY4" s="494"/>
      <c r="AZ4" s="494"/>
    </row>
    <row r="5" spans="1:52" ht="15" customHeight="1" collapsed="1" thickBot="1">
      <c r="T5" s="1"/>
      <c r="U5" s="1"/>
      <c r="X5" s="442"/>
      <c r="Y5" s="442"/>
      <c r="Z5" s="442"/>
      <c r="AA5" s="442"/>
      <c r="AB5" s="442"/>
      <c r="AC5" s="442"/>
      <c r="AD5" s="442"/>
      <c r="AE5" s="442"/>
      <c r="AF5" s="442"/>
      <c r="AG5" s="442"/>
      <c r="AH5" s="442"/>
      <c r="AI5" s="442"/>
      <c r="AJ5" s="442"/>
      <c r="AK5" s="442"/>
      <c r="AL5" s="442"/>
      <c r="AM5" s="442"/>
      <c r="AN5" s="442"/>
      <c r="AO5" s="442"/>
      <c r="AP5" s="442"/>
      <c r="AQ5" s="442"/>
      <c r="AR5" s="442"/>
      <c r="AS5" s="442"/>
      <c r="AT5" s="442"/>
      <c r="AU5" s="442"/>
      <c r="AV5" s="442"/>
      <c r="AW5" s="442"/>
      <c r="AX5" s="442"/>
      <c r="AY5" s="442"/>
      <c r="AZ5" s="442"/>
    </row>
    <row r="6" spans="1:52" s="4" customFormat="1" ht="20.100000000000001" hidden="1" customHeight="1" outlineLevel="1">
      <c r="B6" s="632">
        <v>1</v>
      </c>
      <c r="C6" s="633" t="s">
        <v>185</v>
      </c>
      <c r="D6" s="634">
        <f>SUM(L13,L25,L37,L49,L61,L73,L85,L97,L109,L121,L133,L145,L157,L169,L181,L193,L205,L217,L229,L241,L253,L265,L277,L289,L301,L313,L325,L337,L349,L361)</f>
        <v>0</v>
      </c>
      <c r="E6" s="635">
        <f>Konstruktion</f>
        <v>110.00000000000001</v>
      </c>
      <c r="F6" s="636">
        <f>D6*E6</f>
        <v>0</v>
      </c>
      <c r="G6" s="40"/>
      <c r="H6" s="644">
        <v>5</v>
      </c>
      <c r="I6" s="1045" t="s">
        <v>186</v>
      </c>
      <c r="J6" s="1046"/>
      <c r="K6" s="1047"/>
      <c r="L6" s="645">
        <f>SUM(M13,M25,M37,M49,M61,M73,M85,M97,M109,M121,M133,M145,M157,M169,M181,M193,M205,M217,M229,M241,M253,M265,M277,M289,M301,M313,M325,M337,M349,M361)</f>
        <v>0</v>
      </c>
      <c r="M6" s="1048">
        <f>Hardware</f>
        <v>101.2</v>
      </c>
      <c r="N6" s="1049"/>
      <c r="O6" s="1050">
        <f>L6*M6</f>
        <v>0</v>
      </c>
      <c r="P6" s="1051"/>
      <c r="Q6" s="40"/>
      <c r="R6" s="40"/>
      <c r="S6" s="40"/>
      <c r="T6" s="1"/>
      <c r="U6" s="1"/>
      <c r="V6" s="12"/>
      <c r="W6" s="12"/>
      <c r="X6" s="442"/>
      <c r="Y6" s="496"/>
      <c r="Z6" s="496"/>
      <c r="AA6" s="496"/>
      <c r="AB6" s="496"/>
      <c r="AC6" s="496"/>
      <c r="AD6" s="496"/>
      <c r="AE6" s="496"/>
      <c r="AF6" s="496"/>
      <c r="AG6" s="496"/>
      <c r="AH6" s="496"/>
      <c r="AI6" s="496"/>
      <c r="AJ6" s="496"/>
      <c r="AK6" s="496"/>
      <c r="AL6" s="496"/>
      <c r="AM6" s="496"/>
      <c r="AN6" s="496"/>
      <c r="AO6" s="496"/>
      <c r="AP6" s="496"/>
      <c r="AQ6" s="496"/>
      <c r="AR6" s="496"/>
      <c r="AS6" s="496"/>
      <c r="AT6" s="496"/>
      <c r="AU6" s="496"/>
      <c r="AV6" s="496"/>
      <c r="AW6" s="496"/>
      <c r="AX6" s="496"/>
      <c r="AY6" s="496"/>
      <c r="AZ6" s="496"/>
    </row>
    <row r="7" spans="1:52" ht="20.100000000000001" hidden="1" customHeight="1" outlineLevel="1">
      <c r="B7" s="652">
        <v>2</v>
      </c>
      <c r="C7" s="653" t="s">
        <v>14</v>
      </c>
      <c r="D7" s="654">
        <f>SUM(Q13,Q25,Q37,Q49,Q61,Q73,Q85,Q97,Q109,Q121,Q133,Q145,Q157,Q169,Q181,Q193,Q205,Q217,Q229,Q241,Q253,Q265,Q277,Q289,Q301,Q313,Q325,Q337,Q349,Q361)</f>
        <v>0</v>
      </c>
      <c r="E7" s="655">
        <f>Montage</f>
        <v>90.2</v>
      </c>
      <c r="F7" s="656">
        <f>D7*E7</f>
        <v>0</v>
      </c>
      <c r="G7" s="40"/>
      <c r="H7" s="649">
        <v>6</v>
      </c>
      <c r="I7" s="1030" t="s">
        <v>27</v>
      </c>
      <c r="J7" s="1031"/>
      <c r="K7" s="1032"/>
      <c r="L7" s="650">
        <f>SUM(N13,N25,N37,N49,N61,N73,N85,N97,N109,N121,N133,N145,N157,N169,N181,N193,N205,N217,N229,N241,N253,N265,N277,N289,N301,N313,N325,N337,N349,N361)</f>
        <v>0</v>
      </c>
      <c r="M7" s="1033">
        <f>Software</f>
        <v>115.50000000000001</v>
      </c>
      <c r="N7" s="1034"/>
      <c r="O7" s="1035">
        <f>L7*M7</f>
        <v>0</v>
      </c>
      <c r="P7" s="1036"/>
      <c r="Q7" s="40"/>
      <c r="R7" s="40"/>
      <c r="S7" s="40"/>
      <c r="T7" s="1"/>
      <c r="U7" s="1"/>
      <c r="X7" s="442"/>
      <c r="Y7" s="442"/>
      <c r="Z7" s="442"/>
      <c r="AA7" s="442"/>
      <c r="AB7" s="442"/>
      <c r="AC7" s="442"/>
      <c r="AD7" s="442"/>
      <c r="AE7" s="442"/>
      <c r="AF7" s="442"/>
      <c r="AG7" s="442"/>
      <c r="AH7" s="442"/>
      <c r="AI7" s="442"/>
      <c r="AJ7" s="442"/>
      <c r="AK7" s="442"/>
      <c r="AL7" s="442"/>
      <c r="AM7" s="442"/>
      <c r="AN7" s="442"/>
      <c r="AO7" s="442"/>
      <c r="AP7" s="442"/>
      <c r="AQ7" s="442"/>
      <c r="AR7" s="442"/>
      <c r="AS7" s="442"/>
      <c r="AT7" s="442"/>
      <c r="AU7" s="442"/>
      <c r="AV7" s="442"/>
      <c r="AW7" s="442"/>
      <c r="AX7" s="442"/>
      <c r="AY7" s="442"/>
      <c r="AZ7" s="442"/>
    </row>
    <row r="8" spans="1:52" ht="20.100000000000001" hidden="1" customHeight="1" outlineLevel="1">
      <c r="B8" s="637">
        <v>3</v>
      </c>
      <c r="C8" s="638" t="s">
        <v>15</v>
      </c>
      <c r="D8" s="639">
        <f>SUM(R13,R25,R37,R49,R61,R73,R85,R97,R109,R121,R133,R145,R157,R169,R181,R193,R205,R217,R229,R241,R253,R265,R277,R289,R301,R313,R325,R337,R349,R361)</f>
        <v>0</v>
      </c>
      <c r="E8" s="640">
        <f>Fertigung</f>
        <v>93.500000000000014</v>
      </c>
      <c r="F8" s="641">
        <f>D8*E8</f>
        <v>0</v>
      </c>
      <c r="G8" s="40"/>
      <c r="H8" s="649">
        <v>7</v>
      </c>
      <c r="I8" s="1030" t="s">
        <v>28</v>
      </c>
      <c r="J8" s="1031"/>
      <c r="K8" s="1032"/>
      <c r="L8" s="650">
        <f>SUM(O13,O25,O37,O49,O61,O73,O85,O97,O109,O121,O133,O145,O157,O169,O181,O193,O205,O217,O229,O241,O253,O265,O277,O289,O301,O313,O325,O337,O349,O361)</f>
        <v>0</v>
      </c>
      <c r="M8" s="1033">
        <f>INB</f>
        <v>115.50000000000001</v>
      </c>
      <c r="N8" s="1034"/>
      <c r="O8" s="1035">
        <f>L8*M8</f>
        <v>0</v>
      </c>
      <c r="P8" s="1036"/>
      <c r="Q8" s="40"/>
      <c r="R8" s="40"/>
      <c r="S8" s="40"/>
      <c r="T8" s="1"/>
      <c r="U8" s="1"/>
      <c r="X8" s="442"/>
      <c r="Y8" s="442"/>
      <c r="Z8" s="442"/>
      <c r="AA8" s="442"/>
      <c r="AB8" s="442"/>
      <c r="AC8" s="442"/>
      <c r="AD8" s="442"/>
      <c r="AE8" s="442"/>
      <c r="AF8" s="442"/>
      <c r="AG8" s="442"/>
      <c r="AH8" s="442"/>
      <c r="AI8" s="442"/>
      <c r="AJ8" s="442"/>
      <c r="AK8" s="442"/>
      <c r="AL8" s="442"/>
      <c r="AM8" s="442"/>
      <c r="AN8" s="442"/>
      <c r="AO8" s="442"/>
      <c r="AP8" s="442"/>
      <c r="AQ8" s="442"/>
      <c r="AR8" s="442"/>
      <c r="AS8" s="442"/>
      <c r="AT8" s="442"/>
      <c r="AU8" s="442"/>
      <c r="AV8" s="442"/>
      <c r="AW8" s="442"/>
      <c r="AX8" s="442"/>
      <c r="AY8" s="442"/>
      <c r="AZ8" s="442"/>
    </row>
    <row r="9" spans="1:52" ht="19.5" hidden="1" customHeight="1" outlineLevel="1" thickBot="1">
      <c r="B9" s="658">
        <v>4</v>
      </c>
      <c r="C9" s="659" t="s">
        <v>12</v>
      </c>
      <c r="D9" s="660"/>
      <c r="E9" s="661" t="s">
        <v>18</v>
      </c>
      <c r="F9" s="662">
        <f>SUM(U13,U25,U37,U49,U61,U73,U85,U97,U109,U121,U133,U145,U157,U169,U181,U193,U205,U217,U229,U241,U253,U265,U277,U289,U301,U313,U325,U337,U349,U361)</f>
        <v>0</v>
      </c>
      <c r="G9" s="40"/>
      <c r="H9" s="646">
        <v>8</v>
      </c>
      <c r="I9" s="1038" t="s">
        <v>29</v>
      </c>
      <c r="J9" s="1039"/>
      <c r="K9" s="1040"/>
      <c r="L9" s="647">
        <f>SUM(P13,P25,P37,P49,P61,P73,P85,P97,P109,P121,P133,P145,P157,P169,P181,P193,P205,P217,P229,P241,P253,P265,P277,P289,P301,P313,P325,P337,P349,P361)</f>
        <v>0</v>
      </c>
      <c r="M9" s="1041">
        <f>Elektrik</f>
        <v>90.2</v>
      </c>
      <c r="N9" s="1042"/>
      <c r="O9" s="1043">
        <f>L9*M9</f>
        <v>0</v>
      </c>
      <c r="P9" s="1044"/>
      <c r="Q9" s="40"/>
      <c r="R9" s="40"/>
      <c r="S9" s="40"/>
      <c r="T9" s="1"/>
      <c r="U9" s="1"/>
      <c r="X9" s="442"/>
      <c r="Y9" s="442"/>
      <c r="Z9" s="442"/>
      <c r="AA9" s="442"/>
      <c r="AB9" s="442"/>
      <c r="AC9" s="442"/>
      <c r="AD9" s="442"/>
      <c r="AE9" s="442"/>
      <c r="AF9" s="442"/>
      <c r="AG9" s="442"/>
      <c r="AH9" s="442"/>
      <c r="AI9" s="442"/>
      <c r="AJ9" s="442"/>
      <c r="AK9" s="442"/>
      <c r="AL9" s="442"/>
      <c r="AM9" s="442"/>
      <c r="AN9" s="442"/>
      <c r="AO9" s="442"/>
      <c r="AP9" s="442"/>
      <c r="AQ9" s="442"/>
      <c r="AR9" s="442"/>
      <c r="AS9" s="442"/>
      <c r="AT9" s="442"/>
      <c r="AU9" s="442"/>
      <c r="AV9" s="442"/>
      <c r="AW9" s="442"/>
      <c r="AX9" s="442"/>
      <c r="AY9" s="442"/>
      <c r="AZ9" s="442"/>
    </row>
    <row r="10" spans="1:52" ht="15" hidden="1" customHeight="1" outlineLevel="1" thickBot="1">
      <c r="A10" s="19"/>
      <c r="B10" s="30"/>
      <c r="C10" s="36"/>
      <c r="D10" s="36"/>
      <c r="E10" s="36"/>
      <c r="F10" s="25"/>
      <c r="G10" s="25"/>
      <c r="H10" s="25"/>
      <c r="I10" s="28"/>
      <c r="J10" s="28"/>
      <c r="K10" s="24"/>
      <c r="L10" s="27"/>
      <c r="M10" s="27"/>
      <c r="N10" s="27"/>
      <c r="O10" s="27"/>
      <c r="P10" s="27"/>
      <c r="Q10" s="26"/>
      <c r="R10" s="29"/>
      <c r="S10" s="29"/>
      <c r="T10" s="29"/>
      <c r="U10" s="29"/>
      <c r="V10" s="25"/>
      <c r="X10" s="442"/>
      <c r="Y10" s="442"/>
      <c r="Z10" s="442"/>
      <c r="AA10" s="442"/>
      <c r="AB10" s="442"/>
      <c r="AC10" s="442"/>
      <c r="AD10" s="442"/>
      <c r="AE10" s="442"/>
      <c r="AF10" s="442"/>
      <c r="AG10" s="442"/>
      <c r="AH10" s="442"/>
      <c r="AI10" s="442"/>
      <c r="AJ10" s="442"/>
      <c r="AK10" s="442"/>
      <c r="AL10" s="442"/>
      <c r="AM10" s="442"/>
      <c r="AN10" s="442"/>
      <c r="AO10" s="442"/>
      <c r="AP10" s="442"/>
      <c r="AQ10" s="442"/>
      <c r="AR10" s="442"/>
      <c r="AS10" s="442"/>
      <c r="AT10" s="442"/>
      <c r="AU10" s="442"/>
      <c r="AV10" s="442"/>
      <c r="AW10" s="442"/>
      <c r="AX10" s="442"/>
      <c r="AY10" s="442"/>
      <c r="AZ10" s="442"/>
    </row>
    <row r="11" spans="1:52" ht="20.100000000000001" customHeight="1" collapsed="1" thickBot="1">
      <c r="B11" s="39" t="s">
        <v>11</v>
      </c>
      <c r="C11" s="1027" t="s">
        <v>17</v>
      </c>
      <c r="D11" s="1028"/>
      <c r="E11" s="1028"/>
      <c r="F11" s="1029"/>
      <c r="G11" s="1027" t="s">
        <v>2</v>
      </c>
      <c r="H11" s="1028"/>
      <c r="I11" s="1028"/>
      <c r="J11" s="1028"/>
      <c r="K11" s="1029"/>
      <c r="L11" s="591" t="s">
        <v>247</v>
      </c>
      <c r="M11" s="648" t="s">
        <v>248</v>
      </c>
      <c r="N11" s="651" t="s">
        <v>25</v>
      </c>
      <c r="O11" s="651" t="s">
        <v>249</v>
      </c>
      <c r="P11" s="648" t="s">
        <v>246</v>
      </c>
      <c r="Q11" s="657" t="s">
        <v>250</v>
      </c>
      <c r="R11" s="591" t="s">
        <v>245</v>
      </c>
      <c r="S11" s="663" t="s">
        <v>21</v>
      </c>
      <c r="T11" s="663" t="s">
        <v>24</v>
      </c>
      <c r="U11" s="664" t="s">
        <v>275</v>
      </c>
      <c r="V11" s="642" t="s">
        <v>251</v>
      </c>
      <c r="W11" s="47" t="s">
        <v>6</v>
      </c>
      <c r="X11" s="442"/>
      <c r="Y11" s="442"/>
      <c r="Z11" s="442"/>
      <c r="AA11" s="442"/>
      <c r="AB11" s="442"/>
      <c r="AC11" s="442"/>
      <c r="AD11" s="442"/>
      <c r="AE11" s="442"/>
      <c r="AF11" s="442"/>
      <c r="AG11" s="442"/>
      <c r="AH11" s="442"/>
      <c r="AI11" s="442"/>
      <c r="AJ11" s="442"/>
      <c r="AK11" s="442"/>
      <c r="AL11" s="442"/>
      <c r="AM11" s="442"/>
      <c r="AN11" s="442"/>
      <c r="AO11" s="442"/>
      <c r="AP11" s="442"/>
      <c r="AQ11" s="442"/>
      <c r="AR11" s="442"/>
      <c r="AS11" s="442"/>
      <c r="AT11" s="442"/>
      <c r="AU11" s="442"/>
      <c r="AV11" s="442"/>
      <c r="AW11" s="442"/>
      <c r="AX11" s="442"/>
      <c r="AY11" s="442"/>
      <c r="AZ11" s="442"/>
    </row>
    <row r="12" spans="1:52" ht="3" customHeight="1">
      <c r="B12" s="504"/>
      <c r="C12" s="57"/>
      <c r="D12" s="56"/>
      <c r="E12" s="56"/>
      <c r="F12" s="290"/>
      <c r="G12" s="57"/>
      <c r="H12" s="56"/>
      <c r="I12" s="56"/>
      <c r="J12" s="430"/>
      <c r="K12" s="430"/>
      <c r="L12" s="55"/>
      <c r="M12" s="55"/>
      <c r="N12" s="55"/>
      <c r="O12" s="55"/>
      <c r="P12" s="55"/>
      <c r="Q12" s="55"/>
      <c r="R12" s="55"/>
      <c r="S12" s="56"/>
      <c r="T12" s="57"/>
      <c r="U12" s="60"/>
      <c r="V12" s="55"/>
      <c r="W12" s="55"/>
      <c r="X12" s="442"/>
      <c r="Y12" s="442"/>
      <c r="Z12" s="442"/>
      <c r="AA12" s="442"/>
      <c r="AB12" s="442"/>
      <c r="AC12" s="442"/>
      <c r="AD12" s="442"/>
      <c r="AE12" s="442"/>
      <c r="AF12" s="442"/>
      <c r="AG12" s="442"/>
      <c r="AH12" s="442"/>
      <c r="AI12" s="442"/>
      <c r="AJ12" s="442"/>
      <c r="AK12" s="442"/>
      <c r="AL12" s="442"/>
      <c r="AM12" s="442"/>
      <c r="AN12" s="442"/>
      <c r="AO12" s="442"/>
      <c r="AP12" s="442"/>
      <c r="AQ12" s="442"/>
      <c r="AR12" s="442"/>
      <c r="AS12" s="442"/>
      <c r="AT12" s="442"/>
      <c r="AU12" s="442"/>
      <c r="AV12" s="442"/>
      <c r="AW12" s="442"/>
      <c r="AX12" s="442"/>
      <c r="AY12" s="442"/>
      <c r="AZ12" s="442"/>
    </row>
    <row r="13" spans="1:52" ht="20.100000000000001" customHeight="1" collapsed="1">
      <c r="B13" s="714">
        <v>1</v>
      </c>
      <c r="C13" s="1013"/>
      <c r="D13" s="1014"/>
      <c r="E13" s="1014"/>
      <c r="F13" s="1015"/>
      <c r="G13" s="1016"/>
      <c r="H13" s="1017"/>
      <c r="I13" s="1017"/>
      <c r="J13" s="1017"/>
      <c r="K13" s="1018"/>
      <c r="L13" s="701">
        <f t="shared" ref="L13:R13" si="0">SUM(L14:L23)</f>
        <v>0</v>
      </c>
      <c r="M13" s="702">
        <f t="shared" si="0"/>
        <v>0</v>
      </c>
      <c r="N13" s="703">
        <f t="shared" si="0"/>
        <v>0</v>
      </c>
      <c r="O13" s="703">
        <f t="shared" si="0"/>
        <v>0</v>
      </c>
      <c r="P13" s="702">
        <f t="shared" si="0"/>
        <v>0</v>
      </c>
      <c r="Q13" s="704">
        <f t="shared" si="0"/>
        <v>0</v>
      </c>
      <c r="R13" s="701">
        <f t="shared" si="0"/>
        <v>0</v>
      </c>
      <c r="S13" s="705">
        <v>1</v>
      </c>
      <c r="T13" s="706">
        <f>(S14*T14)+(S15*T15)+(S16*T16)+(S17*T17)+(S18*T18)+(S19*T19)+(S20*T20)+(S21*T21)+(S22*T22)+(S23*T23)</f>
        <v>0</v>
      </c>
      <c r="U13" s="665">
        <f t="shared" ref="U13:U23" si="1">S13*T13*(1+MGKZ)*(1+Gewinn)*(1+Sicherheit)</f>
        <v>0</v>
      </c>
      <c r="V13" s="643">
        <f t="shared" ref="V13:V23" si="2">R13*Fertigung</f>
        <v>0</v>
      </c>
      <c r="W13" s="50">
        <f>L13*$E$6+M13*$M$6+N13*$M$7+O13*$M$8+P13*$E$7+Q13*$M$9+U13+V13</f>
        <v>0</v>
      </c>
      <c r="X13" s="442"/>
      <c r="Y13" s="442"/>
      <c r="Z13" s="442"/>
      <c r="AA13" s="442"/>
      <c r="AB13" s="442"/>
      <c r="AC13" s="442"/>
      <c r="AD13" s="442"/>
      <c r="AE13" s="442"/>
      <c r="AF13" s="442"/>
      <c r="AG13" s="442"/>
      <c r="AH13" s="442"/>
      <c r="AI13" s="442"/>
      <c r="AJ13" s="442"/>
      <c r="AK13" s="442"/>
      <c r="AL13" s="442"/>
      <c r="AM13" s="442"/>
      <c r="AN13" s="442"/>
      <c r="AO13" s="442"/>
      <c r="AP13" s="442"/>
      <c r="AQ13" s="442"/>
      <c r="AR13" s="442"/>
      <c r="AS13" s="442"/>
      <c r="AT13" s="442"/>
      <c r="AU13" s="442"/>
      <c r="AV13" s="442"/>
      <c r="AW13" s="442"/>
      <c r="AX13" s="442"/>
      <c r="AY13" s="442"/>
      <c r="AZ13" s="442"/>
    </row>
    <row r="14" spans="1:52" ht="18" hidden="1" customHeight="1" outlineLevel="1">
      <c r="B14" s="433"/>
      <c r="C14" s="1002"/>
      <c r="D14" s="1003"/>
      <c r="E14" s="1003"/>
      <c r="F14" s="1004"/>
      <c r="G14" s="1005"/>
      <c r="H14" s="1006"/>
      <c r="I14" s="1006"/>
      <c r="J14" s="1006"/>
      <c r="K14" s="1007"/>
      <c r="L14" s="715"/>
      <c r="M14" s="715"/>
      <c r="N14" s="715"/>
      <c r="O14" s="715"/>
      <c r="P14" s="715"/>
      <c r="Q14" s="715"/>
      <c r="R14" s="715"/>
      <c r="S14" s="716"/>
      <c r="T14" s="717"/>
      <c r="U14" s="720">
        <f t="shared" si="1"/>
        <v>0</v>
      </c>
      <c r="V14" s="721">
        <f t="shared" si="2"/>
        <v>0</v>
      </c>
      <c r="W14" s="722">
        <f t="shared" ref="W14:W23" si="3">L14*$E$6+M14*$M$6+N14*$M$7+O14*$M$8+P14*$E$7+Q14*$M$9+U14+V14</f>
        <v>0</v>
      </c>
      <c r="X14" s="442"/>
      <c r="Y14" s="442"/>
      <c r="Z14" s="442"/>
      <c r="AA14" s="442"/>
      <c r="AB14" s="442"/>
      <c r="AC14" s="442"/>
      <c r="AD14" s="442"/>
      <c r="AE14" s="442"/>
      <c r="AF14" s="442"/>
      <c r="AG14" s="442"/>
      <c r="AH14" s="442"/>
      <c r="AI14" s="442"/>
      <c r="AJ14" s="442"/>
      <c r="AK14" s="442"/>
      <c r="AL14" s="442"/>
      <c r="AM14" s="442"/>
      <c r="AN14" s="442"/>
      <c r="AO14" s="442"/>
      <c r="AP14" s="442"/>
      <c r="AQ14" s="442"/>
      <c r="AR14" s="442"/>
      <c r="AS14" s="442"/>
      <c r="AT14" s="442"/>
      <c r="AU14" s="442"/>
      <c r="AV14" s="442"/>
      <c r="AW14" s="442"/>
      <c r="AX14" s="442"/>
      <c r="AY14" s="442"/>
      <c r="AZ14" s="442"/>
    </row>
    <row r="15" spans="1:52" ht="18" hidden="1" customHeight="1" outlineLevel="1">
      <c r="B15" s="434"/>
      <c r="C15" s="1002"/>
      <c r="D15" s="1003"/>
      <c r="E15" s="1003"/>
      <c r="F15" s="1004"/>
      <c r="G15" s="1005"/>
      <c r="H15" s="1006"/>
      <c r="I15" s="1006"/>
      <c r="J15" s="1006"/>
      <c r="K15" s="1007"/>
      <c r="L15" s="715"/>
      <c r="M15" s="715"/>
      <c r="N15" s="715"/>
      <c r="O15" s="715"/>
      <c r="P15" s="715"/>
      <c r="Q15" s="715"/>
      <c r="R15" s="715"/>
      <c r="S15" s="716"/>
      <c r="T15" s="717"/>
      <c r="U15" s="720">
        <f t="shared" si="1"/>
        <v>0</v>
      </c>
      <c r="V15" s="721">
        <f t="shared" si="2"/>
        <v>0</v>
      </c>
      <c r="W15" s="722">
        <f t="shared" si="3"/>
        <v>0</v>
      </c>
      <c r="X15" s="442"/>
      <c r="Y15" s="442"/>
      <c r="Z15" s="442"/>
      <c r="AA15" s="442"/>
      <c r="AB15" s="442"/>
      <c r="AC15" s="442"/>
      <c r="AD15" s="442"/>
      <c r="AE15" s="442"/>
      <c r="AF15" s="442"/>
      <c r="AG15" s="442"/>
      <c r="AH15" s="442"/>
      <c r="AI15" s="442"/>
      <c r="AJ15" s="442"/>
      <c r="AK15" s="442"/>
      <c r="AL15" s="442"/>
      <c r="AM15" s="442"/>
      <c r="AN15" s="442"/>
      <c r="AO15" s="442"/>
      <c r="AP15" s="442"/>
      <c r="AQ15" s="442"/>
      <c r="AR15" s="442"/>
      <c r="AS15" s="442"/>
      <c r="AT15" s="442"/>
      <c r="AU15" s="442"/>
      <c r="AV15" s="442"/>
      <c r="AW15" s="442"/>
      <c r="AX15" s="442"/>
      <c r="AY15" s="442"/>
      <c r="AZ15" s="442"/>
    </row>
    <row r="16" spans="1:52" ht="18" hidden="1" customHeight="1" outlineLevel="1">
      <c r="B16" s="434"/>
      <c r="C16" s="1002"/>
      <c r="D16" s="1003"/>
      <c r="E16" s="1003"/>
      <c r="F16" s="1004"/>
      <c r="G16" s="1005"/>
      <c r="H16" s="1006"/>
      <c r="I16" s="1006"/>
      <c r="J16" s="1006"/>
      <c r="K16" s="1007"/>
      <c r="L16" s="715"/>
      <c r="M16" s="715"/>
      <c r="N16" s="715"/>
      <c r="O16" s="715"/>
      <c r="P16" s="715"/>
      <c r="Q16" s="715"/>
      <c r="R16" s="715"/>
      <c r="S16" s="716"/>
      <c r="T16" s="717"/>
      <c r="U16" s="720">
        <f t="shared" si="1"/>
        <v>0</v>
      </c>
      <c r="V16" s="721">
        <f t="shared" si="2"/>
        <v>0</v>
      </c>
      <c r="W16" s="722">
        <f t="shared" si="3"/>
        <v>0</v>
      </c>
      <c r="X16" s="442"/>
      <c r="Y16" s="442"/>
      <c r="Z16" s="442"/>
      <c r="AA16" s="442"/>
      <c r="AB16" s="442"/>
      <c r="AC16" s="442"/>
      <c r="AD16" s="442"/>
      <c r="AE16" s="442"/>
      <c r="AF16" s="442"/>
      <c r="AG16" s="442"/>
      <c r="AH16" s="442"/>
      <c r="AI16" s="442"/>
      <c r="AJ16" s="442"/>
      <c r="AK16" s="442"/>
      <c r="AL16" s="442"/>
      <c r="AM16" s="442"/>
      <c r="AN16" s="442"/>
      <c r="AO16" s="442"/>
      <c r="AP16" s="442"/>
      <c r="AQ16" s="442"/>
      <c r="AR16" s="442"/>
      <c r="AS16" s="442"/>
      <c r="AT16" s="442"/>
      <c r="AU16" s="442"/>
      <c r="AV16" s="442"/>
      <c r="AW16" s="442"/>
      <c r="AX16" s="442"/>
      <c r="AY16" s="442"/>
      <c r="AZ16" s="442"/>
    </row>
    <row r="17" spans="2:52" ht="18" hidden="1" customHeight="1" outlineLevel="1">
      <c r="B17" s="434"/>
      <c r="C17" s="1002"/>
      <c r="D17" s="1003"/>
      <c r="E17" s="1003"/>
      <c r="F17" s="1004"/>
      <c r="G17" s="1005"/>
      <c r="H17" s="1006"/>
      <c r="I17" s="1006"/>
      <c r="J17" s="1006"/>
      <c r="K17" s="1007"/>
      <c r="L17" s="715"/>
      <c r="M17" s="715"/>
      <c r="N17" s="715"/>
      <c r="O17" s="715"/>
      <c r="P17" s="715"/>
      <c r="Q17" s="715"/>
      <c r="R17" s="715"/>
      <c r="S17" s="716"/>
      <c r="T17" s="717"/>
      <c r="U17" s="720">
        <f t="shared" si="1"/>
        <v>0</v>
      </c>
      <c r="V17" s="721">
        <f t="shared" si="2"/>
        <v>0</v>
      </c>
      <c r="W17" s="722">
        <f t="shared" si="3"/>
        <v>0</v>
      </c>
      <c r="X17" s="442"/>
      <c r="Y17" s="442"/>
      <c r="Z17" s="442"/>
      <c r="AA17" s="442"/>
      <c r="AB17" s="442"/>
      <c r="AC17" s="442"/>
      <c r="AD17" s="442"/>
      <c r="AE17" s="442"/>
      <c r="AF17" s="442"/>
      <c r="AG17" s="442"/>
      <c r="AH17" s="442"/>
      <c r="AI17" s="442"/>
      <c r="AJ17" s="442"/>
      <c r="AK17" s="442"/>
      <c r="AL17" s="442"/>
      <c r="AM17" s="442"/>
      <c r="AN17" s="442"/>
      <c r="AO17" s="442"/>
      <c r="AP17" s="442"/>
      <c r="AQ17" s="442"/>
      <c r="AR17" s="442"/>
      <c r="AS17" s="442"/>
      <c r="AT17" s="442"/>
      <c r="AU17" s="442"/>
      <c r="AV17" s="442"/>
      <c r="AW17" s="442"/>
      <c r="AX17" s="442"/>
      <c r="AY17" s="442"/>
      <c r="AZ17" s="442"/>
    </row>
    <row r="18" spans="2:52" ht="18" hidden="1" customHeight="1" outlineLevel="1">
      <c r="B18" s="434"/>
      <c r="C18" s="1002"/>
      <c r="D18" s="1003"/>
      <c r="E18" s="1003"/>
      <c r="F18" s="1004"/>
      <c r="G18" s="1005"/>
      <c r="H18" s="1006"/>
      <c r="I18" s="1006"/>
      <c r="J18" s="1006"/>
      <c r="K18" s="1007"/>
      <c r="L18" s="715"/>
      <c r="M18" s="715"/>
      <c r="N18" s="715"/>
      <c r="O18" s="715"/>
      <c r="P18" s="715"/>
      <c r="Q18" s="715"/>
      <c r="R18" s="715"/>
      <c r="S18" s="716"/>
      <c r="T18" s="717"/>
      <c r="U18" s="720">
        <f t="shared" si="1"/>
        <v>0</v>
      </c>
      <c r="V18" s="721">
        <f t="shared" si="2"/>
        <v>0</v>
      </c>
      <c r="W18" s="722">
        <f t="shared" si="3"/>
        <v>0</v>
      </c>
      <c r="X18" s="442"/>
      <c r="Y18" s="442"/>
      <c r="Z18" s="442"/>
      <c r="AA18" s="442"/>
      <c r="AB18" s="442"/>
      <c r="AC18" s="442"/>
      <c r="AD18" s="442"/>
      <c r="AE18" s="442"/>
      <c r="AF18" s="442"/>
      <c r="AG18" s="442"/>
      <c r="AH18" s="442"/>
      <c r="AI18" s="442"/>
      <c r="AJ18" s="442"/>
      <c r="AK18" s="442"/>
      <c r="AL18" s="442"/>
      <c r="AM18" s="442"/>
      <c r="AN18" s="442"/>
      <c r="AO18" s="442"/>
      <c r="AP18" s="442"/>
      <c r="AQ18" s="442"/>
      <c r="AR18" s="442"/>
      <c r="AS18" s="442"/>
      <c r="AT18" s="442"/>
      <c r="AU18" s="442"/>
      <c r="AV18" s="442"/>
      <c r="AW18" s="442"/>
      <c r="AX18" s="442"/>
      <c r="AY18" s="442"/>
      <c r="AZ18" s="442"/>
    </row>
    <row r="19" spans="2:52" ht="18" hidden="1" customHeight="1" outlineLevel="1">
      <c r="B19" s="434"/>
      <c r="C19" s="1002"/>
      <c r="D19" s="1003"/>
      <c r="E19" s="1003"/>
      <c r="F19" s="1004"/>
      <c r="G19" s="1005"/>
      <c r="H19" s="1006"/>
      <c r="I19" s="1006"/>
      <c r="J19" s="1006"/>
      <c r="K19" s="1007"/>
      <c r="L19" s="715"/>
      <c r="M19" s="715"/>
      <c r="N19" s="715"/>
      <c r="O19" s="715"/>
      <c r="P19" s="715"/>
      <c r="Q19" s="715"/>
      <c r="R19" s="715"/>
      <c r="S19" s="716"/>
      <c r="T19" s="717"/>
      <c r="U19" s="720">
        <f t="shared" si="1"/>
        <v>0</v>
      </c>
      <c r="V19" s="721">
        <f t="shared" si="2"/>
        <v>0</v>
      </c>
      <c r="W19" s="722">
        <f t="shared" si="3"/>
        <v>0</v>
      </c>
      <c r="X19" s="442"/>
      <c r="Y19" s="442"/>
      <c r="Z19" s="442"/>
      <c r="AA19" s="442"/>
      <c r="AB19" s="442"/>
      <c r="AC19" s="442"/>
      <c r="AD19" s="442"/>
      <c r="AE19" s="442"/>
      <c r="AF19" s="442"/>
      <c r="AG19" s="442"/>
      <c r="AH19" s="442"/>
      <c r="AI19" s="442"/>
      <c r="AJ19" s="442"/>
      <c r="AK19" s="442"/>
      <c r="AL19" s="442"/>
      <c r="AM19" s="442"/>
      <c r="AN19" s="442"/>
      <c r="AO19" s="442"/>
      <c r="AP19" s="442"/>
      <c r="AQ19" s="442"/>
      <c r="AR19" s="442"/>
      <c r="AS19" s="442"/>
      <c r="AT19" s="442"/>
      <c r="AU19" s="442"/>
      <c r="AV19" s="442"/>
      <c r="AW19" s="442"/>
      <c r="AX19" s="442"/>
      <c r="AY19" s="442"/>
      <c r="AZ19" s="442"/>
    </row>
    <row r="20" spans="2:52" ht="18" hidden="1" customHeight="1" outlineLevel="1">
      <c r="B20" s="434"/>
      <c r="C20" s="1002"/>
      <c r="D20" s="1003"/>
      <c r="E20" s="1003"/>
      <c r="F20" s="1004"/>
      <c r="G20" s="1005"/>
      <c r="H20" s="1006"/>
      <c r="I20" s="1006"/>
      <c r="J20" s="1006"/>
      <c r="K20" s="1007"/>
      <c r="L20" s="715"/>
      <c r="M20" s="715"/>
      <c r="N20" s="715"/>
      <c r="O20" s="715"/>
      <c r="P20" s="715"/>
      <c r="Q20" s="715"/>
      <c r="R20" s="715"/>
      <c r="S20" s="716"/>
      <c r="T20" s="717"/>
      <c r="U20" s="720">
        <f t="shared" si="1"/>
        <v>0</v>
      </c>
      <c r="V20" s="721">
        <f t="shared" si="2"/>
        <v>0</v>
      </c>
      <c r="W20" s="722">
        <f t="shared" si="3"/>
        <v>0</v>
      </c>
      <c r="X20" s="442"/>
      <c r="Y20" s="442"/>
      <c r="Z20" s="442"/>
      <c r="AA20" s="442"/>
      <c r="AB20" s="442"/>
      <c r="AC20" s="442"/>
      <c r="AD20" s="442"/>
      <c r="AE20" s="442"/>
      <c r="AF20" s="442"/>
      <c r="AG20" s="442"/>
      <c r="AH20" s="442"/>
      <c r="AI20" s="442"/>
      <c r="AJ20" s="442"/>
      <c r="AK20" s="442"/>
      <c r="AL20" s="442"/>
      <c r="AM20" s="442"/>
      <c r="AN20" s="442"/>
      <c r="AO20" s="442"/>
      <c r="AP20" s="442"/>
      <c r="AQ20" s="442"/>
      <c r="AR20" s="442"/>
      <c r="AS20" s="442"/>
      <c r="AT20" s="442"/>
      <c r="AU20" s="442"/>
      <c r="AV20" s="442"/>
      <c r="AW20" s="442"/>
      <c r="AX20" s="442"/>
      <c r="AY20" s="442"/>
      <c r="AZ20" s="442"/>
    </row>
    <row r="21" spans="2:52" ht="18" hidden="1" customHeight="1" outlineLevel="1">
      <c r="B21" s="434"/>
      <c r="C21" s="1002"/>
      <c r="D21" s="1003"/>
      <c r="E21" s="1003"/>
      <c r="F21" s="1004"/>
      <c r="G21" s="1005"/>
      <c r="H21" s="1006"/>
      <c r="I21" s="1006"/>
      <c r="J21" s="1006"/>
      <c r="K21" s="1007"/>
      <c r="L21" s="715"/>
      <c r="M21" s="715"/>
      <c r="N21" s="715"/>
      <c r="O21" s="715"/>
      <c r="P21" s="715"/>
      <c r="Q21" s="715"/>
      <c r="R21" s="715"/>
      <c r="S21" s="716"/>
      <c r="T21" s="717"/>
      <c r="U21" s="720">
        <f t="shared" si="1"/>
        <v>0</v>
      </c>
      <c r="V21" s="721">
        <f t="shared" si="2"/>
        <v>0</v>
      </c>
      <c r="W21" s="722">
        <f t="shared" si="3"/>
        <v>0</v>
      </c>
      <c r="X21" s="442"/>
      <c r="Y21" s="442"/>
      <c r="Z21" s="442"/>
      <c r="AA21" s="442"/>
      <c r="AB21" s="442"/>
      <c r="AC21" s="442"/>
      <c r="AD21" s="442"/>
      <c r="AE21" s="442"/>
      <c r="AF21" s="442"/>
      <c r="AG21" s="442"/>
      <c r="AH21" s="442"/>
      <c r="AI21" s="442"/>
      <c r="AJ21" s="442"/>
      <c r="AK21" s="442"/>
      <c r="AL21" s="442"/>
      <c r="AM21" s="442"/>
      <c r="AN21" s="442"/>
      <c r="AO21" s="442"/>
      <c r="AP21" s="442"/>
      <c r="AQ21" s="442"/>
      <c r="AR21" s="442"/>
      <c r="AS21" s="442"/>
      <c r="AT21" s="442"/>
      <c r="AU21" s="442"/>
      <c r="AV21" s="442"/>
      <c r="AW21" s="442"/>
      <c r="AX21" s="442"/>
      <c r="AY21" s="442"/>
      <c r="AZ21" s="442"/>
    </row>
    <row r="22" spans="2:52" ht="18" hidden="1" customHeight="1" outlineLevel="1">
      <c r="B22" s="434"/>
      <c r="C22" s="1002"/>
      <c r="D22" s="1003"/>
      <c r="E22" s="1003"/>
      <c r="F22" s="1004"/>
      <c r="G22" s="1005"/>
      <c r="H22" s="1006"/>
      <c r="I22" s="1006"/>
      <c r="J22" s="1006"/>
      <c r="K22" s="1007"/>
      <c r="L22" s="715"/>
      <c r="M22" s="715"/>
      <c r="N22" s="715"/>
      <c r="O22" s="715"/>
      <c r="P22" s="715"/>
      <c r="Q22" s="715"/>
      <c r="R22" s="715"/>
      <c r="S22" s="716"/>
      <c r="T22" s="717"/>
      <c r="U22" s="720">
        <f t="shared" si="1"/>
        <v>0</v>
      </c>
      <c r="V22" s="721">
        <f t="shared" si="2"/>
        <v>0</v>
      </c>
      <c r="W22" s="722">
        <f t="shared" si="3"/>
        <v>0</v>
      </c>
      <c r="X22" s="442"/>
      <c r="Y22" s="442"/>
      <c r="Z22" s="442"/>
      <c r="AA22" s="442"/>
      <c r="AB22" s="442"/>
      <c r="AC22" s="442"/>
      <c r="AD22" s="442"/>
      <c r="AE22" s="442"/>
      <c r="AF22" s="442"/>
      <c r="AG22" s="442"/>
      <c r="AH22" s="442"/>
      <c r="AI22" s="442"/>
      <c r="AJ22" s="442"/>
      <c r="AK22" s="442"/>
      <c r="AL22" s="442"/>
      <c r="AM22" s="442"/>
      <c r="AN22" s="442"/>
      <c r="AO22" s="442"/>
      <c r="AP22" s="442"/>
      <c r="AQ22" s="442"/>
      <c r="AR22" s="442"/>
      <c r="AS22" s="442"/>
      <c r="AT22" s="442"/>
      <c r="AU22" s="442"/>
      <c r="AV22" s="442"/>
      <c r="AW22" s="442"/>
      <c r="AX22" s="442"/>
      <c r="AY22" s="442"/>
      <c r="AZ22" s="442"/>
    </row>
    <row r="23" spans="2:52" ht="18" hidden="1" customHeight="1" outlineLevel="1">
      <c r="B23" s="434"/>
      <c r="C23" s="1002"/>
      <c r="D23" s="1003"/>
      <c r="E23" s="1003"/>
      <c r="F23" s="1004"/>
      <c r="G23" s="1005"/>
      <c r="H23" s="1006"/>
      <c r="I23" s="1006"/>
      <c r="J23" s="1006"/>
      <c r="K23" s="1007"/>
      <c r="L23" s="715"/>
      <c r="M23" s="715"/>
      <c r="N23" s="715"/>
      <c r="O23" s="715"/>
      <c r="P23" s="715"/>
      <c r="Q23" s="715"/>
      <c r="R23" s="715"/>
      <c r="S23" s="716"/>
      <c r="T23" s="717"/>
      <c r="U23" s="720">
        <f t="shared" si="1"/>
        <v>0</v>
      </c>
      <c r="V23" s="721">
        <f t="shared" si="2"/>
        <v>0</v>
      </c>
      <c r="W23" s="722">
        <f t="shared" si="3"/>
        <v>0</v>
      </c>
      <c r="X23" s="442"/>
      <c r="Y23" s="442"/>
      <c r="Z23" s="442"/>
      <c r="AA23" s="442"/>
      <c r="AB23" s="442"/>
      <c r="AC23" s="442"/>
      <c r="AD23" s="442"/>
      <c r="AE23" s="442"/>
      <c r="AF23" s="442"/>
      <c r="AG23" s="442"/>
      <c r="AH23" s="442"/>
      <c r="AI23" s="442"/>
      <c r="AJ23" s="442"/>
      <c r="AK23" s="442"/>
      <c r="AL23" s="442"/>
      <c r="AM23" s="442"/>
      <c r="AN23" s="442"/>
      <c r="AO23" s="442"/>
      <c r="AP23" s="442"/>
      <c r="AQ23" s="442"/>
      <c r="AR23" s="442"/>
      <c r="AS23" s="442"/>
      <c r="AT23" s="442"/>
      <c r="AU23" s="442"/>
      <c r="AV23" s="442"/>
      <c r="AW23" s="442"/>
      <c r="AX23" s="442"/>
      <c r="AY23" s="442"/>
      <c r="AZ23" s="442"/>
    </row>
    <row r="24" spans="2:52" ht="9.9499999999999993" hidden="1" customHeight="1" outlineLevel="1">
      <c r="B24" s="435"/>
      <c r="C24" s="437"/>
      <c r="D24" s="437"/>
      <c r="E24" s="437"/>
      <c r="F24" s="437"/>
      <c r="G24" s="436"/>
      <c r="H24" s="436"/>
      <c r="I24" s="436"/>
      <c r="J24" s="436"/>
      <c r="K24" s="436"/>
      <c r="L24" s="707"/>
      <c r="M24" s="707"/>
      <c r="N24" s="707"/>
      <c r="O24" s="707"/>
      <c r="P24" s="707"/>
      <c r="Q24" s="707"/>
      <c r="R24" s="707"/>
      <c r="S24" s="438"/>
      <c r="T24" s="439"/>
      <c r="U24" s="439"/>
      <c r="V24" s="439"/>
      <c r="W24" s="431"/>
      <c r="X24" s="442"/>
      <c r="Y24" s="442"/>
      <c r="Z24" s="442"/>
      <c r="AA24" s="442"/>
      <c r="AB24" s="442"/>
      <c r="AC24" s="442"/>
      <c r="AD24" s="442"/>
      <c r="AE24" s="442"/>
      <c r="AF24" s="442"/>
      <c r="AG24" s="442"/>
      <c r="AH24" s="442"/>
      <c r="AI24" s="442"/>
      <c r="AJ24" s="442"/>
      <c r="AK24" s="442"/>
      <c r="AL24" s="442"/>
      <c r="AM24" s="442"/>
      <c r="AN24" s="442"/>
      <c r="AO24" s="442"/>
      <c r="AP24" s="442"/>
      <c r="AQ24" s="442"/>
      <c r="AR24" s="442"/>
      <c r="AS24" s="442"/>
      <c r="AT24" s="442"/>
      <c r="AU24" s="442"/>
      <c r="AV24" s="442"/>
      <c r="AW24" s="442"/>
      <c r="AX24" s="442"/>
      <c r="AY24" s="442"/>
      <c r="AZ24" s="442"/>
    </row>
    <row r="25" spans="2:52" ht="20.100000000000001" customHeight="1" collapsed="1">
      <c r="B25" s="714">
        <f>B13+1</f>
        <v>2</v>
      </c>
      <c r="C25" s="1013"/>
      <c r="D25" s="1014"/>
      <c r="E25" s="1014"/>
      <c r="F25" s="1015"/>
      <c r="G25" s="1016"/>
      <c r="H25" s="1017"/>
      <c r="I25" s="1017"/>
      <c r="J25" s="1017"/>
      <c r="K25" s="1018"/>
      <c r="L25" s="701">
        <f t="shared" ref="L25:R25" si="4">SUM(L26:L35)</f>
        <v>0</v>
      </c>
      <c r="M25" s="702">
        <f t="shared" si="4"/>
        <v>0</v>
      </c>
      <c r="N25" s="703">
        <f t="shared" si="4"/>
        <v>0</v>
      </c>
      <c r="O25" s="703">
        <f t="shared" si="4"/>
        <v>0</v>
      </c>
      <c r="P25" s="702">
        <f t="shared" si="4"/>
        <v>0</v>
      </c>
      <c r="Q25" s="704">
        <f t="shared" si="4"/>
        <v>0</v>
      </c>
      <c r="R25" s="701">
        <f t="shared" si="4"/>
        <v>0</v>
      </c>
      <c r="S25" s="705">
        <v>1</v>
      </c>
      <c r="T25" s="706">
        <f>(S26*T26)+(S27*T27)+(S28*T28)+(S29*T29)+(S30*T30)+(S31*T31)+(S32*T32)+(S33*T33)+(S34*T34)+(S35*T35)</f>
        <v>0</v>
      </c>
      <c r="U25" s="665">
        <f t="shared" ref="U25:U35" si="5">S25*T25*(1+MGKZ)*(1+Gewinn)*(1+Sicherheit)</f>
        <v>0</v>
      </c>
      <c r="V25" s="643">
        <f t="shared" ref="V25:V35" si="6">R25*Fertigung</f>
        <v>0</v>
      </c>
      <c r="W25" s="50">
        <f t="shared" ref="W25:W35" si="7">L25*$E$6+M25*$M$6+N25*$M$7+O25*$M$8+P25*$E$7+Q25*$M$9+U25+V25</f>
        <v>0</v>
      </c>
      <c r="X25" s="442"/>
      <c r="Y25" s="442"/>
      <c r="Z25" s="442"/>
      <c r="AA25" s="442"/>
      <c r="AB25" s="442"/>
      <c r="AC25" s="442"/>
      <c r="AD25" s="442"/>
      <c r="AE25" s="442"/>
      <c r="AF25" s="442"/>
      <c r="AG25" s="442"/>
      <c r="AH25" s="442"/>
      <c r="AI25" s="442"/>
      <c r="AJ25" s="442"/>
      <c r="AK25" s="442"/>
      <c r="AL25" s="442"/>
      <c r="AM25" s="442"/>
      <c r="AN25" s="442"/>
      <c r="AO25" s="442"/>
      <c r="AP25" s="442"/>
      <c r="AQ25" s="442"/>
      <c r="AR25" s="442"/>
      <c r="AS25" s="442"/>
      <c r="AT25" s="442"/>
      <c r="AU25" s="442"/>
      <c r="AV25" s="442"/>
      <c r="AW25" s="442"/>
      <c r="AX25" s="442"/>
      <c r="AY25" s="442"/>
      <c r="AZ25" s="442"/>
    </row>
    <row r="26" spans="2:52" ht="18" hidden="1" customHeight="1" outlineLevel="1">
      <c r="B26" s="433"/>
      <c r="C26" s="1002"/>
      <c r="D26" s="1003"/>
      <c r="E26" s="1003"/>
      <c r="F26" s="1004"/>
      <c r="G26" s="1005"/>
      <c r="H26" s="1006"/>
      <c r="I26" s="1006"/>
      <c r="J26" s="1006"/>
      <c r="K26" s="1007"/>
      <c r="L26" s="715"/>
      <c r="M26" s="715"/>
      <c r="N26" s="715"/>
      <c r="O26" s="715"/>
      <c r="P26" s="715"/>
      <c r="Q26" s="715"/>
      <c r="R26" s="715"/>
      <c r="S26" s="716"/>
      <c r="T26" s="717"/>
      <c r="U26" s="720">
        <f t="shared" si="5"/>
        <v>0</v>
      </c>
      <c r="V26" s="721">
        <f t="shared" si="6"/>
        <v>0</v>
      </c>
      <c r="W26" s="722">
        <f t="shared" si="7"/>
        <v>0</v>
      </c>
      <c r="X26" s="442"/>
      <c r="Y26" s="442"/>
      <c r="Z26" s="442"/>
      <c r="AA26" s="442"/>
      <c r="AB26" s="442"/>
      <c r="AC26" s="442"/>
      <c r="AD26" s="442"/>
      <c r="AE26" s="442"/>
      <c r="AF26" s="442"/>
      <c r="AG26" s="442"/>
      <c r="AH26" s="442"/>
      <c r="AI26" s="442"/>
      <c r="AJ26" s="442"/>
      <c r="AK26" s="442"/>
      <c r="AL26" s="442"/>
      <c r="AM26" s="442"/>
      <c r="AN26" s="442"/>
      <c r="AO26" s="442"/>
      <c r="AP26" s="442"/>
      <c r="AQ26" s="442"/>
      <c r="AR26" s="442"/>
      <c r="AS26" s="442"/>
      <c r="AT26" s="442"/>
      <c r="AU26" s="442"/>
      <c r="AV26" s="442"/>
      <c r="AW26" s="442"/>
      <c r="AX26" s="442"/>
      <c r="AY26" s="442"/>
      <c r="AZ26" s="442"/>
    </row>
    <row r="27" spans="2:52" ht="18" hidden="1" customHeight="1" outlineLevel="1">
      <c r="B27" s="434"/>
      <c r="C27" s="1002"/>
      <c r="D27" s="1003"/>
      <c r="E27" s="1003"/>
      <c r="F27" s="1004"/>
      <c r="G27" s="1005"/>
      <c r="H27" s="1006"/>
      <c r="I27" s="1006"/>
      <c r="J27" s="1006"/>
      <c r="K27" s="1007"/>
      <c r="L27" s="715"/>
      <c r="M27" s="715"/>
      <c r="N27" s="715"/>
      <c r="O27" s="715"/>
      <c r="P27" s="715"/>
      <c r="Q27" s="715"/>
      <c r="R27" s="715"/>
      <c r="S27" s="716"/>
      <c r="T27" s="717"/>
      <c r="U27" s="720">
        <f t="shared" si="5"/>
        <v>0</v>
      </c>
      <c r="V27" s="721">
        <f t="shared" si="6"/>
        <v>0</v>
      </c>
      <c r="W27" s="722">
        <f t="shared" si="7"/>
        <v>0</v>
      </c>
      <c r="X27" s="442"/>
      <c r="Y27" s="442"/>
      <c r="Z27" s="442"/>
      <c r="AA27" s="442"/>
      <c r="AB27" s="442"/>
      <c r="AC27" s="442"/>
      <c r="AD27" s="442"/>
      <c r="AE27" s="442"/>
      <c r="AF27" s="442"/>
      <c r="AG27" s="442"/>
      <c r="AH27" s="442"/>
      <c r="AI27" s="442"/>
      <c r="AJ27" s="442"/>
      <c r="AK27" s="442"/>
      <c r="AL27" s="442"/>
      <c r="AM27" s="442"/>
      <c r="AN27" s="442"/>
      <c r="AO27" s="442"/>
      <c r="AP27" s="442"/>
      <c r="AQ27" s="442"/>
      <c r="AR27" s="442"/>
      <c r="AS27" s="442"/>
      <c r="AT27" s="442"/>
      <c r="AU27" s="442"/>
      <c r="AV27" s="442"/>
      <c r="AW27" s="442"/>
      <c r="AX27" s="442"/>
      <c r="AY27" s="442"/>
      <c r="AZ27" s="442"/>
    </row>
    <row r="28" spans="2:52" ht="18" hidden="1" customHeight="1" outlineLevel="1">
      <c r="B28" s="434"/>
      <c r="C28" s="1002"/>
      <c r="D28" s="1003"/>
      <c r="E28" s="1003"/>
      <c r="F28" s="1004"/>
      <c r="G28" s="1005"/>
      <c r="H28" s="1006"/>
      <c r="I28" s="1006"/>
      <c r="J28" s="1006"/>
      <c r="K28" s="1007"/>
      <c r="L28" s="715"/>
      <c r="M28" s="715"/>
      <c r="N28" s="715"/>
      <c r="O28" s="715"/>
      <c r="P28" s="715"/>
      <c r="Q28" s="715"/>
      <c r="R28" s="715"/>
      <c r="S28" s="716"/>
      <c r="T28" s="717"/>
      <c r="U28" s="720">
        <f t="shared" si="5"/>
        <v>0</v>
      </c>
      <c r="V28" s="721">
        <f t="shared" si="6"/>
        <v>0</v>
      </c>
      <c r="W28" s="722">
        <f t="shared" si="7"/>
        <v>0</v>
      </c>
      <c r="X28" s="442"/>
      <c r="Y28" s="442"/>
      <c r="Z28" s="442"/>
      <c r="AA28" s="442"/>
      <c r="AB28" s="442"/>
      <c r="AC28" s="442"/>
      <c r="AD28" s="442"/>
      <c r="AE28" s="442"/>
      <c r="AF28" s="442"/>
      <c r="AG28" s="442"/>
      <c r="AH28" s="442"/>
      <c r="AI28" s="442"/>
      <c r="AJ28" s="442"/>
      <c r="AK28" s="442"/>
      <c r="AL28" s="442"/>
      <c r="AM28" s="442"/>
      <c r="AN28" s="442"/>
      <c r="AO28" s="442"/>
      <c r="AP28" s="442"/>
      <c r="AQ28" s="442"/>
      <c r="AR28" s="442"/>
      <c r="AS28" s="442"/>
      <c r="AT28" s="442"/>
      <c r="AU28" s="442"/>
      <c r="AV28" s="442"/>
      <c r="AW28" s="442"/>
      <c r="AX28" s="442"/>
      <c r="AY28" s="442"/>
      <c r="AZ28" s="442"/>
    </row>
    <row r="29" spans="2:52" ht="18" hidden="1" customHeight="1" outlineLevel="1">
      <c r="B29" s="434"/>
      <c r="C29" s="1002"/>
      <c r="D29" s="1003"/>
      <c r="E29" s="1003"/>
      <c r="F29" s="1004"/>
      <c r="G29" s="1005"/>
      <c r="H29" s="1006"/>
      <c r="I29" s="1006"/>
      <c r="J29" s="1006"/>
      <c r="K29" s="1007"/>
      <c r="L29" s="715"/>
      <c r="M29" s="715"/>
      <c r="N29" s="715"/>
      <c r="O29" s="715"/>
      <c r="P29" s="715"/>
      <c r="Q29" s="715"/>
      <c r="R29" s="715"/>
      <c r="S29" s="716"/>
      <c r="T29" s="717"/>
      <c r="U29" s="720">
        <f t="shared" si="5"/>
        <v>0</v>
      </c>
      <c r="V29" s="721">
        <f t="shared" si="6"/>
        <v>0</v>
      </c>
      <c r="W29" s="722">
        <f t="shared" si="7"/>
        <v>0</v>
      </c>
      <c r="X29" s="442"/>
      <c r="Y29" s="442"/>
      <c r="Z29" s="442"/>
      <c r="AA29" s="442"/>
      <c r="AB29" s="442"/>
      <c r="AC29" s="442"/>
      <c r="AD29" s="442"/>
      <c r="AE29" s="442"/>
      <c r="AF29" s="442"/>
      <c r="AG29" s="442"/>
      <c r="AH29" s="442"/>
      <c r="AI29" s="442"/>
      <c r="AJ29" s="442"/>
      <c r="AK29" s="442"/>
      <c r="AL29" s="442"/>
      <c r="AM29" s="442"/>
      <c r="AN29" s="442"/>
      <c r="AO29" s="442"/>
      <c r="AP29" s="442"/>
      <c r="AQ29" s="442"/>
      <c r="AR29" s="442"/>
      <c r="AS29" s="442"/>
      <c r="AT29" s="442"/>
      <c r="AU29" s="442"/>
      <c r="AV29" s="442"/>
      <c r="AW29" s="442"/>
      <c r="AX29" s="442"/>
      <c r="AY29" s="442"/>
      <c r="AZ29" s="442"/>
    </row>
    <row r="30" spans="2:52" ht="18" hidden="1" customHeight="1" outlineLevel="1">
      <c r="B30" s="434"/>
      <c r="C30" s="1002"/>
      <c r="D30" s="1003"/>
      <c r="E30" s="1003"/>
      <c r="F30" s="1004"/>
      <c r="G30" s="1005"/>
      <c r="H30" s="1006"/>
      <c r="I30" s="1006"/>
      <c r="J30" s="1006"/>
      <c r="K30" s="1007"/>
      <c r="L30" s="715"/>
      <c r="M30" s="715"/>
      <c r="N30" s="715"/>
      <c r="O30" s="715"/>
      <c r="P30" s="715"/>
      <c r="Q30" s="715"/>
      <c r="R30" s="715"/>
      <c r="S30" s="716"/>
      <c r="T30" s="717"/>
      <c r="U30" s="720">
        <f t="shared" si="5"/>
        <v>0</v>
      </c>
      <c r="V30" s="721">
        <f t="shared" si="6"/>
        <v>0</v>
      </c>
      <c r="W30" s="722">
        <f t="shared" si="7"/>
        <v>0</v>
      </c>
      <c r="X30" s="442"/>
      <c r="Y30" s="442"/>
      <c r="Z30" s="442"/>
      <c r="AA30" s="442"/>
      <c r="AB30" s="442"/>
      <c r="AC30" s="442"/>
      <c r="AD30" s="442"/>
      <c r="AE30" s="442"/>
      <c r="AF30" s="442"/>
      <c r="AG30" s="442"/>
      <c r="AH30" s="442"/>
      <c r="AI30" s="442"/>
      <c r="AJ30" s="442"/>
      <c r="AK30" s="442"/>
      <c r="AL30" s="442"/>
      <c r="AM30" s="442"/>
      <c r="AN30" s="442"/>
      <c r="AO30" s="442"/>
      <c r="AP30" s="442"/>
      <c r="AQ30" s="442"/>
      <c r="AR30" s="442"/>
      <c r="AS30" s="442"/>
      <c r="AT30" s="442"/>
      <c r="AU30" s="442"/>
      <c r="AV30" s="442"/>
      <c r="AW30" s="442"/>
      <c r="AX30" s="442"/>
      <c r="AY30" s="442"/>
      <c r="AZ30" s="442"/>
    </row>
    <row r="31" spans="2:52" ht="18" hidden="1" customHeight="1" outlineLevel="1">
      <c r="B31" s="434"/>
      <c r="C31" s="1002"/>
      <c r="D31" s="1003"/>
      <c r="E31" s="1003"/>
      <c r="F31" s="1004"/>
      <c r="G31" s="1005"/>
      <c r="H31" s="1006"/>
      <c r="I31" s="1006"/>
      <c r="J31" s="1006"/>
      <c r="K31" s="1007"/>
      <c r="L31" s="715"/>
      <c r="M31" s="715"/>
      <c r="N31" s="715"/>
      <c r="O31" s="715"/>
      <c r="P31" s="715"/>
      <c r="Q31" s="715"/>
      <c r="R31" s="715"/>
      <c r="S31" s="716"/>
      <c r="T31" s="717"/>
      <c r="U31" s="720">
        <f t="shared" si="5"/>
        <v>0</v>
      </c>
      <c r="V31" s="721">
        <f t="shared" si="6"/>
        <v>0</v>
      </c>
      <c r="W31" s="722">
        <f t="shared" si="7"/>
        <v>0</v>
      </c>
      <c r="X31" s="442"/>
      <c r="Y31" s="442"/>
      <c r="Z31" s="442"/>
      <c r="AA31" s="442"/>
      <c r="AB31" s="442"/>
      <c r="AC31" s="442"/>
      <c r="AD31" s="442"/>
      <c r="AE31" s="442"/>
      <c r="AF31" s="442"/>
      <c r="AG31" s="442"/>
      <c r="AH31" s="442"/>
      <c r="AI31" s="442"/>
      <c r="AJ31" s="442"/>
      <c r="AK31" s="442"/>
      <c r="AL31" s="442"/>
      <c r="AM31" s="442"/>
      <c r="AN31" s="442"/>
      <c r="AO31" s="442"/>
      <c r="AP31" s="442"/>
      <c r="AQ31" s="442"/>
      <c r="AR31" s="442"/>
      <c r="AS31" s="442"/>
      <c r="AT31" s="442"/>
      <c r="AU31" s="442"/>
      <c r="AV31" s="442"/>
      <c r="AW31" s="442"/>
      <c r="AX31" s="442"/>
      <c r="AY31" s="442"/>
      <c r="AZ31" s="442"/>
    </row>
    <row r="32" spans="2:52" ht="18" hidden="1" customHeight="1" outlineLevel="1">
      <c r="B32" s="434"/>
      <c r="C32" s="1002"/>
      <c r="D32" s="1003"/>
      <c r="E32" s="1003"/>
      <c r="F32" s="1004"/>
      <c r="G32" s="1005"/>
      <c r="H32" s="1006"/>
      <c r="I32" s="1006"/>
      <c r="J32" s="1006"/>
      <c r="K32" s="1007"/>
      <c r="L32" s="715"/>
      <c r="M32" s="715"/>
      <c r="N32" s="715"/>
      <c r="O32" s="715"/>
      <c r="P32" s="715"/>
      <c r="Q32" s="715"/>
      <c r="R32" s="715"/>
      <c r="S32" s="716"/>
      <c r="T32" s="717"/>
      <c r="U32" s="720">
        <f t="shared" si="5"/>
        <v>0</v>
      </c>
      <c r="V32" s="721">
        <f t="shared" si="6"/>
        <v>0</v>
      </c>
      <c r="W32" s="722">
        <f t="shared" si="7"/>
        <v>0</v>
      </c>
      <c r="X32" s="442"/>
      <c r="Y32" s="442"/>
      <c r="Z32" s="442"/>
      <c r="AA32" s="442"/>
      <c r="AB32" s="442"/>
      <c r="AC32" s="442"/>
      <c r="AD32" s="442"/>
      <c r="AE32" s="442"/>
      <c r="AF32" s="442"/>
      <c r="AG32" s="442"/>
      <c r="AH32" s="442"/>
      <c r="AI32" s="442"/>
      <c r="AJ32" s="442"/>
      <c r="AK32" s="442"/>
      <c r="AL32" s="442"/>
      <c r="AM32" s="442"/>
      <c r="AN32" s="442"/>
      <c r="AO32" s="442"/>
      <c r="AP32" s="442"/>
      <c r="AQ32" s="442"/>
      <c r="AR32" s="442"/>
      <c r="AS32" s="442"/>
      <c r="AT32" s="442"/>
      <c r="AU32" s="442"/>
      <c r="AV32" s="442"/>
      <c r="AW32" s="442"/>
      <c r="AX32" s="442"/>
      <c r="AY32" s="442"/>
      <c r="AZ32" s="442"/>
    </row>
    <row r="33" spans="2:52" ht="18" hidden="1" customHeight="1" outlineLevel="1">
      <c r="B33" s="434"/>
      <c r="C33" s="1002"/>
      <c r="D33" s="1003"/>
      <c r="E33" s="1003"/>
      <c r="F33" s="1004"/>
      <c r="G33" s="1005"/>
      <c r="H33" s="1006"/>
      <c r="I33" s="1006"/>
      <c r="J33" s="1006"/>
      <c r="K33" s="1007"/>
      <c r="L33" s="715"/>
      <c r="M33" s="715"/>
      <c r="N33" s="715"/>
      <c r="O33" s="715"/>
      <c r="P33" s="715"/>
      <c r="Q33" s="715"/>
      <c r="R33" s="715"/>
      <c r="S33" s="716"/>
      <c r="T33" s="717"/>
      <c r="U33" s="720">
        <f t="shared" si="5"/>
        <v>0</v>
      </c>
      <c r="V33" s="721">
        <f t="shared" si="6"/>
        <v>0</v>
      </c>
      <c r="W33" s="722">
        <f t="shared" si="7"/>
        <v>0</v>
      </c>
      <c r="X33" s="442"/>
      <c r="Y33" s="442"/>
      <c r="Z33" s="442"/>
      <c r="AA33" s="442"/>
      <c r="AB33" s="442"/>
      <c r="AC33" s="442"/>
      <c r="AD33" s="442"/>
      <c r="AE33" s="442"/>
      <c r="AF33" s="442"/>
      <c r="AG33" s="442"/>
      <c r="AH33" s="442"/>
      <c r="AI33" s="442"/>
      <c r="AJ33" s="442"/>
      <c r="AK33" s="442"/>
      <c r="AL33" s="442"/>
      <c r="AM33" s="442"/>
      <c r="AN33" s="442"/>
      <c r="AO33" s="442"/>
      <c r="AP33" s="442"/>
      <c r="AQ33" s="442"/>
      <c r="AR33" s="442"/>
      <c r="AS33" s="442"/>
      <c r="AT33" s="442"/>
      <c r="AU33" s="442"/>
      <c r="AV33" s="442"/>
      <c r="AW33" s="442"/>
      <c r="AX33" s="442"/>
      <c r="AY33" s="442"/>
      <c r="AZ33" s="442"/>
    </row>
    <row r="34" spans="2:52" ht="18" hidden="1" customHeight="1" outlineLevel="1">
      <c r="B34" s="434"/>
      <c r="C34" s="1002"/>
      <c r="D34" s="1003"/>
      <c r="E34" s="1003"/>
      <c r="F34" s="1004"/>
      <c r="G34" s="1005"/>
      <c r="H34" s="1006"/>
      <c r="I34" s="1006"/>
      <c r="J34" s="1006"/>
      <c r="K34" s="1007"/>
      <c r="L34" s="715"/>
      <c r="M34" s="715"/>
      <c r="N34" s="715"/>
      <c r="O34" s="715"/>
      <c r="P34" s="715"/>
      <c r="Q34" s="715"/>
      <c r="R34" s="715"/>
      <c r="S34" s="716"/>
      <c r="T34" s="717"/>
      <c r="U34" s="720">
        <f t="shared" si="5"/>
        <v>0</v>
      </c>
      <c r="V34" s="721">
        <f t="shared" si="6"/>
        <v>0</v>
      </c>
      <c r="W34" s="722">
        <f t="shared" si="7"/>
        <v>0</v>
      </c>
      <c r="X34" s="442"/>
      <c r="Y34" s="442"/>
      <c r="Z34" s="442"/>
      <c r="AA34" s="442"/>
      <c r="AB34" s="442"/>
      <c r="AC34" s="442"/>
      <c r="AD34" s="442"/>
      <c r="AE34" s="442"/>
      <c r="AF34" s="442"/>
      <c r="AG34" s="442"/>
      <c r="AH34" s="442"/>
      <c r="AI34" s="442"/>
      <c r="AJ34" s="442"/>
      <c r="AK34" s="442"/>
      <c r="AL34" s="442"/>
      <c r="AM34" s="442"/>
      <c r="AN34" s="442"/>
      <c r="AO34" s="442"/>
      <c r="AP34" s="442"/>
      <c r="AQ34" s="442"/>
      <c r="AR34" s="442"/>
      <c r="AS34" s="442"/>
      <c r="AT34" s="442"/>
      <c r="AU34" s="442"/>
      <c r="AV34" s="442"/>
      <c r="AW34" s="442"/>
      <c r="AX34" s="442"/>
      <c r="AY34" s="442"/>
      <c r="AZ34" s="442"/>
    </row>
    <row r="35" spans="2:52" ht="18" hidden="1" customHeight="1" outlineLevel="1">
      <c r="B35" s="434"/>
      <c r="C35" s="1002"/>
      <c r="D35" s="1003"/>
      <c r="E35" s="1003"/>
      <c r="F35" s="1004"/>
      <c r="G35" s="1005"/>
      <c r="H35" s="1006"/>
      <c r="I35" s="1006"/>
      <c r="J35" s="1006"/>
      <c r="K35" s="1007"/>
      <c r="L35" s="715"/>
      <c r="M35" s="715"/>
      <c r="N35" s="715"/>
      <c r="O35" s="715"/>
      <c r="P35" s="715"/>
      <c r="Q35" s="715"/>
      <c r="R35" s="715"/>
      <c r="S35" s="716"/>
      <c r="T35" s="717"/>
      <c r="U35" s="720">
        <f t="shared" si="5"/>
        <v>0</v>
      </c>
      <c r="V35" s="721">
        <f t="shared" si="6"/>
        <v>0</v>
      </c>
      <c r="W35" s="722">
        <f t="shared" si="7"/>
        <v>0</v>
      </c>
      <c r="X35" s="442"/>
      <c r="Y35" s="442"/>
      <c r="Z35" s="442"/>
      <c r="AA35" s="442"/>
      <c r="AB35" s="442"/>
      <c r="AC35" s="442"/>
      <c r="AD35" s="442"/>
      <c r="AE35" s="442"/>
      <c r="AF35" s="442"/>
      <c r="AG35" s="442"/>
      <c r="AH35" s="442"/>
      <c r="AI35" s="442"/>
      <c r="AJ35" s="442"/>
      <c r="AK35" s="442"/>
      <c r="AL35" s="442"/>
      <c r="AM35" s="442"/>
      <c r="AN35" s="442"/>
      <c r="AO35" s="442"/>
      <c r="AP35" s="442"/>
      <c r="AQ35" s="442"/>
      <c r="AR35" s="442"/>
      <c r="AS35" s="442"/>
      <c r="AT35" s="442"/>
      <c r="AU35" s="442"/>
      <c r="AV35" s="442"/>
      <c r="AW35" s="442"/>
      <c r="AX35" s="442"/>
      <c r="AY35" s="442"/>
      <c r="AZ35" s="442"/>
    </row>
    <row r="36" spans="2:52" ht="9.9499999999999993" hidden="1" customHeight="1" outlineLevel="1">
      <c r="B36" s="435"/>
      <c r="C36" s="437"/>
      <c r="D36" s="437"/>
      <c r="E36" s="437"/>
      <c r="F36" s="437"/>
      <c r="G36" s="436"/>
      <c r="H36" s="436"/>
      <c r="I36" s="436"/>
      <c r="J36" s="436"/>
      <c r="K36" s="436"/>
      <c r="L36" s="438"/>
      <c r="M36" s="438"/>
      <c r="N36" s="438"/>
      <c r="O36" s="438"/>
      <c r="P36" s="438"/>
      <c r="Q36" s="438"/>
      <c r="R36" s="438"/>
      <c r="S36" s="438"/>
      <c r="T36" s="439"/>
      <c r="U36" s="439"/>
      <c r="V36" s="439"/>
      <c r="W36" s="431"/>
      <c r="X36" s="442"/>
      <c r="Y36" s="442"/>
      <c r="Z36" s="442"/>
      <c r="AA36" s="442"/>
      <c r="AB36" s="442"/>
      <c r="AC36" s="442"/>
      <c r="AD36" s="442"/>
      <c r="AE36" s="442"/>
      <c r="AF36" s="442"/>
      <c r="AG36" s="442"/>
      <c r="AH36" s="442"/>
      <c r="AI36" s="442"/>
      <c r="AJ36" s="442"/>
      <c r="AK36" s="442"/>
      <c r="AL36" s="442"/>
      <c r="AM36" s="442"/>
      <c r="AN36" s="442"/>
      <c r="AO36" s="442"/>
      <c r="AP36" s="442"/>
      <c r="AQ36" s="442"/>
      <c r="AR36" s="442"/>
      <c r="AS36" s="442"/>
      <c r="AT36" s="442"/>
      <c r="AU36" s="442"/>
      <c r="AV36" s="442"/>
      <c r="AW36" s="442"/>
      <c r="AX36" s="442"/>
      <c r="AY36" s="442"/>
      <c r="AZ36" s="442"/>
    </row>
    <row r="37" spans="2:52" ht="20.100000000000001" customHeight="1" collapsed="1">
      <c r="B37" s="714">
        <f>B25+1</f>
        <v>3</v>
      </c>
      <c r="C37" s="1013"/>
      <c r="D37" s="1014"/>
      <c r="E37" s="1014"/>
      <c r="F37" s="1015"/>
      <c r="G37" s="1016"/>
      <c r="H37" s="1017"/>
      <c r="I37" s="1017"/>
      <c r="J37" s="1017"/>
      <c r="K37" s="1018"/>
      <c r="L37" s="701">
        <f t="shared" ref="L37:R37" si="8">SUM(L38:L47)</f>
        <v>0</v>
      </c>
      <c r="M37" s="702">
        <f t="shared" si="8"/>
        <v>0</v>
      </c>
      <c r="N37" s="703">
        <f t="shared" si="8"/>
        <v>0</v>
      </c>
      <c r="O37" s="703">
        <f t="shared" si="8"/>
        <v>0</v>
      </c>
      <c r="P37" s="702">
        <f t="shared" si="8"/>
        <v>0</v>
      </c>
      <c r="Q37" s="704">
        <f t="shared" si="8"/>
        <v>0</v>
      </c>
      <c r="R37" s="701">
        <f t="shared" si="8"/>
        <v>0</v>
      </c>
      <c r="S37" s="705">
        <v>1</v>
      </c>
      <c r="T37" s="706">
        <f>(S38*T38)+(S39*T39)+(S40*T40)+(S41*T41)+(S42*T42)+(S43*T43)+(S44*T44)+(S45*T45)+(S46*T46)+(S47*T47)</f>
        <v>0</v>
      </c>
      <c r="U37" s="665">
        <f t="shared" ref="U37:U47" si="9">S37*T37*(1+MGKZ)*(1+Gewinn)*(1+Sicherheit)</f>
        <v>0</v>
      </c>
      <c r="V37" s="643">
        <f t="shared" ref="V37:V47" si="10">R37*Fertigung</f>
        <v>0</v>
      </c>
      <c r="W37" s="50">
        <f t="shared" ref="W37:W47" si="11">L37*$E$6+M37*$M$6+N37*$M$7+O37*$M$8+P37*$E$7+Q37*$M$9+U37+V37</f>
        <v>0</v>
      </c>
      <c r="X37" s="442"/>
      <c r="Y37" s="442"/>
      <c r="Z37" s="442"/>
      <c r="AA37" s="442"/>
      <c r="AB37" s="442"/>
      <c r="AC37" s="442"/>
      <c r="AD37" s="442"/>
      <c r="AE37" s="442"/>
      <c r="AF37" s="442"/>
      <c r="AG37" s="442"/>
      <c r="AH37" s="442"/>
      <c r="AI37" s="442"/>
      <c r="AJ37" s="442"/>
      <c r="AK37" s="442"/>
      <c r="AL37" s="442"/>
      <c r="AM37" s="442"/>
      <c r="AN37" s="442"/>
      <c r="AO37" s="442"/>
      <c r="AP37" s="442"/>
      <c r="AQ37" s="442"/>
      <c r="AR37" s="442"/>
      <c r="AS37" s="442"/>
      <c r="AT37" s="442"/>
      <c r="AU37" s="442"/>
      <c r="AV37" s="442"/>
      <c r="AW37" s="442"/>
      <c r="AX37" s="442"/>
      <c r="AY37" s="442"/>
      <c r="AZ37" s="442"/>
    </row>
    <row r="38" spans="2:52" ht="20.100000000000001" hidden="1" customHeight="1" outlineLevel="1">
      <c r="B38" s="433"/>
      <c r="C38" s="1002"/>
      <c r="D38" s="1003"/>
      <c r="E38" s="1003"/>
      <c r="F38" s="1004"/>
      <c r="G38" s="1005"/>
      <c r="H38" s="1006"/>
      <c r="I38" s="1006"/>
      <c r="J38" s="1006"/>
      <c r="K38" s="1007"/>
      <c r="L38" s="715"/>
      <c r="M38" s="715"/>
      <c r="N38" s="715"/>
      <c r="O38" s="715"/>
      <c r="P38" s="715"/>
      <c r="Q38" s="715"/>
      <c r="R38" s="715"/>
      <c r="S38" s="716"/>
      <c r="T38" s="717"/>
      <c r="U38" s="720">
        <f t="shared" si="9"/>
        <v>0</v>
      </c>
      <c r="V38" s="721">
        <f t="shared" si="10"/>
        <v>0</v>
      </c>
      <c r="W38" s="722">
        <f t="shared" si="11"/>
        <v>0</v>
      </c>
      <c r="X38" s="442"/>
      <c r="Y38" s="442"/>
      <c r="Z38" s="442"/>
      <c r="AA38" s="442"/>
      <c r="AB38" s="442"/>
      <c r="AC38" s="442"/>
      <c r="AD38" s="442"/>
      <c r="AE38" s="442"/>
      <c r="AF38" s="442"/>
      <c r="AG38" s="442"/>
      <c r="AH38" s="442"/>
      <c r="AI38" s="442"/>
      <c r="AJ38" s="442"/>
      <c r="AK38" s="442"/>
      <c r="AL38" s="442"/>
      <c r="AM38" s="442"/>
      <c r="AN38" s="442"/>
      <c r="AO38" s="442"/>
      <c r="AP38" s="442"/>
      <c r="AQ38" s="442"/>
      <c r="AR38" s="442"/>
      <c r="AS38" s="442"/>
      <c r="AT38" s="442"/>
      <c r="AU38" s="442"/>
      <c r="AV38" s="442"/>
      <c r="AW38" s="442"/>
      <c r="AX38" s="442"/>
      <c r="AY38" s="442"/>
      <c r="AZ38" s="442"/>
    </row>
    <row r="39" spans="2:52" ht="20.100000000000001" hidden="1" customHeight="1" outlineLevel="1">
      <c r="B39" s="434"/>
      <c r="C39" s="1002"/>
      <c r="D39" s="1003"/>
      <c r="E39" s="1003"/>
      <c r="F39" s="1004"/>
      <c r="G39" s="1005"/>
      <c r="H39" s="1006"/>
      <c r="I39" s="1006"/>
      <c r="J39" s="1006"/>
      <c r="K39" s="1007"/>
      <c r="L39" s="715"/>
      <c r="M39" s="715"/>
      <c r="N39" s="715"/>
      <c r="O39" s="715"/>
      <c r="P39" s="715"/>
      <c r="Q39" s="715"/>
      <c r="R39" s="715"/>
      <c r="S39" s="716"/>
      <c r="T39" s="717"/>
      <c r="U39" s="720">
        <f t="shared" si="9"/>
        <v>0</v>
      </c>
      <c r="V39" s="721">
        <f t="shared" si="10"/>
        <v>0</v>
      </c>
      <c r="W39" s="722">
        <f t="shared" si="11"/>
        <v>0</v>
      </c>
      <c r="X39" s="442"/>
      <c r="Y39" s="442"/>
      <c r="Z39" s="442"/>
      <c r="AA39" s="442"/>
      <c r="AB39" s="442"/>
      <c r="AC39" s="442"/>
      <c r="AD39" s="442"/>
      <c r="AE39" s="442"/>
      <c r="AF39" s="442"/>
      <c r="AG39" s="442"/>
      <c r="AH39" s="442"/>
      <c r="AI39" s="442"/>
      <c r="AJ39" s="442"/>
      <c r="AK39" s="442"/>
      <c r="AL39" s="442"/>
      <c r="AM39" s="442"/>
      <c r="AN39" s="442"/>
      <c r="AO39" s="442"/>
      <c r="AP39" s="442"/>
      <c r="AQ39" s="442"/>
      <c r="AR39" s="442"/>
      <c r="AS39" s="442"/>
      <c r="AT39" s="442"/>
      <c r="AU39" s="442"/>
      <c r="AV39" s="442"/>
      <c r="AW39" s="442"/>
      <c r="AX39" s="442"/>
      <c r="AY39" s="442"/>
      <c r="AZ39" s="442"/>
    </row>
    <row r="40" spans="2:52" ht="20.100000000000001" hidden="1" customHeight="1" outlineLevel="1">
      <c r="B40" s="434"/>
      <c r="C40" s="1002"/>
      <c r="D40" s="1003"/>
      <c r="E40" s="1003"/>
      <c r="F40" s="1004"/>
      <c r="G40" s="1005"/>
      <c r="H40" s="1006"/>
      <c r="I40" s="1006"/>
      <c r="J40" s="1006"/>
      <c r="K40" s="1007"/>
      <c r="L40" s="715"/>
      <c r="M40" s="715"/>
      <c r="N40" s="715"/>
      <c r="O40" s="715"/>
      <c r="P40" s="715"/>
      <c r="Q40" s="715"/>
      <c r="R40" s="715"/>
      <c r="S40" s="716"/>
      <c r="T40" s="717"/>
      <c r="U40" s="720">
        <f t="shared" si="9"/>
        <v>0</v>
      </c>
      <c r="V40" s="721">
        <f t="shared" si="10"/>
        <v>0</v>
      </c>
      <c r="W40" s="722">
        <f t="shared" si="11"/>
        <v>0</v>
      </c>
      <c r="X40" s="442"/>
      <c r="Y40" s="442"/>
      <c r="Z40" s="442"/>
      <c r="AA40" s="442"/>
      <c r="AB40" s="442"/>
      <c r="AC40" s="442"/>
      <c r="AD40" s="442"/>
      <c r="AE40" s="442"/>
      <c r="AF40" s="442"/>
      <c r="AG40" s="442"/>
      <c r="AH40" s="442"/>
      <c r="AI40" s="442"/>
      <c r="AJ40" s="442"/>
      <c r="AK40" s="442"/>
      <c r="AL40" s="442"/>
      <c r="AM40" s="442"/>
      <c r="AN40" s="442"/>
      <c r="AO40" s="442"/>
      <c r="AP40" s="442"/>
      <c r="AQ40" s="442"/>
      <c r="AR40" s="442"/>
      <c r="AS40" s="442"/>
      <c r="AT40" s="442"/>
      <c r="AU40" s="442"/>
      <c r="AV40" s="442"/>
      <c r="AW40" s="442"/>
      <c r="AX40" s="442"/>
      <c r="AY40" s="442"/>
      <c r="AZ40" s="442"/>
    </row>
    <row r="41" spans="2:52" ht="20.100000000000001" hidden="1" customHeight="1" outlineLevel="1">
      <c r="B41" s="434"/>
      <c r="C41" s="1002"/>
      <c r="D41" s="1003"/>
      <c r="E41" s="1003"/>
      <c r="F41" s="1004"/>
      <c r="G41" s="1005"/>
      <c r="H41" s="1006"/>
      <c r="I41" s="1006"/>
      <c r="J41" s="1006"/>
      <c r="K41" s="1007"/>
      <c r="L41" s="715"/>
      <c r="M41" s="715"/>
      <c r="N41" s="715"/>
      <c r="O41" s="715"/>
      <c r="P41" s="715"/>
      <c r="Q41" s="715"/>
      <c r="R41" s="715"/>
      <c r="S41" s="716"/>
      <c r="T41" s="717"/>
      <c r="U41" s="720">
        <f t="shared" si="9"/>
        <v>0</v>
      </c>
      <c r="V41" s="721">
        <f t="shared" si="10"/>
        <v>0</v>
      </c>
      <c r="W41" s="722">
        <f t="shared" si="11"/>
        <v>0</v>
      </c>
      <c r="X41" s="442"/>
      <c r="Y41" s="442"/>
      <c r="Z41" s="442"/>
      <c r="AA41" s="442"/>
      <c r="AB41" s="442"/>
      <c r="AC41" s="442"/>
      <c r="AD41" s="442"/>
      <c r="AE41" s="442"/>
      <c r="AF41" s="442"/>
      <c r="AG41" s="442"/>
      <c r="AH41" s="442"/>
      <c r="AI41" s="442"/>
      <c r="AJ41" s="442"/>
      <c r="AK41" s="442"/>
      <c r="AL41" s="442"/>
      <c r="AM41" s="442"/>
      <c r="AN41" s="442"/>
      <c r="AO41" s="442"/>
      <c r="AP41" s="442"/>
      <c r="AQ41" s="442"/>
      <c r="AR41" s="442"/>
      <c r="AS41" s="442"/>
      <c r="AT41" s="442"/>
      <c r="AU41" s="442"/>
      <c r="AV41" s="442"/>
      <c r="AW41" s="442"/>
      <c r="AX41" s="442"/>
      <c r="AY41" s="442"/>
      <c r="AZ41" s="442"/>
    </row>
    <row r="42" spans="2:52" ht="20.100000000000001" hidden="1" customHeight="1" outlineLevel="1">
      <c r="B42" s="434"/>
      <c r="C42" s="1002"/>
      <c r="D42" s="1003"/>
      <c r="E42" s="1003"/>
      <c r="F42" s="1004"/>
      <c r="G42" s="1005"/>
      <c r="H42" s="1006"/>
      <c r="I42" s="1006"/>
      <c r="J42" s="1006"/>
      <c r="K42" s="1007"/>
      <c r="L42" s="715"/>
      <c r="M42" s="715"/>
      <c r="N42" s="715"/>
      <c r="O42" s="715"/>
      <c r="P42" s="715"/>
      <c r="Q42" s="715"/>
      <c r="R42" s="715"/>
      <c r="S42" s="716"/>
      <c r="T42" s="717"/>
      <c r="U42" s="720">
        <f t="shared" si="9"/>
        <v>0</v>
      </c>
      <c r="V42" s="721">
        <f t="shared" si="10"/>
        <v>0</v>
      </c>
      <c r="W42" s="722">
        <f t="shared" si="11"/>
        <v>0</v>
      </c>
      <c r="X42" s="442"/>
      <c r="Y42" s="442"/>
      <c r="Z42" s="442"/>
      <c r="AA42" s="442"/>
      <c r="AB42" s="442"/>
      <c r="AC42" s="442"/>
      <c r="AD42" s="442"/>
      <c r="AE42" s="442"/>
      <c r="AF42" s="442"/>
      <c r="AG42" s="442"/>
      <c r="AH42" s="442"/>
      <c r="AI42" s="442"/>
      <c r="AJ42" s="442"/>
      <c r="AK42" s="442"/>
      <c r="AL42" s="442"/>
      <c r="AM42" s="442"/>
      <c r="AN42" s="442"/>
      <c r="AO42" s="442"/>
      <c r="AP42" s="442"/>
      <c r="AQ42" s="442"/>
      <c r="AR42" s="442"/>
      <c r="AS42" s="442"/>
      <c r="AT42" s="442"/>
      <c r="AU42" s="442"/>
      <c r="AV42" s="442"/>
      <c r="AW42" s="442"/>
      <c r="AX42" s="442"/>
      <c r="AY42" s="442"/>
      <c r="AZ42" s="442"/>
    </row>
    <row r="43" spans="2:52" ht="20.100000000000001" hidden="1" customHeight="1" outlineLevel="1">
      <c r="B43" s="434"/>
      <c r="C43" s="1002"/>
      <c r="D43" s="1003"/>
      <c r="E43" s="1003"/>
      <c r="F43" s="1004"/>
      <c r="G43" s="1005"/>
      <c r="H43" s="1006"/>
      <c r="I43" s="1006"/>
      <c r="J43" s="1006"/>
      <c r="K43" s="1007"/>
      <c r="L43" s="715"/>
      <c r="M43" s="715"/>
      <c r="N43" s="715"/>
      <c r="O43" s="715"/>
      <c r="P43" s="715"/>
      <c r="Q43" s="715"/>
      <c r="R43" s="715"/>
      <c r="S43" s="716"/>
      <c r="T43" s="717"/>
      <c r="U43" s="720">
        <f t="shared" si="9"/>
        <v>0</v>
      </c>
      <c r="V43" s="721">
        <f t="shared" si="10"/>
        <v>0</v>
      </c>
      <c r="W43" s="722">
        <f t="shared" si="11"/>
        <v>0</v>
      </c>
      <c r="X43" s="442"/>
      <c r="Y43" s="442"/>
      <c r="Z43" s="442"/>
      <c r="AA43" s="442"/>
      <c r="AB43" s="442"/>
      <c r="AC43" s="442"/>
      <c r="AD43" s="442"/>
      <c r="AE43" s="442"/>
      <c r="AF43" s="442"/>
      <c r="AG43" s="442"/>
      <c r="AH43" s="442"/>
      <c r="AI43" s="442"/>
      <c r="AJ43" s="442"/>
      <c r="AK43" s="442"/>
      <c r="AL43" s="442"/>
      <c r="AM43" s="442"/>
      <c r="AN43" s="442"/>
      <c r="AO43" s="442"/>
      <c r="AP43" s="442"/>
      <c r="AQ43" s="442"/>
      <c r="AR43" s="442"/>
      <c r="AS43" s="442"/>
      <c r="AT43" s="442"/>
      <c r="AU43" s="442"/>
      <c r="AV43" s="442"/>
      <c r="AW43" s="442"/>
      <c r="AX43" s="442"/>
      <c r="AY43" s="442"/>
      <c r="AZ43" s="442"/>
    </row>
    <row r="44" spans="2:52" ht="20.100000000000001" hidden="1" customHeight="1" outlineLevel="1">
      <c r="B44" s="434"/>
      <c r="C44" s="1002"/>
      <c r="D44" s="1003"/>
      <c r="E44" s="1003"/>
      <c r="F44" s="1004"/>
      <c r="G44" s="1005"/>
      <c r="H44" s="1006"/>
      <c r="I44" s="1006"/>
      <c r="J44" s="1006"/>
      <c r="K44" s="1007"/>
      <c r="L44" s="715"/>
      <c r="M44" s="715"/>
      <c r="N44" s="715"/>
      <c r="O44" s="715"/>
      <c r="P44" s="715"/>
      <c r="Q44" s="715"/>
      <c r="R44" s="715"/>
      <c r="S44" s="716"/>
      <c r="T44" s="717"/>
      <c r="U44" s="720">
        <f t="shared" si="9"/>
        <v>0</v>
      </c>
      <c r="V44" s="721">
        <f t="shared" si="10"/>
        <v>0</v>
      </c>
      <c r="W44" s="722">
        <f t="shared" si="11"/>
        <v>0</v>
      </c>
      <c r="X44" s="442"/>
      <c r="Y44" s="442"/>
      <c r="Z44" s="442"/>
      <c r="AA44" s="442"/>
      <c r="AB44" s="442"/>
      <c r="AC44" s="442"/>
      <c r="AD44" s="442"/>
      <c r="AE44" s="442"/>
      <c r="AF44" s="442"/>
      <c r="AG44" s="442"/>
      <c r="AH44" s="442"/>
      <c r="AI44" s="442"/>
      <c r="AJ44" s="442"/>
      <c r="AK44" s="442"/>
      <c r="AL44" s="442"/>
      <c r="AM44" s="442"/>
      <c r="AN44" s="442"/>
      <c r="AO44" s="442"/>
      <c r="AP44" s="442"/>
      <c r="AQ44" s="442"/>
      <c r="AR44" s="442"/>
      <c r="AS44" s="442"/>
      <c r="AT44" s="442"/>
      <c r="AU44" s="442"/>
      <c r="AV44" s="442"/>
      <c r="AW44" s="442"/>
      <c r="AX44" s="442"/>
      <c r="AY44" s="442"/>
      <c r="AZ44" s="442"/>
    </row>
    <row r="45" spans="2:52" ht="20.100000000000001" hidden="1" customHeight="1" outlineLevel="1">
      <c r="B45" s="434"/>
      <c r="C45" s="1002"/>
      <c r="D45" s="1003"/>
      <c r="E45" s="1003"/>
      <c r="F45" s="1004"/>
      <c r="G45" s="1005"/>
      <c r="H45" s="1006"/>
      <c r="I45" s="1006"/>
      <c r="J45" s="1006"/>
      <c r="K45" s="1007"/>
      <c r="L45" s="715"/>
      <c r="M45" s="715"/>
      <c r="N45" s="715"/>
      <c r="O45" s="715"/>
      <c r="P45" s="715"/>
      <c r="Q45" s="715"/>
      <c r="R45" s="715"/>
      <c r="S45" s="716"/>
      <c r="T45" s="717"/>
      <c r="U45" s="720">
        <f t="shared" si="9"/>
        <v>0</v>
      </c>
      <c r="V45" s="721">
        <f t="shared" si="10"/>
        <v>0</v>
      </c>
      <c r="W45" s="722">
        <f t="shared" si="11"/>
        <v>0</v>
      </c>
      <c r="X45" s="442"/>
      <c r="Y45" s="442"/>
      <c r="Z45" s="442"/>
      <c r="AA45" s="442"/>
      <c r="AB45" s="442"/>
      <c r="AC45" s="442"/>
      <c r="AD45" s="442"/>
      <c r="AE45" s="442"/>
      <c r="AF45" s="442"/>
      <c r="AG45" s="442"/>
      <c r="AH45" s="442"/>
      <c r="AI45" s="442"/>
      <c r="AJ45" s="442"/>
      <c r="AK45" s="442"/>
      <c r="AL45" s="442"/>
      <c r="AM45" s="442"/>
      <c r="AN45" s="442"/>
      <c r="AO45" s="442"/>
      <c r="AP45" s="442"/>
      <c r="AQ45" s="442"/>
      <c r="AR45" s="442"/>
      <c r="AS45" s="442"/>
      <c r="AT45" s="442"/>
      <c r="AU45" s="442"/>
      <c r="AV45" s="442"/>
      <c r="AW45" s="442"/>
      <c r="AX45" s="442"/>
      <c r="AY45" s="442"/>
      <c r="AZ45" s="442"/>
    </row>
    <row r="46" spans="2:52" ht="20.100000000000001" hidden="1" customHeight="1" outlineLevel="1">
      <c r="B46" s="434"/>
      <c r="C46" s="1002"/>
      <c r="D46" s="1003"/>
      <c r="E46" s="1003"/>
      <c r="F46" s="1004"/>
      <c r="G46" s="1005"/>
      <c r="H46" s="1006"/>
      <c r="I46" s="1006"/>
      <c r="J46" s="1006"/>
      <c r="K46" s="1007"/>
      <c r="L46" s="715"/>
      <c r="M46" s="715"/>
      <c r="N46" s="715"/>
      <c r="O46" s="715"/>
      <c r="P46" s="715"/>
      <c r="Q46" s="715"/>
      <c r="R46" s="715"/>
      <c r="S46" s="716"/>
      <c r="T46" s="717"/>
      <c r="U46" s="720">
        <f t="shared" si="9"/>
        <v>0</v>
      </c>
      <c r="V46" s="721">
        <f t="shared" si="10"/>
        <v>0</v>
      </c>
      <c r="W46" s="722">
        <f t="shared" si="11"/>
        <v>0</v>
      </c>
      <c r="X46" s="442"/>
      <c r="Y46" s="442"/>
      <c r="Z46" s="442"/>
      <c r="AA46" s="442"/>
      <c r="AB46" s="442"/>
      <c r="AC46" s="442"/>
      <c r="AD46" s="442"/>
      <c r="AE46" s="442"/>
      <c r="AF46" s="442"/>
      <c r="AG46" s="442"/>
      <c r="AH46" s="442"/>
      <c r="AI46" s="442"/>
      <c r="AJ46" s="442"/>
      <c r="AK46" s="442"/>
      <c r="AL46" s="442"/>
      <c r="AM46" s="442"/>
      <c r="AN46" s="442"/>
      <c r="AO46" s="442"/>
      <c r="AP46" s="442"/>
      <c r="AQ46" s="442"/>
      <c r="AR46" s="442"/>
      <c r="AS46" s="442"/>
      <c r="AT46" s="442"/>
      <c r="AU46" s="442"/>
      <c r="AV46" s="442"/>
      <c r="AW46" s="442"/>
      <c r="AX46" s="442"/>
      <c r="AY46" s="442"/>
      <c r="AZ46" s="442"/>
    </row>
    <row r="47" spans="2:52" ht="20.100000000000001" hidden="1" customHeight="1" outlineLevel="1">
      <c r="B47" s="434"/>
      <c r="C47" s="1002"/>
      <c r="D47" s="1003"/>
      <c r="E47" s="1003"/>
      <c r="F47" s="1004"/>
      <c r="G47" s="1005"/>
      <c r="H47" s="1006"/>
      <c r="I47" s="1006"/>
      <c r="J47" s="1006"/>
      <c r="K47" s="1007"/>
      <c r="L47" s="715"/>
      <c r="M47" s="715"/>
      <c r="N47" s="715"/>
      <c r="O47" s="715"/>
      <c r="P47" s="715"/>
      <c r="Q47" s="715"/>
      <c r="R47" s="715"/>
      <c r="S47" s="716"/>
      <c r="T47" s="717"/>
      <c r="U47" s="720">
        <f t="shared" si="9"/>
        <v>0</v>
      </c>
      <c r="V47" s="721">
        <f t="shared" si="10"/>
        <v>0</v>
      </c>
      <c r="W47" s="722">
        <f t="shared" si="11"/>
        <v>0</v>
      </c>
      <c r="X47" s="442"/>
      <c r="Y47" s="442"/>
      <c r="Z47" s="442"/>
      <c r="AA47" s="442"/>
      <c r="AB47" s="442"/>
      <c r="AC47" s="442"/>
      <c r="AD47" s="442"/>
      <c r="AE47" s="442"/>
      <c r="AF47" s="442"/>
      <c r="AG47" s="442"/>
      <c r="AH47" s="442"/>
      <c r="AI47" s="442"/>
      <c r="AJ47" s="442"/>
      <c r="AK47" s="442"/>
      <c r="AL47" s="442"/>
      <c r="AM47" s="442"/>
      <c r="AN47" s="442"/>
      <c r="AO47" s="442"/>
      <c r="AP47" s="442"/>
      <c r="AQ47" s="442"/>
      <c r="AR47" s="442"/>
      <c r="AS47" s="442"/>
      <c r="AT47" s="442"/>
      <c r="AU47" s="442"/>
      <c r="AV47" s="442"/>
      <c r="AW47" s="442"/>
      <c r="AX47" s="442"/>
      <c r="AY47" s="442"/>
      <c r="AZ47" s="442"/>
    </row>
    <row r="48" spans="2:52" s="19" customFormat="1" ht="9.9499999999999993" hidden="1" customHeight="1" outlineLevel="1">
      <c r="B48" s="435"/>
      <c r="C48" s="437"/>
      <c r="D48" s="437"/>
      <c r="E48" s="437"/>
      <c r="F48" s="437"/>
      <c r="G48" s="666"/>
      <c r="H48" s="666"/>
      <c r="I48" s="666"/>
      <c r="J48" s="666"/>
      <c r="K48" s="666"/>
      <c r="L48" s="438"/>
      <c r="M48" s="438"/>
      <c r="N48" s="438"/>
      <c r="O48" s="438"/>
      <c r="P48" s="438"/>
      <c r="Q48" s="438"/>
      <c r="R48" s="438"/>
      <c r="S48" s="438"/>
      <c r="T48" s="439"/>
      <c r="U48" s="439"/>
      <c r="V48" s="439"/>
      <c r="W48" s="667"/>
      <c r="X48" s="668"/>
      <c r="Y48" s="668"/>
      <c r="Z48" s="668"/>
      <c r="AA48" s="668"/>
      <c r="AB48" s="668"/>
      <c r="AC48" s="668"/>
      <c r="AD48" s="668"/>
      <c r="AE48" s="668"/>
      <c r="AF48" s="668"/>
      <c r="AG48" s="668"/>
      <c r="AH48" s="668"/>
      <c r="AI48" s="668"/>
      <c r="AJ48" s="668"/>
      <c r="AK48" s="668"/>
      <c r="AL48" s="668"/>
      <c r="AM48" s="668"/>
      <c r="AN48" s="668"/>
      <c r="AO48" s="668"/>
      <c r="AP48" s="668"/>
      <c r="AQ48" s="668"/>
      <c r="AR48" s="668"/>
      <c r="AS48" s="668"/>
      <c r="AT48" s="668"/>
      <c r="AU48" s="668"/>
      <c r="AV48" s="668"/>
      <c r="AW48" s="668"/>
      <c r="AX48" s="668"/>
      <c r="AY48" s="668"/>
      <c r="AZ48" s="668"/>
    </row>
    <row r="49" spans="2:52" ht="20.100000000000001" customHeight="1" collapsed="1">
      <c r="B49" s="714">
        <f>B37+1</f>
        <v>4</v>
      </c>
      <c r="C49" s="1013"/>
      <c r="D49" s="1014"/>
      <c r="E49" s="1014"/>
      <c r="F49" s="1015"/>
      <c r="G49" s="1016"/>
      <c r="H49" s="1017"/>
      <c r="I49" s="1017"/>
      <c r="J49" s="1017"/>
      <c r="K49" s="1018"/>
      <c r="L49" s="701">
        <f t="shared" ref="L49:R49" si="12">SUM(L50:L59)</f>
        <v>0</v>
      </c>
      <c r="M49" s="702">
        <f t="shared" si="12"/>
        <v>0</v>
      </c>
      <c r="N49" s="703">
        <f t="shared" si="12"/>
        <v>0</v>
      </c>
      <c r="O49" s="703">
        <f t="shared" si="12"/>
        <v>0</v>
      </c>
      <c r="P49" s="702">
        <f t="shared" si="12"/>
        <v>0</v>
      </c>
      <c r="Q49" s="704">
        <f t="shared" si="12"/>
        <v>0</v>
      </c>
      <c r="R49" s="701">
        <f t="shared" si="12"/>
        <v>0</v>
      </c>
      <c r="S49" s="705">
        <v>1</v>
      </c>
      <c r="T49" s="706">
        <f>(S50*T50)+(S51*T51)+(S52*T52)+(S53*T53)+(S54*T54)+(S55*T55)+(S56*T56)+(S57*T57)+(S58*T58)+(S59*T59)</f>
        <v>0</v>
      </c>
      <c r="U49" s="665">
        <f t="shared" ref="U49:U59" si="13">S49*T49*(1+MGKZ)*(1+Gewinn)*(1+Sicherheit)</f>
        <v>0</v>
      </c>
      <c r="V49" s="643">
        <f t="shared" ref="V49:V59" si="14">R49*Fertigung</f>
        <v>0</v>
      </c>
      <c r="W49" s="50">
        <f t="shared" ref="W49:W59" si="15">L49*$E$6+M49*$M$6+N49*$M$7+O49*$M$8+P49*$E$7+Q49*$M$9+U49+V49</f>
        <v>0</v>
      </c>
      <c r="X49" s="442"/>
      <c r="Y49" s="442"/>
      <c r="Z49" s="442"/>
      <c r="AA49" s="442"/>
      <c r="AB49" s="442"/>
      <c r="AC49" s="442"/>
      <c r="AD49" s="442"/>
      <c r="AE49" s="442"/>
      <c r="AF49" s="442"/>
      <c r="AG49" s="442"/>
      <c r="AH49" s="442"/>
      <c r="AI49" s="442"/>
      <c r="AJ49" s="442"/>
      <c r="AK49" s="442"/>
      <c r="AL49" s="442"/>
      <c r="AM49" s="442"/>
      <c r="AN49" s="442"/>
      <c r="AO49" s="442"/>
      <c r="AP49" s="442"/>
      <c r="AQ49" s="442"/>
      <c r="AR49" s="442"/>
      <c r="AS49" s="442"/>
      <c r="AT49" s="442"/>
      <c r="AU49" s="442"/>
      <c r="AV49" s="442"/>
      <c r="AW49" s="442"/>
      <c r="AX49" s="442"/>
      <c r="AY49" s="442"/>
      <c r="AZ49" s="442"/>
    </row>
    <row r="50" spans="2:52" ht="20.100000000000001" hidden="1" customHeight="1" outlineLevel="1">
      <c r="B50" s="433"/>
      <c r="C50" s="1002"/>
      <c r="D50" s="1003"/>
      <c r="E50" s="1003"/>
      <c r="F50" s="1004"/>
      <c r="G50" s="1005"/>
      <c r="H50" s="1006"/>
      <c r="I50" s="1006"/>
      <c r="J50" s="1006"/>
      <c r="K50" s="1007"/>
      <c r="L50" s="715"/>
      <c r="M50" s="715"/>
      <c r="N50" s="715"/>
      <c r="O50" s="715"/>
      <c r="P50" s="715"/>
      <c r="Q50" s="715"/>
      <c r="R50" s="715"/>
      <c r="S50" s="716"/>
      <c r="T50" s="717"/>
      <c r="U50" s="720">
        <f t="shared" si="13"/>
        <v>0</v>
      </c>
      <c r="V50" s="721">
        <f t="shared" si="14"/>
        <v>0</v>
      </c>
      <c r="W50" s="722">
        <f t="shared" si="15"/>
        <v>0</v>
      </c>
      <c r="X50" s="442"/>
      <c r="Y50" s="442"/>
      <c r="Z50" s="442"/>
      <c r="AA50" s="442"/>
      <c r="AB50" s="442"/>
      <c r="AC50" s="442"/>
      <c r="AD50" s="442"/>
      <c r="AE50" s="442"/>
      <c r="AF50" s="442"/>
      <c r="AG50" s="442"/>
      <c r="AH50" s="442"/>
      <c r="AI50" s="442"/>
      <c r="AJ50" s="442"/>
      <c r="AK50" s="442"/>
      <c r="AL50" s="442"/>
      <c r="AM50" s="442"/>
      <c r="AN50" s="442"/>
      <c r="AO50" s="442"/>
      <c r="AP50" s="442"/>
      <c r="AQ50" s="442"/>
      <c r="AR50" s="442"/>
      <c r="AS50" s="442"/>
      <c r="AT50" s="442"/>
      <c r="AU50" s="442"/>
      <c r="AV50" s="442"/>
      <c r="AW50" s="442"/>
      <c r="AX50" s="442"/>
      <c r="AY50" s="442"/>
      <c r="AZ50" s="442"/>
    </row>
    <row r="51" spans="2:52" ht="20.100000000000001" hidden="1" customHeight="1" outlineLevel="1">
      <c r="B51" s="434"/>
      <c r="C51" s="1002"/>
      <c r="D51" s="1003"/>
      <c r="E51" s="1003"/>
      <c r="F51" s="1004"/>
      <c r="G51" s="1005"/>
      <c r="H51" s="1006"/>
      <c r="I51" s="1006"/>
      <c r="J51" s="1006"/>
      <c r="K51" s="1007"/>
      <c r="L51" s="715"/>
      <c r="M51" s="715"/>
      <c r="N51" s="715"/>
      <c r="O51" s="715"/>
      <c r="P51" s="715"/>
      <c r="Q51" s="715"/>
      <c r="R51" s="715"/>
      <c r="S51" s="716"/>
      <c r="T51" s="717"/>
      <c r="U51" s="720">
        <f t="shared" si="13"/>
        <v>0</v>
      </c>
      <c r="V51" s="721">
        <f t="shared" si="14"/>
        <v>0</v>
      </c>
      <c r="W51" s="722">
        <f t="shared" si="15"/>
        <v>0</v>
      </c>
      <c r="X51" s="442"/>
      <c r="Y51" s="442"/>
      <c r="Z51" s="442"/>
      <c r="AA51" s="442"/>
      <c r="AB51" s="442"/>
      <c r="AC51" s="442"/>
      <c r="AD51" s="442"/>
      <c r="AE51" s="442"/>
      <c r="AF51" s="442"/>
      <c r="AG51" s="442"/>
      <c r="AH51" s="442"/>
      <c r="AI51" s="442"/>
      <c r="AJ51" s="442"/>
      <c r="AK51" s="442"/>
      <c r="AL51" s="442"/>
      <c r="AM51" s="442"/>
      <c r="AN51" s="442"/>
      <c r="AO51" s="442"/>
      <c r="AP51" s="442"/>
      <c r="AQ51" s="442"/>
      <c r="AR51" s="442"/>
      <c r="AS51" s="442"/>
      <c r="AT51" s="442"/>
      <c r="AU51" s="442"/>
      <c r="AV51" s="442"/>
      <c r="AW51" s="442"/>
      <c r="AX51" s="442"/>
      <c r="AY51" s="442"/>
      <c r="AZ51" s="442"/>
    </row>
    <row r="52" spans="2:52" ht="20.100000000000001" hidden="1" customHeight="1" outlineLevel="1">
      <c r="B52" s="434"/>
      <c r="C52" s="1002"/>
      <c r="D52" s="1003"/>
      <c r="E52" s="1003"/>
      <c r="F52" s="1004"/>
      <c r="G52" s="1005"/>
      <c r="H52" s="1006"/>
      <c r="I52" s="1006"/>
      <c r="J52" s="1006"/>
      <c r="K52" s="1007"/>
      <c r="L52" s="715"/>
      <c r="M52" s="715"/>
      <c r="N52" s="715"/>
      <c r="O52" s="715"/>
      <c r="P52" s="715"/>
      <c r="Q52" s="715"/>
      <c r="R52" s="715"/>
      <c r="S52" s="716"/>
      <c r="T52" s="717"/>
      <c r="U52" s="720">
        <f t="shared" si="13"/>
        <v>0</v>
      </c>
      <c r="V52" s="721">
        <f t="shared" si="14"/>
        <v>0</v>
      </c>
      <c r="W52" s="722">
        <f t="shared" si="15"/>
        <v>0</v>
      </c>
      <c r="X52" s="442"/>
      <c r="Y52" s="442"/>
      <c r="Z52" s="442"/>
      <c r="AA52" s="442"/>
      <c r="AB52" s="442"/>
      <c r="AC52" s="442"/>
      <c r="AD52" s="442"/>
      <c r="AE52" s="442"/>
      <c r="AF52" s="442"/>
      <c r="AG52" s="442"/>
      <c r="AH52" s="442"/>
      <c r="AI52" s="442"/>
      <c r="AJ52" s="442"/>
      <c r="AK52" s="442"/>
      <c r="AL52" s="442"/>
      <c r="AM52" s="442"/>
      <c r="AN52" s="442"/>
      <c r="AO52" s="442"/>
      <c r="AP52" s="442"/>
      <c r="AQ52" s="442"/>
      <c r="AR52" s="442"/>
      <c r="AS52" s="442"/>
      <c r="AT52" s="442"/>
      <c r="AU52" s="442"/>
      <c r="AV52" s="442"/>
      <c r="AW52" s="442"/>
      <c r="AX52" s="442"/>
      <c r="AY52" s="442"/>
      <c r="AZ52" s="442"/>
    </row>
    <row r="53" spans="2:52" ht="20.100000000000001" hidden="1" customHeight="1" outlineLevel="1">
      <c r="B53" s="434"/>
      <c r="C53" s="1002"/>
      <c r="D53" s="1003"/>
      <c r="E53" s="1003"/>
      <c r="F53" s="1004"/>
      <c r="G53" s="1005"/>
      <c r="H53" s="1006"/>
      <c r="I53" s="1006"/>
      <c r="J53" s="1006"/>
      <c r="K53" s="1007"/>
      <c r="L53" s="715"/>
      <c r="M53" s="715"/>
      <c r="N53" s="715"/>
      <c r="O53" s="715"/>
      <c r="P53" s="715"/>
      <c r="Q53" s="715"/>
      <c r="R53" s="715"/>
      <c r="S53" s="716"/>
      <c r="T53" s="717"/>
      <c r="U53" s="720">
        <f t="shared" si="13"/>
        <v>0</v>
      </c>
      <c r="V53" s="721">
        <f t="shared" si="14"/>
        <v>0</v>
      </c>
      <c r="W53" s="722">
        <f t="shared" si="15"/>
        <v>0</v>
      </c>
      <c r="X53" s="442"/>
      <c r="Y53" s="442"/>
      <c r="Z53" s="442"/>
      <c r="AA53" s="442"/>
      <c r="AB53" s="442"/>
      <c r="AC53" s="442"/>
      <c r="AD53" s="442"/>
      <c r="AE53" s="442"/>
      <c r="AF53" s="442"/>
      <c r="AG53" s="442"/>
      <c r="AH53" s="442"/>
      <c r="AI53" s="442"/>
      <c r="AJ53" s="442"/>
      <c r="AK53" s="442"/>
      <c r="AL53" s="442"/>
      <c r="AM53" s="442"/>
      <c r="AN53" s="442"/>
      <c r="AO53" s="442"/>
      <c r="AP53" s="442"/>
      <c r="AQ53" s="442"/>
      <c r="AR53" s="442"/>
      <c r="AS53" s="442"/>
      <c r="AT53" s="442"/>
      <c r="AU53" s="442"/>
      <c r="AV53" s="442"/>
      <c r="AW53" s="442"/>
      <c r="AX53" s="442"/>
      <c r="AY53" s="442"/>
      <c r="AZ53" s="442"/>
    </row>
    <row r="54" spans="2:52" ht="20.100000000000001" hidden="1" customHeight="1" outlineLevel="1">
      <c r="B54" s="434"/>
      <c r="C54" s="1002"/>
      <c r="D54" s="1003"/>
      <c r="E54" s="1003"/>
      <c r="F54" s="1004"/>
      <c r="G54" s="1005"/>
      <c r="H54" s="1006"/>
      <c r="I54" s="1006"/>
      <c r="J54" s="1006"/>
      <c r="K54" s="1007"/>
      <c r="L54" s="715"/>
      <c r="M54" s="715"/>
      <c r="N54" s="715"/>
      <c r="O54" s="715"/>
      <c r="P54" s="715"/>
      <c r="Q54" s="715"/>
      <c r="R54" s="715"/>
      <c r="S54" s="716"/>
      <c r="T54" s="717"/>
      <c r="U54" s="720">
        <f t="shared" si="13"/>
        <v>0</v>
      </c>
      <c r="V54" s="721">
        <f t="shared" si="14"/>
        <v>0</v>
      </c>
      <c r="W54" s="722">
        <f t="shared" si="15"/>
        <v>0</v>
      </c>
      <c r="X54" s="442"/>
      <c r="Y54" s="442"/>
      <c r="Z54" s="442"/>
      <c r="AA54" s="442"/>
      <c r="AB54" s="442"/>
      <c r="AC54" s="442"/>
      <c r="AD54" s="442"/>
      <c r="AE54" s="442"/>
      <c r="AF54" s="442"/>
      <c r="AG54" s="442"/>
      <c r="AH54" s="442"/>
      <c r="AI54" s="442"/>
      <c r="AJ54" s="442"/>
      <c r="AK54" s="442"/>
      <c r="AL54" s="442"/>
      <c r="AM54" s="442"/>
      <c r="AN54" s="442"/>
      <c r="AO54" s="442"/>
      <c r="AP54" s="442"/>
      <c r="AQ54" s="442"/>
      <c r="AR54" s="442"/>
      <c r="AS54" s="442"/>
      <c r="AT54" s="442"/>
      <c r="AU54" s="442"/>
      <c r="AV54" s="442"/>
      <c r="AW54" s="442"/>
      <c r="AX54" s="442"/>
      <c r="AY54" s="442"/>
      <c r="AZ54" s="442"/>
    </row>
    <row r="55" spans="2:52" ht="20.100000000000001" hidden="1" customHeight="1" outlineLevel="1">
      <c r="B55" s="434"/>
      <c r="C55" s="1002" t="s">
        <v>283</v>
      </c>
      <c r="D55" s="1003"/>
      <c r="E55" s="1003"/>
      <c r="F55" s="1004"/>
      <c r="G55" s="1005"/>
      <c r="H55" s="1006"/>
      <c r="I55" s="1006"/>
      <c r="J55" s="1006"/>
      <c r="K55" s="1007"/>
      <c r="L55" s="715"/>
      <c r="M55" s="715"/>
      <c r="N55" s="715"/>
      <c r="O55" s="715"/>
      <c r="P55" s="715"/>
      <c r="Q55" s="715"/>
      <c r="R55" s="715"/>
      <c r="S55" s="716"/>
      <c r="T55" s="717"/>
      <c r="U55" s="720">
        <f t="shared" si="13"/>
        <v>0</v>
      </c>
      <c r="V55" s="721">
        <f t="shared" si="14"/>
        <v>0</v>
      </c>
      <c r="W55" s="722">
        <f t="shared" si="15"/>
        <v>0</v>
      </c>
      <c r="X55" s="442"/>
      <c r="Y55" s="442"/>
      <c r="Z55" s="442"/>
      <c r="AA55" s="442"/>
      <c r="AB55" s="442"/>
      <c r="AC55" s="442"/>
      <c r="AD55" s="442"/>
      <c r="AE55" s="442"/>
      <c r="AF55" s="442"/>
      <c r="AG55" s="442"/>
      <c r="AH55" s="442"/>
      <c r="AI55" s="442"/>
      <c r="AJ55" s="442"/>
      <c r="AK55" s="442"/>
      <c r="AL55" s="442"/>
      <c r="AM55" s="442"/>
      <c r="AN55" s="442"/>
      <c r="AO55" s="442"/>
      <c r="AP55" s="442"/>
      <c r="AQ55" s="442"/>
      <c r="AR55" s="442"/>
      <c r="AS55" s="442"/>
      <c r="AT55" s="442"/>
      <c r="AU55" s="442"/>
      <c r="AV55" s="442"/>
      <c r="AW55" s="442"/>
      <c r="AX55" s="442"/>
      <c r="AY55" s="442"/>
      <c r="AZ55" s="442"/>
    </row>
    <row r="56" spans="2:52" ht="20.100000000000001" hidden="1" customHeight="1" outlineLevel="1">
      <c r="B56" s="434"/>
      <c r="C56" s="1002"/>
      <c r="D56" s="1003"/>
      <c r="E56" s="1003"/>
      <c r="F56" s="1004"/>
      <c r="G56" s="1005"/>
      <c r="H56" s="1006"/>
      <c r="I56" s="1006"/>
      <c r="J56" s="1006"/>
      <c r="K56" s="1007"/>
      <c r="L56" s="715"/>
      <c r="M56" s="715"/>
      <c r="N56" s="715"/>
      <c r="O56" s="715"/>
      <c r="P56" s="715"/>
      <c r="Q56" s="715"/>
      <c r="R56" s="715"/>
      <c r="S56" s="716"/>
      <c r="T56" s="717"/>
      <c r="U56" s="720">
        <f t="shared" si="13"/>
        <v>0</v>
      </c>
      <c r="V56" s="721">
        <f t="shared" si="14"/>
        <v>0</v>
      </c>
      <c r="W56" s="722">
        <f t="shared" si="15"/>
        <v>0</v>
      </c>
      <c r="X56" s="442"/>
      <c r="Y56" s="442"/>
      <c r="Z56" s="442"/>
      <c r="AA56" s="442"/>
      <c r="AB56" s="442"/>
      <c r="AC56" s="442"/>
      <c r="AD56" s="442"/>
      <c r="AE56" s="442"/>
      <c r="AF56" s="442"/>
      <c r="AG56" s="442"/>
      <c r="AH56" s="442"/>
      <c r="AI56" s="442"/>
      <c r="AJ56" s="442"/>
      <c r="AK56" s="442"/>
      <c r="AL56" s="442"/>
      <c r="AM56" s="442"/>
      <c r="AN56" s="442"/>
      <c r="AO56" s="442"/>
      <c r="AP56" s="442"/>
      <c r="AQ56" s="442"/>
      <c r="AR56" s="442"/>
      <c r="AS56" s="442"/>
      <c r="AT56" s="442"/>
      <c r="AU56" s="442"/>
      <c r="AV56" s="442"/>
      <c r="AW56" s="442"/>
      <c r="AX56" s="442"/>
      <c r="AY56" s="442"/>
      <c r="AZ56" s="442"/>
    </row>
    <row r="57" spans="2:52" ht="20.100000000000001" hidden="1" customHeight="1" outlineLevel="1">
      <c r="B57" s="434"/>
      <c r="C57" s="1002"/>
      <c r="D57" s="1003"/>
      <c r="E57" s="1003"/>
      <c r="F57" s="1004"/>
      <c r="G57" s="1005"/>
      <c r="H57" s="1006"/>
      <c r="I57" s="1006"/>
      <c r="J57" s="1006"/>
      <c r="K57" s="1007"/>
      <c r="L57" s="715"/>
      <c r="M57" s="715"/>
      <c r="N57" s="715"/>
      <c r="O57" s="715"/>
      <c r="P57" s="715"/>
      <c r="Q57" s="715"/>
      <c r="R57" s="715"/>
      <c r="S57" s="716"/>
      <c r="T57" s="717"/>
      <c r="U57" s="720">
        <f t="shared" si="13"/>
        <v>0</v>
      </c>
      <c r="V57" s="721">
        <f t="shared" si="14"/>
        <v>0</v>
      </c>
      <c r="W57" s="722">
        <f t="shared" si="15"/>
        <v>0</v>
      </c>
      <c r="X57" s="442"/>
      <c r="Y57" s="442"/>
      <c r="Z57" s="442"/>
      <c r="AA57" s="442"/>
      <c r="AB57" s="442"/>
      <c r="AC57" s="442"/>
      <c r="AD57" s="442"/>
      <c r="AE57" s="442"/>
      <c r="AF57" s="442"/>
      <c r="AG57" s="442"/>
      <c r="AH57" s="442"/>
      <c r="AI57" s="442"/>
      <c r="AJ57" s="442"/>
      <c r="AK57" s="442"/>
      <c r="AL57" s="442"/>
      <c r="AM57" s="442"/>
      <c r="AN57" s="442"/>
      <c r="AO57" s="442"/>
      <c r="AP57" s="442"/>
      <c r="AQ57" s="442"/>
      <c r="AR57" s="442"/>
      <c r="AS57" s="442"/>
      <c r="AT57" s="442"/>
      <c r="AU57" s="442"/>
      <c r="AV57" s="442"/>
      <c r="AW57" s="442"/>
      <c r="AX57" s="442"/>
      <c r="AY57" s="442"/>
      <c r="AZ57" s="442"/>
    </row>
    <row r="58" spans="2:52" ht="20.100000000000001" hidden="1" customHeight="1" outlineLevel="1">
      <c r="B58" s="434"/>
      <c r="C58" s="1002"/>
      <c r="D58" s="1003"/>
      <c r="E58" s="1003"/>
      <c r="F58" s="1004"/>
      <c r="G58" s="1005"/>
      <c r="H58" s="1006"/>
      <c r="I58" s="1006"/>
      <c r="J58" s="1006"/>
      <c r="K58" s="1007"/>
      <c r="L58" s="715"/>
      <c r="M58" s="715"/>
      <c r="N58" s="715"/>
      <c r="O58" s="715"/>
      <c r="P58" s="715"/>
      <c r="Q58" s="715"/>
      <c r="R58" s="715"/>
      <c r="S58" s="716"/>
      <c r="T58" s="717"/>
      <c r="U58" s="720">
        <f t="shared" si="13"/>
        <v>0</v>
      </c>
      <c r="V58" s="721">
        <f t="shared" si="14"/>
        <v>0</v>
      </c>
      <c r="W58" s="722">
        <f t="shared" si="15"/>
        <v>0</v>
      </c>
      <c r="X58" s="442"/>
      <c r="Y58" s="442"/>
      <c r="Z58" s="442"/>
      <c r="AA58" s="442"/>
      <c r="AB58" s="442"/>
      <c r="AC58" s="442"/>
      <c r="AD58" s="442"/>
      <c r="AE58" s="442"/>
      <c r="AF58" s="442"/>
      <c r="AG58" s="442"/>
      <c r="AH58" s="442"/>
      <c r="AI58" s="442"/>
      <c r="AJ58" s="442"/>
      <c r="AK58" s="442"/>
      <c r="AL58" s="442"/>
      <c r="AM58" s="442"/>
      <c r="AN58" s="442"/>
      <c r="AO58" s="442"/>
      <c r="AP58" s="442"/>
      <c r="AQ58" s="442"/>
      <c r="AR58" s="442"/>
      <c r="AS58" s="442"/>
      <c r="AT58" s="442"/>
      <c r="AU58" s="442"/>
      <c r="AV58" s="442"/>
      <c r="AW58" s="442"/>
      <c r="AX58" s="442"/>
      <c r="AY58" s="442"/>
      <c r="AZ58" s="442"/>
    </row>
    <row r="59" spans="2:52" ht="20.100000000000001" hidden="1" customHeight="1" outlineLevel="1">
      <c r="B59" s="434"/>
      <c r="C59" s="1002"/>
      <c r="D59" s="1003"/>
      <c r="E59" s="1003"/>
      <c r="F59" s="1004"/>
      <c r="G59" s="1005"/>
      <c r="H59" s="1006"/>
      <c r="I59" s="1006"/>
      <c r="J59" s="1006"/>
      <c r="K59" s="1007"/>
      <c r="L59" s="715"/>
      <c r="M59" s="715"/>
      <c r="N59" s="715"/>
      <c r="O59" s="715"/>
      <c r="P59" s="715"/>
      <c r="Q59" s="715"/>
      <c r="R59" s="715"/>
      <c r="S59" s="716"/>
      <c r="T59" s="717"/>
      <c r="U59" s="720">
        <f t="shared" si="13"/>
        <v>0</v>
      </c>
      <c r="V59" s="721">
        <f t="shared" si="14"/>
        <v>0</v>
      </c>
      <c r="W59" s="722">
        <f t="shared" si="15"/>
        <v>0</v>
      </c>
      <c r="X59" s="442"/>
      <c r="Y59" s="442"/>
      <c r="Z59" s="442"/>
      <c r="AA59" s="442"/>
      <c r="AB59" s="442"/>
      <c r="AC59" s="442"/>
      <c r="AD59" s="442"/>
      <c r="AE59" s="442"/>
      <c r="AF59" s="442"/>
      <c r="AG59" s="442"/>
      <c r="AH59" s="442"/>
      <c r="AI59" s="442"/>
      <c r="AJ59" s="442"/>
      <c r="AK59" s="442"/>
      <c r="AL59" s="442"/>
      <c r="AM59" s="442"/>
      <c r="AN59" s="442"/>
      <c r="AO59" s="442"/>
      <c r="AP59" s="442"/>
      <c r="AQ59" s="442"/>
      <c r="AR59" s="442"/>
      <c r="AS59" s="442"/>
      <c r="AT59" s="442"/>
      <c r="AU59" s="442"/>
      <c r="AV59" s="442"/>
      <c r="AW59" s="442"/>
      <c r="AX59" s="442"/>
      <c r="AY59" s="442"/>
      <c r="AZ59" s="442"/>
    </row>
    <row r="60" spans="2:52" s="19" customFormat="1" ht="9.9499999999999993" hidden="1" customHeight="1" outlineLevel="1">
      <c r="B60" s="435"/>
      <c r="C60" s="437"/>
      <c r="D60" s="437"/>
      <c r="E60" s="437"/>
      <c r="F60" s="437"/>
      <c r="G60" s="666"/>
      <c r="H60" s="666"/>
      <c r="I60" s="666"/>
      <c r="J60" s="666"/>
      <c r="K60" s="666"/>
      <c r="L60" s="438"/>
      <c r="M60" s="438"/>
      <c r="N60" s="438"/>
      <c r="O60" s="438"/>
      <c r="P60" s="438"/>
      <c r="Q60" s="438"/>
      <c r="R60" s="438"/>
      <c r="S60" s="438"/>
      <c r="T60" s="439"/>
      <c r="U60" s="439"/>
      <c r="V60" s="439"/>
      <c r="W60" s="667"/>
      <c r="X60" s="668"/>
      <c r="Y60" s="668"/>
      <c r="Z60" s="668"/>
      <c r="AA60" s="668"/>
      <c r="AB60" s="668"/>
      <c r="AC60" s="668"/>
      <c r="AD60" s="668"/>
      <c r="AE60" s="668"/>
      <c r="AF60" s="668"/>
      <c r="AG60" s="668"/>
      <c r="AH60" s="668"/>
      <c r="AI60" s="668"/>
      <c r="AJ60" s="668"/>
      <c r="AK60" s="668"/>
      <c r="AL60" s="668"/>
      <c r="AM60" s="668"/>
      <c r="AN60" s="668"/>
      <c r="AO60" s="668"/>
      <c r="AP60" s="668"/>
      <c r="AQ60" s="668"/>
      <c r="AR60" s="668"/>
      <c r="AS60" s="668"/>
      <c r="AT60" s="668"/>
      <c r="AU60" s="668"/>
      <c r="AV60" s="668"/>
      <c r="AW60" s="668"/>
      <c r="AX60" s="668"/>
      <c r="AY60" s="668"/>
      <c r="AZ60" s="668"/>
    </row>
    <row r="61" spans="2:52" ht="20.100000000000001" customHeight="1" collapsed="1">
      <c r="B61" s="714">
        <f>B49+1</f>
        <v>5</v>
      </c>
      <c r="C61" s="1013"/>
      <c r="D61" s="1014"/>
      <c r="E61" s="1014"/>
      <c r="F61" s="1015"/>
      <c r="G61" s="1016"/>
      <c r="H61" s="1017"/>
      <c r="I61" s="1017"/>
      <c r="J61" s="1017"/>
      <c r="K61" s="1018"/>
      <c r="L61" s="701">
        <f t="shared" ref="L61:R61" si="16">SUM(L62:L71)</f>
        <v>0</v>
      </c>
      <c r="M61" s="702">
        <f t="shared" si="16"/>
        <v>0</v>
      </c>
      <c r="N61" s="703">
        <f t="shared" si="16"/>
        <v>0</v>
      </c>
      <c r="O61" s="703">
        <f t="shared" si="16"/>
        <v>0</v>
      </c>
      <c r="P61" s="702">
        <f t="shared" si="16"/>
        <v>0</v>
      </c>
      <c r="Q61" s="704">
        <f t="shared" si="16"/>
        <v>0</v>
      </c>
      <c r="R61" s="701">
        <f t="shared" si="16"/>
        <v>0</v>
      </c>
      <c r="S61" s="705">
        <v>1</v>
      </c>
      <c r="T61" s="706">
        <f>(S62*T62)+(S63*T63)+(S64*T64)+(S65*T65)+(S66*T66)+(S67*T67)+(S68*T68)+(S69*T69)+(S70*T70)+(S71*T71)</f>
        <v>0</v>
      </c>
      <c r="U61" s="665">
        <f t="shared" ref="U61:U71" si="17">S61*T61*(1+MGKZ)*(1+Gewinn)*(1+Sicherheit)</f>
        <v>0</v>
      </c>
      <c r="V61" s="643">
        <f t="shared" ref="V61:V71" si="18">R61*Fertigung</f>
        <v>0</v>
      </c>
      <c r="W61" s="50">
        <f t="shared" ref="W61:W71" si="19">L61*$E$6+M61*$M$6+N61*$M$7+O61*$M$8+P61*$E$7+Q61*$M$9+U61+V61</f>
        <v>0</v>
      </c>
      <c r="X61" s="442"/>
      <c r="Y61" s="442"/>
      <c r="Z61" s="442"/>
      <c r="AA61" s="442"/>
      <c r="AB61" s="442"/>
      <c r="AC61" s="442"/>
      <c r="AD61" s="442"/>
      <c r="AE61" s="442"/>
      <c r="AF61" s="442"/>
      <c r="AG61" s="442"/>
      <c r="AH61" s="442"/>
      <c r="AI61" s="442"/>
      <c r="AJ61" s="442"/>
      <c r="AK61" s="442"/>
      <c r="AL61" s="442"/>
      <c r="AM61" s="442"/>
      <c r="AN61" s="442"/>
      <c r="AO61" s="442"/>
      <c r="AP61" s="442"/>
      <c r="AQ61" s="442"/>
      <c r="AR61" s="442"/>
      <c r="AS61" s="442"/>
      <c r="AT61" s="442"/>
      <c r="AU61" s="442"/>
      <c r="AV61" s="442"/>
      <c r="AW61" s="442"/>
      <c r="AX61" s="442"/>
      <c r="AY61" s="442"/>
      <c r="AZ61" s="442"/>
    </row>
    <row r="62" spans="2:52" ht="20.100000000000001" hidden="1" customHeight="1" outlineLevel="1">
      <c r="B62" s="433"/>
      <c r="C62" s="1002"/>
      <c r="D62" s="1003"/>
      <c r="E62" s="1003"/>
      <c r="F62" s="1004"/>
      <c r="G62" s="1005"/>
      <c r="H62" s="1006"/>
      <c r="I62" s="1006"/>
      <c r="J62" s="1006"/>
      <c r="K62" s="1007"/>
      <c r="L62" s="715"/>
      <c r="M62" s="715"/>
      <c r="N62" s="715"/>
      <c r="O62" s="715"/>
      <c r="P62" s="715"/>
      <c r="Q62" s="715"/>
      <c r="R62" s="715"/>
      <c r="S62" s="716"/>
      <c r="T62" s="717"/>
      <c r="U62" s="720">
        <f t="shared" si="17"/>
        <v>0</v>
      </c>
      <c r="V62" s="721">
        <f t="shared" si="18"/>
        <v>0</v>
      </c>
      <c r="W62" s="722">
        <f t="shared" si="19"/>
        <v>0</v>
      </c>
      <c r="X62" s="442"/>
      <c r="Y62" s="442"/>
      <c r="Z62" s="442"/>
      <c r="AA62" s="442"/>
      <c r="AB62" s="442"/>
      <c r="AC62" s="442"/>
      <c r="AD62" s="442"/>
      <c r="AE62" s="442"/>
      <c r="AF62" s="442"/>
      <c r="AG62" s="442"/>
      <c r="AH62" s="442"/>
      <c r="AI62" s="442"/>
      <c r="AJ62" s="442"/>
      <c r="AK62" s="442"/>
      <c r="AL62" s="442"/>
      <c r="AM62" s="442"/>
      <c r="AN62" s="442"/>
      <c r="AO62" s="442"/>
      <c r="AP62" s="442"/>
      <c r="AQ62" s="442"/>
      <c r="AR62" s="442"/>
      <c r="AS62" s="442"/>
      <c r="AT62" s="442"/>
      <c r="AU62" s="442"/>
      <c r="AV62" s="442"/>
      <c r="AW62" s="442"/>
      <c r="AX62" s="442"/>
      <c r="AY62" s="442"/>
      <c r="AZ62" s="442"/>
    </row>
    <row r="63" spans="2:52" ht="20.100000000000001" hidden="1" customHeight="1" outlineLevel="1">
      <c r="B63" s="434"/>
      <c r="C63" s="1002"/>
      <c r="D63" s="1003"/>
      <c r="E63" s="1003"/>
      <c r="F63" s="1004"/>
      <c r="G63" s="1005"/>
      <c r="H63" s="1006"/>
      <c r="I63" s="1006"/>
      <c r="J63" s="1006"/>
      <c r="K63" s="1007"/>
      <c r="L63" s="715"/>
      <c r="M63" s="715"/>
      <c r="N63" s="715"/>
      <c r="O63" s="715"/>
      <c r="P63" s="715"/>
      <c r="Q63" s="715"/>
      <c r="R63" s="715"/>
      <c r="S63" s="716"/>
      <c r="T63" s="717"/>
      <c r="U63" s="720">
        <f t="shared" si="17"/>
        <v>0</v>
      </c>
      <c r="V63" s="721">
        <f t="shared" si="18"/>
        <v>0</v>
      </c>
      <c r="W63" s="722">
        <f t="shared" si="19"/>
        <v>0</v>
      </c>
      <c r="X63" s="442"/>
      <c r="Y63" s="442"/>
      <c r="Z63" s="442"/>
      <c r="AA63" s="442"/>
      <c r="AB63" s="442"/>
      <c r="AC63" s="442"/>
      <c r="AD63" s="442"/>
      <c r="AE63" s="442"/>
      <c r="AF63" s="442"/>
      <c r="AG63" s="442"/>
      <c r="AH63" s="442"/>
      <c r="AI63" s="442"/>
      <c r="AJ63" s="442"/>
      <c r="AK63" s="442"/>
      <c r="AL63" s="442"/>
      <c r="AM63" s="442"/>
      <c r="AN63" s="442"/>
      <c r="AO63" s="442"/>
      <c r="AP63" s="442"/>
      <c r="AQ63" s="442"/>
      <c r="AR63" s="442"/>
      <c r="AS63" s="442"/>
      <c r="AT63" s="442"/>
      <c r="AU63" s="442"/>
      <c r="AV63" s="442"/>
      <c r="AW63" s="442"/>
      <c r="AX63" s="442"/>
      <c r="AY63" s="442"/>
      <c r="AZ63" s="442"/>
    </row>
    <row r="64" spans="2:52" ht="20.100000000000001" hidden="1" customHeight="1" outlineLevel="1">
      <c r="B64" s="434"/>
      <c r="C64" s="1002"/>
      <c r="D64" s="1003"/>
      <c r="E64" s="1003"/>
      <c r="F64" s="1004"/>
      <c r="G64" s="1005"/>
      <c r="H64" s="1006"/>
      <c r="I64" s="1006"/>
      <c r="J64" s="1006"/>
      <c r="K64" s="1007"/>
      <c r="L64" s="715"/>
      <c r="M64" s="715"/>
      <c r="N64" s="715"/>
      <c r="O64" s="715"/>
      <c r="P64" s="715"/>
      <c r="Q64" s="715"/>
      <c r="R64" s="715"/>
      <c r="S64" s="716"/>
      <c r="T64" s="717"/>
      <c r="U64" s="720">
        <f t="shared" si="17"/>
        <v>0</v>
      </c>
      <c r="V64" s="721">
        <f t="shared" si="18"/>
        <v>0</v>
      </c>
      <c r="W64" s="722">
        <f t="shared" si="19"/>
        <v>0</v>
      </c>
      <c r="X64" s="442"/>
      <c r="Y64" s="442"/>
      <c r="Z64" s="442"/>
      <c r="AA64" s="442"/>
      <c r="AB64" s="442"/>
      <c r="AC64" s="442"/>
      <c r="AD64" s="442"/>
      <c r="AE64" s="442"/>
      <c r="AF64" s="442"/>
      <c r="AG64" s="442"/>
      <c r="AH64" s="442"/>
      <c r="AI64" s="442"/>
      <c r="AJ64" s="442"/>
      <c r="AK64" s="442"/>
      <c r="AL64" s="442"/>
      <c r="AM64" s="442"/>
      <c r="AN64" s="442"/>
      <c r="AO64" s="442"/>
      <c r="AP64" s="442"/>
      <c r="AQ64" s="442"/>
      <c r="AR64" s="442"/>
      <c r="AS64" s="442"/>
      <c r="AT64" s="442"/>
      <c r="AU64" s="442"/>
      <c r="AV64" s="442"/>
      <c r="AW64" s="442"/>
      <c r="AX64" s="442"/>
      <c r="AY64" s="442"/>
      <c r="AZ64" s="442"/>
    </row>
    <row r="65" spans="2:52" ht="20.100000000000001" hidden="1" customHeight="1" outlineLevel="1">
      <c r="B65" s="434"/>
      <c r="C65" s="1002"/>
      <c r="D65" s="1003"/>
      <c r="E65" s="1003"/>
      <c r="F65" s="1004"/>
      <c r="G65" s="1005"/>
      <c r="H65" s="1006"/>
      <c r="I65" s="1006"/>
      <c r="J65" s="1006"/>
      <c r="K65" s="1007"/>
      <c r="L65" s="715"/>
      <c r="M65" s="715"/>
      <c r="N65" s="715"/>
      <c r="O65" s="715"/>
      <c r="P65" s="715"/>
      <c r="Q65" s="715"/>
      <c r="R65" s="715"/>
      <c r="S65" s="716"/>
      <c r="T65" s="717"/>
      <c r="U65" s="720">
        <f t="shared" si="17"/>
        <v>0</v>
      </c>
      <c r="V65" s="721">
        <f t="shared" si="18"/>
        <v>0</v>
      </c>
      <c r="W65" s="722">
        <f t="shared" si="19"/>
        <v>0</v>
      </c>
      <c r="X65" s="442"/>
      <c r="Y65" s="442"/>
      <c r="Z65" s="442"/>
      <c r="AA65" s="442"/>
      <c r="AB65" s="442"/>
      <c r="AC65" s="442"/>
      <c r="AD65" s="442"/>
      <c r="AE65" s="442"/>
      <c r="AF65" s="442"/>
      <c r="AG65" s="442"/>
      <c r="AH65" s="442"/>
      <c r="AI65" s="442"/>
      <c r="AJ65" s="442"/>
      <c r="AK65" s="442"/>
      <c r="AL65" s="442"/>
      <c r="AM65" s="442"/>
      <c r="AN65" s="442"/>
      <c r="AO65" s="442"/>
      <c r="AP65" s="442"/>
      <c r="AQ65" s="442"/>
      <c r="AR65" s="442"/>
      <c r="AS65" s="442"/>
      <c r="AT65" s="442"/>
      <c r="AU65" s="442"/>
      <c r="AV65" s="442"/>
      <c r="AW65" s="442"/>
      <c r="AX65" s="442"/>
      <c r="AY65" s="442"/>
      <c r="AZ65" s="442"/>
    </row>
    <row r="66" spans="2:52" ht="20.100000000000001" hidden="1" customHeight="1" outlineLevel="1">
      <c r="B66" s="434"/>
      <c r="C66" s="1002"/>
      <c r="D66" s="1003"/>
      <c r="E66" s="1003"/>
      <c r="F66" s="1004"/>
      <c r="G66" s="1005"/>
      <c r="H66" s="1006"/>
      <c r="I66" s="1006"/>
      <c r="J66" s="1006"/>
      <c r="K66" s="1007"/>
      <c r="L66" s="715"/>
      <c r="M66" s="715"/>
      <c r="N66" s="715"/>
      <c r="O66" s="715"/>
      <c r="P66" s="715"/>
      <c r="Q66" s="715"/>
      <c r="R66" s="715"/>
      <c r="S66" s="716"/>
      <c r="T66" s="717"/>
      <c r="U66" s="720">
        <f t="shared" si="17"/>
        <v>0</v>
      </c>
      <c r="V66" s="721">
        <f t="shared" si="18"/>
        <v>0</v>
      </c>
      <c r="W66" s="722">
        <f t="shared" si="19"/>
        <v>0</v>
      </c>
      <c r="X66" s="442"/>
      <c r="Y66" s="442"/>
      <c r="Z66" s="442"/>
      <c r="AA66" s="442"/>
      <c r="AB66" s="442"/>
      <c r="AC66" s="442"/>
      <c r="AD66" s="442"/>
      <c r="AE66" s="442"/>
      <c r="AF66" s="442"/>
      <c r="AG66" s="442"/>
      <c r="AH66" s="442"/>
      <c r="AI66" s="442"/>
      <c r="AJ66" s="442"/>
      <c r="AK66" s="442"/>
      <c r="AL66" s="442"/>
      <c r="AM66" s="442"/>
      <c r="AN66" s="442"/>
      <c r="AO66" s="442"/>
      <c r="AP66" s="442"/>
      <c r="AQ66" s="442"/>
      <c r="AR66" s="442"/>
      <c r="AS66" s="442"/>
      <c r="AT66" s="442"/>
      <c r="AU66" s="442"/>
      <c r="AV66" s="442"/>
      <c r="AW66" s="442"/>
      <c r="AX66" s="442"/>
      <c r="AY66" s="442"/>
      <c r="AZ66" s="442"/>
    </row>
    <row r="67" spans="2:52" ht="20.100000000000001" hidden="1" customHeight="1" outlineLevel="1">
      <c r="B67" s="434"/>
      <c r="C67" s="1002"/>
      <c r="D67" s="1003"/>
      <c r="E67" s="1003"/>
      <c r="F67" s="1004"/>
      <c r="G67" s="1005"/>
      <c r="H67" s="1006"/>
      <c r="I67" s="1006"/>
      <c r="J67" s="1006"/>
      <c r="K67" s="1007"/>
      <c r="L67" s="715"/>
      <c r="M67" s="715"/>
      <c r="N67" s="715"/>
      <c r="O67" s="715"/>
      <c r="P67" s="715"/>
      <c r="Q67" s="715"/>
      <c r="R67" s="715"/>
      <c r="S67" s="716"/>
      <c r="T67" s="717"/>
      <c r="U67" s="720">
        <f t="shared" si="17"/>
        <v>0</v>
      </c>
      <c r="V67" s="721">
        <f t="shared" si="18"/>
        <v>0</v>
      </c>
      <c r="W67" s="722">
        <f t="shared" si="19"/>
        <v>0</v>
      </c>
      <c r="X67" s="442"/>
      <c r="Y67" s="442"/>
      <c r="Z67" s="442"/>
      <c r="AA67" s="442"/>
      <c r="AB67" s="442"/>
      <c r="AC67" s="442"/>
      <c r="AD67" s="442"/>
      <c r="AE67" s="442"/>
      <c r="AF67" s="442"/>
      <c r="AG67" s="442"/>
      <c r="AH67" s="442"/>
      <c r="AI67" s="442"/>
      <c r="AJ67" s="442"/>
      <c r="AK67" s="442"/>
      <c r="AL67" s="442"/>
      <c r="AM67" s="442"/>
      <c r="AN67" s="442"/>
      <c r="AO67" s="442"/>
      <c r="AP67" s="442"/>
      <c r="AQ67" s="442"/>
      <c r="AR67" s="442"/>
      <c r="AS67" s="442"/>
      <c r="AT67" s="442"/>
      <c r="AU67" s="442"/>
      <c r="AV67" s="442"/>
      <c r="AW67" s="442"/>
      <c r="AX67" s="442"/>
      <c r="AY67" s="442"/>
      <c r="AZ67" s="442"/>
    </row>
    <row r="68" spans="2:52" ht="20.100000000000001" hidden="1" customHeight="1" outlineLevel="1">
      <c r="B68" s="434"/>
      <c r="C68" s="1002"/>
      <c r="D68" s="1003"/>
      <c r="E68" s="1003"/>
      <c r="F68" s="1004"/>
      <c r="G68" s="1005"/>
      <c r="H68" s="1006"/>
      <c r="I68" s="1006"/>
      <c r="J68" s="1006"/>
      <c r="K68" s="1007"/>
      <c r="L68" s="715"/>
      <c r="M68" s="715"/>
      <c r="N68" s="715"/>
      <c r="O68" s="715"/>
      <c r="P68" s="715"/>
      <c r="Q68" s="715"/>
      <c r="R68" s="715"/>
      <c r="S68" s="716"/>
      <c r="T68" s="717"/>
      <c r="U68" s="720">
        <f t="shared" si="17"/>
        <v>0</v>
      </c>
      <c r="V68" s="721">
        <f t="shared" si="18"/>
        <v>0</v>
      </c>
      <c r="W68" s="722">
        <f t="shared" si="19"/>
        <v>0</v>
      </c>
      <c r="X68" s="442"/>
      <c r="Y68" s="442"/>
      <c r="Z68" s="442"/>
      <c r="AA68" s="442"/>
      <c r="AB68" s="442"/>
      <c r="AC68" s="442"/>
      <c r="AD68" s="442"/>
      <c r="AE68" s="442"/>
      <c r="AF68" s="442"/>
      <c r="AG68" s="442"/>
      <c r="AH68" s="442"/>
      <c r="AI68" s="442"/>
      <c r="AJ68" s="442"/>
      <c r="AK68" s="442"/>
      <c r="AL68" s="442"/>
      <c r="AM68" s="442"/>
      <c r="AN68" s="442"/>
      <c r="AO68" s="442"/>
      <c r="AP68" s="442"/>
      <c r="AQ68" s="442"/>
      <c r="AR68" s="442"/>
      <c r="AS68" s="442"/>
      <c r="AT68" s="442"/>
      <c r="AU68" s="442"/>
      <c r="AV68" s="442"/>
      <c r="AW68" s="442"/>
      <c r="AX68" s="442"/>
      <c r="AY68" s="442"/>
      <c r="AZ68" s="442"/>
    </row>
    <row r="69" spans="2:52" ht="20.100000000000001" hidden="1" customHeight="1" outlineLevel="1">
      <c r="B69" s="434"/>
      <c r="C69" s="1002"/>
      <c r="D69" s="1003"/>
      <c r="E69" s="1003"/>
      <c r="F69" s="1004"/>
      <c r="G69" s="1005"/>
      <c r="H69" s="1006"/>
      <c r="I69" s="1006"/>
      <c r="J69" s="1006"/>
      <c r="K69" s="1007"/>
      <c r="L69" s="715"/>
      <c r="M69" s="715"/>
      <c r="N69" s="715"/>
      <c r="O69" s="715"/>
      <c r="P69" s="715"/>
      <c r="Q69" s="715"/>
      <c r="R69" s="715"/>
      <c r="S69" s="716"/>
      <c r="T69" s="717"/>
      <c r="U69" s="720">
        <f t="shared" si="17"/>
        <v>0</v>
      </c>
      <c r="V69" s="721">
        <f t="shared" si="18"/>
        <v>0</v>
      </c>
      <c r="W69" s="722">
        <f t="shared" si="19"/>
        <v>0</v>
      </c>
      <c r="X69" s="442"/>
      <c r="Y69" s="442"/>
      <c r="Z69" s="442"/>
      <c r="AA69" s="442"/>
      <c r="AB69" s="442"/>
      <c r="AC69" s="442"/>
      <c r="AD69" s="442"/>
      <c r="AE69" s="442"/>
      <c r="AF69" s="442"/>
      <c r="AG69" s="442"/>
      <c r="AH69" s="442"/>
      <c r="AI69" s="442"/>
      <c r="AJ69" s="442"/>
      <c r="AK69" s="442"/>
      <c r="AL69" s="442"/>
      <c r="AM69" s="442"/>
      <c r="AN69" s="442"/>
      <c r="AO69" s="442"/>
      <c r="AP69" s="442"/>
      <c r="AQ69" s="442"/>
      <c r="AR69" s="442"/>
      <c r="AS69" s="442"/>
      <c r="AT69" s="442"/>
      <c r="AU69" s="442"/>
      <c r="AV69" s="442"/>
      <c r="AW69" s="442"/>
      <c r="AX69" s="442"/>
      <c r="AY69" s="442"/>
      <c r="AZ69" s="442"/>
    </row>
    <row r="70" spans="2:52" ht="20.100000000000001" hidden="1" customHeight="1" outlineLevel="1">
      <c r="B70" s="434"/>
      <c r="C70" s="1002"/>
      <c r="D70" s="1003"/>
      <c r="E70" s="1003"/>
      <c r="F70" s="1004"/>
      <c r="G70" s="1005"/>
      <c r="H70" s="1006"/>
      <c r="I70" s="1006"/>
      <c r="J70" s="1006"/>
      <c r="K70" s="1007"/>
      <c r="L70" s="715"/>
      <c r="M70" s="715"/>
      <c r="N70" s="715"/>
      <c r="O70" s="715"/>
      <c r="P70" s="715"/>
      <c r="Q70" s="715"/>
      <c r="R70" s="715"/>
      <c r="S70" s="716"/>
      <c r="T70" s="717"/>
      <c r="U70" s="720">
        <f t="shared" si="17"/>
        <v>0</v>
      </c>
      <c r="V70" s="721">
        <f t="shared" si="18"/>
        <v>0</v>
      </c>
      <c r="W70" s="722">
        <f t="shared" si="19"/>
        <v>0</v>
      </c>
      <c r="X70" s="442"/>
      <c r="Y70" s="442"/>
      <c r="Z70" s="442"/>
      <c r="AA70" s="442"/>
      <c r="AB70" s="442"/>
      <c r="AC70" s="442"/>
      <c r="AD70" s="442"/>
      <c r="AE70" s="442"/>
      <c r="AF70" s="442"/>
      <c r="AG70" s="442"/>
      <c r="AH70" s="442"/>
      <c r="AI70" s="442"/>
      <c r="AJ70" s="442"/>
      <c r="AK70" s="442"/>
      <c r="AL70" s="442"/>
      <c r="AM70" s="442"/>
      <c r="AN70" s="442"/>
      <c r="AO70" s="442"/>
      <c r="AP70" s="442"/>
      <c r="AQ70" s="442"/>
      <c r="AR70" s="442"/>
      <c r="AS70" s="442"/>
      <c r="AT70" s="442"/>
      <c r="AU70" s="442"/>
      <c r="AV70" s="442"/>
      <c r="AW70" s="442"/>
      <c r="AX70" s="442"/>
      <c r="AY70" s="442"/>
      <c r="AZ70" s="442"/>
    </row>
    <row r="71" spans="2:52" ht="20.100000000000001" hidden="1" customHeight="1" outlineLevel="1">
      <c r="B71" s="434"/>
      <c r="C71" s="1002"/>
      <c r="D71" s="1003"/>
      <c r="E71" s="1003"/>
      <c r="F71" s="1004"/>
      <c r="G71" s="1005"/>
      <c r="H71" s="1006"/>
      <c r="I71" s="1006"/>
      <c r="J71" s="1006"/>
      <c r="K71" s="1007"/>
      <c r="L71" s="715"/>
      <c r="M71" s="715"/>
      <c r="N71" s="715"/>
      <c r="O71" s="715"/>
      <c r="P71" s="715"/>
      <c r="Q71" s="715"/>
      <c r="R71" s="715"/>
      <c r="S71" s="716"/>
      <c r="T71" s="717"/>
      <c r="U71" s="720">
        <f t="shared" si="17"/>
        <v>0</v>
      </c>
      <c r="V71" s="721">
        <f t="shared" si="18"/>
        <v>0</v>
      </c>
      <c r="W71" s="722">
        <f t="shared" si="19"/>
        <v>0</v>
      </c>
      <c r="X71" s="442"/>
      <c r="Y71" s="442"/>
      <c r="Z71" s="442"/>
      <c r="AA71" s="442"/>
      <c r="AB71" s="442"/>
      <c r="AC71" s="442"/>
      <c r="AD71" s="442"/>
      <c r="AE71" s="442"/>
      <c r="AF71" s="442"/>
      <c r="AG71" s="442"/>
      <c r="AH71" s="442"/>
      <c r="AI71" s="442"/>
      <c r="AJ71" s="442"/>
      <c r="AK71" s="442"/>
      <c r="AL71" s="442"/>
      <c r="AM71" s="442"/>
      <c r="AN71" s="442"/>
      <c r="AO71" s="442"/>
      <c r="AP71" s="442"/>
      <c r="AQ71" s="442"/>
      <c r="AR71" s="442"/>
      <c r="AS71" s="442"/>
      <c r="AT71" s="442"/>
      <c r="AU71" s="442"/>
      <c r="AV71" s="442"/>
      <c r="AW71" s="442"/>
      <c r="AX71" s="442"/>
      <c r="AY71" s="442"/>
      <c r="AZ71" s="442"/>
    </row>
    <row r="72" spans="2:52" s="19" customFormat="1" ht="9.9499999999999993" hidden="1" customHeight="1" outlineLevel="1">
      <c r="B72" s="435"/>
      <c r="C72" s="437"/>
      <c r="D72" s="437"/>
      <c r="E72" s="437"/>
      <c r="F72" s="437"/>
      <c r="G72" s="666"/>
      <c r="H72" s="666"/>
      <c r="I72" s="666"/>
      <c r="J72" s="666"/>
      <c r="K72" s="666"/>
      <c r="L72" s="438"/>
      <c r="M72" s="438"/>
      <c r="N72" s="438"/>
      <c r="O72" s="438"/>
      <c r="P72" s="438"/>
      <c r="Q72" s="438"/>
      <c r="R72" s="438"/>
      <c r="S72" s="438"/>
      <c r="T72" s="439"/>
      <c r="U72" s="439"/>
      <c r="V72" s="439"/>
      <c r="W72" s="667"/>
      <c r="X72" s="668"/>
      <c r="Y72" s="668"/>
      <c r="Z72" s="668"/>
      <c r="AA72" s="668"/>
      <c r="AB72" s="668"/>
      <c r="AC72" s="668"/>
      <c r="AD72" s="668"/>
      <c r="AE72" s="668"/>
      <c r="AF72" s="668"/>
      <c r="AG72" s="668"/>
      <c r="AH72" s="668"/>
      <c r="AI72" s="668"/>
      <c r="AJ72" s="668"/>
      <c r="AK72" s="668"/>
      <c r="AL72" s="668"/>
      <c r="AM72" s="668"/>
      <c r="AN72" s="668"/>
      <c r="AO72" s="668"/>
      <c r="AP72" s="668"/>
      <c r="AQ72" s="668"/>
      <c r="AR72" s="668"/>
      <c r="AS72" s="668"/>
      <c r="AT72" s="668"/>
      <c r="AU72" s="668"/>
      <c r="AV72" s="668"/>
      <c r="AW72" s="668"/>
      <c r="AX72" s="668"/>
      <c r="AY72" s="668"/>
      <c r="AZ72" s="668"/>
    </row>
    <row r="73" spans="2:52" ht="20.100000000000001" customHeight="1" collapsed="1">
      <c r="B73" s="714">
        <f>B61+1</f>
        <v>6</v>
      </c>
      <c r="C73" s="1013"/>
      <c r="D73" s="1014"/>
      <c r="E73" s="1014"/>
      <c r="F73" s="1015"/>
      <c r="G73" s="1016"/>
      <c r="H73" s="1017"/>
      <c r="I73" s="1017"/>
      <c r="J73" s="1017"/>
      <c r="K73" s="1018"/>
      <c r="L73" s="701">
        <f t="shared" ref="L73:R73" si="20">SUM(L74:L83)</f>
        <v>0</v>
      </c>
      <c r="M73" s="702">
        <f t="shared" si="20"/>
        <v>0</v>
      </c>
      <c r="N73" s="703">
        <f t="shared" si="20"/>
        <v>0</v>
      </c>
      <c r="O73" s="703">
        <f t="shared" si="20"/>
        <v>0</v>
      </c>
      <c r="P73" s="702">
        <f t="shared" si="20"/>
        <v>0</v>
      </c>
      <c r="Q73" s="704">
        <f t="shared" si="20"/>
        <v>0</v>
      </c>
      <c r="R73" s="701">
        <f t="shared" si="20"/>
        <v>0</v>
      </c>
      <c r="S73" s="705">
        <v>1</v>
      </c>
      <c r="T73" s="706">
        <f>(S74*T74)+(S75*T75)+(S76*T76)+(S77*T77)+(S78*T78)+(S79*T79)+(S80*T80)+(S81*T81)+(S82*T82)+(S83*T83)</f>
        <v>0</v>
      </c>
      <c r="U73" s="665">
        <f t="shared" ref="U73:U83" si="21">S73*T73*(1+MGKZ)*(1+Gewinn)*(1+Sicherheit)</f>
        <v>0</v>
      </c>
      <c r="V73" s="643">
        <f t="shared" ref="V73:V83" si="22">R73*Fertigung</f>
        <v>0</v>
      </c>
      <c r="W73" s="50">
        <f t="shared" ref="W73:W83" si="23">L73*$E$6+M73*$M$6+N73*$M$7+O73*$M$8+P73*$E$7+Q73*$M$9+U73+V73</f>
        <v>0</v>
      </c>
      <c r="X73" s="442"/>
      <c r="Y73" s="442"/>
      <c r="Z73" s="442"/>
      <c r="AA73" s="442"/>
      <c r="AB73" s="442"/>
      <c r="AC73" s="442"/>
      <c r="AD73" s="442"/>
      <c r="AE73" s="442"/>
      <c r="AF73" s="442"/>
      <c r="AG73" s="442"/>
      <c r="AH73" s="442"/>
      <c r="AI73" s="442"/>
      <c r="AJ73" s="442"/>
      <c r="AK73" s="442"/>
      <c r="AL73" s="442"/>
      <c r="AM73" s="442"/>
      <c r="AN73" s="442"/>
      <c r="AO73" s="442"/>
      <c r="AP73" s="442"/>
      <c r="AQ73" s="442"/>
      <c r="AR73" s="442"/>
      <c r="AS73" s="442"/>
      <c r="AT73" s="442"/>
      <c r="AU73" s="442"/>
      <c r="AV73" s="442"/>
      <c r="AW73" s="442"/>
      <c r="AX73" s="442"/>
      <c r="AY73" s="442"/>
      <c r="AZ73" s="442"/>
    </row>
    <row r="74" spans="2:52" ht="20.100000000000001" hidden="1" customHeight="1" outlineLevel="1">
      <c r="B74" s="433"/>
      <c r="C74" s="1002"/>
      <c r="D74" s="1003"/>
      <c r="E74" s="1003"/>
      <c r="F74" s="1004"/>
      <c r="G74" s="1005"/>
      <c r="H74" s="1006"/>
      <c r="I74" s="1006"/>
      <c r="J74" s="1006"/>
      <c r="K74" s="1007"/>
      <c r="L74" s="715"/>
      <c r="M74" s="715"/>
      <c r="N74" s="715"/>
      <c r="O74" s="715"/>
      <c r="P74" s="715"/>
      <c r="Q74" s="715"/>
      <c r="R74" s="715"/>
      <c r="S74" s="716"/>
      <c r="T74" s="717"/>
      <c r="U74" s="720">
        <f t="shared" si="21"/>
        <v>0</v>
      </c>
      <c r="V74" s="721">
        <f t="shared" si="22"/>
        <v>0</v>
      </c>
      <c r="W74" s="722">
        <f t="shared" si="23"/>
        <v>0</v>
      </c>
      <c r="X74" s="442"/>
      <c r="Y74" s="442"/>
      <c r="Z74" s="442"/>
      <c r="AA74" s="442"/>
      <c r="AB74" s="442"/>
      <c r="AC74" s="442"/>
      <c r="AD74" s="442"/>
      <c r="AE74" s="442"/>
      <c r="AF74" s="442"/>
      <c r="AG74" s="442"/>
      <c r="AH74" s="442"/>
      <c r="AI74" s="442"/>
      <c r="AJ74" s="442"/>
      <c r="AK74" s="442"/>
      <c r="AL74" s="442"/>
      <c r="AM74" s="442"/>
      <c r="AN74" s="442"/>
      <c r="AO74" s="442"/>
      <c r="AP74" s="442"/>
      <c r="AQ74" s="442"/>
      <c r="AR74" s="442"/>
      <c r="AS74" s="442"/>
      <c r="AT74" s="442"/>
      <c r="AU74" s="442"/>
      <c r="AV74" s="442"/>
      <c r="AW74" s="442"/>
      <c r="AX74" s="442"/>
      <c r="AY74" s="442"/>
      <c r="AZ74" s="442"/>
    </row>
    <row r="75" spans="2:52" ht="20.100000000000001" hidden="1" customHeight="1" outlineLevel="1">
      <c r="B75" s="434"/>
      <c r="C75" s="1002"/>
      <c r="D75" s="1003"/>
      <c r="E75" s="1003"/>
      <c r="F75" s="1004"/>
      <c r="G75" s="1005"/>
      <c r="H75" s="1006"/>
      <c r="I75" s="1006"/>
      <c r="J75" s="1006"/>
      <c r="K75" s="1007"/>
      <c r="L75" s="715"/>
      <c r="M75" s="715"/>
      <c r="N75" s="715"/>
      <c r="O75" s="715"/>
      <c r="P75" s="715"/>
      <c r="Q75" s="715"/>
      <c r="R75" s="715"/>
      <c r="S75" s="716"/>
      <c r="T75" s="717"/>
      <c r="U75" s="720">
        <f t="shared" si="21"/>
        <v>0</v>
      </c>
      <c r="V75" s="721">
        <f t="shared" si="22"/>
        <v>0</v>
      </c>
      <c r="W75" s="722">
        <f t="shared" si="23"/>
        <v>0</v>
      </c>
      <c r="X75" s="442"/>
      <c r="Y75" s="442"/>
      <c r="Z75" s="442"/>
      <c r="AA75" s="442"/>
      <c r="AB75" s="442"/>
      <c r="AC75" s="442"/>
      <c r="AD75" s="442"/>
      <c r="AE75" s="442"/>
      <c r="AF75" s="442"/>
      <c r="AG75" s="442"/>
      <c r="AH75" s="442"/>
      <c r="AI75" s="442"/>
      <c r="AJ75" s="442"/>
      <c r="AK75" s="442"/>
      <c r="AL75" s="442"/>
      <c r="AM75" s="442"/>
      <c r="AN75" s="442"/>
      <c r="AO75" s="442"/>
      <c r="AP75" s="442"/>
      <c r="AQ75" s="442"/>
      <c r="AR75" s="442"/>
      <c r="AS75" s="442"/>
      <c r="AT75" s="442"/>
      <c r="AU75" s="442"/>
      <c r="AV75" s="442"/>
      <c r="AW75" s="442"/>
      <c r="AX75" s="442"/>
      <c r="AY75" s="442"/>
      <c r="AZ75" s="442"/>
    </row>
    <row r="76" spans="2:52" ht="20.100000000000001" hidden="1" customHeight="1" outlineLevel="1">
      <c r="B76" s="434"/>
      <c r="C76" s="1002"/>
      <c r="D76" s="1003"/>
      <c r="E76" s="1003"/>
      <c r="F76" s="1004"/>
      <c r="G76" s="1005"/>
      <c r="H76" s="1006"/>
      <c r="I76" s="1006"/>
      <c r="J76" s="1006"/>
      <c r="K76" s="1007"/>
      <c r="L76" s="715"/>
      <c r="M76" s="715"/>
      <c r="N76" s="715"/>
      <c r="O76" s="715"/>
      <c r="P76" s="715"/>
      <c r="Q76" s="715"/>
      <c r="R76" s="715"/>
      <c r="S76" s="716"/>
      <c r="T76" s="717"/>
      <c r="U76" s="720">
        <f t="shared" si="21"/>
        <v>0</v>
      </c>
      <c r="V76" s="721">
        <f t="shared" si="22"/>
        <v>0</v>
      </c>
      <c r="W76" s="722">
        <f t="shared" si="23"/>
        <v>0</v>
      </c>
      <c r="X76" s="442"/>
      <c r="Y76" s="442"/>
      <c r="Z76" s="442"/>
      <c r="AA76" s="442"/>
      <c r="AB76" s="442"/>
      <c r="AC76" s="442"/>
      <c r="AD76" s="442"/>
      <c r="AE76" s="442"/>
      <c r="AF76" s="442"/>
      <c r="AG76" s="442"/>
      <c r="AH76" s="442"/>
      <c r="AI76" s="442"/>
      <c r="AJ76" s="442"/>
      <c r="AK76" s="442"/>
      <c r="AL76" s="442"/>
      <c r="AM76" s="442"/>
      <c r="AN76" s="442"/>
      <c r="AO76" s="442"/>
      <c r="AP76" s="442"/>
      <c r="AQ76" s="442"/>
      <c r="AR76" s="442"/>
      <c r="AS76" s="442"/>
      <c r="AT76" s="442"/>
      <c r="AU76" s="442"/>
      <c r="AV76" s="442"/>
      <c r="AW76" s="442"/>
      <c r="AX76" s="442"/>
      <c r="AY76" s="442"/>
      <c r="AZ76" s="442"/>
    </row>
    <row r="77" spans="2:52" ht="20.100000000000001" hidden="1" customHeight="1" outlineLevel="1">
      <c r="B77" s="434"/>
      <c r="C77" s="1002"/>
      <c r="D77" s="1003"/>
      <c r="E77" s="1003"/>
      <c r="F77" s="1004"/>
      <c r="G77" s="1005"/>
      <c r="H77" s="1006"/>
      <c r="I77" s="1006"/>
      <c r="J77" s="1006"/>
      <c r="K77" s="1007"/>
      <c r="L77" s="715"/>
      <c r="M77" s="715"/>
      <c r="N77" s="715"/>
      <c r="O77" s="715"/>
      <c r="P77" s="715"/>
      <c r="Q77" s="715"/>
      <c r="R77" s="715"/>
      <c r="S77" s="716"/>
      <c r="T77" s="717"/>
      <c r="U77" s="720">
        <f t="shared" si="21"/>
        <v>0</v>
      </c>
      <c r="V77" s="721">
        <f t="shared" si="22"/>
        <v>0</v>
      </c>
      <c r="W77" s="722">
        <f t="shared" si="23"/>
        <v>0</v>
      </c>
      <c r="X77" s="442"/>
      <c r="Y77" s="442"/>
      <c r="Z77" s="442"/>
      <c r="AA77" s="442"/>
      <c r="AB77" s="442"/>
      <c r="AC77" s="442"/>
      <c r="AD77" s="442"/>
      <c r="AE77" s="442"/>
      <c r="AF77" s="442"/>
      <c r="AG77" s="442"/>
      <c r="AH77" s="442"/>
      <c r="AI77" s="442"/>
      <c r="AJ77" s="442"/>
      <c r="AK77" s="442"/>
      <c r="AL77" s="442"/>
      <c r="AM77" s="442"/>
      <c r="AN77" s="442"/>
      <c r="AO77" s="442"/>
      <c r="AP77" s="442"/>
      <c r="AQ77" s="442"/>
      <c r="AR77" s="442"/>
      <c r="AS77" s="442"/>
      <c r="AT77" s="442"/>
      <c r="AU77" s="442"/>
      <c r="AV77" s="442"/>
      <c r="AW77" s="442"/>
      <c r="AX77" s="442"/>
      <c r="AY77" s="442"/>
      <c r="AZ77" s="442"/>
    </row>
    <row r="78" spans="2:52" ht="20.100000000000001" hidden="1" customHeight="1" outlineLevel="1">
      <c r="B78" s="434"/>
      <c r="C78" s="1002"/>
      <c r="D78" s="1003"/>
      <c r="E78" s="1003"/>
      <c r="F78" s="1004"/>
      <c r="G78" s="1005"/>
      <c r="H78" s="1006"/>
      <c r="I78" s="1006"/>
      <c r="J78" s="1006"/>
      <c r="K78" s="1007"/>
      <c r="L78" s="715"/>
      <c r="M78" s="715"/>
      <c r="N78" s="715"/>
      <c r="O78" s="715"/>
      <c r="P78" s="715"/>
      <c r="Q78" s="715"/>
      <c r="R78" s="715"/>
      <c r="S78" s="716"/>
      <c r="T78" s="717"/>
      <c r="U78" s="720">
        <f t="shared" si="21"/>
        <v>0</v>
      </c>
      <c r="V78" s="721">
        <f t="shared" si="22"/>
        <v>0</v>
      </c>
      <c r="W78" s="722">
        <f t="shared" si="23"/>
        <v>0</v>
      </c>
      <c r="X78" s="442"/>
      <c r="Y78" s="442"/>
      <c r="Z78" s="442"/>
      <c r="AA78" s="442"/>
      <c r="AB78" s="442"/>
      <c r="AC78" s="442"/>
      <c r="AD78" s="442"/>
      <c r="AE78" s="442"/>
      <c r="AF78" s="442"/>
      <c r="AG78" s="442"/>
      <c r="AH78" s="442"/>
      <c r="AI78" s="442"/>
      <c r="AJ78" s="442"/>
      <c r="AK78" s="442"/>
      <c r="AL78" s="442"/>
      <c r="AM78" s="442"/>
      <c r="AN78" s="442"/>
      <c r="AO78" s="442"/>
      <c r="AP78" s="442"/>
      <c r="AQ78" s="442"/>
      <c r="AR78" s="442"/>
      <c r="AS78" s="442"/>
      <c r="AT78" s="442"/>
      <c r="AU78" s="442"/>
      <c r="AV78" s="442"/>
      <c r="AW78" s="442"/>
      <c r="AX78" s="442"/>
      <c r="AY78" s="442"/>
      <c r="AZ78" s="442"/>
    </row>
    <row r="79" spans="2:52" ht="20.100000000000001" hidden="1" customHeight="1" outlineLevel="1">
      <c r="B79" s="434"/>
      <c r="C79" s="1002"/>
      <c r="D79" s="1003"/>
      <c r="E79" s="1003"/>
      <c r="F79" s="1004"/>
      <c r="G79" s="1005"/>
      <c r="H79" s="1006"/>
      <c r="I79" s="1006"/>
      <c r="J79" s="1006"/>
      <c r="K79" s="1007"/>
      <c r="L79" s="715"/>
      <c r="M79" s="715"/>
      <c r="N79" s="715"/>
      <c r="O79" s="715"/>
      <c r="P79" s="715"/>
      <c r="Q79" s="715"/>
      <c r="R79" s="715"/>
      <c r="S79" s="716"/>
      <c r="T79" s="717"/>
      <c r="U79" s="720">
        <f t="shared" si="21"/>
        <v>0</v>
      </c>
      <c r="V79" s="721">
        <f t="shared" si="22"/>
        <v>0</v>
      </c>
      <c r="W79" s="722">
        <f t="shared" si="23"/>
        <v>0</v>
      </c>
      <c r="X79" s="442"/>
      <c r="Y79" s="442"/>
      <c r="Z79" s="442"/>
      <c r="AA79" s="442"/>
      <c r="AB79" s="442"/>
      <c r="AC79" s="442"/>
      <c r="AD79" s="442"/>
      <c r="AE79" s="442"/>
      <c r="AF79" s="442"/>
      <c r="AG79" s="442"/>
      <c r="AH79" s="442"/>
      <c r="AI79" s="442"/>
      <c r="AJ79" s="442"/>
      <c r="AK79" s="442"/>
      <c r="AL79" s="442"/>
      <c r="AM79" s="442"/>
      <c r="AN79" s="442"/>
      <c r="AO79" s="442"/>
      <c r="AP79" s="442"/>
      <c r="AQ79" s="442"/>
      <c r="AR79" s="442"/>
      <c r="AS79" s="442"/>
      <c r="AT79" s="442"/>
      <c r="AU79" s="442"/>
      <c r="AV79" s="442"/>
      <c r="AW79" s="442"/>
      <c r="AX79" s="442"/>
      <c r="AY79" s="442"/>
      <c r="AZ79" s="442"/>
    </row>
    <row r="80" spans="2:52" ht="20.100000000000001" hidden="1" customHeight="1" outlineLevel="1">
      <c r="B80" s="434"/>
      <c r="C80" s="1002"/>
      <c r="D80" s="1003"/>
      <c r="E80" s="1003"/>
      <c r="F80" s="1004"/>
      <c r="G80" s="1005"/>
      <c r="H80" s="1006"/>
      <c r="I80" s="1006"/>
      <c r="J80" s="1006"/>
      <c r="K80" s="1007"/>
      <c r="L80" s="715"/>
      <c r="M80" s="715"/>
      <c r="N80" s="715"/>
      <c r="O80" s="715"/>
      <c r="P80" s="715"/>
      <c r="Q80" s="715"/>
      <c r="R80" s="715"/>
      <c r="S80" s="716"/>
      <c r="T80" s="717"/>
      <c r="U80" s="720">
        <f t="shared" si="21"/>
        <v>0</v>
      </c>
      <c r="V80" s="721">
        <f t="shared" si="22"/>
        <v>0</v>
      </c>
      <c r="W80" s="722">
        <f t="shared" si="23"/>
        <v>0</v>
      </c>
      <c r="X80" s="442"/>
      <c r="Y80" s="442"/>
      <c r="Z80" s="442"/>
      <c r="AA80" s="442"/>
      <c r="AB80" s="442"/>
      <c r="AC80" s="442"/>
      <c r="AD80" s="442"/>
      <c r="AE80" s="442"/>
      <c r="AF80" s="442"/>
      <c r="AG80" s="442"/>
      <c r="AH80" s="442"/>
      <c r="AI80" s="442"/>
      <c r="AJ80" s="442"/>
      <c r="AK80" s="442"/>
      <c r="AL80" s="442"/>
      <c r="AM80" s="442"/>
      <c r="AN80" s="442"/>
      <c r="AO80" s="442"/>
      <c r="AP80" s="442"/>
      <c r="AQ80" s="442"/>
      <c r="AR80" s="442"/>
      <c r="AS80" s="442"/>
      <c r="AT80" s="442"/>
      <c r="AU80" s="442"/>
      <c r="AV80" s="442"/>
      <c r="AW80" s="442"/>
      <c r="AX80" s="442"/>
      <c r="AY80" s="442"/>
      <c r="AZ80" s="442"/>
    </row>
    <row r="81" spans="2:52" ht="20.100000000000001" hidden="1" customHeight="1" outlineLevel="1">
      <c r="B81" s="434"/>
      <c r="C81" s="1002"/>
      <c r="D81" s="1003"/>
      <c r="E81" s="1003"/>
      <c r="F81" s="1004"/>
      <c r="G81" s="1005"/>
      <c r="H81" s="1006"/>
      <c r="I81" s="1006"/>
      <c r="J81" s="1006"/>
      <c r="K81" s="1007"/>
      <c r="L81" s="715"/>
      <c r="M81" s="715"/>
      <c r="N81" s="715"/>
      <c r="O81" s="715"/>
      <c r="P81" s="715"/>
      <c r="Q81" s="715"/>
      <c r="R81" s="715"/>
      <c r="S81" s="716"/>
      <c r="T81" s="717"/>
      <c r="U81" s="720">
        <f t="shared" si="21"/>
        <v>0</v>
      </c>
      <c r="V81" s="721">
        <f t="shared" si="22"/>
        <v>0</v>
      </c>
      <c r="W81" s="722">
        <f t="shared" si="23"/>
        <v>0</v>
      </c>
      <c r="X81" s="442"/>
      <c r="Y81" s="442"/>
      <c r="Z81" s="442"/>
      <c r="AA81" s="442"/>
      <c r="AB81" s="442"/>
      <c r="AC81" s="442"/>
      <c r="AD81" s="442"/>
      <c r="AE81" s="442"/>
      <c r="AF81" s="442"/>
      <c r="AG81" s="442"/>
      <c r="AH81" s="442"/>
      <c r="AI81" s="442"/>
      <c r="AJ81" s="442"/>
      <c r="AK81" s="442"/>
      <c r="AL81" s="442"/>
      <c r="AM81" s="442"/>
      <c r="AN81" s="442"/>
      <c r="AO81" s="442"/>
      <c r="AP81" s="442"/>
      <c r="AQ81" s="442"/>
      <c r="AR81" s="442"/>
      <c r="AS81" s="442"/>
      <c r="AT81" s="442"/>
      <c r="AU81" s="442"/>
      <c r="AV81" s="442"/>
      <c r="AW81" s="442"/>
      <c r="AX81" s="442"/>
      <c r="AY81" s="442"/>
      <c r="AZ81" s="442"/>
    </row>
    <row r="82" spans="2:52" ht="20.100000000000001" hidden="1" customHeight="1" outlineLevel="1">
      <c r="B82" s="434"/>
      <c r="C82" s="1002"/>
      <c r="D82" s="1003"/>
      <c r="E82" s="1003"/>
      <c r="F82" s="1004"/>
      <c r="G82" s="1005"/>
      <c r="H82" s="1006"/>
      <c r="I82" s="1006"/>
      <c r="J82" s="1006"/>
      <c r="K82" s="1007"/>
      <c r="L82" s="715"/>
      <c r="M82" s="715"/>
      <c r="N82" s="715"/>
      <c r="O82" s="715"/>
      <c r="P82" s="715"/>
      <c r="Q82" s="715"/>
      <c r="R82" s="715"/>
      <c r="S82" s="716"/>
      <c r="T82" s="717"/>
      <c r="U82" s="720">
        <f t="shared" si="21"/>
        <v>0</v>
      </c>
      <c r="V82" s="721">
        <f t="shared" si="22"/>
        <v>0</v>
      </c>
      <c r="W82" s="722">
        <f t="shared" si="23"/>
        <v>0</v>
      </c>
      <c r="X82" s="442"/>
      <c r="Y82" s="442"/>
      <c r="Z82" s="442"/>
      <c r="AA82" s="442"/>
      <c r="AB82" s="442"/>
      <c r="AC82" s="442"/>
      <c r="AD82" s="442"/>
      <c r="AE82" s="442"/>
      <c r="AF82" s="442"/>
      <c r="AG82" s="442"/>
      <c r="AH82" s="442"/>
      <c r="AI82" s="442"/>
      <c r="AJ82" s="442"/>
      <c r="AK82" s="442"/>
      <c r="AL82" s="442"/>
      <c r="AM82" s="442"/>
      <c r="AN82" s="442"/>
      <c r="AO82" s="442"/>
      <c r="AP82" s="442"/>
      <c r="AQ82" s="442"/>
      <c r="AR82" s="442"/>
      <c r="AS82" s="442"/>
      <c r="AT82" s="442"/>
      <c r="AU82" s="442"/>
      <c r="AV82" s="442"/>
      <c r="AW82" s="442"/>
      <c r="AX82" s="442"/>
      <c r="AY82" s="442"/>
      <c r="AZ82" s="442"/>
    </row>
    <row r="83" spans="2:52" ht="20.100000000000001" hidden="1" customHeight="1" outlineLevel="1">
      <c r="B83" s="434"/>
      <c r="C83" s="1002"/>
      <c r="D83" s="1003"/>
      <c r="E83" s="1003"/>
      <c r="F83" s="1004"/>
      <c r="G83" s="1005"/>
      <c r="H83" s="1006"/>
      <c r="I83" s="1006"/>
      <c r="J83" s="1006"/>
      <c r="K83" s="1007"/>
      <c r="L83" s="715"/>
      <c r="M83" s="715"/>
      <c r="N83" s="715"/>
      <c r="O83" s="715"/>
      <c r="P83" s="715"/>
      <c r="Q83" s="715"/>
      <c r="R83" s="715"/>
      <c r="S83" s="716"/>
      <c r="T83" s="717"/>
      <c r="U83" s="720">
        <f t="shared" si="21"/>
        <v>0</v>
      </c>
      <c r="V83" s="721">
        <f t="shared" si="22"/>
        <v>0</v>
      </c>
      <c r="W83" s="722">
        <f t="shared" si="23"/>
        <v>0</v>
      </c>
      <c r="X83" s="442"/>
      <c r="Y83" s="442"/>
      <c r="Z83" s="442"/>
      <c r="AA83" s="442"/>
      <c r="AB83" s="442"/>
      <c r="AC83" s="442"/>
      <c r="AD83" s="442"/>
      <c r="AE83" s="442"/>
      <c r="AF83" s="442"/>
      <c r="AG83" s="442"/>
      <c r="AH83" s="442"/>
      <c r="AI83" s="442"/>
      <c r="AJ83" s="442"/>
      <c r="AK83" s="442"/>
      <c r="AL83" s="442"/>
      <c r="AM83" s="442"/>
      <c r="AN83" s="442"/>
      <c r="AO83" s="442"/>
      <c r="AP83" s="442"/>
      <c r="AQ83" s="442"/>
      <c r="AR83" s="442"/>
      <c r="AS83" s="442"/>
      <c r="AT83" s="442"/>
      <c r="AU83" s="442"/>
      <c r="AV83" s="442"/>
      <c r="AW83" s="442"/>
      <c r="AX83" s="442"/>
      <c r="AY83" s="442"/>
      <c r="AZ83" s="442"/>
    </row>
    <row r="84" spans="2:52" s="19" customFormat="1" ht="9.9499999999999993" hidden="1" customHeight="1" outlineLevel="1">
      <c r="B84" s="435"/>
      <c r="C84" s="437"/>
      <c r="D84" s="437"/>
      <c r="E84" s="437"/>
      <c r="F84" s="437"/>
      <c r="G84" s="666"/>
      <c r="H84" s="666"/>
      <c r="I84" s="666"/>
      <c r="J84" s="666"/>
      <c r="K84" s="666"/>
      <c r="L84" s="438"/>
      <c r="M84" s="438"/>
      <c r="N84" s="438"/>
      <c r="O84" s="438"/>
      <c r="P84" s="438"/>
      <c r="Q84" s="438"/>
      <c r="R84" s="438"/>
      <c r="S84" s="438"/>
      <c r="T84" s="439"/>
      <c r="U84" s="439"/>
      <c r="V84" s="439"/>
      <c r="W84" s="667"/>
      <c r="X84" s="668"/>
      <c r="Y84" s="668"/>
      <c r="Z84" s="668"/>
      <c r="AA84" s="668"/>
      <c r="AB84" s="668"/>
      <c r="AC84" s="668"/>
      <c r="AD84" s="668"/>
      <c r="AE84" s="668"/>
      <c r="AF84" s="668"/>
      <c r="AG84" s="668"/>
      <c r="AH84" s="668"/>
      <c r="AI84" s="668"/>
      <c r="AJ84" s="668"/>
      <c r="AK84" s="668"/>
      <c r="AL84" s="668"/>
      <c r="AM84" s="668"/>
      <c r="AN84" s="668"/>
      <c r="AO84" s="668"/>
      <c r="AP84" s="668"/>
      <c r="AQ84" s="668"/>
      <c r="AR84" s="668"/>
      <c r="AS84" s="668"/>
      <c r="AT84" s="668"/>
      <c r="AU84" s="668"/>
      <c r="AV84" s="668"/>
      <c r="AW84" s="668"/>
      <c r="AX84" s="668"/>
      <c r="AY84" s="668"/>
      <c r="AZ84" s="668"/>
    </row>
    <row r="85" spans="2:52" ht="20.100000000000001" customHeight="1" collapsed="1">
      <c r="B85" s="714">
        <f>B73+1</f>
        <v>7</v>
      </c>
      <c r="C85" s="1013"/>
      <c r="D85" s="1014"/>
      <c r="E85" s="1014"/>
      <c r="F85" s="1015"/>
      <c r="G85" s="1016"/>
      <c r="H85" s="1017"/>
      <c r="I85" s="1017"/>
      <c r="J85" s="1017"/>
      <c r="K85" s="1018"/>
      <c r="L85" s="701">
        <f t="shared" ref="L85:R85" si="24">SUM(L86:L95)</f>
        <v>0</v>
      </c>
      <c r="M85" s="702">
        <f t="shared" si="24"/>
        <v>0</v>
      </c>
      <c r="N85" s="703">
        <f t="shared" si="24"/>
        <v>0</v>
      </c>
      <c r="O85" s="703">
        <f t="shared" si="24"/>
        <v>0</v>
      </c>
      <c r="P85" s="702">
        <f t="shared" si="24"/>
        <v>0</v>
      </c>
      <c r="Q85" s="704">
        <f t="shared" si="24"/>
        <v>0</v>
      </c>
      <c r="R85" s="701">
        <f t="shared" si="24"/>
        <v>0</v>
      </c>
      <c r="S85" s="705">
        <v>1</v>
      </c>
      <c r="T85" s="706">
        <f>(S86*T86)+(S87*T87)+(S88*T88)+(S89*T89)+(S90*T90)+(S91*T91)+(S92*T92)+(S93*T93)+(S94*T94)+(S95*T95)</f>
        <v>0</v>
      </c>
      <c r="U85" s="665">
        <f t="shared" ref="U85:U95" si="25">S85*T85*(1+MGKZ)*(1+Gewinn)*(1+Sicherheit)</f>
        <v>0</v>
      </c>
      <c r="V85" s="643">
        <f t="shared" ref="V85:V95" si="26">R85*Fertigung</f>
        <v>0</v>
      </c>
      <c r="W85" s="50">
        <f t="shared" ref="W85:W95" si="27">L85*$E$6+M85*$M$6+N85*$M$7+O85*$M$8+P85*$E$7+Q85*$M$9+U85+V85</f>
        <v>0</v>
      </c>
      <c r="X85" s="442"/>
      <c r="Y85" s="442"/>
      <c r="Z85" s="442"/>
      <c r="AA85" s="442"/>
      <c r="AB85" s="442"/>
      <c r="AC85" s="442"/>
      <c r="AD85" s="442"/>
      <c r="AE85" s="442"/>
      <c r="AF85" s="442"/>
      <c r="AG85" s="442"/>
      <c r="AH85" s="442"/>
      <c r="AI85" s="442"/>
      <c r="AJ85" s="442"/>
      <c r="AK85" s="442"/>
      <c r="AL85" s="442"/>
      <c r="AM85" s="442"/>
      <c r="AN85" s="442"/>
      <c r="AO85" s="442"/>
      <c r="AP85" s="442"/>
      <c r="AQ85" s="442"/>
      <c r="AR85" s="442"/>
      <c r="AS85" s="442"/>
      <c r="AT85" s="442"/>
      <c r="AU85" s="442"/>
      <c r="AV85" s="442"/>
      <c r="AW85" s="442"/>
      <c r="AX85" s="442"/>
      <c r="AY85" s="442"/>
      <c r="AZ85" s="442"/>
    </row>
    <row r="86" spans="2:52" ht="20.100000000000001" hidden="1" customHeight="1" outlineLevel="1">
      <c r="B86" s="433"/>
      <c r="C86" s="1002"/>
      <c r="D86" s="1003"/>
      <c r="E86" s="1003"/>
      <c r="F86" s="1004"/>
      <c r="G86" s="1005"/>
      <c r="H86" s="1006"/>
      <c r="I86" s="1006"/>
      <c r="J86" s="1006"/>
      <c r="K86" s="1007"/>
      <c r="L86" s="715"/>
      <c r="M86" s="715"/>
      <c r="N86" s="715"/>
      <c r="O86" s="715"/>
      <c r="P86" s="715"/>
      <c r="Q86" s="715"/>
      <c r="R86" s="715"/>
      <c r="S86" s="716"/>
      <c r="T86" s="717"/>
      <c r="U86" s="720">
        <f t="shared" si="25"/>
        <v>0</v>
      </c>
      <c r="V86" s="721">
        <f t="shared" si="26"/>
        <v>0</v>
      </c>
      <c r="W86" s="722">
        <f t="shared" si="27"/>
        <v>0</v>
      </c>
      <c r="X86" s="442"/>
      <c r="Y86" s="442"/>
      <c r="Z86" s="442"/>
      <c r="AA86" s="442"/>
      <c r="AB86" s="442"/>
      <c r="AC86" s="442"/>
      <c r="AD86" s="442"/>
      <c r="AE86" s="442"/>
      <c r="AF86" s="442"/>
      <c r="AG86" s="442"/>
      <c r="AH86" s="442"/>
      <c r="AI86" s="442"/>
      <c r="AJ86" s="442"/>
      <c r="AK86" s="442"/>
      <c r="AL86" s="442"/>
      <c r="AM86" s="442"/>
      <c r="AN86" s="442"/>
      <c r="AO86" s="442"/>
      <c r="AP86" s="442"/>
      <c r="AQ86" s="442"/>
      <c r="AR86" s="442"/>
      <c r="AS86" s="442"/>
      <c r="AT86" s="442"/>
      <c r="AU86" s="442"/>
      <c r="AV86" s="442"/>
      <c r="AW86" s="442"/>
      <c r="AX86" s="442"/>
      <c r="AY86" s="442"/>
      <c r="AZ86" s="442"/>
    </row>
    <row r="87" spans="2:52" ht="20.100000000000001" hidden="1" customHeight="1" outlineLevel="1">
      <c r="B87" s="434"/>
      <c r="C87" s="1002"/>
      <c r="D87" s="1003"/>
      <c r="E87" s="1003"/>
      <c r="F87" s="1004"/>
      <c r="G87" s="1005"/>
      <c r="H87" s="1006"/>
      <c r="I87" s="1006"/>
      <c r="J87" s="1006"/>
      <c r="K87" s="1007"/>
      <c r="L87" s="715"/>
      <c r="M87" s="715"/>
      <c r="N87" s="715"/>
      <c r="O87" s="715"/>
      <c r="P87" s="715"/>
      <c r="Q87" s="715"/>
      <c r="R87" s="715"/>
      <c r="S87" s="716"/>
      <c r="T87" s="717"/>
      <c r="U87" s="720">
        <f t="shared" si="25"/>
        <v>0</v>
      </c>
      <c r="V87" s="721">
        <f t="shared" si="26"/>
        <v>0</v>
      </c>
      <c r="W87" s="722">
        <f t="shared" si="27"/>
        <v>0</v>
      </c>
      <c r="X87" s="442"/>
      <c r="Y87" s="442"/>
      <c r="Z87" s="442"/>
      <c r="AA87" s="442"/>
      <c r="AB87" s="442"/>
      <c r="AC87" s="442"/>
      <c r="AD87" s="442"/>
      <c r="AE87" s="442"/>
      <c r="AF87" s="442"/>
      <c r="AG87" s="442"/>
      <c r="AH87" s="442"/>
      <c r="AI87" s="442"/>
      <c r="AJ87" s="442"/>
      <c r="AK87" s="442"/>
      <c r="AL87" s="442"/>
      <c r="AM87" s="442"/>
      <c r="AN87" s="442"/>
      <c r="AO87" s="442"/>
      <c r="AP87" s="442"/>
      <c r="AQ87" s="442"/>
      <c r="AR87" s="442"/>
      <c r="AS87" s="442"/>
      <c r="AT87" s="442"/>
      <c r="AU87" s="442"/>
      <c r="AV87" s="442"/>
      <c r="AW87" s="442"/>
      <c r="AX87" s="442"/>
      <c r="AY87" s="442"/>
      <c r="AZ87" s="442"/>
    </row>
    <row r="88" spans="2:52" ht="20.100000000000001" hidden="1" customHeight="1" outlineLevel="1">
      <c r="B88" s="434"/>
      <c r="C88" s="1002"/>
      <c r="D88" s="1003"/>
      <c r="E88" s="1003"/>
      <c r="F88" s="1004"/>
      <c r="G88" s="1005"/>
      <c r="H88" s="1006"/>
      <c r="I88" s="1006"/>
      <c r="J88" s="1006"/>
      <c r="K88" s="1007"/>
      <c r="L88" s="715"/>
      <c r="M88" s="715"/>
      <c r="N88" s="715"/>
      <c r="O88" s="715"/>
      <c r="P88" s="715"/>
      <c r="Q88" s="715"/>
      <c r="R88" s="715"/>
      <c r="S88" s="716"/>
      <c r="T88" s="717"/>
      <c r="U88" s="720">
        <f t="shared" si="25"/>
        <v>0</v>
      </c>
      <c r="V88" s="721">
        <f t="shared" si="26"/>
        <v>0</v>
      </c>
      <c r="W88" s="722">
        <f t="shared" si="27"/>
        <v>0</v>
      </c>
      <c r="X88" s="442"/>
      <c r="Y88" s="442"/>
      <c r="Z88" s="442"/>
      <c r="AA88" s="442"/>
      <c r="AB88" s="442"/>
      <c r="AC88" s="442"/>
      <c r="AD88" s="442"/>
      <c r="AE88" s="442"/>
      <c r="AF88" s="442"/>
      <c r="AG88" s="442"/>
      <c r="AH88" s="442"/>
      <c r="AI88" s="442"/>
      <c r="AJ88" s="442"/>
      <c r="AK88" s="442"/>
      <c r="AL88" s="442"/>
      <c r="AM88" s="442"/>
      <c r="AN88" s="442"/>
      <c r="AO88" s="442"/>
      <c r="AP88" s="442"/>
      <c r="AQ88" s="442"/>
      <c r="AR88" s="442"/>
      <c r="AS88" s="442"/>
      <c r="AT88" s="442"/>
      <c r="AU88" s="442"/>
      <c r="AV88" s="442"/>
      <c r="AW88" s="442"/>
      <c r="AX88" s="442"/>
      <c r="AY88" s="442"/>
      <c r="AZ88" s="442"/>
    </row>
    <row r="89" spans="2:52" ht="20.100000000000001" hidden="1" customHeight="1" outlineLevel="1">
      <c r="B89" s="434"/>
      <c r="C89" s="1002"/>
      <c r="D89" s="1003"/>
      <c r="E89" s="1003"/>
      <c r="F89" s="1004"/>
      <c r="G89" s="1005"/>
      <c r="H89" s="1006"/>
      <c r="I89" s="1006"/>
      <c r="J89" s="1006"/>
      <c r="K89" s="1007"/>
      <c r="L89" s="715"/>
      <c r="M89" s="715"/>
      <c r="N89" s="715"/>
      <c r="O89" s="715"/>
      <c r="P89" s="715"/>
      <c r="Q89" s="715"/>
      <c r="R89" s="715"/>
      <c r="S89" s="716"/>
      <c r="T89" s="717"/>
      <c r="U89" s="720">
        <f t="shared" si="25"/>
        <v>0</v>
      </c>
      <c r="V89" s="721">
        <f t="shared" si="26"/>
        <v>0</v>
      </c>
      <c r="W89" s="722">
        <f t="shared" si="27"/>
        <v>0</v>
      </c>
      <c r="X89" s="442"/>
      <c r="Y89" s="442"/>
      <c r="Z89" s="442"/>
      <c r="AA89" s="442"/>
      <c r="AB89" s="442"/>
      <c r="AC89" s="442"/>
      <c r="AD89" s="442"/>
      <c r="AE89" s="442"/>
      <c r="AF89" s="442"/>
      <c r="AG89" s="442"/>
      <c r="AH89" s="442"/>
      <c r="AI89" s="442"/>
      <c r="AJ89" s="442"/>
      <c r="AK89" s="442"/>
      <c r="AL89" s="442"/>
      <c r="AM89" s="442"/>
      <c r="AN89" s="442"/>
      <c r="AO89" s="442"/>
      <c r="AP89" s="442"/>
      <c r="AQ89" s="442"/>
      <c r="AR89" s="442"/>
      <c r="AS89" s="442"/>
      <c r="AT89" s="442"/>
      <c r="AU89" s="442"/>
      <c r="AV89" s="442"/>
      <c r="AW89" s="442"/>
      <c r="AX89" s="442"/>
      <c r="AY89" s="442"/>
      <c r="AZ89" s="442"/>
    </row>
    <row r="90" spans="2:52" ht="20.100000000000001" hidden="1" customHeight="1" outlineLevel="1">
      <c r="B90" s="434"/>
      <c r="C90" s="1002"/>
      <c r="D90" s="1003"/>
      <c r="E90" s="1003"/>
      <c r="F90" s="1004"/>
      <c r="G90" s="1005"/>
      <c r="H90" s="1006"/>
      <c r="I90" s="1006"/>
      <c r="J90" s="1006"/>
      <c r="K90" s="1007"/>
      <c r="L90" s="715"/>
      <c r="M90" s="715"/>
      <c r="N90" s="715"/>
      <c r="O90" s="715"/>
      <c r="P90" s="715"/>
      <c r="Q90" s="715"/>
      <c r="R90" s="715"/>
      <c r="S90" s="716"/>
      <c r="T90" s="717"/>
      <c r="U90" s="720">
        <f t="shared" si="25"/>
        <v>0</v>
      </c>
      <c r="V90" s="721">
        <f t="shared" si="26"/>
        <v>0</v>
      </c>
      <c r="W90" s="722">
        <f t="shared" si="27"/>
        <v>0</v>
      </c>
      <c r="X90" s="442"/>
      <c r="Y90" s="442"/>
      <c r="Z90" s="442"/>
      <c r="AA90" s="442"/>
      <c r="AB90" s="442"/>
      <c r="AC90" s="442"/>
      <c r="AD90" s="442"/>
      <c r="AE90" s="442"/>
      <c r="AF90" s="442"/>
      <c r="AG90" s="442"/>
      <c r="AH90" s="442"/>
      <c r="AI90" s="442"/>
      <c r="AJ90" s="442"/>
      <c r="AK90" s="442"/>
      <c r="AL90" s="442"/>
      <c r="AM90" s="442"/>
      <c r="AN90" s="442"/>
      <c r="AO90" s="442"/>
      <c r="AP90" s="442"/>
      <c r="AQ90" s="442"/>
      <c r="AR90" s="442"/>
      <c r="AS90" s="442"/>
      <c r="AT90" s="442"/>
      <c r="AU90" s="442"/>
      <c r="AV90" s="442"/>
      <c r="AW90" s="442"/>
      <c r="AX90" s="442"/>
      <c r="AY90" s="442"/>
      <c r="AZ90" s="442"/>
    </row>
    <row r="91" spans="2:52" ht="20.100000000000001" hidden="1" customHeight="1" outlineLevel="1">
      <c r="B91" s="434"/>
      <c r="C91" s="1002"/>
      <c r="D91" s="1003"/>
      <c r="E91" s="1003"/>
      <c r="F91" s="1004"/>
      <c r="G91" s="1005"/>
      <c r="H91" s="1006"/>
      <c r="I91" s="1006"/>
      <c r="J91" s="1006"/>
      <c r="K91" s="1007"/>
      <c r="L91" s="715"/>
      <c r="M91" s="715"/>
      <c r="N91" s="715"/>
      <c r="O91" s="715"/>
      <c r="P91" s="715"/>
      <c r="Q91" s="715"/>
      <c r="R91" s="715"/>
      <c r="S91" s="716"/>
      <c r="T91" s="717"/>
      <c r="U91" s="720">
        <f t="shared" si="25"/>
        <v>0</v>
      </c>
      <c r="V91" s="721">
        <f t="shared" si="26"/>
        <v>0</v>
      </c>
      <c r="W91" s="722">
        <f t="shared" si="27"/>
        <v>0</v>
      </c>
      <c r="X91" s="442"/>
      <c r="Y91" s="442"/>
      <c r="Z91" s="442"/>
      <c r="AA91" s="442"/>
      <c r="AB91" s="442"/>
      <c r="AC91" s="442"/>
      <c r="AD91" s="442"/>
      <c r="AE91" s="442"/>
      <c r="AF91" s="442"/>
      <c r="AG91" s="442"/>
      <c r="AH91" s="442"/>
      <c r="AI91" s="442"/>
      <c r="AJ91" s="442"/>
      <c r="AK91" s="442"/>
      <c r="AL91" s="442"/>
      <c r="AM91" s="442"/>
      <c r="AN91" s="442"/>
      <c r="AO91" s="442"/>
      <c r="AP91" s="442"/>
      <c r="AQ91" s="442"/>
      <c r="AR91" s="442"/>
      <c r="AS91" s="442"/>
      <c r="AT91" s="442"/>
      <c r="AU91" s="442"/>
      <c r="AV91" s="442"/>
      <c r="AW91" s="442"/>
      <c r="AX91" s="442"/>
      <c r="AY91" s="442"/>
      <c r="AZ91" s="442"/>
    </row>
    <row r="92" spans="2:52" ht="20.100000000000001" hidden="1" customHeight="1" outlineLevel="1">
      <c r="B92" s="434"/>
      <c r="C92" s="1002"/>
      <c r="D92" s="1003"/>
      <c r="E92" s="1003"/>
      <c r="F92" s="1004"/>
      <c r="G92" s="1005"/>
      <c r="H92" s="1006"/>
      <c r="I92" s="1006"/>
      <c r="J92" s="1006"/>
      <c r="K92" s="1007"/>
      <c r="L92" s="715"/>
      <c r="M92" s="715"/>
      <c r="N92" s="715"/>
      <c r="O92" s="715"/>
      <c r="P92" s="715"/>
      <c r="Q92" s="715"/>
      <c r="R92" s="715"/>
      <c r="S92" s="716"/>
      <c r="T92" s="717"/>
      <c r="U92" s="720">
        <f t="shared" si="25"/>
        <v>0</v>
      </c>
      <c r="V92" s="721">
        <f t="shared" si="26"/>
        <v>0</v>
      </c>
      <c r="W92" s="722">
        <f t="shared" si="27"/>
        <v>0</v>
      </c>
      <c r="X92" s="442"/>
      <c r="Y92" s="442"/>
      <c r="Z92" s="442"/>
      <c r="AA92" s="442"/>
      <c r="AB92" s="442"/>
      <c r="AC92" s="442"/>
      <c r="AD92" s="442"/>
      <c r="AE92" s="442"/>
      <c r="AF92" s="442"/>
      <c r="AG92" s="442"/>
      <c r="AH92" s="442"/>
      <c r="AI92" s="442"/>
      <c r="AJ92" s="442"/>
      <c r="AK92" s="442"/>
      <c r="AL92" s="442"/>
      <c r="AM92" s="442"/>
      <c r="AN92" s="442"/>
      <c r="AO92" s="442"/>
      <c r="AP92" s="442"/>
      <c r="AQ92" s="442"/>
      <c r="AR92" s="442"/>
      <c r="AS92" s="442"/>
      <c r="AT92" s="442"/>
      <c r="AU92" s="442"/>
      <c r="AV92" s="442"/>
      <c r="AW92" s="442"/>
      <c r="AX92" s="442"/>
      <c r="AY92" s="442"/>
      <c r="AZ92" s="442"/>
    </row>
    <row r="93" spans="2:52" ht="20.100000000000001" hidden="1" customHeight="1" outlineLevel="1">
      <c r="B93" s="434"/>
      <c r="C93" s="1002"/>
      <c r="D93" s="1003"/>
      <c r="E93" s="1003"/>
      <c r="F93" s="1004"/>
      <c r="G93" s="1005"/>
      <c r="H93" s="1006"/>
      <c r="I93" s="1006"/>
      <c r="J93" s="1006"/>
      <c r="K93" s="1007"/>
      <c r="L93" s="715"/>
      <c r="M93" s="715"/>
      <c r="N93" s="715"/>
      <c r="O93" s="715"/>
      <c r="P93" s="715"/>
      <c r="Q93" s="715"/>
      <c r="R93" s="715"/>
      <c r="S93" s="716"/>
      <c r="T93" s="717"/>
      <c r="U93" s="720">
        <f t="shared" si="25"/>
        <v>0</v>
      </c>
      <c r="V93" s="721">
        <f t="shared" si="26"/>
        <v>0</v>
      </c>
      <c r="W93" s="722">
        <f t="shared" si="27"/>
        <v>0</v>
      </c>
      <c r="X93" s="442"/>
      <c r="Y93" s="442"/>
      <c r="Z93" s="442"/>
      <c r="AA93" s="442"/>
      <c r="AB93" s="442"/>
      <c r="AC93" s="442"/>
      <c r="AD93" s="442"/>
      <c r="AE93" s="442"/>
      <c r="AF93" s="442"/>
      <c r="AG93" s="442"/>
      <c r="AH93" s="442"/>
      <c r="AI93" s="442"/>
      <c r="AJ93" s="442"/>
      <c r="AK93" s="442"/>
      <c r="AL93" s="442"/>
      <c r="AM93" s="442"/>
      <c r="AN93" s="442"/>
      <c r="AO93" s="442"/>
      <c r="AP93" s="442"/>
      <c r="AQ93" s="442"/>
      <c r="AR93" s="442"/>
      <c r="AS93" s="442"/>
      <c r="AT93" s="442"/>
      <c r="AU93" s="442"/>
      <c r="AV93" s="442"/>
      <c r="AW93" s="442"/>
      <c r="AX93" s="442"/>
      <c r="AY93" s="442"/>
      <c r="AZ93" s="442"/>
    </row>
    <row r="94" spans="2:52" ht="20.100000000000001" hidden="1" customHeight="1" outlineLevel="1">
      <c r="B94" s="434"/>
      <c r="C94" s="1002"/>
      <c r="D94" s="1003"/>
      <c r="E94" s="1003"/>
      <c r="F94" s="1004"/>
      <c r="G94" s="1005"/>
      <c r="H94" s="1006"/>
      <c r="I94" s="1006"/>
      <c r="J94" s="1006"/>
      <c r="K94" s="1007"/>
      <c r="L94" s="715"/>
      <c r="M94" s="715"/>
      <c r="N94" s="715"/>
      <c r="O94" s="715"/>
      <c r="P94" s="715"/>
      <c r="Q94" s="715"/>
      <c r="R94" s="715"/>
      <c r="S94" s="716"/>
      <c r="T94" s="717"/>
      <c r="U94" s="720">
        <f t="shared" si="25"/>
        <v>0</v>
      </c>
      <c r="V94" s="721">
        <f t="shared" si="26"/>
        <v>0</v>
      </c>
      <c r="W94" s="722">
        <f t="shared" si="27"/>
        <v>0</v>
      </c>
      <c r="X94" s="442"/>
      <c r="Y94" s="442"/>
      <c r="Z94" s="442"/>
      <c r="AA94" s="442"/>
      <c r="AB94" s="442"/>
      <c r="AC94" s="442"/>
      <c r="AD94" s="442"/>
      <c r="AE94" s="442"/>
      <c r="AF94" s="442"/>
      <c r="AG94" s="442"/>
      <c r="AH94" s="442"/>
      <c r="AI94" s="442"/>
      <c r="AJ94" s="442"/>
      <c r="AK94" s="442"/>
      <c r="AL94" s="442"/>
      <c r="AM94" s="442"/>
      <c r="AN94" s="442"/>
      <c r="AO94" s="442"/>
      <c r="AP94" s="442"/>
      <c r="AQ94" s="442"/>
      <c r="AR94" s="442"/>
      <c r="AS94" s="442"/>
      <c r="AT94" s="442"/>
      <c r="AU94" s="442"/>
      <c r="AV94" s="442"/>
      <c r="AW94" s="442"/>
      <c r="AX94" s="442"/>
      <c r="AY94" s="442"/>
      <c r="AZ94" s="442"/>
    </row>
    <row r="95" spans="2:52" ht="20.100000000000001" hidden="1" customHeight="1" outlineLevel="1">
      <c r="B95" s="434"/>
      <c r="C95" s="1002"/>
      <c r="D95" s="1003"/>
      <c r="E95" s="1003"/>
      <c r="F95" s="1004"/>
      <c r="G95" s="1005"/>
      <c r="H95" s="1006"/>
      <c r="I95" s="1006"/>
      <c r="J95" s="1006"/>
      <c r="K95" s="1007"/>
      <c r="L95" s="715"/>
      <c r="M95" s="715"/>
      <c r="N95" s="715"/>
      <c r="O95" s="715"/>
      <c r="P95" s="715"/>
      <c r="Q95" s="715"/>
      <c r="R95" s="715"/>
      <c r="S95" s="716"/>
      <c r="T95" s="717"/>
      <c r="U95" s="720">
        <f t="shared" si="25"/>
        <v>0</v>
      </c>
      <c r="V95" s="721">
        <f t="shared" si="26"/>
        <v>0</v>
      </c>
      <c r="W95" s="722">
        <f t="shared" si="27"/>
        <v>0</v>
      </c>
      <c r="X95" s="442"/>
      <c r="Y95" s="442"/>
      <c r="Z95" s="442"/>
      <c r="AA95" s="442"/>
      <c r="AB95" s="442"/>
      <c r="AC95" s="442"/>
      <c r="AD95" s="442"/>
      <c r="AE95" s="442"/>
      <c r="AF95" s="442"/>
      <c r="AG95" s="442"/>
      <c r="AH95" s="442"/>
      <c r="AI95" s="442"/>
      <c r="AJ95" s="442"/>
      <c r="AK95" s="442"/>
      <c r="AL95" s="442"/>
      <c r="AM95" s="442"/>
      <c r="AN95" s="442"/>
      <c r="AO95" s="442"/>
      <c r="AP95" s="442"/>
      <c r="AQ95" s="442"/>
      <c r="AR95" s="442"/>
      <c r="AS95" s="442"/>
      <c r="AT95" s="442"/>
      <c r="AU95" s="442"/>
      <c r="AV95" s="442"/>
      <c r="AW95" s="442"/>
      <c r="AX95" s="442"/>
      <c r="AY95" s="442"/>
      <c r="AZ95" s="442"/>
    </row>
    <row r="96" spans="2:52" s="19" customFormat="1" ht="9.9499999999999993" hidden="1" customHeight="1" outlineLevel="1">
      <c r="B96" s="435"/>
      <c r="C96" s="437"/>
      <c r="D96" s="437"/>
      <c r="E96" s="437"/>
      <c r="F96" s="437"/>
      <c r="G96" s="666"/>
      <c r="H96" s="666"/>
      <c r="I96" s="666"/>
      <c r="J96" s="666"/>
      <c r="K96" s="666"/>
      <c r="L96" s="438"/>
      <c r="M96" s="438"/>
      <c r="N96" s="438"/>
      <c r="O96" s="438"/>
      <c r="P96" s="438"/>
      <c r="Q96" s="438"/>
      <c r="R96" s="438"/>
      <c r="S96" s="438"/>
      <c r="T96" s="439"/>
      <c r="U96" s="439"/>
      <c r="V96" s="439"/>
      <c r="W96" s="667"/>
      <c r="X96" s="668"/>
      <c r="Y96" s="668"/>
      <c r="Z96" s="668"/>
      <c r="AA96" s="668"/>
      <c r="AB96" s="668"/>
      <c r="AC96" s="668"/>
      <c r="AD96" s="668"/>
      <c r="AE96" s="668"/>
      <c r="AF96" s="668"/>
      <c r="AG96" s="668"/>
      <c r="AH96" s="668"/>
      <c r="AI96" s="668"/>
      <c r="AJ96" s="668"/>
      <c r="AK96" s="668"/>
      <c r="AL96" s="668"/>
      <c r="AM96" s="668"/>
      <c r="AN96" s="668"/>
      <c r="AO96" s="668"/>
      <c r="AP96" s="668"/>
      <c r="AQ96" s="668"/>
      <c r="AR96" s="668"/>
      <c r="AS96" s="668"/>
      <c r="AT96" s="668"/>
      <c r="AU96" s="668"/>
      <c r="AV96" s="668"/>
      <c r="AW96" s="668"/>
      <c r="AX96" s="668"/>
      <c r="AY96" s="668"/>
      <c r="AZ96" s="668"/>
    </row>
    <row r="97" spans="2:52" ht="20.100000000000001" customHeight="1" collapsed="1">
      <c r="B97" s="714">
        <f>B85+1</f>
        <v>8</v>
      </c>
      <c r="C97" s="1013"/>
      <c r="D97" s="1014"/>
      <c r="E97" s="1014"/>
      <c r="F97" s="1015"/>
      <c r="G97" s="1016"/>
      <c r="H97" s="1017"/>
      <c r="I97" s="1017"/>
      <c r="J97" s="1017"/>
      <c r="K97" s="1018"/>
      <c r="L97" s="701">
        <f t="shared" ref="L97:R97" si="28">SUM(L98:L107)</f>
        <v>0</v>
      </c>
      <c r="M97" s="702">
        <f t="shared" si="28"/>
        <v>0</v>
      </c>
      <c r="N97" s="703">
        <f t="shared" si="28"/>
        <v>0</v>
      </c>
      <c r="O97" s="703">
        <f t="shared" si="28"/>
        <v>0</v>
      </c>
      <c r="P97" s="702">
        <f t="shared" si="28"/>
        <v>0</v>
      </c>
      <c r="Q97" s="704">
        <f t="shared" si="28"/>
        <v>0</v>
      </c>
      <c r="R97" s="701">
        <f t="shared" si="28"/>
        <v>0</v>
      </c>
      <c r="S97" s="705">
        <v>1</v>
      </c>
      <c r="T97" s="706">
        <f>(S98*T98)+(S99*T99)+(S100*T100)+(S101*T101)+(S102*T102)+(S103*T103)+(S104*T104)+(S105*T105)+(S106*T106)+(S107*T107)</f>
        <v>0</v>
      </c>
      <c r="U97" s="665">
        <f t="shared" ref="U97:U107" si="29">S97*T97*(1+MGKZ)*(1+Gewinn)*(1+Sicherheit)</f>
        <v>0</v>
      </c>
      <c r="V97" s="643">
        <f t="shared" ref="V97:V107" si="30">R97*Fertigung</f>
        <v>0</v>
      </c>
      <c r="W97" s="50">
        <f t="shared" ref="W97:W107" si="31">L97*$E$6+M97*$M$6+N97*$M$7+O97*$M$8+P97*$E$7+Q97*$M$9+U97+V97</f>
        <v>0</v>
      </c>
      <c r="X97" s="442"/>
      <c r="Y97" s="442"/>
      <c r="Z97" s="442"/>
      <c r="AA97" s="442"/>
      <c r="AB97" s="442"/>
      <c r="AC97" s="442"/>
      <c r="AD97" s="442"/>
      <c r="AE97" s="442"/>
      <c r="AF97" s="442"/>
      <c r="AG97" s="442"/>
      <c r="AH97" s="442"/>
      <c r="AI97" s="442"/>
      <c r="AJ97" s="442"/>
      <c r="AK97" s="442"/>
      <c r="AL97" s="442"/>
      <c r="AM97" s="442"/>
      <c r="AN97" s="442"/>
      <c r="AO97" s="442"/>
      <c r="AP97" s="442"/>
      <c r="AQ97" s="442"/>
      <c r="AR97" s="442"/>
      <c r="AS97" s="442"/>
      <c r="AT97" s="442"/>
      <c r="AU97" s="442"/>
      <c r="AV97" s="442"/>
      <c r="AW97" s="442"/>
      <c r="AX97" s="442"/>
      <c r="AY97" s="442"/>
      <c r="AZ97" s="442"/>
    </row>
    <row r="98" spans="2:52" ht="20.100000000000001" hidden="1" customHeight="1" outlineLevel="1">
      <c r="B98" s="433"/>
      <c r="C98" s="1002"/>
      <c r="D98" s="1003"/>
      <c r="E98" s="1003"/>
      <c r="F98" s="1004"/>
      <c r="G98" s="1005"/>
      <c r="H98" s="1006"/>
      <c r="I98" s="1006"/>
      <c r="J98" s="1006"/>
      <c r="K98" s="1007"/>
      <c r="L98" s="715"/>
      <c r="M98" s="715"/>
      <c r="N98" s="715"/>
      <c r="O98" s="715"/>
      <c r="P98" s="715"/>
      <c r="Q98" s="715"/>
      <c r="R98" s="715"/>
      <c r="S98" s="716"/>
      <c r="T98" s="717"/>
      <c r="U98" s="720">
        <f t="shared" si="29"/>
        <v>0</v>
      </c>
      <c r="V98" s="721">
        <f t="shared" si="30"/>
        <v>0</v>
      </c>
      <c r="W98" s="722">
        <f t="shared" si="31"/>
        <v>0</v>
      </c>
      <c r="X98" s="442"/>
      <c r="Y98" s="442"/>
      <c r="Z98" s="442"/>
      <c r="AA98" s="442"/>
      <c r="AB98" s="442"/>
      <c r="AC98" s="442"/>
      <c r="AD98" s="442"/>
      <c r="AE98" s="442"/>
      <c r="AF98" s="442"/>
      <c r="AG98" s="442"/>
      <c r="AH98" s="442"/>
      <c r="AI98" s="442"/>
      <c r="AJ98" s="442"/>
      <c r="AK98" s="442"/>
      <c r="AL98" s="442"/>
      <c r="AM98" s="442"/>
      <c r="AN98" s="442"/>
      <c r="AO98" s="442"/>
      <c r="AP98" s="442"/>
      <c r="AQ98" s="442"/>
      <c r="AR98" s="442"/>
      <c r="AS98" s="442"/>
      <c r="AT98" s="442"/>
      <c r="AU98" s="442"/>
      <c r="AV98" s="442"/>
      <c r="AW98" s="442"/>
      <c r="AX98" s="442"/>
      <c r="AY98" s="442"/>
      <c r="AZ98" s="442"/>
    </row>
    <row r="99" spans="2:52" ht="20.100000000000001" hidden="1" customHeight="1" outlineLevel="1">
      <c r="B99" s="434"/>
      <c r="C99" s="1002"/>
      <c r="D99" s="1003"/>
      <c r="E99" s="1003"/>
      <c r="F99" s="1004"/>
      <c r="G99" s="1005"/>
      <c r="H99" s="1006"/>
      <c r="I99" s="1006"/>
      <c r="J99" s="1006"/>
      <c r="K99" s="1007"/>
      <c r="L99" s="715"/>
      <c r="M99" s="715"/>
      <c r="N99" s="715"/>
      <c r="O99" s="715"/>
      <c r="P99" s="715"/>
      <c r="Q99" s="715"/>
      <c r="R99" s="715"/>
      <c r="S99" s="716"/>
      <c r="T99" s="717"/>
      <c r="U99" s="720">
        <f t="shared" si="29"/>
        <v>0</v>
      </c>
      <c r="V99" s="721">
        <f t="shared" si="30"/>
        <v>0</v>
      </c>
      <c r="W99" s="722">
        <f t="shared" si="31"/>
        <v>0</v>
      </c>
      <c r="X99" s="442"/>
      <c r="Y99" s="442"/>
      <c r="Z99" s="442"/>
      <c r="AA99" s="442"/>
      <c r="AB99" s="442"/>
      <c r="AC99" s="442"/>
      <c r="AD99" s="442"/>
      <c r="AE99" s="442"/>
      <c r="AF99" s="442"/>
      <c r="AG99" s="442"/>
      <c r="AH99" s="442"/>
      <c r="AI99" s="442"/>
      <c r="AJ99" s="442"/>
      <c r="AK99" s="442"/>
      <c r="AL99" s="442"/>
      <c r="AM99" s="442"/>
      <c r="AN99" s="442"/>
      <c r="AO99" s="442"/>
      <c r="AP99" s="442"/>
      <c r="AQ99" s="442"/>
      <c r="AR99" s="442"/>
      <c r="AS99" s="442"/>
      <c r="AT99" s="442"/>
      <c r="AU99" s="442"/>
      <c r="AV99" s="442"/>
      <c r="AW99" s="442"/>
      <c r="AX99" s="442"/>
      <c r="AY99" s="442"/>
      <c r="AZ99" s="442"/>
    </row>
    <row r="100" spans="2:52" ht="20.100000000000001" hidden="1" customHeight="1" outlineLevel="1">
      <c r="B100" s="434"/>
      <c r="C100" s="1002"/>
      <c r="D100" s="1003"/>
      <c r="E100" s="1003"/>
      <c r="F100" s="1004"/>
      <c r="G100" s="1005"/>
      <c r="H100" s="1006"/>
      <c r="I100" s="1006"/>
      <c r="J100" s="1006"/>
      <c r="K100" s="1007"/>
      <c r="L100" s="715"/>
      <c r="M100" s="715"/>
      <c r="N100" s="715"/>
      <c r="O100" s="715"/>
      <c r="P100" s="715"/>
      <c r="Q100" s="715"/>
      <c r="R100" s="715"/>
      <c r="S100" s="716"/>
      <c r="T100" s="717"/>
      <c r="U100" s="720">
        <f t="shared" si="29"/>
        <v>0</v>
      </c>
      <c r="V100" s="721">
        <f t="shared" si="30"/>
        <v>0</v>
      </c>
      <c r="W100" s="722">
        <f t="shared" si="31"/>
        <v>0</v>
      </c>
      <c r="X100" s="442"/>
      <c r="Y100" s="442"/>
      <c r="Z100" s="442"/>
      <c r="AA100" s="442"/>
      <c r="AB100" s="442"/>
      <c r="AC100" s="442"/>
      <c r="AD100" s="442"/>
      <c r="AE100" s="442"/>
      <c r="AF100" s="442"/>
      <c r="AG100" s="442"/>
      <c r="AH100" s="442"/>
      <c r="AI100" s="442"/>
      <c r="AJ100" s="442"/>
      <c r="AK100" s="442"/>
      <c r="AL100" s="442"/>
      <c r="AM100" s="442"/>
      <c r="AN100" s="442"/>
      <c r="AO100" s="442"/>
      <c r="AP100" s="442"/>
      <c r="AQ100" s="442"/>
      <c r="AR100" s="442"/>
      <c r="AS100" s="442"/>
      <c r="AT100" s="442"/>
      <c r="AU100" s="442"/>
      <c r="AV100" s="442"/>
      <c r="AW100" s="442"/>
      <c r="AX100" s="442"/>
      <c r="AY100" s="442"/>
      <c r="AZ100" s="442"/>
    </row>
    <row r="101" spans="2:52" ht="20.100000000000001" hidden="1" customHeight="1" outlineLevel="1">
      <c r="B101" s="434"/>
      <c r="C101" s="1002"/>
      <c r="D101" s="1003"/>
      <c r="E101" s="1003"/>
      <c r="F101" s="1004"/>
      <c r="G101" s="1005"/>
      <c r="H101" s="1006"/>
      <c r="I101" s="1006"/>
      <c r="J101" s="1006"/>
      <c r="K101" s="1007"/>
      <c r="L101" s="715"/>
      <c r="M101" s="715"/>
      <c r="N101" s="715"/>
      <c r="O101" s="715"/>
      <c r="P101" s="715"/>
      <c r="Q101" s="715"/>
      <c r="R101" s="715"/>
      <c r="S101" s="716"/>
      <c r="T101" s="717"/>
      <c r="U101" s="720">
        <f t="shared" si="29"/>
        <v>0</v>
      </c>
      <c r="V101" s="721">
        <f t="shared" si="30"/>
        <v>0</v>
      </c>
      <c r="W101" s="722">
        <f t="shared" si="31"/>
        <v>0</v>
      </c>
      <c r="X101" s="442"/>
      <c r="Y101" s="442"/>
      <c r="Z101" s="442"/>
      <c r="AA101" s="442"/>
      <c r="AB101" s="442"/>
      <c r="AC101" s="442"/>
      <c r="AD101" s="442"/>
      <c r="AE101" s="442"/>
      <c r="AF101" s="442"/>
      <c r="AG101" s="442"/>
      <c r="AH101" s="442"/>
      <c r="AI101" s="442"/>
      <c r="AJ101" s="442"/>
      <c r="AK101" s="442"/>
      <c r="AL101" s="442"/>
      <c r="AM101" s="442"/>
      <c r="AN101" s="442"/>
      <c r="AO101" s="442"/>
      <c r="AP101" s="442"/>
      <c r="AQ101" s="442"/>
      <c r="AR101" s="442"/>
      <c r="AS101" s="442"/>
      <c r="AT101" s="442"/>
      <c r="AU101" s="442"/>
      <c r="AV101" s="442"/>
      <c r="AW101" s="442"/>
      <c r="AX101" s="442"/>
      <c r="AY101" s="442"/>
      <c r="AZ101" s="442"/>
    </row>
    <row r="102" spans="2:52" ht="20.100000000000001" hidden="1" customHeight="1" outlineLevel="1">
      <c r="B102" s="434"/>
      <c r="C102" s="1002"/>
      <c r="D102" s="1003"/>
      <c r="E102" s="1003"/>
      <c r="F102" s="1004"/>
      <c r="G102" s="1005"/>
      <c r="H102" s="1006"/>
      <c r="I102" s="1006"/>
      <c r="J102" s="1006"/>
      <c r="K102" s="1007"/>
      <c r="L102" s="715"/>
      <c r="M102" s="715"/>
      <c r="N102" s="715"/>
      <c r="O102" s="715"/>
      <c r="P102" s="715"/>
      <c r="Q102" s="715"/>
      <c r="R102" s="715"/>
      <c r="S102" s="716"/>
      <c r="T102" s="717"/>
      <c r="U102" s="720">
        <f t="shared" si="29"/>
        <v>0</v>
      </c>
      <c r="V102" s="721">
        <f t="shared" si="30"/>
        <v>0</v>
      </c>
      <c r="W102" s="722">
        <f t="shared" si="31"/>
        <v>0</v>
      </c>
      <c r="X102" s="442"/>
      <c r="Y102" s="442"/>
      <c r="Z102" s="442"/>
      <c r="AA102" s="442"/>
      <c r="AB102" s="442"/>
      <c r="AC102" s="442"/>
      <c r="AD102" s="442"/>
      <c r="AE102" s="442"/>
      <c r="AF102" s="442"/>
      <c r="AG102" s="442"/>
      <c r="AH102" s="442"/>
      <c r="AI102" s="442"/>
      <c r="AJ102" s="442"/>
      <c r="AK102" s="442"/>
      <c r="AL102" s="442"/>
      <c r="AM102" s="442"/>
      <c r="AN102" s="442"/>
      <c r="AO102" s="442"/>
      <c r="AP102" s="442"/>
      <c r="AQ102" s="442"/>
      <c r="AR102" s="442"/>
      <c r="AS102" s="442"/>
      <c r="AT102" s="442"/>
      <c r="AU102" s="442"/>
      <c r="AV102" s="442"/>
      <c r="AW102" s="442"/>
      <c r="AX102" s="442"/>
      <c r="AY102" s="442"/>
      <c r="AZ102" s="442"/>
    </row>
    <row r="103" spans="2:52" ht="20.100000000000001" hidden="1" customHeight="1" outlineLevel="1">
      <c r="B103" s="434"/>
      <c r="C103" s="1002"/>
      <c r="D103" s="1003"/>
      <c r="E103" s="1003"/>
      <c r="F103" s="1004"/>
      <c r="G103" s="1005"/>
      <c r="H103" s="1006"/>
      <c r="I103" s="1006"/>
      <c r="J103" s="1006"/>
      <c r="K103" s="1007"/>
      <c r="L103" s="715"/>
      <c r="M103" s="715"/>
      <c r="N103" s="715"/>
      <c r="O103" s="715"/>
      <c r="P103" s="715"/>
      <c r="Q103" s="715"/>
      <c r="R103" s="715"/>
      <c r="S103" s="716"/>
      <c r="T103" s="717"/>
      <c r="U103" s="720">
        <f t="shared" si="29"/>
        <v>0</v>
      </c>
      <c r="V103" s="721">
        <f t="shared" si="30"/>
        <v>0</v>
      </c>
      <c r="W103" s="722">
        <f t="shared" si="31"/>
        <v>0</v>
      </c>
      <c r="X103" s="442"/>
      <c r="Y103" s="442"/>
      <c r="Z103" s="442"/>
      <c r="AA103" s="442"/>
      <c r="AB103" s="442"/>
      <c r="AC103" s="442"/>
      <c r="AD103" s="442"/>
      <c r="AE103" s="442"/>
      <c r="AF103" s="442"/>
      <c r="AG103" s="442"/>
      <c r="AH103" s="442"/>
      <c r="AI103" s="442"/>
      <c r="AJ103" s="442"/>
      <c r="AK103" s="442"/>
      <c r="AL103" s="442"/>
      <c r="AM103" s="442"/>
      <c r="AN103" s="442"/>
      <c r="AO103" s="442"/>
      <c r="AP103" s="442"/>
      <c r="AQ103" s="442"/>
      <c r="AR103" s="442"/>
      <c r="AS103" s="442"/>
      <c r="AT103" s="442"/>
      <c r="AU103" s="442"/>
      <c r="AV103" s="442"/>
      <c r="AW103" s="442"/>
      <c r="AX103" s="442"/>
      <c r="AY103" s="442"/>
      <c r="AZ103" s="442"/>
    </row>
    <row r="104" spans="2:52" ht="20.100000000000001" hidden="1" customHeight="1" outlineLevel="1">
      <c r="B104" s="434"/>
      <c r="C104" s="1002"/>
      <c r="D104" s="1003"/>
      <c r="E104" s="1003"/>
      <c r="F104" s="1004"/>
      <c r="G104" s="1005"/>
      <c r="H104" s="1006"/>
      <c r="I104" s="1006"/>
      <c r="J104" s="1006"/>
      <c r="K104" s="1007"/>
      <c r="L104" s="715"/>
      <c r="M104" s="715"/>
      <c r="N104" s="715"/>
      <c r="O104" s="715"/>
      <c r="P104" s="715"/>
      <c r="Q104" s="715"/>
      <c r="R104" s="715"/>
      <c r="S104" s="716"/>
      <c r="T104" s="717"/>
      <c r="U104" s="720">
        <f t="shared" si="29"/>
        <v>0</v>
      </c>
      <c r="V104" s="721">
        <f t="shared" si="30"/>
        <v>0</v>
      </c>
      <c r="W104" s="722">
        <f t="shared" si="31"/>
        <v>0</v>
      </c>
      <c r="X104" s="442"/>
      <c r="Y104" s="442"/>
      <c r="Z104" s="442"/>
      <c r="AA104" s="442"/>
      <c r="AB104" s="442"/>
      <c r="AC104" s="442"/>
      <c r="AD104" s="442"/>
      <c r="AE104" s="442"/>
      <c r="AF104" s="442"/>
      <c r="AG104" s="442"/>
      <c r="AH104" s="442"/>
      <c r="AI104" s="442"/>
      <c r="AJ104" s="442"/>
      <c r="AK104" s="442"/>
      <c r="AL104" s="442"/>
      <c r="AM104" s="442"/>
      <c r="AN104" s="442"/>
      <c r="AO104" s="442"/>
      <c r="AP104" s="442"/>
      <c r="AQ104" s="442"/>
      <c r="AR104" s="442"/>
      <c r="AS104" s="442"/>
      <c r="AT104" s="442"/>
      <c r="AU104" s="442"/>
      <c r="AV104" s="442"/>
      <c r="AW104" s="442"/>
      <c r="AX104" s="442"/>
      <c r="AY104" s="442"/>
      <c r="AZ104" s="442"/>
    </row>
    <row r="105" spans="2:52" ht="20.100000000000001" hidden="1" customHeight="1" outlineLevel="1">
      <c r="B105" s="434"/>
      <c r="C105" s="1002"/>
      <c r="D105" s="1003"/>
      <c r="E105" s="1003"/>
      <c r="F105" s="1004"/>
      <c r="G105" s="1005"/>
      <c r="H105" s="1006"/>
      <c r="I105" s="1006"/>
      <c r="J105" s="1006"/>
      <c r="K105" s="1007"/>
      <c r="L105" s="715"/>
      <c r="M105" s="715"/>
      <c r="N105" s="715"/>
      <c r="O105" s="715"/>
      <c r="P105" s="715"/>
      <c r="Q105" s="715"/>
      <c r="R105" s="715"/>
      <c r="S105" s="716"/>
      <c r="T105" s="717"/>
      <c r="U105" s="720">
        <f t="shared" si="29"/>
        <v>0</v>
      </c>
      <c r="V105" s="721">
        <f t="shared" si="30"/>
        <v>0</v>
      </c>
      <c r="W105" s="722">
        <f t="shared" si="31"/>
        <v>0</v>
      </c>
      <c r="X105" s="442"/>
      <c r="Y105" s="442"/>
      <c r="Z105" s="442"/>
      <c r="AA105" s="442"/>
      <c r="AB105" s="442"/>
      <c r="AC105" s="442"/>
      <c r="AD105" s="442"/>
      <c r="AE105" s="442"/>
      <c r="AF105" s="442"/>
      <c r="AG105" s="442"/>
      <c r="AH105" s="442"/>
      <c r="AI105" s="442"/>
      <c r="AJ105" s="442"/>
      <c r="AK105" s="442"/>
      <c r="AL105" s="442"/>
      <c r="AM105" s="442"/>
      <c r="AN105" s="442"/>
      <c r="AO105" s="442"/>
      <c r="AP105" s="442"/>
      <c r="AQ105" s="442"/>
      <c r="AR105" s="442"/>
      <c r="AS105" s="442"/>
      <c r="AT105" s="442"/>
      <c r="AU105" s="442"/>
      <c r="AV105" s="442"/>
      <c r="AW105" s="442"/>
      <c r="AX105" s="442"/>
      <c r="AY105" s="442"/>
      <c r="AZ105" s="442"/>
    </row>
    <row r="106" spans="2:52" ht="20.100000000000001" hidden="1" customHeight="1" outlineLevel="1">
      <c r="B106" s="434"/>
      <c r="C106" s="1002"/>
      <c r="D106" s="1003"/>
      <c r="E106" s="1003"/>
      <c r="F106" s="1004"/>
      <c r="G106" s="1005"/>
      <c r="H106" s="1006"/>
      <c r="I106" s="1006"/>
      <c r="J106" s="1006"/>
      <c r="K106" s="1007"/>
      <c r="L106" s="715"/>
      <c r="M106" s="715"/>
      <c r="N106" s="715"/>
      <c r="O106" s="715"/>
      <c r="P106" s="715"/>
      <c r="Q106" s="715"/>
      <c r="R106" s="715"/>
      <c r="S106" s="716"/>
      <c r="T106" s="717"/>
      <c r="U106" s="720">
        <f t="shared" si="29"/>
        <v>0</v>
      </c>
      <c r="V106" s="721">
        <f t="shared" si="30"/>
        <v>0</v>
      </c>
      <c r="W106" s="722">
        <f t="shared" si="31"/>
        <v>0</v>
      </c>
      <c r="X106" s="442"/>
      <c r="Y106" s="442"/>
      <c r="Z106" s="442"/>
      <c r="AA106" s="442"/>
      <c r="AB106" s="442"/>
      <c r="AC106" s="442"/>
      <c r="AD106" s="442"/>
      <c r="AE106" s="442"/>
      <c r="AF106" s="442"/>
      <c r="AG106" s="442"/>
      <c r="AH106" s="442"/>
      <c r="AI106" s="442"/>
      <c r="AJ106" s="442"/>
      <c r="AK106" s="442"/>
      <c r="AL106" s="442"/>
      <c r="AM106" s="442"/>
      <c r="AN106" s="442"/>
      <c r="AO106" s="442"/>
      <c r="AP106" s="442"/>
      <c r="AQ106" s="442"/>
      <c r="AR106" s="442"/>
      <c r="AS106" s="442"/>
      <c r="AT106" s="442"/>
      <c r="AU106" s="442"/>
      <c r="AV106" s="442"/>
      <c r="AW106" s="442"/>
      <c r="AX106" s="442"/>
      <c r="AY106" s="442"/>
      <c r="AZ106" s="442"/>
    </row>
    <row r="107" spans="2:52" ht="20.100000000000001" hidden="1" customHeight="1" outlineLevel="1">
      <c r="B107" s="434"/>
      <c r="C107" s="1002"/>
      <c r="D107" s="1003"/>
      <c r="E107" s="1003"/>
      <c r="F107" s="1004"/>
      <c r="G107" s="1005"/>
      <c r="H107" s="1006"/>
      <c r="I107" s="1006"/>
      <c r="J107" s="1006"/>
      <c r="K107" s="1007"/>
      <c r="L107" s="715"/>
      <c r="M107" s="715"/>
      <c r="N107" s="715"/>
      <c r="O107" s="715"/>
      <c r="P107" s="715"/>
      <c r="Q107" s="715"/>
      <c r="R107" s="715"/>
      <c r="S107" s="716"/>
      <c r="T107" s="717"/>
      <c r="U107" s="720">
        <f t="shared" si="29"/>
        <v>0</v>
      </c>
      <c r="V107" s="721">
        <f t="shared" si="30"/>
        <v>0</v>
      </c>
      <c r="W107" s="722">
        <f t="shared" si="31"/>
        <v>0</v>
      </c>
      <c r="X107" s="442"/>
      <c r="Y107" s="442"/>
      <c r="Z107" s="442"/>
      <c r="AA107" s="442"/>
      <c r="AB107" s="442"/>
      <c r="AC107" s="442"/>
      <c r="AD107" s="442"/>
      <c r="AE107" s="442"/>
      <c r="AF107" s="442"/>
      <c r="AG107" s="442"/>
      <c r="AH107" s="442"/>
      <c r="AI107" s="442"/>
      <c r="AJ107" s="442"/>
      <c r="AK107" s="442"/>
      <c r="AL107" s="442"/>
      <c r="AM107" s="442"/>
      <c r="AN107" s="442"/>
      <c r="AO107" s="442"/>
      <c r="AP107" s="442"/>
      <c r="AQ107" s="442"/>
      <c r="AR107" s="442"/>
      <c r="AS107" s="442"/>
      <c r="AT107" s="442"/>
      <c r="AU107" s="442"/>
      <c r="AV107" s="442"/>
      <c r="AW107" s="442"/>
      <c r="AX107" s="442"/>
      <c r="AY107" s="442"/>
      <c r="AZ107" s="442"/>
    </row>
    <row r="108" spans="2:52" s="19" customFormat="1" ht="9.9499999999999993" hidden="1" customHeight="1" outlineLevel="1">
      <c r="B108" s="435"/>
      <c r="C108" s="437"/>
      <c r="D108" s="437"/>
      <c r="E108" s="437"/>
      <c r="F108" s="437"/>
      <c r="G108" s="666"/>
      <c r="H108" s="666"/>
      <c r="I108" s="666"/>
      <c r="J108" s="666"/>
      <c r="K108" s="666"/>
      <c r="L108" s="438"/>
      <c r="M108" s="438"/>
      <c r="N108" s="438"/>
      <c r="O108" s="438"/>
      <c r="P108" s="438"/>
      <c r="Q108" s="438"/>
      <c r="R108" s="438"/>
      <c r="S108" s="438"/>
      <c r="T108" s="439"/>
      <c r="U108" s="439"/>
      <c r="V108" s="439"/>
      <c r="W108" s="667"/>
      <c r="X108" s="668"/>
      <c r="Y108" s="668"/>
      <c r="Z108" s="668"/>
      <c r="AA108" s="668"/>
      <c r="AB108" s="668"/>
      <c r="AC108" s="668"/>
      <c r="AD108" s="668"/>
      <c r="AE108" s="668"/>
      <c r="AF108" s="668"/>
      <c r="AG108" s="668"/>
      <c r="AH108" s="668"/>
      <c r="AI108" s="668"/>
      <c r="AJ108" s="668"/>
      <c r="AK108" s="668"/>
      <c r="AL108" s="668"/>
      <c r="AM108" s="668"/>
      <c r="AN108" s="668"/>
      <c r="AO108" s="668"/>
      <c r="AP108" s="668"/>
      <c r="AQ108" s="668"/>
      <c r="AR108" s="668"/>
      <c r="AS108" s="668"/>
      <c r="AT108" s="668"/>
      <c r="AU108" s="668"/>
      <c r="AV108" s="668"/>
      <c r="AW108" s="668"/>
      <c r="AX108" s="668"/>
      <c r="AY108" s="668"/>
      <c r="AZ108" s="668"/>
    </row>
    <row r="109" spans="2:52" ht="20.100000000000001" customHeight="1" collapsed="1">
      <c r="B109" s="714">
        <f>B97+1</f>
        <v>9</v>
      </c>
      <c r="C109" s="1013"/>
      <c r="D109" s="1014"/>
      <c r="E109" s="1014"/>
      <c r="F109" s="1015"/>
      <c r="G109" s="1016"/>
      <c r="H109" s="1017"/>
      <c r="I109" s="1017"/>
      <c r="J109" s="1017"/>
      <c r="K109" s="1018"/>
      <c r="L109" s="701">
        <f t="shared" ref="L109:R109" si="32">SUM(L110:L119)</f>
        <v>0</v>
      </c>
      <c r="M109" s="702">
        <f t="shared" si="32"/>
        <v>0</v>
      </c>
      <c r="N109" s="703">
        <f t="shared" si="32"/>
        <v>0</v>
      </c>
      <c r="O109" s="703">
        <f t="shared" si="32"/>
        <v>0</v>
      </c>
      <c r="P109" s="702">
        <f t="shared" si="32"/>
        <v>0</v>
      </c>
      <c r="Q109" s="704">
        <f t="shared" si="32"/>
        <v>0</v>
      </c>
      <c r="R109" s="701">
        <f t="shared" si="32"/>
        <v>0</v>
      </c>
      <c r="S109" s="705">
        <v>1</v>
      </c>
      <c r="T109" s="706">
        <f>(S110*T110)+(S111*T111)+(S112*T112)+(S113*T113)+(S114*T114)+(S115*T115)+(S116*T116)+(S117*T117)+(S118*T118)+(S119*T119)</f>
        <v>0</v>
      </c>
      <c r="U109" s="665">
        <f t="shared" ref="U109:U119" si="33">S109*T109*(1+MGKZ)*(1+Gewinn)*(1+Sicherheit)</f>
        <v>0</v>
      </c>
      <c r="V109" s="643">
        <f t="shared" ref="V109:V119" si="34">R109*Fertigung</f>
        <v>0</v>
      </c>
      <c r="W109" s="50">
        <f t="shared" ref="W109:W119" si="35">L109*$E$6+M109*$M$6+N109*$M$7+O109*$M$8+P109*$E$7+Q109*$M$9+U109+V109</f>
        <v>0</v>
      </c>
      <c r="X109" s="442"/>
      <c r="Y109" s="442"/>
      <c r="Z109" s="442"/>
      <c r="AA109" s="442"/>
      <c r="AB109" s="442"/>
      <c r="AC109" s="442"/>
      <c r="AD109" s="442"/>
      <c r="AE109" s="442"/>
      <c r="AF109" s="442"/>
      <c r="AG109" s="442"/>
      <c r="AH109" s="442"/>
      <c r="AI109" s="442"/>
      <c r="AJ109" s="442"/>
      <c r="AK109" s="442"/>
      <c r="AL109" s="442"/>
      <c r="AM109" s="442"/>
      <c r="AN109" s="442"/>
      <c r="AO109" s="442"/>
      <c r="AP109" s="442"/>
      <c r="AQ109" s="442"/>
      <c r="AR109" s="442"/>
      <c r="AS109" s="442"/>
      <c r="AT109" s="442"/>
      <c r="AU109" s="442"/>
      <c r="AV109" s="442"/>
      <c r="AW109" s="442"/>
      <c r="AX109" s="442"/>
      <c r="AY109" s="442"/>
      <c r="AZ109" s="442"/>
    </row>
    <row r="110" spans="2:52" ht="20.100000000000001" hidden="1" customHeight="1" outlineLevel="1">
      <c r="B110" s="433"/>
      <c r="C110" s="1002"/>
      <c r="D110" s="1003"/>
      <c r="E110" s="1003"/>
      <c r="F110" s="1004"/>
      <c r="G110" s="1005"/>
      <c r="H110" s="1006"/>
      <c r="I110" s="1006"/>
      <c r="J110" s="1006"/>
      <c r="K110" s="1007"/>
      <c r="L110" s="715"/>
      <c r="M110" s="715"/>
      <c r="N110" s="715"/>
      <c r="O110" s="715"/>
      <c r="P110" s="715"/>
      <c r="Q110" s="715"/>
      <c r="R110" s="715"/>
      <c r="S110" s="716"/>
      <c r="T110" s="717"/>
      <c r="U110" s="720">
        <f t="shared" si="33"/>
        <v>0</v>
      </c>
      <c r="V110" s="721">
        <f t="shared" si="34"/>
        <v>0</v>
      </c>
      <c r="W110" s="722">
        <f t="shared" si="35"/>
        <v>0</v>
      </c>
      <c r="X110" s="442"/>
      <c r="Y110" s="442"/>
      <c r="Z110" s="442"/>
      <c r="AA110" s="442"/>
      <c r="AB110" s="442"/>
      <c r="AC110" s="442"/>
      <c r="AD110" s="442"/>
      <c r="AE110" s="442"/>
      <c r="AF110" s="442"/>
      <c r="AG110" s="442"/>
      <c r="AH110" s="442"/>
      <c r="AI110" s="442"/>
      <c r="AJ110" s="442"/>
      <c r="AK110" s="442"/>
      <c r="AL110" s="442"/>
      <c r="AM110" s="442"/>
      <c r="AN110" s="442"/>
      <c r="AO110" s="442"/>
      <c r="AP110" s="442"/>
      <c r="AQ110" s="442"/>
      <c r="AR110" s="442"/>
      <c r="AS110" s="442"/>
      <c r="AT110" s="442"/>
      <c r="AU110" s="442"/>
      <c r="AV110" s="442"/>
      <c r="AW110" s="442"/>
      <c r="AX110" s="442"/>
      <c r="AY110" s="442"/>
      <c r="AZ110" s="442"/>
    </row>
    <row r="111" spans="2:52" ht="20.100000000000001" hidden="1" customHeight="1" outlineLevel="1">
      <c r="B111" s="434"/>
      <c r="C111" s="1002"/>
      <c r="D111" s="1003"/>
      <c r="E111" s="1003"/>
      <c r="F111" s="1004"/>
      <c r="G111" s="1005"/>
      <c r="H111" s="1006"/>
      <c r="I111" s="1006"/>
      <c r="J111" s="1006"/>
      <c r="K111" s="1007"/>
      <c r="L111" s="715"/>
      <c r="M111" s="715"/>
      <c r="N111" s="715"/>
      <c r="O111" s="715"/>
      <c r="P111" s="715"/>
      <c r="Q111" s="715"/>
      <c r="R111" s="715"/>
      <c r="S111" s="716"/>
      <c r="T111" s="717"/>
      <c r="U111" s="720">
        <f t="shared" si="33"/>
        <v>0</v>
      </c>
      <c r="V111" s="721">
        <f t="shared" si="34"/>
        <v>0</v>
      </c>
      <c r="W111" s="722">
        <f t="shared" si="35"/>
        <v>0</v>
      </c>
      <c r="X111" s="442"/>
      <c r="Y111" s="442"/>
      <c r="Z111" s="442"/>
      <c r="AA111" s="442"/>
      <c r="AB111" s="442"/>
      <c r="AC111" s="442"/>
      <c r="AD111" s="442"/>
      <c r="AE111" s="442"/>
      <c r="AF111" s="442"/>
      <c r="AG111" s="442"/>
      <c r="AH111" s="442"/>
      <c r="AI111" s="442"/>
      <c r="AJ111" s="442"/>
      <c r="AK111" s="442"/>
      <c r="AL111" s="442"/>
      <c r="AM111" s="442"/>
      <c r="AN111" s="442"/>
      <c r="AO111" s="442"/>
      <c r="AP111" s="442"/>
      <c r="AQ111" s="442"/>
      <c r="AR111" s="442"/>
      <c r="AS111" s="442"/>
      <c r="AT111" s="442"/>
      <c r="AU111" s="442"/>
      <c r="AV111" s="442"/>
      <c r="AW111" s="442"/>
      <c r="AX111" s="442"/>
      <c r="AY111" s="442"/>
      <c r="AZ111" s="442"/>
    </row>
    <row r="112" spans="2:52" ht="20.100000000000001" hidden="1" customHeight="1" outlineLevel="1">
      <c r="B112" s="434"/>
      <c r="C112" s="1002"/>
      <c r="D112" s="1003"/>
      <c r="E112" s="1003"/>
      <c r="F112" s="1004"/>
      <c r="G112" s="1005"/>
      <c r="H112" s="1006"/>
      <c r="I112" s="1006"/>
      <c r="J112" s="1006"/>
      <c r="K112" s="1007"/>
      <c r="L112" s="715"/>
      <c r="M112" s="715"/>
      <c r="N112" s="715"/>
      <c r="O112" s="715"/>
      <c r="P112" s="715"/>
      <c r="Q112" s="715"/>
      <c r="R112" s="715"/>
      <c r="S112" s="716"/>
      <c r="T112" s="717"/>
      <c r="U112" s="720">
        <f t="shared" si="33"/>
        <v>0</v>
      </c>
      <c r="V112" s="721">
        <f t="shared" si="34"/>
        <v>0</v>
      </c>
      <c r="W112" s="722">
        <f t="shared" si="35"/>
        <v>0</v>
      </c>
      <c r="X112" s="442"/>
      <c r="Y112" s="442"/>
      <c r="Z112" s="442"/>
      <c r="AA112" s="442"/>
      <c r="AB112" s="442"/>
      <c r="AC112" s="442"/>
      <c r="AD112" s="442"/>
      <c r="AE112" s="442"/>
      <c r="AF112" s="442"/>
      <c r="AG112" s="442"/>
      <c r="AH112" s="442"/>
      <c r="AI112" s="442"/>
      <c r="AJ112" s="442"/>
      <c r="AK112" s="442"/>
      <c r="AL112" s="442"/>
      <c r="AM112" s="442"/>
      <c r="AN112" s="442"/>
      <c r="AO112" s="442"/>
      <c r="AP112" s="442"/>
      <c r="AQ112" s="442"/>
      <c r="AR112" s="442"/>
      <c r="AS112" s="442"/>
      <c r="AT112" s="442"/>
      <c r="AU112" s="442"/>
      <c r="AV112" s="442"/>
      <c r="AW112" s="442"/>
      <c r="AX112" s="442"/>
      <c r="AY112" s="442"/>
      <c r="AZ112" s="442"/>
    </row>
    <row r="113" spans="2:52" ht="20.100000000000001" hidden="1" customHeight="1" outlineLevel="1">
      <c r="B113" s="434"/>
      <c r="C113" s="1002"/>
      <c r="D113" s="1003"/>
      <c r="E113" s="1003"/>
      <c r="F113" s="1004"/>
      <c r="G113" s="1005"/>
      <c r="H113" s="1006"/>
      <c r="I113" s="1006"/>
      <c r="J113" s="1006"/>
      <c r="K113" s="1007"/>
      <c r="L113" s="715"/>
      <c r="M113" s="715"/>
      <c r="N113" s="715"/>
      <c r="O113" s="715"/>
      <c r="P113" s="715"/>
      <c r="Q113" s="715"/>
      <c r="R113" s="715"/>
      <c r="S113" s="716"/>
      <c r="T113" s="717"/>
      <c r="U113" s="720">
        <f t="shared" si="33"/>
        <v>0</v>
      </c>
      <c r="V113" s="721">
        <f t="shared" si="34"/>
        <v>0</v>
      </c>
      <c r="W113" s="722">
        <f t="shared" si="35"/>
        <v>0</v>
      </c>
      <c r="X113" s="442"/>
      <c r="Y113" s="442"/>
      <c r="Z113" s="442"/>
      <c r="AA113" s="442"/>
      <c r="AB113" s="442"/>
      <c r="AC113" s="442"/>
      <c r="AD113" s="442"/>
      <c r="AE113" s="442"/>
      <c r="AF113" s="442"/>
      <c r="AG113" s="442"/>
      <c r="AH113" s="442"/>
      <c r="AI113" s="442"/>
      <c r="AJ113" s="442"/>
      <c r="AK113" s="442"/>
      <c r="AL113" s="442"/>
      <c r="AM113" s="442"/>
      <c r="AN113" s="442"/>
      <c r="AO113" s="442"/>
      <c r="AP113" s="442"/>
      <c r="AQ113" s="442"/>
      <c r="AR113" s="442"/>
      <c r="AS113" s="442"/>
      <c r="AT113" s="442"/>
      <c r="AU113" s="442"/>
      <c r="AV113" s="442"/>
      <c r="AW113" s="442"/>
      <c r="AX113" s="442"/>
      <c r="AY113" s="442"/>
      <c r="AZ113" s="442"/>
    </row>
    <row r="114" spans="2:52" ht="20.100000000000001" hidden="1" customHeight="1" outlineLevel="1">
      <c r="B114" s="434"/>
      <c r="C114" s="1002"/>
      <c r="D114" s="1003"/>
      <c r="E114" s="1003"/>
      <c r="F114" s="1004"/>
      <c r="G114" s="1005"/>
      <c r="H114" s="1006"/>
      <c r="I114" s="1006"/>
      <c r="J114" s="1006"/>
      <c r="K114" s="1007"/>
      <c r="L114" s="715"/>
      <c r="M114" s="715"/>
      <c r="N114" s="715"/>
      <c r="O114" s="715"/>
      <c r="P114" s="715"/>
      <c r="Q114" s="715"/>
      <c r="R114" s="715"/>
      <c r="S114" s="716"/>
      <c r="T114" s="717"/>
      <c r="U114" s="720">
        <f t="shared" si="33"/>
        <v>0</v>
      </c>
      <c r="V114" s="721">
        <f t="shared" si="34"/>
        <v>0</v>
      </c>
      <c r="W114" s="722">
        <f t="shared" si="35"/>
        <v>0</v>
      </c>
      <c r="X114" s="442"/>
      <c r="Y114" s="442"/>
      <c r="Z114" s="442"/>
      <c r="AA114" s="442"/>
      <c r="AB114" s="442"/>
      <c r="AC114" s="442"/>
      <c r="AD114" s="442"/>
      <c r="AE114" s="442"/>
      <c r="AF114" s="442"/>
      <c r="AG114" s="442"/>
      <c r="AH114" s="442"/>
      <c r="AI114" s="442"/>
      <c r="AJ114" s="442"/>
      <c r="AK114" s="442"/>
      <c r="AL114" s="442"/>
      <c r="AM114" s="442"/>
      <c r="AN114" s="442"/>
      <c r="AO114" s="442"/>
      <c r="AP114" s="442"/>
      <c r="AQ114" s="442"/>
      <c r="AR114" s="442"/>
      <c r="AS114" s="442"/>
      <c r="AT114" s="442"/>
      <c r="AU114" s="442"/>
      <c r="AV114" s="442"/>
      <c r="AW114" s="442"/>
      <c r="AX114" s="442"/>
      <c r="AY114" s="442"/>
      <c r="AZ114" s="442"/>
    </row>
    <row r="115" spans="2:52" ht="20.100000000000001" hidden="1" customHeight="1" outlineLevel="1">
      <c r="B115" s="434"/>
      <c r="C115" s="1002"/>
      <c r="D115" s="1003"/>
      <c r="E115" s="1003"/>
      <c r="F115" s="1004"/>
      <c r="G115" s="1005"/>
      <c r="H115" s="1006"/>
      <c r="I115" s="1006"/>
      <c r="J115" s="1006"/>
      <c r="K115" s="1007"/>
      <c r="L115" s="715"/>
      <c r="M115" s="715"/>
      <c r="N115" s="715"/>
      <c r="O115" s="715"/>
      <c r="P115" s="715"/>
      <c r="Q115" s="715"/>
      <c r="R115" s="715"/>
      <c r="S115" s="716"/>
      <c r="T115" s="717"/>
      <c r="U115" s="720">
        <f t="shared" si="33"/>
        <v>0</v>
      </c>
      <c r="V115" s="721">
        <f t="shared" si="34"/>
        <v>0</v>
      </c>
      <c r="W115" s="722">
        <f t="shared" si="35"/>
        <v>0</v>
      </c>
      <c r="X115" s="442"/>
      <c r="Y115" s="442"/>
      <c r="Z115" s="442"/>
      <c r="AA115" s="442"/>
      <c r="AB115" s="442"/>
      <c r="AC115" s="442"/>
      <c r="AD115" s="442"/>
      <c r="AE115" s="442"/>
      <c r="AF115" s="442"/>
      <c r="AG115" s="442"/>
      <c r="AH115" s="442"/>
      <c r="AI115" s="442"/>
      <c r="AJ115" s="442"/>
      <c r="AK115" s="442"/>
      <c r="AL115" s="442"/>
      <c r="AM115" s="442"/>
      <c r="AN115" s="442"/>
      <c r="AO115" s="442"/>
      <c r="AP115" s="442"/>
      <c r="AQ115" s="442"/>
      <c r="AR115" s="442"/>
      <c r="AS115" s="442"/>
      <c r="AT115" s="442"/>
      <c r="AU115" s="442"/>
      <c r="AV115" s="442"/>
      <c r="AW115" s="442"/>
      <c r="AX115" s="442"/>
      <c r="AY115" s="442"/>
      <c r="AZ115" s="442"/>
    </row>
    <row r="116" spans="2:52" ht="20.100000000000001" hidden="1" customHeight="1" outlineLevel="1">
      <c r="B116" s="434"/>
      <c r="C116" s="1002"/>
      <c r="D116" s="1003"/>
      <c r="E116" s="1003"/>
      <c r="F116" s="1004"/>
      <c r="G116" s="1005"/>
      <c r="H116" s="1006"/>
      <c r="I116" s="1006"/>
      <c r="J116" s="1006"/>
      <c r="K116" s="1007"/>
      <c r="L116" s="715"/>
      <c r="M116" s="715"/>
      <c r="N116" s="715"/>
      <c r="O116" s="715"/>
      <c r="P116" s="715"/>
      <c r="Q116" s="715"/>
      <c r="R116" s="715"/>
      <c r="S116" s="716"/>
      <c r="T116" s="717"/>
      <c r="U116" s="720">
        <f t="shared" si="33"/>
        <v>0</v>
      </c>
      <c r="V116" s="721">
        <f t="shared" si="34"/>
        <v>0</v>
      </c>
      <c r="W116" s="722">
        <f t="shared" si="35"/>
        <v>0</v>
      </c>
      <c r="X116" s="442"/>
      <c r="Y116" s="442"/>
      <c r="Z116" s="442"/>
      <c r="AA116" s="442"/>
      <c r="AB116" s="442"/>
      <c r="AC116" s="442"/>
      <c r="AD116" s="442"/>
      <c r="AE116" s="442"/>
      <c r="AF116" s="442"/>
      <c r="AG116" s="442"/>
      <c r="AH116" s="442"/>
      <c r="AI116" s="442"/>
      <c r="AJ116" s="442"/>
      <c r="AK116" s="442"/>
      <c r="AL116" s="442"/>
      <c r="AM116" s="442"/>
      <c r="AN116" s="442"/>
      <c r="AO116" s="442"/>
      <c r="AP116" s="442"/>
      <c r="AQ116" s="442"/>
      <c r="AR116" s="442"/>
      <c r="AS116" s="442"/>
      <c r="AT116" s="442"/>
      <c r="AU116" s="442"/>
      <c r="AV116" s="442"/>
      <c r="AW116" s="442"/>
      <c r="AX116" s="442"/>
      <c r="AY116" s="442"/>
      <c r="AZ116" s="442"/>
    </row>
    <row r="117" spans="2:52" ht="20.100000000000001" hidden="1" customHeight="1" outlineLevel="1">
      <c r="B117" s="434"/>
      <c r="C117" s="1002"/>
      <c r="D117" s="1003"/>
      <c r="E117" s="1003"/>
      <c r="F117" s="1004"/>
      <c r="G117" s="1005"/>
      <c r="H117" s="1006"/>
      <c r="I117" s="1006"/>
      <c r="J117" s="1006"/>
      <c r="K117" s="1007"/>
      <c r="L117" s="715"/>
      <c r="M117" s="715"/>
      <c r="N117" s="715"/>
      <c r="O117" s="715"/>
      <c r="P117" s="715"/>
      <c r="Q117" s="715"/>
      <c r="R117" s="715"/>
      <c r="S117" s="716"/>
      <c r="T117" s="717"/>
      <c r="U117" s="720">
        <f t="shared" si="33"/>
        <v>0</v>
      </c>
      <c r="V117" s="721">
        <f t="shared" si="34"/>
        <v>0</v>
      </c>
      <c r="W117" s="722">
        <f t="shared" si="35"/>
        <v>0</v>
      </c>
      <c r="X117" s="442"/>
      <c r="Y117" s="442"/>
      <c r="Z117" s="442"/>
      <c r="AA117" s="442"/>
      <c r="AB117" s="442"/>
      <c r="AC117" s="442"/>
      <c r="AD117" s="442"/>
      <c r="AE117" s="442"/>
      <c r="AF117" s="442"/>
      <c r="AG117" s="442"/>
      <c r="AH117" s="442"/>
      <c r="AI117" s="442"/>
      <c r="AJ117" s="442"/>
      <c r="AK117" s="442"/>
      <c r="AL117" s="442"/>
      <c r="AM117" s="442"/>
      <c r="AN117" s="442"/>
      <c r="AO117" s="442"/>
      <c r="AP117" s="442"/>
      <c r="AQ117" s="442"/>
      <c r="AR117" s="442"/>
      <c r="AS117" s="442"/>
      <c r="AT117" s="442"/>
      <c r="AU117" s="442"/>
      <c r="AV117" s="442"/>
      <c r="AW117" s="442"/>
      <c r="AX117" s="442"/>
      <c r="AY117" s="442"/>
      <c r="AZ117" s="442"/>
    </row>
    <row r="118" spans="2:52" ht="20.100000000000001" hidden="1" customHeight="1" outlineLevel="1">
      <c r="B118" s="434"/>
      <c r="C118" s="1002"/>
      <c r="D118" s="1003"/>
      <c r="E118" s="1003"/>
      <c r="F118" s="1004"/>
      <c r="G118" s="1005"/>
      <c r="H118" s="1006"/>
      <c r="I118" s="1006"/>
      <c r="J118" s="1006"/>
      <c r="K118" s="1007"/>
      <c r="L118" s="715"/>
      <c r="M118" s="715"/>
      <c r="N118" s="715"/>
      <c r="O118" s="715"/>
      <c r="P118" s="715"/>
      <c r="Q118" s="715"/>
      <c r="R118" s="715"/>
      <c r="S118" s="716"/>
      <c r="T118" s="717"/>
      <c r="U118" s="720">
        <f t="shared" si="33"/>
        <v>0</v>
      </c>
      <c r="V118" s="721">
        <f t="shared" si="34"/>
        <v>0</v>
      </c>
      <c r="W118" s="722">
        <f t="shared" si="35"/>
        <v>0</v>
      </c>
      <c r="X118" s="442"/>
      <c r="Y118" s="442"/>
      <c r="Z118" s="442"/>
      <c r="AA118" s="442"/>
      <c r="AB118" s="442"/>
      <c r="AC118" s="442"/>
      <c r="AD118" s="442"/>
      <c r="AE118" s="442"/>
      <c r="AF118" s="442"/>
      <c r="AG118" s="442"/>
      <c r="AH118" s="442"/>
      <c r="AI118" s="442"/>
      <c r="AJ118" s="442"/>
      <c r="AK118" s="442"/>
      <c r="AL118" s="442"/>
      <c r="AM118" s="442"/>
      <c r="AN118" s="442"/>
      <c r="AO118" s="442"/>
      <c r="AP118" s="442"/>
      <c r="AQ118" s="442"/>
      <c r="AR118" s="442"/>
      <c r="AS118" s="442"/>
      <c r="AT118" s="442"/>
      <c r="AU118" s="442"/>
      <c r="AV118" s="442"/>
      <c r="AW118" s="442"/>
      <c r="AX118" s="442"/>
      <c r="AY118" s="442"/>
      <c r="AZ118" s="442"/>
    </row>
    <row r="119" spans="2:52" ht="20.100000000000001" hidden="1" customHeight="1" outlineLevel="1">
      <c r="B119" s="434"/>
      <c r="C119" s="1002"/>
      <c r="D119" s="1003"/>
      <c r="E119" s="1003"/>
      <c r="F119" s="1004"/>
      <c r="G119" s="1005"/>
      <c r="H119" s="1006"/>
      <c r="I119" s="1006"/>
      <c r="J119" s="1006"/>
      <c r="K119" s="1007"/>
      <c r="L119" s="715"/>
      <c r="M119" s="715"/>
      <c r="N119" s="715"/>
      <c r="O119" s="715"/>
      <c r="P119" s="715"/>
      <c r="Q119" s="715"/>
      <c r="R119" s="715"/>
      <c r="S119" s="716"/>
      <c r="T119" s="717"/>
      <c r="U119" s="720">
        <f t="shared" si="33"/>
        <v>0</v>
      </c>
      <c r="V119" s="721">
        <f t="shared" si="34"/>
        <v>0</v>
      </c>
      <c r="W119" s="722">
        <f t="shared" si="35"/>
        <v>0</v>
      </c>
      <c r="X119" s="442"/>
      <c r="Y119" s="442"/>
      <c r="Z119" s="442"/>
      <c r="AA119" s="442"/>
      <c r="AB119" s="442"/>
      <c r="AC119" s="442"/>
      <c r="AD119" s="442"/>
      <c r="AE119" s="442"/>
      <c r="AF119" s="442"/>
      <c r="AG119" s="442"/>
      <c r="AH119" s="442"/>
      <c r="AI119" s="442"/>
      <c r="AJ119" s="442"/>
      <c r="AK119" s="442"/>
      <c r="AL119" s="442"/>
      <c r="AM119" s="442"/>
      <c r="AN119" s="442"/>
      <c r="AO119" s="442"/>
      <c r="AP119" s="442"/>
      <c r="AQ119" s="442"/>
      <c r="AR119" s="442"/>
      <c r="AS119" s="442"/>
      <c r="AT119" s="442"/>
      <c r="AU119" s="442"/>
      <c r="AV119" s="442"/>
      <c r="AW119" s="442"/>
      <c r="AX119" s="442"/>
      <c r="AY119" s="442"/>
      <c r="AZ119" s="442"/>
    </row>
    <row r="120" spans="2:52" s="19" customFormat="1" ht="9.9499999999999993" hidden="1" customHeight="1" outlineLevel="1">
      <c r="B120" s="435"/>
      <c r="C120" s="437"/>
      <c r="D120" s="437"/>
      <c r="E120" s="437"/>
      <c r="F120" s="437"/>
      <c r="G120" s="666"/>
      <c r="H120" s="666"/>
      <c r="I120" s="666"/>
      <c r="J120" s="666"/>
      <c r="K120" s="666"/>
      <c r="L120" s="438"/>
      <c r="M120" s="438"/>
      <c r="N120" s="438"/>
      <c r="O120" s="438"/>
      <c r="P120" s="438"/>
      <c r="Q120" s="438"/>
      <c r="R120" s="438"/>
      <c r="S120" s="438"/>
      <c r="T120" s="439"/>
      <c r="U120" s="439"/>
      <c r="V120" s="439"/>
      <c r="W120" s="667"/>
      <c r="X120" s="668"/>
      <c r="Y120" s="668"/>
      <c r="Z120" s="668"/>
      <c r="AA120" s="668"/>
      <c r="AB120" s="668"/>
      <c r="AC120" s="668"/>
      <c r="AD120" s="668"/>
      <c r="AE120" s="668"/>
      <c r="AF120" s="668"/>
      <c r="AG120" s="668"/>
      <c r="AH120" s="668"/>
      <c r="AI120" s="668"/>
      <c r="AJ120" s="668"/>
      <c r="AK120" s="668"/>
      <c r="AL120" s="668"/>
      <c r="AM120" s="668"/>
      <c r="AN120" s="668"/>
      <c r="AO120" s="668"/>
      <c r="AP120" s="668"/>
      <c r="AQ120" s="668"/>
      <c r="AR120" s="668"/>
      <c r="AS120" s="668"/>
      <c r="AT120" s="668"/>
      <c r="AU120" s="668"/>
      <c r="AV120" s="668"/>
      <c r="AW120" s="668"/>
      <c r="AX120" s="668"/>
      <c r="AY120" s="668"/>
      <c r="AZ120" s="668"/>
    </row>
    <row r="121" spans="2:52" ht="20.100000000000001" customHeight="1" collapsed="1">
      <c r="B121" s="714">
        <f>B109+1</f>
        <v>10</v>
      </c>
      <c r="C121" s="1013"/>
      <c r="D121" s="1014"/>
      <c r="E121" s="1014"/>
      <c r="F121" s="1015"/>
      <c r="G121" s="1016"/>
      <c r="H121" s="1017"/>
      <c r="I121" s="1017"/>
      <c r="J121" s="1017"/>
      <c r="K121" s="1018"/>
      <c r="L121" s="701">
        <f t="shared" ref="L121:R121" si="36">SUM(L122:L131)</f>
        <v>0</v>
      </c>
      <c r="M121" s="702">
        <f t="shared" si="36"/>
        <v>0</v>
      </c>
      <c r="N121" s="703">
        <f t="shared" si="36"/>
        <v>0</v>
      </c>
      <c r="O121" s="703">
        <f t="shared" si="36"/>
        <v>0</v>
      </c>
      <c r="P121" s="702">
        <f t="shared" si="36"/>
        <v>0</v>
      </c>
      <c r="Q121" s="704">
        <f t="shared" si="36"/>
        <v>0</v>
      </c>
      <c r="R121" s="701">
        <f t="shared" si="36"/>
        <v>0</v>
      </c>
      <c r="S121" s="705">
        <v>1</v>
      </c>
      <c r="T121" s="706">
        <f>(S122*T122)+(S123*T123)+(S124*T124)+(S125*T125)+(S126*T126)+(S127*T127)+(S128*T128)+(S129*T129)+(S130*T130)+(S131*T131)</f>
        <v>0</v>
      </c>
      <c r="U121" s="665">
        <f t="shared" ref="U121:U131" si="37">S121*T121*(1+MGKZ)*(1+Gewinn)*(1+Sicherheit)</f>
        <v>0</v>
      </c>
      <c r="V121" s="643">
        <f t="shared" ref="V121:V131" si="38">R121*Fertigung</f>
        <v>0</v>
      </c>
      <c r="W121" s="50">
        <f t="shared" ref="W121:W131" si="39">L121*$E$6+M121*$M$6+N121*$M$7+O121*$M$8+P121*$E$7+Q121*$M$9+U121+V121</f>
        <v>0</v>
      </c>
      <c r="X121" s="442"/>
      <c r="Y121" s="442"/>
      <c r="Z121" s="442"/>
      <c r="AA121" s="442"/>
      <c r="AB121" s="442"/>
      <c r="AC121" s="442"/>
      <c r="AD121" s="442"/>
      <c r="AE121" s="442"/>
      <c r="AF121" s="442"/>
      <c r="AG121" s="442"/>
      <c r="AH121" s="442"/>
      <c r="AI121" s="442"/>
      <c r="AJ121" s="442"/>
      <c r="AK121" s="442"/>
      <c r="AL121" s="442"/>
      <c r="AM121" s="442"/>
      <c r="AN121" s="442"/>
      <c r="AO121" s="442"/>
      <c r="AP121" s="442"/>
      <c r="AQ121" s="442"/>
      <c r="AR121" s="442"/>
      <c r="AS121" s="442"/>
      <c r="AT121" s="442"/>
      <c r="AU121" s="442"/>
      <c r="AV121" s="442"/>
      <c r="AW121" s="442"/>
      <c r="AX121" s="442"/>
      <c r="AY121" s="442"/>
      <c r="AZ121" s="442"/>
    </row>
    <row r="122" spans="2:52" ht="20.100000000000001" hidden="1" customHeight="1" outlineLevel="1">
      <c r="B122" s="433"/>
      <c r="C122" s="1002"/>
      <c r="D122" s="1003"/>
      <c r="E122" s="1003"/>
      <c r="F122" s="1004"/>
      <c r="G122" s="1005"/>
      <c r="H122" s="1006"/>
      <c r="I122" s="1006"/>
      <c r="J122" s="1006"/>
      <c r="K122" s="1007"/>
      <c r="L122" s="715"/>
      <c r="M122" s="715"/>
      <c r="N122" s="715"/>
      <c r="O122" s="715"/>
      <c r="P122" s="715"/>
      <c r="Q122" s="715"/>
      <c r="R122" s="715"/>
      <c r="S122" s="716"/>
      <c r="T122" s="717"/>
      <c r="U122" s="720">
        <f t="shared" si="37"/>
        <v>0</v>
      </c>
      <c r="V122" s="721">
        <f t="shared" si="38"/>
        <v>0</v>
      </c>
      <c r="W122" s="722">
        <f t="shared" si="39"/>
        <v>0</v>
      </c>
      <c r="X122" s="442"/>
      <c r="Y122" s="442"/>
      <c r="Z122" s="442"/>
      <c r="AA122" s="442"/>
      <c r="AB122" s="442"/>
      <c r="AC122" s="442"/>
      <c r="AD122" s="442"/>
      <c r="AE122" s="442"/>
      <c r="AF122" s="442"/>
      <c r="AG122" s="442"/>
      <c r="AH122" s="442"/>
      <c r="AI122" s="442"/>
      <c r="AJ122" s="442"/>
      <c r="AK122" s="442"/>
      <c r="AL122" s="442"/>
      <c r="AM122" s="442"/>
      <c r="AN122" s="442"/>
      <c r="AO122" s="442"/>
      <c r="AP122" s="442"/>
      <c r="AQ122" s="442"/>
      <c r="AR122" s="442"/>
      <c r="AS122" s="442"/>
      <c r="AT122" s="442"/>
      <c r="AU122" s="442"/>
      <c r="AV122" s="442"/>
      <c r="AW122" s="442"/>
      <c r="AX122" s="442"/>
      <c r="AY122" s="442"/>
      <c r="AZ122" s="442"/>
    </row>
    <row r="123" spans="2:52" ht="20.100000000000001" hidden="1" customHeight="1" outlineLevel="1">
      <c r="B123" s="434"/>
      <c r="C123" s="1002"/>
      <c r="D123" s="1003"/>
      <c r="E123" s="1003"/>
      <c r="F123" s="1004"/>
      <c r="G123" s="1005"/>
      <c r="H123" s="1006"/>
      <c r="I123" s="1006"/>
      <c r="J123" s="1006"/>
      <c r="K123" s="1007"/>
      <c r="L123" s="715"/>
      <c r="M123" s="715"/>
      <c r="N123" s="715"/>
      <c r="O123" s="715"/>
      <c r="P123" s="715"/>
      <c r="Q123" s="715"/>
      <c r="R123" s="715"/>
      <c r="S123" s="716"/>
      <c r="T123" s="717"/>
      <c r="U123" s="720">
        <f t="shared" si="37"/>
        <v>0</v>
      </c>
      <c r="V123" s="721">
        <f t="shared" si="38"/>
        <v>0</v>
      </c>
      <c r="W123" s="722">
        <f t="shared" si="39"/>
        <v>0</v>
      </c>
      <c r="X123" s="442"/>
      <c r="Y123" s="442"/>
      <c r="Z123" s="442"/>
      <c r="AA123" s="442"/>
      <c r="AB123" s="442"/>
      <c r="AC123" s="442"/>
      <c r="AD123" s="442"/>
      <c r="AE123" s="442"/>
      <c r="AF123" s="442"/>
      <c r="AG123" s="442"/>
      <c r="AH123" s="442"/>
      <c r="AI123" s="442"/>
      <c r="AJ123" s="442"/>
      <c r="AK123" s="442"/>
      <c r="AL123" s="442"/>
      <c r="AM123" s="442"/>
      <c r="AN123" s="442"/>
      <c r="AO123" s="442"/>
      <c r="AP123" s="442"/>
      <c r="AQ123" s="442"/>
      <c r="AR123" s="442"/>
      <c r="AS123" s="442"/>
      <c r="AT123" s="442"/>
      <c r="AU123" s="442"/>
      <c r="AV123" s="442"/>
      <c r="AW123" s="442"/>
      <c r="AX123" s="442"/>
      <c r="AY123" s="442"/>
      <c r="AZ123" s="442"/>
    </row>
    <row r="124" spans="2:52" ht="20.100000000000001" hidden="1" customHeight="1" outlineLevel="1">
      <c r="B124" s="434"/>
      <c r="C124" s="1002"/>
      <c r="D124" s="1003"/>
      <c r="E124" s="1003"/>
      <c r="F124" s="1004"/>
      <c r="G124" s="1005"/>
      <c r="H124" s="1006"/>
      <c r="I124" s="1006"/>
      <c r="J124" s="1006"/>
      <c r="K124" s="1007"/>
      <c r="L124" s="715"/>
      <c r="M124" s="715"/>
      <c r="N124" s="715"/>
      <c r="O124" s="715"/>
      <c r="P124" s="715"/>
      <c r="Q124" s="715"/>
      <c r="R124" s="715"/>
      <c r="S124" s="716"/>
      <c r="T124" s="717"/>
      <c r="U124" s="720">
        <f t="shared" si="37"/>
        <v>0</v>
      </c>
      <c r="V124" s="721">
        <f t="shared" si="38"/>
        <v>0</v>
      </c>
      <c r="W124" s="722">
        <f t="shared" si="39"/>
        <v>0</v>
      </c>
      <c r="X124" s="442"/>
      <c r="Y124" s="442"/>
      <c r="Z124" s="442"/>
      <c r="AA124" s="442"/>
      <c r="AB124" s="442"/>
      <c r="AC124" s="442"/>
      <c r="AD124" s="442"/>
      <c r="AE124" s="442"/>
      <c r="AF124" s="442"/>
      <c r="AG124" s="442"/>
      <c r="AH124" s="442"/>
      <c r="AI124" s="442"/>
      <c r="AJ124" s="442"/>
      <c r="AK124" s="442"/>
      <c r="AL124" s="442"/>
      <c r="AM124" s="442"/>
      <c r="AN124" s="442"/>
      <c r="AO124" s="442"/>
      <c r="AP124" s="442"/>
      <c r="AQ124" s="442"/>
      <c r="AR124" s="442"/>
      <c r="AS124" s="442"/>
      <c r="AT124" s="442"/>
      <c r="AU124" s="442"/>
      <c r="AV124" s="442"/>
      <c r="AW124" s="442"/>
      <c r="AX124" s="442"/>
      <c r="AY124" s="442"/>
      <c r="AZ124" s="442"/>
    </row>
    <row r="125" spans="2:52" ht="20.100000000000001" hidden="1" customHeight="1" outlineLevel="1">
      <c r="B125" s="434"/>
      <c r="C125" s="1002"/>
      <c r="D125" s="1003"/>
      <c r="E125" s="1003"/>
      <c r="F125" s="1004"/>
      <c r="G125" s="1005"/>
      <c r="H125" s="1006"/>
      <c r="I125" s="1006"/>
      <c r="J125" s="1006"/>
      <c r="K125" s="1007"/>
      <c r="L125" s="715"/>
      <c r="M125" s="715"/>
      <c r="N125" s="715"/>
      <c r="O125" s="715"/>
      <c r="P125" s="715"/>
      <c r="Q125" s="715"/>
      <c r="R125" s="715"/>
      <c r="S125" s="716"/>
      <c r="T125" s="717"/>
      <c r="U125" s="720">
        <f t="shared" si="37"/>
        <v>0</v>
      </c>
      <c r="V125" s="721">
        <f t="shared" si="38"/>
        <v>0</v>
      </c>
      <c r="W125" s="722">
        <f t="shared" si="39"/>
        <v>0</v>
      </c>
      <c r="X125" s="442"/>
      <c r="Y125" s="442"/>
      <c r="Z125" s="442"/>
      <c r="AA125" s="442"/>
      <c r="AB125" s="442"/>
      <c r="AC125" s="442"/>
      <c r="AD125" s="442"/>
      <c r="AE125" s="442"/>
      <c r="AF125" s="442"/>
      <c r="AG125" s="442"/>
      <c r="AH125" s="442"/>
      <c r="AI125" s="442"/>
      <c r="AJ125" s="442"/>
      <c r="AK125" s="442"/>
      <c r="AL125" s="442"/>
      <c r="AM125" s="442"/>
      <c r="AN125" s="442"/>
      <c r="AO125" s="442"/>
      <c r="AP125" s="442"/>
      <c r="AQ125" s="442"/>
      <c r="AR125" s="442"/>
      <c r="AS125" s="442"/>
      <c r="AT125" s="442"/>
      <c r="AU125" s="442"/>
      <c r="AV125" s="442"/>
      <c r="AW125" s="442"/>
      <c r="AX125" s="442"/>
      <c r="AY125" s="442"/>
      <c r="AZ125" s="442"/>
    </row>
    <row r="126" spans="2:52" ht="20.100000000000001" hidden="1" customHeight="1" outlineLevel="1">
      <c r="B126" s="434"/>
      <c r="C126" s="1002"/>
      <c r="D126" s="1003"/>
      <c r="E126" s="1003"/>
      <c r="F126" s="1004"/>
      <c r="G126" s="1005"/>
      <c r="H126" s="1006"/>
      <c r="I126" s="1006"/>
      <c r="J126" s="1006"/>
      <c r="K126" s="1007"/>
      <c r="L126" s="715"/>
      <c r="M126" s="715"/>
      <c r="N126" s="715"/>
      <c r="O126" s="715"/>
      <c r="P126" s="715"/>
      <c r="Q126" s="715"/>
      <c r="R126" s="715"/>
      <c r="S126" s="716"/>
      <c r="T126" s="717"/>
      <c r="U126" s="720">
        <f t="shared" si="37"/>
        <v>0</v>
      </c>
      <c r="V126" s="721">
        <f t="shared" si="38"/>
        <v>0</v>
      </c>
      <c r="W126" s="722">
        <f t="shared" si="39"/>
        <v>0</v>
      </c>
      <c r="X126" s="442"/>
      <c r="Y126" s="442"/>
      <c r="Z126" s="442"/>
      <c r="AA126" s="442"/>
      <c r="AB126" s="442"/>
      <c r="AC126" s="442"/>
      <c r="AD126" s="442"/>
      <c r="AE126" s="442"/>
      <c r="AF126" s="442"/>
      <c r="AG126" s="442"/>
      <c r="AH126" s="442"/>
      <c r="AI126" s="442"/>
      <c r="AJ126" s="442"/>
      <c r="AK126" s="442"/>
      <c r="AL126" s="442"/>
      <c r="AM126" s="442"/>
      <c r="AN126" s="442"/>
      <c r="AO126" s="442"/>
      <c r="AP126" s="442"/>
      <c r="AQ126" s="442"/>
      <c r="AR126" s="442"/>
      <c r="AS126" s="442"/>
      <c r="AT126" s="442"/>
      <c r="AU126" s="442"/>
      <c r="AV126" s="442"/>
      <c r="AW126" s="442"/>
      <c r="AX126" s="442"/>
      <c r="AY126" s="442"/>
      <c r="AZ126" s="442"/>
    </row>
    <row r="127" spans="2:52" ht="20.100000000000001" hidden="1" customHeight="1" outlineLevel="1">
      <c r="B127" s="434"/>
      <c r="C127" s="1002"/>
      <c r="D127" s="1003"/>
      <c r="E127" s="1003"/>
      <c r="F127" s="1004"/>
      <c r="G127" s="1005"/>
      <c r="H127" s="1006"/>
      <c r="I127" s="1006"/>
      <c r="J127" s="1006"/>
      <c r="K127" s="1007"/>
      <c r="L127" s="715"/>
      <c r="M127" s="715"/>
      <c r="N127" s="715"/>
      <c r="O127" s="715"/>
      <c r="P127" s="715"/>
      <c r="Q127" s="715"/>
      <c r="R127" s="715"/>
      <c r="S127" s="716"/>
      <c r="T127" s="717"/>
      <c r="U127" s="720">
        <f t="shared" si="37"/>
        <v>0</v>
      </c>
      <c r="V127" s="721">
        <f t="shared" si="38"/>
        <v>0</v>
      </c>
      <c r="W127" s="722">
        <f t="shared" si="39"/>
        <v>0</v>
      </c>
      <c r="X127" s="442"/>
      <c r="Y127" s="442"/>
      <c r="Z127" s="442"/>
      <c r="AA127" s="442"/>
      <c r="AB127" s="442"/>
      <c r="AC127" s="442"/>
      <c r="AD127" s="442"/>
      <c r="AE127" s="442"/>
      <c r="AF127" s="442"/>
      <c r="AG127" s="442"/>
      <c r="AH127" s="442"/>
      <c r="AI127" s="442"/>
      <c r="AJ127" s="442"/>
      <c r="AK127" s="442"/>
      <c r="AL127" s="442"/>
      <c r="AM127" s="442"/>
      <c r="AN127" s="442"/>
      <c r="AO127" s="442"/>
      <c r="AP127" s="442"/>
      <c r="AQ127" s="442"/>
      <c r="AR127" s="442"/>
      <c r="AS127" s="442"/>
      <c r="AT127" s="442"/>
      <c r="AU127" s="442"/>
      <c r="AV127" s="442"/>
      <c r="AW127" s="442"/>
      <c r="AX127" s="442"/>
      <c r="AY127" s="442"/>
      <c r="AZ127" s="442"/>
    </row>
    <row r="128" spans="2:52" ht="20.100000000000001" hidden="1" customHeight="1" outlineLevel="1">
      <c r="B128" s="434"/>
      <c r="C128" s="1002"/>
      <c r="D128" s="1003"/>
      <c r="E128" s="1003"/>
      <c r="F128" s="1004"/>
      <c r="G128" s="1005"/>
      <c r="H128" s="1006"/>
      <c r="I128" s="1006"/>
      <c r="J128" s="1006"/>
      <c r="K128" s="1007"/>
      <c r="L128" s="715"/>
      <c r="M128" s="715"/>
      <c r="N128" s="715"/>
      <c r="O128" s="715"/>
      <c r="P128" s="715"/>
      <c r="Q128" s="715"/>
      <c r="R128" s="715"/>
      <c r="S128" s="716"/>
      <c r="T128" s="717"/>
      <c r="U128" s="720">
        <f t="shared" si="37"/>
        <v>0</v>
      </c>
      <c r="V128" s="721">
        <f t="shared" si="38"/>
        <v>0</v>
      </c>
      <c r="W128" s="722">
        <f t="shared" si="39"/>
        <v>0</v>
      </c>
      <c r="X128" s="442"/>
      <c r="Y128" s="442"/>
      <c r="Z128" s="442"/>
      <c r="AA128" s="442"/>
      <c r="AB128" s="442"/>
      <c r="AC128" s="442"/>
      <c r="AD128" s="442"/>
      <c r="AE128" s="442"/>
      <c r="AF128" s="442"/>
      <c r="AG128" s="442"/>
      <c r="AH128" s="442"/>
      <c r="AI128" s="442"/>
      <c r="AJ128" s="442"/>
      <c r="AK128" s="442"/>
      <c r="AL128" s="442"/>
      <c r="AM128" s="442"/>
      <c r="AN128" s="442"/>
      <c r="AO128" s="442"/>
      <c r="AP128" s="442"/>
      <c r="AQ128" s="442"/>
      <c r="AR128" s="442"/>
      <c r="AS128" s="442"/>
      <c r="AT128" s="442"/>
      <c r="AU128" s="442"/>
      <c r="AV128" s="442"/>
      <c r="AW128" s="442"/>
      <c r="AX128" s="442"/>
      <c r="AY128" s="442"/>
      <c r="AZ128" s="442"/>
    </row>
    <row r="129" spans="2:52" ht="20.100000000000001" hidden="1" customHeight="1" outlineLevel="1">
      <c r="B129" s="434"/>
      <c r="C129" s="1002"/>
      <c r="D129" s="1003"/>
      <c r="E129" s="1003"/>
      <c r="F129" s="1004"/>
      <c r="G129" s="1005"/>
      <c r="H129" s="1006"/>
      <c r="I129" s="1006"/>
      <c r="J129" s="1006"/>
      <c r="K129" s="1007"/>
      <c r="L129" s="715"/>
      <c r="M129" s="715"/>
      <c r="N129" s="715"/>
      <c r="O129" s="715"/>
      <c r="P129" s="715"/>
      <c r="Q129" s="715"/>
      <c r="R129" s="715"/>
      <c r="S129" s="716"/>
      <c r="T129" s="717"/>
      <c r="U129" s="720">
        <f t="shared" si="37"/>
        <v>0</v>
      </c>
      <c r="V129" s="721">
        <f t="shared" si="38"/>
        <v>0</v>
      </c>
      <c r="W129" s="722">
        <f t="shared" si="39"/>
        <v>0</v>
      </c>
      <c r="X129" s="442"/>
      <c r="Y129" s="442"/>
      <c r="Z129" s="442"/>
      <c r="AA129" s="442"/>
      <c r="AB129" s="442"/>
      <c r="AC129" s="442"/>
      <c r="AD129" s="442"/>
      <c r="AE129" s="442"/>
      <c r="AF129" s="442"/>
      <c r="AG129" s="442"/>
      <c r="AH129" s="442"/>
      <c r="AI129" s="442"/>
      <c r="AJ129" s="442"/>
      <c r="AK129" s="442"/>
      <c r="AL129" s="442"/>
      <c r="AM129" s="442"/>
      <c r="AN129" s="442"/>
      <c r="AO129" s="442"/>
      <c r="AP129" s="442"/>
      <c r="AQ129" s="442"/>
      <c r="AR129" s="442"/>
      <c r="AS129" s="442"/>
      <c r="AT129" s="442"/>
      <c r="AU129" s="442"/>
      <c r="AV129" s="442"/>
      <c r="AW129" s="442"/>
      <c r="AX129" s="442"/>
      <c r="AY129" s="442"/>
      <c r="AZ129" s="442"/>
    </row>
    <row r="130" spans="2:52" ht="20.100000000000001" hidden="1" customHeight="1" outlineLevel="1">
      <c r="B130" s="434"/>
      <c r="C130" s="1002"/>
      <c r="D130" s="1003"/>
      <c r="E130" s="1003"/>
      <c r="F130" s="1004"/>
      <c r="G130" s="1005"/>
      <c r="H130" s="1006"/>
      <c r="I130" s="1006"/>
      <c r="J130" s="1006"/>
      <c r="K130" s="1007"/>
      <c r="L130" s="715"/>
      <c r="M130" s="715"/>
      <c r="N130" s="715"/>
      <c r="O130" s="715"/>
      <c r="P130" s="715"/>
      <c r="Q130" s="715"/>
      <c r="R130" s="715"/>
      <c r="S130" s="716"/>
      <c r="T130" s="717"/>
      <c r="U130" s="720">
        <f t="shared" si="37"/>
        <v>0</v>
      </c>
      <c r="V130" s="721">
        <f t="shared" si="38"/>
        <v>0</v>
      </c>
      <c r="W130" s="722">
        <f t="shared" si="39"/>
        <v>0</v>
      </c>
      <c r="X130" s="442"/>
      <c r="Y130" s="442"/>
      <c r="Z130" s="442"/>
      <c r="AA130" s="442"/>
      <c r="AB130" s="442"/>
      <c r="AC130" s="442"/>
      <c r="AD130" s="442"/>
      <c r="AE130" s="442"/>
      <c r="AF130" s="442"/>
      <c r="AG130" s="442"/>
      <c r="AH130" s="442"/>
      <c r="AI130" s="442"/>
      <c r="AJ130" s="442"/>
      <c r="AK130" s="442"/>
      <c r="AL130" s="442"/>
      <c r="AM130" s="442"/>
      <c r="AN130" s="442"/>
      <c r="AO130" s="442"/>
      <c r="AP130" s="442"/>
      <c r="AQ130" s="442"/>
      <c r="AR130" s="442"/>
      <c r="AS130" s="442"/>
      <c r="AT130" s="442"/>
      <c r="AU130" s="442"/>
      <c r="AV130" s="442"/>
      <c r="AW130" s="442"/>
      <c r="AX130" s="442"/>
      <c r="AY130" s="442"/>
      <c r="AZ130" s="442"/>
    </row>
    <row r="131" spans="2:52" ht="20.100000000000001" hidden="1" customHeight="1" outlineLevel="1">
      <c r="B131" s="434"/>
      <c r="C131" s="1002"/>
      <c r="D131" s="1003"/>
      <c r="E131" s="1003"/>
      <c r="F131" s="1004"/>
      <c r="G131" s="1005"/>
      <c r="H131" s="1006"/>
      <c r="I131" s="1006"/>
      <c r="J131" s="1006"/>
      <c r="K131" s="1007"/>
      <c r="L131" s="715"/>
      <c r="M131" s="715"/>
      <c r="N131" s="715"/>
      <c r="O131" s="715"/>
      <c r="P131" s="715"/>
      <c r="Q131" s="715"/>
      <c r="R131" s="715"/>
      <c r="S131" s="716"/>
      <c r="T131" s="717"/>
      <c r="U131" s="720">
        <f t="shared" si="37"/>
        <v>0</v>
      </c>
      <c r="V131" s="721">
        <f t="shared" si="38"/>
        <v>0</v>
      </c>
      <c r="W131" s="722">
        <f t="shared" si="39"/>
        <v>0</v>
      </c>
      <c r="X131" s="442"/>
      <c r="Y131" s="442"/>
      <c r="Z131" s="442"/>
      <c r="AA131" s="442"/>
      <c r="AB131" s="442"/>
      <c r="AC131" s="442"/>
      <c r="AD131" s="442"/>
      <c r="AE131" s="442"/>
      <c r="AF131" s="442"/>
      <c r="AG131" s="442"/>
      <c r="AH131" s="442"/>
      <c r="AI131" s="442"/>
      <c r="AJ131" s="442"/>
      <c r="AK131" s="442"/>
      <c r="AL131" s="442"/>
      <c r="AM131" s="442"/>
      <c r="AN131" s="442"/>
      <c r="AO131" s="442"/>
      <c r="AP131" s="442"/>
      <c r="AQ131" s="442"/>
      <c r="AR131" s="442"/>
      <c r="AS131" s="442"/>
      <c r="AT131" s="442"/>
      <c r="AU131" s="442"/>
      <c r="AV131" s="442"/>
      <c r="AW131" s="442"/>
      <c r="AX131" s="442"/>
      <c r="AY131" s="442"/>
      <c r="AZ131" s="442"/>
    </row>
    <row r="132" spans="2:52" s="19" customFormat="1" ht="9.9499999999999993" hidden="1" customHeight="1" outlineLevel="1">
      <c r="B132" s="435"/>
      <c r="C132" s="437"/>
      <c r="D132" s="437"/>
      <c r="E132" s="437"/>
      <c r="F132" s="437"/>
      <c r="G132" s="666"/>
      <c r="H132" s="666"/>
      <c r="I132" s="666"/>
      <c r="J132" s="666"/>
      <c r="K132" s="666"/>
      <c r="L132" s="438"/>
      <c r="M132" s="438"/>
      <c r="N132" s="438"/>
      <c r="O132" s="438"/>
      <c r="P132" s="438"/>
      <c r="Q132" s="438"/>
      <c r="R132" s="438"/>
      <c r="S132" s="438"/>
      <c r="T132" s="439"/>
      <c r="U132" s="439"/>
      <c r="V132" s="439"/>
      <c r="W132" s="667"/>
      <c r="X132" s="668"/>
      <c r="Y132" s="668"/>
      <c r="Z132" s="668"/>
      <c r="AA132" s="668"/>
      <c r="AB132" s="668"/>
      <c r="AC132" s="668"/>
      <c r="AD132" s="668"/>
      <c r="AE132" s="668"/>
      <c r="AF132" s="668"/>
      <c r="AG132" s="668"/>
      <c r="AH132" s="668"/>
      <c r="AI132" s="668"/>
      <c r="AJ132" s="668"/>
      <c r="AK132" s="668"/>
      <c r="AL132" s="668"/>
      <c r="AM132" s="668"/>
      <c r="AN132" s="668"/>
      <c r="AO132" s="668"/>
      <c r="AP132" s="668"/>
      <c r="AQ132" s="668"/>
      <c r="AR132" s="668"/>
      <c r="AS132" s="668"/>
      <c r="AT132" s="668"/>
      <c r="AU132" s="668"/>
      <c r="AV132" s="668"/>
      <c r="AW132" s="668"/>
      <c r="AX132" s="668"/>
      <c r="AY132" s="668"/>
      <c r="AZ132" s="668"/>
    </row>
    <row r="133" spans="2:52" ht="20.100000000000001" customHeight="1" collapsed="1">
      <c r="B133" s="714">
        <f>B121+1</f>
        <v>11</v>
      </c>
      <c r="C133" s="1013"/>
      <c r="D133" s="1014"/>
      <c r="E133" s="1014"/>
      <c r="F133" s="1015"/>
      <c r="G133" s="1016"/>
      <c r="H133" s="1017"/>
      <c r="I133" s="1017"/>
      <c r="J133" s="1017"/>
      <c r="K133" s="1018"/>
      <c r="L133" s="701">
        <f t="shared" ref="L133:R133" si="40">SUM(L134:L143)</f>
        <v>0</v>
      </c>
      <c r="M133" s="702">
        <f t="shared" si="40"/>
        <v>0</v>
      </c>
      <c r="N133" s="703">
        <f t="shared" si="40"/>
        <v>0</v>
      </c>
      <c r="O133" s="703">
        <f t="shared" si="40"/>
        <v>0</v>
      </c>
      <c r="P133" s="702">
        <f t="shared" si="40"/>
        <v>0</v>
      </c>
      <c r="Q133" s="704">
        <f t="shared" si="40"/>
        <v>0</v>
      </c>
      <c r="R133" s="701">
        <f t="shared" si="40"/>
        <v>0</v>
      </c>
      <c r="S133" s="705">
        <v>1</v>
      </c>
      <c r="T133" s="706">
        <f>(S134*T134)+(S135*T135)+(S136*T136)+(S137*T137)+(S138*T138)+(S139*T139)+(S140*T140)+(S141*T141)+(S142*T142)+(S143*T143)</f>
        <v>0</v>
      </c>
      <c r="U133" s="665">
        <f t="shared" ref="U133:U143" si="41">S133*T133*(1+MGKZ)*(1+Gewinn)*(1+Sicherheit)</f>
        <v>0</v>
      </c>
      <c r="V133" s="643">
        <f t="shared" ref="V133:V143" si="42">R133*Fertigung</f>
        <v>0</v>
      </c>
      <c r="W133" s="50">
        <f t="shared" ref="W133:W143" si="43">L133*$E$6+M133*$M$6+N133*$M$7+O133*$M$8+P133*$E$7+Q133*$M$9+U133+V133</f>
        <v>0</v>
      </c>
      <c r="X133" s="442"/>
      <c r="Y133" s="442"/>
      <c r="Z133" s="442"/>
      <c r="AA133" s="442"/>
      <c r="AB133" s="442"/>
      <c r="AC133" s="442"/>
      <c r="AD133" s="442"/>
      <c r="AE133" s="442"/>
      <c r="AF133" s="442"/>
      <c r="AG133" s="442"/>
      <c r="AH133" s="442"/>
      <c r="AI133" s="442"/>
      <c r="AJ133" s="442"/>
      <c r="AK133" s="442"/>
      <c r="AL133" s="442"/>
      <c r="AM133" s="442"/>
      <c r="AN133" s="442"/>
      <c r="AO133" s="442"/>
      <c r="AP133" s="442"/>
      <c r="AQ133" s="442"/>
      <c r="AR133" s="442"/>
      <c r="AS133" s="442"/>
      <c r="AT133" s="442"/>
      <c r="AU133" s="442"/>
      <c r="AV133" s="442"/>
      <c r="AW133" s="442"/>
      <c r="AX133" s="442"/>
      <c r="AY133" s="442"/>
      <c r="AZ133" s="442"/>
    </row>
    <row r="134" spans="2:52" ht="20.100000000000001" hidden="1" customHeight="1" outlineLevel="1">
      <c r="B134" s="433"/>
      <c r="C134" s="1002"/>
      <c r="D134" s="1003"/>
      <c r="E134" s="1003"/>
      <c r="F134" s="1004"/>
      <c r="G134" s="1005"/>
      <c r="H134" s="1006"/>
      <c r="I134" s="1006"/>
      <c r="J134" s="1006"/>
      <c r="K134" s="1007"/>
      <c r="L134" s="715"/>
      <c r="M134" s="715"/>
      <c r="N134" s="715"/>
      <c r="O134" s="715"/>
      <c r="P134" s="715"/>
      <c r="Q134" s="715"/>
      <c r="R134" s="715"/>
      <c r="S134" s="716"/>
      <c r="T134" s="717"/>
      <c r="U134" s="720">
        <f t="shared" si="41"/>
        <v>0</v>
      </c>
      <c r="V134" s="721">
        <f t="shared" si="42"/>
        <v>0</v>
      </c>
      <c r="W134" s="722">
        <f t="shared" si="43"/>
        <v>0</v>
      </c>
      <c r="X134" s="442"/>
      <c r="Y134" s="442"/>
      <c r="Z134" s="442"/>
      <c r="AA134" s="442"/>
      <c r="AB134" s="442"/>
      <c r="AC134" s="442"/>
      <c r="AD134" s="442"/>
      <c r="AE134" s="442"/>
      <c r="AF134" s="442"/>
      <c r="AG134" s="442"/>
      <c r="AH134" s="442"/>
      <c r="AI134" s="442"/>
      <c r="AJ134" s="442"/>
      <c r="AK134" s="442"/>
      <c r="AL134" s="442"/>
      <c r="AM134" s="442"/>
      <c r="AN134" s="442"/>
      <c r="AO134" s="442"/>
      <c r="AP134" s="442"/>
      <c r="AQ134" s="442"/>
      <c r="AR134" s="442"/>
      <c r="AS134" s="442"/>
      <c r="AT134" s="442"/>
      <c r="AU134" s="442"/>
      <c r="AV134" s="442"/>
      <c r="AW134" s="442"/>
      <c r="AX134" s="442"/>
      <c r="AY134" s="442"/>
      <c r="AZ134" s="442"/>
    </row>
    <row r="135" spans="2:52" ht="20.100000000000001" hidden="1" customHeight="1" outlineLevel="1">
      <c r="B135" s="434"/>
      <c r="C135" s="1002"/>
      <c r="D135" s="1003"/>
      <c r="E135" s="1003"/>
      <c r="F135" s="1004"/>
      <c r="G135" s="1005"/>
      <c r="H135" s="1006"/>
      <c r="I135" s="1006"/>
      <c r="J135" s="1006"/>
      <c r="K135" s="1007"/>
      <c r="L135" s="715"/>
      <c r="M135" s="715"/>
      <c r="N135" s="715"/>
      <c r="O135" s="715"/>
      <c r="P135" s="715"/>
      <c r="Q135" s="715"/>
      <c r="R135" s="715"/>
      <c r="S135" s="716"/>
      <c r="T135" s="717"/>
      <c r="U135" s="720">
        <f t="shared" si="41"/>
        <v>0</v>
      </c>
      <c r="V135" s="721">
        <f t="shared" si="42"/>
        <v>0</v>
      </c>
      <c r="W135" s="722">
        <f t="shared" si="43"/>
        <v>0</v>
      </c>
      <c r="X135" s="442"/>
      <c r="Y135" s="442"/>
      <c r="Z135" s="442"/>
      <c r="AA135" s="442"/>
      <c r="AB135" s="442"/>
      <c r="AC135" s="442"/>
      <c r="AD135" s="442"/>
      <c r="AE135" s="442"/>
      <c r="AF135" s="442"/>
      <c r="AG135" s="442"/>
      <c r="AH135" s="442"/>
      <c r="AI135" s="442"/>
      <c r="AJ135" s="442"/>
      <c r="AK135" s="442"/>
      <c r="AL135" s="442"/>
      <c r="AM135" s="442"/>
      <c r="AN135" s="442"/>
      <c r="AO135" s="442"/>
      <c r="AP135" s="442"/>
      <c r="AQ135" s="442"/>
      <c r="AR135" s="442"/>
      <c r="AS135" s="442"/>
      <c r="AT135" s="442"/>
      <c r="AU135" s="442"/>
      <c r="AV135" s="442"/>
      <c r="AW135" s="442"/>
      <c r="AX135" s="442"/>
      <c r="AY135" s="442"/>
      <c r="AZ135" s="442"/>
    </row>
    <row r="136" spans="2:52" ht="20.100000000000001" hidden="1" customHeight="1" outlineLevel="1">
      <c r="B136" s="434"/>
      <c r="C136" s="1002"/>
      <c r="D136" s="1003"/>
      <c r="E136" s="1003"/>
      <c r="F136" s="1004"/>
      <c r="G136" s="1005"/>
      <c r="H136" s="1006"/>
      <c r="I136" s="1006"/>
      <c r="J136" s="1006"/>
      <c r="K136" s="1007"/>
      <c r="L136" s="715"/>
      <c r="M136" s="715"/>
      <c r="N136" s="715"/>
      <c r="O136" s="715"/>
      <c r="P136" s="715"/>
      <c r="Q136" s="715"/>
      <c r="R136" s="715"/>
      <c r="S136" s="716"/>
      <c r="T136" s="717"/>
      <c r="U136" s="720">
        <f t="shared" si="41"/>
        <v>0</v>
      </c>
      <c r="V136" s="721">
        <f t="shared" si="42"/>
        <v>0</v>
      </c>
      <c r="W136" s="722">
        <f t="shared" si="43"/>
        <v>0</v>
      </c>
      <c r="X136" s="442"/>
      <c r="Y136" s="442"/>
      <c r="Z136" s="442"/>
      <c r="AA136" s="442"/>
      <c r="AB136" s="442"/>
      <c r="AC136" s="442"/>
      <c r="AD136" s="442"/>
      <c r="AE136" s="442"/>
      <c r="AF136" s="442"/>
      <c r="AG136" s="442"/>
      <c r="AH136" s="442"/>
      <c r="AI136" s="442"/>
      <c r="AJ136" s="442"/>
      <c r="AK136" s="442"/>
      <c r="AL136" s="442"/>
      <c r="AM136" s="442"/>
      <c r="AN136" s="442"/>
      <c r="AO136" s="442"/>
      <c r="AP136" s="442"/>
      <c r="AQ136" s="442"/>
      <c r="AR136" s="442"/>
      <c r="AS136" s="442"/>
      <c r="AT136" s="442"/>
      <c r="AU136" s="442"/>
      <c r="AV136" s="442"/>
      <c r="AW136" s="442"/>
      <c r="AX136" s="442"/>
      <c r="AY136" s="442"/>
      <c r="AZ136" s="442"/>
    </row>
    <row r="137" spans="2:52" ht="20.100000000000001" hidden="1" customHeight="1" outlineLevel="1">
      <c r="B137" s="434"/>
      <c r="C137" s="1002"/>
      <c r="D137" s="1003"/>
      <c r="E137" s="1003"/>
      <c r="F137" s="1004"/>
      <c r="G137" s="1005"/>
      <c r="H137" s="1006"/>
      <c r="I137" s="1006"/>
      <c r="J137" s="1006"/>
      <c r="K137" s="1007"/>
      <c r="L137" s="715"/>
      <c r="M137" s="715"/>
      <c r="N137" s="715"/>
      <c r="O137" s="715"/>
      <c r="P137" s="715"/>
      <c r="Q137" s="715"/>
      <c r="R137" s="715"/>
      <c r="S137" s="716"/>
      <c r="T137" s="717"/>
      <c r="U137" s="720">
        <f t="shared" si="41"/>
        <v>0</v>
      </c>
      <c r="V137" s="721">
        <f t="shared" si="42"/>
        <v>0</v>
      </c>
      <c r="W137" s="722">
        <f t="shared" si="43"/>
        <v>0</v>
      </c>
      <c r="X137" s="442"/>
      <c r="Y137" s="442"/>
      <c r="Z137" s="442"/>
      <c r="AA137" s="442"/>
      <c r="AB137" s="442"/>
      <c r="AC137" s="442"/>
      <c r="AD137" s="442"/>
      <c r="AE137" s="442"/>
      <c r="AF137" s="442"/>
      <c r="AG137" s="442"/>
      <c r="AH137" s="442"/>
      <c r="AI137" s="442"/>
      <c r="AJ137" s="442"/>
      <c r="AK137" s="442"/>
      <c r="AL137" s="442"/>
      <c r="AM137" s="442"/>
      <c r="AN137" s="442"/>
      <c r="AO137" s="442"/>
      <c r="AP137" s="442"/>
      <c r="AQ137" s="442"/>
      <c r="AR137" s="442"/>
      <c r="AS137" s="442"/>
      <c r="AT137" s="442"/>
      <c r="AU137" s="442"/>
      <c r="AV137" s="442"/>
      <c r="AW137" s="442"/>
      <c r="AX137" s="442"/>
      <c r="AY137" s="442"/>
      <c r="AZ137" s="442"/>
    </row>
    <row r="138" spans="2:52" ht="20.100000000000001" hidden="1" customHeight="1" outlineLevel="1">
      <c r="B138" s="434"/>
      <c r="C138" s="1002"/>
      <c r="D138" s="1003"/>
      <c r="E138" s="1003"/>
      <c r="F138" s="1004"/>
      <c r="G138" s="1005"/>
      <c r="H138" s="1006"/>
      <c r="I138" s="1006"/>
      <c r="J138" s="1006"/>
      <c r="K138" s="1007"/>
      <c r="L138" s="715"/>
      <c r="M138" s="715"/>
      <c r="N138" s="715"/>
      <c r="O138" s="715"/>
      <c r="P138" s="715"/>
      <c r="Q138" s="715"/>
      <c r="R138" s="715"/>
      <c r="S138" s="716"/>
      <c r="T138" s="717"/>
      <c r="U138" s="720">
        <f t="shared" si="41"/>
        <v>0</v>
      </c>
      <c r="V138" s="721">
        <f t="shared" si="42"/>
        <v>0</v>
      </c>
      <c r="W138" s="722">
        <f t="shared" si="43"/>
        <v>0</v>
      </c>
      <c r="X138" s="442"/>
      <c r="Y138" s="442"/>
      <c r="Z138" s="442"/>
      <c r="AA138" s="442"/>
      <c r="AB138" s="442"/>
      <c r="AC138" s="442"/>
      <c r="AD138" s="442"/>
      <c r="AE138" s="442"/>
      <c r="AF138" s="442"/>
      <c r="AG138" s="442"/>
      <c r="AH138" s="442"/>
      <c r="AI138" s="442"/>
      <c r="AJ138" s="442"/>
      <c r="AK138" s="442"/>
      <c r="AL138" s="442"/>
      <c r="AM138" s="442"/>
      <c r="AN138" s="442"/>
      <c r="AO138" s="442"/>
      <c r="AP138" s="442"/>
      <c r="AQ138" s="442"/>
      <c r="AR138" s="442"/>
      <c r="AS138" s="442"/>
      <c r="AT138" s="442"/>
      <c r="AU138" s="442"/>
      <c r="AV138" s="442"/>
      <c r="AW138" s="442"/>
      <c r="AX138" s="442"/>
      <c r="AY138" s="442"/>
      <c r="AZ138" s="442"/>
    </row>
    <row r="139" spans="2:52" ht="20.100000000000001" hidden="1" customHeight="1" outlineLevel="1">
      <c r="B139" s="434"/>
      <c r="C139" s="1002"/>
      <c r="D139" s="1003"/>
      <c r="E139" s="1003"/>
      <c r="F139" s="1004"/>
      <c r="G139" s="1005"/>
      <c r="H139" s="1006"/>
      <c r="I139" s="1006"/>
      <c r="J139" s="1006"/>
      <c r="K139" s="1007"/>
      <c r="L139" s="715"/>
      <c r="M139" s="715"/>
      <c r="N139" s="715"/>
      <c r="O139" s="715"/>
      <c r="P139" s="715"/>
      <c r="Q139" s="715"/>
      <c r="R139" s="715"/>
      <c r="S139" s="716"/>
      <c r="T139" s="717"/>
      <c r="U139" s="720">
        <f t="shared" si="41"/>
        <v>0</v>
      </c>
      <c r="V139" s="721">
        <f t="shared" si="42"/>
        <v>0</v>
      </c>
      <c r="W139" s="722">
        <f t="shared" si="43"/>
        <v>0</v>
      </c>
      <c r="X139" s="442"/>
      <c r="Y139" s="442"/>
      <c r="Z139" s="442"/>
      <c r="AA139" s="442"/>
      <c r="AB139" s="442"/>
      <c r="AC139" s="442"/>
      <c r="AD139" s="442"/>
      <c r="AE139" s="442"/>
      <c r="AF139" s="442"/>
      <c r="AG139" s="442"/>
      <c r="AH139" s="442"/>
      <c r="AI139" s="442"/>
      <c r="AJ139" s="442"/>
      <c r="AK139" s="442"/>
      <c r="AL139" s="442"/>
      <c r="AM139" s="442"/>
      <c r="AN139" s="442"/>
      <c r="AO139" s="442"/>
      <c r="AP139" s="442"/>
      <c r="AQ139" s="442"/>
      <c r="AR139" s="442"/>
      <c r="AS139" s="442"/>
      <c r="AT139" s="442"/>
      <c r="AU139" s="442"/>
      <c r="AV139" s="442"/>
      <c r="AW139" s="442"/>
      <c r="AX139" s="442"/>
      <c r="AY139" s="442"/>
      <c r="AZ139" s="442"/>
    </row>
    <row r="140" spans="2:52" ht="20.100000000000001" hidden="1" customHeight="1" outlineLevel="1">
      <c r="B140" s="434"/>
      <c r="C140" s="1002"/>
      <c r="D140" s="1003"/>
      <c r="E140" s="1003"/>
      <c r="F140" s="1004"/>
      <c r="G140" s="1005"/>
      <c r="H140" s="1006"/>
      <c r="I140" s="1006"/>
      <c r="J140" s="1006"/>
      <c r="K140" s="1007"/>
      <c r="L140" s="715"/>
      <c r="M140" s="715"/>
      <c r="N140" s="715"/>
      <c r="O140" s="715"/>
      <c r="P140" s="715"/>
      <c r="Q140" s="715"/>
      <c r="R140" s="715"/>
      <c r="S140" s="716"/>
      <c r="T140" s="717"/>
      <c r="U140" s="720">
        <f t="shared" si="41"/>
        <v>0</v>
      </c>
      <c r="V140" s="721">
        <f t="shared" si="42"/>
        <v>0</v>
      </c>
      <c r="W140" s="722">
        <f t="shared" si="43"/>
        <v>0</v>
      </c>
      <c r="X140" s="442"/>
      <c r="Y140" s="442"/>
      <c r="Z140" s="442"/>
      <c r="AA140" s="442"/>
      <c r="AB140" s="442"/>
      <c r="AC140" s="442"/>
      <c r="AD140" s="442"/>
      <c r="AE140" s="442"/>
      <c r="AF140" s="442"/>
      <c r="AG140" s="442"/>
      <c r="AH140" s="442"/>
      <c r="AI140" s="442"/>
      <c r="AJ140" s="442"/>
      <c r="AK140" s="442"/>
      <c r="AL140" s="442"/>
      <c r="AM140" s="442"/>
      <c r="AN140" s="442"/>
      <c r="AO140" s="442"/>
      <c r="AP140" s="442"/>
      <c r="AQ140" s="442"/>
      <c r="AR140" s="442"/>
      <c r="AS140" s="442"/>
      <c r="AT140" s="442"/>
      <c r="AU140" s="442"/>
      <c r="AV140" s="442"/>
      <c r="AW140" s="442"/>
      <c r="AX140" s="442"/>
      <c r="AY140" s="442"/>
      <c r="AZ140" s="442"/>
    </row>
    <row r="141" spans="2:52" ht="20.100000000000001" hidden="1" customHeight="1" outlineLevel="1">
      <c r="B141" s="434"/>
      <c r="C141" s="1002"/>
      <c r="D141" s="1003"/>
      <c r="E141" s="1003"/>
      <c r="F141" s="1004"/>
      <c r="G141" s="1005"/>
      <c r="H141" s="1006"/>
      <c r="I141" s="1006"/>
      <c r="J141" s="1006"/>
      <c r="K141" s="1007"/>
      <c r="L141" s="715"/>
      <c r="M141" s="715"/>
      <c r="N141" s="715"/>
      <c r="O141" s="715"/>
      <c r="P141" s="715"/>
      <c r="Q141" s="715"/>
      <c r="R141" s="715"/>
      <c r="S141" s="716"/>
      <c r="T141" s="717"/>
      <c r="U141" s="720">
        <f t="shared" si="41"/>
        <v>0</v>
      </c>
      <c r="V141" s="721">
        <f t="shared" si="42"/>
        <v>0</v>
      </c>
      <c r="W141" s="722">
        <f t="shared" si="43"/>
        <v>0</v>
      </c>
      <c r="X141" s="442"/>
      <c r="Y141" s="442"/>
      <c r="Z141" s="442"/>
      <c r="AA141" s="442"/>
      <c r="AB141" s="442"/>
      <c r="AC141" s="442"/>
      <c r="AD141" s="442"/>
      <c r="AE141" s="442"/>
      <c r="AF141" s="442"/>
      <c r="AG141" s="442"/>
      <c r="AH141" s="442"/>
      <c r="AI141" s="442"/>
      <c r="AJ141" s="442"/>
      <c r="AK141" s="442"/>
      <c r="AL141" s="442"/>
      <c r="AM141" s="442"/>
      <c r="AN141" s="442"/>
      <c r="AO141" s="442"/>
      <c r="AP141" s="442"/>
      <c r="AQ141" s="442"/>
      <c r="AR141" s="442"/>
      <c r="AS141" s="442"/>
      <c r="AT141" s="442"/>
      <c r="AU141" s="442"/>
      <c r="AV141" s="442"/>
      <c r="AW141" s="442"/>
      <c r="AX141" s="442"/>
      <c r="AY141" s="442"/>
      <c r="AZ141" s="442"/>
    </row>
    <row r="142" spans="2:52" ht="20.100000000000001" hidden="1" customHeight="1" outlineLevel="1">
      <c r="B142" s="434"/>
      <c r="C142" s="1002"/>
      <c r="D142" s="1003"/>
      <c r="E142" s="1003"/>
      <c r="F142" s="1004"/>
      <c r="G142" s="1005"/>
      <c r="H142" s="1006"/>
      <c r="I142" s="1006"/>
      <c r="J142" s="1006"/>
      <c r="K142" s="1007"/>
      <c r="L142" s="715"/>
      <c r="M142" s="715"/>
      <c r="N142" s="715"/>
      <c r="O142" s="715"/>
      <c r="P142" s="715"/>
      <c r="Q142" s="715"/>
      <c r="R142" s="715"/>
      <c r="S142" s="716"/>
      <c r="T142" s="717"/>
      <c r="U142" s="720">
        <f t="shared" si="41"/>
        <v>0</v>
      </c>
      <c r="V142" s="721">
        <f t="shared" si="42"/>
        <v>0</v>
      </c>
      <c r="W142" s="722">
        <f t="shared" si="43"/>
        <v>0</v>
      </c>
      <c r="X142" s="442"/>
      <c r="Y142" s="442"/>
      <c r="Z142" s="442"/>
      <c r="AA142" s="442"/>
      <c r="AB142" s="442"/>
      <c r="AC142" s="442"/>
      <c r="AD142" s="442"/>
      <c r="AE142" s="442"/>
      <c r="AF142" s="442"/>
      <c r="AG142" s="442"/>
      <c r="AH142" s="442"/>
      <c r="AI142" s="442"/>
      <c r="AJ142" s="442"/>
      <c r="AK142" s="442"/>
      <c r="AL142" s="442"/>
      <c r="AM142" s="442"/>
      <c r="AN142" s="442"/>
      <c r="AO142" s="442"/>
      <c r="AP142" s="442"/>
      <c r="AQ142" s="442"/>
      <c r="AR142" s="442"/>
      <c r="AS142" s="442"/>
      <c r="AT142" s="442"/>
      <c r="AU142" s="442"/>
      <c r="AV142" s="442"/>
      <c r="AW142" s="442"/>
      <c r="AX142" s="442"/>
      <c r="AY142" s="442"/>
      <c r="AZ142" s="442"/>
    </row>
    <row r="143" spans="2:52" ht="20.100000000000001" hidden="1" customHeight="1" outlineLevel="1">
      <c r="B143" s="434"/>
      <c r="C143" s="1002"/>
      <c r="D143" s="1003"/>
      <c r="E143" s="1003"/>
      <c r="F143" s="1004"/>
      <c r="G143" s="1005"/>
      <c r="H143" s="1006"/>
      <c r="I143" s="1006"/>
      <c r="J143" s="1006"/>
      <c r="K143" s="1007"/>
      <c r="L143" s="715"/>
      <c r="M143" s="715"/>
      <c r="N143" s="715"/>
      <c r="O143" s="715"/>
      <c r="P143" s="715"/>
      <c r="Q143" s="715"/>
      <c r="R143" s="715"/>
      <c r="S143" s="716"/>
      <c r="T143" s="717"/>
      <c r="U143" s="720">
        <f t="shared" si="41"/>
        <v>0</v>
      </c>
      <c r="V143" s="721">
        <f t="shared" si="42"/>
        <v>0</v>
      </c>
      <c r="W143" s="722">
        <f t="shared" si="43"/>
        <v>0</v>
      </c>
      <c r="X143" s="442"/>
      <c r="Y143" s="442"/>
      <c r="Z143" s="442"/>
      <c r="AA143" s="442"/>
      <c r="AB143" s="442"/>
      <c r="AC143" s="442"/>
      <c r="AD143" s="442"/>
      <c r="AE143" s="442"/>
      <c r="AF143" s="442"/>
      <c r="AG143" s="442"/>
      <c r="AH143" s="442"/>
      <c r="AI143" s="442"/>
      <c r="AJ143" s="442"/>
      <c r="AK143" s="442"/>
      <c r="AL143" s="442"/>
      <c r="AM143" s="442"/>
      <c r="AN143" s="442"/>
      <c r="AO143" s="442"/>
      <c r="AP143" s="442"/>
      <c r="AQ143" s="442"/>
      <c r="AR143" s="442"/>
      <c r="AS143" s="442"/>
      <c r="AT143" s="442"/>
      <c r="AU143" s="442"/>
      <c r="AV143" s="442"/>
      <c r="AW143" s="442"/>
      <c r="AX143" s="442"/>
      <c r="AY143" s="442"/>
      <c r="AZ143" s="442"/>
    </row>
    <row r="144" spans="2:52" s="19" customFormat="1" ht="9.9499999999999993" hidden="1" customHeight="1" outlineLevel="1">
      <c r="B144" s="435"/>
      <c r="C144" s="437"/>
      <c r="D144" s="437"/>
      <c r="E144" s="437"/>
      <c r="F144" s="437"/>
      <c r="G144" s="666"/>
      <c r="H144" s="666"/>
      <c r="I144" s="666"/>
      <c r="J144" s="666"/>
      <c r="K144" s="666"/>
      <c r="L144" s="438"/>
      <c r="M144" s="438"/>
      <c r="N144" s="438"/>
      <c r="O144" s="438"/>
      <c r="P144" s="438"/>
      <c r="Q144" s="438"/>
      <c r="R144" s="438"/>
      <c r="S144" s="438"/>
      <c r="T144" s="439"/>
      <c r="U144" s="439"/>
      <c r="V144" s="439"/>
      <c r="W144" s="667"/>
      <c r="X144" s="668"/>
      <c r="Y144" s="668"/>
      <c r="Z144" s="668"/>
      <c r="AA144" s="668"/>
      <c r="AB144" s="668"/>
      <c r="AC144" s="668"/>
      <c r="AD144" s="668"/>
      <c r="AE144" s="668"/>
      <c r="AF144" s="668"/>
      <c r="AG144" s="668"/>
      <c r="AH144" s="668"/>
      <c r="AI144" s="668"/>
      <c r="AJ144" s="668"/>
      <c r="AK144" s="668"/>
      <c r="AL144" s="668"/>
      <c r="AM144" s="668"/>
      <c r="AN144" s="668"/>
      <c r="AO144" s="668"/>
      <c r="AP144" s="668"/>
      <c r="AQ144" s="668"/>
      <c r="AR144" s="668"/>
      <c r="AS144" s="668"/>
      <c r="AT144" s="668"/>
      <c r="AU144" s="668"/>
      <c r="AV144" s="668"/>
      <c r="AW144" s="668"/>
      <c r="AX144" s="668"/>
      <c r="AY144" s="668"/>
      <c r="AZ144" s="668"/>
    </row>
    <row r="145" spans="2:52" ht="20.100000000000001" customHeight="1" collapsed="1">
      <c r="B145" s="714">
        <f>B133+1</f>
        <v>12</v>
      </c>
      <c r="C145" s="1013"/>
      <c r="D145" s="1014"/>
      <c r="E145" s="1014"/>
      <c r="F145" s="1015"/>
      <c r="G145" s="1016"/>
      <c r="H145" s="1017"/>
      <c r="I145" s="1017"/>
      <c r="J145" s="1017"/>
      <c r="K145" s="1018"/>
      <c r="L145" s="701">
        <f t="shared" ref="L145:R145" si="44">SUM(L146:L155)</f>
        <v>0</v>
      </c>
      <c r="M145" s="702">
        <f t="shared" si="44"/>
        <v>0</v>
      </c>
      <c r="N145" s="703">
        <f t="shared" si="44"/>
        <v>0</v>
      </c>
      <c r="O145" s="703">
        <f t="shared" si="44"/>
        <v>0</v>
      </c>
      <c r="P145" s="702">
        <f t="shared" si="44"/>
        <v>0</v>
      </c>
      <c r="Q145" s="704">
        <f t="shared" si="44"/>
        <v>0</v>
      </c>
      <c r="R145" s="701">
        <f t="shared" si="44"/>
        <v>0</v>
      </c>
      <c r="S145" s="705">
        <v>1</v>
      </c>
      <c r="T145" s="706">
        <f>(S146*T146)+(S147*T147)+(S148*T148)+(S149*T149)+(S150*T150)+(S151*T151)+(S152*T152)+(S153*T153)+(S154*T154)+(S155*T155)</f>
        <v>0</v>
      </c>
      <c r="U145" s="665">
        <f t="shared" ref="U145:U155" si="45">S145*T145*(1+MGKZ)*(1+Gewinn)*(1+Sicherheit)</f>
        <v>0</v>
      </c>
      <c r="V145" s="643">
        <f t="shared" ref="V145:V155" si="46">R145*Fertigung</f>
        <v>0</v>
      </c>
      <c r="W145" s="50">
        <f t="shared" ref="W145:W155" si="47">L145*$E$6+M145*$M$6+N145*$M$7+O145*$M$8+P145*$E$7+Q145*$M$9+U145+V145</f>
        <v>0</v>
      </c>
      <c r="X145" s="442"/>
      <c r="Y145" s="442"/>
      <c r="Z145" s="442"/>
      <c r="AA145" s="442"/>
      <c r="AB145" s="442"/>
      <c r="AC145" s="442"/>
      <c r="AD145" s="442"/>
      <c r="AE145" s="442"/>
      <c r="AF145" s="442"/>
      <c r="AG145" s="442"/>
      <c r="AH145" s="442"/>
      <c r="AI145" s="442"/>
      <c r="AJ145" s="442"/>
      <c r="AK145" s="442"/>
      <c r="AL145" s="442"/>
      <c r="AM145" s="442"/>
      <c r="AN145" s="442"/>
      <c r="AO145" s="442"/>
      <c r="AP145" s="442"/>
      <c r="AQ145" s="442"/>
      <c r="AR145" s="442"/>
      <c r="AS145" s="442"/>
      <c r="AT145" s="442"/>
      <c r="AU145" s="442"/>
      <c r="AV145" s="442"/>
      <c r="AW145" s="442"/>
      <c r="AX145" s="442"/>
      <c r="AY145" s="442"/>
      <c r="AZ145" s="442"/>
    </row>
    <row r="146" spans="2:52" ht="20.100000000000001" hidden="1" customHeight="1" outlineLevel="1">
      <c r="B146" s="433"/>
      <c r="C146" s="1002"/>
      <c r="D146" s="1003"/>
      <c r="E146" s="1003"/>
      <c r="F146" s="1004"/>
      <c r="G146" s="1005"/>
      <c r="H146" s="1006"/>
      <c r="I146" s="1006"/>
      <c r="J146" s="1006"/>
      <c r="K146" s="1007"/>
      <c r="L146" s="715"/>
      <c r="M146" s="715"/>
      <c r="N146" s="715"/>
      <c r="O146" s="715"/>
      <c r="P146" s="715"/>
      <c r="Q146" s="715"/>
      <c r="R146" s="715"/>
      <c r="S146" s="716"/>
      <c r="T146" s="717"/>
      <c r="U146" s="720">
        <f t="shared" si="45"/>
        <v>0</v>
      </c>
      <c r="V146" s="721">
        <f t="shared" si="46"/>
        <v>0</v>
      </c>
      <c r="W146" s="722">
        <f t="shared" si="47"/>
        <v>0</v>
      </c>
      <c r="X146" s="442"/>
      <c r="Y146" s="442"/>
      <c r="Z146" s="442"/>
      <c r="AA146" s="442"/>
      <c r="AB146" s="442"/>
      <c r="AC146" s="442"/>
      <c r="AD146" s="442"/>
      <c r="AE146" s="442"/>
      <c r="AF146" s="442"/>
      <c r="AG146" s="442"/>
      <c r="AH146" s="442"/>
      <c r="AI146" s="442"/>
      <c r="AJ146" s="442"/>
      <c r="AK146" s="442"/>
      <c r="AL146" s="442"/>
      <c r="AM146" s="442"/>
      <c r="AN146" s="442"/>
      <c r="AO146" s="442"/>
      <c r="AP146" s="442"/>
      <c r="AQ146" s="442"/>
      <c r="AR146" s="442"/>
      <c r="AS146" s="442"/>
      <c r="AT146" s="442"/>
      <c r="AU146" s="442"/>
      <c r="AV146" s="442"/>
      <c r="AW146" s="442"/>
      <c r="AX146" s="442"/>
      <c r="AY146" s="442"/>
      <c r="AZ146" s="442"/>
    </row>
    <row r="147" spans="2:52" ht="20.100000000000001" hidden="1" customHeight="1" outlineLevel="1">
      <c r="B147" s="434"/>
      <c r="C147" s="1002"/>
      <c r="D147" s="1003"/>
      <c r="E147" s="1003"/>
      <c r="F147" s="1004"/>
      <c r="G147" s="1005"/>
      <c r="H147" s="1006"/>
      <c r="I147" s="1006"/>
      <c r="J147" s="1006"/>
      <c r="K147" s="1007"/>
      <c r="L147" s="715"/>
      <c r="M147" s="715"/>
      <c r="N147" s="715"/>
      <c r="O147" s="715"/>
      <c r="P147" s="715"/>
      <c r="Q147" s="715"/>
      <c r="R147" s="715"/>
      <c r="S147" s="716"/>
      <c r="T147" s="717"/>
      <c r="U147" s="720">
        <f t="shared" si="45"/>
        <v>0</v>
      </c>
      <c r="V147" s="721">
        <f t="shared" si="46"/>
        <v>0</v>
      </c>
      <c r="W147" s="722">
        <f t="shared" si="47"/>
        <v>0</v>
      </c>
      <c r="X147" s="442"/>
      <c r="Y147" s="442"/>
      <c r="Z147" s="442"/>
      <c r="AA147" s="442"/>
      <c r="AB147" s="442"/>
      <c r="AC147" s="442"/>
      <c r="AD147" s="442"/>
      <c r="AE147" s="442"/>
      <c r="AF147" s="442"/>
      <c r="AG147" s="442"/>
      <c r="AH147" s="442"/>
      <c r="AI147" s="442"/>
      <c r="AJ147" s="442"/>
      <c r="AK147" s="442"/>
      <c r="AL147" s="442"/>
      <c r="AM147" s="442"/>
      <c r="AN147" s="442"/>
      <c r="AO147" s="442"/>
      <c r="AP147" s="442"/>
      <c r="AQ147" s="442"/>
      <c r="AR147" s="442"/>
      <c r="AS147" s="442"/>
      <c r="AT147" s="442"/>
      <c r="AU147" s="442"/>
      <c r="AV147" s="442"/>
      <c r="AW147" s="442"/>
      <c r="AX147" s="442"/>
      <c r="AY147" s="442"/>
      <c r="AZ147" s="442"/>
    </row>
    <row r="148" spans="2:52" ht="20.100000000000001" hidden="1" customHeight="1" outlineLevel="1">
      <c r="B148" s="434"/>
      <c r="C148" s="1002"/>
      <c r="D148" s="1003"/>
      <c r="E148" s="1003"/>
      <c r="F148" s="1004"/>
      <c r="G148" s="1005"/>
      <c r="H148" s="1006"/>
      <c r="I148" s="1006"/>
      <c r="J148" s="1006"/>
      <c r="K148" s="1007"/>
      <c r="L148" s="715"/>
      <c r="M148" s="715"/>
      <c r="N148" s="715"/>
      <c r="O148" s="715"/>
      <c r="P148" s="715"/>
      <c r="Q148" s="715"/>
      <c r="R148" s="715"/>
      <c r="S148" s="716"/>
      <c r="T148" s="717"/>
      <c r="U148" s="720">
        <f t="shared" si="45"/>
        <v>0</v>
      </c>
      <c r="V148" s="721">
        <f t="shared" si="46"/>
        <v>0</v>
      </c>
      <c r="W148" s="722">
        <f t="shared" si="47"/>
        <v>0</v>
      </c>
      <c r="X148" s="442"/>
      <c r="Y148" s="442"/>
      <c r="Z148" s="442"/>
      <c r="AA148" s="442"/>
      <c r="AB148" s="442"/>
      <c r="AC148" s="442"/>
      <c r="AD148" s="442"/>
      <c r="AE148" s="442"/>
      <c r="AF148" s="442"/>
      <c r="AG148" s="442"/>
      <c r="AH148" s="442"/>
      <c r="AI148" s="442"/>
      <c r="AJ148" s="442"/>
      <c r="AK148" s="442"/>
      <c r="AL148" s="442"/>
      <c r="AM148" s="442"/>
      <c r="AN148" s="442"/>
      <c r="AO148" s="442"/>
      <c r="AP148" s="442"/>
      <c r="AQ148" s="442"/>
      <c r="AR148" s="442"/>
      <c r="AS148" s="442"/>
      <c r="AT148" s="442"/>
      <c r="AU148" s="442"/>
      <c r="AV148" s="442"/>
      <c r="AW148" s="442"/>
      <c r="AX148" s="442"/>
      <c r="AY148" s="442"/>
      <c r="AZ148" s="442"/>
    </row>
    <row r="149" spans="2:52" ht="20.100000000000001" hidden="1" customHeight="1" outlineLevel="1">
      <c r="B149" s="434"/>
      <c r="C149" s="1002"/>
      <c r="D149" s="1003"/>
      <c r="E149" s="1003"/>
      <c r="F149" s="1004"/>
      <c r="G149" s="1005"/>
      <c r="H149" s="1006"/>
      <c r="I149" s="1006"/>
      <c r="J149" s="1006"/>
      <c r="K149" s="1007"/>
      <c r="L149" s="715"/>
      <c r="M149" s="715"/>
      <c r="N149" s="715"/>
      <c r="O149" s="715"/>
      <c r="P149" s="715"/>
      <c r="Q149" s="715"/>
      <c r="R149" s="715"/>
      <c r="S149" s="716"/>
      <c r="T149" s="717"/>
      <c r="U149" s="720">
        <f t="shared" si="45"/>
        <v>0</v>
      </c>
      <c r="V149" s="721">
        <f t="shared" si="46"/>
        <v>0</v>
      </c>
      <c r="W149" s="722">
        <f t="shared" si="47"/>
        <v>0</v>
      </c>
      <c r="X149" s="442"/>
      <c r="Y149" s="442"/>
      <c r="Z149" s="442"/>
      <c r="AA149" s="442"/>
      <c r="AB149" s="442"/>
      <c r="AC149" s="442"/>
      <c r="AD149" s="442"/>
      <c r="AE149" s="442"/>
      <c r="AF149" s="442"/>
      <c r="AG149" s="442"/>
      <c r="AH149" s="442"/>
      <c r="AI149" s="442"/>
      <c r="AJ149" s="442"/>
      <c r="AK149" s="442"/>
      <c r="AL149" s="442"/>
      <c r="AM149" s="442"/>
      <c r="AN149" s="442"/>
      <c r="AO149" s="442"/>
      <c r="AP149" s="442"/>
      <c r="AQ149" s="442"/>
      <c r="AR149" s="442"/>
      <c r="AS149" s="442"/>
      <c r="AT149" s="442"/>
      <c r="AU149" s="442"/>
      <c r="AV149" s="442"/>
      <c r="AW149" s="442"/>
      <c r="AX149" s="442"/>
      <c r="AY149" s="442"/>
      <c r="AZ149" s="442"/>
    </row>
    <row r="150" spans="2:52" ht="20.100000000000001" hidden="1" customHeight="1" outlineLevel="1">
      <c r="B150" s="434"/>
      <c r="C150" s="1002"/>
      <c r="D150" s="1003"/>
      <c r="E150" s="1003"/>
      <c r="F150" s="1004"/>
      <c r="G150" s="1005"/>
      <c r="H150" s="1006"/>
      <c r="I150" s="1006"/>
      <c r="J150" s="1006"/>
      <c r="K150" s="1007"/>
      <c r="L150" s="715"/>
      <c r="M150" s="715"/>
      <c r="N150" s="715"/>
      <c r="O150" s="715"/>
      <c r="P150" s="715"/>
      <c r="Q150" s="715"/>
      <c r="R150" s="715"/>
      <c r="S150" s="716"/>
      <c r="T150" s="717"/>
      <c r="U150" s="720">
        <f t="shared" si="45"/>
        <v>0</v>
      </c>
      <c r="V150" s="721">
        <f t="shared" si="46"/>
        <v>0</v>
      </c>
      <c r="W150" s="722">
        <f t="shared" si="47"/>
        <v>0</v>
      </c>
      <c r="X150" s="442"/>
      <c r="Y150" s="442"/>
      <c r="Z150" s="442"/>
      <c r="AA150" s="442"/>
      <c r="AB150" s="442"/>
      <c r="AC150" s="442"/>
      <c r="AD150" s="442"/>
      <c r="AE150" s="442"/>
      <c r="AF150" s="442"/>
      <c r="AG150" s="442"/>
      <c r="AH150" s="442"/>
      <c r="AI150" s="442"/>
      <c r="AJ150" s="442"/>
      <c r="AK150" s="442"/>
      <c r="AL150" s="442"/>
      <c r="AM150" s="442"/>
      <c r="AN150" s="442"/>
      <c r="AO150" s="442"/>
      <c r="AP150" s="442"/>
      <c r="AQ150" s="442"/>
      <c r="AR150" s="442"/>
      <c r="AS150" s="442"/>
      <c r="AT150" s="442"/>
      <c r="AU150" s="442"/>
      <c r="AV150" s="442"/>
      <c r="AW150" s="442"/>
      <c r="AX150" s="442"/>
      <c r="AY150" s="442"/>
      <c r="AZ150" s="442"/>
    </row>
    <row r="151" spans="2:52" ht="20.100000000000001" hidden="1" customHeight="1" outlineLevel="1">
      <c r="B151" s="434"/>
      <c r="C151" s="1002"/>
      <c r="D151" s="1003"/>
      <c r="E151" s="1003"/>
      <c r="F151" s="1004"/>
      <c r="G151" s="1005"/>
      <c r="H151" s="1006"/>
      <c r="I151" s="1006"/>
      <c r="J151" s="1006"/>
      <c r="K151" s="1007"/>
      <c r="L151" s="715"/>
      <c r="M151" s="715"/>
      <c r="N151" s="715"/>
      <c r="O151" s="715"/>
      <c r="P151" s="715"/>
      <c r="Q151" s="715"/>
      <c r="R151" s="715"/>
      <c r="S151" s="716"/>
      <c r="T151" s="717"/>
      <c r="U151" s="720">
        <f t="shared" si="45"/>
        <v>0</v>
      </c>
      <c r="V151" s="721">
        <f t="shared" si="46"/>
        <v>0</v>
      </c>
      <c r="W151" s="722">
        <f t="shared" si="47"/>
        <v>0</v>
      </c>
      <c r="X151" s="442"/>
      <c r="Y151" s="442"/>
      <c r="Z151" s="442"/>
      <c r="AA151" s="442"/>
      <c r="AB151" s="442"/>
      <c r="AC151" s="442"/>
      <c r="AD151" s="442"/>
      <c r="AE151" s="442"/>
      <c r="AF151" s="442"/>
      <c r="AG151" s="442"/>
      <c r="AH151" s="442"/>
      <c r="AI151" s="442"/>
      <c r="AJ151" s="442"/>
      <c r="AK151" s="442"/>
      <c r="AL151" s="442"/>
      <c r="AM151" s="442"/>
      <c r="AN151" s="442"/>
      <c r="AO151" s="442"/>
      <c r="AP151" s="442"/>
      <c r="AQ151" s="442"/>
      <c r="AR151" s="442"/>
      <c r="AS151" s="442"/>
      <c r="AT151" s="442"/>
      <c r="AU151" s="442"/>
      <c r="AV151" s="442"/>
      <c r="AW151" s="442"/>
      <c r="AX151" s="442"/>
      <c r="AY151" s="442"/>
      <c r="AZ151" s="442"/>
    </row>
    <row r="152" spans="2:52" ht="20.100000000000001" hidden="1" customHeight="1" outlineLevel="1">
      <c r="B152" s="434"/>
      <c r="C152" s="1002"/>
      <c r="D152" s="1003"/>
      <c r="E152" s="1003"/>
      <c r="F152" s="1004"/>
      <c r="G152" s="1005"/>
      <c r="H152" s="1006"/>
      <c r="I152" s="1006"/>
      <c r="J152" s="1006"/>
      <c r="K152" s="1007"/>
      <c r="L152" s="715"/>
      <c r="M152" s="715"/>
      <c r="N152" s="715"/>
      <c r="O152" s="715"/>
      <c r="P152" s="715"/>
      <c r="Q152" s="715"/>
      <c r="R152" s="715"/>
      <c r="S152" s="716"/>
      <c r="T152" s="717"/>
      <c r="U152" s="720">
        <f t="shared" si="45"/>
        <v>0</v>
      </c>
      <c r="V152" s="721">
        <f t="shared" si="46"/>
        <v>0</v>
      </c>
      <c r="W152" s="722">
        <f t="shared" si="47"/>
        <v>0</v>
      </c>
      <c r="X152" s="442"/>
      <c r="Y152" s="442"/>
      <c r="Z152" s="442"/>
      <c r="AA152" s="442"/>
      <c r="AB152" s="442"/>
      <c r="AC152" s="442"/>
      <c r="AD152" s="442"/>
      <c r="AE152" s="442"/>
      <c r="AF152" s="442"/>
      <c r="AG152" s="442"/>
      <c r="AH152" s="442"/>
      <c r="AI152" s="442"/>
      <c r="AJ152" s="442"/>
      <c r="AK152" s="442"/>
      <c r="AL152" s="442"/>
      <c r="AM152" s="442"/>
      <c r="AN152" s="442"/>
      <c r="AO152" s="442"/>
      <c r="AP152" s="442"/>
      <c r="AQ152" s="442"/>
      <c r="AR152" s="442"/>
      <c r="AS152" s="442"/>
      <c r="AT152" s="442"/>
      <c r="AU152" s="442"/>
      <c r="AV152" s="442"/>
      <c r="AW152" s="442"/>
      <c r="AX152" s="442"/>
      <c r="AY152" s="442"/>
      <c r="AZ152" s="442"/>
    </row>
    <row r="153" spans="2:52" ht="20.100000000000001" hidden="1" customHeight="1" outlineLevel="1">
      <c r="B153" s="434"/>
      <c r="C153" s="1002"/>
      <c r="D153" s="1003"/>
      <c r="E153" s="1003"/>
      <c r="F153" s="1004"/>
      <c r="G153" s="1005"/>
      <c r="H153" s="1006"/>
      <c r="I153" s="1006"/>
      <c r="J153" s="1006"/>
      <c r="K153" s="1007"/>
      <c r="L153" s="715"/>
      <c r="M153" s="715"/>
      <c r="N153" s="715"/>
      <c r="O153" s="715"/>
      <c r="P153" s="715"/>
      <c r="Q153" s="715"/>
      <c r="R153" s="715"/>
      <c r="S153" s="716"/>
      <c r="T153" s="717"/>
      <c r="U153" s="720">
        <f t="shared" si="45"/>
        <v>0</v>
      </c>
      <c r="V153" s="721">
        <f t="shared" si="46"/>
        <v>0</v>
      </c>
      <c r="W153" s="722">
        <f t="shared" si="47"/>
        <v>0</v>
      </c>
      <c r="X153" s="442"/>
      <c r="Y153" s="442"/>
      <c r="Z153" s="442"/>
      <c r="AA153" s="442"/>
      <c r="AB153" s="442"/>
      <c r="AC153" s="442"/>
      <c r="AD153" s="442"/>
      <c r="AE153" s="442"/>
      <c r="AF153" s="442"/>
      <c r="AG153" s="442"/>
      <c r="AH153" s="442"/>
      <c r="AI153" s="442"/>
      <c r="AJ153" s="442"/>
      <c r="AK153" s="442"/>
      <c r="AL153" s="442"/>
      <c r="AM153" s="442"/>
      <c r="AN153" s="442"/>
      <c r="AO153" s="442"/>
      <c r="AP153" s="442"/>
      <c r="AQ153" s="442"/>
      <c r="AR153" s="442"/>
      <c r="AS153" s="442"/>
      <c r="AT153" s="442"/>
      <c r="AU153" s="442"/>
      <c r="AV153" s="442"/>
      <c r="AW153" s="442"/>
      <c r="AX153" s="442"/>
      <c r="AY153" s="442"/>
      <c r="AZ153" s="442"/>
    </row>
    <row r="154" spans="2:52" ht="20.100000000000001" hidden="1" customHeight="1" outlineLevel="1">
      <c r="B154" s="434"/>
      <c r="C154" s="1002"/>
      <c r="D154" s="1003"/>
      <c r="E154" s="1003"/>
      <c r="F154" s="1004"/>
      <c r="G154" s="1005"/>
      <c r="H154" s="1006"/>
      <c r="I154" s="1006"/>
      <c r="J154" s="1006"/>
      <c r="K154" s="1007"/>
      <c r="L154" s="715"/>
      <c r="M154" s="715"/>
      <c r="N154" s="715"/>
      <c r="O154" s="715"/>
      <c r="P154" s="715"/>
      <c r="Q154" s="715"/>
      <c r="R154" s="715"/>
      <c r="S154" s="716"/>
      <c r="T154" s="717"/>
      <c r="U154" s="720">
        <f t="shared" si="45"/>
        <v>0</v>
      </c>
      <c r="V154" s="721">
        <f t="shared" si="46"/>
        <v>0</v>
      </c>
      <c r="W154" s="722">
        <f t="shared" si="47"/>
        <v>0</v>
      </c>
      <c r="X154" s="442"/>
      <c r="Y154" s="442"/>
      <c r="Z154" s="442"/>
      <c r="AA154" s="442"/>
      <c r="AB154" s="442"/>
      <c r="AC154" s="442"/>
      <c r="AD154" s="442"/>
      <c r="AE154" s="442"/>
      <c r="AF154" s="442"/>
      <c r="AG154" s="442"/>
      <c r="AH154" s="442"/>
      <c r="AI154" s="442"/>
      <c r="AJ154" s="442"/>
      <c r="AK154" s="442"/>
      <c r="AL154" s="442"/>
      <c r="AM154" s="442"/>
      <c r="AN154" s="442"/>
      <c r="AO154" s="442"/>
      <c r="AP154" s="442"/>
      <c r="AQ154" s="442"/>
      <c r="AR154" s="442"/>
      <c r="AS154" s="442"/>
      <c r="AT154" s="442"/>
      <c r="AU154" s="442"/>
      <c r="AV154" s="442"/>
      <c r="AW154" s="442"/>
      <c r="AX154" s="442"/>
      <c r="AY154" s="442"/>
      <c r="AZ154" s="442"/>
    </row>
    <row r="155" spans="2:52" ht="20.100000000000001" hidden="1" customHeight="1" outlineLevel="1">
      <c r="B155" s="434"/>
      <c r="C155" s="1002"/>
      <c r="D155" s="1003"/>
      <c r="E155" s="1003"/>
      <c r="F155" s="1004"/>
      <c r="G155" s="1005"/>
      <c r="H155" s="1006"/>
      <c r="I155" s="1006"/>
      <c r="J155" s="1006"/>
      <c r="K155" s="1007"/>
      <c r="L155" s="715"/>
      <c r="M155" s="715"/>
      <c r="N155" s="715"/>
      <c r="O155" s="715"/>
      <c r="P155" s="715"/>
      <c r="Q155" s="715"/>
      <c r="R155" s="715"/>
      <c r="S155" s="716"/>
      <c r="T155" s="717"/>
      <c r="U155" s="720">
        <f t="shared" si="45"/>
        <v>0</v>
      </c>
      <c r="V155" s="721">
        <f t="shared" si="46"/>
        <v>0</v>
      </c>
      <c r="W155" s="722">
        <f t="shared" si="47"/>
        <v>0</v>
      </c>
      <c r="X155" s="442"/>
      <c r="Y155" s="442"/>
      <c r="Z155" s="442"/>
      <c r="AA155" s="442"/>
      <c r="AB155" s="442"/>
      <c r="AC155" s="442"/>
      <c r="AD155" s="442"/>
      <c r="AE155" s="442"/>
      <c r="AF155" s="442"/>
      <c r="AG155" s="442"/>
      <c r="AH155" s="442"/>
      <c r="AI155" s="442"/>
      <c r="AJ155" s="442"/>
      <c r="AK155" s="442"/>
      <c r="AL155" s="442"/>
      <c r="AM155" s="442"/>
      <c r="AN155" s="442"/>
      <c r="AO155" s="442"/>
      <c r="AP155" s="442"/>
      <c r="AQ155" s="442"/>
      <c r="AR155" s="442"/>
      <c r="AS155" s="442"/>
      <c r="AT155" s="442"/>
      <c r="AU155" s="442"/>
      <c r="AV155" s="442"/>
      <c r="AW155" s="442"/>
      <c r="AX155" s="442"/>
      <c r="AY155" s="442"/>
      <c r="AZ155" s="442"/>
    </row>
    <row r="156" spans="2:52" s="19" customFormat="1" ht="9.9499999999999993" hidden="1" customHeight="1" outlineLevel="1">
      <c r="B156" s="435"/>
      <c r="C156" s="437"/>
      <c r="D156" s="437"/>
      <c r="E156" s="437"/>
      <c r="F156" s="437"/>
      <c r="G156" s="666"/>
      <c r="H156" s="666"/>
      <c r="I156" s="666"/>
      <c r="J156" s="666"/>
      <c r="K156" s="666"/>
      <c r="L156" s="438"/>
      <c r="M156" s="438"/>
      <c r="N156" s="438"/>
      <c r="O156" s="438"/>
      <c r="P156" s="438"/>
      <c r="Q156" s="438"/>
      <c r="R156" s="438"/>
      <c r="S156" s="438"/>
      <c r="T156" s="439"/>
      <c r="U156" s="439"/>
      <c r="V156" s="439"/>
      <c r="W156" s="667"/>
      <c r="X156" s="668"/>
      <c r="Y156" s="668"/>
      <c r="Z156" s="668"/>
      <c r="AA156" s="668"/>
      <c r="AB156" s="668"/>
      <c r="AC156" s="668"/>
      <c r="AD156" s="668"/>
      <c r="AE156" s="668"/>
      <c r="AF156" s="668"/>
      <c r="AG156" s="668"/>
      <c r="AH156" s="668"/>
      <c r="AI156" s="668"/>
      <c r="AJ156" s="668"/>
      <c r="AK156" s="668"/>
      <c r="AL156" s="668"/>
      <c r="AM156" s="668"/>
      <c r="AN156" s="668"/>
      <c r="AO156" s="668"/>
      <c r="AP156" s="668"/>
      <c r="AQ156" s="668"/>
      <c r="AR156" s="668"/>
      <c r="AS156" s="668"/>
      <c r="AT156" s="668"/>
      <c r="AU156" s="668"/>
      <c r="AV156" s="668"/>
      <c r="AW156" s="668"/>
      <c r="AX156" s="668"/>
      <c r="AY156" s="668"/>
      <c r="AZ156" s="668"/>
    </row>
    <row r="157" spans="2:52" ht="20.100000000000001" customHeight="1" collapsed="1">
      <c r="B157" s="714">
        <f>B145+1</f>
        <v>13</v>
      </c>
      <c r="C157" s="1013"/>
      <c r="D157" s="1014"/>
      <c r="E157" s="1014"/>
      <c r="F157" s="1015"/>
      <c r="G157" s="1016"/>
      <c r="H157" s="1017"/>
      <c r="I157" s="1017"/>
      <c r="J157" s="1017"/>
      <c r="K157" s="1018"/>
      <c r="L157" s="701">
        <f t="shared" ref="L157:R157" si="48">SUM(L158:L167)</f>
        <v>0</v>
      </c>
      <c r="M157" s="702">
        <f t="shared" si="48"/>
        <v>0</v>
      </c>
      <c r="N157" s="703">
        <f t="shared" si="48"/>
        <v>0</v>
      </c>
      <c r="O157" s="703">
        <f t="shared" si="48"/>
        <v>0</v>
      </c>
      <c r="P157" s="702">
        <f t="shared" si="48"/>
        <v>0</v>
      </c>
      <c r="Q157" s="704">
        <f t="shared" si="48"/>
        <v>0</v>
      </c>
      <c r="R157" s="701">
        <f t="shared" si="48"/>
        <v>0</v>
      </c>
      <c r="S157" s="705">
        <v>1</v>
      </c>
      <c r="T157" s="706">
        <f>(S158*T158)+(S159*T159)+(S160*T160)+(S161*T161)+(S162*T162)+(S163*T163)+(S164*T164)+(S165*T165)+(S166*T166)+(S167*T167)</f>
        <v>0</v>
      </c>
      <c r="U157" s="665">
        <f t="shared" ref="U157:U167" si="49">S157*T157*(1+MGKZ)*(1+Gewinn)*(1+Sicherheit)</f>
        <v>0</v>
      </c>
      <c r="V157" s="643">
        <f t="shared" ref="V157:V167" si="50">R157*Fertigung</f>
        <v>0</v>
      </c>
      <c r="W157" s="50">
        <f t="shared" ref="W157:W167" si="51">L157*$E$6+M157*$M$6+N157*$M$7+O157*$M$8+P157*$E$7+Q157*$M$9+U157+V157</f>
        <v>0</v>
      </c>
      <c r="X157" s="442"/>
      <c r="Y157" s="442"/>
      <c r="Z157" s="442"/>
      <c r="AA157" s="442"/>
      <c r="AB157" s="442"/>
      <c r="AC157" s="442"/>
      <c r="AD157" s="442"/>
      <c r="AE157" s="442"/>
      <c r="AF157" s="442"/>
      <c r="AG157" s="442"/>
      <c r="AH157" s="442"/>
      <c r="AI157" s="442"/>
      <c r="AJ157" s="442"/>
      <c r="AK157" s="442"/>
      <c r="AL157" s="442"/>
      <c r="AM157" s="442"/>
      <c r="AN157" s="442"/>
      <c r="AO157" s="442"/>
      <c r="AP157" s="442"/>
      <c r="AQ157" s="442"/>
      <c r="AR157" s="442"/>
      <c r="AS157" s="442"/>
      <c r="AT157" s="442"/>
      <c r="AU157" s="442"/>
      <c r="AV157" s="442"/>
      <c r="AW157" s="442"/>
      <c r="AX157" s="442"/>
      <c r="AY157" s="442"/>
      <c r="AZ157" s="442"/>
    </row>
    <row r="158" spans="2:52" ht="20.100000000000001" hidden="1" customHeight="1" outlineLevel="1">
      <c r="B158" s="433"/>
      <c r="C158" s="1002"/>
      <c r="D158" s="1003"/>
      <c r="E158" s="1003"/>
      <c r="F158" s="1004"/>
      <c r="G158" s="1005"/>
      <c r="H158" s="1006"/>
      <c r="I158" s="1006"/>
      <c r="J158" s="1006"/>
      <c r="K158" s="1007"/>
      <c r="L158" s="715"/>
      <c r="M158" s="715"/>
      <c r="N158" s="715"/>
      <c r="O158" s="715"/>
      <c r="P158" s="715"/>
      <c r="Q158" s="715"/>
      <c r="R158" s="715"/>
      <c r="S158" s="716"/>
      <c r="T158" s="717"/>
      <c r="U158" s="720">
        <f t="shared" si="49"/>
        <v>0</v>
      </c>
      <c r="V158" s="721">
        <f t="shared" si="50"/>
        <v>0</v>
      </c>
      <c r="W158" s="722">
        <f t="shared" si="51"/>
        <v>0</v>
      </c>
      <c r="X158" s="442"/>
      <c r="Y158" s="442"/>
      <c r="Z158" s="442"/>
      <c r="AA158" s="442"/>
      <c r="AB158" s="442"/>
      <c r="AC158" s="442"/>
      <c r="AD158" s="442"/>
      <c r="AE158" s="442"/>
      <c r="AF158" s="442"/>
      <c r="AG158" s="442"/>
      <c r="AH158" s="442"/>
      <c r="AI158" s="442"/>
      <c r="AJ158" s="442"/>
      <c r="AK158" s="442"/>
      <c r="AL158" s="442"/>
      <c r="AM158" s="442"/>
      <c r="AN158" s="442"/>
      <c r="AO158" s="442"/>
      <c r="AP158" s="442"/>
      <c r="AQ158" s="442"/>
      <c r="AR158" s="442"/>
      <c r="AS158" s="442"/>
      <c r="AT158" s="442"/>
      <c r="AU158" s="442"/>
      <c r="AV158" s="442"/>
      <c r="AW158" s="442"/>
      <c r="AX158" s="442"/>
      <c r="AY158" s="442"/>
      <c r="AZ158" s="442"/>
    </row>
    <row r="159" spans="2:52" ht="20.100000000000001" hidden="1" customHeight="1" outlineLevel="1">
      <c r="B159" s="434"/>
      <c r="C159" s="1002"/>
      <c r="D159" s="1003"/>
      <c r="E159" s="1003"/>
      <c r="F159" s="1004"/>
      <c r="G159" s="1005"/>
      <c r="H159" s="1006"/>
      <c r="I159" s="1006"/>
      <c r="J159" s="1006"/>
      <c r="K159" s="1007"/>
      <c r="L159" s="715"/>
      <c r="M159" s="715"/>
      <c r="N159" s="715"/>
      <c r="O159" s="715"/>
      <c r="P159" s="715"/>
      <c r="Q159" s="715"/>
      <c r="R159" s="715"/>
      <c r="S159" s="716"/>
      <c r="T159" s="717"/>
      <c r="U159" s="720">
        <f t="shared" si="49"/>
        <v>0</v>
      </c>
      <c r="V159" s="721">
        <f t="shared" si="50"/>
        <v>0</v>
      </c>
      <c r="W159" s="722">
        <f t="shared" si="51"/>
        <v>0</v>
      </c>
      <c r="X159" s="442"/>
      <c r="Y159" s="442"/>
      <c r="Z159" s="442"/>
      <c r="AA159" s="442"/>
      <c r="AB159" s="442"/>
      <c r="AC159" s="442"/>
      <c r="AD159" s="442"/>
      <c r="AE159" s="442"/>
      <c r="AF159" s="442"/>
      <c r="AG159" s="442"/>
      <c r="AH159" s="442"/>
      <c r="AI159" s="442"/>
      <c r="AJ159" s="442"/>
      <c r="AK159" s="442"/>
      <c r="AL159" s="442"/>
      <c r="AM159" s="442"/>
      <c r="AN159" s="442"/>
      <c r="AO159" s="442"/>
      <c r="AP159" s="442"/>
      <c r="AQ159" s="442"/>
      <c r="AR159" s="442"/>
      <c r="AS159" s="442"/>
      <c r="AT159" s="442"/>
      <c r="AU159" s="442"/>
      <c r="AV159" s="442"/>
      <c r="AW159" s="442"/>
      <c r="AX159" s="442"/>
      <c r="AY159" s="442"/>
      <c r="AZ159" s="442"/>
    </row>
    <row r="160" spans="2:52" ht="20.100000000000001" hidden="1" customHeight="1" outlineLevel="1">
      <c r="B160" s="434"/>
      <c r="C160" s="1002"/>
      <c r="D160" s="1003"/>
      <c r="E160" s="1003"/>
      <c r="F160" s="1004"/>
      <c r="G160" s="1005"/>
      <c r="H160" s="1006"/>
      <c r="I160" s="1006"/>
      <c r="J160" s="1006"/>
      <c r="K160" s="1007"/>
      <c r="L160" s="715"/>
      <c r="M160" s="715"/>
      <c r="N160" s="715"/>
      <c r="O160" s="715"/>
      <c r="P160" s="715"/>
      <c r="Q160" s="715"/>
      <c r="R160" s="715"/>
      <c r="S160" s="716"/>
      <c r="T160" s="717"/>
      <c r="U160" s="720">
        <f t="shared" si="49"/>
        <v>0</v>
      </c>
      <c r="V160" s="721">
        <f t="shared" si="50"/>
        <v>0</v>
      </c>
      <c r="W160" s="722">
        <f t="shared" si="51"/>
        <v>0</v>
      </c>
      <c r="X160" s="442"/>
      <c r="Y160" s="442"/>
      <c r="Z160" s="442"/>
      <c r="AA160" s="442"/>
      <c r="AB160" s="442"/>
      <c r="AC160" s="442"/>
      <c r="AD160" s="442"/>
      <c r="AE160" s="442"/>
      <c r="AF160" s="442"/>
      <c r="AG160" s="442"/>
      <c r="AH160" s="442"/>
      <c r="AI160" s="442"/>
      <c r="AJ160" s="442"/>
      <c r="AK160" s="442"/>
      <c r="AL160" s="442"/>
      <c r="AM160" s="442"/>
      <c r="AN160" s="442"/>
      <c r="AO160" s="442"/>
      <c r="AP160" s="442"/>
      <c r="AQ160" s="442"/>
      <c r="AR160" s="442"/>
      <c r="AS160" s="442"/>
      <c r="AT160" s="442"/>
      <c r="AU160" s="442"/>
      <c r="AV160" s="442"/>
      <c r="AW160" s="442"/>
      <c r="AX160" s="442"/>
      <c r="AY160" s="442"/>
      <c r="AZ160" s="442"/>
    </row>
    <row r="161" spans="2:52" ht="20.100000000000001" hidden="1" customHeight="1" outlineLevel="1">
      <c r="B161" s="434"/>
      <c r="C161" s="1002"/>
      <c r="D161" s="1003"/>
      <c r="E161" s="1003"/>
      <c r="F161" s="1004"/>
      <c r="G161" s="1005"/>
      <c r="H161" s="1006"/>
      <c r="I161" s="1006"/>
      <c r="J161" s="1006"/>
      <c r="K161" s="1007"/>
      <c r="L161" s="715"/>
      <c r="M161" s="715"/>
      <c r="N161" s="715"/>
      <c r="O161" s="715"/>
      <c r="P161" s="715"/>
      <c r="Q161" s="715"/>
      <c r="R161" s="715"/>
      <c r="S161" s="716"/>
      <c r="T161" s="717"/>
      <c r="U161" s="720">
        <f t="shared" si="49"/>
        <v>0</v>
      </c>
      <c r="V161" s="721">
        <f t="shared" si="50"/>
        <v>0</v>
      </c>
      <c r="W161" s="722">
        <f t="shared" si="51"/>
        <v>0</v>
      </c>
      <c r="X161" s="442"/>
      <c r="Y161" s="442"/>
      <c r="Z161" s="442"/>
      <c r="AA161" s="442"/>
      <c r="AB161" s="442"/>
      <c r="AC161" s="442"/>
      <c r="AD161" s="442"/>
      <c r="AE161" s="442"/>
      <c r="AF161" s="442"/>
      <c r="AG161" s="442"/>
      <c r="AH161" s="442"/>
      <c r="AI161" s="442"/>
      <c r="AJ161" s="442"/>
      <c r="AK161" s="442"/>
      <c r="AL161" s="442"/>
      <c r="AM161" s="442"/>
      <c r="AN161" s="442"/>
      <c r="AO161" s="442"/>
      <c r="AP161" s="442"/>
      <c r="AQ161" s="442"/>
      <c r="AR161" s="442"/>
      <c r="AS161" s="442"/>
      <c r="AT161" s="442"/>
      <c r="AU161" s="442"/>
      <c r="AV161" s="442"/>
      <c r="AW161" s="442"/>
      <c r="AX161" s="442"/>
      <c r="AY161" s="442"/>
      <c r="AZ161" s="442"/>
    </row>
    <row r="162" spans="2:52" ht="20.100000000000001" hidden="1" customHeight="1" outlineLevel="1">
      <c r="B162" s="434"/>
      <c r="C162" s="1002"/>
      <c r="D162" s="1003"/>
      <c r="E162" s="1003"/>
      <c r="F162" s="1004"/>
      <c r="G162" s="1005"/>
      <c r="H162" s="1006"/>
      <c r="I162" s="1006"/>
      <c r="J162" s="1006"/>
      <c r="K162" s="1007"/>
      <c r="L162" s="715"/>
      <c r="M162" s="715"/>
      <c r="N162" s="715"/>
      <c r="O162" s="715"/>
      <c r="P162" s="715"/>
      <c r="Q162" s="715"/>
      <c r="R162" s="715"/>
      <c r="S162" s="716"/>
      <c r="T162" s="717"/>
      <c r="U162" s="720">
        <f t="shared" si="49"/>
        <v>0</v>
      </c>
      <c r="V162" s="721">
        <f t="shared" si="50"/>
        <v>0</v>
      </c>
      <c r="W162" s="722">
        <f t="shared" si="51"/>
        <v>0</v>
      </c>
      <c r="X162" s="442"/>
      <c r="Y162" s="442"/>
      <c r="Z162" s="442"/>
      <c r="AA162" s="442"/>
      <c r="AB162" s="442"/>
      <c r="AC162" s="442"/>
      <c r="AD162" s="442"/>
      <c r="AE162" s="442"/>
      <c r="AF162" s="442"/>
      <c r="AG162" s="442"/>
      <c r="AH162" s="442"/>
      <c r="AI162" s="442"/>
      <c r="AJ162" s="442"/>
      <c r="AK162" s="442"/>
      <c r="AL162" s="442"/>
      <c r="AM162" s="442"/>
      <c r="AN162" s="442"/>
      <c r="AO162" s="442"/>
      <c r="AP162" s="442"/>
      <c r="AQ162" s="442"/>
      <c r="AR162" s="442"/>
      <c r="AS162" s="442"/>
      <c r="AT162" s="442"/>
      <c r="AU162" s="442"/>
      <c r="AV162" s="442"/>
      <c r="AW162" s="442"/>
      <c r="AX162" s="442"/>
      <c r="AY162" s="442"/>
      <c r="AZ162" s="442"/>
    </row>
    <row r="163" spans="2:52" ht="20.100000000000001" hidden="1" customHeight="1" outlineLevel="1">
      <c r="B163" s="434"/>
      <c r="C163" s="1002"/>
      <c r="D163" s="1003"/>
      <c r="E163" s="1003"/>
      <c r="F163" s="1004"/>
      <c r="G163" s="1005"/>
      <c r="H163" s="1006"/>
      <c r="I163" s="1006"/>
      <c r="J163" s="1006"/>
      <c r="K163" s="1007"/>
      <c r="L163" s="715"/>
      <c r="M163" s="715"/>
      <c r="N163" s="715"/>
      <c r="O163" s="715"/>
      <c r="P163" s="715"/>
      <c r="Q163" s="715"/>
      <c r="R163" s="715"/>
      <c r="S163" s="716"/>
      <c r="T163" s="717"/>
      <c r="U163" s="720">
        <f t="shared" si="49"/>
        <v>0</v>
      </c>
      <c r="V163" s="721">
        <f t="shared" si="50"/>
        <v>0</v>
      </c>
      <c r="W163" s="722">
        <f t="shared" si="51"/>
        <v>0</v>
      </c>
      <c r="X163" s="442"/>
      <c r="Y163" s="442"/>
      <c r="Z163" s="442"/>
      <c r="AA163" s="442"/>
      <c r="AB163" s="442"/>
      <c r="AC163" s="442"/>
      <c r="AD163" s="442"/>
      <c r="AE163" s="442"/>
      <c r="AF163" s="442"/>
      <c r="AG163" s="442"/>
      <c r="AH163" s="442"/>
      <c r="AI163" s="442"/>
      <c r="AJ163" s="442"/>
      <c r="AK163" s="442"/>
      <c r="AL163" s="442"/>
      <c r="AM163" s="442"/>
      <c r="AN163" s="442"/>
      <c r="AO163" s="442"/>
      <c r="AP163" s="442"/>
      <c r="AQ163" s="442"/>
      <c r="AR163" s="442"/>
      <c r="AS163" s="442"/>
      <c r="AT163" s="442"/>
      <c r="AU163" s="442"/>
      <c r="AV163" s="442"/>
      <c r="AW163" s="442"/>
      <c r="AX163" s="442"/>
      <c r="AY163" s="442"/>
      <c r="AZ163" s="442"/>
    </row>
    <row r="164" spans="2:52" ht="20.100000000000001" hidden="1" customHeight="1" outlineLevel="1">
      <c r="B164" s="434"/>
      <c r="C164" s="1002"/>
      <c r="D164" s="1003"/>
      <c r="E164" s="1003"/>
      <c r="F164" s="1004"/>
      <c r="G164" s="1005"/>
      <c r="H164" s="1006"/>
      <c r="I164" s="1006"/>
      <c r="J164" s="1006"/>
      <c r="K164" s="1007"/>
      <c r="L164" s="715"/>
      <c r="M164" s="715"/>
      <c r="N164" s="715"/>
      <c r="O164" s="715"/>
      <c r="P164" s="715"/>
      <c r="Q164" s="715"/>
      <c r="R164" s="715"/>
      <c r="S164" s="716"/>
      <c r="T164" s="717"/>
      <c r="U164" s="720">
        <f t="shared" si="49"/>
        <v>0</v>
      </c>
      <c r="V164" s="721">
        <f t="shared" si="50"/>
        <v>0</v>
      </c>
      <c r="W164" s="722">
        <f t="shared" si="51"/>
        <v>0</v>
      </c>
      <c r="X164" s="442"/>
      <c r="Y164" s="442"/>
      <c r="Z164" s="442"/>
      <c r="AA164" s="442"/>
      <c r="AB164" s="442"/>
      <c r="AC164" s="442"/>
      <c r="AD164" s="442"/>
      <c r="AE164" s="442"/>
      <c r="AF164" s="442"/>
      <c r="AG164" s="442"/>
      <c r="AH164" s="442"/>
      <c r="AI164" s="442"/>
      <c r="AJ164" s="442"/>
      <c r="AK164" s="442"/>
      <c r="AL164" s="442"/>
      <c r="AM164" s="442"/>
      <c r="AN164" s="442"/>
      <c r="AO164" s="442"/>
      <c r="AP164" s="442"/>
      <c r="AQ164" s="442"/>
      <c r="AR164" s="442"/>
      <c r="AS164" s="442"/>
      <c r="AT164" s="442"/>
      <c r="AU164" s="442"/>
      <c r="AV164" s="442"/>
      <c r="AW164" s="442"/>
      <c r="AX164" s="442"/>
      <c r="AY164" s="442"/>
      <c r="AZ164" s="442"/>
    </row>
    <row r="165" spans="2:52" ht="20.100000000000001" hidden="1" customHeight="1" outlineLevel="1">
      <c r="B165" s="434"/>
      <c r="C165" s="1002"/>
      <c r="D165" s="1003"/>
      <c r="E165" s="1003"/>
      <c r="F165" s="1004"/>
      <c r="G165" s="1005"/>
      <c r="H165" s="1006"/>
      <c r="I165" s="1006"/>
      <c r="J165" s="1006"/>
      <c r="K165" s="1007"/>
      <c r="L165" s="715"/>
      <c r="M165" s="715"/>
      <c r="N165" s="715"/>
      <c r="O165" s="715"/>
      <c r="P165" s="715"/>
      <c r="Q165" s="715"/>
      <c r="R165" s="715"/>
      <c r="S165" s="716"/>
      <c r="T165" s="717"/>
      <c r="U165" s="720">
        <f t="shared" si="49"/>
        <v>0</v>
      </c>
      <c r="V165" s="721">
        <f t="shared" si="50"/>
        <v>0</v>
      </c>
      <c r="W165" s="722">
        <f t="shared" si="51"/>
        <v>0</v>
      </c>
      <c r="X165" s="442"/>
      <c r="Y165" s="442"/>
      <c r="Z165" s="442"/>
      <c r="AA165" s="442"/>
      <c r="AB165" s="442"/>
      <c r="AC165" s="442"/>
      <c r="AD165" s="442"/>
      <c r="AE165" s="442"/>
      <c r="AF165" s="442"/>
      <c r="AG165" s="442"/>
      <c r="AH165" s="442"/>
      <c r="AI165" s="442"/>
      <c r="AJ165" s="442"/>
      <c r="AK165" s="442"/>
      <c r="AL165" s="442"/>
      <c r="AM165" s="442"/>
      <c r="AN165" s="442"/>
      <c r="AO165" s="442"/>
      <c r="AP165" s="442"/>
      <c r="AQ165" s="442"/>
      <c r="AR165" s="442"/>
      <c r="AS165" s="442"/>
      <c r="AT165" s="442"/>
      <c r="AU165" s="442"/>
      <c r="AV165" s="442"/>
      <c r="AW165" s="442"/>
      <c r="AX165" s="442"/>
      <c r="AY165" s="442"/>
      <c r="AZ165" s="442"/>
    </row>
    <row r="166" spans="2:52" ht="20.100000000000001" hidden="1" customHeight="1" outlineLevel="1">
      <c r="B166" s="434"/>
      <c r="C166" s="1002"/>
      <c r="D166" s="1003"/>
      <c r="E166" s="1003"/>
      <c r="F166" s="1004"/>
      <c r="G166" s="1005"/>
      <c r="H166" s="1006"/>
      <c r="I166" s="1006"/>
      <c r="J166" s="1006"/>
      <c r="K166" s="1007"/>
      <c r="L166" s="715"/>
      <c r="M166" s="715"/>
      <c r="N166" s="715"/>
      <c r="O166" s="715"/>
      <c r="P166" s="715"/>
      <c r="Q166" s="715"/>
      <c r="R166" s="715"/>
      <c r="S166" s="716"/>
      <c r="T166" s="717"/>
      <c r="U166" s="720">
        <f t="shared" si="49"/>
        <v>0</v>
      </c>
      <c r="V166" s="721">
        <f t="shared" si="50"/>
        <v>0</v>
      </c>
      <c r="W166" s="722">
        <f t="shared" si="51"/>
        <v>0</v>
      </c>
      <c r="X166" s="442"/>
      <c r="Y166" s="442"/>
      <c r="Z166" s="442"/>
      <c r="AA166" s="442"/>
      <c r="AB166" s="442"/>
      <c r="AC166" s="442"/>
      <c r="AD166" s="442"/>
      <c r="AE166" s="442"/>
      <c r="AF166" s="442"/>
      <c r="AG166" s="442"/>
      <c r="AH166" s="442"/>
      <c r="AI166" s="442"/>
      <c r="AJ166" s="442"/>
      <c r="AK166" s="442"/>
      <c r="AL166" s="442"/>
      <c r="AM166" s="442"/>
      <c r="AN166" s="442"/>
      <c r="AO166" s="442"/>
      <c r="AP166" s="442"/>
      <c r="AQ166" s="442"/>
      <c r="AR166" s="442"/>
      <c r="AS166" s="442"/>
      <c r="AT166" s="442"/>
      <c r="AU166" s="442"/>
      <c r="AV166" s="442"/>
      <c r="AW166" s="442"/>
      <c r="AX166" s="442"/>
      <c r="AY166" s="442"/>
      <c r="AZ166" s="442"/>
    </row>
    <row r="167" spans="2:52" ht="20.100000000000001" hidden="1" customHeight="1" outlineLevel="1">
      <c r="B167" s="434"/>
      <c r="C167" s="1002"/>
      <c r="D167" s="1003"/>
      <c r="E167" s="1003"/>
      <c r="F167" s="1004"/>
      <c r="G167" s="1005"/>
      <c r="H167" s="1006"/>
      <c r="I167" s="1006"/>
      <c r="J167" s="1006"/>
      <c r="K167" s="1007"/>
      <c r="L167" s="715"/>
      <c r="M167" s="715"/>
      <c r="N167" s="715"/>
      <c r="O167" s="715"/>
      <c r="P167" s="715"/>
      <c r="Q167" s="715"/>
      <c r="R167" s="715"/>
      <c r="S167" s="716"/>
      <c r="T167" s="717"/>
      <c r="U167" s="720">
        <f t="shared" si="49"/>
        <v>0</v>
      </c>
      <c r="V167" s="721">
        <f t="shared" si="50"/>
        <v>0</v>
      </c>
      <c r="W167" s="722">
        <f t="shared" si="51"/>
        <v>0</v>
      </c>
      <c r="X167" s="442"/>
      <c r="Y167" s="442"/>
      <c r="Z167" s="442"/>
      <c r="AA167" s="442"/>
      <c r="AB167" s="442"/>
      <c r="AC167" s="442"/>
      <c r="AD167" s="442"/>
      <c r="AE167" s="442"/>
      <c r="AF167" s="442"/>
      <c r="AG167" s="442"/>
      <c r="AH167" s="442"/>
      <c r="AI167" s="442"/>
      <c r="AJ167" s="442"/>
      <c r="AK167" s="442"/>
      <c r="AL167" s="442"/>
      <c r="AM167" s="442"/>
      <c r="AN167" s="442"/>
      <c r="AO167" s="442"/>
      <c r="AP167" s="442"/>
      <c r="AQ167" s="442"/>
      <c r="AR167" s="442"/>
      <c r="AS167" s="442"/>
      <c r="AT167" s="442"/>
      <c r="AU167" s="442"/>
      <c r="AV167" s="442"/>
      <c r="AW167" s="442"/>
      <c r="AX167" s="442"/>
      <c r="AY167" s="442"/>
      <c r="AZ167" s="442"/>
    </row>
    <row r="168" spans="2:52" s="19" customFormat="1" ht="9.9499999999999993" hidden="1" customHeight="1" outlineLevel="1">
      <c r="B168" s="435"/>
      <c r="C168" s="437"/>
      <c r="D168" s="437"/>
      <c r="E168" s="437"/>
      <c r="F168" s="437"/>
      <c r="G168" s="666"/>
      <c r="H168" s="666"/>
      <c r="I168" s="666"/>
      <c r="J168" s="666"/>
      <c r="K168" s="666"/>
      <c r="L168" s="438"/>
      <c r="M168" s="438"/>
      <c r="N168" s="438"/>
      <c r="O168" s="438"/>
      <c r="P168" s="438"/>
      <c r="Q168" s="438"/>
      <c r="R168" s="438"/>
      <c r="S168" s="438"/>
      <c r="T168" s="439"/>
      <c r="U168" s="439"/>
      <c r="V168" s="439"/>
      <c r="W168" s="667"/>
      <c r="X168" s="668"/>
      <c r="Y168" s="668"/>
      <c r="Z168" s="668"/>
      <c r="AA168" s="668"/>
      <c r="AB168" s="668"/>
      <c r="AC168" s="668"/>
      <c r="AD168" s="668"/>
      <c r="AE168" s="668"/>
      <c r="AF168" s="668"/>
      <c r="AG168" s="668"/>
      <c r="AH168" s="668"/>
      <c r="AI168" s="668"/>
      <c r="AJ168" s="668"/>
      <c r="AK168" s="668"/>
      <c r="AL168" s="668"/>
      <c r="AM168" s="668"/>
      <c r="AN168" s="668"/>
      <c r="AO168" s="668"/>
      <c r="AP168" s="668"/>
      <c r="AQ168" s="668"/>
      <c r="AR168" s="668"/>
      <c r="AS168" s="668"/>
      <c r="AT168" s="668"/>
      <c r="AU168" s="668"/>
      <c r="AV168" s="668"/>
      <c r="AW168" s="668"/>
      <c r="AX168" s="668"/>
      <c r="AY168" s="668"/>
      <c r="AZ168" s="668"/>
    </row>
    <row r="169" spans="2:52" ht="20.100000000000001" customHeight="1" collapsed="1">
      <c r="B169" s="32">
        <f>B157+1</f>
        <v>14</v>
      </c>
      <c r="C169" s="1013"/>
      <c r="D169" s="1014"/>
      <c r="E169" s="1014"/>
      <c r="F169" s="1015"/>
      <c r="G169" s="1016"/>
      <c r="H169" s="1017"/>
      <c r="I169" s="1017"/>
      <c r="J169" s="1017"/>
      <c r="K169" s="1018"/>
      <c r="L169" s="701">
        <f t="shared" ref="L169:R169" si="52">SUM(L170:L179)</f>
        <v>0</v>
      </c>
      <c r="M169" s="702">
        <f t="shared" si="52"/>
        <v>0</v>
      </c>
      <c r="N169" s="703">
        <f t="shared" si="52"/>
        <v>0</v>
      </c>
      <c r="O169" s="703">
        <f t="shared" si="52"/>
        <v>0</v>
      </c>
      <c r="P169" s="702">
        <f t="shared" si="52"/>
        <v>0</v>
      </c>
      <c r="Q169" s="704">
        <f t="shared" si="52"/>
        <v>0</v>
      </c>
      <c r="R169" s="701">
        <f t="shared" si="52"/>
        <v>0</v>
      </c>
      <c r="S169" s="705">
        <v>1</v>
      </c>
      <c r="T169" s="706">
        <f>(S170*T170)+(S171*T171)+(S172*T172)+(S173*T173)+(S174*T174)+(S175*T175)+(S176*T176)+(S177*T177)+(S178*T178)+(S179*T179)</f>
        <v>0</v>
      </c>
      <c r="U169" s="665">
        <f t="shared" ref="U169:U179" si="53">S169*T169*(1+MGKZ)*(1+Gewinn)*(1+Sicherheit)</f>
        <v>0</v>
      </c>
      <c r="V169" s="643">
        <f t="shared" ref="V169:V179" si="54">R169*Fertigung</f>
        <v>0</v>
      </c>
      <c r="W169" s="50">
        <f t="shared" ref="W169:W179" si="55">L169*$E$6+M169*$M$6+N169*$M$7+O169*$M$8+P169*$E$7+Q169*$M$9+U169+V169</f>
        <v>0</v>
      </c>
      <c r="X169" s="442"/>
      <c r="Y169" s="442"/>
      <c r="Z169" s="442"/>
      <c r="AA169" s="442"/>
      <c r="AB169" s="442"/>
      <c r="AC169" s="442"/>
      <c r="AD169" s="442"/>
      <c r="AE169" s="442"/>
      <c r="AF169" s="442"/>
      <c r="AG169" s="442"/>
      <c r="AH169" s="442"/>
      <c r="AI169" s="442"/>
      <c r="AJ169" s="442"/>
      <c r="AK169" s="442"/>
      <c r="AL169" s="442"/>
      <c r="AM169" s="442"/>
      <c r="AN169" s="442"/>
      <c r="AO169" s="442"/>
      <c r="AP169" s="442"/>
      <c r="AQ169" s="442"/>
      <c r="AR169" s="442"/>
      <c r="AS169" s="442"/>
      <c r="AT169" s="442"/>
      <c r="AU169" s="442"/>
      <c r="AV169" s="442"/>
      <c r="AW169" s="442"/>
      <c r="AX169" s="442"/>
      <c r="AY169" s="442"/>
      <c r="AZ169" s="442"/>
    </row>
    <row r="170" spans="2:52" ht="20.100000000000001" hidden="1" customHeight="1" outlineLevel="1">
      <c r="B170" s="433"/>
      <c r="C170" s="1002"/>
      <c r="D170" s="1003"/>
      <c r="E170" s="1003"/>
      <c r="F170" s="1004"/>
      <c r="G170" s="1005"/>
      <c r="H170" s="1006"/>
      <c r="I170" s="1006"/>
      <c r="J170" s="1006"/>
      <c r="K170" s="1007"/>
      <c r="L170" s="715"/>
      <c r="M170" s="715"/>
      <c r="N170" s="715"/>
      <c r="O170" s="715"/>
      <c r="P170" s="715"/>
      <c r="Q170" s="715"/>
      <c r="R170" s="715"/>
      <c r="S170" s="716"/>
      <c r="T170" s="717"/>
      <c r="U170" s="720">
        <f t="shared" si="53"/>
        <v>0</v>
      </c>
      <c r="V170" s="721">
        <f t="shared" si="54"/>
        <v>0</v>
      </c>
      <c r="W170" s="722">
        <f t="shared" si="55"/>
        <v>0</v>
      </c>
      <c r="X170" s="442"/>
      <c r="Y170" s="442"/>
      <c r="Z170" s="442"/>
      <c r="AA170" s="442"/>
      <c r="AB170" s="442"/>
      <c r="AC170" s="442"/>
      <c r="AD170" s="442"/>
      <c r="AE170" s="442"/>
      <c r="AF170" s="442"/>
      <c r="AG170" s="442"/>
      <c r="AH170" s="442"/>
      <c r="AI170" s="442"/>
      <c r="AJ170" s="442"/>
      <c r="AK170" s="442"/>
      <c r="AL170" s="442"/>
      <c r="AM170" s="442"/>
      <c r="AN170" s="442"/>
      <c r="AO170" s="442"/>
      <c r="AP170" s="442"/>
      <c r="AQ170" s="442"/>
      <c r="AR170" s="442"/>
      <c r="AS170" s="442"/>
      <c r="AT170" s="442"/>
      <c r="AU170" s="442"/>
      <c r="AV170" s="442"/>
      <c r="AW170" s="442"/>
      <c r="AX170" s="442"/>
      <c r="AY170" s="442"/>
      <c r="AZ170" s="442"/>
    </row>
    <row r="171" spans="2:52" ht="20.100000000000001" hidden="1" customHeight="1" outlineLevel="1">
      <c r="B171" s="434"/>
      <c r="C171" s="1002"/>
      <c r="D171" s="1003"/>
      <c r="E171" s="1003"/>
      <c r="F171" s="1004"/>
      <c r="G171" s="1005"/>
      <c r="H171" s="1006"/>
      <c r="I171" s="1006"/>
      <c r="J171" s="1006"/>
      <c r="K171" s="1007"/>
      <c r="L171" s="715"/>
      <c r="M171" s="715"/>
      <c r="N171" s="715"/>
      <c r="O171" s="715"/>
      <c r="P171" s="715"/>
      <c r="Q171" s="715"/>
      <c r="R171" s="715"/>
      <c r="S171" s="716"/>
      <c r="T171" s="717"/>
      <c r="U171" s="720">
        <f t="shared" si="53"/>
        <v>0</v>
      </c>
      <c r="V171" s="721">
        <f t="shared" si="54"/>
        <v>0</v>
      </c>
      <c r="W171" s="722">
        <f t="shared" si="55"/>
        <v>0</v>
      </c>
      <c r="X171" s="442"/>
      <c r="Y171" s="442"/>
      <c r="Z171" s="442"/>
      <c r="AA171" s="442"/>
      <c r="AB171" s="442"/>
      <c r="AC171" s="442"/>
      <c r="AD171" s="442"/>
      <c r="AE171" s="442"/>
      <c r="AF171" s="442"/>
      <c r="AG171" s="442"/>
      <c r="AH171" s="442"/>
      <c r="AI171" s="442"/>
      <c r="AJ171" s="442"/>
      <c r="AK171" s="442"/>
      <c r="AL171" s="442"/>
      <c r="AM171" s="442"/>
      <c r="AN171" s="442"/>
      <c r="AO171" s="442"/>
      <c r="AP171" s="442"/>
      <c r="AQ171" s="442"/>
      <c r="AR171" s="442"/>
      <c r="AS171" s="442"/>
      <c r="AT171" s="442"/>
      <c r="AU171" s="442"/>
      <c r="AV171" s="442"/>
      <c r="AW171" s="442"/>
      <c r="AX171" s="442"/>
      <c r="AY171" s="442"/>
      <c r="AZ171" s="442"/>
    </row>
    <row r="172" spans="2:52" ht="20.100000000000001" hidden="1" customHeight="1" outlineLevel="1">
      <c r="B172" s="434"/>
      <c r="C172" s="1002"/>
      <c r="D172" s="1003"/>
      <c r="E172" s="1003"/>
      <c r="F172" s="1004"/>
      <c r="G172" s="1005"/>
      <c r="H172" s="1006"/>
      <c r="I172" s="1006"/>
      <c r="J172" s="1006"/>
      <c r="K172" s="1007"/>
      <c r="L172" s="715"/>
      <c r="M172" s="715"/>
      <c r="N172" s="715"/>
      <c r="O172" s="715"/>
      <c r="P172" s="715"/>
      <c r="Q172" s="715"/>
      <c r="R172" s="715"/>
      <c r="S172" s="716"/>
      <c r="T172" s="717"/>
      <c r="U172" s="720">
        <f t="shared" si="53"/>
        <v>0</v>
      </c>
      <c r="V172" s="721">
        <f t="shared" si="54"/>
        <v>0</v>
      </c>
      <c r="W172" s="722">
        <f t="shared" si="55"/>
        <v>0</v>
      </c>
      <c r="X172" s="442"/>
      <c r="Y172" s="442"/>
      <c r="Z172" s="442"/>
      <c r="AA172" s="442"/>
      <c r="AB172" s="442"/>
      <c r="AC172" s="442"/>
      <c r="AD172" s="442"/>
      <c r="AE172" s="442"/>
      <c r="AF172" s="442"/>
      <c r="AG172" s="442"/>
      <c r="AH172" s="442"/>
      <c r="AI172" s="442"/>
      <c r="AJ172" s="442"/>
      <c r="AK172" s="442"/>
      <c r="AL172" s="442"/>
      <c r="AM172" s="442"/>
      <c r="AN172" s="442"/>
      <c r="AO172" s="442"/>
      <c r="AP172" s="442"/>
      <c r="AQ172" s="442"/>
      <c r="AR172" s="442"/>
      <c r="AS172" s="442"/>
      <c r="AT172" s="442"/>
      <c r="AU172" s="442"/>
      <c r="AV172" s="442"/>
      <c r="AW172" s="442"/>
      <c r="AX172" s="442"/>
      <c r="AY172" s="442"/>
      <c r="AZ172" s="442"/>
    </row>
    <row r="173" spans="2:52" ht="20.100000000000001" hidden="1" customHeight="1" outlineLevel="1">
      <c r="B173" s="434"/>
      <c r="C173" s="1002"/>
      <c r="D173" s="1003"/>
      <c r="E173" s="1003"/>
      <c r="F173" s="1004"/>
      <c r="G173" s="1005"/>
      <c r="H173" s="1006"/>
      <c r="I173" s="1006"/>
      <c r="J173" s="1006"/>
      <c r="K173" s="1007"/>
      <c r="L173" s="715"/>
      <c r="M173" s="715"/>
      <c r="N173" s="715"/>
      <c r="O173" s="715"/>
      <c r="P173" s="715"/>
      <c r="Q173" s="715"/>
      <c r="R173" s="715"/>
      <c r="S173" s="716"/>
      <c r="T173" s="717"/>
      <c r="U173" s="720">
        <f t="shared" si="53"/>
        <v>0</v>
      </c>
      <c r="V173" s="721">
        <f t="shared" si="54"/>
        <v>0</v>
      </c>
      <c r="W173" s="722">
        <f t="shared" si="55"/>
        <v>0</v>
      </c>
      <c r="X173" s="442"/>
      <c r="Y173" s="442"/>
      <c r="Z173" s="442"/>
      <c r="AA173" s="442"/>
      <c r="AB173" s="442"/>
      <c r="AC173" s="442"/>
      <c r="AD173" s="442"/>
      <c r="AE173" s="442"/>
      <c r="AF173" s="442"/>
      <c r="AG173" s="442"/>
      <c r="AH173" s="442"/>
      <c r="AI173" s="442"/>
      <c r="AJ173" s="442"/>
      <c r="AK173" s="442"/>
      <c r="AL173" s="442"/>
      <c r="AM173" s="442"/>
      <c r="AN173" s="442"/>
      <c r="AO173" s="442"/>
      <c r="AP173" s="442"/>
      <c r="AQ173" s="442"/>
      <c r="AR173" s="442"/>
      <c r="AS173" s="442"/>
      <c r="AT173" s="442"/>
      <c r="AU173" s="442"/>
      <c r="AV173" s="442"/>
      <c r="AW173" s="442"/>
      <c r="AX173" s="442"/>
      <c r="AY173" s="442"/>
      <c r="AZ173" s="442"/>
    </row>
    <row r="174" spans="2:52" ht="20.100000000000001" hidden="1" customHeight="1" outlineLevel="1">
      <c r="B174" s="434"/>
      <c r="C174" s="1002"/>
      <c r="D174" s="1003"/>
      <c r="E174" s="1003"/>
      <c r="F174" s="1004"/>
      <c r="G174" s="1005"/>
      <c r="H174" s="1006"/>
      <c r="I174" s="1006"/>
      <c r="J174" s="1006"/>
      <c r="K174" s="1007"/>
      <c r="L174" s="715"/>
      <c r="M174" s="715"/>
      <c r="N174" s="715"/>
      <c r="O174" s="715"/>
      <c r="P174" s="715"/>
      <c r="Q174" s="715"/>
      <c r="R174" s="715"/>
      <c r="S174" s="716"/>
      <c r="T174" s="717"/>
      <c r="U174" s="720">
        <f t="shared" si="53"/>
        <v>0</v>
      </c>
      <c r="V174" s="721">
        <f t="shared" si="54"/>
        <v>0</v>
      </c>
      <c r="W174" s="722">
        <f t="shared" si="55"/>
        <v>0</v>
      </c>
      <c r="X174" s="442"/>
      <c r="Y174" s="442"/>
      <c r="Z174" s="442"/>
      <c r="AA174" s="442"/>
      <c r="AB174" s="442"/>
      <c r="AC174" s="442"/>
      <c r="AD174" s="442"/>
      <c r="AE174" s="442"/>
      <c r="AF174" s="442"/>
      <c r="AG174" s="442"/>
      <c r="AH174" s="442"/>
      <c r="AI174" s="442"/>
      <c r="AJ174" s="442"/>
      <c r="AK174" s="442"/>
      <c r="AL174" s="442"/>
      <c r="AM174" s="442"/>
      <c r="AN174" s="442"/>
      <c r="AO174" s="442"/>
      <c r="AP174" s="442"/>
      <c r="AQ174" s="442"/>
      <c r="AR174" s="442"/>
      <c r="AS174" s="442"/>
      <c r="AT174" s="442"/>
      <c r="AU174" s="442"/>
      <c r="AV174" s="442"/>
      <c r="AW174" s="442"/>
      <c r="AX174" s="442"/>
      <c r="AY174" s="442"/>
      <c r="AZ174" s="442"/>
    </row>
    <row r="175" spans="2:52" ht="20.100000000000001" hidden="1" customHeight="1" outlineLevel="1">
      <c r="B175" s="434"/>
      <c r="C175" s="1002"/>
      <c r="D175" s="1003"/>
      <c r="E175" s="1003"/>
      <c r="F175" s="1004"/>
      <c r="G175" s="1005"/>
      <c r="H175" s="1006"/>
      <c r="I175" s="1006"/>
      <c r="J175" s="1006"/>
      <c r="K175" s="1007"/>
      <c r="L175" s="715"/>
      <c r="M175" s="715"/>
      <c r="N175" s="715"/>
      <c r="O175" s="715"/>
      <c r="P175" s="715"/>
      <c r="Q175" s="715"/>
      <c r="R175" s="715"/>
      <c r="S175" s="716"/>
      <c r="T175" s="717"/>
      <c r="U175" s="720">
        <f t="shared" si="53"/>
        <v>0</v>
      </c>
      <c r="V175" s="721">
        <f t="shared" si="54"/>
        <v>0</v>
      </c>
      <c r="W175" s="722">
        <f t="shared" si="55"/>
        <v>0</v>
      </c>
      <c r="X175" s="442"/>
      <c r="Y175" s="442"/>
      <c r="Z175" s="442"/>
      <c r="AA175" s="442"/>
      <c r="AB175" s="442"/>
      <c r="AC175" s="442"/>
      <c r="AD175" s="442"/>
      <c r="AE175" s="442"/>
      <c r="AF175" s="442"/>
      <c r="AG175" s="442"/>
      <c r="AH175" s="442"/>
      <c r="AI175" s="442"/>
      <c r="AJ175" s="442"/>
      <c r="AK175" s="442"/>
      <c r="AL175" s="442"/>
      <c r="AM175" s="442"/>
      <c r="AN175" s="442"/>
      <c r="AO175" s="442"/>
      <c r="AP175" s="442"/>
      <c r="AQ175" s="442"/>
      <c r="AR175" s="442"/>
      <c r="AS175" s="442"/>
      <c r="AT175" s="442"/>
      <c r="AU175" s="442"/>
      <c r="AV175" s="442"/>
      <c r="AW175" s="442"/>
      <c r="AX175" s="442"/>
      <c r="AY175" s="442"/>
      <c r="AZ175" s="442"/>
    </row>
    <row r="176" spans="2:52" ht="20.100000000000001" hidden="1" customHeight="1" outlineLevel="1">
      <c r="B176" s="434"/>
      <c r="C176" s="1002"/>
      <c r="D176" s="1003"/>
      <c r="E176" s="1003"/>
      <c r="F176" s="1004"/>
      <c r="G176" s="1005"/>
      <c r="H176" s="1006"/>
      <c r="I176" s="1006"/>
      <c r="J176" s="1006"/>
      <c r="K176" s="1007"/>
      <c r="L176" s="715"/>
      <c r="M176" s="715"/>
      <c r="N176" s="715"/>
      <c r="O176" s="715"/>
      <c r="P176" s="715"/>
      <c r="Q176" s="715"/>
      <c r="R176" s="715"/>
      <c r="S176" s="716"/>
      <c r="T176" s="717"/>
      <c r="U176" s="720">
        <f t="shared" si="53"/>
        <v>0</v>
      </c>
      <c r="V176" s="721">
        <f t="shared" si="54"/>
        <v>0</v>
      </c>
      <c r="W176" s="722">
        <f t="shared" si="55"/>
        <v>0</v>
      </c>
      <c r="X176" s="442"/>
      <c r="Y176" s="442"/>
      <c r="Z176" s="442"/>
      <c r="AA176" s="442"/>
      <c r="AB176" s="442"/>
      <c r="AC176" s="442"/>
      <c r="AD176" s="442"/>
      <c r="AE176" s="442"/>
      <c r="AF176" s="442"/>
      <c r="AG176" s="442"/>
      <c r="AH176" s="442"/>
      <c r="AI176" s="442"/>
      <c r="AJ176" s="442"/>
      <c r="AK176" s="442"/>
      <c r="AL176" s="442"/>
      <c r="AM176" s="442"/>
      <c r="AN176" s="442"/>
      <c r="AO176" s="442"/>
      <c r="AP176" s="442"/>
      <c r="AQ176" s="442"/>
      <c r="AR176" s="442"/>
      <c r="AS176" s="442"/>
      <c r="AT176" s="442"/>
      <c r="AU176" s="442"/>
      <c r="AV176" s="442"/>
      <c r="AW176" s="442"/>
      <c r="AX176" s="442"/>
      <c r="AY176" s="442"/>
      <c r="AZ176" s="442"/>
    </row>
    <row r="177" spans="2:52" ht="20.100000000000001" hidden="1" customHeight="1" outlineLevel="1">
      <c r="B177" s="434"/>
      <c r="C177" s="1002"/>
      <c r="D177" s="1003"/>
      <c r="E177" s="1003"/>
      <c r="F177" s="1004"/>
      <c r="G177" s="1005"/>
      <c r="H177" s="1006"/>
      <c r="I177" s="1006"/>
      <c r="J177" s="1006"/>
      <c r="K177" s="1007"/>
      <c r="L177" s="715"/>
      <c r="M177" s="715"/>
      <c r="N177" s="715"/>
      <c r="O177" s="715"/>
      <c r="P177" s="715"/>
      <c r="Q177" s="715"/>
      <c r="R177" s="715"/>
      <c r="S177" s="716"/>
      <c r="T177" s="717"/>
      <c r="U177" s="720">
        <f t="shared" si="53"/>
        <v>0</v>
      </c>
      <c r="V177" s="721">
        <f t="shared" si="54"/>
        <v>0</v>
      </c>
      <c r="W177" s="722">
        <f t="shared" si="55"/>
        <v>0</v>
      </c>
      <c r="X177" s="442"/>
      <c r="Y177" s="442"/>
      <c r="Z177" s="442"/>
      <c r="AA177" s="442"/>
      <c r="AB177" s="442"/>
      <c r="AC177" s="442"/>
      <c r="AD177" s="442"/>
      <c r="AE177" s="442"/>
      <c r="AF177" s="442"/>
      <c r="AG177" s="442"/>
      <c r="AH177" s="442"/>
      <c r="AI177" s="442"/>
      <c r="AJ177" s="442"/>
      <c r="AK177" s="442"/>
      <c r="AL177" s="442"/>
      <c r="AM177" s="442"/>
      <c r="AN177" s="442"/>
      <c r="AO177" s="442"/>
      <c r="AP177" s="442"/>
      <c r="AQ177" s="442"/>
      <c r="AR177" s="442"/>
      <c r="AS177" s="442"/>
      <c r="AT177" s="442"/>
      <c r="AU177" s="442"/>
      <c r="AV177" s="442"/>
      <c r="AW177" s="442"/>
      <c r="AX177" s="442"/>
      <c r="AY177" s="442"/>
      <c r="AZ177" s="442"/>
    </row>
    <row r="178" spans="2:52" ht="20.100000000000001" hidden="1" customHeight="1" outlineLevel="1">
      <c r="B178" s="434"/>
      <c r="C178" s="1002"/>
      <c r="D178" s="1003"/>
      <c r="E178" s="1003"/>
      <c r="F178" s="1004"/>
      <c r="G178" s="1005"/>
      <c r="H178" s="1006"/>
      <c r="I178" s="1006"/>
      <c r="J178" s="1006"/>
      <c r="K178" s="1007"/>
      <c r="L178" s="715"/>
      <c r="M178" s="715"/>
      <c r="N178" s="715"/>
      <c r="O178" s="715"/>
      <c r="P178" s="715"/>
      <c r="Q178" s="715"/>
      <c r="R178" s="715"/>
      <c r="S178" s="716"/>
      <c r="T178" s="717"/>
      <c r="U178" s="720">
        <f t="shared" si="53"/>
        <v>0</v>
      </c>
      <c r="V178" s="721">
        <f t="shared" si="54"/>
        <v>0</v>
      </c>
      <c r="W178" s="722">
        <f t="shared" si="55"/>
        <v>0</v>
      </c>
      <c r="X178" s="442"/>
      <c r="Y178" s="442"/>
      <c r="Z178" s="442"/>
      <c r="AA178" s="442"/>
      <c r="AB178" s="442"/>
      <c r="AC178" s="442"/>
      <c r="AD178" s="442"/>
      <c r="AE178" s="442"/>
      <c r="AF178" s="442"/>
      <c r="AG178" s="442"/>
      <c r="AH178" s="442"/>
      <c r="AI178" s="442"/>
      <c r="AJ178" s="442"/>
      <c r="AK178" s="442"/>
      <c r="AL178" s="442"/>
      <c r="AM178" s="442"/>
      <c r="AN178" s="442"/>
      <c r="AO178" s="442"/>
      <c r="AP178" s="442"/>
      <c r="AQ178" s="442"/>
      <c r="AR178" s="442"/>
      <c r="AS178" s="442"/>
      <c r="AT178" s="442"/>
      <c r="AU178" s="442"/>
      <c r="AV178" s="442"/>
      <c r="AW178" s="442"/>
      <c r="AX178" s="442"/>
      <c r="AY178" s="442"/>
      <c r="AZ178" s="442"/>
    </row>
    <row r="179" spans="2:52" ht="20.100000000000001" hidden="1" customHeight="1" outlineLevel="1">
      <c r="B179" s="434"/>
      <c r="C179" s="1002"/>
      <c r="D179" s="1003"/>
      <c r="E179" s="1003"/>
      <c r="F179" s="1004"/>
      <c r="G179" s="1005"/>
      <c r="H179" s="1006"/>
      <c r="I179" s="1006"/>
      <c r="J179" s="1006"/>
      <c r="K179" s="1007"/>
      <c r="L179" s="715"/>
      <c r="M179" s="715"/>
      <c r="N179" s="715"/>
      <c r="O179" s="715"/>
      <c r="P179" s="715"/>
      <c r="Q179" s="715"/>
      <c r="R179" s="715"/>
      <c r="S179" s="716"/>
      <c r="T179" s="717"/>
      <c r="U179" s="720">
        <f t="shared" si="53"/>
        <v>0</v>
      </c>
      <c r="V179" s="721">
        <f t="shared" si="54"/>
        <v>0</v>
      </c>
      <c r="W179" s="722">
        <f t="shared" si="55"/>
        <v>0</v>
      </c>
      <c r="X179" s="442"/>
      <c r="Y179" s="442"/>
      <c r="Z179" s="442"/>
      <c r="AA179" s="442"/>
      <c r="AB179" s="442"/>
      <c r="AC179" s="442"/>
      <c r="AD179" s="442"/>
      <c r="AE179" s="442"/>
      <c r="AF179" s="442"/>
      <c r="AG179" s="442"/>
      <c r="AH179" s="442"/>
      <c r="AI179" s="442"/>
      <c r="AJ179" s="442"/>
      <c r="AK179" s="442"/>
      <c r="AL179" s="442"/>
      <c r="AM179" s="442"/>
      <c r="AN179" s="442"/>
      <c r="AO179" s="442"/>
      <c r="AP179" s="442"/>
      <c r="AQ179" s="442"/>
      <c r="AR179" s="442"/>
      <c r="AS179" s="442"/>
      <c r="AT179" s="442"/>
      <c r="AU179" s="442"/>
      <c r="AV179" s="442"/>
      <c r="AW179" s="442"/>
      <c r="AX179" s="442"/>
      <c r="AY179" s="442"/>
      <c r="AZ179" s="442"/>
    </row>
    <row r="180" spans="2:52" s="19" customFormat="1" ht="9.9499999999999993" hidden="1" customHeight="1" outlineLevel="1">
      <c r="B180" s="435"/>
      <c r="C180" s="437"/>
      <c r="D180" s="437"/>
      <c r="E180" s="437"/>
      <c r="F180" s="437"/>
      <c r="G180" s="666"/>
      <c r="H180" s="666"/>
      <c r="I180" s="666"/>
      <c r="J180" s="666"/>
      <c r="K180" s="666"/>
      <c r="L180" s="438"/>
      <c r="M180" s="438"/>
      <c r="N180" s="438"/>
      <c r="O180" s="438"/>
      <c r="P180" s="438"/>
      <c r="Q180" s="438"/>
      <c r="R180" s="438"/>
      <c r="S180" s="438"/>
      <c r="T180" s="439"/>
      <c r="U180" s="439"/>
      <c r="V180" s="439"/>
      <c r="W180" s="667"/>
      <c r="X180" s="668"/>
      <c r="Y180" s="668"/>
      <c r="Z180" s="668"/>
      <c r="AA180" s="668"/>
      <c r="AB180" s="668"/>
      <c r="AC180" s="668"/>
      <c r="AD180" s="668"/>
      <c r="AE180" s="668"/>
      <c r="AF180" s="668"/>
      <c r="AG180" s="668"/>
      <c r="AH180" s="668"/>
      <c r="AI180" s="668"/>
      <c r="AJ180" s="668"/>
      <c r="AK180" s="668"/>
      <c r="AL180" s="668"/>
      <c r="AM180" s="668"/>
      <c r="AN180" s="668"/>
      <c r="AO180" s="668"/>
      <c r="AP180" s="668"/>
      <c r="AQ180" s="668"/>
      <c r="AR180" s="668"/>
      <c r="AS180" s="668"/>
      <c r="AT180" s="668"/>
      <c r="AU180" s="668"/>
      <c r="AV180" s="668"/>
      <c r="AW180" s="668"/>
      <c r="AX180" s="668"/>
      <c r="AY180" s="668"/>
      <c r="AZ180" s="668"/>
    </row>
    <row r="181" spans="2:52" ht="20.100000000000001" customHeight="1" collapsed="1">
      <c r="B181" s="32">
        <f>B169+1</f>
        <v>15</v>
      </c>
      <c r="C181" s="1013"/>
      <c r="D181" s="1014"/>
      <c r="E181" s="1014"/>
      <c r="F181" s="1015"/>
      <c r="G181" s="1016"/>
      <c r="H181" s="1017"/>
      <c r="I181" s="1017"/>
      <c r="J181" s="1017"/>
      <c r="K181" s="1018"/>
      <c r="L181" s="701">
        <f t="shared" ref="L181:R181" si="56">SUM(L182:L191)</f>
        <v>0</v>
      </c>
      <c r="M181" s="702">
        <f t="shared" si="56"/>
        <v>0</v>
      </c>
      <c r="N181" s="703">
        <f t="shared" si="56"/>
        <v>0</v>
      </c>
      <c r="O181" s="703">
        <f t="shared" si="56"/>
        <v>0</v>
      </c>
      <c r="P181" s="702">
        <f t="shared" si="56"/>
        <v>0</v>
      </c>
      <c r="Q181" s="704">
        <f t="shared" si="56"/>
        <v>0</v>
      </c>
      <c r="R181" s="701">
        <f t="shared" si="56"/>
        <v>0</v>
      </c>
      <c r="S181" s="705">
        <v>1</v>
      </c>
      <c r="T181" s="706">
        <f>(S182*T182)+(S183*T183)+(S184*T184)+(S185*T185)+(S186*T186)+(S187*T187)+(S188*T188)+(S189*T189)+(S190*T190)+(S191*T191)</f>
        <v>0</v>
      </c>
      <c r="U181" s="665">
        <f t="shared" ref="U181:U191" si="57">S181*T181*(1+MGKZ)*(1+Gewinn)*(1+Sicherheit)</f>
        <v>0</v>
      </c>
      <c r="V181" s="643">
        <f t="shared" ref="V181:V191" si="58">R181*Fertigung</f>
        <v>0</v>
      </c>
      <c r="W181" s="50">
        <f t="shared" ref="W181:W191" si="59">L181*$E$6+M181*$M$6+N181*$M$7+O181*$M$8+P181*$E$7+Q181*$M$9+U181+V181</f>
        <v>0</v>
      </c>
      <c r="X181" s="442"/>
      <c r="Y181" s="442"/>
      <c r="Z181" s="442"/>
      <c r="AA181" s="442"/>
      <c r="AB181" s="442"/>
      <c r="AC181" s="442"/>
      <c r="AD181" s="442"/>
      <c r="AE181" s="442"/>
      <c r="AF181" s="442"/>
      <c r="AG181" s="442"/>
      <c r="AH181" s="442"/>
      <c r="AI181" s="442"/>
      <c r="AJ181" s="442"/>
      <c r="AK181" s="442"/>
      <c r="AL181" s="442"/>
      <c r="AM181" s="442"/>
      <c r="AN181" s="442"/>
      <c r="AO181" s="442"/>
      <c r="AP181" s="442"/>
      <c r="AQ181" s="442"/>
      <c r="AR181" s="442"/>
      <c r="AS181" s="442"/>
      <c r="AT181" s="442"/>
      <c r="AU181" s="442"/>
      <c r="AV181" s="442"/>
      <c r="AW181" s="442"/>
      <c r="AX181" s="442"/>
      <c r="AY181" s="442"/>
      <c r="AZ181" s="442"/>
    </row>
    <row r="182" spans="2:52" ht="20.100000000000001" hidden="1" customHeight="1" outlineLevel="1">
      <c r="B182" s="433"/>
      <c r="C182" s="1002"/>
      <c r="D182" s="1003"/>
      <c r="E182" s="1003"/>
      <c r="F182" s="1004"/>
      <c r="G182" s="1005"/>
      <c r="H182" s="1006"/>
      <c r="I182" s="1006"/>
      <c r="J182" s="1006"/>
      <c r="K182" s="1007"/>
      <c r="L182" s="715"/>
      <c r="M182" s="715"/>
      <c r="N182" s="715"/>
      <c r="O182" s="715"/>
      <c r="P182" s="715"/>
      <c r="Q182" s="715"/>
      <c r="R182" s="715"/>
      <c r="S182" s="716"/>
      <c r="T182" s="717"/>
      <c r="U182" s="720">
        <f t="shared" si="57"/>
        <v>0</v>
      </c>
      <c r="V182" s="721">
        <f t="shared" si="58"/>
        <v>0</v>
      </c>
      <c r="W182" s="722">
        <f t="shared" si="59"/>
        <v>0</v>
      </c>
      <c r="X182" s="442"/>
      <c r="Y182" s="442"/>
      <c r="Z182" s="442"/>
      <c r="AA182" s="442"/>
      <c r="AB182" s="442"/>
      <c r="AC182" s="442"/>
      <c r="AD182" s="442"/>
      <c r="AE182" s="442"/>
      <c r="AF182" s="442"/>
      <c r="AG182" s="442"/>
      <c r="AH182" s="442"/>
      <c r="AI182" s="442"/>
      <c r="AJ182" s="442"/>
      <c r="AK182" s="442"/>
      <c r="AL182" s="442"/>
      <c r="AM182" s="442"/>
      <c r="AN182" s="442"/>
      <c r="AO182" s="442"/>
      <c r="AP182" s="442"/>
      <c r="AQ182" s="442"/>
      <c r="AR182" s="442"/>
      <c r="AS182" s="442"/>
      <c r="AT182" s="442"/>
      <c r="AU182" s="442"/>
      <c r="AV182" s="442"/>
      <c r="AW182" s="442"/>
      <c r="AX182" s="442"/>
      <c r="AY182" s="442"/>
      <c r="AZ182" s="442"/>
    </row>
    <row r="183" spans="2:52" ht="20.100000000000001" hidden="1" customHeight="1" outlineLevel="1">
      <c r="B183" s="434"/>
      <c r="C183" s="1002"/>
      <c r="D183" s="1003"/>
      <c r="E183" s="1003"/>
      <c r="F183" s="1004"/>
      <c r="G183" s="1005"/>
      <c r="H183" s="1006"/>
      <c r="I183" s="1006"/>
      <c r="J183" s="1006"/>
      <c r="K183" s="1007"/>
      <c r="L183" s="715"/>
      <c r="M183" s="715"/>
      <c r="N183" s="715"/>
      <c r="O183" s="715"/>
      <c r="P183" s="715"/>
      <c r="Q183" s="715"/>
      <c r="R183" s="715"/>
      <c r="S183" s="716"/>
      <c r="T183" s="717"/>
      <c r="U183" s="720">
        <f t="shared" si="57"/>
        <v>0</v>
      </c>
      <c r="V183" s="721">
        <f t="shared" si="58"/>
        <v>0</v>
      </c>
      <c r="W183" s="722">
        <f t="shared" si="59"/>
        <v>0</v>
      </c>
      <c r="X183" s="442"/>
      <c r="Y183" s="442"/>
      <c r="Z183" s="442"/>
      <c r="AA183" s="442"/>
      <c r="AB183" s="442"/>
      <c r="AC183" s="442"/>
      <c r="AD183" s="442"/>
      <c r="AE183" s="442"/>
      <c r="AF183" s="442"/>
      <c r="AG183" s="442"/>
      <c r="AH183" s="442"/>
      <c r="AI183" s="442"/>
      <c r="AJ183" s="442"/>
      <c r="AK183" s="442"/>
      <c r="AL183" s="442"/>
      <c r="AM183" s="442"/>
      <c r="AN183" s="442"/>
      <c r="AO183" s="442"/>
      <c r="AP183" s="442"/>
      <c r="AQ183" s="442"/>
      <c r="AR183" s="442"/>
      <c r="AS183" s="442"/>
      <c r="AT183" s="442"/>
      <c r="AU183" s="442"/>
      <c r="AV183" s="442"/>
      <c r="AW183" s="442"/>
      <c r="AX183" s="442"/>
      <c r="AY183" s="442"/>
      <c r="AZ183" s="442"/>
    </row>
    <row r="184" spans="2:52" ht="20.100000000000001" hidden="1" customHeight="1" outlineLevel="1">
      <c r="B184" s="434"/>
      <c r="C184" s="1002"/>
      <c r="D184" s="1003"/>
      <c r="E184" s="1003"/>
      <c r="F184" s="1004"/>
      <c r="G184" s="1005"/>
      <c r="H184" s="1006"/>
      <c r="I184" s="1006"/>
      <c r="J184" s="1006"/>
      <c r="K184" s="1007"/>
      <c r="L184" s="715"/>
      <c r="M184" s="715"/>
      <c r="N184" s="715"/>
      <c r="O184" s="715"/>
      <c r="P184" s="715"/>
      <c r="Q184" s="715"/>
      <c r="R184" s="715"/>
      <c r="S184" s="716"/>
      <c r="T184" s="717"/>
      <c r="U184" s="720">
        <f t="shared" si="57"/>
        <v>0</v>
      </c>
      <c r="V184" s="721">
        <f t="shared" si="58"/>
        <v>0</v>
      </c>
      <c r="W184" s="722">
        <f t="shared" si="59"/>
        <v>0</v>
      </c>
      <c r="X184" s="442"/>
      <c r="Y184" s="442"/>
      <c r="Z184" s="442"/>
      <c r="AA184" s="442"/>
      <c r="AB184" s="442"/>
      <c r="AC184" s="442"/>
      <c r="AD184" s="442"/>
      <c r="AE184" s="442"/>
      <c r="AF184" s="442"/>
      <c r="AG184" s="442"/>
      <c r="AH184" s="442"/>
      <c r="AI184" s="442"/>
      <c r="AJ184" s="442"/>
      <c r="AK184" s="442"/>
      <c r="AL184" s="442"/>
      <c r="AM184" s="442"/>
      <c r="AN184" s="442"/>
      <c r="AO184" s="442"/>
      <c r="AP184" s="442"/>
      <c r="AQ184" s="442"/>
      <c r="AR184" s="442"/>
      <c r="AS184" s="442"/>
      <c r="AT184" s="442"/>
      <c r="AU184" s="442"/>
      <c r="AV184" s="442"/>
      <c r="AW184" s="442"/>
      <c r="AX184" s="442"/>
      <c r="AY184" s="442"/>
      <c r="AZ184" s="442"/>
    </row>
    <row r="185" spans="2:52" ht="20.100000000000001" hidden="1" customHeight="1" outlineLevel="1">
      <c r="B185" s="434"/>
      <c r="C185" s="1002"/>
      <c r="D185" s="1003"/>
      <c r="E185" s="1003"/>
      <c r="F185" s="1004"/>
      <c r="G185" s="1005"/>
      <c r="H185" s="1006"/>
      <c r="I185" s="1006"/>
      <c r="J185" s="1006"/>
      <c r="K185" s="1007"/>
      <c r="L185" s="715"/>
      <c r="M185" s="715"/>
      <c r="N185" s="715"/>
      <c r="O185" s="715"/>
      <c r="P185" s="715"/>
      <c r="Q185" s="715"/>
      <c r="R185" s="715"/>
      <c r="S185" s="716"/>
      <c r="T185" s="717"/>
      <c r="U185" s="720">
        <f t="shared" si="57"/>
        <v>0</v>
      </c>
      <c r="V185" s="721">
        <f t="shared" si="58"/>
        <v>0</v>
      </c>
      <c r="W185" s="722">
        <f t="shared" si="59"/>
        <v>0</v>
      </c>
      <c r="X185" s="442"/>
      <c r="Y185" s="442"/>
      <c r="Z185" s="442"/>
      <c r="AA185" s="442"/>
      <c r="AB185" s="442"/>
      <c r="AC185" s="442"/>
      <c r="AD185" s="442"/>
      <c r="AE185" s="442"/>
      <c r="AF185" s="442"/>
      <c r="AG185" s="442"/>
      <c r="AH185" s="442"/>
      <c r="AI185" s="442"/>
      <c r="AJ185" s="442"/>
      <c r="AK185" s="442"/>
      <c r="AL185" s="442"/>
      <c r="AM185" s="442"/>
      <c r="AN185" s="442"/>
      <c r="AO185" s="442"/>
      <c r="AP185" s="442"/>
      <c r="AQ185" s="442"/>
      <c r="AR185" s="442"/>
      <c r="AS185" s="442"/>
      <c r="AT185" s="442"/>
      <c r="AU185" s="442"/>
      <c r="AV185" s="442"/>
      <c r="AW185" s="442"/>
      <c r="AX185" s="442"/>
      <c r="AY185" s="442"/>
      <c r="AZ185" s="442"/>
    </row>
    <row r="186" spans="2:52" ht="20.100000000000001" hidden="1" customHeight="1" outlineLevel="1">
      <c r="B186" s="434"/>
      <c r="C186" s="1002"/>
      <c r="D186" s="1003"/>
      <c r="E186" s="1003"/>
      <c r="F186" s="1004"/>
      <c r="G186" s="1005"/>
      <c r="H186" s="1006"/>
      <c r="I186" s="1006"/>
      <c r="J186" s="1006"/>
      <c r="K186" s="1007"/>
      <c r="L186" s="715"/>
      <c r="M186" s="715"/>
      <c r="N186" s="715"/>
      <c r="O186" s="715"/>
      <c r="P186" s="715"/>
      <c r="Q186" s="715"/>
      <c r="R186" s="715"/>
      <c r="S186" s="716"/>
      <c r="T186" s="717"/>
      <c r="U186" s="720">
        <f t="shared" si="57"/>
        <v>0</v>
      </c>
      <c r="V186" s="721">
        <f t="shared" si="58"/>
        <v>0</v>
      </c>
      <c r="W186" s="722">
        <f t="shared" si="59"/>
        <v>0</v>
      </c>
      <c r="X186" s="442"/>
      <c r="Y186" s="442"/>
      <c r="Z186" s="442"/>
      <c r="AA186" s="442"/>
      <c r="AB186" s="442"/>
      <c r="AC186" s="442"/>
      <c r="AD186" s="442"/>
      <c r="AE186" s="442"/>
      <c r="AF186" s="442"/>
      <c r="AG186" s="442"/>
      <c r="AH186" s="442"/>
      <c r="AI186" s="442"/>
      <c r="AJ186" s="442"/>
      <c r="AK186" s="442"/>
      <c r="AL186" s="442"/>
      <c r="AM186" s="442"/>
      <c r="AN186" s="442"/>
      <c r="AO186" s="442"/>
      <c r="AP186" s="442"/>
      <c r="AQ186" s="442"/>
      <c r="AR186" s="442"/>
      <c r="AS186" s="442"/>
      <c r="AT186" s="442"/>
      <c r="AU186" s="442"/>
      <c r="AV186" s="442"/>
      <c r="AW186" s="442"/>
      <c r="AX186" s="442"/>
      <c r="AY186" s="442"/>
      <c r="AZ186" s="442"/>
    </row>
    <row r="187" spans="2:52" ht="20.100000000000001" hidden="1" customHeight="1" outlineLevel="1">
      <c r="B187" s="434"/>
      <c r="C187" s="1002"/>
      <c r="D187" s="1003"/>
      <c r="E187" s="1003"/>
      <c r="F187" s="1004"/>
      <c r="G187" s="1005"/>
      <c r="H187" s="1006"/>
      <c r="I187" s="1006"/>
      <c r="J187" s="1006"/>
      <c r="K187" s="1007"/>
      <c r="L187" s="715"/>
      <c r="M187" s="715"/>
      <c r="N187" s="715"/>
      <c r="O187" s="715"/>
      <c r="P187" s="715"/>
      <c r="Q187" s="715"/>
      <c r="R187" s="715"/>
      <c r="S187" s="716"/>
      <c r="T187" s="717"/>
      <c r="U187" s="720">
        <f t="shared" si="57"/>
        <v>0</v>
      </c>
      <c r="V187" s="721">
        <f t="shared" si="58"/>
        <v>0</v>
      </c>
      <c r="W187" s="722">
        <f t="shared" si="59"/>
        <v>0</v>
      </c>
      <c r="X187" s="442"/>
      <c r="Y187" s="442"/>
      <c r="Z187" s="442"/>
      <c r="AA187" s="442"/>
      <c r="AB187" s="442"/>
      <c r="AC187" s="442"/>
      <c r="AD187" s="442"/>
      <c r="AE187" s="442"/>
      <c r="AF187" s="442"/>
      <c r="AG187" s="442"/>
      <c r="AH187" s="442"/>
      <c r="AI187" s="442"/>
      <c r="AJ187" s="442"/>
      <c r="AK187" s="442"/>
      <c r="AL187" s="442"/>
      <c r="AM187" s="442"/>
      <c r="AN187" s="442"/>
      <c r="AO187" s="442"/>
      <c r="AP187" s="442"/>
      <c r="AQ187" s="442"/>
      <c r="AR187" s="442"/>
      <c r="AS187" s="442"/>
      <c r="AT187" s="442"/>
      <c r="AU187" s="442"/>
      <c r="AV187" s="442"/>
      <c r="AW187" s="442"/>
      <c r="AX187" s="442"/>
      <c r="AY187" s="442"/>
      <c r="AZ187" s="442"/>
    </row>
    <row r="188" spans="2:52" ht="20.100000000000001" hidden="1" customHeight="1" outlineLevel="1">
      <c r="B188" s="434"/>
      <c r="C188" s="1002"/>
      <c r="D188" s="1003"/>
      <c r="E188" s="1003"/>
      <c r="F188" s="1004"/>
      <c r="G188" s="1005"/>
      <c r="H188" s="1006"/>
      <c r="I188" s="1006"/>
      <c r="J188" s="1006"/>
      <c r="K188" s="1007"/>
      <c r="L188" s="715"/>
      <c r="M188" s="715"/>
      <c r="N188" s="715"/>
      <c r="O188" s="715"/>
      <c r="P188" s="715"/>
      <c r="Q188" s="715"/>
      <c r="R188" s="715"/>
      <c r="S188" s="716"/>
      <c r="T188" s="717"/>
      <c r="U188" s="720">
        <f t="shared" si="57"/>
        <v>0</v>
      </c>
      <c r="V188" s="721">
        <f t="shared" si="58"/>
        <v>0</v>
      </c>
      <c r="W188" s="722">
        <f t="shared" si="59"/>
        <v>0</v>
      </c>
      <c r="X188" s="442"/>
      <c r="Y188" s="442"/>
      <c r="Z188" s="442"/>
      <c r="AA188" s="442"/>
      <c r="AB188" s="442"/>
      <c r="AC188" s="442"/>
      <c r="AD188" s="442"/>
      <c r="AE188" s="442"/>
      <c r="AF188" s="442"/>
      <c r="AG188" s="442"/>
      <c r="AH188" s="442"/>
      <c r="AI188" s="442"/>
      <c r="AJ188" s="442"/>
      <c r="AK188" s="442"/>
      <c r="AL188" s="442"/>
      <c r="AM188" s="442"/>
      <c r="AN188" s="442"/>
      <c r="AO188" s="442"/>
      <c r="AP188" s="442"/>
      <c r="AQ188" s="442"/>
      <c r="AR188" s="442"/>
      <c r="AS188" s="442"/>
      <c r="AT188" s="442"/>
      <c r="AU188" s="442"/>
      <c r="AV188" s="442"/>
      <c r="AW188" s="442"/>
      <c r="AX188" s="442"/>
      <c r="AY188" s="442"/>
      <c r="AZ188" s="442"/>
    </row>
    <row r="189" spans="2:52" ht="20.100000000000001" hidden="1" customHeight="1" outlineLevel="1">
      <c r="B189" s="434"/>
      <c r="C189" s="1002"/>
      <c r="D189" s="1003"/>
      <c r="E189" s="1003"/>
      <c r="F189" s="1004"/>
      <c r="G189" s="1005"/>
      <c r="H189" s="1006"/>
      <c r="I189" s="1006"/>
      <c r="J189" s="1006"/>
      <c r="K189" s="1007"/>
      <c r="L189" s="715"/>
      <c r="M189" s="715"/>
      <c r="N189" s="715"/>
      <c r="O189" s="715"/>
      <c r="P189" s="715"/>
      <c r="Q189" s="715"/>
      <c r="R189" s="715"/>
      <c r="S189" s="716"/>
      <c r="T189" s="717"/>
      <c r="U189" s="720">
        <f t="shared" si="57"/>
        <v>0</v>
      </c>
      <c r="V189" s="721">
        <f t="shared" si="58"/>
        <v>0</v>
      </c>
      <c r="W189" s="722">
        <f t="shared" si="59"/>
        <v>0</v>
      </c>
      <c r="X189" s="442"/>
      <c r="Y189" s="442"/>
      <c r="Z189" s="442"/>
      <c r="AA189" s="442"/>
      <c r="AB189" s="442"/>
      <c r="AC189" s="442"/>
      <c r="AD189" s="442"/>
      <c r="AE189" s="442"/>
      <c r="AF189" s="442"/>
      <c r="AG189" s="442"/>
      <c r="AH189" s="442"/>
      <c r="AI189" s="442"/>
      <c r="AJ189" s="442"/>
      <c r="AK189" s="442"/>
      <c r="AL189" s="442"/>
      <c r="AM189" s="442"/>
      <c r="AN189" s="442"/>
      <c r="AO189" s="442"/>
      <c r="AP189" s="442"/>
      <c r="AQ189" s="442"/>
      <c r="AR189" s="442"/>
      <c r="AS189" s="442"/>
      <c r="AT189" s="442"/>
      <c r="AU189" s="442"/>
      <c r="AV189" s="442"/>
      <c r="AW189" s="442"/>
      <c r="AX189" s="442"/>
      <c r="AY189" s="442"/>
      <c r="AZ189" s="442"/>
    </row>
    <row r="190" spans="2:52" ht="20.100000000000001" hidden="1" customHeight="1" outlineLevel="1">
      <c r="B190" s="434"/>
      <c r="C190" s="1002"/>
      <c r="D190" s="1003"/>
      <c r="E190" s="1003"/>
      <c r="F190" s="1004"/>
      <c r="G190" s="1005"/>
      <c r="H190" s="1006"/>
      <c r="I190" s="1006"/>
      <c r="J190" s="1006"/>
      <c r="K190" s="1007"/>
      <c r="L190" s="715"/>
      <c r="M190" s="715"/>
      <c r="N190" s="715"/>
      <c r="O190" s="715"/>
      <c r="P190" s="715"/>
      <c r="Q190" s="715"/>
      <c r="R190" s="715"/>
      <c r="S190" s="716"/>
      <c r="T190" s="717"/>
      <c r="U190" s="720">
        <f t="shared" si="57"/>
        <v>0</v>
      </c>
      <c r="V190" s="721">
        <f t="shared" si="58"/>
        <v>0</v>
      </c>
      <c r="W190" s="722">
        <f t="shared" si="59"/>
        <v>0</v>
      </c>
      <c r="X190" s="442"/>
      <c r="Y190" s="442"/>
      <c r="Z190" s="442"/>
      <c r="AA190" s="442"/>
      <c r="AB190" s="442"/>
      <c r="AC190" s="442"/>
      <c r="AD190" s="442"/>
      <c r="AE190" s="442"/>
      <c r="AF190" s="442"/>
      <c r="AG190" s="442"/>
      <c r="AH190" s="442"/>
      <c r="AI190" s="442"/>
      <c r="AJ190" s="442"/>
      <c r="AK190" s="442"/>
      <c r="AL190" s="442"/>
      <c r="AM190" s="442"/>
      <c r="AN190" s="442"/>
      <c r="AO190" s="442"/>
      <c r="AP190" s="442"/>
      <c r="AQ190" s="442"/>
      <c r="AR190" s="442"/>
      <c r="AS190" s="442"/>
      <c r="AT190" s="442"/>
      <c r="AU190" s="442"/>
      <c r="AV190" s="442"/>
      <c r="AW190" s="442"/>
      <c r="AX190" s="442"/>
      <c r="AY190" s="442"/>
      <c r="AZ190" s="442"/>
    </row>
    <row r="191" spans="2:52" ht="20.100000000000001" hidden="1" customHeight="1" outlineLevel="1">
      <c r="B191" s="434"/>
      <c r="C191" s="1002"/>
      <c r="D191" s="1003"/>
      <c r="E191" s="1003"/>
      <c r="F191" s="1004"/>
      <c r="G191" s="1005"/>
      <c r="H191" s="1006"/>
      <c r="I191" s="1006"/>
      <c r="J191" s="1006"/>
      <c r="K191" s="1007"/>
      <c r="L191" s="715"/>
      <c r="M191" s="715"/>
      <c r="N191" s="715"/>
      <c r="O191" s="715"/>
      <c r="P191" s="715"/>
      <c r="Q191" s="715"/>
      <c r="R191" s="715"/>
      <c r="S191" s="716"/>
      <c r="T191" s="717"/>
      <c r="U191" s="720">
        <f t="shared" si="57"/>
        <v>0</v>
      </c>
      <c r="V191" s="721">
        <f t="shared" si="58"/>
        <v>0</v>
      </c>
      <c r="W191" s="722">
        <f t="shared" si="59"/>
        <v>0</v>
      </c>
      <c r="X191" s="442"/>
      <c r="Y191" s="442"/>
      <c r="Z191" s="442"/>
      <c r="AA191" s="442"/>
      <c r="AB191" s="442"/>
      <c r="AC191" s="442"/>
      <c r="AD191" s="442"/>
      <c r="AE191" s="442"/>
      <c r="AF191" s="442"/>
      <c r="AG191" s="442"/>
      <c r="AH191" s="442"/>
      <c r="AI191" s="442"/>
      <c r="AJ191" s="442"/>
      <c r="AK191" s="442"/>
      <c r="AL191" s="442"/>
      <c r="AM191" s="442"/>
      <c r="AN191" s="442"/>
      <c r="AO191" s="442"/>
      <c r="AP191" s="442"/>
      <c r="AQ191" s="442"/>
      <c r="AR191" s="442"/>
      <c r="AS191" s="442"/>
      <c r="AT191" s="442"/>
      <c r="AU191" s="442"/>
      <c r="AV191" s="442"/>
      <c r="AW191" s="442"/>
      <c r="AX191" s="442"/>
      <c r="AY191" s="442"/>
      <c r="AZ191" s="442"/>
    </row>
    <row r="192" spans="2:52" s="19" customFormat="1" ht="9.9499999999999993" hidden="1" customHeight="1" outlineLevel="1">
      <c r="B192" s="435"/>
      <c r="C192" s="437"/>
      <c r="D192" s="437"/>
      <c r="E192" s="437"/>
      <c r="F192" s="437"/>
      <c r="G192" s="666"/>
      <c r="H192" s="666"/>
      <c r="I192" s="666"/>
      <c r="J192" s="666"/>
      <c r="K192" s="666"/>
      <c r="L192" s="438"/>
      <c r="M192" s="438"/>
      <c r="N192" s="438"/>
      <c r="O192" s="438"/>
      <c r="P192" s="438"/>
      <c r="Q192" s="438"/>
      <c r="R192" s="438"/>
      <c r="S192" s="438"/>
      <c r="T192" s="439"/>
      <c r="U192" s="439"/>
      <c r="V192" s="439"/>
      <c r="W192" s="667"/>
      <c r="X192" s="668"/>
      <c r="Y192" s="668"/>
      <c r="Z192" s="668"/>
      <c r="AA192" s="668"/>
      <c r="AB192" s="668"/>
      <c r="AC192" s="668"/>
      <c r="AD192" s="668"/>
      <c r="AE192" s="668"/>
      <c r="AF192" s="668"/>
      <c r="AG192" s="668"/>
      <c r="AH192" s="668"/>
      <c r="AI192" s="668"/>
      <c r="AJ192" s="668"/>
      <c r="AK192" s="668"/>
      <c r="AL192" s="668"/>
      <c r="AM192" s="668"/>
      <c r="AN192" s="668"/>
      <c r="AO192" s="668"/>
      <c r="AP192" s="668"/>
      <c r="AQ192" s="668"/>
      <c r="AR192" s="668"/>
      <c r="AS192" s="668"/>
      <c r="AT192" s="668"/>
      <c r="AU192" s="668"/>
      <c r="AV192" s="668"/>
      <c r="AW192" s="668"/>
      <c r="AX192" s="668"/>
      <c r="AY192" s="668"/>
      <c r="AZ192" s="668"/>
    </row>
    <row r="193" spans="2:52" ht="20.100000000000001" customHeight="1" collapsed="1">
      <c r="B193" s="32">
        <f>B181+1</f>
        <v>16</v>
      </c>
      <c r="C193" s="1013"/>
      <c r="D193" s="1014"/>
      <c r="E193" s="1014"/>
      <c r="F193" s="1015"/>
      <c r="G193" s="1016"/>
      <c r="H193" s="1017"/>
      <c r="I193" s="1017"/>
      <c r="J193" s="1017"/>
      <c r="K193" s="1018"/>
      <c r="L193" s="701">
        <f t="shared" ref="L193:R193" si="60">SUM(L194:L203)</f>
        <v>0</v>
      </c>
      <c r="M193" s="702">
        <f t="shared" si="60"/>
        <v>0</v>
      </c>
      <c r="N193" s="703">
        <f t="shared" si="60"/>
        <v>0</v>
      </c>
      <c r="O193" s="703">
        <f t="shared" si="60"/>
        <v>0</v>
      </c>
      <c r="P193" s="702">
        <f t="shared" si="60"/>
        <v>0</v>
      </c>
      <c r="Q193" s="704">
        <f t="shared" si="60"/>
        <v>0</v>
      </c>
      <c r="R193" s="701">
        <f t="shared" si="60"/>
        <v>0</v>
      </c>
      <c r="S193" s="705">
        <v>1</v>
      </c>
      <c r="T193" s="706">
        <f>(S194*T194)+(S195*T195)+(S196*T196)+(S197*T197)+(S198*T198)+(S199*T199)+(S200*T200)+(S201*T201)+(S202*T202)+(S203*T203)</f>
        <v>0</v>
      </c>
      <c r="U193" s="665">
        <f t="shared" ref="U193:U203" si="61">S193*T193*(1+MGKZ)*(1+Gewinn)*(1+Sicherheit)</f>
        <v>0</v>
      </c>
      <c r="V193" s="643">
        <f t="shared" ref="V193:V203" si="62">R193*Fertigung</f>
        <v>0</v>
      </c>
      <c r="W193" s="50">
        <f t="shared" ref="W193:W203" si="63">L193*$E$6+M193*$M$6+N193*$M$7+O193*$M$8+P193*$E$7+Q193*$M$9+U193+V193</f>
        <v>0</v>
      </c>
      <c r="X193" s="442"/>
      <c r="Y193" s="442"/>
      <c r="Z193" s="442"/>
      <c r="AA193" s="442"/>
      <c r="AB193" s="442"/>
      <c r="AC193" s="442"/>
      <c r="AD193" s="442"/>
      <c r="AE193" s="442"/>
      <c r="AF193" s="442"/>
      <c r="AG193" s="442"/>
      <c r="AH193" s="442"/>
      <c r="AI193" s="442"/>
      <c r="AJ193" s="442"/>
      <c r="AK193" s="442"/>
      <c r="AL193" s="442"/>
      <c r="AM193" s="442"/>
      <c r="AN193" s="442"/>
      <c r="AO193" s="442"/>
      <c r="AP193" s="442"/>
      <c r="AQ193" s="442"/>
      <c r="AR193" s="442"/>
      <c r="AS193" s="442"/>
      <c r="AT193" s="442"/>
      <c r="AU193" s="442"/>
      <c r="AV193" s="442"/>
      <c r="AW193" s="442"/>
      <c r="AX193" s="442"/>
      <c r="AY193" s="442"/>
      <c r="AZ193" s="442"/>
    </row>
    <row r="194" spans="2:52" ht="20.100000000000001" hidden="1" customHeight="1" outlineLevel="1">
      <c r="B194" s="433"/>
      <c r="C194" s="1002"/>
      <c r="D194" s="1003"/>
      <c r="E194" s="1003"/>
      <c r="F194" s="1004"/>
      <c r="G194" s="1005"/>
      <c r="H194" s="1006"/>
      <c r="I194" s="1006"/>
      <c r="J194" s="1006"/>
      <c r="K194" s="1007"/>
      <c r="L194" s="715"/>
      <c r="M194" s="715"/>
      <c r="N194" s="715"/>
      <c r="O194" s="715"/>
      <c r="P194" s="715"/>
      <c r="Q194" s="715"/>
      <c r="R194" s="715"/>
      <c r="S194" s="716"/>
      <c r="T194" s="717"/>
      <c r="U194" s="720">
        <f t="shared" si="61"/>
        <v>0</v>
      </c>
      <c r="V194" s="721">
        <f t="shared" si="62"/>
        <v>0</v>
      </c>
      <c r="W194" s="722">
        <f t="shared" si="63"/>
        <v>0</v>
      </c>
      <c r="X194" s="442"/>
      <c r="Y194" s="442"/>
      <c r="Z194" s="442"/>
      <c r="AA194" s="442"/>
      <c r="AB194" s="442"/>
      <c r="AC194" s="442"/>
      <c r="AD194" s="442"/>
      <c r="AE194" s="442"/>
      <c r="AF194" s="442"/>
      <c r="AG194" s="442"/>
      <c r="AH194" s="442"/>
      <c r="AI194" s="442"/>
      <c r="AJ194" s="442"/>
      <c r="AK194" s="442"/>
      <c r="AL194" s="442"/>
      <c r="AM194" s="442"/>
      <c r="AN194" s="442"/>
      <c r="AO194" s="442"/>
      <c r="AP194" s="442"/>
      <c r="AQ194" s="442"/>
      <c r="AR194" s="442"/>
      <c r="AS194" s="442"/>
      <c r="AT194" s="442"/>
      <c r="AU194" s="442"/>
      <c r="AV194" s="442"/>
      <c r="AW194" s="442"/>
      <c r="AX194" s="442"/>
      <c r="AY194" s="442"/>
      <c r="AZ194" s="442"/>
    </row>
    <row r="195" spans="2:52" ht="20.100000000000001" hidden="1" customHeight="1" outlineLevel="1">
      <c r="B195" s="434"/>
      <c r="C195" s="1002"/>
      <c r="D195" s="1003"/>
      <c r="E195" s="1003"/>
      <c r="F195" s="1004"/>
      <c r="G195" s="1005"/>
      <c r="H195" s="1006"/>
      <c r="I195" s="1006"/>
      <c r="J195" s="1006"/>
      <c r="K195" s="1007"/>
      <c r="L195" s="715"/>
      <c r="M195" s="715"/>
      <c r="N195" s="715"/>
      <c r="O195" s="715"/>
      <c r="P195" s="715"/>
      <c r="Q195" s="715"/>
      <c r="R195" s="715"/>
      <c r="S195" s="716"/>
      <c r="T195" s="717"/>
      <c r="U195" s="720">
        <f t="shared" si="61"/>
        <v>0</v>
      </c>
      <c r="V195" s="721">
        <f t="shared" si="62"/>
        <v>0</v>
      </c>
      <c r="W195" s="722">
        <f t="shared" si="63"/>
        <v>0</v>
      </c>
      <c r="X195" s="442"/>
      <c r="Y195" s="442"/>
      <c r="Z195" s="442"/>
      <c r="AA195" s="442"/>
      <c r="AB195" s="442"/>
      <c r="AC195" s="442"/>
      <c r="AD195" s="442"/>
      <c r="AE195" s="442"/>
      <c r="AF195" s="442"/>
      <c r="AG195" s="442"/>
      <c r="AH195" s="442"/>
      <c r="AI195" s="442"/>
      <c r="AJ195" s="442"/>
      <c r="AK195" s="442"/>
      <c r="AL195" s="442"/>
      <c r="AM195" s="442"/>
      <c r="AN195" s="442"/>
      <c r="AO195" s="442"/>
      <c r="AP195" s="442"/>
      <c r="AQ195" s="442"/>
      <c r="AR195" s="442"/>
      <c r="AS195" s="442"/>
      <c r="AT195" s="442"/>
      <c r="AU195" s="442"/>
      <c r="AV195" s="442"/>
      <c r="AW195" s="442"/>
      <c r="AX195" s="442"/>
      <c r="AY195" s="442"/>
      <c r="AZ195" s="442"/>
    </row>
    <row r="196" spans="2:52" ht="20.100000000000001" hidden="1" customHeight="1" outlineLevel="1">
      <c r="B196" s="434"/>
      <c r="C196" s="1002"/>
      <c r="D196" s="1003"/>
      <c r="E196" s="1003"/>
      <c r="F196" s="1004"/>
      <c r="G196" s="1005"/>
      <c r="H196" s="1006"/>
      <c r="I196" s="1006"/>
      <c r="J196" s="1006"/>
      <c r="K196" s="1007"/>
      <c r="L196" s="715"/>
      <c r="M196" s="715"/>
      <c r="N196" s="715"/>
      <c r="O196" s="715"/>
      <c r="P196" s="715"/>
      <c r="Q196" s="715"/>
      <c r="R196" s="715"/>
      <c r="S196" s="716"/>
      <c r="T196" s="717"/>
      <c r="U196" s="720">
        <f t="shared" si="61"/>
        <v>0</v>
      </c>
      <c r="V196" s="721">
        <f t="shared" si="62"/>
        <v>0</v>
      </c>
      <c r="W196" s="722">
        <f t="shared" si="63"/>
        <v>0</v>
      </c>
      <c r="X196" s="442"/>
      <c r="Y196" s="442"/>
      <c r="Z196" s="442"/>
      <c r="AA196" s="442"/>
      <c r="AB196" s="442"/>
      <c r="AC196" s="442"/>
      <c r="AD196" s="442"/>
      <c r="AE196" s="442"/>
      <c r="AF196" s="442"/>
      <c r="AG196" s="442"/>
      <c r="AH196" s="442"/>
      <c r="AI196" s="442"/>
      <c r="AJ196" s="442"/>
      <c r="AK196" s="442"/>
      <c r="AL196" s="442"/>
      <c r="AM196" s="442"/>
      <c r="AN196" s="442"/>
      <c r="AO196" s="442"/>
      <c r="AP196" s="442"/>
      <c r="AQ196" s="442"/>
      <c r="AR196" s="442"/>
      <c r="AS196" s="442"/>
      <c r="AT196" s="442"/>
      <c r="AU196" s="442"/>
      <c r="AV196" s="442"/>
      <c r="AW196" s="442"/>
      <c r="AX196" s="442"/>
      <c r="AY196" s="442"/>
      <c r="AZ196" s="442"/>
    </row>
    <row r="197" spans="2:52" ht="20.100000000000001" hidden="1" customHeight="1" outlineLevel="1">
      <c r="B197" s="434"/>
      <c r="C197" s="1002"/>
      <c r="D197" s="1003"/>
      <c r="E197" s="1003"/>
      <c r="F197" s="1004"/>
      <c r="G197" s="1005"/>
      <c r="H197" s="1006"/>
      <c r="I197" s="1006"/>
      <c r="J197" s="1006"/>
      <c r="K197" s="1007"/>
      <c r="L197" s="715"/>
      <c r="M197" s="715"/>
      <c r="N197" s="715"/>
      <c r="O197" s="715"/>
      <c r="P197" s="715"/>
      <c r="Q197" s="715"/>
      <c r="R197" s="715"/>
      <c r="S197" s="716"/>
      <c r="T197" s="717"/>
      <c r="U197" s="720">
        <f t="shared" si="61"/>
        <v>0</v>
      </c>
      <c r="V197" s="721">
        <f t="shared" si="62"/>
        <v>0</v>
      </c>
      <c r="W197" s="722">
        <f t="shared" si="63"/>
        <v>0</v>
      </c>
      <c r="X197" s="442"/>
      <c r="Y197" s="442"/>
      <c r="Z197" s="442"/>
      <c r="AA197" s="442"/>
      <c r="AB197" s="442"/>
      <c r="AC197" s="442"/>
      <c r="AD197" s="442"/>
      <c r="AE197" s="442"/>
      <c r="AF197" s="442"/>
      <c r="AG197" s="442"/>
      <c r="AH197" s="442"/>
      <c r="AI197" s="442"/>
      <c r="AJ197" s="442"/>
      <c r="AK197" s="442"/>
      <c r="AL197" s="442"/>
      <c r="AM197" s="442"/>
      <c r="AN197" s="442"/>
      <c r="AO197" s="442"/>
      <c r="AP197" s="442"/>
      <c r="AQ197" s="442"/>
      <c r="AR197" s="442"/>
      <c r="AS197" s="442"/>
      <c r="AT197" s="442"/>
      <c r="AU197" s="442"/>
      <c r="AV197" s="442"/>
      <c r="AW197" s="442"/>
      <c r="AX197" s="442"/>
      <c r="AY197" s="442"/>
      <c r="AZ197" s="442"/>
    </row>
    <row r="198" spans="2:52" ht="20.100000000000001" hidden="1" customHeight="1" outlineLevel="1">
      <c r="B198" s="434"/>
      <c r="C198" s="1002"/>
      <c r="D198" s="1003"/>
      <c r="E198" s="1003"/>
      <c r="F198" s="1004"/>
      <c r="G198" s="1005"/>
      <c r="H198" s="1006"/>
      <c r="I198" s="1006"/>
      <c r="J198" s="1006"/>
      <c r="K198" s="1007"/>
      <c r="L198" s="715"/>
      <c r="M198" s="715"/>
      <c r="N198" s="715"/>
      <c r="O198" s="715"/>
      <c r="P198" s="715"/>
      <c r="Q198" s="715"/>
      <c r="R198" s="715"/>
      <c r="S198" s="716"/>
      <c r="T198" s="717"/>
      <c r="U198" s="720">
        <f t="shared" si="61"/>
        <v>0</v>
      </c>
      <c r="V198" s="721">
        <f t="shared" si="62"/>
        <v>0</v>
      </c>
      <c r="W198" s="722">
        <f t="shared" si="63"/>
        <v>0</v>
      </c>
      <c r="X198" s="442"/>
      <c r="Y198" s="442"/>
      <c r="Z198" s="442"/>
      <c r="AA198" s="442"/>
      <c r="AB198" s="442"/>
      <c r="AC198" s="442"/>
      <c r="AD198" s="442"/>
      <c r="AE198" s="442"/>
      <c r="AF198" s="442"/>
      <c r="AG198" s="442"/>
      <c r="AH198" s="442"/>
      <c r="AI198" s="442"/>
      <c r="AJ198" s="442"/>
      <c r="AK198" s="442"/>
      <c r="AL198" s="442"/>
      <c r="AM198" s="442"/>
      <c r="AN198" s="442"/>
      <c r="AO198" s="442"/>
      <c r="AP198" s="442"/>
      <c r="AQ198" s="442"/>
      <c r="AR198" s="442"/>
      <c r="AS198" s="442"/>
      <c r="AT198" s="442"/>
      <c r="AU198" s="442"/>
      <c r="AV198" s="442"/>
      <c r="AW198" s="442"/>
      <c r="AX198" s="442"/>
      <c r="AY198" s="442"/>
      <c r="AZ198" s="442"/>
    </row>
    <row r="199" spans="2:52" ht="20.100000000000001" hidden="1" customHeight="1" outlineLevel="1">
      <c r="B199" s="434"/>
      <c r="C199" s="1002"/>
      <c r="D199" s="1003"/>
      <c r="E199" s="1003"/>
      <c r="F199" s="1004"/>
      <c r="G199" s="1005"/>
      <c r="H199" s="1006"/>
      <c r="I199" s="1006"/>
      <c r="J199" s="1006"/>
      <c r="K199" s="1007"/>
      <c r="L199" s="715"/>
      <c r="M199" s="715"/>
      <c r="N199" s="715"/>
      <c r="O199" s="715"/>
      <c r="P199" s="715"/>
      <c r="Q199" s="715"/>
      <c r="R199" s="715"/>
      <c r="S199" s="716"/>
      <c r="T199" s="717"/>
      <c r="U199" s="720">
        <f t="shared" si="61"/>
        <v>0</v>
      </c>
      <c r="V199" s="721">
        <f t="shared" si="62"/>
        <v>0</v>
      </c>
      <c r="W199" s="722">
        <f t="shared" si="63"/>
        <v>0</v>
      </c>
      <c r="X199" s="442"/>
      <c r="Y199" s="442"/>
      <c r="Z199" s="442"/>
      <c r="AA199" s="442"/>
      <c r="AB199" s="442"/>
      <c r="AC199" s="442"/>
      <c r="AD199" s="442"/>
      <c r="AE199" s="442"/>
      <c r="AF199" s="442"/>
      <c r="AG199" s="442"/>
      <c r="AH199" s="442"/>
      <c r="AI199" s="442"/>
      <c r="AJ199" s="442"/>
      <c r="AK199" s="442"/>
      <c r="AL199" s="442"/>
      <c r="AM199" s="442"/>
      <c r="AN199" s="442"/>
      <c r="AO199" s="442"/>
      <c r="AP199" s="442"/>
      <c r="AQ199" s="442"/>
      <c r="AR199" s="442"/>
      <c r="AS199" s="442"/>
      <c r="AT199" s="442"/>
      <c r="AU199" s="442"/>
      <c r="AV199" s="442"/>
      <c r="AW199" s="442"/>
      <c r="AX199" s="442"/>
      <c r="AY199" s="442"/>
      <c r="AZ199" s="442"/>
    </row>
    <row r="200" spans="2:52" ht="20.100000000000001" hidden="1" customHeight="1" outlineLevel="1">
      <c r="B200" s="434"/>
      <c r="C200" s="1002"/>
      <c r="D200" s="1003"/>
      <c r="E200" s="1003"/>
      <c r="F200" s="1004"/>
      <c r="G200" s="1005"/>
      <c r="H200" s="1006"/>
      <c r="I200" s="1006"/>
      <c r="J200" s="1006"/>
      <c r="K200" s="1007"/>
      <c r="L200" s="715"/>
      <c r="M200" s="715"/>
      <c r="N200" s="715"/>
      <c r="O200" s="715"/>
      <c r="P200" s="715"/>
      <c r="Q200" s="715"/>
      <c r="R200" s="715"/>
      <c r="S200" s="716"/>
      <c r="T200" s="717"/>
      <c r="U200" s="720">
        <f t="shared" si="61"/>
        <v>0</v>
      </c>
      <c r="V200" s="721">
        <f t="shared" si="62"/>
        <v>0</v>
      </c>
      <c r="W200" s="722">
        <f t="shared" si="63"/>
        <v>0</v>
      </c>
      <c r="X200" s="442"/>
      <c r="Y200" s="442"/>
      <c r="Z200" s="442"/>
      <c r="AA200" s="442"/>
      <c r="AB200" s="442"/>
      <c r="AC200" s="442"/>
      <c r="AD200" s="442"/>
      <c r="AE200" s="442"/>
      <c r="AF200" s="442"/>
      <c r="AG200" s="442"/>
      <c r="AH200" s="442"/>
      <c r="AI200" s="442"/>
      <c r="AJ200" s="442"/>
      <c r="AK200" s="442"/>
      <c r="AL200" s="442"/>
      <c r="AM200" s="442"/>
      <c r="AN200" s="442"/>
      <c r="AO200" s="442"/>
      <c r="AP200" s="442"/>
      <c r="AQ200" s="442"/>
      <c r="AR200" s="442"/>
      <c r="AS200" s="442"/>
      <c r="AT200" s="442"/>
      <c r="AU200" s="442"/>
      <c r="AV200" s="442"/>
      <c r="AW200" s="442"/>
      <c r="AX200" s="442"/>
      <c r="AY200" s="442"/>
      <c r="AZ200" s="442"/>
    </row>
    <row r="201" spans="2:52" ht="20.100000000000001" hidden="1" customHeight="1" outlineLevel="1">
      <c r="B201" s="434"/>
      <c r="C201" s="1002"/>
      <c r="D201" s="1003"/>
      <c r="E201" s="1003"/>
      <c r="F201" s="1004"/>
      <c r="G201" s="1005"/>
      <c r="H201" s="1006"/>
      <c r="I201" s="1006"/>
      <c r="J201" s="1006"/>
      <c r="K201" s="1007"/>
      <c r="L201" s="715"/>
      <c r="M201" s="715"/>
      <c r="N201" s="715"/>
      <c r="O201" s="715"/>
      <c r="P201" s="715"/>
      <c r="Q201" s="715"/>
      <c r="R201" s="715"/>
      <c r="S201" s="716"/>
      <c r="T201" s="717"/>
      <c r="U201" s="720">
        <f t="shared" si="61"/>
        <v>0</v>
      </c>
      <c r="V201" s="721">
        <f t="shared" si="62"/>
        <v>0</v>
      </c>
      <c r="W201" s="722">
        <f t="shared" si="63"/>
        <v>0</v>
      </c>
      <c r="X201" s="442"/>
      <c r="Y201" s="442"/>
      <c r="Z201" s="442"/>
      <c r="AA201" s="442"/>
      <c r="AB201" s="442"/>
      <c r="AC201" s="442"/>
      <c r="AD201" s="442"/>
      <c r="AE201" s="442"/>
      <c r="AF201" s="442"/>
      <c r="AG201" s="442"/>
      <c r="AH201" s="442"/>
      <c r="AI201" s="442"/>
      <c r="AJ201" s="442"/>
      <c r="AK201" s="442"/>
      <c r="AL201" s="442"/>
      <c r="AM201" s="442"/>
      <c r="AN201" s="442"/>
      <c r="AO201" s="442"/>
      <c r="AP201" s="442"/>
      <c r="AQ201" s="442"/>
      <c r="AR201" s="442"/>
      <c r="AS201" s="442"/>
      <c r="AT201" s="442"/>
      <c r="AU201" s="442"/>
      <c r="AV201" s="442"/>
      <c r="AW201" s="442"/>
      <c r="AX201" s="442"/>
      <c r="AY201" s="442"/>
      <c r="AZ201" s="442"/>
    </row>
    <row r="202" spans="2:52" ht="20.100000000000001" hidden="1" customHeight="1" outlineLevel="1">
      <c r="B202" s="434"/>
      <c r="C202" s="1002"/>
      <c r="D202" s="1003"/>
      <c r="E202" s="1003"/>
      <c r="F202" s="1004"/>
      <c r="G202" s="1005"/>
      <c r="H202" s="1006"/>
      <c r="I202" s="1006"/>
      <c r="J202" s="1006"/>
      <c r="K202" s="1007"/>
      <c r="L202" s="715"/>
      <c r="M202" s="715"/>
      <c r="N202" s="715"/>
      <c r="O202" s="715"/>
      <c r="P202" s="715"/>
      <c r="Q202" s="715"/>
      <c r="R202" s="715"/>
      <c r="S202" s="716"/>
      <c r="T202" s="717"/>
      <c r="U202" s="720">
        <f t="shared" si="61"/>
        <v>0</v>
      </c>
      <c r="V202" s="721">
        <f t="shared" si="62"/>
        <v>0</v>
      </c>
      <c r="W202" s="722">
        <f t="shared" si="63"/>
        <v>0</v>
      </c>
      <c r="X202" s="442"/>
      <c r="Y202" s="442"/>
      <c r="Z202" s="442"/>
      <c r="AA202" s="442"/>
      <c r="AB202" s="442"/>
      <c r="AC202" s="442"/>
      <c r="AD202" s="442"/>
      <c r="AE202" s="442"/>
      <c r="AF202" s="442"/>
      <c r="AG202" s="442"/>
      <c r="AH202" s="442"/>
      <c r="AI202" s="442"/>
      <c r="AJ202" s="442"/>
      <c r="AK202" s="442"/>
      <c r="AL202" s="442"/>
      <c r="AM202" s="442"/>
      <c r="AN202" s="442"/>
      <c r="AO202" s="442"/>
      <c r="AP202" s="442"/>
      <c r="AQ202" s="442"/>
      <c r="AR202" s="442"/>
      <c r="AS202" s="442"/>
      <c r="AT202" s="442"/>
      <c r="AU202" s="442"/>
      <c r="AV202" s="442"/>
      <c r="AW202" s="442"/>
      <c r="AX202" s="442"/>
      <c r="AY202" s="442"/>
      <c r="AZ202" s="442"/>
    </row>
    <row r="203" spans="2:52" ht="20.100000000000001" hidden="1" customHeight="1" outlineLevel="1">
      <c r="B203" s="434"/>
      <c r="C203" s="1002"/>
      <c r="D203" s="1003"/>
      <c r="E203" s="1003"/>
      <c r="F203" s="1004"/>
      <c r="G203" s="1005"/>
      <c r="H203" s="1006"/>
      <c r="I203" s="1006"/>
      <c r="J203" s="1006"/>
      <c r="K203" s="1007"/>
      <c r="L203" s="715"/>
      <c r="M203" s="715"/>
      <c r="N203" s="715"/>
      <c r="O203" s="715"/>
      <c r="P203" s="715"/>
      <c r="Q203" s="715"/>
      <c r="R203" s="715"/>
      <c r="S203" s="716"/>
      <c r="T203" s="717"/>
      <c r="U203" s="720">
        <f t="shared" si="61"/>
        <v>0</v>
      </c>
      <c r="V203" s="721">
        <f t="shared" si="62"/>
        <v>0</v>
      </c>
      <c r="W203" s="722">
        <f t="shared" si="63"/>
        <v>0</v>
      </c>
      <c r="X203" s="442"/>
      <c r="Y203" s="442"/>
      <c r="Z203" s="442"/>
      <c r="AA203" s="442"/>
      <c r="AB203" s="442"/>
      <c r="AC203" s="442"/>
      <c r="AD203" s="442"/>
      <c r="AE203" s="442"/>
      <c r="AF203" s="442"/>
      <c r="AG203" s="442"/>
      <c r="AH203" s="442"/>
      <c r="AI203" s="442"/>
      <c r="AJ203" s="442"/>
      <c r="AK203" s="442"/>
      <c r="AL203" s="442"/>
      <c r="AM203" s="442"/>
      <c r="AN203" s="442"/>
      <c r="AO203" s="442"/>
      <c r="AP203" s="442"/>
      <c r="AQ203" s="442"/>
      <c r="AR203" s="442"/>
      <c r="AS203" s="442"/>
      <c r="AT203" s="442"/>
      <c r="AU203" s="442"/>
      <c r="AV203" s="442"/>
      <c r="AW203" s="442"/>
      <c r="AX203" s="442"/>
      <c r="AY203" s="442"/>
      <c r="AZ203" s="442"/>
    </row>
    <row r="204" spans="2:52" s="19" customFormat="1" ht="9.9499999999999993" hidden="1" customHeight="1" outlineLevel="1">
      <c r="B204" s="435"/>
      <c r="C204" s="437"/>
      <c r="D204" s="437"/>
      <c r="E204" s="437"/>
      <c r="F204" s="437"/>
      <c r="G204" s="666"/>
      <c r="H204" s="666"/>
      <c r="I204" s="666"/>
      <c r="J204" s="666"/>
      <c r="K204" s="666"/>
      <c r="L204" s="438"/>
      <c r="M204" s="438"/>
      <c r="N204" s="438"/>
      <c r="O204" s="438"/>
      <c r="P204" s="438"/>
      <c r="Q204" s="438"/>
      <c r="R204" s="438"/>
      <c r="S204" s="438"/>
      <c r="T204" s="439"/>
      <c r="U204" s="439"/>
      <c r="V204" s="439"/>
      <c r="W204" s="667"/>
      <c r="X204" s="668"/>
      <c r="Y204" s="668"/>
      <c r="Z204" s="668"/>
      <c r="AA204" s="668"/>
      <c r="AB204" s="668"/>
      <c r="AC204" s="668"/>
      <c r="AD204" s="668"/>
      <c r="AE204" s="668"/>
      <c r="AF204" s="668"/>
      <c r="AG204" s="668"/>
      <c r="AH204" s="668"/>
      <c r="AI204" s="668"/>
      <c r="AJ204" s="668"/>
      <c r="AK204" s="668"/>
      <c r="AL204" s="668"/>
      <c r="AM204" s="668"/>
      <c r="AN204" s="668"/>
      <c r="AO204" s="668"/>
      <c r="AP204" s="668"/>
      <c r="AQ204" s="668"/>
      <c r="AR204" s="668"/>
      <c r="AS204" s="668"/>
      <c r="AT204" s="668"/>
      <c r="AU204" s="668"/>
      <c r="AV204" s="668"/>
      <c r="AW204" s="668"/>
      <c r="AX204" s="668"/>
      <c r="AY204" s="668"/>
      <c r="AZ204" s="668"/>
    </row>
    <row r="205" spans="2:52" ht="20.100000000000001" customHeight="1" collapsed="1">
      <c r="B205" s="32">
        <f>B193+1</f>
        <v>17</v>
      </c>
      <c r="C205" s="1013"/>
      <c r="D205" s="1014"/>
      <c r="E205" s="1014"/>
      <c r="F205" s="1015"/>
      <c r="G205" s="1016"/>
      <c r="H205" s="1017"/>
      <c r="I205" s="1017"/>
      <c r="J205" s="1017"/>
      <c r="K205" s="1018"/>
      <c r="L205" s="701">
        <f t="shared" ref="L205:R205" si="64">SUM(L206:L215)</f>
        <v>0</v>
      </c>
      <c r="M205" s="702">
        <f t="shared" si="64"/>
        <v>0</v>
      </c>
      <c r="N205" s="703">
        <f t="shared" si="64"/>
        <v>0</v>
      </c>
      <c r="O205" s="703">
        <f t="shared" si="64"/>
        <v>0</v>
      </c>
      <c r="P205" s="702">
        <f t="shared" si="64"/>
        <v>0</v>
      </c>
      <c r="Q205" s="704">
        <f t="shared" si="64"/>
        <v>0</v>
      </c>
      <c r="R205" s="701">
        <f t="shared" si="64"/>
        <v>0</v>
      </c>
      <c r="S205" s="705">
        <v>1</v>
      </c>
      <c r="T205" s="706">
        <f>(S206*T206)+(S207*T207)+(S208*T208)+(S209*T209)+(S210*T210)+(S211*T211)+(S212*T212)+(S213*T213)+(S214*T214)+(S215*T215)</f>
        <v>0</v>
      </c>
      <c r="U205" s="665">
        <f t="shared" ref="U205:U215" si="65">S205*T205*(1+MGKZ)*(1+Gewinn)*(1+Sicherheit)</f>
        <v>0</v>
      </c>
      <c r="V205" s="643">
        <f t="shared" ref="V205:V215" si="66">R205*Fertigung</f>
        <v>0</v>
      </c>
      <c r="W205" s="50">
        <f t="shared" ref="W205:W215" si="67">L205*$E$6+M205*$M$6+N205*$M$7+O205*$M$8+P205*$E$7+Q205*$M$9+U205+V205</f>
        <v>0</v>
      </c>
      <c r="X205" s="442"/>
      <c r="Y205" s="442"/>
      <c r="Z205" s="442"/>
      <c r="AA205" s="442"/>
      <c r="AB205" s="442"/>
      <c r="AC205" s="442"/>
      <c r="AD205" s="442"/>
      <c r="AE205" s="442"/>
      <c r="AF205" s="442"/>
      <c r="AG205" s="442"/>
      <c r="AH205" s="442"/>
      <c r="AI205" s="442"/>
      <c r="AJ205" s="442"/>
      <c r="AK205" s="442"/>
      <c r="AL205" s="442"/>
      <c r="AM205" s="442"/>
      <c r="AN205" s="442"/>
      <c r="AO205" s="442"/>
      <c r="AP205" s="442"/>
      <c r="AQ205" s="442"/>
      <c r="AR205" s="442"/>
      <c r="AS205" s="442"/>
      <c r="AT205" s="442"/>
      <c r="AU205" s="442"/>
      <c r="AV205" s="442"/>
      <c r="AW205" s="442"/>
      <c r="AX205" s="442"/>
      <c r="AY205" s="442"/>
      <c r="AZ205" s="442"/>
    </row>
    <row r="206" spans="2:52" ht="20.100000000000001" hidden="1" customHeight="1" outlineLevel="1">
      <c r="B206" s="433"/>
      <c r="C206" s="1002"/>
      <c r="D206" s="1003"/>
      <c r="E206" s="1003"/>
      <c r="F206" s="1004"/>
      <c r="G206" s="1005"/>
      <c r="H206" s="1006"/>
      <c r="I206" s="1006"/>
      <c r="J206" s="1006"/>
      <c r="K206" s="1007"/>
      <c r="L206" s="715"/>
      <c r="M206" s="715"/>
      <c r="N206" s="715"/>
      <c r="O206" s="715"/>
      <c r="P206" s="715"/>
      <c r="Q206" s="715"/>
      <c r="R206" s="715"/>
      <c r="S206" s="716"/>
      <c r="T206" s="717"/>
      <c r="U206" s="720">
        <f t="shared" si="65"/>
        <v>0</v>
      </c>
      <c r="V206" s="721">
        <f t="shared" si="66"/>
        <v>0</v>
      </c>
      <c r="W206" s="722">
        <f t="shared" si="67"/>
        <v>0</v>
      </c>
      <c r="X206" s="442"/>
      <c r="Y206" s="442"/>
      <c r="Z206" s="442"/>
      <c r="AA206" s="442"/>
      <c r="AB206" s="442"/>
      <c r="AC206" s="442"/>
      <c r="AD206" s="442"/>
      <c r="AE206" s="442"/>
      <c r="AF206" s="442"/>
      <c r="AG206" s="442"/>
      <c r="AH206" s="442"/>
      <c r="AI206" s="442"/>
      <c r="AJ206" s="442"/>
      <c r="AK206" s="442"/>
      <c r="AL206" s="442"/>
      <c r="AM206" s="442"/>
      <c r="AN206" s="442"/>
      <c r="AO206" s="442"/>
      <c r="AP206" s="442"/>
      <c r="AQ206" s="442"/>
      <c r="AR206" s="442"/>
      <c r="AS206" s="442"/>
      <c r="AT206" s="442"/>
      <c r="AU206" s="442"/>
      <c r="AV206" s="442"/>
      <c r="AW206" s="442"/>
      <c r="AX206" s="442"/>
      <c r="AY206" s="442"/>
      <c r="AZ206" s="442"/>
    </row>
    <row r="207" spans="2:52" ht="20.100000000000001" hidden="1" customHeight="1" outlineLevel="1">
      <c r="B207" s="434"/>
      <c r="C207" s="1002"/>
      <c r="D207" s="1003"/>
      <c r="E207" s="1003"/>
      <c r="F207" s="1004"/>
      <c r="G207" s="1005"/>
      <c r="H207" s="1006"/>
      <c r="I207" s="1006"/>
      <c r="J207" s="1006"/>
      <c r="K207" s="1007"/>
      <c r="L207" s="715"/>
      <c r="M207" s="715"/>
      <c r="N207" s="715"/>
      <c r="O207" s="715"/>
      <c r="P207" s="715"/>
      <c r="Q207" s="715"/>
      <c r="R207" s="715"/>
      <c r="S207" s="716"/>
      <c r="T207" s="717"/>
      <c r="U207" s="720">
        <f t="shared" si="65"/>
        <v>0</v>
      </c>
      <c r="V207" s="721">
        <f t="shared" si="66"/>
        <v>0</v>
      </c>
      <c r="W207" s="722">
        <f t="shared" si="67"/>
        <v>0</v>
      </c>
      <c r="X207" s="442"/>
      <c r="Y207" s="442"/>
      <c r="Z207" s="442"/>
      <c r="AA207" s="442"/>
      <c r="AB207" s="442"/>
      <c r="AC207" s="442"/>
      <c r="AD207" s="442"/>
      <c r="AE207" s="442"/>
      <c r="AF207" s="442"/>
      <c r="AG207" s="442"/>
      <c r="AH207" s="442"/>
      <c r="AI207" s="442"/>
      <c r="AJ207" s="442"/>
      <c r="AK207" s="442"/>
      <c r="AL207" s="442"/>
      <c r="AM207" s="442"/>
      <c r="AN207" s="442"/>
      <c r="AO207" s="442"/>
      <c r="AP207" s="442"/>
      <c r="AQ207" s="442"/>
      <c r="AR207" s="442"/>
      <c r="AS207" s="442"/>
      <c r="AT207" s="442"/>
      <c r="AU207" s="442"/>
      <c r="AV207" s="442"/>
      <c r="AW207" s="442"/>
      <c r="AX207" s="442"/>
      <c r="AY207" s="442"/>
      <c r="AZ207" s="442"/>
    </row>
    <row r="208" spans="2:52" ht="20.100000000000001" hidden="1" customHeight="1" outlineLevel="1">
      <c r="B208" s="434"/>
      <c r="C208" s="1002"/>
      <c r="D208" s="1003"/>
      <c r="E208" s="1003"/>
      <c r="F208" s="1004"/>
      <c r="G208" s="1005"/>
      <c r="H208" s="1006"/>
      <c r="I208" s="1006"/>
      <c r="J208" s="1006"/>
      <c r="K208" s="1007"/>
      <c r="L208" s="715"/>
      <c r="M208" s="715"/>
      <c r="N208" s="715"/>
      <c r="O208" s="715"/>
      <c r="P208" s="715"/>
      <c r="Q208" s="715"/>
      <c r="R208" s="715"/>
      <c r="S208" s="716"/>
      <c r="T208" s="717"/>
      <c r="U208" s="720">
        <f t="shared" si="65"/>
        <v>0</v>
      </c>
      <c r="V208" s="721">
        <f t="shared" si="66"/>
        <v>0</v>
      </c>
      <c r="W208" s="722">
        <f t="shared" si="67"/>
        <v>0</v>
      </c>
      <c r="X208" s="442"/>
      <c r="Y208" s="442"/>
      <c r="Z208" s="442"/>
      <c r="AA208" s="442"/>
      <c r="AB208" s="442"/>
      <c r="AC208" s="442"/>
      <c r="AD208" s="442"/>
      <c r="AE208" s="442"/>
      <c r="AF208" s="442"/>
      <c r="AG208" s="442"/>
      <c r="AH208" s="442"/>
      <c r="AI208" s="442"/>
      <c r="AJ208" s="442"/>
      <c r="AK208" s="442"/>
      <c r="AL208" s="442"/>
      <c r="AM208" s="442"/>
      <c r="AN208" s="442"/>
      <c r="AO208" s="442"/>
      <c r="AP208" s="442"/>
      <c r="AQ208" s="442"/>
      <c r="AR208" s="442"/>
      <c r="AS208" s="442"/>
      <c r="AT208" s="442"/>
      <c r="AU208" s="442"/>
      <c r="AV208" s="442"/>
      <c r="AW208" s="442"/>
      <c r="AX208" s="442"/>
      <c r="AY208" s="442"/>
      <c r="AZ208" s="442"/>
    </row>
    <row r="209" spans="2:52" ht="20.100000000000001" hidden="1" customHeight="1" outlineLevel="1">
      <c r="B209" s="434"/>
      <c r="C209" s="1002"/>
      <c r="D209" s="1003"/>
      <c r="E209" s="1003"/>
      <c r="F209" s="1004"/>
      <c r="G209" s="1005"/>
      <c r="H209" s="1006"/>
      <c r="I209" s="1006"/>
      <c r="J209" s="1006"/>
      <c r="K209" s="1007"/>
      <c r="L209" s="715"/>
      <c r="M209" s="715"/>
      <c r="N209" s="715"/>
      <c r="O209" s="715"/>
      <c r="P209" s="715"/>
      <c r="Q209" s="715"/>
      <c r="R209" s="715"/>
      <c r="S209" s="716"/>
      <c r="T209" s="717"/>
      <c r="U209" s="720">
        <f t="shared" si="65"/>
        <v>0</v>
      </c>
      <c r="V209" s="721">
        <f t="shared" si="66"/>
        <v>0</v>
      </c>
      <c r="W209" s="722">
        <f t="shared" si="67"/>
        <v>0</v>
      </c>
      <c r="X209" s="442"/>
      <c r="Y209" s="442"/>
      <c r="Z209" s="442"/>
      <c r="AA209" s="442"/>
      <c r="AB209" s="442"/>
      <c r="AC209" s="442"/>
      <c r="AD209" s="442"/>
      <c r="AE209" s="442"/>
      <c r="AF209" s="442"/>
      <c r="AG209" s="442"/>
      <c r="AH209" s="442"/>
      <c r="AI209" s="442"/>
      <c r="AJ209" s="442"/>
      <c r="AK209" s="442"/>
      <c r="AL209" s="442"/>
      <c r="AM209" s="442"/>
      <c r="AN209" s="442"/>
      <c r="AO209" s="442"/>
      <c r="AP209" s="442"/>
      <c r="AQ209" s="442"/>
      <c r="AR209" s="442"/>
      <c r="AS209" s="442"/>
      <c r="AT209" s="442"/>
      <c r="AU209" s="442"/>
      <c r="AV209" s="442"/>
      <c r="AW209" s="442"/>
      <c r="AX209" s="442"/>
      <c r="AY209" s="442"/>
      <c r="AZ209" s="442"/>
    </row>
    <row r="210" spans="2:52" ht="20.100000000000001" hidden="1" customHeight="1" outlineLevel="1">
      <c r="B210" s="434"/>
      <c r="C210" s="1002"/>
      <c r="D210" s="1003"/>
      <c r="E210" s="1003"/>
      <c r="F210" s="1004"/>
      <c r="G210" s="1005"/>
      <c r="H210" s="1006"/>
      <c r="I210" s="1006"/>
      <c r="J210" s="1006"/>
      <c r="K210" s="1007"/>
      <c r="L210" s="715"/>
      <c r="M210" s="715"/>
      <c r="N210" s="715"/>
      <c r="O210" s="715"/>
      <c r="P210" s="715"/>
      <c r="Q210" s="715"/>
      <c r="R210" s="715"/>
      <c r="S210" s="716"/>
      <c r="T210" s="717"/>
      <c r="U210" s="720">
        <f t="shared" si="65"/>
        <v>0</v>
      </c>
      <c r="V210" s="721">
        <f t="shared" si="66"/>
        <v>0</v>
      </c>
      <c r="W210" s="722">
        <f t="shared" si="67"/>
        <v>0</v>
      </c>
      <c r="X210" s="442"/>
      <c r="Y210" s="442"/>
      <c r="Z210" s="442"/>
      <c r="AA210" s="442"/>
      <c r="AB210" s="442"/>
      <c r="AC210" s="442"/>
      <c r="AD210" s="442"/>
      <c r="AE210" s="442"/>
      <c r="AF210" s="442"/>
      <c r="AG210" s="442"/>
      <c r="AH210" s="442"/>
      <c r="AI210" s="442"/>
      <c r="AJ210" s="442"/>
      <c r="AK210" s="442"/>
      <c r="AL210" s="442"/>
      <c r="AM210" s="442"/>
      <c r="AN210" s="442"/>
      <c r="AO210" s="442"/>
      <c r="AP210" s="442"/>
      <c r="AQ210" s="442"/>
      <c r="AR210" s="442"/>
      <c r="AS210" s="442"/>
      <c r="AT210" s="442"/>
      <c r="AU210" s="442"/>
      <c r="AV210" s="442"/>
      <c r="AW210" s="442"/>
      <c r="AX210" s="442"/>
      <c r="AY210" s="442"/>
      <c r="AZ210" s="442"/>
    </row>
    <row r="211" spans="2:52" ht="20.100000000000001" hidden="1" customHeight="1" outlineLevel="1">
      <c r="B211" s="434"/>
      <c r="C211" s="1002"/>
      <c r="D211" s="1003"/>
      <c r="E211" s="1003"/>
      <c r="F211" s="1004"/>
      <c r="G211" s="1005"/>
      <c r="H211" s="1006"/>
      <c r="I211" s="1006"/>
      <c r="J211" s="1006"/>
      <c r="K211" s="1007"/>
      <c r="L211" s="715"/>
      <c r="M211" s="715"/>
      <c r="N211" s="715"/>
      <c r="O211" s="715"/>
      <c r="P211" s="715"/>
      <c r="Q211" s="715"/>
      <c r="R211" s="715"/>
      <c r="S211" s="716"/>
      <c r="T211" s="717"/>
      <c r="U211" s="720">
        <f t="shared" si="65"/>
        <v>0</v>
      </c>
      <c r="V211" s="721">
        <f t="shared" si="66"/>
        <v>0</v>
      </c>
      <c r="W211" s="722">
        <f t="shared" si="67"/>
        <v>0</v>
      </c>
      <c r="X211" s="442"/>
      <c r="Y211" s="442"/>
      <c r="Z211" s="442"/>
      <c r="AA211" s="442"/>
      <c r="AB211" s="442"/>
      <c r="AC211" s="442"/>
      <c r="AD211" s="442"/>
      <c r="AE211" s="442"/>
      <c r="AF211" s="442"/>
      <c r="AG211" s="442"/>
      <c r="AH211" s="442"/>
      <c r="AI211" s="442"/>
      <c r="AJ211" s="442"/>
      <c r="AK211" s="442"/>
      <c r="AL211" s="442"/>
      <c r="AM211" s="442"/>
      <c r="AN211" s="442"/>
      <c r="AO211" s="442"/>
      <c r="AP211" s="442"/>
      <c r="AQ211" s="442"/>
      <c r="AR211" s="442"/>
      <c r="AS211" s="442"/>
      <c r="AT211" s="442"/>
      <c r="AU211" s="442"/>
      <c r="AV211" s="442"/>
      <c r="AW211" s="442"/>
      <c r="AX211" s="442"/>
      <c r="AY211" s="442"/>
      <c r="AZ211" s="442"/>
    </row>
    <row r="212" spans="2:52" ht="20.100000000000001" hidden="1" customHeight="1" outlineLevel="1">
      <c r="B212" s="434"/>
      <c r="C212" s="1002"/>
      <c r="D212" s="1003"/>
      <c r="E212" s="1003"/>
      <c r="F212" s="1004"/>
      <c r="G212" s="1005"/>
      <c r="H212" s="1006"/>
      <c r="I212" s="1006"/>
      <c r="J212" s="1006"/>
      <c r="K212" s="1007"/>
      <c r="L212" s="715"/>
      <c r="M212" s="715"/>
      <c r="N212" s="715"/>
      <c r="O212" s="715"/>
      <c r="P212" s="715"/>
      <c r="Q212" s="715"/>
      <c r="R212" s="715"/>
      <c r="S212" s="716"/>
      <c r="T212" s="717"/>
      <c r="U212" s="720">
        <f t="shared" si="65"/>
        <v>0</v>
      </c>
      <c r="V212" s="721">
        <f t="shared" si="66"/>
        <v>0</v>
      </c>
      <c r="W212" s="722">
        <f t="shared" si="67"/>
        <v>0</v>
      </c>
      <c r="X212" s="442"/>
      <c r="Y212" s="442"/>
      <c r="Z212" s="442"/>
      <c r="AA212" s="442"/>
      <c r="AB212" s="442"/>
      <c r="AC212" s="442"/>
      <c r="AD212" s="442"/>
      <c r="AE212" s="442"/>
      <c r="AF212" s="442"/>
      <c r="AG212" s="442"/>
      <c r="AH212" s="442"/>
      <c r="AI212" s="442"/>
      <c r="AJ212" s="442"/>
      <c r="AK212" s="442"/>
      <c r="AL212" s="442"/>
      <c r="AM212" s="442"/>
      <c r="AN212" s="442"/>
      <c r="AO212" s="442"/>
      <c r="AP212" s="442"/>
      <c r="AQ212" s="442"/>
      <c r="AR212" s="442"/>
      <c r="AS212" s="442"/>
      <c r="AT212" s="442"/>
      <c r="AU212" s="442"/>
      <c r="AV212" s="442"/>
      <c r="AW212" s="442"/>
      <c r="AX212" s="442"/>
      <c r="AY212" s="442"/>
      <c r="AZ212" s="442"/>
    </row>
    <row r="213" spans="2:52" ht="20.100000000000001" hidden="1" customHeight="1" outlineLevel="1">
      <c r="B213" s="434"/>
      <c r="C213" s="1002"/>
      <c r="D213" s="1003"/>
      <c r="E213" s="1003"/>
      <c r="F213" s="1004"/>
      <c r="G213" s="1005"/>
      <c r="H213" s="1006"/>
      <c r="I213" s="1006"/>
      <c r="J213" s="1006"/>
      <c r="K213" s="1007"/>
      <c r="L213" s="715"/>
      <c r="M213" s="715"/>
      <c r="N213" s="715"/>
      <c r="O213" s="715"/>
      <c r="P213" s="715"/>
      <c r="Q213" s="715"/>
      <c r="R213" s="715"/>
      <c r="S213" s="716"/>
      <c r="T213" s="717"/>
      <c r="U213" s="720">
        <f t="shared" si="65"/>
        <v>0</v>
      </c>
      <c r="V213" s="721">
        <f t="shared" si="66"/>
        <v>0</v>
      </c>
      <c r="W213" s="722">
        <f t="shared" si="67"/>
        <v>0</v>
      </c>
      <c r="X213" s="442"/>
      <c r="Y213" s="442"/>
      <c r="Z213" s="442"/>
      <c r="AA213" s="442"/>
      <c r="AB213" s="442"/>
      <c r="AC213" s="442"/>
      <c r="AD213" s="442"/>
      <c r="AE213" s="442"/>
      <c r="AF213" s="442"/>
      <c r="AG213" s="442"/>
      <c r="AH213" s="442"/>
      <c r="AI213" s="442"/>
      <c r="AJ213" s="442"/>
      <c r="AK213" s="442"/>
      <c r="AL213" s="442"/>
      <c r="AM213" s="442"/>
      <c r="AN213" s="442"/>
      <c r="AO213" s="442"/>
      <c r="AP213" s="442"/>
      <c r="AQ213" s="442"/>
      <c r="AR213" s="442"/>
      <c r="AS213" s="442"/>
      <c r="AT213" s="442"/>
      <c r="AU213" s="442"/>
      <c r="AV213" s="442"/>
      <c r="AW213" s="442"/>
      <c r="AX213" s="442"/>
      <c r="AY213" s="442"/>
      <c r="AZ213" s="442"/>
    </row>
    <row r="214" spans="2:52" ht="20.100000000000001" hidden="1" customHeight="1" outlineLevel="1">
      <c r="B214" s="434"/>
      <c r="C214" s="1002"/>
      <c r="D214" s="1003"/>
      <c r="E214" s="1003"/>
      <c r="F214" s="1004"/>
      <c r="G214" s="1005"/>
      <c r="H214" s="1006"/>
      <c r="I214" s="1006"/>
      <c r="J214" s="1006"/>
      <c r="K214" s="1007"/>
      <c r="L214" s="715"/>
      <c r="M214" s="715"/>
      <c r="N214" s="715"/>
      <c r="O214" s="715"/>
      <c r="P214" s="715"/>
      <c r="Q214" s="715"/>
      <c r="R214" s="715"/>
      <c r="S214" s="716"/>
      <c r="T214" s="717"/>
      <c r="U214" s="720">
        <f t="shared" si="65"/>
        <v>0</v>
      </c>
      <c r="V214" s="721">
        <f t="shared" si="66"/>
        <v>0</v>
      </c>
      <c r="W214" s="722">
        <f t="shared" si="67"/>
        <v>0</v>
      </c>
      <c r="X214" s="442"/>
      <c r="Y214" s="442"/>
      <c r="Z214" s="442"/>
      <c r="AA214" s="442"/>
      <c r="AB214" s="442"/>
      <c r="AC214" s="442"/>
      <c r="AD214" s="442"/>
      <c r="AE214" s="442"/>
      <c r="AF214" s="442"/>
      <c r="AG214" s="442"/>
      <c r="AH214" s="442"/>
      <c r="AI214" s="442"/>
      <c r="AJ214" s="442"/>
      <c r="AK214" s="442"/>
      <c r="AL214" s="442"/>
      <c r="AM214" s="442"/>
      <c r="AN214" s="442"/>
      <c r="AO214" s="442"/>
      <c r="AP214" s="442"/>
      <c r="AQ214" s="442"/>
      <c r="AR214" s="442"/>
      <c r="AS214" s="442"/>
      <c r="AT214" s="442"/>
      <c r="AU214" s="442"/>
      <c r="AV214" s="442"/>
      <c r="AW214" s="442"/>
      <c r="AX214" s="442"/>
      <c r="AY214" s="442"/>
      <c r="AZ214" s="442"/>
    </row>
    <row r="215" spans="2:52" ht="20.100000000000001" hidden="1" customHeight="1" outlineLevel="1">
      <c r="B215" s="434"/>
      <c r="C215" s="1002"/>
      <c r="D215" s="1003"/>
      <c r="E215" s="1003"/>
      <c r="F215" s="1004"/>
      <c r="G215" s="1005"/>
      <c r="H215" s="1006"/>
      <c r="I215" s="1006"/>
      <c r="J215" s="1006"/>
      <c r="K215" s="1007"/>
      <c r="L215" s="715"/>
      <c r="M215" s="715"/>
      <c r="N215" s="715"/>
      <c r="O215" s="715"/>
      <c r="P215" s="715"/>
      <c r="Q215" s="715"/>
      <c r="R215" s="715"/>
      <c r="S215" s="716"/>
      <c r="T215" s="717"/>
      <c r="U215" s="720">
        <f t="shared" si="65"/>
        <v>0</v>
      </c>
      <c r="V215" s="721">
        <f t="shared" si="66"/>
        <v>0</v>
      </c>
      <c r="W215" s="722">
        <f t="shared" si="67"/>
        <v>0</v>
      </c>
      <c r="X215" s="442"/>
      <c r="Y215" s="442"/>
      <c r="Z215" s="442"/>
      <c r="AA215" s="442"/>
      <c r="AB215" s="442"/>
      <c r="AC215" s="442"/>
      <c r="AD215" s="442"/>
      <c r="AE215" s="442"/>
      <c r="AF215" s="442"/>
      <c r="AG215" s="442"/>
      <c r="AH215" s="442"/>
      <c r="AI215" s="442"/>
      <c r="AJ215" s="442"/>
      <c r="AK215" s="442"/>
      <c r="AL215" s="442"/>
      <c r="AM215" s="442"/>
      <c r="AN215" s="442"/>
      <c r="AO215" s="442"/>
      <c r="AP215" s="442"/>
      <c r="AQ215" s="442"/>
      <c r="AR215" s="442"/>
      <c r="AS215" s="442"/>
      <c r="AT215" s="442"/>
      <c r="AU215" s="442"/>
      <c r="AV215" s="442"/>
      <c r="AW215" s="442"/>
      <c r="AX215" s="442"/>
      <c r="AY215" s="442"/>
      <c r="AZ215" s="442"/>
    </row>
    <row r="216" spans="2:52" s="19" customFormat="1" ht="9.9499999999999993" hidden="1" customHeight="1" outlineLevel="1">
      <c r="B216" s="435"/>
      <c r="C216" s="437"/>
      <c r="D216" s="437"/>
      <c r="E216" s="437"/>
      <c r="F216" s="437"/>
      <c r="G216" s="666"/>
      <c r="H216" s="666"/>
      <c r="I216" s="666"/>
      <c r="J216" s="666"/>
      <c r="K216" s="666"/>
      <c r="L216" s="438"/>
      <c r="M216" s="438"/>
      <c r="N216" s="438"/>
      <c r="O216" s="438"/>
      <c r="P216" s="438"/>
      <c r="Q216" s="438"/>
      <c r="R216" s="438"/>
      <c r="S216" s="438"/>
      <c r="T216" s="439"/>
      <c r="U216" s="439"/>
      <c r="V216" s="439"/>
      <c r="W216" s="667"/>
      <c r="X216" s="668"/>
      <c r="Y216" s="668"/>
      <c r="Z216" s="668"/>
      <c r="AA216" s="668"/>
      <c r="AB216" s="668"/>
      <c r="AC216" s="668"/>
      <c r="AD216" s="668"/>
      <c r="AE216" s="668"/>
      <c r="AF216" s="668"/>
      <c r="AG216" s="668"/>
      <c r="AH216" s="668"/>
      <c r="AI216" s="668"/>
      <c r="AJ216" s="668"/>
      <c r="AK216" s="668"/>
      <c r="AL216" s="668"/>
      <c r="AM216" s="668"/>
      <c r="AN216" s="668"/>
      <c r="AO216" s="668"/>
      <c r="AP216" s="668"/>
      <c r="AQ216" s="668"/>
      <c r="AR216" s="668"/>
      <c r="AS216" s="668"/>
      <c r="AT216" s="668"/>
      <c r="AU216" s="668"/>
      <c r="AV216" s="668"/>
      <c r="AW216" s="668"/>
      <c r="AX216" s="668"/>
      <c r="AY216" s="668"/>
      <c r="AZ216" s="668"/>
    </row>
    <row r="217" spans="2:52" ht="20.100000000000001" customHeight="1" collapsed="1">
      <c r="B217" s="32">
        <f>B205+1</f>
        <v>18</v>
      </c>
      <c r="C217" s="1013"/>
      <c r="D217" s="1014"/>
      <c r="E217" s="1014"/>
      <c r="F217" s="1015"/>
      <c r="G217" s="1016"/>
      <c r="H217" s="1017"/>
      <c r="I217" s="1017"/>
      <c r="J217" s="1017"/>
      <c r="K217" s="1018"/>
      <c r="L217" s="701">
        <f t="shared" ref="L217:R217" si="68">SUM(L218:L227)</f>
        <v>0</v>
      </c>
      <c r="M217" s="702">
        <f t="shared" si="68"/>
        <v>0</v>
      </c>
      <c r="N217" s="703">
        <f t="shared" si="68"/>
        <v>0</v>
      </c>
      <c r="O217" s="703">
        <f t="shared" si="68"/>
        <v>0</v>
      </c>
      <c r="P217" s="702">
        <f t="shared" si="68"/>
        <v>0</v>
      </c>
      <c r="Q217" s="704">
        <f t="shared" si="68"/>
        <v>0</v>
      </c>
      <c r="R217" s="701">
        <f t="shared" si="68"/>
        <v>0</v>
      </c>
      <c r="S217" s="705">
        <v>1</v>
      </c>
      <c r="T217" s="706">
        <f>(S218*T218)+(S219*T219)+(S220*T220)+(S221*T221)+(S222*T222)+(S223*T223)+(S224*T224)+(S225*T225)+(S226*T226)+(S227*T227)</f>
        <v>0</v>
      </c>
      <c r="U217" s="665">
        <f t="shared" ref="U217:U227" si="69">S217*T217*(1+MGKZ)*(1+Gewinn)*(1+Sicherheit)</f>
        <v>0</v>
      </c>
      <c r="V217" s="643">
        <f t="shared" ref="V217:V227" si="70">R217*Fertigung</f>
        <v>0</v>
      </c>
      <c r="W217" s="50">
        <f t="shared" ref="W217:W227" si="71">L217*$E$6+M217*$M$6+N217*$M$7+O217*$M$8+P217*$E$7+Q217*$M$9+U217+V217</f>
        <v>0</v>
      </c>
      <c r="X217" s="442"/>
      <c r="Y217" s="442"/>
      <c r="Z217" s="442"/>
      <c r="AA217" s="442"/>
      <c r="AB217" s="442"/>
      <c r="AC217" s="442"/>
      <c r="AD217" s="442"/>
      <c r="AE217" s="442"/>
      <c r="AF217" s="442"/>
      <c r="AG217" s="442"/>
      <c r="AH217" s="442"/>
      <c r="AI217" s="442"/>
      <c r="AJ217" s="442"/>
      <c r="AK217" s="442"/>
      <c r="AL217" s="442"/>
      <c r="AM217" s="442"/>
      <c r="AN217" s="442"/>
      <c r="AO217" s="442"/>
      <c r="AP217" s="442"/>
      <c r="AQ217" s="442"/>
      <c r="AR217" s="442"/>
      <c r="AS217" s="442"/>
      <c r="AT217" s="442"/>
      <c r="AU217" s="442"/>
      <c r="AV217" s="442"/>
      <c r="AW217" s="442"/>
      <c r="AX217" s="442"/>
      <c r="AY217" s="442"/>
      <c r="AZ217" s="442"/>
    </row>
    <row r="218" spans="2:52" ht="20.100000000000001" hidden="1" customHeight="1" outlineLevel="1">
      <c r="B218" s="433"/>
      <c r="C218" s="1002"/>
      <c r="D218" s="1003"/>
      <c r="E218" s="1003"/>
      <c r="F218" s="1004"/>
      <c r="G218" s="1005"/>
      <c r="H218" s="1006"/>
      <c r="I218" s="1006"/>
      <c r="J218" s="1006"/>
      <c r="K218" s="1007"/>
      <c r="L218" s="715"/>
      <c r="M218" s="715"/>
      <c r="N218" s="715"/>
      <c r="O218" s="715"/>
      <c r="P218" s="715"/>
      <c r="Q218" s="715"/>
      <c r="R218" s="715"/>
      <c r="S218" s="716"/>
      <c r="T218" s="717"/>
      <c r="U218" s="720">
        <f t="shared" si="69"/>
        <v>0</v>
      </c>
      <c r="V218" s="721">
        <f t="shared" si="70"/>
        <v>0</v>
      </c>
      <c r="W218" s="722">
        <f t="shared" si="71"/>
        <v>0</v>
      </c>
      <c r="X218" s="442"/>
      <c r="Y218" s="442"/>
      <c r="Z218" s="442"/>
      <c r="AA218" s="442"/>
      <c r="AB218" s="442"/>
      <c r="AC218" s="442"/>
      <c r="AD218" s="442"/>
      <c r="AE218" s="442"/>
      <c r="AF218" s="442"/>
      <c r="AG218" s="442"/>
      <c r="AH218" s="442"/>
      <c r="AI218" s="442"/>
      <c r="AJ218" s="442"/>
      <c r="AK218" s="442"/>
      <c r="AL218" s="442"/>
      <c r="AM218" s="442"/>
      <c r="AN218" s="442"/>
      <c r="AO218" s="442"/>
      <c r="AP218" s="442"/>
      <c r="AQ218" s="442"/>
      <c r="AR218" s="442"/>
      <c r="AS218" s="442"/>
      <c r="AT218" s="442"/>
      <c r="AU218" s="442"/>
      <c r="AV218" s="442"/>
      <c r="AW218" s="442"/>
      <c r="AX218" s="442"/>
      <c r="AY218" s="442"/>
      <c r="AZ218" s="442"/>
    </row>
    <row r="219" spans="2:52" ht="20.100000000000001" hidden="1" customHeight="1" outlineLevel="1">
      <c r="B219" s="434"/>
      <c r="C219" s="1002"/>
      <c r="D219" s="1003"/>
      <c r="E219" s="1003"/>
      <c r="F219" s="1004"/>
      <c r="G219" s="1005"/>
      <c r="H219" s="1006"/>
      <c r="I219" s="1006"/>
      <c r="J219" s="1006"/>
      <c r="K219" s="1007"/>
      <c r="L219" s="715"/>
      <c r="M219" s="715"/>
      <c r="N219" s="715"/>
      <c r="O219" s="715"/>
      <c r="P219" s="715"/>
      <c r="Q219" s="715"/>
      <c r="R219" s="715"/>
      <c r="S219" s="716"/>
      <c r="T219" s="717"/>
      <c r="U219" s="720">
        <f t="shared" si="69"/>
        <v>0</v>
      </c>
      <c r="V219" s="721">
        <f t="shared" si="70"/>
        <v>0</v>
      </c>
      <c r="W219" s="722">
        <f t="shared" si="71"/>
        <v>0</v>
      </c>
      <c r="X219" s="442"/>
      <c r="Y219" s="442"/>
      <c r="Z219" s="442"/>
      <c r="AA219" s="442"/>
      <c r="AB219" s="442"/>
      <c r="AC219" s="442"/>
      <c r="AD219" s="442"/>
      <c r="AE219" s="442"/>
      <c r="AF219" s="442"/>
      <c r="AG219" s="442"/>
      <c r="AH219" s="442"/>
      <c r="AI219" s="442"/>
      <c r="AJ219" s="442"/>
      <c r="AK219" s="442"/>
      <c r="AL219" s="442"/>
      <c r="AM219" s="442"/>
      <c r="AN219" s="442"/>
      <c r="AO219" s="442"/>
      <c r="AP219" s="442"/>
      <c r="AQ219" s="442"/>
      <c r="AR219" s="442"/>
      <c r="AS219" s="442"/>
      <c r="AT219" s="442"/>
      <c r="AU219" s="442"/>
      <c r="AV219" s="442"/>
      <c r="AW219" s="442"/>
      <c r="AX219" s="442"/>
      <c r="AY219" s="442"/>
      <c r="AZ219" s="442"/>
    </row>
    <row r="220" spans="2:52" ht="20.100000000000001" hidden="1" customHeight="1" outlineLevel="1">
      <c r="B220" s="434"/>
      <c r="C220" s="1002"/>
      <c r="D220" s="1003"/>
      <c r="E220" s="1003"/>
      <c r="F220" s="1004"/>
      <c r="G220" s="1005"/>
      <c r="H220" s="1006"/>
      <c r="I220" s="1006"/>
      <c r="J220" s="1006"/>
      <c r="K220" s="1007"/>
      <c r="L220" s="715"/>
      <c r="M220" s="715"/>
      <c r="N220" s="715"/>
      <c r="O220" s="715"/>
      <c r="P220" s="715"/>
      <c r="Q220" s="715"/>
      <c r="R220" s="715"/>
      <c r="S220" s="716"/>
      <c r="T220" s="717"/>
      <c r="U220" s="720">
        <f t="shared" si="69"/>
        <v>0</v>
      </c>
      <c r="V220" s="721">
        <f t="shared" si="70"/>
        <v>0</v>
      </c>
      <c r="W220" s="722">
        <f t="shared" si="71"/>
        <v>0</v>
      </c>
      <c r="X220" s="442"/>
      <c r="Y220" s="442"/>
      <c r="Z220" s="442"/>
      <c r="AA220" s="442"/>
      <c r="AB220" s="442"/>
      <c r="AC220" s="442"/>
      <c r="AD220" s="442"/>
      <c r="AE220" s="442"/>
      <c r="AF220" s="442"/>
      <c r="AG220" s="442"/>
      <c r="AH220" s="442"/>
      <c r="AI220" s="442"/>
      <c r="AJ220" s="442"/>
      <c r="AK220" s="442"/>
      <c r="AL220" s="442"/>
      <c r="AM220" s="442"/>
      <c r="AN220" s="442"/>
      <c r="AO220" s="442"/>
      <c r="AP220" s="442"/>
      <c r="AQ220" s="442"/>
      <c r="AR220" s="442"/>
      <c r="AS220" s="442"/>
      <c r="AT220" s="442"/>
      <c r="AU220" s="442"/>
      <c r="AV220" s="442"/>
      <c r="AW220" s="442"/>
      <c r="AX220" s="442"/>
      <c r="AY220" s="442"/>
      <c r="AZ220" s="442"/>
    </row>
    <row r="221" spans="2:52" ht="20.100000000000001" hidden="1" customHeight="1" outlineLevel="1">
      <c r="B221" s="434"/>
      <c r="C221" s="1002"/>
      <c r="D221" s="1003"/>
      <c r="E221" s="1003"/>
      <c r="F221" s="1004"/>
      <c r="G221" s="1005"/>
      <c r="H221" s="1006"/>
      <c r="I221" s="1006"/>
      <c r="J221" s="1006"/>
      <c r="K221" s="1007"/>
      <c r="L221" s="715"/>
      <c r="M221" s="715"/>
      <c r="N221" s="715"/>
      <c r="O221" s="715"/>
      <c r="P221" s="715"/>
      <c r="Q221" s="715"/>
      <c r="R221" s="715"/>
      <c r="S221" s="716"/>
      <c r="T221" s="717"/>
      <c r="U221" s="720">
        <f t="shared" si="69"/>
        <v>0</v>
      </c>
      <c r="V221" s="721">
        <f t="shared" si="70"/>
        <v>0</v>
      </c>
      <c r="W221" s="722">
        <f t="shared" si="71"/>
        <v>0</v>
      </c>
      <c r="X221" s="442"/>
      <c r="Y221" s="442"/>
      <c r="Z221" s="442"/>
      <c r="AA221" s="442"/>
      <c r="AB221" s="442"/>
      <c r="AC221" s="442"/>
      <c r="AD221" s="442"/>
      <c r="AE221" s="442"/>
      <c r="AF221" s="442"/>
      <c r="AG221" s="442"/>
      <c r="AH221" s="442"/>
      <c r="AI221" s="442"/>
      <c r="AJ221" s="442"/>
      <c r="AK221" s="442"/>
      <c r="AL221" s="442"/>
      <c r="AM221" s="442"/>
      <c r="AN221" s="442"/>
      <c r="AO221" s="442"/>
      <c r="AP221" s="442"/>
      <c r="AQ221" s="442"/>
      <c r="AR221" s="442"/>
      <c r="AS221" s="442"/>
      <c r="AT221" s="442"/>
      <c r="AU221" s="442"/>
      <c r="AV221" s="442"/>
      <c r="AW221" s="442"/>
      <c r="AX221" s="442"/>
      <c r="AY221" s="442"/>
      <c r="AZ221" s="442"/>
    </row>
    <row r="222" spans="2:52" ht="20.100000000000001" hidden="1" customHeight="1" outlineLevel="1">
      <c r="B222" s="434"/>
      <c r="C222" s="1002"/>
      <c r="D222" s="1003"/>
      <c r="E222" s="1003"/>
      <c r="F222" s="1004"/>
      <c r="G222" s="1005"/>
      <c r="H222" s="1006"/>
      <c r="I222" s="1006"/>
      <c r="J222" s="1006"/>
      <c r="K222" s="1007"/>
      <c r="L222" s="715"/>
      <c r="M222" s="715"/>
      <c r="N222" s="715"/>
      <c r="O222" s="715"/>
      <c r="P222" s="715"/>
      <c r="Q222" s="715"/>
      <c r="R222" s="715"/>
      <c r="S222" s="716"/>
      <c r="T222" s="717"/>
      <c r="U222" s="720">
        <f t="shared" si="69"/>
        <v>0</v>
      </c>
      <c r="V222" s="721">
        <f t="shared" si="70"/>
        <v>0</v>
      </c>
      <c r="W222" s="722">
        <f t="shared" si="71"/>
        <v>0</v>
      </c>
      <c r="X222" s="442"/>
      <c r="Y222" s="442"/>
      <c r="Z222" s="442"/>
      <c r="AA222" s="442"/>
      <c r="AB222" s="442"/>
      <c r="AC222" s="442"/>
      <c r="AD222" s="442"/>
      <c r="AE222" s="442"/>
      <c r="AF222" s="442"/>
      <c r="AG222" s="442"/>
      <c r="AH222" s="442"/>
      <c r="AI222" s="442"/>
      <c r="AJ222" s="442"/>
      <c r="AK222" s="442"/>
      <c r="AL222" s="442"/>
      <c r="AM222" s="442"/>
      <c r="AN222" s="442"/>
      <c r="AO222" s="442"/>
      <c r="AP222" s="442"/>
      <c r="AQ222" s="442"/>
      <c r="AR222" s="442"/>
      <c r="AS222" s="442"/>
      <c r="AT222" s="442"/>
      <c r="AU222" s="442"/>
      <c r="AV222" s="442"/>
      <c r="AW222" s="442"/>
      <c r="AX222" s="442"/>
      <c r="AY222" s="442"/>
      <c r="AZ222" s="442"/>
    </row>
    <row r="223" spans="2:52" ht="20.100000000000001" hidden="1" customHeight="1" outlineLevel="1">
      <c r="B223" s="434"/>
      <c r="C223" s="1002"/>
      <c r="D223" s="1003"/>
      <c r="E223" s="1003"/>
      <c r="F223" s="1004"/>
      <c r="G223" s="1005"/>
      <c r="H223" s="1006"/>
      <c r="I223" s="1006"/>
      <c r="J223" s="1006"/>
      <c r="K223" s="1007"/>
      <c r="L223" s="715"/>
      <c r="M223" s="715"/>
      <c r="N223" s="715"/>
      <c r="O223" s="715"/>
      <c r="P223" s="715"/>
      <c r="Q223" s="715"/>
      <c r="R223" s="715"/>
      <c r="S223" s="716"/>
      <c r="T223" s="717"/>
      <c r="U223" s="720">
        <f t="shared" si="69"/>
        <v>0</v>
      </c>
      <c r="V223" s="721">
        <f t="shared" si="70"/>
        <v>0</v>
      </c>
      <c r="W223" s="722">
        <f t="shared" si="71"/>
        <v>0</v>
      </c>
      <c r="X223" s="442"/>
      <c r="Y223" s="442"/>
      <c r="Z223" s="442"/>
      <c r="AA223" s="442"/>
      <c r="AB223" s="442"/>
      <c r="AC223" s="442"/>
      <c r="AD223" s="442"/>
      <c r="AE223" s="442"/>
      <c r="AF223" s="442"/>
      <c r="AG223" s="442"/>
      <c r="AH223" s="442"/>
      <c r="AI223" s="442"/>
      <c r="AJ223" s="442"/>
      <c r="AK223" s="442"/>
      <c r="AL223" s="442"/>
      <c r="AM223" s="442"/>
      <c r="AN223" s="442"/>
      <c r="AO223" s="442"/>
      <c r="AP223" s="442"/>
      <c r="AQ223" s="442"/>
      <c r="AR223" s="442"/>
      <c r="AS223" s="442"/>
      <c r="AT223" s="442"/>
      <c r="AU223" s="442"/>
      <c r="AV223" s="442"/>
      <c r="AW223" s="442"/>
      <c r="AX223" s="442"/>
      <c r="AY223" s="442"/>
      <c r="AZ223" s="442"/>
    </row>
    <row r="224" spans="2:52" ht="20.100000000000001" hidden="1" customHeight="1" outlineLevel="1">
      <c r="B224" s="434"/>
      <c r="C224" s="1002"/>
      <c r="D224" s="1003"/>
      <c r="E224" s="1003"/>
      <c r="F224" s="1004"/>
      <c r="G224" s="1005"/>
      <c r="H224" s="1006"/>
      <c r="I224" s="1006"/>
      <c r="J224" s="1006"/>
      <c r="K224" s="1007"/>
      <c r="L224" s="715"/>
      <c r="M224" s="715"/>
      <c r="N224" s="715"/>
      <c r="O224" s="715"/>
      <c r="P224" s="715"/>
      <c r="Q224" s="715"/>
      <c r="R224" s="715"/>
      <c r="S224" s="716"/>
      <c r="T224" s="717"/>
      <c r="U224" s="720">
        <f t="shared" si="69"/>
        <v>0</v>
      </c>
      <c r="V224" s="721">
        <f t="shared" si="70"/>
        <v>0</v>
      </c>
      <c r="W224" s="722">
        <f t="shared" si="71"/>
        <v>0</v>
      </c>
      <c r="X224" s="442"/>
      <c r="Y224" s="442"/>
      <c r="Z224" s="442"/>
      <c r="AA224" s="442"/>
      <c r="AB224" s="442"/>
      <c r="AC224" s="442"/>
      <c r="AD224" s="442"/>
      <c r="AE224" s="442"/>
      <c r="AF224" s="442"/>
      <c r="AG224" s="442"/>
      <c r="AH224" s="442"/>
      <c r="AI224" s="442"/>
      <c r="AJ224" s="442"/>
      <c r="AK224" s="442"/>
      <c r="AL224" s="442"/>
      <c r="AM224" s="442"/>
      <c r="AN224" s="442"/>
      <c r="AO224" s="442"/>
      <c r="AP224" s="442"/>
      <c r="AQ224" s="442"/>
      <c r="AR224" s="442"/>
      <c r="AS224" s="442"/>
      <c r="AT224" s="442"/>
      <c r="AU224" s="442"/>
      <c r="AV224" s="442"/>
      <c r="AW224" s="442"/>
      <c r="AX224" s="442"/>
      <c r="AY224" s="442"/>
      <c r="AZ224" s="442"/>
    </row>
    <row r="225" spans="2:52" ht="20.100000000000001" hidden="1" customHeight="1" outlineLevel="1">
      <c r="B225" s="434"/>
      <c r="C225" s="1002"/>
      <c r="D225" s="1003"/>
      <c r="E225" s="1003"/>
      <c r="F225" s="1004"/>
      <c r="G225" s="1005"/>
      <c r="H225" s="1006"/>
      <c r="I225" s="1006"/>
      <c r="J225" s="1006"/>
      <c r="K225" s="1007"/>
      <c r="L225" s="715"/>
      <c r="M225" s="715"/>
      <c r="N225" s="715"/>
      <c r="O225" s="715"/>
      <c r="P225" s="715"/>
      <c r="Q225" s="715"/>
      <c r="R225" s="715"/>
      <c r="S225" s="716"/>
      <c r="T225" s="717"/>
      <c r="U225" s="720">
        <f t="shared" si="69"/>
        <v>0</v>
      </c>
      <c r="V225" s="721">
        <f t="shared" si="70"/>
        <v>0</v>
      </c>
      <c r="W225" s="722">
        <f t="shared" si="71"/>
        <v>0</v>
      </c>
      <c r="X225" s="442"/>
      <c r="Y225" s="442"/>
      <c r="Z225" s="442"/>
      <c r="AA225" s="442"/>
      <c r="AB225" s="442"/>
      <c r="AC225" s="442"/>
      <c r="AD225" s="442"/>
      <c r="AE225" s="442"/>
      <c r="AF225" s="442"/>
      <c r="AG225" s="442"/>
      <c r="AH225" s="442"/>
      <c r="AI225" s="442"/>
      <c r="AJ225" s="442"/>
      <c r="AK225" s="442"/>
      <c r="AL225" s="442"/>
      <c r="AM225" s="442"/>
      <c r="AN225" s="442"/>
      <c r="AO225" s="442"/>
      <c r="AP225" s="442"/>
      <c r="AQ225" s="442"/>
      <c r="AR225" s="442"/>
      <c r="AS225" s="442"/>
      <c r="AT225" s="442"/>
      <c r="AU225" s="442"/>
      <c r="AV225" s="442"/>
      <c r="AW225" s="442"/>
      <c r="AX225" s="442"/>
      <c r="AY225" s="442"/>
      <c r="AZ225" s="442"/>
    </row>
    <row r="226" spans="2:52" ht="20.100000000000001" hidden="1" customHeight="1" outlineLevel="1">
      <c r="B226" s="434"/>
      <c r="C226" s="1002"/>
      <c r="D226" s="1003"/>
      <c r="E226" s="1003"/>
      <c r="F226" s="1004"/>
      <c r="G226" s="1005"/>
      <c r="H226" s="1006"/>
      <c r="I226" s="1006"/>
      <c r="J226" s="1006"/>
      <c r="K226" s="1007"/>
      <c r="L226" s="715"/>
      <c r="M226" s="715"/>
      <c r="N226" s="715"/>
      <c r="O226" s="715"/>
      <c r="P226" s="715"/>
      <c r="Q226" s="715"/>
      <c r="R226" s="715"/>
      <c r="S226" s="716"/>
      <c r="T226" s="717"/>
      <c r="U226" s="720">
        <f t="shared" si="69"/>
        <v>0</v>
      </c>
      <c r="V226" s="721">
        <f t="shared" si="70"/>
        <v>0</v>
      </c>
      <c r="W226" s="722">
        <f t="shared" si="71"/>
        <v>0</v>
      </c>
      <c r="X226" s="442"/>
      <c r="Y226" s="442"/>
      <c r="Z226" s="442"/>
      <c r="AA226" s="442"/>
      <c r="AB226" s="442"/>
      <c r="AC226" s="442"/>
      <c r="AD226" s="442"/>
      <c r="AE226" s="442"/>
      <c r="AF226" s="442"/>
      <c r="AG226" s="442"/>
      <c r="AH226" s="442"/>
      <c r="AI226" s="442"/>
      <c r="AJ226" s="442"/>
      <c r="AK226" s="442"/>
      <c r="AL226" s="442"/>
      <c r="AM226" s="442"/>
      <c r="AN226" s="442"/>
      <c r="AO226" s="442"/>
      <c r="AP226" s="442"/>
      <c r="AQ226" s="442"/>
      <c r="AR226" s="442"/>
      <c r="AS226" s="442"/>
      <c r="AT226" s="442"/>
      <c r="AU226" s="442"/>
      <c r="AV226" s="442"/>
      <c r="AW226" s="442"/>
      <c r="AX226" s="442"/>
      <c r="AY226" s="442"/>
      <c r="AZ226" s="442"/>
    </row>
    <row r="227" spans="2:52" ht="20.100000000000001" hidden="1" customHeight="1" outlineLevel="1">
      <c r="B227" s="434"/>
      <c r="C227" s="1002"/>
      <c r="D227" s="1003"/>
      <c r="E227" s="1003"/>
      <c r="F227" s="1004"/>
      <c r="G227" s="1005"/>
      <c r="H227" s="1006"/>
      <c r="I227" s="1006"/>
      <c r="J227" s="1006"/>
      <c r="K227" s="1007"/>
      <c r="L227" s="715"/>
      <c r="M227" s="715"/>
      <c r="N227" s="715"/>
      <c r="O227" s="715"/>
      <c r="P227" s="715"/>
      <c r="Q227" s="715"/>
      <c r="R227" s="715"/>
      <c r="S227" s="716"/>
      <c r="T227" s="717"/>
      <c r="U227" s="720">
        <f t="shared" si="69"/>
        <v>0</v>
      </c>
      <c r="V227" s="721">
        <f t="shared" si="70"/>
        <v>0</v>
      </c>
      <c r="W227" s="722">
        <f t="shared" si="71"/>
        <v>0</v>
      </c>
      <c r="X227" s="442"/>
      <c r="Y227" s="442"/>
      <c r="Z227" s="442"/>
      <c r="AA227" s="442"/>
      <c r="AB227" s="442"/>
      <c r="AC227" s="442"/>
      <c r="AD227" s="442"/>
      <c r="AE227" s="442"/>
      <c r="AF227" s="442"/>
      <c r="AG227" s="442"/>
      <c r="AH227" s="442"/>
      <c r="AI227" s="442"/>
      <c r="AJ227" s="442"/>
      <c r="AK227" s="442"/>
      <c r="AL227" s="442"/>
      <c r="AM227" s="442"/>
      <c r="AN227" s="442"/>
      <c r="AO227" s="442"/>
      <c r="AP227" s="442"/>
      <c r="AQ227" s="442"/>
      <c r="AR227" s="442"/>
      <c r="AS227" s="442"/>
      <c r="AT227" s="442"/>
      <c r="AU227" s="442"/>
      <c r="AV227" s="442"/>
      <c r="AW227" s="442"/>
      <c r="AX227" s="442"/>
      <c r="AY227" s="442"/>
      <c r="AZ227" s="442"/>
    </row>
    <row r="228" spans="2:52" s="19" customFormat="1" ht="9.9499999999999993" hidden="1" customHeight="1" outlineLevel="1">
      <c r="B228" s="435"/>
      <c r="C228" s="437"/>
      <c r="D228" s="437"/>
      <c r="E228" s="437"/>
      <c r="F228" s="437"/>
      <c r="G228" s="666"/>
      <c r="H228" s="666"/>
      <c r="I228" s="666"/>
      <c r="J228" s="666"/>
      <c r="K228" s="666"/>
      <c r="L228" s="438"/>
      <c r="M228" s="438"/>
      <c r="N228" s="438"/>
      <c r="O228" s="438"/>
      <c r="P228" s="438"/>
      <c r="Q228" s="438"/>
      <c r="R228" s="438"/>
      <c r="S228" s="438"/>
      <c r="T228" s="439"/>
      <c r="U228" s="439"/>
      <c r="V228" s="439"/>
      <c r="W228" s="667"/>
      <c r="X228" s="668"/>
      <c r="Y228" s="668"/>
      <c r="Z228" s="668"/>
      <c r="AA228" s="668"/>
      <c r="AB228" s="668"/>
      <c r="AC228" s="668"/>
      <c r="AD228" s="668"/>
      <c r="AE228" s="668"/>
      <c r="AF228" s="668"/>
      <c r="AG228" s="668"/>
      <c r="AH228" s="668"/>
      <c r="AI228" s="668"/>
      <c r="AJ228" s="668"/>
      <c r="AK228" s="668"/>
      <c r="AL228" s="668"/>
      <c r="AM228" s="668"/>
      <c r="AN228" s="668"/>
      <c r="AO228" s="668"/>
      <c r="AP228" s="668"/>
      <c r="AQ228" s="668"/>
      <c r="AR228" s="668"/>
      <c r="AS228" s="668"/>
      <c r="AT228" s="668"/>
      <c r="AU228" s="668"/>
      <c r="AV228" s="668"/>
      <c r="AW228" s="668"/>
      <c r="AX228" s="668"/>
      <c r="AY228" s="668"/>
      <c r="AZ228" s="668"/>
    </row>
    <row r="229" spans="2:52" ht="20.100000000000001" customHeight="1" collapsed="1">
      <c r="B229" s="32">
        <f>B217+1</f>
        <v>19</v>
      </c>
      <c r="C229" s="1013"/>
      <c r="D229" s="1014"/>
      <c r="E229" s="1014"/>
      <c r="F229" s="1015"/>
      <c r="G229" s="1016"/>
      <c r="H229" s="1017"/>
      <c r="I229" s="1017"/>
      <c r="J229" s="1017"/>
      <c r="K229" s="1018"/>
      <c r="L229" s="701">
        <f t="shared" ref="L229:R229" si="72">SUM(L230:L239)</f>
        <v>0</v>
      </c>
      <c r="M229" s="702">
        <f t="shared" si="72"/>
        <v>0</v>
      </c>
      <c r="N229" s="703">
        <f t="shared" si="72"/>
        <v>0</v>
      </c>
      <c r="O229" s="703">
        <f t="shared" si="72"/>
        <v>0</v>
      </c>
      <c r="P229" s="702">
        <f t="shared" si="72"/>
        <v>0</v>
      </c>
      <c r="Q229" s="704">
        <f t="shared" si="72"/>
        <v>0</v>
      </c>
      <c r="R229" s="701">
        <f t="shared" si="72"/>
        <v>0</v>
      </c>
      <c r="S229" s="705">
        <v>1</v>
      </c>
      <c r="T229" s="706">
        <f>(S230*T230)+(S231*T231)+(S232*T232)+(S233*T233)+(S234*T234)+(S235*T235)+(S236*T236)+(S237*T237)+(S238*T238)+(S239*T239)</f>
        <v>0</v>
      </c>
      <c r="U229" s="665">
        <f t="shared" ref="U229:U239" si="73">S229*T229*(1+MGKZ)*(1+Gewinn)*(1+Sicherheit)</f>
        <v>0</v>
      </c>
      <c r="V229" s="643">
        <f t="shared" ref="V229:V239" si="74">R229*Fertigung</f>
        <v>0</v>
      </c>
      <c r="W229" s="50">
        <f t="shared" ref="W229:W239" si="75">L229*$E$6+M229*$M$6+N229*$M$7+O229*$M$8+P229*$E$7+Q229*$M$9+U229+V229</f>
        <v>0</v>
      </c>
      <c r="X229" s="442"/>
      <c r="Y229" s="442"/>
      <c r="Z229" s="442"/>
      <c r="AA229" s="442"/>
      <c r="AB229" s="442"/>
      <c r="AC229" s="442"/>
      <c r="AD229" s="442"/>
      <c r="AE229" s="442"/>
      <c r="AF229" s="442"/>
      <c r="AG229" s="442"/>
      <c r="AH229" s="442"/>
      <c r="AI229" s="442"/>
      <c r="AJ229" s="442"/>
      <c r="AK229" s="442"/>
      <c r="AL229" s="442"/>
      <c r="AM229" s="442"/>
      <c r="AN229" s="442"/>
      <c r="AO229" s="442"/>
      <c r="AP229" s="442"/>
      <c r="AQ229" s="442"/>
      <c r="AR229" s="442"/>
      <c r="AS229" s="442"/>
      <c r="AT229" s="442"/>
      <c r="AU229" s="442"/>
      <c r="AV229" s="442"/>
      <c r="AW229" s="442"/>
      <c r="AX229" s="442"/>
      <c r="AY229" s="442"/>
      <c r="AZ229" s="442"/>
    </row>
    <row r="230" spans="2:52" ht="20.100000000000001" hidden="1" customHeight="1" outlineLevel="1">
      <c r="B230" s="433"/>
      <c r="C230" s="1002"/>
      <c r="D230" s="1003"/>
      <c r="E230" s="1003"/>
      <c r="F230" s="1004"/>
      <c r="G230" s="1005"/>
      <c r="H230" s="1006"/>
      <c r="I230" s="1006"/>
      <c r="J230" s="1006"/>
      <c r="K230" s="1007"/>
      <c r="L230" s="715"/>
      <c r="M230" s="715"/>
      <c r="N230" s="715"/>
      <c r="O230" s="715"/>
      <c r="P230" s="715"/>
      <c r="Q230" s="715"/>
      <c r="R230" s="715"/>
      <c r="S230" s="716"/>
      <c r="T230" s="717"/>
      <c r="U230" s="720">
        <f t="shared" si="73"/>
        <v>0</v>
      </c>
      <c r="V230" s="721">
        <f t="shared" si="74"/>
        <v>0</v>
      </c>
      <c r="W230" s="722">
        <f t="shared" si="75"/>
        <v>0</v>
      </c>
      <c r="X230" s="442"/>
      <c r="Y230" s="442"/>
      <c r="Z230" s="442"/>
      <c r="AA230" s="442"/>
      <c r="AB230" s="442"/>
      <c r="AC230" s="442"/>
      <c r="AD230" s="442"/>
      <c r="AE230" s="442"/>
      <c r="AF230" s="442"/>
      <c r="AG230" s="442"/>
      <c r="AH230" s="442"/>
      <c r="AI230" s="442"/>
      <c r="AJ230" s="442"/>
      <c r="AK230" s="442"/>
      <c r="AL230" s="442"/>
      <c r="AM230" s="442"/>
      <c r="AN230" s="442"/>
      <c r="AO230" s="442"/>
      <c r="AP230" s="442"/>
      <c r="AQ230" s="442"/>
      <c r="AR230" s="442"/>
      <c r="AS230" s="442"/>
      <c r="AT230" s="442"/>
      <c r="AU230" s="442"/>
      <c r="AV230" s="442"/>
      <c r="AW230" s="442"/>
      <c r="AX230" s="442"/>
      <c r="AY230" s="442"/>
      <c r="AZ230" s="442"/>
    </row>
    <row r="231" spans="2:52" ht="20.100000000000001" hidden="1" customHeight="1" outlineLevel="1">
      <c r="B231" s="434"/>
      <c r="C231" s="1002"/>
      <c r="D231" s="1003"/>
      <c r="E231" s="1003"/>
      <c r="F231" s="1004"/>
      <c r="G231" s="1005"/>
      <c r="H231" s="1006"/>
      <c r="I231" s="1006"/>
      <c r="J231" s="1006"/>
      <c r="K231" s="1007"/>
      <c r="L231" s="715"/>
      <c r="M231" s="715"/>
      <c r="N231" s="715"/>
      <c r="O231" s="715"/>
      <c r="P231" s="715"/>
      <c r="Q231" s="715"/>
      <c r="R231" s="715"/>
      <c r="S231" s="716"/>
      <c r="T231" s="717"/>
      <c r="U231" s="720">
        <f t="shared" si="73"/>
        <v>0</v>
      </c>
      <c r="V231" s="721">
        <f t="shared" si="74"/>
        <v>0</v>
      </c>
      <c r="W231" s="722">
        <f t="shared" si="75"/>
        <v>0</v>
      </c>
      <c r="X231" s="442"/>
      <c r="Y231" s="442"/>
      <c r="Z231" s="442"/>
      <c r="AA231" s="442"/>
      <c r="AB231" s="442"/>
      <c r="AC231" s="442"/>
      <c r="AD231" s="442"/>
      <c r="AE231" s="442"/>
      <c r="AF231" s="442"/>
      <c r="AG231" s="442"/>
      <c r="AH231" s="442"/>
      <c r="AI231" s="442"/>
      <c r="AJ231" s="442"/>
      <c r="AK231" s="442"/>
      <c r="AL231" s="442"/>
      <c r="AM231" s="442"/>
      <c r="AN231" s="442"/>
      <c r="AO231" s="442"/>
      <c r="AP231" s="442"/>
      <c r="AQ231" s="442"/>
      <c r="AR231" s="442"/>
      <c r="AS231" s="442"/>
      <c r="AT231" s="442"/>
      <c r="AU231" s="442"/>
      <c r="AV231" s="442"/>
      <c r="AW231" s="442"/>
      <c r="AX231" s="442"/>
      <c r="AY231" s="442"/>
      <c r="AZ231" s="442"/>
    </row>
    <row r="232" spans="2:52" ht="20.100000000000001" hidden="1" customHeight="1" outlineLevel="1">
      <c r="B232" s="434"/>
      <c r="C232" s="1002"/>
      <c r="D232" s="1003"/>
      <c r="E232" s="1003"/>
      <c r="F232" s="1004"/>
      <c r="G232" s="1005"/>
      <c r="H232" s="1006"/>
      <c r="I232" s="1006"/>
      <c r="J232" s="1006"/>
      <c r="K232" s="1007"/>
      <c r="L232" s="715"/>
      <c r="M232" s="715"/>
      <c r="N232" s="715"/>
      <c r="O232" s="715"/>
      <c r="P232" s="715"/>
      <c r="Q232" s="715"/>
      <c r="R232" s="715"/>
      <c r="S232" s="716"/>
      <c r="T232" s="717"/>
      <c r="U232" s="720">
        <f t="shared" si="73"/>
        <v>0</v>
      </c>
      <c r="V232" s="721">
        <f t="shared" si="74"/>
        <v>0</v>
      </c>
      <c r="W232" s="722">
        <f t="shared" si="75"/>
        <v>0</v>
      </c>
      <c r="X232" s="442"/>
      <c r="Y232" s="442"/>
      <c r="Z232" s="442"/>
      <c r="AA232" s="442"/>
      <c r="AB232" s="442"/>
      <c r="AC232" s="442"/>
      <c r="AD232" s="442"/>
      <c r="AE232" s="442"/>
      <c r="AF232" s="442"/>
      <c r="AG232" s="442"/>
      <c r="AH232" s="442"/>
      <c r="AI232" s="442"/>
      <c r="AJ232" s="442"/>
      <c r="AK232" s="442"/>
      <c r="AL232" s="442"/>
      <c r="AM232" s="442"/>
      <c r="AN232" s="442"/>
      <c r="AO232" s="442"/>
      <c r="AP232" s="442"/>
      <c r="AQ232" s="442"/>
      <c r="AR232" s="442"/>
      <c r="AS232" s="442"/>
      <c r="AT232" s="442"/>
      <c r="AU232" s="442"/>
      <c r="AV232" s="442"/>
      <c r="AW232" s="442"/>
      <c r="AX232" s="442"/>
      <c r="AY232" s="442"/>
      <c r="AZ232" s="442"/>
    </row>
    <row r="233" spans="2:52" ht="20.100000000000001" hidden="1" customHeight="1" outlineLevel="1">
      <c r="B233" s="434"/>
      <c r="C233" s="1002"/>
      <c r="D233" s="1003"/>
      <c r="E233" s="1003"/>
      <c r="F233" s="1004"/>
      <c r="G233" s="1005"/>
      <c r="H233" s="1006"/>
      <c r="I233" s="1006"/>
      <c r="J233" s="1006"/>
      <c r="K233" s="1007"/>
      <c r="L233" s="715"/>
      <c r="M233" s="715"/>
      <c r="N233" s="715"/>
      <c r="O233" s="715"/>
      <c r="P233" s="715"/>
      <c r="Q233" s="715"/>
      <c r="R233" s="715"/>
      <c r="S233" s="716"/>
      <c r="T233" s="717"/>
      <c r="U233" s="720">
        <f t="shared" si="73"/>
        <v>0</v>
      </c>
      <c r="V233" s="721">
        <f t="shared" si="74"/>
        <v>0</v>
      </c>
      <c r="W233" s="722">
        <f t="shared" si="75"/>
        <v>0</v>
      </c>
      <c r="X233" s="442"/>
      <c r="Y233" s="442"/>
      <c r="Z233" s="442"/>
      <c r="AA233" s="442"/>
      <c r="AB233" s="442"/>
      <c r="AC233" s="442"/>
      <c r="AD233" s="442"/>
      <c r="AE233" s="442"/>
      <c r="AF233" s="442"/>
      <c r="AG233" s="442"/>
      <c r="AH233" s="442"/>
      <c r="AI233" s="442"/>
      <c r="AJ233" s="442"/>
      <c r="AK233" s="442"/>
      <c r="AL233" s="442"/>
      <c r="AM233" s="442"/>
      <c r="AN233" s="442"/>
      <c r="AO233" s="442"/>
      <c r="AP233" s="442"/>
      <c r="AQ233" s="442"/>
      <c r="AR233" s="442"/>
      <c r="AS233" s="442"/>
      <c r="AT233" s="442"/>
      <c r="AU233" s="442"/>
      <c r="AV233" s="442"/>
      <c r="AW233" s="442"/>
      <c r="AX233" s="442"/>
      <c r="AY233" s="442"/>
      <c r="AZ233" s="442"/>
    </row>
    <row r="234" spans="2:52" ht="20.100000000000001" hidden="1" customHeight="1" outlineLevel="1">
      <c r="B234" s="434"/>
      <c r="C234" s="1002"/>
      <c r="D234" s="1003"/>
      <c r="E234" s="1003"/>
      <c r="F234" s="1004"/>
      <c r="G234" s="1005"/>
      <c r="H234" s="1006"/>
      <c r="I234" s="1006"/>
      <c r="J234" s="1006"/>
      <c r="K234" s="1007"/>
      <c r="L234" s="715"/>
      <c r="M234" s="715"/>
      <c r="N234" s="715"/>
      <c r="O234" s="715"/>
      <c r="P234" s="715"/>
      <c r="Q234" s="715"/>
      <c r="R234" s="715"/>
      <c r="S234" s="716"/>
      <c r="T234" s="717"/>
      <c r="U234" s="720">
        <f t="shared" si="73"/>
        <v>0</v>
      </c>
      <c r="V234" s="721">
        <f t="shared" si="74"/>
        <v>0</v>
      </c>
      <c r="W234" s="722">
        <f t="shared" si="75"/>
        <v>0</v>
      </c>
      <c r="X234" s="442"/>
      <c r="Y234" s="442"/>
      <c r="Z234" s="442"/>
      <c r="AA234" s="442"/>
      <c r="AB234" s="442"/>
      <c r="AC234" s="442"/>
      <c r="AD234" s="442"/>
      <c r="AE234" s="442"/>
      <c r="AF234" s="442"/>
      <c r="AG234" s="442"/>
      <c r="AH234" s="442"/>
      <c r="AI234" s="442"/>
      <c r="AJ234" s="442"/>
      <c r="AK234" s="442"/>
      <c r="AL234" s="442"/>
      <c r="AM234" s="442"/>
      <c r="AN234" s="442"/>
      <c r="AO234" s="442"/>
      <c r="AP234" s="442"/>
      <c r="AQ234" s="442"/>
      <c r="AR234" s="442"/>
      <c r="AS234" s="442"/>
      <c r="AT234" s="442"/>
      <c r="AU234" s="442"/>
      <c r="AV234" s="442"/>
      <c r="AW234" s="442"/>
      <c r="AX234" s="442"/>
      <c r="AY234" s="442"/>
      <c r="AZ234" s="442"/>
    </row>
    <row r="235" spans="2:52" ht="20.100000000000001" hidden="1" customHeight="1" outlineLevel="1">
      <c r="B235" s="434"/>
      <c r="C235" s="1002"/>
      <c r="D235" s="1003"/>
      <c r="E235" s="1003"/>
      <c r="F235" s="1004"/>
      <c r="G235" s="1005"/>
      <c r="H235" s="1006"/>
      <c r="I235" s="1006"/>
      <c r="J235" s="1006"/>
      <c r="K235" s="1007"/>
      <c r="L235" s="715"/>
      <c r="M235" s="715"/>
      <c r="N235" s="715"/>
      <c r="O235" s="715"/>
      <c r="P235" s="715"/>
      <c r="Q235" s="715"/>
      <c r="R235" s="715"/>
      <c r="S235" s="716"/>
      <c r="T235" s="717"/>
      <c r="U235" s="720">
        <f t="shared" si="73"/>
        <v>0</v>
      </c>
      <c r="V235" s="721">
        <f t="shared" si="74"/>
        <v>0</v>
      </c>
      <c r="W235" s="722">
        <f t="shared" si="75"/>
        <v>0</v>
      </c>
      <c r="X235" s="442"/>
      <c r="Y235" s="442"/>
      <c r="Z235" s="442"/>
      <c r="AA235" s="442"/>
      <c r="AB235" s="442"/>
      <c r="AC235" s="442"/>
      <c r="AD235" s="442"/>
      <c r="AE235" s="442"/>
      <c r="AF235" s="442"/>
      <c r="AG235" s="442"/>
      <c r="AH235" s="442"/>
      <c r="AI235" s="442"/>
      <c r="AJ235" s="442"/>
      <c r="AK235" s="442"/>
      <c r="AL235" s="442"/>
      <c r="AM235" s="442"/>
      <c r="AN235" s="442"/>
      <c r="AO235" s="442"/>
      <c r="AP235" s="442"/>
      <c r="AQ235" s="442"/>
      <c r="AR235" s="442"/>
      <c r="AS235" s="442"/>
      <c r="AT235" s="442"/>
      <c r="AU235" s="442"/>
      <c r="AV235" s="442"/>
      <c r="AW235" s="442"/>
      <c r="AX235" s="442"/>
      <c r="AY235" s="442"/>
      <c r="AZ235" s="442"/>
    </row>
    <row r="236" spans="2:52" ht="20.100000000000001" hidden="1" customHeight="1" outlineLevel="1">
      <c r="B236" s="434"/>
      <c r="C236" s="1002"/>
      <c r="D236" s="1003"/>
      <c r="E236" s="1003"/>
      <c r="F236" s="1004"/>
      <c r="G236" s="1005"/>
      <c r="H236" s="1006"/>
      <c r="I236" s="1006"/>
      <c r="J236" s="1006"/>
      <c r="K236" s="1007"/>
      <c r="L236" s="715"/>
      <c r="M236" s="715"/>
      <c r="N236" s="715"/>
      <c r="O236" s="715"/>
      <c r="P236" s="715"/>
      <c r="Q236" s="715"/>
      <c r="R236" s="715"/>
      <c r="S236" s="716"/>
      <c r="T236" s="717"/>
      <c r="U236" s="720">
        <f t="shared" si="73"/>
        <v>0</v>
      </c>
      <c r="V236" s="721">
        <f t="shared" si="74"/>
        <v>0</v>
      </c>
      <c r="W236" s="722">
        <f t="shared" si="75"/>
        <v>0</v>
      </c>
      <c r="X236" s="442"/>
      <c r="Y236" s="442"/>
      <c r="Z236" s="442"/>
      <c r="AA236" s="442"/>
      <c r="AB236" s="442"/>
      <c r="AC236" s="442"/>
      <c r="AD236" s="442"/>
      <c r="AE236" s="442"/>
      <c r="AF236" s="442"/>
      <c r="AG236" s="442"/>
      <c r="AH236" s="442"/>
      <c r="AI236" s="442"/>
      <c r="AJ236" s="442"/>
      <c r="AK236" s="442"/>
      <c r="AL236" s="442"/>
      <c r="AM236" s="442"/>
      <c r="AN236" s="442"/>
      <c r="AO236" s="442"/>
      <c r="AP236" s="442"/>
      <c r="AQ236" s="442"/>
      <c r="AR236" s="442"/>
      <c r="AS236" s="442"/>
      <c r="AT236" s="442"/>
      <c r="AU236" s="442"/>
      <c r="AV236" s="442"/>
      <c r="AW236" s="442"/>
      <c r="AX236" s="442"/>
      <c r="AY236" s="442"/>
      <c r="AZ236" s="442"/>
    </row>
    <row r="237" spans="2:52" ht="20.100000000000001" hidden="1" customHeight="1" outlineLevel="1">
      <c r="B237" s="434"/>
      <c r="C237" s="1002"/>
      <c r="D237" s="1003"/>
      <c r="E237" s="1003"/>
      <c r="F237" s="1004"/>
      <c r="G237" s="1005"/>
      <c r="H237" s="1006"/>
      <c r="I237" s="1006"/>
      <c r="J237" s="1006"/>
      <c r="K237" s="1007"/>
      <c r="L237" s="715"/>
      <c r="M237" s="715"/>
      <c r="N237" s="715"/>
      <c r="O237" s="715"/>
      <c r="P237" s="715"/>
      <c r="Q237" s="715"/>
      <c r="R237" s="715"/>
      <c r="S237" s="716"/>
      <c r="T237" s="717"/>
      <c r="U237" s="720">
        <f t="shared" si="73"/>
        <v>0</v>
      </c>
      <c r="V237" s="721">
        <f t="shared" si="74"/>
        <v>0</v>
      </c>
      <c r="W237" s="722">
        <f t="shared" si="75"/>
        <v>0</v>
      </c>
      <c r="X237" s="442"/>
      <c r="Y237" s="442"/>
      <c r="Z237" s="442"/>
      <c r="AA237" s="442"/>
      <c r="AB237" s="442"/>
      <c r="AC237" s="442"/>
      <c r="AD237" s="442"/>
      <c r="AE237" s="442"/>
      <c r="AF237" s="442"/>
      <c r="AG237" s="442"/>
      <c r="AH237" s="442"/>
      <c r="AI237" s="442"/>
      <c r="AJ237" s="442"/>
      <c r="AK237" s="442"/>
      <c r="AL237" s="442"/>
      <c r="AM237" s="442"/>
      <c r="AN237" s="442"/>
      <c r="AO237" s="442"/>
      <c r="AP237" s="442"/>
      <c r="AQ237" s="442"/>
      <c r="AR237" s="442"/>
      <c r="AS237" s="442"/>
      <c r="AT237" s="442"/>
      <c r="AU237" s="442"/>
      <c r="AV237" s="442"/>
      <c r="AW237" s="442"/>
      <c r="AX237" s="442"/>
      <c r="AY237" s="442"/>
      <c r="AZ237" s="442"/>
    </row>
    <row r="238" spans="2:52" ht="20.100000000000001" hidden="1" customHeight="1" outlineLevel="1">
      <c r="B238" s="434"/>
      <c r="C238" s="1002"/>
      <c r="D238" s="1003"/>
      <c r="E238" s="1003"/>
      <c r="F238" s="1004"/>
      <c r="G238" s="1005"/>
      <c r="H238" s="1006"/>
      <c r="I238" s="1006"/>
      <c r="J238" s="1006"/>
      <c r="K238" s="1007"/>
      <c r="L238" s="715"/>
      <c r="M238" s="715"/>
      <c r="N238" s="715"/>
      <c r="O238" s="715"/>
      <c r="P238" s="715"/>
      <c r="Q238" s="715"/>
      <c r="R238" s="715"/>
      <c r="S238" s="716"/>
      <c r="T238" s="717"/>
      <c r="U238" s="720">
        <f t="shared" si="73"/>
        <v>0</v>
      </c>
      <c r="V238" s="721">
        <f t="shared" si="74"/>
        <v>0</v>
      </c>
      <c r="W238" s="722">
        <f t="shared" si="75"/>
        <v>0</v>
      </c>
      <c r="X238" s="442"/>
      <c r="Y238" s="442"/>
      <c r="Z238" s="442"/>
      <c r="AA238" s="442"/>
      <c r="AB238" s="442"/>
      <c r="AC238" s="442"/>
      <c r="AD238" s="442"/>
      <c r="AE238" s="442"/>
      <c r="AF238" s="442"/>
      <c r="AG238" s="442"/>
      <c r="AH238" s="442"/>
      <c r="AI238" s="442"/>
      <c r="AJ238" s="442"/>
      <c r="AK238" s="442"/>
      <c r="AL238" s="442"/>
      <c r="AM238" s="442"/>
      <c r="AN238" s="442"/>
      <c r="AO238" s="442"/>
      <c r="AP238" s="442"/>
      <c r="AQ238" s="442"/>
      <c r="AR238" s="442"/>
      <c r="AS238" s="442"/>
      <c r="AT238" s="442"/>
      <c r="AU238" s="442"/>
      <c r="AV238" s="442"/>
      <c r="AW238" s="442"/>
      <c r="AX238" s="442"/>
      <c r="AY238" s="442"/>
      <c r="AZ238" s="442"/>
    </row>
    <row r="239" spans="2:52" ht="20.100000000000001" hidden="1" customHeight="1" outlineLevel="1">
      <c r="B239" s="434"/>
      <c r="C239" s="1002"/>
      <c r="D239" s="1003"/>
      <c r="E239" s="1003"/>
      <c r="F239" s="1004"/>
      <c r="G239" s="1005"/>
      <c r="H239" s="1006"/>
      <c r="I239" s="1006"/>
      <c r="J239" s="1006"/>
      <c r="K239" s="1007"/>
      <c r="L239" s="715"/>
      <c r="M239" s="715"/>
      <c r="N239" s="715"/>
      <c r="O239" s="715"/>
      <c r="P239" s="715"/>
      <c r="Q239" s="715"/>
      <c r="R239" s="715"/>
      <c r="S239" s="716"/>
      <c r="T239" s="717"/>
      <c r="U239" s="720">
        <f t="shared" si="73"/>
        <v>0</v>
      </c>
      <c r="V239" s="721">
        <f t="shared" si="74"/>
        <v>0</v>
      </c>
      <c r="W239" s="722">
        <f t="shared" si="75"/>
        <v>0</v>
      </c>
      <c r="X239" s="442"/>
      <c r="Y239" s="442"/>
      <c r="Z239" s="442"/>
      <c r="AA239" s="442"/>
      <c r="AB239" s="442"/>
      <c r="AC239" s="442"/>
      <c r="AD239" s="442"/>
      <c r="AE239" s="442"/>
      <c r="AF239" s="442"/>
      <c r="AG239" s="442"/>
      <c r="AH239" s="442"/>
      <c r="AI239" s="442"/>
      <c r="AJ239" s="442"/>
      <c r="AK239" s="442"/>
      <c r="AL239" s="442"/>
      <c r="AM239" s="442"/>
      <c r="AN239" s="442"/>
      <c r="AO239" s="442"/>
      <c r="AP239" s="442"/>
      <c r="AQ239" s="442"/>
      <c r="AR239" s="442"/>
      <c r="AS239" s="442"/>
      <c r="AT239" s="442"/>
      <c r="AU239" s="442"/>
      <c r="AV239" s="442"/>
      <c r="AW239" s="442"/>
      <c r="AX239" s="442"/>
      <c r="AY239" s="442"/>
      <c r="AZ239" s="442"/>
    </row>
    <row r="240" spans="2:52" s="19" customFormat="1" ht="9.9499999999999993" hidden="1" customHeight="1" outlineLevel="1">
      <c r="B240" s="435"/>
      <c r="C240" s="437"/>
      <c r="D240" s="437"/>
      <c r="E240" s="437"/>
      <c r="F240" s="437"/>
      <c r="G240" s="666"/>
      <c r="H240" s="666"/>
      <c r="I240" s="666"/>
      <c r="J240" s="666"/>
      <c r="K240" s="666"/>
      <c r="L240" s="438"/>
      <c r="M240" s="438"/>
      <c r="N240" s="438"/>
      <c r="O240" s="438"/>
      <c r="P240" s="438"/>
      <c r="Q240" s="438"/>
      <c r="R240" s="438"/>
      <c r="S240" s="438"/>
      <c r="T240" s="439"/>
      <c r="U240" s="432"/>
      <c r="V240" s="432"/>
      <c r="W240" s="667"/>
      <c r="X240" s="668"/>
      <c r="Y240" s="668"/>
      <c r="Z240" s="668"/>
      <c r="AA240" s="668"/>
      <c r="AB240" s="668"/>
      <c r="AC240" s="668"/>
      <c r="AD240" s="668"/>
      <c r="AE240" s="668"/>
      <c r="AF240" s="668"/>
      <c r="AG240" s="668"/>
      <c r="AH240" s="668"/>
      <c r="AI240" s="668"/>
      <c r="AJ240" s="668"/>
      <c r="AK240" s="668"/>
      <c r="AL240" s="668"/>
      <c r="AM240" s="668"/>
      <c r="AN240" s="668"/>
      <c r="AO240" s="668"/>
      <c r="AP240" s="668"/>
      <c r="AQ240" s="668"/>
      <c r="AR240" s="668"/>
      <c r="AS240" s="668"/>
      <c r="AT240" s="668"/>
      <c r="AU240" s="668"/>
      <c r="AV240" s="668"/>
      <c r="AW240" s="668"/>
      <c r="AX240" s="668"/>
      <c r="AY240" s="668"/>
      <c r="AZ240" s="668"/>
    </row>
    <row r="241" spans="2:52" ht="20.100000000000001" customHeight="1" collapsed="1">
      <c r="B241" s="32">
        <f>B229+1</f>
        <v>20</v>
      </c>
      <c r="C241" s="1013"/>
      <c r="D241" s="1014"/>
      <c r="E241" s="1014"/>
      <c r="F241" s="1015"/>
      <c r="G241" s="1016"/>
      <c r="H241" s="1017"/>
      <c r="I241" s="1017"/>
      <c r="J241" s="1017"/>
      <c r="K241" s="1018"/>
      <c r="L241" s="701">
        <f t="shared" ref="L241:R241" si="76">SUM(L242:L251)</f>
        <v>0</v>
      </c>
      <c r="M241" s="702">
        <f t="shared" si="76"/>
        <v>0</v>
      </c>
      <c r="N241" s="703">
        <f t="shared" si="76"/>
        <v>0</v>
      </c>
      <c r="O241" s="703">
        <f t="shared" si="76"/>
        <v>0</v>
      </c>
      <c r="P241" s="702">
        <f t="shared" si="76"/>
        <v>0</v>
      </c>
      <c r="Q241" s="704">
        <f t="shared" si="76"/>
        <v>0</v>
      </c>
      <c r="R241" s="701">
        <f t="shared" si="76"/>
        <v>0</v>
      </c>
      <c r="S241" s="705">
        <v>1</v>
      </c>
      <c r="T241" s="706">
        <f>(S242*T242)+(S243*T243)+(S244*T244)+(S245*T245)+(S246*T246)+(S247*T247)+(S248*T248)+(S249*T249)+(S250*T250)+(S251*T251)</f>
        <v>0</v>
      </c>
      <c r="U241" s="665">
        <f t="shared" ref="U241:U251" si="77">S241*T241*(1+MGKZ)*(1+Gewinn)*(1+Sicherheit)</f>
        <v>0</v>
      </c>
      <c r="V241" s="643">
        <f t="shared" ref="V241:V251" si="78">R241*Fertigung</f>
        <v>0</v>
      </c>
      <c r="W241" s="50">
        <f t="shared" ref="W241:W251" si="79">L241*$E$6+M241*$M$6+N241*$M$7+O241*$M$8+P241*$E$7+Q241*$M$9+U241+V241</f>
        <v>0</v>
      </c>
      <c r="X241" s="442"/>
      <c r="Y241" s="442"/>
      <c r="Z241" s="442"/>
      <c r="AA241" s="442"/>
      <c r="AB241" s="442"/>
      <c r="AC241" s="442"/>
      <c r="AD241" s="442"/>
      <c r="AE241" s="442"/>
      <c r="AF241" s="442"/>
      <c r="AG241" s="442"/>
      <c r="AH241" s="442"/>
      <c r="AI241" s="442"/>
      <c r="AJ241" s="442"/>
      <c r="AK241" s="442"/>
      <c r="AL241" s="442"/>
      <c r="AM241" s="442"/>
      <c r="AN241" s="442"/>
      <c r="AO241" s="442"/>
      <c r="AP241" s="442"/>
      <c r="AQ241" s="442"/>
      <c r="AR241" s="442"/>
      <c r="AS241" s="442"/>
      <c r="AT241" s="442"/>
      <c r="AU241" s="442"/>
      <c r="AV241" s="442"/>
      <c r="AW241" s="442"/>
      <c r="AX241" s="442"/>
      <c r="AY241" s="442"/>
      <c r="AZ241" s="442"/>
    </row>
    <row r="242" spans="2:52" ht="20.100000000000001" hidden="1" customHeight="1" outlineLevel="1">
      <c r="B242" s="433"/>
      <c r="C242" s="1002"/>
      <c r="D242" s="1003"/>
      <c r="E242" s="1003"/>
      <c r="F242" s="1004"/>
      <c r="G242" s="1005"/>
      <c r="H242" s="1006"/>
      <c r="I242" s="1006"/>
      <c r="J242" s="1006"/>
      <c r="K242" s="1007"/>
      <c r="L242" s="715"/>
      <c r="M242" s="715"/>
      <c r="N242" s="715"/>
      <c r="O242" s="715"/>
      <c r="P242" s="715"/>
      <c r="Q242" s="715"/>
      <c r="R242" s="715"/>
      <c r="S242" s="716"/>
      <c r="T242" s="717"/>
      <c r="U242" s="720">
        <f t="shared" si="77"/>
        <v>0</v>
      </c>
      <c r="V242" s="721">
        <f t="shared" si="78"/>
        <v>0</v>
      </c>
      <c r="W242" s="722">
        <f t="shared" si="79"/>
        <v>0</v>
      </c>
      <c r="X242" s="442"/>
      <c r="Y242" s="442"/>
      <c r="Z242" s="442"/>
      <c r="AA242" s="442"/>
      <c r="AB242" s="442"/>
      <c r="AC242" s="442"/>
      <c r="AD242" s="442"/>
      <c r="AE242" s="442"/>
      <c r="AF242" s="442"/>
      <c r="AG242" s="442"/>
      <c r="AH242" s="442"/>
      <c r="AI242" s="442"/>
      <c r="AJ242" s="442"/>
      <c r="AK242" s="442"/>
      <c r="AL242" s="442"/>
      <c r="AM242" s="442"/>
      <c r="AN242" s="442"/>
      <c r="AO242" s="442"/>
      <c r="AP242" s="442"/>
      <c r="AQ242" s="442"/>
      <c r="AR242" s="442"/>
      <c r="AS242" s="442"/>
      <c r="AT242" s="442"/>
      <c r="AU242" s="442"/>
      <c r="AV242" s="442"/>
      <c r="AW242" s="442"/>
      <c r="AX242" s="442"/>
      <c r="AY242" s="442"/>
      <c r="AZ242" s="442"/>
    </row>
    <row r="243" spans="2:52" ht="20.100000000000001" hidden="1" customHeight="1" outlineLevel="1">
      <c r="B243" s="434"/>
      <c r="C243" s="1002"/>
      <c r="D243" s="1003"/>
      <c r="E243" s="1003"/>
      <c r="F243" s="1004"/>
      <c r="G243" s="1005"/>
      <c r="H243" s="1006"/>
      <c r="I243" s="1006"/>
      <c r="J243" s="1006"/>
      <c r="K243" s="1007"/>
      <c r="L243" s="715"/>
      <c r="M243" s="715"/>
      <c r="N243" s="715"/>
      <c r="O243" s="715"/>
      <c r="P243" s="715"/>
      <c r="Q243" s="715"/>
      <c r="R243" s="715"/>
      <c r="S243" s="716"/>
      <c r="T243" s="717"/>
      <c r="U243" s="720">
        <f t="shared" si="77"/>
        <v>0</v>
      </c>
      <c r="V243" s="721">
        <f t="shared" si="78"/>
        <v>0</v>
      </c>
      <c r="W243" s="722">
        <f t="shared" si="79"/>
        <v>0</v>
      </c>
      <c r="X243" s="442"/>
      <c r="Y243" s="442"/>
      <c r="Z243" s="442"/>
      <c r="AA243" s="442"/>
      <c r="AB243" s="442"/>
      <c r="AC243" s="442"/>
      <c r="AD243" s="442"/>
      <c r="AE243" s="442"/>
      <c r="AF243" s="442"/>
      <c r="AG243" s="442"/>
      <c r="AH243" s="442"/>
      <c r="AI243" s="442"/>
      <c r="AJ243" s="442"/>
      <c r="AK243" s="442"/>
      <c r="AL243" s="442"/>
      <c r="AM243" s="442"/>
      <c r="AN243" s="442"/>
      <c r="AO243" s="442"/>
      <c r="AP243" s="442"/>
      <c r="AQ243" s="442"/>
      <c r="AR243" s="442"/>
      <c r="AS243" s="442"/>
      <c r="AT243" s="442"/>
      <c r="AU243" s="442"/>
      <c r="AV243" s="442"/>
      <c r="AW243" s="442"/>
      <c r="AX243" s="442"/>
      <c r="AY243" s="442"/>
      <c r="AZ243" s="442"/>
    </row>
    <row r="244" spans="2:52" ht="20.100000000000001" hidden="1" customHeight="1" outlineLevel="1">
      <c r="B244" s="434"/>
      <c r="C244" s="1002"/>
      <c r="D244" s="1003"/>
      <c r="E244" s="1003"/>
      <c r="F244" s="1004"/>
      <c r="G244" s="1005"/>
      <c r="H244" s="1006"/>
      <c r="I244" s="1006"/>
      <c r="J244" s="1006"/>
      <c r="K244" s="1007"/>
      <c r="L244" s="715"/>
      <c r="M244" s="715"/>
      <c r="N244" s="715"/>
      <c r="O244" s="715"/>
      <c r="P244" s="715"/>
      <c r="Q244" s="715"/>
      <c r="R244" s="715"/>
      <c r="S244" s="716"/>
      <c r="T244" s="717"/>
      <c r="U244" s="720">
        <f t="shared" si="77"/>
        <v>0</v>
      </c>
      <c r="V244" s="721">
        <f t="shared" si="78"/>
        <v>0</v>
      </c>
      <c r="W244" s="722">
        <f t="shared" si="79"/>
        <v>0</v>
      </c>
      <c r="X244" s="442"/>
      <c r="Y244" s="442"/>
      <c r="Z244" s="442"/>
      <c r="AA244" s="442"/>
      <c r="AB244" s="442"/>
      <c r="AC244" s="442"/>
      <c r="AD244" s="442"/>
      <c r="AE244" s="442"/>
      <c r="AF244" s="442"/>
      <c r="AG244" s="442"/>
      <c r="AH244" s="442"/>
      <c r="AI244" s="442"/>
      <c r="AJ244" s="442"/>
      <c r="AK244" s="442"/>
      <c r="AL244" s="442"/>
      <c r="AM244" s="442"/>
      <c r="AN244" s="442"/>
      <c r="AO244" s="442"/>
      <c r="AP244" s="442"/>
      <c r="AQ244" s="442"/>
      <c r="AR244" s="442"/>
      <c r="AS244" s="442"/>
      <c r="AT244" s="442"/>
      <c r="AU244" s="442"/>
      <c r="AV244" s="442"/>
      <c r="AW244" s="442"/>
      <c r="AX244" s="442"/>
      <c r="AY244" s="442"/>
      <c r="AZ244" s="442"/>
    </row>
    <row r="245" spans="2:52" ht="20.100000000000001" hidden="1" customHeight="1" outlineLevel="1">
      <c r="B245" s="434"/>
      <c r="C245" s="1002"/>
      <c r="D245" s="1003"/>
      <c r="E245" s="1003"/>
      <c r="F245" s="1004"/>
      <c r="G245" s="1005"/>
      <c r="H245" s="1006"/>
      <c r="I245" s="1006"/>
      <c r="J245" s="1006"/>
      <c r="K245" s="1007"/>
      <c r="L245" s="715"/>
      <c r="M245" s="715"/>
      <c r="N245" s="715"/>
      <c r="O245" s="715"/>
      <c r="P245" s="715"/>
      <c r="Q245" s="715"/>
      <c r="R245" s="715"/>
      <c r="S245" s="716"/>
      <c r="T245" s="717"/>
      <c r="U245" s="720">
        <f t="shared" si="77"/>
        <v>0</v>
      </c>
      <c r="V245" s="721">
        <f t="shared" si="78"/>
        <v>0</v>
      </c>
      <c r="W245" s="722">
        <f t="shared" si="79"/>
        <v>0</v>
      </c>
      <c r="X245" s="442"/>
      <c r="Y245" s="442"/>
      <c r="Z245" s="442"/>
      <c r="AA245" s="442"/>
      <c r="AB245" s="442"/>
      <c r="AC245" s="442"/>
      <c r="AD245" s="442"/>
      <c r="AE245" s="442"/>
      <c r="AF245" s="442"/>
      <c r="AG245" s="442"/>
      <c r="AH245" s="442"/>
      <c r="AI245" s="442"/>
      <c r="AJ245" s="442"/>
      <c r="AK245" s="442"/>
      <c r="AL245" s="442"/>
      <c r="AM245" s="442"/>
      <c r="AN245" s="442"/>
      <c r="AO245" s="442"/>
      <c r="AP245" s="442"/>
      <c r="AQ245" s="442"/>
      <c r="AR245" s="442"/>
      <c r="AS245" s="442"/>
      <c r="AT245" s="442"/>
      <c r="AU245" s="442"/>
      <c r="AV245" s="442"/>
      <c r="AW245" s="442"/>
      <c r="AX245" s="442"/>
      <c r="AY245" s="442"/>
      <c r="AZ245" s="442"/>
    </row>
    <row r="246" spans="2:52" ht="20.100000000000001" hidden="1" customHeight="1" outlineLevel="1">
      <c r="B246" s="434"/>
      <c r="C246" s="1002"/>
      <c r="D246" s="1003"/>
      <c r="E246" s="1003"/>
      <c r="F246" s="1004"/>
      <c r="G246" s="1005"/>
      <c r="H246" s="1006"/>
      <c r="I246" s="1006"/>
      <c r="J246" s="1006"/>
      <c r="K246" s="1007"/>
      <c r="L246" s="715"/>
      <c r="M246" s="715"/>
      <c r="N246" s="715"/>
      <c r="O246" s="715"/>
      <c r="P246" s="715"/>
      <c r="Q246" s="715"/>
      <c r="R246" s="715"/>
      <c r="S246" s="716"/>
      <c r="T246" s="717"/>
      <c r="U246" s="720">
        <f t="shared" si="77"/>
        <v>0</v>
      </c>
      <c r="V246" s="721">
        <f t="shared" si="78"/>
        <v>0</v>
      </c>
      <c r="W246" s="722">
        <f t="shared" si="79"/>
        <v>0</v>
      </c>
      <c r="X246" s="442"/>
      <c r="Y246" s="442"/>
      <c r="Z246" s="442"/>
      <c r="AA246" s="442"/>
      <c r="AB246" s="442"/>
      <c r="AC246" s="442"/>
      <c r="AD246" s="442"/>
      <c r="AE246" s="442"/>
      <c r="AF246" s="442"/>
      <c r="AG246" s="442"/>
      <c r="AH246" s="442"/>
      <c r="AI246" s="442"/>
      <c r="AJ246" s="442"/>
      <c r="AK246" s="442"/>
      <c r="AL246" s="442"/>
      <c r="AM246" s="442"/>
      <c r="AN246" s="442"/>
      <c r="AO246" s="442"/>
      <c r="AP246" s="442"/>
      <c r="AQ246" s="442"/>
      <c r="AR246" s="442"/>
      <c r="AS246" s="442"/>
      <c r="AT246" s="442"/>
      <c r="AU246" s="442"/>
      <c r="AV246" s="442"/>
      <c r="AW246" s="442"/>
      <c r="AX246" s="442"/>
      <c r="AY246" s="442"/>
      <c r="AZ246" s="442"/>
    </row>
    <row r="247" spans="2:52" ht="20.100000000000001" hidden="1" customHeight="1" outlineLevel="1">
      <c r="B247" s="434"/>
      <c r="C247" s="1002"/>
      <c r="D247" s="1003"/>
      <c r="E247" s="1003"/>
      <c r="F247" s="1004"/>
      <c r="G247" s="1005"/>
      <c r="H247" s="1006"/>
      <c r="I247" s="1006"/>
      <c r="J247" s="1006"/>
      <c r="K247" s="1007"/>
      <c r="L247" s="715"/>
      <c r="M247" s="715"/>
      <c r="N247" s="715"/>
      <c r="O247" s="715"/>
      <c r="P247" s="715"/>
      <c r="Q247" s="715"/>
      <c r="R247" s="715"/>
      <c r="S247" s="716"/>
      <c r="T247" s="717"/>
      <c r="U247" s="720">
        <f t="shared" si="77"/>
        <v>0</v>
      </c>
      <c r="V247" s="721">
        <f t="shared" si="78"/>
        <v>0</v>
      </c>
      <c r="W247" s="722">
        <f t="shared" si="79"/>
        <v>0</v>
      </c>
      <c r="X247" s="442"/>
      <c r="Y247" s="442"/>
      <c r="Z247" s="442"/>
      <c r="AA247" s="442"/>
      <c r="AB247" s="442"/>
      <c r="AC247" s="442"/>
      <c r="AD247" s="442"/>
      <c r="AE247" s="442"/>
      <c r="AF247" s="442"/>
      <c r="AG247" s="442"/>
      <c r="AH247" s="442"/>
      <c r="AI247" s="442"/>
      <c r="AJ247" s="442"/>
      <c r="AK247" s="442"/>
      <c r="AL247" s="442"/>
      <c r="AM247" s="442"/>
      <c r="AN247" s="442"/>
      <c r="AO247" s="442"/>
      <c r="AP247" s="442"/>
      <c r="AQ247" s="442"/>
      <c r="AR247" s="442"/>
      <c r="AS247" s="442"/>
      <c r="AT247" s="442"/>
      <c r="AU247" s="442"/>
      <c r="AV247" s="442"/>
      <c r="AW247" s="442"/>
      <c r="AX247" s="442"/>
      <c r="AY247" s="442"/>
      <c r="AZ247" s="442"/>
    </row>
    <row r="248" spans="2:52" ht="20.100000000000001" hidden="1" customHeight="1" outlineLevel="1">
      <c r="B248" s="434"/>
      <c r="C248" s="1002"/>
      <c r="D248" s="1003"/>
      <c r="E248" s="1003"/>
      <c r="F248" s="1004"/>
      <c r="G248" s="1005"/>
      <c r="H248" s="1006"/>
      <c r="I248" s="1006"/>
      <c r="J248" s="1006"/>
      <c r="K248" s="1007"/>
      <c r="L248" s="715"/>
      <c r="M248" s="715"/>
      <c r="N248" s="715"/>
      <c r="O248" s="715"/>
      <c r="P248" s="715"/>
      <c r="Q248" s="715"/>
      <c r="R248" s="715"/>
      <c r="S248" s="716"/>
      <c r="T248" s="717"/>
      <c r="U248" s="720">
        <f t="shared" si="77"/>
        <v>0</v>
      </c>
      <c r="V248" s="721">
        <f t="shared" si="78"/>
        <v>0</v>
      </c>
      <c r="W248" s="722">
        <f t="shared" si="79"/>
        <v>0</v>
      </c>
      <c r="X248" s="442"/>
      <c r="Y248" s="442"/>
      <c r="Z248" s="442"/>
      <c r="AA248" s="442"/>
      <c r="AB248" s="442"/>
      <c r="AC248" s="442"/>
      <c r="AD248" s="442"/>
      <c r="AE248" s="442"/>
      <c r="AF248" s="442"/>
      <c r="AG248" s="442"/>
      <c r="AH248" s="442"/>
      <c r="AI248" s="442"/>
      <c r="AJ248" s="442"/>
      <c r="AK248" s="442"/>
      <c r="AL248" s="442"/>
      <c r="AM248" s="442"/>
      <c r="AN248" s="442"/>
      <c r="AO248" s="442"/>
      <c r="AP248" s="442"/>
      <c r="AQ248" s="442"/>
      <c r="AR248" s="442"/>
      <c r="AS248" s="442"/>
      <c r="AT248" s="442"/>
      <c r="AU248" s="442"/>
      <c r="AV248" s="442"/>
      <c r="AW248" s="442"/>
      <c r="AX248" s="442"/>
      <c r="AY248" s="442"/>
      <c r="AZ248" s="442"/>
    </row>
    <row r="249" spans="2:52" ht="20.100000000000001" hidden="1" customHeight="1" outlineLevel="1">
      <c r="B249" s="434"/>
      <c r="C249" s="1002"/>
      <c r="D249" s="1003"/>
      <c r="E249" s="1003"/>
      <c r="F249" s="1004"/>
      <c r="G249" s="1005"/>
      <c r="H249" s="1006"/>
      <c r="I249" s="1006"/>
      <c r="J249" s="1006"/>
      <c r="K249" s="1007"/>
      <c r="L249" s="715"/>
      <c r="M249" s="715"/>
      <c r="N249" s="715"/>
      <c r="O249" s="715"/>
      <c r="P249" s="715"/>
      <c r="Q249" s="715"/>
      <c r="R249" s="715"/>
      <c r="S249" s="716"/>
      <c r="T249" s="717"/>
      <c r="U249" s="720">
        <f t="shared" si="77"/>
        <v>0</v>
      </c>
      <c r="V249" s="721">
        <f t="shared" si="78"/>
        <v>0</v>
      </c>
      <c r="W249" s="722">
        <f t="shared" si="79"/>
        <v>0</v>
      </c>
      <c r="X249" s="442"/>
      <c r="Y249" s="442"/>
      <c r="Z249" s="442"/>
      <c r="AA249" s="442"/>
      <c r="AB249" s="442"/>
      <c r="AC249" s="442"/>
      <c r="AD249" s="442"/>
      <c r="AE249" s="442"/>
      <c r="AF249" s="442"/>
      <c r="AG249" s="442"/>
      <c r="AH249" s="442"/>
      <c r="AI249" s="442"/>
      <c r="AJ249" s="442"/>
      <c r="AK249" s="442"/>
      <c r="AL249" s="442"/>
      <c r="AM249" s="442"/>
      <c r="AN249" s="442"/>
      <c r="AO249" s="442"/>
      <c r="AP249" s="442"/>
      <c r="AQ249" s="442"/>
      <c r="AR249" s="442"/>
      <c r="AS249" s="442"/>
      <c r="AT249" s="442"/>
      <c r="AU249" s="442"/>
      <c r="AV249" s="442"/>
      <c r="AW249" s="442"/>
      <c r="AX249" s="442"/>
      <c r="AY249" s="442"/>
      <c r="AZ249" s="442"/>
    </row>
    <row r="250" spans="2:52" ht="20.100000000000001" hidden="1" customHeight="1" outlineLevel="1">
      <c r="B250" s="434"/>
      <c r="C250" s="1002"/>
      <c r="D250" s="1003"/>
      <c r="E250" s="1003"/>
      <c r="F250" s="1004"/>
      <c r="G250" s="1005"/>
      <c r="H250" s="1006"/>
      <c r="I250" s="1006"/>
      <c r="J250" s="1006"/>
      <c r="K250" s="1007"/>
      <c r="L250" s="715"/>
      <c r="M250" s="715"/>
      <c r="N250" s="715"/>
      <c r="O250" s="715"/>
      <c r="P250" s="715"/>
      <c r="Q250" s="715"/>
      <c r="R250" s="715"/>
      <c r="S250" s="716"/>
      <c r="T250" s="717"/>
      <c r="U250" s="720">
        <f t="shared" si="77"/>
        <v>0</v>
      </c>
      <c r="V250" s="721">
        <f t="shared" si="78"/>
        <v>0</v>
      </c>
      <c r="W250" s="722">
        <f t="shared" si="79"/>
        <v>0</v>
      </c>
      <c r="X250" s="442"/>
      <c r="Y250" s="442"/>
      <c r="Z250" s="442"/>
      <c r="AA250" s="442"/>
      <c r="AB250" s="442"/>
      <c r="AC250" s="442"/>
      <c r="AD250" s="442"/>
      <c r="AE250" s="442"/>
      <c r="AF250" s="442"/>
      <c r="AG250" s="442"/>
      <c r="AH250" s="442"/>
      <c r="AI250" s="442"/>
      <c r="AJ250" s="442"/>
      <c r="AK250" s="442"/>
      <c r="AL250" s="442"/>
      <c r="AM250" s="442"/>
      <c r="AN250" s="442"/>
      <c r="AO250" s="442"/>
      <c r="AP250" s="442"/>
      <c r="AQ250" s="442"/>
      <c r="AR250" s="442"/>
      <c r="AS250" s="442"/>
      <c r="AT250" s="442"/>
      <c r="AU250" s="442"/>
      <c r="AV250" s="442"/>
      <c r="AW250" s="442"/>
      <c r="AX250" s="442"/>
      <c r="AY250" s="442"/>
      <c r="AZ250" s="442"/>
    </row>
    <row r="251" spans="2:52" ht="20.100000000000001" hidden="1" customHeight="1" outlineLevel="1">
      <c r="B251" s="434"/>
      <c r="C251" s="1002"/>
      <c r="D251" s="1003"/>
      <c r="E251" s="1003"/>
      <c r="F251" s="1004"/>
      <c r="G251" s="1005"/>
      <c r="H251" s="1006"/>
      <c r="I251" s="1006"/>
      <c r="J251" s="1006"/>
      <c r="K251" s="1007"/>
      <c r="L251" s="715"/>
      <c r="M251" s="715"/>
      <c r="N251" s="715"/>
      <c r="O251" s="715"/>
      <c r="P251" s="715"/>
      <c r="Q251" s="715"/>
      <c r="R251" s="715"/>
      <c r="S251" s="716"/>
      <c r="T251" s="717"/>
      <c r="U251" s="720">
        <f t="shared" si="77"/>
        <v>0</v>
      </c>
      <c r="V251" s="721">
        <f t="shared" si="78"/>
        <v>0</v>
      </c>
      <c r="W251" s="722">
        <f t="shared" si="79"/>
        <v>0</v>
      </c>
      <c r="X251" s="442"/>
      <c r="Y251" s="442"/>
      <c r="Z251" s="442"/>
      <c r="AA251" s="442"/>
      <c r="AB251" s="442"/>
      <c r="AC251" s="442"/>
      <c r="AD251" s="442"/>
      <c r="AE251" s="442"/>
      <c r="AF251" s="442"/>
      <c r="AG251" s="442"/>
      <c r="AH251" s="442"/>
      <c r="AI251" s="442"/>
      <c r="AJ251" s="442"/>
      <c r="AK251" s="442"/>
      <c r="AL251" s="442"/>
      <c r="AM251" s="442"/>
      <c r="AN251" s="442"/>
      <c r="AO251" s="442"/>
      <c r="AP251" s="442"/>
      <c r="AQ251" s="442"/>
      <c r="AR251" s="442"/>
      <c r="AS251" s="442"/>
      <c r="AT251" s="442"/>
      <c r="AU251" s="442"/>
      <c r="AV251" s="442"/>
      <c r="AW251" s="442"/>
      <c r="AX251" s="442"/>
      <c r="AY251" s="442"/>
      <c r="AZ251" s="442"/>
    </row>
    <row r="252" spans="2:52" s="19" customFormat="1" ht="9.9499999999999993" hidden="1" customHeight="1" outlineLevel="1">
      <c r="B252" s="435"/>
      <c r="C252" s="437"/>
      <c r="D252" s="437"/>
      <c r="E252" s="437"/>
      <c r="F252" s="437"/>
      <c r="G252" s="666"/>
      <c r="H252" s="666"/>
      <c r="I252" s="666"/>
      <c r="J252" s="666"/>
      <c r="K252" s="666"/>
      <c r="L252" s="438"/>
      <c r="M252" s="438"/>
      <c r="N252" s="438"/>
      <c r="O252" s="438"/>
      <c r="P252" s="438"/>
      <c r="Q252" s="438"/>
      <c r="R252" s="438"/>
      <c r="S252" s="438"/>
      <c r="T252" s="439"/>
      <c r="U252" s="439"/>
      <c r="V252" s="439"/>
      <c r="W252" s="667"/>
      <c r="X252" s="668"/>
      <c r="Y252" s="668"/>
      <c r="Z252" s="668"/>
      <c r="AA252" s="668"/>
      <c r="AB252" s="668"/>
      <c r="AC252" s="668"/>
      <c r="AD252" s="668"/>
      <c r="AE252" s="668"/>
      <c r="AF252" s="668"/>
      <c r="AG252" s="668"/>
      <c r="AH252" s="668"/>
      <c r="AI252" s="668"/>
      <c r="AJ252" s="668"/>
      <c r="AK252" s="668"/>
      <c r="AL252" s="668"/>
      <c r="AM252" s="668"/>
      <c r="AN252" s="668"/>
      <c r="AO252" s="668"/>
      <c r="AP252" s="668"/>
      <c r="AQ252" s="668"/>
      <c r="AR252" s="668"/>
      <c r="AS252" s="668"/>
      <c r="AT252" s="668"/>
      <c r="AU252" s="668"/>
      <c r="AV252" s="668"/>
      <c r="AW252" s="668"/>
      <c r="AX252" s="668"/>
      <c r="AY252" s="668"/>
      <c r="AZ252" s="668"/>
    </row>
    <row r="253" spans="2:52" ht="20.100000000000001" customHeight="1" collapsed="1">
      <c r="B253" s="32">
        <f>B241+1</f>
        <v>21</v>
      </c>
      <c r="C253" s="1013"/>
      <c r="D253" s="1014"/>
      <c r="E253" s="1014"/>
      <c r="F253" s="1015"/>
      <c r="G253" s="1016"/>
      <c r="H253" s="1017"/>
      <c r="I253" s="1017"/>
      <c r="J253" s="1017"/>
      <c r="K253" s="1018"/>
      <c r="L253" s="701">
        <f t="shared" ref="L253:R253" si="80">SUM(L254:L263)</f>
        <v>0</v>
      </c>
      <c r="M253" s="702">
        <f t="shared" si="80"/>
        <v>0</v>
      </c>
      <c r="N253" s="703">
        <f t="shared" si="80"/>
        <v>0</v>
      </c>
      <c r="O253" s="703">
        <f t="shared" si="80"/>
        <v>0</v>
      </c>
      <c r="P253" s="702">
        <f t="shared" si="80"/>
        <v>0</v>
      </c>
      <c r="Q253" s="704">
        <f t="shared" si="80"/>
        <v>0</v>
      </c>
      <c r="R253" s="701">
        <f t="shared" si="80"/>
        <v>0</v>
      </c>
      <c r="S253" s="705">
        <v>1</v>
      </c>
      <c r="T253" s="706">
        <f>(S254*T254)+(S255*T255)+(S256*T256)+(S257*T257)+(S258*T258)+(S259*T259)+(S260*T260)+(S261*T261)+(S262*T262)+(S263*T263)</f>
        <v>0</v>
      </c>
      <c r="U253" s="665">
        <f t="shared" ref="U253:U263" si="81">S253*T253*(1+MGKZ)*(1+Gewinn)*(1+Sicherheit)</f>
        <v>0</v>
      </c>
      <c r="V253" s="643">
        <f t="shared" ref="V253:V263" si="82">R253*Fertigung</f>
        <v>0</v>
      </c>
      <c r="W253" s="50">
        <f t="shared" ref="W253:W263" si="83">L253*$E$6+M253*$M$6+N253*$M$7+O253*$M$8+P253*$E$7+Q253*$M$9+U253+V253</f>
        <v>0</v>
      </c>
      <c r="X253" s="442"/>
      <c r="Y253" s="442"/>
      <c r="Z253" s="442"/>
      <c r="AA253" s="442"/>
      <c r="AB253" s="442"/>
      <c r="AC253" s="442"/>
      <c r="AD253" s="442"/>
      <c r="AE253" s="442"/>
      <c r="AF253" s="442"/>
      <c r="AG253" s="442"/>
      <c r="AH253" s="442"/>
      <c r="AI253" s="442"/>
      <c r="AJ253" s="442"/>
      <c r="AK253" s="442"/>
      <c r="AL253" s="442"/>
      <c r="AM253" s="442"/>
      <c r="AN253" s="442"/>
      <c r="AO253" s="442"/>
      <c r="AP253" s="442"/>
      <c r="AQ253" s="442"/>
      <c r="AR253" s="442"/>
      <c r="AS253" s="442"/>
      <c r="AT253" s="442"/>
      <c r="AU253" s="442"/>
      <c r="AV253" s="442"/>
      <c r="AW253" s="442"/>
      <c r="AX253" s="442"/>
      <c r="AY253" s="442"/>
      <c r="AZ253" s="442"/>
    </row>
    <row r="254" spans="2:52" ht="20.100000000000001" hidden="1" customHeight="1" outlineLevel="1">
      <c r="B254" s="433"/>
      <c r="C254" s="1002"/>
      <c r="D254" s="1003"/>
      <c r="E254" s="1003"/>
      <c r="F254" s="1004"/>
      <c r="G254" s="1005"/>
      <c r="H254" s="1006"/>
      <c r="I254" s="1006"/>
      <c r="J254" s="1006"/>
      <c r="K254" s="1007"/>
      <c r="L254" s="715"/>
      <c r="M254" s="715"/>
      <c r="N254" s="715"/>
      <c r="O254" s="715"/>
      <c r="P254" s="715"/>
      <c r="Q254" s="715"/>
      <c r="R254" s="715"/>
      <c r="S254" s="716"/>
      <c r="T254" s="717"/>
      <c r="U254" s="720">
        <f t="shared" si="81"/>
        <v>0</v>
      </c>
      <c r="V254" s="721">
        <f t="shared" si="82"/>
        <v>0</v>
      </c>
      <c r="W254" s="722">
        <f t="shared" si="83"/>
        <v>0</v>
      </c>
      <c r="X254" s="442"/>
      <c r="Y254" s="442"/>
      <c r="Z254" s="442"/>
      <c r="AA254" s="442"/>
      <c r="AB254" s="442"/>
      <c r="AC254" s="442"/>
      <c r="AD254" s="442"/>
      <c r="AE254" s="442"/>
      <c r="AF254" s="442"/>
      <c r="AG254" s="442"/>
      <c r="AH254" s="442"/>
      <c r="AI254" s="442"/>
      <c r="AJ254" s="442"/>
      <c r="AK254" s="442"/>
      <c r="AL254" s="442"/>
      <c r="AM254" s="442"/>
      <c r="AN254" s="442"/>
      <c r="AO254" s="442"/>
      <c r="AP254" s="442"/>
      <c r="AQ254" s="442"/>
      <c r="AR254" s="442"/>
      <c r="AS254" s="442"/>
      <c r="AT254" s="442"/>
      <c r="AU254" s="442"/>
      <c r="AV254" s="442"/>
      <c r="AW254" s="442"/>
      <c r="AX254" s="442"/>
      <c r="AY254" s="442"/>
      <c r="AZ254" s="442"/>
    </row>
    <row r="255" spans="2:52" ht="20.100000000000001" hidden="1" customHeight="1" outlineLevel="1">
      <c r="B255" s="434"/>
      <c r="C255" s="1002"/>
      <c r="D255" s="1003"/>
      <c r="E255" s="1003"/>
      <c r="F255" s="1004"/>
      <c r="G255" s="1005"/>
      <c r="H255" s="1006"/>
      <c r="I255" s="1006"/>
      <c r="J255" s="1006"/>
      <c r="K255" s="1007"/>
      <c r="L255" s="715"/>
      <c r="M255" s="715"/>
      <c r="N255" s="715"/>
      <c r="O255" s="715"/>
      <c r="P255" s="715"/>
      <c r="Q255" s="715"/>
      <c r="R255" s="715"/>
      <c r="S255" s="716"/>
      <c r="T255" s="717"/>
      <c r="U255" s="720">
        <f t="shared" si="81"/>
        <v>0</v>
      </c>
      <c r="V255" s="721">
        <f t="shared" si="82"/>
        <v>0</v>
      </c>
      <c r="W255" s="722">
        <f t="shared" si="83"/>
        <v>0</v>
      </c>
      <c r="X255" s="442"/>
      <c r="Y255" s="442"/>
      <c r="Z255" s="442"/>
      <c r="AA255" s="442"/>
      <c r="AB255" s="442"/>
      <c r="AC255" s="442"/>
      <c r="AD255" s="442"/>
      <c r="AE255" s="442"/>
      <c r="AF255" s="442"/>
      <c r="AG255" s="442"/>
      <c r="AH255" s="442"/>
      <c r="AI255" s="442"/>
      <c r="AJ255" s="442"/>
      <c r="AK255" s="442"/>
      <c r="AL255" s="442"/>
      <c r="AM255" s="442"/>
      <c r="AN255" s="442"/>
      <c r="AO255" s="442"/>
      <c r="AP255" s="442"/>
      <c r="AQ255" s="442"/>
      <c r="AR255" s="442"/>
      <c r="AS255" s="442"/>
      <c r="AT255" s="442"/>
      <c r="AU255" s="442"/>
      <c r="AV255" s="442"/>
      <c r="AW255" s="442"/>
      <c r="AX255" s="442"/>
      <c r="AY255" s="442"/>
      <c r="AZ255" s="442"/>
    </row>
    <row r="256" spans="2:52" ht="20.100000000000001" hidden="1" customHeight="1" outlineLevel="1">
      <c r="B256" s="434"/>
      <c r="C256" s="1002"/>
      <c r="D256" s="1003"/>
      <c r="E256" s="1003"/>
      <c r="F256" s="1004"/>
      <c r="G256" s="1005"/>
      <c r="H256" s="1006"/>
      <c r="I256" s="1006"/>
      <c r="J256" s="1006"/>
      <c r="K256" s="1007"/>
      <c r="L256" s="715"/>
      <c r="M256" s="715"/>
      <c r="N256" s="715"/>
      <c r="O256" s="715"/>
      <c r="P256" s="715"/>
      <c r="Q256" s="715"/>
      <c r="R256" s="715"/>
      <c r="S256" s="716"/>
      <c r="T256" s="717"/>
      <c r="U256" s="720">
        <f t="shared" si="81"/>
        <v>0</v>
      </c>
      <c r="V256" s="721">
        <f t="shared" si="82"/>
        <v>0</v>
      </c>
      <c r="W256" s="722">
        <f t="shared" si="83"/>
        <v>0</v>
      </c>
      <c r="X256" s="442"/>
      <c r="Y256" s="442"/>
      <c r="Z256" s="442"/>
      <c r="AA256" s="442"/>
      <c r="AB256" s="442"/>
      <c r="AC256" s="442"/>
      <c r="AD256" s="442"/>
      <c r="AE256" s="442"/>
      <c r="AF256" s="442"/>
      <c r="AG256" s="442"/>
      <c r="AH256" s="442"/>
      <c r="AI256" s="442"/>
      <c r="AJ256" s="442"/>
      <c r="AK256" s="442"/>
      <c r="AL256" s="442"/>
      <c r="AM256" s="442"/>
      <c r="AN256" s="442"/>
      <c r="AO256" s="442"/>
      <c r="AP256" s="442"/>
      <c r="AQ256" s="442"/>
      <c r="AR256" s="442"/>
      <c r="AS256" s="442"/>
      <c r="AT256" s="442"/>
      <c r="AU256" s="442"/>
      <c r="AV256" s="442"/>
      <c r="AW256" s="442"/>
      <c r="AX256" s="442"/>
      <c r="AY256" s="442"/>
      <c r="AZ256" s="442"/>
    </row>
    <row r="257" spans="2:52" ht="20.100000000000001" hidden="1" customHeight="1" outlineLevel="1">
      <c r="B257" s="434"/>
      <c r="C257" s="1002"/>
      <c r="D257" s="1003"/>
      <c r="E257" s="1003"/>
      <c r="F257" s="1004"/>
      <c r="G257" s="1005"/>
      <c r="H257" s="1006"/>
      <c r="I257" s="1006"/>
      <c r="J257" s="1006"/>
      <c r="K257" s="1007"/>
      <c r="L257" s="715"/>
      <c r="M257" s="715"/>
      <c r="N257" s="715"/>
      <c r="O257" s="715"/>
      <c r="P257" s="715"/>
      <c r="Q257" s="715"/>
      <c r="R257" s="715"/>
      <c r="S257" s="716"/>
      <c r="T257" s="717"/>
      <c r="U257" s="720">
        <f t="shared" si="81"/>
        <v>0</v>
      </c>
      <c r="V257" s="721">
        <f t="shared" si="82"/>
        <v>0</v>
      </c>
      <c r="W257" s="722">
        <f t="shared" si="83"/>
        <v>0</v>
      </c>
      <c r="X257" s="442"/>
      <c r="Y257" s="442"/>
      <c r="Z257" s="442"/>
      <c r="AA257" s="442"/>
      <c r="AB257" s="442"/>
      <c r="AC257" s="442"/>
      <c r="AD257" s="442"/>
      <c r="AE257" s="442"/>
      <c r="AF257" s="442"/>
      <c r="AG257" s="442"/>
      <c r="AH257" s="442"/>
      <c r="AI257" s="442"/>
      <c r="AJ257" s="442"/>
      <c r="AK257" s="442"/>
      <c r="AL257" s="442"/>
      <c r="AM257" s="442"/>
      <c r="AN257" s="442"/>
      <c r="AO257" s="442"/>
      <c r="AP257" s="442"/>
      <c r="AQ257" s="442"/>
      <c r="AR257" s="442"/>
      <c r="AS257" s="442"/>
      <c r="AT257" s="442"/>
      <c r="AU257" s="442"/>
      <c r="AV257" s="442"/>
      <c r="AW257" s="442"/>
      <c r="AX257" s="442"/>
      <c r="AY257" s="442"/>
      <c r="AZ257" s="442"/>
    </row>
    <row r="258" spans="2:52" ht="20.100000000000001" hidden="1" customHeight="1" outlineLevel="1">
      <c r="B258" s="434"/>
      <c r="C258" s="1002"/>
      <c r="D258" s="1003"/>
      <c r="E258" s="1003"/>
      <c r="F258" s="1004"/>
      <c r="G258" s="1005"/>
      <c r="H258" s="1006"/>
      <c r="I258" s="1006"/>
      <c r="J258" s="1006"/>
      <c r="K258" s="1007"/>
      <c r="L258" s="715"/>
      <c r="M258" s="715"/>
      <c r="N258" s="715"/>
      <c r="O258" s="715"/>
      <c r="P258" s="715"/>
      <c r="Q258" s="715"/>
      <c r="R258" s="715"/>
      <c r="S258" s="716"/>
      <c r="T258" s="717"/>
      <c r="U258" s="720">
        <f t="shared" si="81"/>
        <v>0</v>
      </c>
      <c r="V258" s="721">
        <f t="shared" si="82"/>
        <v>0</v>
      </c>
      <c r="W258" s="722">
        <f t="shared" si="83"/>
        <v>0</v>
      </c>
      <c r="X258" s="442"/>
      <c r="Y258" s="442"/>
      <c r="Z258" s="442"/>
      <c r="AA258" s="442"/>
      <c r="AB258" s="442"/>
      <c r="AC258" s="442"/>
      <c r="AD258" s="442"/>
      <c r="AE258" s="442"/>
      <c r="AF258" s="442"/>
      <c r="AG258" s="442"/>
      <c r="AH258" s="442"/>
      <c r="AI258" s="442"/>
      <c r="AJ258" s="442"/>
      <c r="AK258" s="442"/>
      <c r="AL258" s="442"/>
      <c r="AM258" s="442"/>
      <c r="AN258" s="442"/>
      <c r="AO258" s="442"/>
      <c r="AP258" s="442"/>
      <c r="AQ258" s="442"/>
      <c r="AR258" s="442"/>
      <c r="AS258" s="442"/>
      <c r="AT258" s="442"/>
      <c r="AU258" s="442"/>
      <c r="AV258" s="442"/>
      <c r="AW258" s="442"/>
      <c r="AX258" s="442"/>
      <c r="AY258" s="442"/>
      <c r="AZ258" s="442"/>
    </row>
    <row r="259" spans="2:52" ht="20.100000000000001" hidden="1" customHeight="1" outlineLevel="1">
      <c r="B259" s="434"/>
      <c r="C259" s="1002"/>
      <c r="D259" s="1003"/>
      <c r="E259" s="1003"/>
      <c r="F259" s="1004"/>
      <c r="G259" s="1005"/>
      <c r="H259" s="1006"/>
      <c r="I259" s="1006"/>
      <c r="J259" s="1006"/>
      <c r="K259" s="1007"/>
      <c r="L259" s="715"/>
      <c r="M259" s="715"/>
      <c r="N259" s="715"/>
      <c r="O259" s="715"/>
      <c r="P259" s="715"/>
      <c r="Q259" s="715"/>
      <c r="R259" s="715"/>
      <c r="S259" s="716"/>
      <c r="T259" s="717"/>
      <c r="U259" s="720">
        <f t="shared" si="81"/>
        <v>0</v>
      </c>
      <c r="V259" s="721">
        <f t="shared" si="82"/>
        <v>0</v>
      </c>
      <c r="W259" s="722">
        <f t="shared" si="83"/>
        <v>0</v>
      </c>
      <c r="X259" s="442"/>
      <c r="Y259" s="442"/>
      <c r="Z259" s="442"/>
      <c r="AA259" s="442"/>
      <c r="AB259" s="442"/>
      <c r="AC259" s="442"/>
      <c r="AD259" s="442"/>
      <c r="AE259" s="442"/>
      <c r="AF259" s="442"/>
      <c r="AG259" s="442"/>
      <c r="AH259" s="442"/>
      <c r="AI259" s="442"/>
      <c r="AJ259" s="442"/>
      <c r="AK259" s="442"/>
      <c r="AL259" s="442"/>
      <c r="AM259" s="442"/>
      <c r="AN259" s="442"/>
      <c r="AO259" s="442"/>
      <c r="AP259" s="442"/>
      <c r="AQ259" s="442"/>
      <c r="AR259" s="442"/>
      <c r="AS259" s="442"/>
      <c r="AT259" s="442"/>
      <c r="AU259" s="442"/>
      <c r="AV259" s="442"/>
      <c r="AW259" s="442"/>
      <c r="AX259" s="442"/>
      <c r="AY259" s="442"/>
      <c r="AZ259" s="442"/>
    </row>
    <row r="260" spans="2:52" ht="20.100000000000001" hidden="1" customHeight="1" outlineLevel="1">
      <c r="B260" s="434"/>
      <c r="C260" s="1002"/>
      <c r="D260" s="1003"/>
      <c r="E260" s="1003"/>
      <c r="F260" s="1004"/>
      <c r="G260" s="1005"/>
      <c r="H260" s="1006"/>
      <c r="I260" s="1006"/>
      <c r="J260" s="1006"/>
      <c r="K260" s="1007"/>
      <c r="L260" s="715"/>
      <c r="M260" s="715"/>
      <c r="N260" s="715"/>
      <c r="O260" s="715"/>
      <c r="P260" s="715"/>
      <c r="Q260" s="715"/>
      <c r="R260" s="715"/>
      <c r="S260" s="716"/>
      <c r="T260" s="717"/>
      <c r="U260" s="720">
        <f t="shared" si="81"/>
        <v>0</v>
      </c>
      <c r="V260" s="721">
        <f t="shared" si="82"/>
        <v>0</v>
      </c>
      <c r="W260" s="722">
        <f t="shared" si="83"/>
        <v>0</v>
      </c>
      <c r="X260" s="442"/>
      <c r="Y260" s="442"/>
      <c r="Z260" s="442"/>
      <c r="AA260" s="442"/>
      <c r="AB260" s="442"/>
      <c r="AC260" s="442"/>
      <c r="AD260" s="442"/>
      <c r="AE260" s="442"/>
      <c r="AF260" s="442"/>
      <c r="AG260" s="442"/>
      <c r="AH260" s="442"/>
      <c r="AI260" s="442"/>
      <c r="AJ260" s="442"/>
      <c r="AK260" s="442"/>
      <c r="AL260" s="442"/>
      <c r="AM260" s="442"/>
      <c r="AN260" s="442"/>
      <c r="AO260" s="442"/>
      <c r="AP260" s="442"/>
      <c r="AQ260" s="442"/>
      <c r="AR260" s="442"/>
      <c r="AS260" s="442"/>
      <c r="AT260" s="442"/>
      <c r="AU260" s="442"/>
      <c r="AV260" s="442"/>
      <c r="AW260" s="442"/>
      <c r="AX260" s="442"/>
      <c r="AY260" s="442"/>
      <c r="AZ260" s="442"/>
    </row>
    <row r="261" spans="2:52" ht="20.100000000000001" hidden="1" customHeight="1" outlineLevel="1">
      <c r="B261" s="434"/>
      <c r="C261" s="1002"/>
      <c r="D261" s="1003"/>
      <c r="E261" s="1003"/>
      <c r="F261" s="1004"/>
      <c r="G261" s="1005"/>
      <c r="H261" s="1006"/>
      <c r="I261" s="1006"/>
      <c r="J261" s="1006"/>
      <c r="K261" s="1007"/>
      <c r="L261" s="715"/>
      <c r="M261" s="715"/>
      <c r="N261" s="715"/>
      <c r="O261" s="715"/>
      <c r="P261" s="715"/>
      <c r="Q261" s="715"/>
      <c r="R261" s="715"/>
      <c r="S261" s="716"/>
      <c r="T261" s="717"/>
      <c r="U261" s="720">
        <f t="shared" si="81"/>
        <v>0</v>
      </c>
      <c r="V261" s="721">
        <f t="shared" si="82"/>
        <v>0</v>
      </c>
      <c r="W261" s="722">
        <f t="shared" si="83"/>
        <v>0</v>
      </c>
      <c r="X261" s="442"/>
      <c r="Y261" s="442"/>
      <c r="Z261" s="442"/>
      <c r="AA261" s="442"/>
      <c r="AB261" s="442"/>
      <c r="AC261" s="442"/>
      <c r="AD261" s="442"/>
      <c r="AE261" s="442"/>
      <c r="AF261" s="442"/>
      <c r="AG261" s="442"/>
      <c r="AH261" s="442"/>
      <c r="AI261" s="442"/>
      <c r="AJ261" s="442"/>
      <c r="AK261" s="442"/>
      <c r="AL261" s="442"/>
      <c r="AM261" s="442"/>
      <c r="AN261" s="442"/>
      <c r="AO261" s="442"/>
      <c r="AP261" s="442"/>
      <c r="AQ261" s="442"/>
      <c r="AR261" s="442"/>
      <c r="AS261" s="442"/>
      <c r="AT261" s="442"/>
      <c r="AU261" s="442"/>
      <c r="AV261" s="442"/>
      <c r="AW261" s="442"/>
      <c r="AX261" s="442"/>
      <c r="AY261" s="442"/>
      <c r="AZ261" s="442"/>
    </row>
    <row r="262" spans="2:52" ht="20.100000000000001" hidden="1" customHeight="1" outlineLevel="1">
      <c r="B262" s="434"/>
      <c r="C262" s="1002"/>
      <c r="D262" s="1003"/>
      <c r="E262" s="1003"/>
      <c r="F262" s="1004"/>
      <c r="G262" s="1005"/>
      <c r="H262" s="1006"/>
      <c r="I262" s="1006"/>
      <c r="J262" s="1006"/>
      <c r="K262" s="1007"/>
      <c r="L262" s="715"/>
      <c r="M262" s="715"/>
      <c r="N262" s="715"/>
      <c r="O262" s="715"/>
      <c r="P262" s="715"/>
      <c r="Q262" s="715"/>
      <c r="R262" s="715"/>
      <c r="S262" s="716"/>
      <c r="T262" s="717"/>
      <c r="U262" s="720">
        <f t="shared" si="81"/>
        <v>0</v>
      </c>
      <c r="V262" s="721">
        <f t="shared" si="82"/>
        <v>0</v>
      </c>
      <c r="W262" s="722">
        <f t="shared" si="83"/>
        <v>0</v>
      </c>
      <c r="X262" s="442"/>
      <c r="Y262" s="442"/>
      <c r="Z262" s="442"/>
      <c r="AA262" s="442"/>
      <c r="AB262" s="442"/>
      <c r="AC262" s="442"/>
      <c r="AD262" s="442"/>
      <c r="AE262" s="442"/>
      <c r="AF262" s="442"/>
      <c r="AG262" s="442"/>
      <c r="AH262" s="442"/>
      <c r="AI262" s="442"/>
      <c r="AJ262" s="442"/>
      <c r="AK262" s="442"/>
      <c r="AL262" s="442"/>
      <c r="AM262" s="442"/>
      <c r="AN262" s="442"/>
      <c r="AO262" s="442"/>
      <c r="AP262" s="442"/>
      <c r="AQ262" s="442"/>
      <c r="AR262" s="442"/>
      <c r="AS262" s="442"/>
      <c r="AT262" s="442"/>
      <c r="AU262" s="442"/>
      <c r="AV262" s="442"/>
      <c r="AW262" s="442"/>
      <c r="AX262" s="442"/>
      <c r="AY262" s="442"/>
      <c r="AZ262" s="442"/>
    </row>
    <row r="263" spans="2:52" ht="20.100000000000001" hidden="1" customHeight="1" outlineLevel="1">
      <c r="B263" s="434"/>
      <c r="C263" s="1002"/>
      <c r="D263" s="1003"/>
      <c r="E263" s="1003"/>
      <c r="F263" s="1004"/>
      <c r="G263" s="1005"/>
      <c r="H263" s="1006"/>
      <c r="I263" s="1006"/>
      <c r="J263" s="1006"/>
      <c r="K263" s="1007"/>
      <c r="L263" s="715"/>
      <c r="M263" s="715"/>
      <c r="N263" s="715"/>
      <c r="O263" s="715"/>
      <c r="P263" s="715"/>
      <c r="Q263" s="715"/>
      <c r="R263" s="715"/>
      <c r="S263" s="716"/>
      <c r="T263" s="717"/>
      <c r="U263" s="720">
        <f t="shared" si="81"/>
        <v>0</v>
      </c>
      <c r="V263" s="721">
        <f t="shared" si="82"/>
        <v>0</v>
      </c>
      <c r="W263" s="722">
        <f t="shared" si="83"/>
        <v>0</v>
      </c>
      <c r="X263" s="442"/>
      <c r="Y263" s="442"/>
      <c r="Z263" s="442"/>
      <c r="AA263" s="442"/>
      <c r="AB263" s="442"/>
      <c r="AC263" s="442"/>
      <c r="AD263" s="442"/>
      <c r="AE263" s="442"/>
      <c r="AF263" s="442"/>
      <c r="AG263" s="442"/>
      <c r="AH263" s="442"/>
      <c r="AI263" s="442"/>
      <c r="AJ263" s="442"/>
      <c r="AK263" s="442"/>
      <c r="AL263" s="442"/>
      <c r="AM263" s="442"/>
      <c r="AN263" s="442"/>
      <c r="AO263" s="442"/>
      <c r="AP263" s="442"/>
      <c r="AQ263" s="442"/>
      <c r="AR263" s="442"/>
      <c r="AS263" s="442"/>
      <c r="AT263" s="442"/>
      <c r="AU263" s="442"/>
      <c r="AV263" s="442"/>
      <c r="AW263" s="442"/>
      <c r="AX263" s="442"/>
      <c r="AY263" s="442"/>
      <c r="AZ263" s="442"/>
    </row>
    <row r="264" spans="2:52" s="19" customFormat="1" ht="9.9499999999999993" hidden="1" customHeight="1" outlineLevel="1">
      <c r="B264" s="435"/>
      <c r="C264" s="437"/>
      <c r="D264" s="437"/>
      <c r="E264" s="437"/>
      <c r="F264" s="437"/>
      <c r="G264" s="666"/>
      <c r="H264" s="666"/>
      <c r="I264" s="666"/>
      <c r="J264" s="666"/>
      <c r="K264" s="666"/>
      <c r="L264" s="438"/>
      <c r="M264" s="438"/>
      <c r="N264" s="438"/>
      <c r="O264" s="438"/>
      <c r="P264" s="438"/>
      <c r="Q264" s="438"/>
      <c r="R264" s="438"/>
      <c r="S264" s="438"/>
      <c r="T264" s="439"/>
      <c r="U264" s="439"/>
      <c r="V264" s="439"/>
      <c r="W264" s="667"/>
      <c r="X264" s="668"/>
      <c r="Y264" s="668"/>
      <c r="Z264" s="668"/>
      <c r="AA264" s="668"/>
      <c r="AB264" s="668"/>
      <c r="AC264" s="668"/>
      <c r="AD264" s="668"/>
      <c r="AE264" s="668"/>
      <c r="AF264" s="668"/>
      <c r="AG264" s="668"/>
      <c r="AH264" s="668"/>
      <c r="AI264" s="668"/>
      <c r="AJ264" s="668"/>
      <c r="AK264" s="668"/>
      <c r="AL264" s="668"/>
      <c r="AM264" s="668"/>
      <c r="AN264" s="668"/>
      <c r="AO264" s="668"/>
      <c r="AP264" s="668"/>
      <c r="AQ264" s="668"/>
      <c r="AR264" s="668"/>
      <c r="AS264" s="668"/>
      <c r="AT264" s="668"/>
      <c r="AU264" s="668"/>
      <c r="AV264" s="668"/>
      <c r="AW264" s="668"/>
      <c r="AX264" s="668"/>
      <c r="AY264" s="668"/>
      <c r="AZ264" s="668"/>
    </row>
    <row r="265" spans="2:52" ht="20.100000000000001" customHeight="1" collapsed="1">
      <c r="B265" s="32">
        <f>B253+1</f>
        <v>22</v>
      </c>
      <c r="C265" s="1013"/>
      <c r="D265" s="1014"/>
      <c r="E265" s="1014"/>
      <c r="F265" s="1015"/>
      <c r="G265" s="1016"/>
      <c r="H265" s="1017"/>
      <c r="I265" s="1017"/>
      <c r="J265" s="1017"/>
      <c r="K265" s="1018"/>
      <c r="L265" s="701">
        <f t="shared" ref="L265:R265" si="84">SUM(L266:L275)</f>
        <v>0</v>
      </c>
      <c r="M265" s="702">
        <f t="shared" si="84"/>
        <v>0</v>
      </c>
      <c r="N265" s="703">
        <f t="shared" si="84"/>
        <v>0</v>
      </c>
      <c r="O265" s="703">
        <f t="shared" si="84"/>
        <v>0</v>
      </c>
      <c r="P265" s="702">
        <f t="shared" si="84"/>
        <v>0</v>
      </c>
      <c r="Q265" s="704">
        <f t="shared" si="84"/>
        <v>0</v>
      </c>
      <c r="R265" s="701">
        <f t="shared" si="84"/>
        <v>0</v>
      </c>
      <c r="S265" s="705">
        <v>1</v>
      </c>
      <c r="T265" s="706">
        <f>(S266*T266)+(S267*T267)+(S268*T268)+(S269*T269)+(S270*T270)+(S271*T271)+(S272*T272)+(S273*T273)+(S274*T274)+(S275*T275)</f>
        <v>0</v>
      </c>
      <c r="U265" s="665">
        <f t="shared" ref="U265:U275" si="85">S265*T265*(1+MGKZ)*(1+Gewinn)*(1+Sicherheit)</f>
        <v>0</v>
      </c>
      <c r="V265" s="643">
        <f t="shared" ref="V265:V275" si="86">R265*Fertigung</f>
        <v>0</v>
      </c>
      <c r="W265" s="50">
        <f t="shared" ref="W265:W275" si="87">L265*$E$6+M265*$M$6+N265*$M$7+O265*$M$8+P265*$E$7+Q265*$M$9+U265+V265</f>
        <v>0</v>
      </c>
      <c r="X265" s="442"/>
      <c r="Y265" s="442"/>
      <c r="Z265" s="442"/>
      <c r="AA265" s="442"/>
      <c r="AB265" s="442"/>
      <c r="AC265" s="442"/>
      <c r="AD265" s="442"/>
      <c r="AE265" s="442"/>
      <c r="AF265" s="442"/>
      <c r="AG265" s="442"/>
      <c r="AH265" s="442"/>
      <c r="AI265" s="442"/>
      <c r="AJ265" s="442"/>
      <c r="AK265" s="442"/>
      <c r="AL265" s="442"/>
      <c r="AM265" s="442"/>
      <c r="AN265" s="442"/>
      <c r="AO265" s="442"/>
      <c r="AP265" s="442"/>
      <c r="AQ265" s="442"/>
      <c r="AR265" s="442"/>
      <c r="AS265" s="442"/>
      <c r="AT265" s="442"/>
      <c r="AU265" s="442"/>
      <c r="AV265" s="442"/>
      <c r="AW265" s="442"/>
      <c r="AX265" s="442"/>
      <c r="AY265" s="442"/>
      <c r="AZ265" s="442"/>
    </row>
    <row r="266" spans="2:52" ht="20.100000000000001" hidden="1" customHeight="1" outlineLevel="1">
      <c r="B266" s="433"/>
      <c r="C266" s="1002"/>
      <c r="D266" s="1003"/>
      <c r="E266" s="1003"/>
      <c r="F266" s="1004"/>
      <c r="G266" s="1005"/>
      <c r="H266" s="1006"/>
      <c r="I266" s="1006"/>
      <c r="J266" s="1006"/>
      <c r="K266" s="1007"/>
      <c r="L266" s="715"/>
      <c r="M266" s="715"/>
      <c r="N266" s="715"/>
      <c r="O266" s="715"/>
      <c r="P266" s="715"/>
      <c r="Q266" s="715"/>
      <c r="R266" s="715"/>
      <c r="S266" s="716"/>
      <c r="T266" s="717"/>
      <c r="U266" s="720">
        <f t="shared" si="85"/>
        <v>0</v>
      </c>
      <c r="V266" s="721">
        <f t="shared" si="86"/>
        <v>0</v>
      </c>
      <c r="W266" s="722">
        <f t="shared" si="87"/>
        <v>0</v>
      </c>
      <c r="X266" s="442"/>
      <c r="Y266" s="442"/>
      <c r="Z266" s="442"/>
      <c r="AA266" s="442"/>
      <c r="AB266" s="442"/>
      <c r="AC266" s="442"/>
      <c r="AD266" s="442"/>
      <c r="AE266" s="442"/>
      <c r="AF266" s="442"/>
      <c r="AG266" s="442"/>
      <c r="AH266" s="442"/>
      <c r="AI266" s="442"/>
      <c r="AJ266" s="442"/>
      <c r="AK266" s="442"/>
      <c r="AL266" s="442"/>
      <c r="AM266" s="442"/>
      <c r="AN266" s="442"/>
      <c r="AO266" s="442"/>
      <c r="AP266" s="442"/>
      <c r="AQ266" s="442"/>
      <c r="AR266" s="442"/>
      <c r="AS266" s="442"/>
      <c r="AT266" s="442"/>
      <c r="AU266" s="442"/>
      <c r="AV266" s="442"/>
      <c r="AW266" s="442"/>
      <c r="AX266" s="442"/>
      <c r="AY266" s="442"/>
      <c r="AZ266" s="442"/>
    </row>
    <row r="267" spans="2:52" ht="20.100000000000001" hidden="1" customHeight="1" outlineLevel="1">
      <c r="B267" s="434"/>
      <c r="C267" s="1002"/>
      <c r="D267" s="1003"/>
      <c r="E267" s="1003"/>
      <c r="F267" s="1004"/>
      <c r="G267" s="1005"/>
      <c r="H267" s="1006"/>
      <c r="I267" s="1006"/>
      <c r="J267" s="1006"/>
      <c r="K267" s="1007"/>
      <c r="L267" s="715"/>
      <c r="M267" s="715"/>
      <c r="N267" s="715"/>
      <c r="O267" s="715"/>
      <c r="P267" s="715"/>
      <c r="Q267" s="715"/>
      <c r="R267" s="715"/>
      <c r="S267" s="716"/>
      <c r="T267" s="717"/>
      <c r="U267" s="720">
        <f t="shared" si="85"/>
        <v>0</v>
      </c>
      <c r="V267" s="721">
        <f t="shared" si="86"/>
        <v>0</v>
      </c>
      <c r="W267" s="722">
        <f t="shared" si="87"/>
        <v>0</v>
      </c>
      <c r="X267" s="442"/>
      <c r="Y267" s="442"/>
      <c r="Z267" s="442"/>
      <c r="AA267" s="442"/>
      <c r="AB267" s="442"/>
      <c r="AC267" s="442"/>
      <c r="AD267" s="442"/>
      <c r="AE267" s="442"/>
      <c r="AF267" s="442"/>
      <c r="AG267" s="442"/>
      <c r="AH267" s="442"/>
      <c r="AI267" s="442"/>
      <c r="AJ267" s="442"/>
      <c r="AK267" s="442"/>
      <c r="AL267" s="442"/>
      <c r="AM267" s="442"/>
      <c r="AN267" s="442"/>
      <c r="AO267" s="442"/>
      <c r="AP267" s="442"/>
      <c r="AQ267" s="442"/>
      <c r="AR267" s="442"/>
      <c r="AS267" s="442"/>
      <c r="AT267" s="442"/>
      <c r="AU267" s="442"/>
      <c r="AV267" s="442"/>
      <c r="AW267" s="442"/>
      <c r="AX267" s="442"/>
      <c r="AY267" s="442"/>
      <c r="AZ267" s="442"/>
    </row>
    <row r="268" spans="2:52" ht="20.100000000000001" hidden="1" customHeight="1" outlineLevel="1">
      <c r="B268" s="434"/>
      <c r="C268" s="1002"/>
      <c r="D268" s="1003"/>
      <c r="E268" s="1003"/>
      <c r="F268" s="1004"/>
      <c r="G268" s="1005"/>
      <c r="H268" s="1006"/>
      <c r="I268" s="1006"/>
      <c r="J268" s="1006"/>
      <c r="K268" s="1007"/>
      <c r="L268" s="715"/>
      <c r="M268" s="715"/>
      <c r="N268" s="715"/>
      <c r="O268" s="715"/>
      <c r="P268" s="715"/>
      <c r="Q268" s="715"/>
      <c r="R268" s="715"/>
      <c r="S268" s="716"/>
      <c r="T268" s="717"/>
      <c r="U268" s="720">
        <f t="shared" si="85"/>
        <v>0</v>
      </c>
      <c r="V268" s="721">
        <f t="shared" si="86"/>
        <v>0</v>
      </c>
      <c r="W268" s="722">
        <f t="shared" si="87"/>
        <v>0</v>
      </c>
      <c r="X268" s="442"/>
      <c r="Y268" s="442"/>
      <c r="Z268" s="442"/>
      <c r="AA268" s="442"/>
      <c r="AB268" s="442"/>
      <c r="AC268" s="442"/>
      <c r="AD268" s="442"/>
      <c r="AE268" s="442"/>
      <c r="AF268" s="442"/>
      <c r="AG268" s="442"/>
      <c r="AH268" s="442"/>
      <c r="AI268" s="442"/>
      <c r="AJ268" s="442"/>
      <c r="AK268" s="442"/>
      <c r="AL268" s="442"/>
      <c r="AM268" s="442"/>
      <c r="AN268" s="442"/>
      <c r="AO268" s="442"/>
      <c r="AP268" s="442"/>
      <c r="AQ268" s="442"/>
      <c r="AR268" s="442"/>
      <c r="AS268" s="442"/>
      <c r="AT268" s="442"/>
      <c r="AU268" s="442"/>
      <c r="AV268" s="442"/>
      <c r="AW268" s="442"/>
      <c r="AX268" s="442"/>
      <c r="AY268" s="442"/>
      <c r="AZ268" s="442"/>
    </row>
    <row r="269" spans="2:52" ht="20.100000000000001" hidden="1" customHeight="1" outlineLevel="1">
      <c r="B269" s="434"/>
      <c r="C269" s="1002"/>
      <c r="D269" s="1003"/>
      <c r="E269" s="1003"/>
      <c r="F269" s="1004"/>
      <c r="G269" s="1005"/>
      <c r="H269" s="1006"/>
      <c r="I269" s="1006"/>
      <c r="J269" s="1006"/>
      <c r="K269" s="1007"/>
      <c r="L269" s="715"/>
      <c r="M269" s="715"/>
      <c r="N269" s="715"/>
      <c r="O269" s="715"/>
      <c r="P269" s="715"/>
      <c r="Q269" s="715"/>
      <c r="R269" s="715"/>
      <c r="S269" s="716"/>
      <c r="T269" s="717"/>
      <c r="U269" s="720">
        <f t="shared" si="85"/>
        <v>0</v>
      </c>
      <c r="V269" s="721">
        <f t="shared" si="86"/>
        <v>0</v>
      </c>
      <c r="W269" s="722">
        <f t="shared" si="87"/>
        <v>0</v>
      </c>
      <c r="X269" s="442"/>
      <c r="Y269" s="442"/>
      <c r="Z269" s="442"/>
      <c r="AA269" s="442"/>
      <c r="AB269" s="442"/>
      <c r="AC269" s="442"/>
      <c r="AD269" s="442"/>
      <c r="AE269" s="442"/>
      <c r="AF269" s="442"/>
      <c r="AG269" s="442"/>
      <c r="AH269" s="442"/>
      <c r="AI269" s="442"/>
      <c r="AJ269" s="442"/>
      <c r="AK269" s="442"/>
      <c r="AL269" s="442"/>
      <c r="AM269" s="442"/>
      <c r="AN269" s="442"/>
      <c r="AO269" s="442"/>
      <c r="AP269" s="442"/>
      <c r="AQ269" s="442"/>
      <c r="AR269" s="442"/>
      <c r="AS269" s="442"/>
      <c r="AT269" s="442"/>
      <c r="AU269" s="442"/>
      <c r="AV269" s="442"/>
      <c r="AW269" s="442"/>
      <c r="AX269" s="442"/>
      <c r="AY269" s="442"/>
      <c r="AZ269" s="442"/>
    </row>
    <row r="270" spans="2:52" ht="20.100000000000001" hidden="1" customHeight="1" outlineLevel="1">
      <c r="B270" s="434"/>
      <c r="C270" s="1002"/>
      <c r="D270" s="1003"/>
      <c r="E270" s="1003"/>
      <c r="F270" s="1004"/>
      <c r="G270" s="1005"/>
      <c r="H270" s="1006"/>
      <c r="I270" s="1006"/>
      <c r="J270" s="1006"/>
      <c r="K270" s="1007"/>
      <c r="L270" s="715"/>
      <c r="M270" s="715"/>
      <c r="N270" s="715"/>
      <c r="O270" s="715"/>
      <c r="P270" s="715"/>
      <c r="Q270" s="715"/>
      <c r="R270" s="715"/>
      <c r="S270" s="716"/>
      <c r="T270" s="717"/>
      <c r="U270" s="720">
        <f t="shared" si="85"/>
        <v>0</v>
      </c>
      <c r="V270" s="721">
        <f t="shared" si="86"/>
        <v>0</v>
      </c>
      <c r="W270" s="722">
        <f t="shared" si="87"/>
        <v>0</v>
      </c>
      <c r="X270" s="442"/>
      <c r="Y270" s="442"/>
      <c r="Z270" s="442"/>
      <c r="AA270" s="442"/>
      <c r="AB270" s="442"/>
      <c r="AC270" s="442"/>
      <c r="AD270" s="442"/>
      <c r="AE270" s="442"/>
      <c r="AF270" s="442"/>
      <c r="AG270" s="442"/>
      <c r="AH270" s="442"/>
      <c r="AI270" s="442"/>
      <c r="AJ270" s="442"/>
      <c r="AK270" s="442"/>
      <c r="AL270" s="442"/>
      <c r="AM270" s="442"/>
      <c r="AN270" s="442"/>
      <c r="AO270" s="442"/>
      <c r="AP270" s="442"/>
      <c r="AQ270" s="442"/>
      <c r="AR270" s="442"/>
      <c r="AS270" s="442"/>
      <c r="AT270" s="442"/>
      <c r="AU270" s="442"/>
      <c r="AV270" s="442"/>
      <c r="AW270" s="442"/>
      <c r="AX270" s="442"/>
      <c r="AY270" s="442"/>
      <c r="AZ270" s="442"/>
    </row>
    <row r="271" spans="2:52" ht="20.100000000000001" hidden="1" customHeight="1" outlineLevel="1">
      <c r="B271" s="434"/>
      <c r="C271" s="1002"/>
      <c r="D271" s="1003"/>
      <c r="E271" s="1003"/>
      <c r="F271" s="1004"/>
      <c r="G271" s="1005"/>
      <c r="H271" s="1006"/>
      <c r="I271" s="1006"/>
      <c r="J271" s="1006"/>
      <c r="K271" s="1007"/>
      <c r="L271" s="715"/>
      <c r="M271" s="715"/>
      <c r="N271" s="715"/>
      <c r="O271" s="715"/>
      <c r="P271" s="715"/>
      <c r="Q271" s="715"/>
      <c r="R271" s="715"/>
      <c r="S271" s="716"/>
      <c r="T271" s="717"/>
      <c r="U271" s="720">
        <f t="shared" si="85"/>
        <v>0</v>
      </c>
      <c r="V271" s="721">
        <f t="shared" si="86"/>
        <v>0</v>
      </c>
      <c r="W271" s="722">
        <f t="shared" si="87"/>
        <v>0</v>
      </c>
      <c r="X271" s="442"/>
      <c r="Y271" s="442"/>
      <c r="Z271" s="442"/>
      <c r="AA271" s="442"/>
      <c r="AB271" s="442"/>
      <c r="AC271" s="442"/>
      <c r="AD271" s="442"/>
      <c r="AE271" s="442"/>
      <c r="AF271" s="442"/>
      <c r="AG271" s="442"/>
      <c r="AH271" s="442"/>
      <c r="AI271" s="442"/>
      <c r="AJ271" s="442"/>
      <c r="AK271" s="442"/>
      <c r="AL271" s="442"/>
      <c r="AM271" s="442"/>
      <c r="AN271" s="442"/>
      <c r="AO271" s="442"/>
      <c r="AP271" s="442"/>
      <c r="AQ271" s="442"/>
      <c r="AR271" s="442"/>
      <c r="AS271" s="442"/>
      <c r="AT271" s="442"/>
      <c r="AU271" s="442"/>
      <c r="AV271" s="442"/>
      <c r="AW271" s="442"/>
      <c r="AX271" s="442"/>
      <c r="AY271" s="442"/>
      <c r="AZ271" s="442"/>
    </row>
    <row r="272" spans="2:52" ht="20.100000000000001" hidden="1" customHeight="1" outlineLevel="1">
      <c r="B272" s="434"/>
      <c r="C272" s="1002"/>
      <c r="D272" s="1003"/>
      <c r="E272" s="1003"/>
      <c r="F272" s="1004"/>
      <c r="G272" s="1005"/>
      <c r="H272" s="1006"/>
      <c r="I272" s="1006"/>
      <c r="J272" s="1006"/>
      <c r="K272" s="1007"/>
      <c r="L272" s="715"/>
      <c r="M272" s="715"/>
      <c r="N272" s="715"/>
      <c r="O272" s="715"/>
      <c r="P272" s="715"/>
      <c r="Q272" s="715"/>
      <c r="R272" s="715"/>
      <c r="S272" s="716"/>
      <c r="T272" s="717"/>
      <c r="U272" s="720">
        <f t="shared" si="85"/>
        <v>0</v>
      </c>
      <c r="V272" s="721">
        <f t="shared" si="86"/>
        <v>0</v>
      </c>
      <c r="W272" s="722">
        <f t="shared" si="87"/>
        <v>0</v>
      </c>
      <c r="X272" s="442"/>
      <c r="Y272" s="442"/>
      <c r="Z272" s="442"/>
      <c r="AA272" s="442"/>
      <c r="AB272" s="442"/>
      <c r="AC272" s="442"/>
      <c r="AD272" s="442"/>
      <c r="AE272" s="442"/>
      <c r="AF272" s="442"/>
      <c r="AG272" s="442"/>
      <c r="AH272" s="442"/>
      <c r="AI272" s="442"/>
      <c r="AJ272" s="442"/>
      <c r="AK272" s="442"/>
      <c r="AL272" s="442"/>
      <c r="AM272" s="442"/>
      <c r="AN272" s="442"/>
      <c r="AO272" s="442"/>
      <c r="AP272" s="442"/>
      <c r="AQ272" s="442"/>
      <c r="AR272" s="442"/>
      <c r="AS272" s="442"/>
      <c r="AT272" s="442"/>
      <c r="AU272" s="442"/>
      <c r="AV272" s="442"/>
      <c r="AW272" s="442"/>
      <c r="AX272" s="442"/>
      <c r="AY272" s="442"/>
      <c r="AZ272" s="442"/>
    </row>
    <row r="273" spans="2:52" ht="20.100000000000001" hidden="1" customHeight="1" outlineLevel="1">
      <c r="B273" s="434"/>
      <c r="C273" s="1002"/>
      <c r="D273" s="1003"/>
      <c r="E273" s="1003"/>
      <c r="F273" s="1004"/>
      <c r="G273" s="1005"/>
      <c r="H273" s="1006"/>
      <c r="I273" s="1006"/>
      <c r="J273" s="1006"/>
      <c r="K273" s="1007"/>
      <c r="L273" s="715"/>
      <c r="M273" s="715"/>
      <c r="N273" s="715"/>
      <c r="O273" s="715"/>
      <c r="P273" s="715"/>
      <c r="Q273" s="715"/>
      <c r="R273" s="715"/>
      <c r="S273" s="716"/>
      <c r="T273" s="717"/>
      <c r="U273" s="720">
        <f t="shared" si="85"/>
        <v>0</v>
      </c>
      <c r="V273" s="721">
        <f t="shared" si="86"/>
        <v>0</v>
      </c>
      <c r="W273" s="722">
        <f t="shared" si="87"/>
        <v>0</v>
      </c>
      <c r="X273" s="442"/>
      <c r="Y273" s="442"/>
      <c r="Z273" s="442"/>
      <c r="AA273" s="442"/>
      <c r="AB273" s="442"/>
      <c r="AC273" s="442"/>
      <c r="AD273" s="442"/>
      <c r="AE273" s="442"/>
      <c r="AF273" s="442"/>
      <c r="AG273" s="442"/>
      <c r="AH273" s="442"/>
      <c r="AI273" s="442"/>
      <c r="AJ273" s="442"/>
      <c r="AK273" s="442"/>
      <c r="AL273" s="442"/>
      <c r="AM273" s="442"/>
      <c r="AN273" s="442"/>
      <c r="AO273" s="442"/>
      <c r="AP273" s="442"/>
      <c r="AQ273" s="442"/>
      <c r="AR273" s="442"/>
      <c r="AS273" s="442"/>
      <c r="AT273" s="442"/>
      <c r="AU273" s="442"/>
      <c r="AV273" s="442"/>
      <c r="AW273" s="442"/>
      <c r="AX273" s="442"/>
      <c r="AY273" s="442"/>
      <c r="AZ273" s="442"/>
    </row>
    <row r="274" spans="2:52" ht="20.100000000000001" hidden="1" customHeight="1" outlineLevel="1">
      <c r="B274" s="434"/>
      <c r="C274" s="1002"/>
      <c r="D274" s="1003"/>
      <c r="E274" s="1003"/>
      <c r="F274" s="1004"/>
      <c r="G274" s="1005"/>
      <c r="H274" s="1006"/>
      <c r="I274" s="1006"/>
      <c r="J274" s="1006"/>
      <c r="K274" s="1007"/>
      <c r="L274" s="715"/>
      <c r="M274" s="715"/>
      <c r="N274" s="715"/>
      <c r="O274" s="715"/>
      <c r="P274" s="715"/>
      <c r="Q274" s="715"/>
      <c r="R274" s="715"/>
      <c r="S274" s="716"/>
      <c r="T274" s="717"/>
      <c r="U274" s="720">
        <f t="shared" si="85"/>
        <v>0</v>
      </c>
      <c r="V274" s="721">
        <f t="shared" si="86"/>
        <v>0</v>
      </c>
      <c r="W274" s="722">
        <f t="shared" si="87"/>
        <v>0</v>
      </c>
      <c r="X274" s="442"/>
      <c r="Y274" s="442"/>
      <c r="Z274" s="442"/>
      <c r="AA274" s="442"/>
      <c r="AB274" s="442"/>
      <c r="AC274" s="442"/>
      <c r="AD274" s="442"/>
      <c r="AE274" s="442"/>
      <c r="AF274" s="442"/>
      <c r="AG274" s="442"/>
      <c r="AH274" s="442"/>
      <c r="AI274" s="442"/>
      <c r="AJ274" s="442"/>
      <c r="AK274" s="442"/>
      <c r="AL274" s="442"/>
      <c r="AM274" s="442"/>
      <c r="AN274" s="442"/>
      <c r="AO274" s="442"/>
      <c r="AP274" s="442"/>
      <c r="AQ274" s="442"/>
      <c r="AR274" s="442"/>
      <c r="AS274" s="442"/>
      <c r="AT274" s="442"/>
      <c r="AU274" s="442"/>
      <c r="AV274" s="442"/>
      <c r="AW274" s="442"/>
      <c r="AX274" s="442"/>
      <c r="AY274" s="442"/>
      <c r="AZ274" s="442"/>
    </row>
    <row r="275" spans="2:52" ht="20.100000000000001" hidden="1" customHeight="1" outlineLevel="1">
      <c r="B275" s="434"/>
      <c r="C275" s="1002"/>
      <c r="D275" s="1003"/>
      <c r="E275" s="1003"/>
      <c r="F275" s="1004"/>
      <c r="G275" s="1005"/>
      <c r="H275" s="1006"/>
      <c r="I275" s="1006"/>
      <c r="J275" s="1006"/>
      <c r="K275" s="1007"/>
      <c r="L275" s="715"/>
      <c r="M275" s="715"/>
      <c r="N275" s="715"/>
      <c r="O275" s="715"/>
      <c r="P275" s="715"/>
      <c r="Q275" s="715"/>
      <c r="R275" s="715"/>
      <c r="S275" s="716"/>
      <c r="T275" s="717"/>
      <c r="U275" s="720">
        <f t="shared" si="85"/>
        <v>0</v>
      </c>
      <c r="V275" s="721">
        <f t="shared" si="86"/>
        <v>0</v>
      </c>
      <c r="W275" s="722">
        <f t="shared" si="87"/>
        <v>0</v>
      </c>
      <c r="X275" s="442"/>
      <c r="Y275" s="442"/>
      <c r="Z275" s="442"/>
      <c r="AA275" s="442"/>
      <c r="AB275" s="442"/>
      <c r="AC275" s="442"/>
      <c r="AD275" s="442"/>
      <c r="AE275" s="442"/>
      <c r="AF275" s="442"/>
      <c r="AG275" s="442"/>
      <c r="AH275" s="442"/>
      <c r="AI275" s="442"/>
      <c r="AJ275" s="442"/>
      <c r="AK275" s="442"/>
      <c r="AL275" s="442"/>
      <c r="AM275" s="442"/>
      <c r="AN275" s="442"/>
      <c r="AO275" s="442"/>
      <c r="AP275" s="442"/>
      <c r="AQ275" s="442"/>
      <c r="AR275" s="442"/>
      <c r="AS275" s="442"/>
      <c r="AT275" s="442"/>
      <c r="AU275" s="442"/>
      <c r="AV275" s="442"/>
      <c r="AW275" s="442"/>
      <c r="AX275" s="442"/>
      <c r="AY275" s="442"/>
      <c r="AZ275" s="442"/>
    </row>
    <row r="276" spans="2:52" s="19" customFormat="1" ht="9.9499999999999993" hidden="1" customHeight="1" outlineLevel="1">
      <c r="B276" s="435"/>
      <c r="C276" s="437"/>
      <c r="D276" s="437"/>
      <c r="E276" s="437"/>
      <c r="F276" s="437"/>
      <c r="G276" s="666"/>
      <c r="H276" s="666"/>
      <c r="I276" s="666"/>
      <c r="J276" s="666"/>
      <c r="K276" s="666"/>
      <c r="L276" s="438"/>
      <c r="M276" s="438"/>
      <c r="N276" s="438"/>
      <c r="O276" s="438"/>
      <c r="P276" s="438"/>
      <c r="Q276" s="438"/>
      <c r="R276" s="438"/>
      <c r="S276" s="438"/>
      <c r="T276" s="439"/>
      <c r="U276" s="439"/>
      <c r="V276" s="439"/>
      <c r="W276" s="667"/>
      <c r="X276" s="668"/>
      <c r="Y276" s="668"/>
      <c r="Z276" s="668"/>
      <c r="AA276" s="668"/>
      <c r="AB276" s="668"/>
      <c r="AC276" s="668"/>
      <c r="AD276" s="668"/>
      <c r="AE276" s="668"/>
      <c r="AF276" s="668"/>
      <c r="AG276" s="668"/>
      <c r="AH276" s="668"/>
      <c r="AI276" s="668"/>
      <c r="AJ276" s="668"/>
      <c r="AK276" s="668"/>
      <c r="AL276" s="668"/>
      <c r="AM276" s="668"/>
      <c r="AN276" s="668"/>
      <c r="AO276" s="668"/>
      <c r="AP276" s="668"/>
      <c r="AQ276" s="668"/>
      <c r="AR276" s="668"/>
      <c r="AS276" s="668"/>
      <c r="AT276" s="668"/>
      <c r="AU276" s="668"/>
      <c r="AV276" s="668"/>
      <c r="AW276" s="668"/>
      <c r="AX276" s="668"/>
      <c r="AY276" s="668"/>
      <c r="AZ276" s="668"/>
    </row>
    <row r="277" spans="2:52" ht="20.100000000000001" customHeight="1" collapsed="1">
      <c r="B277" s="32">
        <f>B265+1</f>
        <v>23</v>
      </c>
      <c r="C277" s="1013"/>
      <c r="D277" s="1014"/>
      <c r="E277" s="1014"/>
      <c r="F277" s="1015"/>
      <c r="G277" s="1016"/>
      <c r="H277" s="1017"/>
      <c r="I277" s="1017"/>
      <c r="J277" s="1017"/>
      <c r="K277" s="1018"/>
      <c r="L277" s="701">
        <f t="shared" ref="L277:R277" si="88">SUM(L278:L287)</f>
        <v>0</v>
      </c>
      <c r="M277" s="702">
        <f t="shared" si="88"/>
        <v>0</v>
      </c>
      <c r="N277" s="703">
        <f t="shared" si="88"/>
        <v>0</v>
      </c>
      <c r="O277" s="703">
        <f t="shared" si="88"/>
        <v>0</v>
      </c>
      <c r="P277" s="702">
        <f t="shared" si="88"/>
        <v>0</v>
      </c>
      <c r="Q277" s="704">
        <f t="shared" si="88"/>
        <v>0</v>
      </c>
      <c r="R277" s="701">
        <f t="shared" si="88"/>
        <v>0</v>
      </c>
      <c r="S277" s="705">
        <v>1</v>
      </c>
      <c r="T277" s="706">
        <f>(S278*T278)+(S279*T279)+(S280*T280)+(S281*T281)+(S282*T282)+(S283*T283)+(S284*T284)+(S285*T285)+(S286*T286)+(S287*T287)</f>
        <v>0</v>
      </c>
      <c r="U277" s="665">
        <f t="shared" ref="U277:U287" si="89">S277*T277*(1+MGKZ)*(1+Gewinn)*(1+Sicherheit)</f>
        <v>0</v>
      </c>
      <c r="V277" s="643">
        <f t="shared" ref="V277:V287" si="90">R277*Fertigung</f>
        <v>0</v>
      </c>
      <c r="W277" s="50">
        <f t="shared" ref="W277:W287" si="91">L277*$E$6+M277*$M$6+N277*$M$7+O277*$M$8+P277*$E$7+Q277*$M$9+U277+V277</f>
        <v>0</v>
      </c>
      <c r="X277" s="442"/>
      <c r="Y277" s="442"/>
      <c r="Z277" s="442"/>
      <c r="AA277" s="442"/>
      <c r="AB277" s="442"/>
      <c r="AC277" s="442"/>
      <c r="AD277" s="442"/>
      <c r="AE277" s="442"/>
      <c r="AF277" s="442"/>
      <c r="AG277" s="442"/>
      <c r="AH277" s="442"/>
      <c r="AI277" s="442"/>
      <c r="AJ277" s="442"/>
      <c r="AK277" s="442"/>
      <c r="AL277" s="442"/>
      <c r="AM277" s="442"/>
      <c r="AN277" s="442"/>
      <c r="AO277" s="442"/>
      <c r="AP277" s="442"/>
      <c r="AQ277" s="442"/>
      <c r="AR277" s="442"/>
      <c r="AS277" s="442"/>
      <c r="AT277" s="442"/>
      <c r="AU277" s="442"/>
      <c r="AV277" s="442"/>
      <c r="AW277" s="442"/>
      <c r="AX277" s="442"/>
      <c r="AY277" s="442"/>
      <c r="AZ277" s="442"/>
    </row>
    <row r="278" spans="2:52" ht="20.100000000000001" hidden="1" customHeight="1" outlineLevel="1">
      <c r="B278" s="433"/>
      <c r="C278" s="1002"/>
      <c r="D278" s="1003"/>
      <c r="E278" s="1003"/>
      <c r="F278" s="1004"/>
      <c r="G278" s="1005"/>
      <c r="H278" s="1006"/>
      <c r="I278" s="1006"/>
      <c r="J278" s="1006"/>
      <c r="K278" s="1007"/>
      <c r="L278" s="715"/>
      <c r="M278" s="715"/>
      <c r="N278" s="715"/>
      <c r="O278" s="715"/>
      <c r="P278" s="715"/>
      <c r="Q278" s="715"/>
      <c r="R278" s="715"/>
      <c r="S278" s="716"/>
      <c r="T278" s="717"/>
      <c r="U278" s="720">
        <f t="shared" si="89"/>
        <v>0</v>
      </c>
      <c r="V278" s="721">
        <f t="shared" si="90"/>
        <v>0</v>
      </c>
      <c r="W278" s="722">
        <f t="shared" si="91"/>
        <v>0</v>
      </c>
      <c r="X278" s="442"/>
      <c r="Y278" s="442"/>
      <c r="Z278" s="442"/>
      <c r="AA278" s="442"/>
      <c r="AB278" s="442"/>
      <c r="AC278" s="442"/>
      <c r="AD278" s="442"/>
      <c r="AE278" s="442"/>
      <c r="AF278" s="442"/>
      <c r="AG278" s="442"/>
      <c r="AH278" s="442"/>
      <c r="AI278" s="442"/>
      <c r="AJ278" s="442"/>
      <c r="AK278" s="442"/>
      <c r="AL278" s="442"/>
      <c r="AM278" s="442"/>
      <c r="AN278" s="442"/>
      <c r="AO278" s="442"/>
      <c r="AP278" s="442"/>
      <c r="AQ278" s="442"/>
      <c r="AR278" s="442"/>
      <c r="AS278" s="442"/>
      <c r="AT278" s="442"/>
      <c r="AU278" s="442"/>
      <c r="AV278" s="442"/>
      <c r="AW278" s="442"/>
      <c r="AX278" s="442"/>
      <c r="AY278" s="442"/>
      <c r="AZ278" s="442"/>
    </row>
    <row r="279" spans="2:52" ht="20.100000000000001" hidden="1" customHeight="1" outlineLevel="1">
      <c r="B279" s="434"/>
      <c r="C279" s="1002"/>
      <c r="D279" s="1003"/>
      <c r="E279" s="1003"/>
      <c r="F279" s="1004"/>
      <c r="G279" s="1005"/>
      <c r="H279" s="1006"/>
      <c r="I279" s="1006"/>
      <c r="J279" s="1006"/>
      <c r="K279" s="1007"/>
      <c r="L279" s="715"/>
      <c r="M279" s="715"/>
      <c r="N279" s="715"/>
      <c r="O279" s="715"/>
      <c r="P279" s="715"/>
      <c r="Q279" s="715"/>
      <c r="R279" s="715"/>
      <c r="S279" s="716"/>
      <c r="T279" s="717"/>
      <c r="U279" s="720">
        <f t="shared" si="89"/>
        <v>0</v>
      </c>
      <c r="V279" s="721">
        <f t="shared" si="90"/>
        <v>0</v>
      </c>
      <c r="W279" s="722">
        <f t="shared" si="91"/>
        <v>0</v>
      </c>
      <c r="X279" s="442"/>
      <c r="Y279" s="442"/>
      <c r="Z279" s="442"/>
      <c r="AA279" s="442"/>
      <c r="AB279" s="442"/>
      <c r="AC279" s="442"/>
      <c r="AD279" s="442"/>
      <c r="AE279" s="442"/>
      <c r="AF279" s="442"/>
      <c r="AG279" s="442"/>
      <c r="AH279" s="442"/>
      <c r="AI279" s="442"/>
      <c r="AJ279" s="442"/>
      <c r="AK279" s="442"/>
      <c r="AL279" s="442"/>
      <c r="AM279" s="442"/>
      <c r="AN279" s="442"/>
      <c r="AO279" s="442"/>
      <c r="AP279" s="442"/>
      <c r="AQ279" s="442"/>
      <c r="AR279" s="442"/>
      <c r="AS279" s="442"/>
      <c r="AT279" s="442"/>
      <c r="AU279" s="442"/>
      <c r="AV279" s="442"/>
      <c r="AW279" s="442"/>
      <c r="AX279" s="442"/>
      <c r="AY279" s="442"/>
      <c r="AZ279" s="442"/>
    </row>
    <row r="280" spans="2:52" ht="20.100000000000001" hidden="1" customHeight="1" outlineLevel="1">
      <c r="B280" s="434"/>
      <c r="C280" s="1002"/>
      <c r="D280" s="1003"/>
      <c r="E280" s="1003"/>
      <c r="F280" s="1004"/>
      <c r="G280" s="1005"/>
      <c r="H280" s="1006"/>
      <c r="I280" s="1006"/>
      <c r="J280" s="1006"/>
      <c r="K280" s="1007"/>
      <c r="L280" s="715"/>
      <c r="M280" s="715"/>
      <c r="N280" s="715"/>
      <c r="O280" s="715"/>
      <c r="P280" s="715"/>
      <c r="Q280" s="715"/>
      <c r="R280" s="715"/>
      <c r="S280" s="716"/>
      <c r="T280" s="717"/>
      <c r="U280" s="720">
        <f t="shared" si="89"/>
        <v>0</v>
      </c>
      <c r="V280" s="721">
        <f t="shared" si="90"/>
        <v>0</v>
      </c>
      <c r="W280" s="722">
        <f t="shared" si="91"/>
        <v>0</v>
      </c>
      <c r="X280" s="442"/>
      <c r="Y280" s="442"/>
      <c r="Z280" s="442"/>
      <c r="AA280" s="442"/>
      <c r="AB280" s="442"/>
      <c r="AC280" s="442"/>
      <c r="AD280" s="442"/>
      <c r="AE280" s="442"/>
      <c r="AF280" s="442"/>
      <c r="AG280" s="442"/>
      <c r="AH280" s="442"/>
      <c r="AI280" s="442"/>
      <c r="AJ280" s="442"/>
      <c r="AK280" s="442"/>
      <c r="AL280" s="442"/>
      <c r="AM280" s="442"/>
      <c r="AN280" s="442"/>
      <c r="AO280" s="442"/>
      <c r="AP280" s="442"/>
      <c r="AQ280" s="442"/>
      <c r="AR280" s="442"/>
      <c r="AS280" s="442"/>
      <c r="AT280" s="442"/>
      <c r="AU280" s="442"/>
      <c r="AV280" s="442"/>
      <c r="AW280" s="442"/>
      <c r="AX280" s="442"/>
      <c r="AY280" s="442"/>
      <c r="AZ280" s="442"/>
    </row>
    <row r="281" spans="2:52" ht="20.100000000000001" hidden="1" customHeight="1" outlineLevel="1">
      <c r="B281" s="434"/>
      <c r="C281" s="1002"/>
      <c r="D281" s="1003"/>
      <c r="E281" s="1003"/>
      <c r="F281" s="1004"/>
      <c r="G281" s="1005"/>
      <c r="H281" s="1006"/>
      <c r="I281" s="1006"/>
      <c r="J281" s="1006"/>
      <c r="K281" s="1007"/>
      <c r="L281" s="715"/>
      <c r="M281" s="715"/>
      <c r="N281" s="715"/>
      <c r="O281" s="715"/>
      <c r="P281" s="715"/>
      <c r="Q281" s="715"/>
      <c r="R281" s="715"/>
      <c r="S281" s="716"/>
      <c r="T281" s="717"/>
      <c r="U281" s="720">
        <f t="shared" si="89"/>
        <v>0</v>
      </c>
      <c r="V281" s="721">
        <f t="shared" si="90"/>
        <v>0</v>
      </c>
      <c r="W281" s="722">
        <f t="shared" si="91"/>
        <v>0</v>
      </c>
      <c r="X281" s="442"/>
      <c r="Y281" s="442"/>
      <c r="Z281" s="442"/>
      <c r="AA281" s="442"/>
      <c r="AB281" s="442"/>
      <c r="AC281" s="442"/>
      <c r="AD281" s="442"/>
      <c r="AE281" s="442"/>
      <c r="AF281" s="442"/>
      <c r="AG281" s="442"/>
      <c r="AH281" s="442"/>
      <c r="AI281" s="442"/>
      <c r="AJ281" s="442"/>
      <c r="AK281" s="442"/>
      <c r="AL281" s="442"/>
      <c r="AM281" s="442"/>
      <c r="AN281" s="442"/>
      <c r="AO281" s="442"/>
      <c r="AP281" s="442"/>
      <c r="AQ281" s="442"/>
      <c r="AR281" s="442"/>
      <c r="AS281" s="442"/>
      <c r="AT281" s="442"/>
      <c r="AU281" s="442"/>
      <c r="AV281" s="442"/>
      <c r="AW281" s="442"/>
      <c r="AX281" s="442"/>
      <c r="AY281" s="442"/>
      <c r="AZ281" s="442"/>
    </row>
    <row r="282" spans="2:52" ht="20.100000000000001" hidden="1" customHeight="1" outlineLevel="1">
      <c r="B282" s="434"/>
      <c r="C282" s="1002"/>
      <c r="D282" s="1003"/>
      <c r="E282" s="1003"/>
      <c r="F282" s="1004"/>
      <c r="G282" s="1005"/>
      <c r="H282" s="1006"/>
      <c r="I282" s="1006"/>
      <c r="J282" s="1006"/>
      <c r="K282" s="1007"/>
      <c r="L282" s="715"/>
      <c r="M282" s="715"/>
      <c r="N282" s="715"/>
      <c r="O282" s="715"/>
      <c r="P282" s="715"/>
      <c r="Q282" s="715"/>
      <c r="R282" s="715"/>
      <c r="S282" s="716"/>
      <c r="T282" s="717"/>
      <c r="U282" s="720">
        <f t="shared" si="89"/>
        <v>0</v>
      </c>
      <c r="V282" s="721">
        <f t="shared" si="90"/>
        <v>0</v>
      </c>
      <c r="W282" s="722">
        <f t="shared" si="91"/>
        <v>0</v>
      </c>
      <c r="X282" s="442"/>
      <c r="Y282" s="442"/>
      <c r="Z282" s="442"/>
      <c r="AA282" s="442"/>
      <c r="AB282" s="442"/>
      <c r="AC282" s="442"/>
      <c r="AD282" s="442"/>
      <c r="AE282" s="442"/>
      <c r="AF282" s="442"/>
      <c r="AG282" s="442"/>
      <c r="AH282" s="442"/>
      <c r="AI282" s="442"/>
      <c r="AJ282" s="442"/>
      <c r="AK282" s="442"/>
      <c r="AL282" s="442"/>
      <c r="AM282" s="442"/>
      <c r="AN282" s="442"/>
      <c r="AO282" s="442"/>
      <c r="AP282" s="442"/>
      <c r="AQ282" s="442"/>
      <c r="AR282" s="442"/>
      <c r="AS282" s="442"/>
      <c r="AT282" s="442"/>
      <c r="AU282" s="442"/>
      <c r="AV282" s="442"/>
      <c r="AW282" s="442"/>
      <c r="AX282" s="442"/>
      <c r="AY282" s="442"/>
      <c r="AZ282" s="442"/>
    </row>
    <row r="283" spans="2:52" ht="20.100000000000001" hidden="1" customHeight="1" outlineLevel="1">
      <c r="B283" s="434"/>
      <c r="C283" s="1002"/>
      <c r="D283" s="1003"/>
      <c r="E283" s="1003"/>
      <c r="F283" s="1004"/>
      <c r="G283" s="1005"/>
      <c r="H283" s="1006"/>
      <c r="I283" s="1006"/>
      <c r="J283" s="1006"/>
      <c r="K283" s="1007"/>
      <c r="L283" s="715"/>
      <c r="M283" s="715"/>
      <c r="N283" s="715"/>
      <c r="O283" s="715"/>
      <c r="P283" s="715"/>
      <c r="Q283" s="715"/>
      <c r="R283" s="715"/>
      <c r="S283" s="716"/>
      <c r="T283" s="717"/>
      <c r="U283" s="720">
        <f t="shared" si="89"/>
        <v>0</v>
      </c>
      <c r="V283" s="721">
        <f t="shared" si="90"/>
        <v>0</v>
      </c>
      <c r="W283" s="722">
        <f t="shared" si="91"/>
        <v>0</v>
      </c>
      <c r="X283" s="442"/>
      <c r="Y283" s="442"/>
      <c r="Z283" s="442"/>
      <c r="AA283" s="442"/>
      <c r="AB283" s="442"/>
      <c r="AC283" s="442"/>
      <c r="AD283" s="442"/>
      <c r="AE283" s="442"/>
      <c r="AF283" s="442"/>
      <c r="AG283" s="442"/>
      <c r="AH283" s="442"/>
      <c r="AI283" s="442"/>
      <c r="AJ283" s="442"/>
      <c r="AK283" s="442"/>
      <c r="AL283" s="442"/>
      <c r="AM283" s="442"/>
      <c r="AN283" s="442"/>
      <c r="AO283" s="442"/>
      <c r="AP283" s="442"/>
      <c r="AQ283" s="442"/>
      <c r="AR283" s="442"/>
      <c r="AS283" s="442"/>
      <c r="AT283" s="442"/>
      <c r="AU283" s="442"/>
      <c r="AV283" s="442"/>
      <c r="AW283" s="442"/>
      <c r="AX283" s="442"/>
      <c r="AY283" s="442"/>
      <c r="AZ283" s="442"/>
    </row>
    <row r="284" spans="2:52" ht="20.100000000000001" hidden="1" customHeight="1" outlineLevel="1">
      <c r="B284" s="434"/>
      <c r="C284" s="1002"/>
      <c r="D284" s="1003"/>
      <c r="E284" s="1003"/>
      <c r="F284" s="1004"/>
      <c r="G284" s="1005"/>
      <c r="H284" s="1006"/>
      <c r="I284" s="1006"/>
      <c r="J284" s="1006"/>
      <c r="K284" s="1007"/>
      <c r="L284" s="715"/>
      <c r="M284" s="715"/>
      <c r="N284" s="715"/>
      <c r="O284" s="715"/>
      <c r="P284" s="715"/>
      <c r="Q284" s="715"/>
      <c r="R284" s="715"/>
      <c r="S284" s="716"/>
      <c r="T284" s="717"/>
      <c r="U284" s="720">
        <f t="shared" si="89"/>
        <v>0</v>
      </c>
      <c r="V284" s="721">
        <f t="shared" si="90"/>
        <v>0</v>
      </c>
      <c r="W284" s="722">
        <f t="shared" si="91"/>
        <v>0</v>
      </c>
      <c r="X284" s="442"/>
      <c r="Y284" s="442"/>
      <c r="Z284" s="442"/>
      <c r="AA284" s="442"/>
      <c r="AB284" s="442"/>
      <c r="AC284" s="442"/>
      <c r="AD284" s="442"/>
      <c r="AE284" s="442"/>
      <c r="AF284" s="442"/>
      <c r="AG284" s="442"/>
      <c r="AH284" s="442"/>
      <c r="AI284" s="442"/>
      <c r="AJ284" s="442"/>
      <c r="AK284" s="442"/>
      <c r="AL284" s="442"/>
      <c r="AM284" s="442"/>
      <c r="AN284" s="442"/>
      <c r="AO284" s="442"/>
      <c r="AP284" s="442"/>
      <c r="AQ284" s="442"/>
      <c r="AR284" s="442"/>
      <c r="AS284" s="442"/>
      <c r="AT284" s="442"/>
      <c r="AU284" s="442"/>
      <c r="AV284" s="442"/>
      <c r="AW284" s="442"/>
      <c r="AX284" s="442"/>
      <c r="AY284" s="442"/>
      <c r="AZ284" s="442"/>
    </row>
    <row r="285" spans="2:52" ht="20.100000000000001" hidden="1" customHeight="1" outlineLevel="1">
      <c r="B285" s="434"/>
      <c r="C285" s="1002"/>
      <c r="D285" s="1003"/>
      <c r="E285" s="1003"/>
      <c r="F285" s="1004"/>
      <c r="G285" s="1005"/>
      <c r="H285" s="1006"/>
      <c r="I285" s="1006"/>
      <c r="J285" s="1006"/>
      <c r="K285" s="1007"/>
      <c r="L285" s="715"/>
      <c r="M285" s="715"/>
      <c r="N285" s="715"/>
      <c r="O285" s="715"/>
      <c r="P285" s="715"/>
      <c r="Q285" s="715"/>
      <c r="R285" s="715"/>
      <c r="S285" s="716"/>
      <c r="T285" s="717"/>
      <c r="U285" s="720">
        <f t="shared" si="89"/>
        <v>0</v>
      </c>
      <c r="V285" s="721">
        <f t="shared" si="90"/>
        <v>0</v>
      </c>
      <c r="W285" s="722">
        <f t="shared" si="91"/>
        <v>0</v>
      </c>
      <c r="X285" s="442"/>
      <c r="Y285" s="442"/>
      <c r="Z285" s="442"/>
      <c r="AA285" s="442"/>
      <c r="AB285" s="442"/>
      <c r="AC285" s="442"/>
      <c r="AD285" s="442"/>
      <c r="AE285" s="442"/>
      <c r="AF285" s="442"/>
      <c r="AG285" s="442"/>
      <c r="AH285" s="442"/>
      <c r="AI285" s="442"/>
      <c r="AJ285" s="442"/>
      <c r="AK285" s="442"/>
      <c r="AL285" s="442"/>
      <c r="AM285" s="442"/>
      <c r="AN285" s="442"/>
      <c r="AO285" s="442"/>
      <c r="AP285" s="442"/>
      <c r="AQ285" s="442"/>
      <c r="AR285" s="442"/>
      <c r="AS285" s="442"/>
      <c r="AT285" s="442"/>
      <c r="AU285" s="442"/>
      <c r="AV285" s="442"/>
      <c r="AW285" s="442"/>
      <c r="AX285" s="442"/>
      <c r="AY285" s="442"/>
      <c r="AZ285" s="442"/>
    </row>
    <row r="286" spans="2:52" ht="20.100000000000001" hidden="1" customHeight="1" outlineLevel="1">
      <c r="B286" s="434"/>
      <c r="C286" s="1002"/>
      <c r="D286" s="1003"/>
      <c r="E286" s="1003"/>
      <c r="F286" s="1004"/>
      <c r="G286" s="1005"/>
      <c r="H286" s="1006"/>
      <c r="I286" s="1006"/>
      <c r="J286" s="1006"/>
      <c r="K286" s="1007"/>
      <c r="L286" s="715"/>
      <c r="M286" s="715"/>
      <c r="N286" s="715"/>
      <c r="O286" s="715"/>
      <c r="P286" s="715"/>
      <c r="Q286" s="715"/>
      <c r="R286" s="715"/>
      <c r="S286" s="716"/>
      <c r="T286" s="717"/>
      <c r="U286" s="720">
        <f t="shared" si="89"/>
        <v>0</v>
      </c>
      <c r="V286" s="721">
        <f t="shared" si="90"/>
        <v>0</v>
      </c>
      <c r="W286" s="722">
        <f t="shared" si="91"/>
        <v>0</v>
      </c>
      <c r="X286" s="442"/>
      <c r="Y286" s="442"/>
      <c r="Z286" s="442"/>
      <c r="AA286" s="442"/>
      <c r="AB286" s="442"/>
      <c r="AC286" s="442"/>
      <c r="AD286" s="442"/>
      <c r="AE286" s="442"/>
      <c r="AF286" s="442"/>
      <c r="AG286" s="442"/>
      <c r="AH286" s="442"/>
      <c r="AI286" s="442"/>
      <c r="AJ286" s="442"/>
      <c r="AK286" s="442"/>
      <c r="AL286" s="442"/>
      <c r="AM286" s="442"/>
      <c r="AN286" s="442"/>
      <c r="AO286" s="442"/>
      <c r="AP286" s="442"/>
      <c r="AQ286" s="442"/>
      <c r="AR286" s="442"/>
      <c r="AS286" s="442"/>
      <c r="AT286" s="442"/>
      <c r="AU286" s="442"/>
      <c r="AV286" s="442"/>
      <c r="AW286" s="442"/>
      <c r="AX286" s="442"/>
      <c r="AY286" s="442"/>
      <c r="AZ286" s="442"/>
    </row>
    <row r="287" spans="2:52" ht="20.100000000000001" hidden="1" customHeight="1" outlineLevel="1">
      <c r="B287" s="434"/>
      <c r="C287" s="1002"/>
      <c r="D287" s="1003"/>
      <c r="E287" s="1003"/>
      <c r="F287" s="1004"/>
      <c r="G287" s="1005"/>
      <c r="H287" s="1006"/>
      <c r="I287" s="1006"/>
      <c r="J287" s="1006"/>
      <c r="K287" s="1007"/>
      <c r="L287" s="715"/>
      <c r="M287" s="715"/>
      <c r="N287" s="715"/>
      <c r="O287" s="715"/>
      <c r="P287" s="715"/>
      <c r="Q287" s="715"/>
      <c r="R287" s="715"/>
      <c r="S287" s="716"/>
      <c r="T287" s="717"/>
      <c r="U287" s="720">
        <f t="shared" si="89"/>
        <v>0</v>
      </c>
      <c r="V287" s="721">
        <f t="shared" si="90"/>
        <v>0</v>
      </c>
      <c r="W287" s="722">
        <f t="shared" si="91"/>
        <v>0</v>
      </c>
      <c r="X287" s="442"/>
      <c r="Y287" s="442"/>
      <c r="Z287" s="442"/>
      <c r="AA287" s="442"/>
      <c r="AB287" s="442"/>
      <c r="AC287" s="442"/>
      <c r="AD287" s="442"/>
      <c r="AE287" s="442"/>
      <c r="AF287" s="442"/>
      <c r="AG287" s="442"/>
      <c r="AH287" s="442"/>
      <c r="AI287" s="442"/>
      <c r="AJ287" s="442"/>
      <c r="AK287" s="442"/>
      <c r="AL287" s="442"/>
      <c r="AM287" s="442"/>
      <c r="AN287" s="442"/>
      <c r="AO287" s="442"/>
      <c r="AP287" s="442"/>
      <c r="AQ287" s="442"/>
      <c r="AR287" s="442"/>
      <c r="AS287" s="442"/>
      <c r="AT287" s="442"/>
      <c r="AU287" s="442"/>
      <c r="AV287" s="442"/>
      <c r="AW287" s="442"/>
      <c r="AX287" s="442"/>
      <c r="AY287" s="442"/>
      <c r="AZ287" s="442"/>
    </row>
    <row r="288" spans="2:52" s="19" customFormat="1" ht="9.9499999999999993" hidden="1" customHeight="1" outlineLevel="1">
      <c r="B288" s="435"/>
      <c r="C288" s="437"/>
      <c r="D288" s="437"/>
      <c r="E288" s="437"/>
      <c r="F288" s="437"/>
      <c r="G288" s="666"/>
      <c r="H288" s="666"/>
      <c r="I288" s="666"/>
      <c r="J288" s="666"/>
      <c r="K288" s="666"/>
      <c r="L288" s="438"/>
      <c r="M288" s="438"/>
      <c r="N288" s="438"/>
      <c r="O288" s="438"/>
      <c r="P288" s="438"/>
      <c r="Q288" s="438"/>
      <c r="R288" s="438"/>
      <c r="S288" s="438"/>
      <c r="T288" s="439"/>
      <c r="U288" s="439"/>
      <c r="V288" s="439"/>
      <c r="W288" s="667"/>
      <c r="X288" s="668"/>
      <c r="Y288" s="668"/>
      <c r="Z288" s="668"/>
      <c r="AA288" s="668"/>
      <c r="AB288" s="668"/>
      <c r="AC288" s="668"/>
      <c r="AD288" s="668"/>
      <c r="AE288" s="668"/>
      <c r="AF288" s="668"/>
      <c r="AG288" s="668"/>
      <c r="AH288" s="668"/>
      <c r="AI288" s="668"/>
      <c r="AJ288" s="668"/>
      <c r="AK288" s="668"/>
      <c r="AL288" s="668"/>
      <c r="AM288" s="668"/>
      <c r="AN288" s="668"/>
      <c r="AO288" s="668"/>
      <c r="AP288" s="668"/>
      <c r="AQ288" s="668"/>
      <c r="AR288" s="668"/>
      <c r="AS288" s="668"/>
      <c r="AT288" s="668"/>
      <c r="AU288" s="668"/>
      <c r="AV288" s="668"/>
      <c r="AW288" s="668"/>
      <c r="AX288" s="668"/>
      <c r="AY288" s="668"/>
      <c r="AZ288" s="668"/>
    </row>
    <row r="289" spans="2:52" ht="20.100000000000001" customHeight="1" collapsed="1">
      <c r="B289" s="32">
        <f>B277+1</f>
        <v>24</v>
      </c>
      <c r="C289" s="1013"/>
      <c r="D289" s="1014"/>
      <c r="E289" s="1014"/>
      <c r="F289" s="1015"/>
      <c r="G289" s="1016"/>
      <c r="H289" s="1017"/>
      <c r="I289" s="1017"/>
      <c r="J289" s="1017"/>
      <c r="K289" s="1018"/>
      <c r="L289" s="701">
        <f t="shared" ref="L289:R289" si="92">SUM(L290:L299)</f>
        <v>0</v>
      </c>
      <c r="M289" s="702">
        <f t="shared" si="92"/>
        <v>0</v>
      </c>
      <c r="N289" s="703">
        <f t="shared" si="92"/>
        <v>0</v>
      </c>
      <c r="O289" s="703">
        <f t="shared" si="92"/>
        <v>0</v>
      </c>
      <c r="P289" s="702">
        <f t="shared" si="92"/>
        <v>0</v>
      </c>
      <c r="Q289" s="704">
        <f t="shared" si="92"/>
        <v>0</v>
      </c>
      <c r="R289" s="701">
        <f t="shared" si="92"/>
        <v>0</v>
      </c>
      <c r="S289" s="705">
        <v>1</v>
      </c>
      <c r="T289" s="706">
        <f>(S290*T290)+(S291*T291)+(S292*T292)+(S293*T293)+(S294*T294)+(S295*T295)+(S296*T296)+(S297*T297)+(S298*T298)+(S299*T299)</f>
        <v>0</v>
      </c>
      <c r="U289" s="665">
        <f t="shared" ref="U289:U299" si="93">S289*T289*(1+MGKZ)*(1+Gewinn)*(1+Sicherheit)</f>
        <v>0</v>
      </c>
      <c r="V289" s="643">
        <f t="shared" ref="V289:V299" si="94">R289*Fertigung</f>
        <v>0</v>
      </c>
      <c r="W289" s="50">
        <f t="shared" ref="W289:W299" si="95">L289*$E$6+M289*$M$6+N289*$M$7+O289*$M$8+P289*$E$7+Q289*$M$9+U289+V289</f>
        <v>0</v>
      </c>
      <c r="X289" s="442"/>
      <c r="Y289" s="442"/>
      <c r="Z289" s="442"/>
      <c r="AA289" s="442"/>
      <c r="AB289" s="442"/>
      <c r="AC289" s="442"/>
      <c r="AD289" s="442"/>
      <c r="AE289" s="442"/>
      <c r="AF289" s="442"/>
      <c r="AG289" s="442"/>
      <c r="AH289" s="442"/>
      <c r="AI289" s="442"/>
      <c r="AJ289" s="442"/>
      <c r="AK289" s="442"/>
      <c r="AL289" s="442"/>
      <c r="AM289" s="442"/>
      <c r="AN289" s="442"/>
      <c r="AO289" s="442"/>
      <c r="AP289" s="442"/>
      <c r="AQ289" s="442"/>
      <c r="AR289" s="442"/>
      <c r="AS289" s="442"/>
      <c r="AT289" s="442"/>
      <c r="AU289" s="442"/>
      <c r="AV289" s="442"/>
      <c r="AW289" s="442"/>
      <c r="AX289" s="442"/>
      <c r="AY289" s="442"/>
      <c r="AZ289" s="442"/>
    </row>
    <row r="290" spans="2:52" ht="20.100000000000001" hidden="1" customHeight="1" outlineLevel="1">
      <c r="B290" s="433"/>
      <c r="C290" s="1002"/>
      <c r="D290" s="1003"/>
      <c r="E290" s="1003"/>
      <c r="F290" s="1004"/>
      <c r="G290" s="1005"/>
      <c r="H290" s="1006"/>
      <c r="I290" s="1006"/>
      <c r="J290" s="1006"/>
      <c r="K290" s="1007"/>
      <c r="L290" s="715"/>
      <c r="M290" s="715"/>
      <c r="N290" s="715"/>
      <c r="O290" s="715"/>
      <c r="P290" s="715"/>
      <c r="Q290" s="715"/>
      <c r="R290" s="715"/>
      <c r="S290" s="716"/>
      <c r="T290" s="717"/>
      <c r="U290" s="720">
        <f t="shared" si="93"/>
        <v>0</v>
      </c>
      <c r="V290" s="721">
        <f t="shared" si="94"/>
        <v>0</v>
      </c>
      <c r="W290" s="722">
        <f t="shared" si="95"/>
        <v>0</v>
      </c>
      <c r="X290" s="442"/>
      <c r="Y290" s="442"/>
      <c r="Z290" s="442"/>
      <c r="AA290" s="442"/>
      <c r="AB290" s="442"/>
      <c r="AC290" s="442"/>
      <c r="AD290" s="442"/>
      <c r="AE290" s="442"/>
      <c r="AF290" s="442"/>
      <c r="AG290" s="442"/>
      <c r="AH290" s="442"/>
      <c r="AI290" s="442"/>
      <c r="AJ290" s="442"/>
      <c r="AK290" s="442"/>
      <c r="AL290" s="442"/>
      <c r="AM290" s="442"/>
      <c r="AN290" s="442"/>
      <c r="AO290" s="442"/>
      <c r="AP290" s="442"/>
      <c r="AQ290" s="442"/>
      <c r="AR290" s="442"/>
      <c r="AS290" s="442"/>
      <c r="AT290" s="442"/>
      <c r="AU290" s="442"/>
      <c r="AV290" s="442"/>
      <c r="AW290" s="442"/>
      <c r="AX290" s="442"/>
      <c r="AY290" s="442"/>
      <c r="AZ290" s="442"/>
    </row>
    <row r="291" spans="2:52" ht="20.100000000000001" hidden="1" customHeight="1" outlineLevel="1">
      <c r="B291" s="434"/>
      <c r="C291" s="1002"/>
      <c r="D291" s="1003"/>
      <c r="E291" s="1003"/>
      <c r="F291" s="1004"/>
      <c r="G291" s="1005"/>
      <c r="H291" s="1006"/>
      <c r="I291" s="1006"/>
      <c r="J291" s="1006"/>
      <c r="K291" s="1007"/>
      <c r="L291" s="715"/>
      <c r="M291" s="715"/>
      <c r="N291" s="715"/>
      <c r="O291" s="715"/>
      <c r="P291" s="715"/>
      <c r="Q291" s="715"/>
      <c r="R291" s="715"/>
      <c r="S291" s="716"/>
      <c r="T291" s="717"/>
      <c r="U291" s="720">
        <f t="shared" si="93"/>
        <v>0</v>
      </c>
      <c r="V291" s="721">
        <f t="shared" si="94"/>
        <v>0</v>
      </c>
      <c r="W291" s="722">
        <f t="shared" si="95"/>
        <v>0</v>
      </c>
      <c r="X291" s="442"/>
      <c r="Y291" s="442"/>
      <c r="Z291" s="442"/>
      <c r="AA291" s="442"/>
      <c r="AB291" s="442"/>
      <c r="AC291" s="442"/>
      <c r="AD291" s="442"/>
      <c r="AE291" s="442"/>
      <c r="AF291" s="442"/>
      <c r="AG291" s="442"/>
      <c r="AH291" s="442"/>
      <c r="AI291" s="442"/>
      <c r="AJ291" s="442"/>
      <c r="AK291" s="442"/>
      <c r="AL291" s="442"/>
      <c r="AM291" s="442"/>
      <c r="AN291" s="442"/>
      <c r="AO291" s="442"/>
      <c r="AP291" s="442"/>
      <c r="AQ291" s="442"/>
      <c r="AR291" s="442"/>
      <c r="AS291" s="442"/>
      <c r="AT291" s="442"/>
      <c r="AU291" s="442"/>
      <c r="AV291" s="442"/>
      <c r="AW291" s="442"/>
      <c r="AX291" s="442"/>
      <c r="AY291" s="442"/>
      <c r="AZ291" s="442"/>
    </row>
    <row r="292" spans="2:52" ht="20.100000000000001" hidden="1" customHeight="1" outlineLevel="1">
      <c r="B292" s="434"/>
      <c r="C292" s="1002"/>
      <c r="D292" s="1003"/>
      <c r="E292" s="1003"/>
      <c r="F292" s="1004"/>
      <c r="G292" s="1005"/>
      <c r="H292" s="1006"/>
      <c r="I292" s="1006"/>
      <c r="J292" s="1006"/>
      <c r="K292" s="1007"/>
      <c r="L292" s="715"/>
      <c r="M292" s="715"/>
      <c r="N292" s="715"/>
      <c r="O292" s="715"/>
      <c r="P292" s="715"/>
      <c r="Q292" s="715"/>
      <c r="R292" s="715"/>
      <c r="S292" s="716"/>
      <c r="T292" s="717"/>
      <c r="U292" s="720">
        <f t="shared" si="93"/>
        <v>0</v>
      </c>
      <c r="V292" s="721">
        <f t="shared" si="94"/>
        <v>0</v>
      </c>
      <c r="W292" s="722">
        <f t="shared" si="95"/>
        <v>0</v>
      </c>
      <c r="X292" s="442"/>
      <c r="Y292" s="442"/>
      <c r="Z292" s="442"/>
      <c r="AA292" s="442"/>
      <c r="AB292" s="442"/>
      <c r="AC292" s="442"/>
      <c r="AD292" s="442"/>
      <c r="AE292" s="442"/>
      <c r="AF292" s="442"/>
      <c r="AG292" s="442"/>
      <c r="AH292" s="442"/>
      <c r="AI292" s="442"/>
      <c r="AJ292" s="442"/>
      <c r="AK292" s="442"/>
      <c r="AL292" s="442"/>
      <c r="AM292" s="442"/>
      <c r="AN292" s="442"/>
      <c r="AO292" s="442"/>
      <c r="AP292" s="442"/>
      <c r="AQ292" s="442"/>
      <c r="AR292" s="442"/>
      <c r="AS292" s="442"/>
      <c r="AT292" s="442"/>
      <c r="AU292" s="442"/>
      <c r="AV292" s="442"/>
      <c r="AW292" s="442"/>
      <c r="AX292" s="442"/>
      <c r="AY292" s="442"/>
      <c r="AZ292" s="442"/>
    </row>
    <row r="293" spans="2:52" ht="20.100000000000001" hidden="1" customHeight="1" outlineLevel="1">
      <c r="B293" s="434"/>
      <c r="C293" s="1002"/>
      <c r="D293" s="1003"/>
      <c r="E293" s="1003"/>
      <c r="F293" s="1004"/>
      <c r="G293" s="1005"/>
      <c r="H293" s="1006"/>
      <c r="I293" s="1006"/>
      <c r="J293" s="1006"/>
      <c r="K293" s="1007"/>
      <c r="L293" s="715"/>
      <c r="M293" s="715"/>
      <c r="N293" s="715"/>
      <c r="O293" s="715"/>
      <c r="P293" s="715"/>
      <c r="Q293" s="715"/>
      <c r="R293" s="715"/>
      <c r="S293" s="716"/>
      <c r="T293" s="717"/>
      <c r="U293" s="720">
        <f t="shared" si="93"/>
        <v>0</v>
      </c>
      <c r="V293" s="721">
        <f t="shared" si="94"/>
        <v>0</v>
      </c>
      <c r="W293" s="722">
        <f t="shared" si="95"/>
        <v>0</v>
      </c>
      <c r="X293" s="442"/>
      <c r="Y293" s="442"/>
      <c r="Z293" s="442"/>
      <c r="AA293" s="442"/>
      <c r="AB293" s="442"/>
      <c r="AC293" s="442"/>
      <c r="AD293" s="442"/>
      <c r="AE293" s="442"/>
      <c r="AF293" s="442"/>
      <c r="AG293" s="442"/>
      <c r="AH293" s="442"/>
      <c r="AI293" s="442"/>
      <c r="AJ293" s="442"/>
      <c r="AK293" s="442"/>
      <c r="AL293" s="442"/>
      <c r="AM293" s="442"/>
      <c r="AN293" s="442"/>
      <c r="AO293" s="442"/>
      <c r="AP293" s="442"/>
      <c r="AQ293" s="442"/>
      <c r="AR293" s="442"/>
      <c r="AS293" s="442"/>
      <c r="AT293" s="442"/>
      <c r="AU293" s="442"/>
      <c r="AV293" s="442"/>
      <c r="AW293" s="442"/>
      <c r="AX293" s="442"/>
      <c r="AY293" s="442"/>
      <c r="AZ293" s="442"/>
    </row>
    <row r="294" spans="2:52" ht="20.100000000000001" hidden="1" customHeight="1" outlineLevel="1">
      <c r="B294" s="434"/>
      <c r="C294" s="1002"/>
      <c r="D294" s="1003"/>
      <c r="E294" s="1003"/>
      <c r="F294" s="1004"/>
      <c r="G294" s="1005"/>
      <c r="H294" s="1006"/>
      <c r="I294" s="1006"/>
      <c r="J294" s="1006"/>
      <c r="K294" s="1007"/>
      <c r="L294" s="715"/>
      <c r="M294" s="715"/>
      <c r="N294" s="715"/>
      <c r="O294" s="715"/>
      <c r="P294" s="715"/>
      <c r="Q294" s="715"/>
      <c r="R294" s="715"/>
      <c r="S294" s="716"/>
      <c r="T294" s="717"/>
      <c r="U294" s="720">
        <f t="shared" si="93"/>
        <v>0</v>
      </c>
      <c r="V294" s="721">
        <f t="shared" si="94"/>
        <v>0</v>
      </c>
      <c r="W294" s="722">
        <f t="shared" si="95"/>
        <v>0</v>
      </c>
      <c r="X294" s="442"/>
      <c r="Y294" s="442"/>
      <c r="Z294" s="442"/>
      <c r="AA294" s="442"/>
      <c r="AB294" s="442"/>
      <c r="AC294" s="442"/>
      <c r="AD294" s="442"/>
      <c r="AE294" s="442"/>
      <c r="AF294" s="442"/>
      <c r="AG294" s="442"/>
      <c r="AH294" s="442"/>
      <c r="AI294" s="442"/>
      <c r="AJ294" s="442"/>
      <c r="AK294" s="442"/>
      <c r="AL294" s="442"/>
      <c r="AM294" s="442"/>
      <c r="AN294" s="442"/>
      <c r="AO294" s="442"/>
      <c r="AP294" s="442"/>
      <c r="AQ294" s="442"/>
      <c r="AR294" s="442"/>
      <c r="AS294" s="442"/>
      <c r="AT294" s="442"/>
      <c r="AU294" s="442"/>
      <c r="AV294" s="442"/>
      <c r="AW294" s="442"/>
      <c r="AX294" s="442"/>
      <c r="AY294" s="442"/>
      <c r="AZ294" s="442"/>
    </row>
    <row r="295" spans="2:52" ht="20.100000000000001" hidden="1" customHeight="1" outlineLevel="1">
      <c r="B295" s="434"/>
      <c r="C295" s="1002"/>
      <c r="D295" s="1003"/>
      <c r="E295" s="1003"/>
      <c r="F295" s="1004"/>
      <c r="G295" s="1005"/>
      <c r="H295" s="1006"/>
      <c r="I295" s="1006"/>
      <c r="J295" s="1006"/>
      <c r="K295" s="1007"/>
      <c r="L295" s="715"/>
      <c r="M295" s="715"/>
      <c r="N295" s="715"/>
      <c r="O295" s="715"/>
      <c r="P295" s="715"/>
      <c r="Q295" s="715"/>
      <c r="R295" s="715"/>
      <c r="S295" s="716"/>
      <c r="T295" s="717"/>
      <c r="U295" s="720">
        <f t="shared" si="93"/>
        <v>0</v>
      </c>
      <c r="V295" s="721">
        <f t="shared" si="94"/>
        <v>0</v>
      </c>
      <c r="W295" s="722">
        <f t="shared" si="95"/>
        <v>0</v>
      </c>
      <c r="X295" s="442"/>
      <c r="Y295" s="442"/>
      <c r="Z295" s="442"/>
      <c r="AA295" s="442"/>
      <c r="AB295" s="442"/>
      <c r="AC295" s="442"/>
      <c r="AD295" s="442"/>
      <c r="AE295" s="442"/>
      <c r="AF295" s="442"/>
      <c r="AG295" s="442"/>
      <c r="AH295" s="442"/>
      <c r="AI295" s="442"/>
      <c r="AJ295" s="442"/>
      <c r="AK295" s="442"/>
      <c r="AL295" s="442"/>
      <c r="AM295" s="442"/>
      <c r="AN295" s="442"/>
      <c r="AO295" s="442"/>
      <c r="AP295" s="442"/>
      <c r="AQ295" s="442"/>
      <c r="AR295" s="442"/>
      <c r="AS295" s="442"/>
      <c r="AT295" s="442"/>
      <c r="AU295" s="442"/>
      <c r="AV295" s="442"/>
      <c r="AW295" s="442"/>
      <c r="AX295" s="442"/>
      <c r="AY295" s="442"/>
      <c r="AZ295" s="442"/>
    </row>
    <row r="296" spans="2:52" ht="20.100000000000001" hidden="1" customHeight="1" outlineLevel="1">
      <c r="B296" s="434"/>
      <c r="C296" s="1002"/>
      <c r="D296" s="1003"/>
      <c r="E296" s="1003"/>
      <c r="F296" s="1004"/>
      <c r="G296" s="1005"/>
      <c r="H296" s="1006"/>
      <c r="I296" s="1006"/>
      <c r="J296" s="1006"/>
      <c r="K296" s="1007"/>
      <c r="L296" s="715"/>
      <c r="M296" s="715"/>
      <c r="N296" s="715"/>
      <c r="O296" s="715"/>
      <c r="P296" s="715"/>
      <c r="Q296" s="715"/>
      <c r="R296" s="715"/>
      <c r="S296" s="716"/>
      <c r="T296" s="717"/>
      <c r="U296" s="720">
        <f t="shared" si="93"/>
        <v>0</v>
      </c>
      <c r="V296" s="721">
        <f t="shared" si="94"/>
        <v>0</v>
      </c>
      <c r="W296" s="722">
        <f t="shared" si="95"/>
        <v>0</v>
      </c>
      <c r="X296" s="442"/>
      <c r="Y296" s="442"/>
      <c r="Z296" s="442"/>
      <c r="AA296" s="442"/>
      <c r="AB296" s="442"/>
      <c r="AC296" s="442"/>
      <c r="AD296" s="442"/>
      <c r="AE296" s="442"/>
      <c r="AF296" s="442"/>
      <c r="AG296" s="442"/>
      <c r="AH296" s="442"/>
      <c r="AI296" s="442"/>
      <c r="AJ296" s="442"/>
      <c r="AK296" s="442"/>
      <c r="AL296" s="442"/>
      <c r="AM296" s="442"/>
      <c r="AN296" s="442"/>
      <c r="AO296" s="442"/>
      <c r="AP296" s="442"/>
      <c r="AQ296" s="442"/>
      <c r="AR296" s="442"/>
      <c r="AS296" s="442"/>
      <c r="AT296" s="442"/>
      <c r="AU296" s="442"/>
      <c r="AV296" s="442"/>
      <c r="AW296" s="442"/>
      <c r="AX296" s="442"/>
      <c r="AY296" s="442"/>
      <c r="AZ296" s="442"/>
    </row>
    <row r="297" spans="2:52" ht="20.100000000000001" hidden="1" customHeight="1" outlineLevel="1">
      <c r="B297" s="434"/>
      <c r="C297" s="1002"/>
      <c r="D297" s="1003"/>
      <c r="E297" s="1003"/>
      <c r="F297" s="1004"/>
      <c r="G297" s="1005"/>
      <c r="H297" s="1006"/>
      <c r="I297" s="1006"/>
      <c r="J297" s="1006"/>
      <c r="K297" s="1007"/>
      <c r="L297" s="715"/>
      <c r="M297" s="715"/>
      <c r="N297" s="715"/>
      <c r="O297" s="715"/>
      <c r="P297" s="715"/>
      <c r="Q297" s="715"/>
      <c r="R297" s="715"/>
      <c r="S297" s="716"/>
      <c r="T297" s="717"/>
      <c r="U297" s="720">
        <f t="shared" si="93"/>
        <v>0</v>
      </c>
      <c r="V297" s="721">
        <f t="shared" si="94"/>
        <v>0</v>
      </c>
      <c r="W297" s="722">
        <f t="shared" si="95"/>
        <v>0</v>
      </c>
      <c r="X297" s="442"/>
      <c r="Y297" s="442"/>
      <c r="Z297" s="442"/>
      <c r="AA297" s="442"/>
      <c r="AB297" s="442"/>
      <c r="AC297" s="442"/>
      <c r="AD297" s="442"/>
      <c r="AE297" s="442"/>
      <c r="AF297" s="442"/>
      <c r="AG297" s="442"/>
      <c r="AH297" s="442"/>
      <c r="AI297" s="442"/>
      <c r="AJ297" s="442"/>
      <c r="AK297" s="442"/>
      <c r="AL297" s="442"/>
      <c r="AM297" s="442"/>
      <c r="AN297" s="442"/>
      <c r="AO297" s="442"/>
      <c r="AP297" s="442"/>
      <c r="AQ297" s="442"/>
      <c r="AR297" s="442"/>
      <c r="AS297" s="442"/>
      <c r="AT297" s="442"/>
      <c r="AU297" s="442"/>
      <c r="AV297" s="442"/>
      <c r="AW297" s="442"/>
      <c r="AX297" s="442"/>
      <c r="AY297" s="442"/>
      <c r="AZ297" s="442"/>
    </row>
    <row r="298" spans="2:52" ht="20.100000000000001" hidden="1" customHeight="1" outlineLevel="1">
      <c r="B298" s="434"/>
      <c r="C298" s="1002"/>
      <c r="D298" s="1003"/>
      <c r="E298" s="1003"/>
      <c r="F298" s="1004"/>
      <c r="G298" s="1005"/>
      <c r="H298" s="1006"/>
      <c r="I298" s="1006"/>
      <c r="J298" s="1006"/>
      <c r="K298" s="1007"/>
      <c r="L298" s="715"/>
      <c r="M298" s="715"/>
      <c r="N298" s="715"/>
      <c r="O298" s="715"/>
      <c r="P298" s="715"/>
      <c r="Q298" s="715"/>
      <c r="R298" s="715"/>
      <c r="S298" s="716"/>
      <c r="T298" s="717"/>
      <c r="U298" s="720">
        <f t="shared" si="93"/>
        <v>0</v>
      </c>
      <c r="V298" s="721">
        <f t="shared" si="94"/>
        <v>0</v>
      </c>
      <c r="W298" s="722">
        <f t="shared" si="95"/>
        <v>0</v>
      </c>
      <c r="X298" s="442"/>
      <c r="Y298" s="442"/>
      <c r="Z298" s="442"/>
      <c r="AA298" s="442"/>
      <c r="AB298" s="442"/>
      <c r="AC298" s="442"/>
      <c r="AD298" s="442"/>
      <c r="AE298" s="442"/>
      <c r="AF298" s="442"/>
      <c r="AG298" s="442"/>
      <c r="AH298" s="442"/>
      <c r="AI298" s="442"/>
      <c r="AJ298" s="442"/>
      <c r="AK298" s="442"/>
      <c r="AL298" s="442"/>
      <c r="AM298" s="442"/>
      <c r="AN298" s="442"/>
      <c r="AO298" s="442"/>
      <c r="AP298" s="442"/>
      <c r="AQ298" s="442"/>
      <c r="AR298" s="442"/>
      <c r="AS298" s="442"/>
      <c r="AT298" s="442"/>
      <c r="AU298" s="442"/>
      <c r="AV298" s="442"/>
      <c r="AW298" s="442"/>
      <c r="AX298" s="442"/>
      <c r="AY298" s="442"/>
      <c r="AZ298" s="442"/>
    </row>
    <row r="299" spans="2:52" ht="20.100000000000001" hidden="1" customHeight="1" outlineLevel="1">
      <c r="B299" s="434"/>
      <c r="C299" s="1002"/>
      <c r="D299" s="1003"/>
      <c r="E299" s="1003"/>
      <c r="F299" s="1004"/>
      <c r="G299" s="1005"/>
      <c r="H299" s="1006"/>
      <c r="I299" s="1006"/>
      <c r="J299" s="1006"/>
      <c r="K299" s="1007"/>
      <c r="L299" s="715"/>
      <c r="M299" s="715"/>
      <c r="N299" s="715"/>
      <c r="O299" s="715"/>
      <c r="P299" s="715"/>
      <c r="Q299" s="715"/>
      <c r="R299" s="715"/>
      <c r="S299" s="716"/>
      <c r="T299" s="717"/>
      <c r="U299" s="720">
        <f t="shared" si="93"/>
        <v>0</v>
      </c>
      <c r="V299" s="721">
        <f t="shared" si="94"/>
        <v>0</v>
      </c>
      <c r="W299" s="722">
        <f t="shared" si="95"/>
        <v>0</v>
      </c>
      <c r="X299" s="442"/>
      <c r="Y299" s="442"/>
      <c r="Z299" s="442"/>
      <c r="AA299" s="442"/>
      <c r="AB299" s="442"/>
      <c r="AC299" s="442"/>
      <c r="AD299" s="442"/>
      <c r="AE299" s="442"/>
      <c r="AF299" s="442"/>
      <c r="AG299" s="442"/>
      <c r="AH299" s="442"/>
      <c r="AI299" s="442"/>
      <c r="AJ299" s="442"/>
      <c r="AK299" s="442"/>
      <c r="AL299" s="442"/>
      <c r="AM299" s="442"/>
      <c r="AN299" s="442"/>
      <c r="AO299" s="442"/>
      <c r="AP299" s="442"/>
      <c r="AQ299" s="442"/>
      <c r="AR299" s="442"/>
      <c r="AS299" s="442"/>
      <c r="AT299" s="442"/>
      <c r="AU299" s="442"/>
      <c r="AV299" s="442"/>
      <c r="AW299" s="442"/>
      <c r="AX299" s="442"/>
      <c r="AY299" s="442"/>
      <c r="AZ299" s="442"/>
    </row>
    <row r="300" spans="2:52" s="19" customFormat="1" ht="9.9499999999999993" hidden="1" customHeight="1" outlineLevel="1">
      <c r="B300" s="435"/>
      <c r="C300" s="437"/>
      <c r="D300" s="437"/>
      <c r="E300" s="437"/>
      <c r="F300" s="437"/>
      <c r="G300" s="666"/>
      <c r="H300" s="666"/>
      <c r="I300" s="666"/>
      <c r="J300" s="666"/>
      <c r="K300" s="666"/>
      <c r="L300" s="438"/>
      <c r="M300" s="438"/>
      <c r="N300" s="438"/>
      <c r="O300" s="438"/>
      <c r="P300" s="438"/>
      <c r="Q300" s="438"/>
      <c r="R300" s="438"/>
      <c r="S300" s="438"/>
      <c r="T300" s="439"/>
      <c r="U300" s="432"/>
      <c r="V300" s="432"/>
      <c r="W300" s="667"/>
      <c r="X300" s="668"/>
      <c r="Y300" s="668"/>
      <c r="Z300" s="668"/>
      <c r="AA300" s="668"/>
      <c r="AB300" s="668"/>
      <c r="AC300" s="668"/>
      <c r="AD300" s="668"/>
      <c r="AE300" s="668"/>
      <c r="AF300" s="668"/>
      <c r="AG300" s="668"/>
      <c r="AH300" s="668"/>
      <c r="AI300" s="668"/>
      <c r="AJ300" s="668"/>
      <c r="AK300" s="668"/>
      <c r="AL300" s="668"/>
      <c r="AM300" s="668"/>
      <c r="AN300" s="668"/>
      <c r="AO300" s="668"/>
      <c r="AP300" s="668"/>
      <c r="AQ300" s="668"/>
      <c r="AR300" s="668"/>
      <c r="AS300" s="668"/>
      <c r="AT300" s="668"/>
      <c r="AU300" s="668"/>
      <c r="AV300" s="668"/>
      <c r="AW300" s="668"/>
      <c r="AX300" s="668"/>
      <c r="AY300" s="668"/>
      <c r="AZ300" s="668"/>
    </row>
    <row r="301" spans="2:52" ht="20.100000000000001" customHeight="1" collapsed="1">
      <c r="B301" s="32">
        <f>B289+1</f>
        <v>25</v>
      </c>
      <c r="C301" s="1013"/>
      <c r="D301" s="1014"/>
      <c r="E301" s="1014"/>
      <c r="F301" s="1015"/>
      <c r="G301" s="1016"/>
      <c r="H301" s="1017"/>
      <c r="I301" s="1017"/>
      <c r="J301" s="1017"/>
      <c r="K301" s="1018"/>
      <c r="L301" s="701">
        <f t="shared" ref="L301:R301" si="96">SUM(L302:L311)</f>
        <v>0</v>
      </c>
      <c r="M301" s="702">
        <f t="shared" si="96"/>
        <v>0</v>
      </c>
      <c r="N301" s="703">
        <f t="shared" si="96"/>
        <v>0</v>
      </c>
      <c r="O301" s="703">
        <f t="shared" si="96"/>
        <v>0</v>
      </c>
      <c r="P301" s="702">
        <f t="shared" si="96"/>
        <v>0</v>
      </c>
      <c r="Q301" s="704">
        <f t="shared" si="96"/>
        <v>0</v>
      </c>
      <c r="R301" s="701">
        <f t="shared" si="96"/>
        <v>0</v>
      </c>
      <c r="S301" s="705">
        <v>1</v>
      </c>
      <c r="T301" s="706">
        <f>(S302*T302)+(S303*T303)+(S304*T304)+(S305*T305)+(S306*T306)+(S307*T307)+(S308*T308)+(S309*T309)+(S310*T310)+(S311*T311)</f>
        <v>0</v>
      </c>
      <c r="U301" s="665">
        <f t="shared" ref="U301:U311" si="97">S301*T301*(1+MGKZ)*(1+Gewinn)*(1+Sicherheit)</f>
        <v>0</v>
      </c>
      <c r="V301" s="643">
        <f t="shared" ref="V301:V311" si="98">R301*Fertigung</f>
        <v>0</v>
      </c>
      <c r="W301" s="50">
        <f t="shared" ref="W301:W311" si="99">L301*$E$6+M301*$M$6+N301*$M$7+O301*$M$8+P301*$E$7+Q301*$M$9+U301+V301</f>
        <v>0</v>
      </c>
      <c r="X301" s="442"/>
      <c r="Y301" s="442"/>
      <c r="Z301" s="442"/>
      <c r="AA301" s="442"/>
      <c r="AB301" s="442"/>
      <c r="AC301" s="442"/>
      <c r="AD301" s="442"/>
      <c r="AE301" s="442"/>
      <c r="AF301" s="442"/>
      <c r="AG301" s="442"/>
      <c r="AH301" s="442"/>
      <c r="AI301" s="442"/>
      <c r="AJ301" s="442"/>
      <c r="AK301" s="442"/>
      <c r="AL301" s="442"/>
      <c r="AM301" s="442"/>
      <c r="AN301" s="442"/>
      <c r="AO301" s="442"/>
      <c r="AP301" s="442"/>
      <c r="AQ301" s="442"/>
      <c r="AR301" s="442"/>
      <c r="AS301" s="442"/>
      <c r="AT301" s="442"/>
      <c r="AU301" s="442"/>
      <c r="AV301" s="442"/>
      <c r="AW301" s="442"/>
      <c r="AX301" s="442"/>
      <c r="AY301" s="442"/>
      <c r="AZ301" s="442"/>
    </row>
    <row r="302" spans="2:52" ht="20.100000000000001" hidden="1" customHeight="1" outlineLevel="1">
      <c r="B302" s="433"/>
      <c r="C302" s="1002"/>
      <c r="D302" s="1003"/>
      <c r="E302" s="1003"/>
      <c r="F302" s="1004"/>
      <c r="G302" s="1005"/>
      <c r="H302" s="1006"/>
      <c r="I302" s="1006"/>
      <c r="J302" s="1006"/>
      <c r="K302" s="1007"/>
      <c r="L302" s="715"/>
      <c r="M302" s="715"/>
      <c r="N302" s="715"/>
      <c r="O302" s="715"/>
      <c r="P302" s="715"/>
      <c r="Q302" s="715"/>
      <c r="R302" s="715"/>
      <c r="S302" s="716"/>
      <c r="T302" s="717"/>
      <c r="U302" s="720">
        <f t="shared" si="97"/>
        <v>0</v>
      </c>
      <c r="V302" s="721">
        <f t="shared" si="98"/>
        <v>0</v>
      </c>
      <c r="W302" s="722">
        <f t="shared" si="99"/>
        <v>0</v>
      </c>
      <c r="X302" s="442"/>
      <c r="Y302" s="442"/>
      <c r="Z302" s="442"/>
      <c r="AA302" s="442"/>
      <c r="AB302" s="442"/>
      <c r="AC302" s="442"/>
      <c r="AD302" s="442"/>
      <c r="AE302" s="442"/>
      <c r="AF302" s="442"/>
      <c r="AG302" s="442"/>
      <c r="AH302" s="442"/>
      <c r="AI302" s="442"/>
      <c r="AJ302" s="442"/>
      <c r="AK302" s="442"/>
      <c r="AL302" s="442"/>
      <c r="AM302" s="442"/>
      <c r="AN302" s="442"/>
      <c r="AO302" s="442"/>
      <c r="AP302" s="442"/>
      <c r="AQ302" s="442"/>
      <c r="AR302" s="442"/>
      <c r="AS302" s="442"/>
      <c r="AT302" s="442"/>
      <c r="AU302" s="442"/>
      <c r="AV302" s="442"/>
      <c r="AW302" s="442"/>
      <c r="AX302" s="442"/>
      <c r="AY302" s="442"/>
      <c r="AZ302" s="442"/>
    </row>
    <row r="303" spans="2:52" ht="20.100000000000001" hidden="1" customHeight="1" outlineLevel="1">
      <c r="B303" s="434"/>
      <c r="C303" s="1002"/>
      <c r="D303" s="1003"/>
      <c r="E303" s="1003"/>
      <c r="F303" s="1004"/>
      <c r="G303" s="1005"/>
      <c r="H303" s="1006"/>
      <c r="I303" s="1006"/>
      <c r="J303" s="1006"/>
      <c r="K303" s="1007"/>
      <c r="L303" s="715"/>
      <c r="M303" s="715"/>
      <c r="N303" s="715"/>
      <c r="O303" s="715"/>
      <c r="P303" s="715"/>
      <c r="Q303" s="715"/>
      <c r="R303" s="715"/>
      <c r="S303" s="716"/>
      <c r="T303" s="717"/>
      <c r="U303" s="720">
        <f t="shared" si="97"/>
        <v>0</v>
      </c>
      <c r="V303" s="721">
        <f t="shared" si="98"/>
        <v>0</v>
      </c>
      <c r="W303" s="722">
        <f t="shared" si="99"/>
        <v>0</v>
      </c>
      <c r="X303" s="442"/>
      <c r="Y303" s="442"/>
      <c r="Z303" s="442"/>
      <c r="AA303" s="442"/>
      <c r="AB303" s="442"/>
      <c r="AC303" s="442"/>
      <c r="AD303" s="442"/>
      <c r="AE303" s="442"/>
      <c r="AF303" s="442"/>
      <c r="AG303" s="442"/>
      <c r="AH303" s="442"/>
      <c r="AI303" s="442"/>
      <c r="AJ303" s="442"/>
      <c r="AK303" s="442"/>
      <c r="AL303" s="442"/>
      <c r="AM303" s="442"/>
      <c r="AN303" s="442"/>
      <c r="AO303" s="442"/>
      <c r="AP303" s="442"/>
      <c r="AQ303" s="442"/>
      <c r="AR303" s="442"/>
      <c r="AS303" s="442"/>
      <c r="AT303" s="442"/>
      <c r="AU303" s="442"/>
      <c r="AV303" s="442"/>
      <c r="AW303" s="442"/>
      <c r="AX303" s="442"/>
      <c r="AY303" s="442"/>
      <c r="AZ303" s="442"/>
    </row>
    <row r="304" spans="2:52" ht="20.100000000000001" hidden="1" customHeight="1" outlineLevel="1">
      <c r="B304" s="434"/>
      <c r="C304" s="1002"/>
      <c r="D304" s="1003"/>
      <c r="E304" s="1003"/>
      <c r="F304" s="1004"/>
      <c r="G304" s="1005"/>
      <c r="H304" s="1006"/>
      <c r="I304" s="1006"/>
      <c r="J304" s="1006"/>
      <c r="K304" s="1007"/>
      <c r="L304" s="715"/>
      <c r="M304" s="715"/>
      <c r="N304" s="715"/>
      <c r="O304" s="715"/>
      <c r="P304" s="715"/>
      <c r="Q304" s="715"/>
      <c r="R304" s="715"/>
      <c r="S304" s="716"/>
      <c r="T304" s="717"/>
      <c r="U304" s="720">
        <f t="shared" si="97"/>
        <v>0</v>
      </c>
      <c r="V304" s="721">
        <f t="shared" si="98"/>
        <v>0</v>
      </c>
      <c r="W304" s="722">
        <f t="shared" si="99"/>
        <v>0</v>
      </c>
      <c r="X304" s="442"/>
      <c r="Y304" s="442"/>
      <c r="Z304" s="442"/>
      <c r="AA304" s="442"/>
      <c r="AB304" s="442"/>
      <c r="AC304" s="442"/>
      <c r="AD304" s="442"/>
      <c r="AE304" s="442"/>
      <c r="AF304" s="442"/>
      <c r="AG304" s="442"/>
      <c r="AH304" s="442"/>
      <c r="AI304" s="442"/>
      <c r="AJ304" s="442"/>
      <c r="AK304" s="442"/>
      <c r="AL304" s="442"/>
      <c r="AM304" s="442"/>
      <c r="AN304" s="442"/>
      <c r="AO304" s="442"/>
      <c r="AP304" s="442"/>
      <c r="AQ304" s="442"/>
      <c r="AR304" s="442"/>
      <c r="AS304" s="442"/>
      <c r="AT304" s="442"/>
      <c r="AU304" s="442"/>
      <c r="AV304" s="442"/>
      <c r="AW304" s="442"/>
      <c r="AX304" s="442"/>
      <c r="AY304" s="442"/>
      <c r="AZ304" s="442"/>
    </row>
    <row r="305" spans="2:52" ht="20.100000000000001" hidden="1" customHeight="1" outlineLevel="1">
      <c r="B305" s="434"/>
      <c r="C305" s="1002"/>
      <c r="D305" s="1003"/>
      <c r="E305" s="1003"/>
      <c r="F305" s="1004"/>
      <c r="G305" s="1005"/>
      <c r="H305" s="1006"/>
      <c r="I305" s="1006"/>
      <c r="J305" s="1006"/>
      <c r="K305" s="1007"/>
      <c r="L305" s="715"/>
      <c r="M305" s="715"/>
      <c r="N305" s="715"/>
      <c r="O305" s="715"/>
      <c r="P305" s="715"/>
      <c r="Q305" s="715"/>
      <c r="R305" s="715"/>
      <c r="S305" s="716"/>
      <c r="T305" s="717"/>
      <c r="U305" s="720">
        <f t="shared" si="97"/>
        <v>0</v>
      </c>
      <c r="V305" s="721">
        <f t="shared" si="98"/>
        <v>0</v>
      </c>
      <c r="W305" s="722">
        <f t="shared" si="99"/>
        <v>0</v>
      </c>
      <c r="X305" s="442"/>
      <c r="Y305" s="442"/>
      <c r="Z305" s="442"/>
      <c r="AA305" s="442"/>
      <c r="AB305" s="442"/>
      <c r="AC305" s="442"/>
      <c r="AD305" s="442"/>
      <c r="AE305" s="442"/>
      <c r="AF305" s="442"/>
      <c r="AG305" s="442"/>
      <c r="AH305" s="442"/>
      <c r="AI305" s="442"/>
      <c r="AJ305" s="442"/>
      <c r="AK305" s="442"/>
      <c r="AL305" s="442"/>
      <c r="AM305" s="442"/>
      <c r="AN305" s="442"/>
      <c r="AO305" s="442"/>
      <c r="AP305" s="442"/>
      <c r="AQ305" s="442"/>
      <c r="AR305" s="442"/>
      <c r="AS305" s="442"/>
      <c r="AT305" s="442"/>
      <c r="AU305" s="442"/>
      <c r="AV305" s="442"/>
      <c r="AW305" s="442"/>
      <c r="AX305" s="442"/>
      <c r="AY305" s="442"/>
      <c r="AZ305" s="442"/>
    </row>
    <row r="306" spans="2:52" ht="20.100000000000001" hidden="1" customHeight="1" outlineLevel="1">
      <c r="B306" s="434"/>
      <c r="C306" s="1002"/>
      <c r="D306" s="1003"/>
      <c r="E306" s="1003"/>
      <c r="F306" s="1004"/>
      <c r="G306" s="1005"/>
      <c r="H306" s="1006"/>
      <c r="I306" s="1006"/>
      <c r="J306" s="1006"/>
      <c r="K306" s="1007"/>
      <c r="L306" s="715"/>
      <c r="M306" s="715"/>
      <c r="N306" s="715"/>
      <c r="O306" s="715"/>
      <c r="P306" s="715"/>
      <c r="Q306" s="715"/>
      <c r="R306" s="715"/>
      <c r="S306" s="716"/>
      <c r="T306" s="717"/>
      <c r="U306" s="720">
        <f t="shared" si="97"/>
        <v>0</v>
      </c>
      <c r="V306" s="721">
        <f t="shared" si="98"/>
        <v>0</v>
      </c>
      <c r="W306" s="722">
        <f t="shared" si="99"/>
        <v>0</v>
      </c>
      <c r="X306" s="442"/>
      <c r="Y306" s="442"/>
      <c r="Z306" s="442"/>
      <c r="AA306" s="442"/>
      <c r="AB306" s="442"/>
      <c r="AC306" s="442"/>
      <c r="AD306" s="442"/>
      <c r="AE306" s="442"/>
      <c r="AF306" s="442"/>
      <c r="AG306" s="442"/>
      <c r="AH306" s="442"/>
      <c r="AI306" s="442"/>
      <c r="AJ306" s="442"/>
      <c r="AK306" s="442"/>
      <c r="AL306" s="442"/>
      <c r="AM306" s="442"/>
      <c r="AN306" s="442"/>
      <c r="AO306" s="442"/>
      <c r="AP306" s="442"/>
      <c r="AQ306" s="442"/>
      <c r="AR306" s="442"/>
      <c r="AS306" s="442"/>
      <c r="AT306" s="442"/>
      <c r="AU306" s="442"/>
      <c r="AV306" s="442"/>
      <c r="AW306" s="442"/>
      <c r="AX306" s="442"/>
      <c r="AY306" s="442"/>
      <c r="AZ306" s="442"/>
    </row>
    <row r="307" spans="2:52" ht="20.100000000000001" hidden="1" customHeight="1" outlineLevel="1">
      <c r="B307" s="434"/>
      <c r="C307" s="1002"/>
      <c r="D307" s="1003"/>
      <c r="E307" s="1003"/>
      <c r="F307" s="1004"/>
      <c r="G307" s="1005"/>
      <c r="H307" s="1006"/>
      <c r="I307" s="1006"/>
      <c r="J307" s="1006"/>
      <c r="K307" s="1007"/>
      <c r="L307" s="715"/>
      <c r="M307" s="715"/>
      <c r="N307" s="715"/>
      <c r="O307" s="715"/>
      <c r="P307" s="715"/>
      <c r="Q307" s="715"/>
      <c r="R307" s="715"/>
      <c r="S307" s="716"/>
      <c r="T307" s="717"/>
      <c r="U307" s="720">
        <f t="shared" si="97"/>
        <v>0</v>
      </c>
      <c r="V307" s="721">
        <f t="shared" si="98"/>
        <v>0</v>
      </c>
      <c r="W307" s="722">
        <f t="shared" si="99"/>
        <v>0</v>
      </c>
      <c r="X307" s="442"/>
      <c r="Y307" s="442"/>
      <c r="Z307" s="442"/>
      <c r="AA307" s="442"/>
      <c r="AB307" s="442"/>
      <c r="AC307" s="442"/>
      <c r="AD307" s="442"/>
      <c r="AE307" s="442"/>
      <c r="AF307" s="442"/>
      <c r="AG307" s="442"/>
      <c r="AH307" s="442"/>
      <c r="AI307" s="442"/>
      <c r="AJ307" s="442"/>
      <c r="AK307" s="442"/>
      <c r="AL307" s="442"/>
      <c r="AM307" s="442"/>
      <c r="AN307" s="442"/>
      <c r="AO307" s="442"/>
      <c r="AP307" s="442"/>
      <c r="AQ307" s="442"/>
      <c r="AR307" s="442"/>
      <c r="AS307" s="442"/>
      <c r="AT307" s="442"/>
      <c r="AU307" s="442"/>
      <c r="AV307" s="442"/>
      <c r="AW307" s="442"/>
      <c r="AX307" s="442"/>
      <c r="AY307" s="442"/>
      <c r="AZ307" s="442"/>
    </row>
    <row r="308" spans="2:52" ht="20.100000000000001" hidden="1" customHeight="1" outlineLevel="1">
      <c r="B308" s="434"/>
      <c r="C308" s="1002"/>
      <c r="D308" s="1003"/>
      <c r="E308" s="1003"/>
      <c r="F308" s="1004"/>
      <c r="G308" s="1005"/>
      <c r="H308" s="1006"/>
      <c r="I308" s="1006"/>
      <c r="J308" s="1006"/>
      <c r="K308" s="1007"/>
      <c r="L308" s="715"/>
      <c r="M308" s="715"/>
      <c r="N308" s="715"/>
      <c r="O308" s="715"/>
      <c r="P308" s="715"/>
      <c r="Q308" s="715"/>
      <c r="R308" s="715"/>
      <c r="S308" s="716"/>
      <c r="T308" s="717"/>
      <c r="U308" s="720">
        <f t="shared" si="97"/>
        <v>0</v>
      </c>
      <c r="V308" s="721">
        <f t="shared" si="98"/>
        <v>0</v>
      </c>
      <c r="W308" s="722">
        <f t="shared" si="99"/>
        <v>0</v>
      </c>
      <c r="X308" s="442"/>
      <c r="Y308" s="442"/>
      <c r="Z308" s="442"/>
      <c r="AA308" s="442"/>
      <c r="AB308" s="442"/>
      <c r="AC308" s="442"/>
      <c r="AD308" s="442"/>
      <c r="AE308" s="442"/>
      <c r="AF308" s="442"/>
      <c r="AG308" s="442"/>
      <c r="AH308" s="442"/>
      <c r="AI308" s="442"/>
      <c r="AJ308" s="442"/>
      <c r="AK308" s="442"/>
      <c r="AL308" s="442"/>
      <c r="AM308" s="442"/>
      <c r="AN308" s="442"/>
      <c r="AO308" s="442"/>
      <c r="AP308" s="442"/>
      <c r="AQ308" s="442"/>
      <c r="AR308" s="442"/>
      <c r="AS308" s="442"/>
      <c r="AT308" s="442"/>
      <c r="AU308" s="442"/>
      <c r="AV308" s="442"/>
      <c r="AW308" s="442"/>
      <c r="AX308" s="442"/>
      <c r="AY308" s="442"/>
      <c r="AZ308" s="442"/>
    </row>
    <row r="309" spans="2:52" ht="20.100000000000001" hidden="1" customHeight="1" outlineLevel="1">
      <c r="B309" s="434"/>
      <c r="C309" s="1002"/>
      <c r="D309" s="1003"/>
      <c r="E309" s="1003"/>
      <c r="F309" s="1004"/>
      <c r="G309" s="1005"/>
      <c r="H309" s="1006"/>
      <c r="I309" s="1006"/>
      <c r="J309" s="1006"/>
      <c r="K309" s="1007"/>
      <c r="L309" s="715"/>
      <c r="M309" s="715"/>
      <c r="N309" s="715"/>
      <c r="O309" s="715"/>
      <c r="P309" s="715"/>
      <c r="Q309" s="715"/>
      <c r="R309" s="715"/>
      <c r="S309" s="716"/>
      <c r="T309" s="717"/>
      <c r="U309" s="720">
        <f t="shared" si="97"/>
        <v>0</v>
      </c>
      <c r="V309" s="721">
        <f t="shared" si="98"/>
        <v>0</v>
      </c>
      <c r="W309" s="722">
        <f t="shared" si="99"/>
        <v>0</v>
      </c>
      <c r="X309" s="442"/>
      <c r="Y309" s="442"/>
      <c r="Z309" s="442"/>
      <c r="AA309" s="442"/>
      <c r="AB309" s="442"/>
      <c r="AC309" s="442"/>
      <c r="AD309" s="442"/>
      <c r="AE309" s="442"/>
      <c r="AF309" s="442"/>
      <c r="AG309" s="442"/>
      <c r="AH309" s="442"/>
      <c r="AI309" s="442"/>
      <c r="AJ309" s="442"/>
      <c r="AK309" s="442"/>
      <c r="AL309" s="442"/>
      <c r="AM309" s="442"/>
      <c r="AN309" s="442"/>
      <c r="AO309" s="442"/>
      <c r="AP309" s="442"/>
      <c r="AQ309" s="442"/>
      <c r="AR309" s="442"/>
      <c r="AS309" s="442"/>
      <c r="AT309" s="442"/>
      <c r="AU309" s="442"/>
      <c r="AV309" s="442"/>
      <c r="AW309" s="442"/>
      <c r="AX309" s="442"/>
      <c r="AY309" s="442"/>
      <c r="AZ309" s="442"/>
    </row>
    <row r="310" spans="2:52" ht="20.100000000000001" hidden="1" customHeight="1" outlineLevel="1">
      <c r="B310" s="434"/>
      <c r="C310" s="1002"/>
      <c r="D310" s="1003"/>
      <c r="E310" s="1003"/>
      <c r="F310" s="1004"/>
      <c r="G310" s="1005"/>
      <c r="H310" s="1006"/>
      <c r="I310" s="1006"/>
      <c r="J310" s="1006"/>
      <c r="K310" s="1007"/>
      <c r="L310" s="715"/>
      <c r="M310" s="715"/>
      <c r="N310" s="715"/>
      <c r="O310" s="715"/>
      <c r="P310" s="715"/>
      <c r="Q310" s="715"/>
      <c r="R310" s="715"/>
      <c r="S310" s="716"/>
      <c r="T310" s="717"/>
      <c r="U310" s="720">
        <f t="shared" si="97"/>
        <v>0</v>
      </c>
      <c r="V310" s="721">
        <f t="shared" si="98"/>
        <v>0</v>
      </c>
      <c r="W310" s="722">
        <f t="shared" si="99"/>
        <v>0</v>
      </c>
      <c r="X310" s="442"/>
      <c r="Y310" s="442"/>
      <c r="Z310" s="442"/>
      <c r="AA310" s="442"/>
      <c r="AB310" s="442"/>
      <c r="AC310" s="442"/>
      <c r="AD310" s="442"/>
      <c r="AE310" s="442"/>
      <c r="AF310" s="442"/>
      <c r="AG310" s="442"/>
      <c r="AH310" s="442"/>
      <c r="AI310" s="442"/>
      <c r="AJ310" s="442"/>
      <c r="AK310" s="442"/>
      <c r="AL310" s="442"/>
      <c r="AM310" s="442"/>
      <c r="AN310" s="442"/>
      <c r="AO310" s="442"/>
      <c r="AP310" s="442"/>
      <c r="AQ310" s="442"/>
      <c r="AR310" s="442"/>
      <c r="AS310" s="442"/>
      <c r="AT310" s="442"/>
      <c r="AU310" s="442"/>
      <c r="AV310" s="442"/>
      <c r="AW310" s="442"/>
      <c r="AX310" s="442"/>
      <c r="AY310" s="442"/>
      <c r="AZ310" s="442"/>
    </row>
    <row r="311" spans="2:52" ht="20.100000000000001" hidden="1" customHeight="1" outlineLevel="1">
      <c r="B311" s="434"/>
      <c r="C311" s="1002"/>
      <c r="D311" s="1003"/>
      <c r="E311" s="1003"/>
      <c r="F311" s="1004"/>
      <c r="G311" s="1005"/>
      <c r="H311" s="1006"/>
      <c r="I311" s="1006"/>
      <c r="J311" s="1006"/>
      <c r="K311" s="1007"/>
      <c r="L311" s="715"/>
      <c r="M311" s="715"/>
      <c r="N311" s="715"/>
      <c r="O311" s="715"/>
      <c r="P311" s="715"/>
      <c r="Q311" s="715"/>
      <c r="R311" s="715"/>
      <c r="S311" s="716"/>
      <c r="T311" s="717"/>
      <c r="U311" s="720">
        <f t="shared" si="97"/>
        <v>0</v>
      </c>
      <c r="V311" s="721">
        <f t="shared" si="98"/>
        <v>0</v>
      </c>
      <c r="W311" s="722">
        <f t="shared" si="99"/>
        <v>0</v>
      </c>
      <c r="X311" s="442"/>
      <c r="Y311" s="442"/>
      <c r="Z311" s="442"/>
      <c r="AA311" s="442"/>
      <c r="AB311" s="442"/>
      <c r="AC311" s="442"/>
      <c r="AD311" s="442"/>
      <c r="AE311" s="442"/>
      <c r="AF311" s="442"/>
      <c r="AG311" s="442"/>
      <c r="AH311" s="442"/>
      <c r="AI311" s="442"/>
      <c r="AJ311" s="442"/>
      <c r="AK311" s="442"/>
      <c r="AL311" s="442"/>
      <c r="AM311" s="442"/>
      <c r="AN311" s="442"/>
      <c r="AO311" s="442"/>
      <c r="AP311" s="442"/>
      <c r="AQ311" s="442"/>
      <c r="AR311" s="442"/>
      <c r="AS311" s="442"/>
      <c r="AT311" s="442"/>
      <c r="AU311" s="442"/>
      <c r="AV311" s="442"/>
      <c r="AW311" s="442"/>
      <c r="AX311" s="442"/>
      <c r="AY311" s="442"/>
      <c r="AZ311" s="442"/>
    </row>
    <row r="312" spans="2:52" s="19" customFormat="1" ht="9.9499999999999993" hidden="1" customHeight="1" outlineLevel="1">
      <c r="B312" s="435"/>
      <c r="C312" s="437"/>
      <c r="D312" s="437"/>
      <c r="E312" s="437"/>
      <c r="F312" s="437"/>
      <c r="G312" s="666"/>
      <c r="H312" s="666"/>
      <c r="I312" s="666"/>
      <c r="J312" s="666"/>
      <c r="K312" s="666"/>
      <c r="L312" s="438"/>
      <c r="M312" s="438"/>
      <c r="N312" s="438"/>
      <c r="O312" s="438"/>
      <c r="P312" s="438"/>
      <c r="Q312" s="438"/>
      <c r="R312" s="438"/>
      <c r="S312" s="438"/>
      <c r="T312" s="439"/>
      <c r="U312" s="439"/>
      <c r="V312" s="439"/>
      <c r="W312" s="667"/>
      <c r="X312" s="668"/>
      <c r="Y312" s="668"/>
      <c r="Z312" s="668"/>
      <c r="AA312" s="668"/>
      <c r="AB312" s="668"/>
      <c r="AC312" s="668"/>
      <c r="AD312" s="668"/>
      <c r="AE312" s="668"/>
      <c r="AF312" s="668"/>
      <c r="AG312" s="668"/>
      <c r="AH312" s="668"/>
      <c r="AI312" s="668"/>
      <c r="AJ312" s="668"/>
      <c r="AK312" s="668"/>
      <c r="AL312" s="668"/>
      <c r="AM312" s="668"/>
      <c r="AN312" s="668"/>
      <c r="AO312" s="668"/>
      <c r="AP312" s="668"/>
      <c r="AQ312" s="668"/>
      <c r="AR312" s="668"/>
      <c r="AS312" s="668"/>
      <c r="AT312" s="668"/>
      <c r="AU312" s="668"/>
      <c r="AV312" s="668"/>
      <c r="AW312" s="668"/>
      <c r="AX312" s="668"/>
      <c r="AY312" s="668"/>
      <c r="AZ312" s="668"/>
    </row>
    <row r="313" spans="2:52" ht="20.100000000000001" customHeight="1" collapsed="1">
      <c r="B313" s="32">
        <f>B301+1</f>
        <v>26</v>
      </c>
      <c r="C313" s="1013"/>
      <c r="D313" s="1014"/>
      <c r="E313" s="1014"/>
      <c r="F313" s="1015"/>
      <c r="G313" s="1016"/>
      <c r="H313" s="1017"/>
      <c r="I313" s="1017"/>
      <c r="J313" s="1017"/>
      <c r="K313" s="1018"/>
      <c r="L313" s="701">
        <f t="shared" ref="L313:R313" si="100">SUM(L314:L323)</f>
        <v>0</v>
      </c>
      <c r="M313" s="702">
        <f t="shared" si="100"/>
        <v>0</v>
      </c>
      <c r="N313" s="703">
        <f t="shared" si="100"/>
        <v>0</v>
      </c>
      <c r="O313" s="703">
        <f t="shared" si="100"/>
        <v>0</v>
      </c>
      <c r="P313" s="702">
        <f t="shared" si="100"/>
        <v>0</v>
      </c>
      <c r="Q313" s="704">
        <f t="shared" si="100"/>
        <v>0</v>
      </c>
      <c r="R313" s="701">
        <f t="shared" si="100"/>
        <v>0</v>
      </c>
      <c r="S313" s="705">
        <v>1</v>
      </c>
      <c r="T313" s="706">
        <f>(S314*T314)+(S315*T315)+(S316*T316)+(S317*T317)+(S318*T318)+(S319*T319)+(S320*T320)+(S321*T321)+(S322*T322)+(S323*T323)</f>
        <v>0</v>
      </c>
      <c r="U313" s="665">
        <f t="shared" ref="U313:U323" si="101">S313*T313*(1+MGKZ)*(1+Gewinn)*(1+Sicherheit)</f>
        <v>0</v>
      </c>
      <c r="V313" s="643">
        <f t="shared" ref="V313:V323" si="102">R313*Fertigung</f>
        <v>0</v>
      </c>
      <c r="W313" s="50">
        <f t="shared" ref="W313:W323" si="103">L313*$E$6+M313*$M$6+N313*$M$7+O313*$M$8+P313*$E$7+Q313*$M$9+U313+V313</f>
        <v>0</v>
      </c>
      <c r="X313" s="442"/>
      <c r="Y313" s="442"/>
      <c r="Z313" s="442"/>
      <c r="AA313" s="442"/>
      <c r="AB313" s="442"/>
      <c r="AC313" s="442"/>
      <c r="AD313" s="442"/>
      <c r="AE313" s="442"/>
      <c r="AF313" s="442"/>
      <c r="AG313" s="442"/>
      <c r="AH313" s="442"/>
      <c r="AI313" s="442"/>
      <c r="AJ313" s="442"/>
      <c r="AK313" s="442"/>
      <c r="AL313" s="442"/>
      <c r="AM313" s="442"/>
      <c r="AN313" s="442"/>
      <c r="AO313" s="442"/>
      <c r="AP313" s="442"/>
      <c r="AQ313" s="442"/>
      <c r="AR313" s="442"/>
      <c r="AS313" s="442"/>
      <c r="AT313" s="442"/>
      <c r="AU313" s="442"/>
      <c r="AV313" s="442"/>
      <c r="AW313" s="442"/>
      <c r="AX313" s="442"/>
      <c r="AY313" s="442"/>
      <c r="AZ313" s="442"/>
    </row>
    <row r="314" spans="2:52" ht="20.100000000000001" hidden="1" customHeight="1" outlineLevel="1">
      <c r="B314" s="433"/>
      <c r="C314" s="1002"/>
      <c r="D314" s="1003"/>
      <c r="E314" s="1003"/>
      <c r="F314" s="1004"/>
      <c r="G314" s="1005"/>
      <c r="H314" s="1006"/>
      <c r="I314" s="1006"/>
      <c r="J314" s="1006"/>
      <c r="K314" s="1007"/>
      <c r="L314" s="715"/>
      <c r="M314" s="715"/>
      <c r="N314" s="715"/>
      <c r="O314" s="715"/>
      <c r="P314" s="715"/>
      <c r="Q314" s="715"/>
      <c r="R314" s="715"/>
      <c r="S314" s="716"/>
      <c r="T314" s="717"/>
      <c r="U314" s="720">
        <f t="shared" si="101"/>
        <v>0</v>
      </c>
      <c r="V314" s="721">
        <f t="shared" si="102"/>
        <v>0</v>
      </c>
      <c r="W314" s="722">
        <f t="shared" si="103"/>
        <v>0</v>
      </c>
      <c r="X314" s="442"/>
      <c r="Y314" s="442"/>
      <c r="Z314" s="442"/>
      <c r="AA314" s="442"/>
      <c r="AB314" s="442"/>
      <c r="AC314" s="442"/>
      <c r="AD314" s="442"/>
      <c r="AE314" s="442"/>
      <c r="AF314" s="442"/>
      <c r="AG314" s="442"/>
      <c r="AH314" s="442"/>
      <c r="AI314" s="442"/>
      <c r="AJ314" s="442"/>
      <c r="AK314" s="442"/>
      <c r="AL314" s="442"/>
      <c r="AM314" s="442"/>
      <c r="AN314" s="442"/>
      <c r="AO314" s="442"/>
      <c r="AP314" s="442"/>
      <c r="AQ314" s="442"/>
      <c r="AR314" s="442"/>
      <c r="AS314" s="442"/>
      <c r="AT314" s="442"/>
      <c r="AU314" s="442"/>
      <c r="AV314" s="442"/>
      <c r="AW314" s="442"/>
      <c r="AX314" s="442"/>
      <c r="AY314" s="442"/>
      <c r="AZ314" s="442"/>
    </row>
    <row r="315" spans="2:52" ht="20.100000000000001" hidden="1" customHeight="1" outlineLevel="1">
      <c r="B315" s="434"/>
      <c r="C315" s="1002"/>
      <c r="D315" s="1003"/>
      <c r="E315" s="1003"/>
      <c r="F315" s="1004"/>
      <c r="G315" s="1005"/>
      <c r="H315" s="1006"/>
      <c r="I315" s="1006"/>
      <c r="J315" s="1006"/>
      <c r="K315" s="1007"/>
      <c r="L315" s="715"/>
      <c r="M315" s="715"/>
      <c r="N315" s="715"/>
      <c r="O315" s="715"/>
      <c r="P315" s="715"/>
      <c r="Q315" s="715"/>
      <c r="R315" s="715"/>
      <c r="S315" s="716"/>
      <c r="T315" s="717"/>
      <c r="U315" s="720">
        <f t="shared" si="101"/>
        <v>0</v>
      </c>
      <c r="V315" s="721">
        <f t="shared" si="102"/>
        <v>0</v>
      </c>
      <c r="W315" s="722">
        <f t="shared" si="103"/>
        <v>0</v>
      </c>
      <c r="X315" s="442"/>
      <c r="Y315" s="442"/>
      <c r="Z315" s="442"/>
      <c r="AA315" s="442"/>
      <c r="AB315" s="442"/>
      <c r="AC315" s="442"/>
      <c r="AD315" s="442"/>
      <c r="AE315" s="442"/>
      <c r="AF315" s="442"/>
      <c r="AG315" s="442"/>
      <c r="AH315" s="442"/>
      <c r="AI315" s="442"/>
      <c r="AJ315" s="442"/>
      <c r="AK315" s="442"/>
      <c r="AL315" s="442"/>
      <c r="AM315" s="442"/>
      <c r="AN315" s="442"/>
      <c r="AO315" s="442"/>
      <c r="AP315" s="442"/>
      <c r="AQ315" s="442"/>
      <c r="AR315" s="442"/>
      <c r="AS315" s="442"/>
      <c r="AT315" s="442"/>
      <c r="AU315" s="442"/>
      <c r="AV315" s="442"/>
      <c r="AW315" s="442"/>
      <c r="AX315" s="442"/>
      <c r="AY315" s="442"/>
      <c r="AZ315" s="442"/>
    </row>
    <row r="316" spans="2:52" ht="20.100000000000001" hidden="1" customHeight="1" outlineLevel="1">
      <c r="B316" s="434"/>
      <c r="C316" s="1002"/>
      <c r="D316" s="1003"/>
      <c r="E316" s="1003"/>
      <c r="F316" s="1004"/>
      <c r="G316" s="1005"/>
      <c r="H316" s="1006"/>
      <c r="I316" s="1006"/>
      <c r="J316" s="1006"/>
      <c r="K316" s="1007"/>
      <c r="L316" s="715"/>
      <c r="M316" s="715"/>
      <c r="N316" s="715"/>
      <c r="O316" s="715"/>
      <c r="P316" s="715"/>
      <c r="Q316" s="715"/>
      <c r="R316" s="715"/>
      <c r="S316" s="716"/>
      <c r="T316" s="717"/>
      <c r="U316" s="720">
        <f t="shared" si="101"/>
        <v>0</v>
      </c>
      <c r="V316" s="721">
        <f t="shared" si="102"/>
        <v>0</v>
      </c>
      <c r="W316" s="722">
        <f t="shared" si="103"/>
        <v>0</v>
      </c>
      <c r="X316" s="442"/>
      <c r="Y316" s="442"/>
      <c r="Z316" s="442"/>
      <c r="AA316" s="442"/>
      <c r="AB316" s="442"/>
      <c r="AC316" s="442"/>
      <c r="AD316" s="442"/>
      <c r="AE316" s="442"/>
      <c r="AF316" s="442"/>
      <c r="AG316" s="442"/>
      <c r="AH316" s="442"/>
      <c r="AI316" s="442"/>
      <c r="AJ316" s="442"/>
      <c r="AK316" s="442"/>
      <c r="AL316" s="442"/>
      <c r="AM316" s="442"/>
      <c r="AN316" s="442"/>
      <c r="AO316" s="442"/>
      <c r="AP316" s="442"/>
      <c r="AQ316" s="442"/>
      <c r="AR316" s="442"/>
      <c r="AS316" s="442"/>
      <c r="AT316" s="442"/>
      <c r="AU316" s="442"/>
      <c r="AV316" s="442"/>
      <c r="AW316" s="442"/>
      <c r="AX316" s="442"/>
      <c r="AY316" s="442"/>
      <c r="AZ316" s="442"/>
    </row>
    <row r="317" spans="2:52" ht="20.100000000000001" hidden="1" customHeight="1" outlineLevel="1">
      <c r="B317" s="434"/>
      <c r="C317" s="1002"/>
      <c r="D317" s="1003"/>
      <c r="E317" s="1003"/>
      <c r="F317" s="1004"/>
      <c r="G317" s="1005"/>
      <c r="H317" s="1006"/>
      <c r="I317" s="1006"/>
      <c r="J317" s="1006"/>
      <c r="K317" s="1007"/>
      <c r="L317" s="715"/>
      <c r="M317" s="715"/>
      <c r="N317" s="715"/>
      <c r="O317" s="715"/>
      <c r="P317" s="715"/>
      <c r="Q317" s="715"/>
      <c r="R317" s="715"/>
      <c r="S317" s="716"/>
      <c r="T317" s="717"/>
      <c r="U317" s="720">
        <f t="shared" si="101"/>
        <v>0</v>
      </c>
      <c r="V317" s="721">
        <f t="shared" si="102"/>
        <v>0</v>
      </c>
      <c r="W317" s="722">
        <f t="shared" si="103"/>
        <v>0</v>
      </c>
      <c r="X317" s="442"/>
      <c r="Y317" s="442"/>
      <c r="Z317" s="442"/>
      <c r="AA317" s="442"/>
      <c r="AB317" s="442"/>
      <c r="AC317" s="442"/>
      <c r="AD317" s="442"/>
      <c r="AE317" s="442"/>
      <c r="AF317" s="442"/>
      <c r="AG317" s="442"/>
      <c r="AH317" s="442"/>
      <c r="AI317" s="442"/>
      <c r="AJ317" s="442"/>
      <c r="AK317" s="442"/>
      <c r="AL317" s="442"/>
      <c r="AM317" s="442"/>
      <c r="AN317" s="442"/>
      <c r="AO317" s="442"/>
      <c r="AP317" s="442"/>
      <c r="AQ317" s="442"/>
      <c r="AR317" s="442"/>
      <c r="AS317" s="442"/>
      <c r="AT317" s="442"/>
      <c r="AU317" s="442"/>
      <c r="AV317" s="442"/>
      <c r="AW317" s="442"/>
      <c r="AX317" s="442"/>
      <c r="AY317" s="442"/>
      <c r="AZ317" s="442"/>
    </row>
    <row r="318" spans="2:52" ht="20.100000000000001" hidden="1" customHeight="1" outlineLevel="1">
      <c r="B318" s="434"/>
      <c r="C318" s="1002"/>
      <c r="D318" s="1003"/>
      <c r="E318" s="1003"/>
      <c r="F318" s="1004"/>
      <c r="G318" s="1005"/>
      <c r="H318" s="1006"/>
      <c r="I318" s="1006"/>
      <c r="J318" s="1006"/>
      <c r="K318" s="1007"/>
      <c r="L318" s="715"/>
      <c r="M318" s="715"/>
      <c r="N318" s="715"/>
      <c r="O318" s="715"/>
      <c r="P318" s="715"/>
      <c r="Q318" s="715"/>
      <c r="R318" s="715"/>
      <c r="S318" s="716"/>
      <c r="T318" s="717"/>
      <c r="U318" s="720">
        <f t="shared" si="101"/>
        <v>0</v>
      </c>
      <c r="V318" s="721">
        <f t="shared" si="102"/>
        <v>0</v>
      </c>
      <c r="W318" s="722">
        <f t="shared" si="103"/>
        <v>0</v>
      </c>
      <c r="X318" s="442"/>
      <c r="Y318" s="442"/>
      <c r="Z318" s="442"/>
      <c r="AA318" s="442"/>
      <c r="AB318" s="442"/>
      <c r="AC318" s="442"/>
      <c r="AD318" s="442"/>
      <c r="AE318" s="442"/>
      <c r="AF318" s="442"/>
      <c r="AG318" s="442"/>
      <c r="AH318" s="442"/>
      <c r="AI318" s="442"/>
      <c r="AJ318" s="442"/>
      <c r="AK318" s="442"/>
      <c r="AL318" s="442"/>
      <c r="AM318" s="442"/>
      <c r="AN318" s="442"/>
      <c r="AO318" s="442"/>
      <c r="AP318" s="442"/>
      <c r="AQ318" s="442"/>
      <c r="AR318" s="442"/>
      <c r="AS318" s="442"/>
      <c r="AT318" s="442"/>
      <c r="AU318" s="442"/>
      <c r="AV318" s="442"/>
      <c r="AW318" s="442"/>
      <c r="AX318" s="442"/>
      <c r="AY318" s="442"/>
      <c r="AZ318" s="442"/>
    </row>
    <row r="319" spans="2:52" ht="20.100000000000001" hidden="1" customHeight="1" outlineLevel="1">
      <c r="B319" s="434"/>
      <c r="C319" s="1002"/>
      <c r="D319" s="1003"/>
      <c r="E319" s="1003"/>
      <c r="F319" s="1004"/>
      <c r="G319" s="1005"/>
      <c r="H319" s="1006"/>
      <c r="I319" s="1006"/>
      <c r="J319" s="1006"/>
      <c r="K319" s="1007"/>
      <c r="L319" s="715"/>
      <c r="M319" s="715"/>
      <c r="N319" s="715"/>
      <c r="O319" s="715"/>
      <c r="P319" s="715"/>
      <c r="Q319" s="715"/>
      <c r="R319" s="715"/>
      <c r="S319" s="716"/>
      <c r="T319" s="717"/>
      <c r="U319" s="720">
        <f t="shared" si="101"/>
        <v>0</v>
      </c>
      <c r="V319" s="721">
        <f t="shared" si="102"/>
        <v>0</v>
      </c>
      <c r="W319" s="722">
        <f t="shared" si="103"/>
        <v>0</v>
      </c>
      <c r="X319" s="442"/>
      <c r="Y319" s="442"/>
      <c r="Z319" s="442"/>
      <c r="AA319" s="442"/>
      <c r="AB319" s="442"/>
      <c r="AC319" s="442"/>
      <c r="AD319" s="442"/>
      <c r="AE319" s="442"/>
      <c r="AF319" s="442"/>
      <c r="AG319" s="442"/>
      <c r="AH319" s="442"/>
      <c r="AI319" s="442"/>
      <c r="AJ319" s="442"/>
      <c r="AK319" s="442"/>
      <c r="AL319" s="442"/>
      <c r="AM319" s="442"/>
      <c r="AN319" s="442"/>
      <c r="AO319" s="442"/>
      <c r="AP319" s="442"/>
      <c r="AQ319" s="442"/>
      <c r="AR319" s="442"/>
      <c r="AS319" s="442"/>
      <c r="AT319" s="442"/>
      <c r="AU319" s="442"/>
      <c r="AV319" s="442"/>
      <c r="AW319" s="442"/>
      <c r="AX319" s="442"/>
      <c r="AY319" s="442"/>
      <c r="AZ319" s="442"/>
    </row>
    <row r="320" spans="2:52" ht="20.100000000000001" hidden="1" customHeight="1" outlineLevel="1">
      <c r="B320" s="434"/>
      <c r="C320" s="1002"/>
      <c r="D320" s="1003"/>
      <c r="E320" s="1003"/>
      <c r="F320" s="1004"/>
      <c r="G320" s="1005"/>
      <c r="H320" s="1006"/>
      <c r="I320" s="1006"/>
      <c r="J320" s="1006"/>
      <c r="K320" s="1007"/>
      <c r="L320" s="715"/>
      <c r="M320" s="715"/>
      <c r="N320" s="715"/>
      <c r="O320" s="715"/>
      <c r="P320" s="715"/>
      <c r="Q320" s="715"/>
      <c r="R320" s="715"/>
      <c r="S320" s="716"/>
      <c r="T320" s="717"/>
      <c r="U320" s="720">
        <f t="shared" si="101"/>
        <v>0</v>
      </c>
      <c r="V320" s="721">
        <f t="shared" si="102"/>
        <v>0</v>
      </c>
      <c r="W320" s="722">
        <f t="shared" si="103"/>
        <v>0</v>
      </c>
      <c r="X320" s="442"/>
      <c r="Y320" s="442"/>
      <c r="Z320" s="442"/>
      <c r="AA320" s="442"/>
      <c r="AB320" s="442"/>
      <c r="AC320" s="442"/>
      <c r="AD320" s="442"/>
      <c r="AE320" s="442"/>
      <c r="AF320" s="442"/>
      <c r="AG320" s="442"/>
      <c r="AH320" s="442"/>
      <c r="AI320" s="442"/>
      <c r="AJ320" s="442"/>
      <c r="AK320" s="442"/>
      <c r="AL320" s="442"/>
      <c r="AM320" s="442"/>
      <c r="AN320" s="442"/>
      <c r="AO320" s="442"/>
      <c r="AP320" s="442"/>
      <c r="AQ320" s="442"/>
      <c r="AR320" s="442"/>
      <c r="AS320" s="442"/>
      <c r="AT320" s="442"/>
      <c r="AU320" s="442"/>
      <c r="AV320" s="442"/>
      <c r="AW320" s="442"/>
      <c r="AX320" s="442"/>
      <c r="AY320" s="442"/>
      <c r="AZ320" s="442"/>
    </row>
    <row r="321" spans="2:52" ht="20.100000000000001" hidden="1" customHeight="1" outlineLevel="1">
      <c r="B321" s="434"/>
      <c r="C321" s="1002"/>
      <c r="D321" s="1003"/>
      <c r="E321" s="1003"/>
      <c r="F321" s="1004"/>
      <c r="G321" s="1005"/>
      <c r="H321" s="1006"/>
      <c r="I321" s="1006"/>
      <c r="J321" s="1006"/>
      <c r="K321" s="1007"/>
      <c r="L321" s="715"/>
      <c r="M321" s="715"/>
      <c r="N321" s="715"/>
      <c r="O321" s="715"/>
      <c r="P321" s="715"/>
      <c r="Q321" s="715"/>
      <c r="R321" s="715"/>
      <c r="S321" s="716"/>
      <c r="T321" s="717"/>
      <c r="U321" s="720">
        <f t="shared" si="101"/>
        <v>0</v>
      </c>
      <c r="V321" s="721">
        <f t="shared" si="102"/>
        <v>0</v>
      </c>
      <c r="W321" s="722">
        <f t="shared" si="103"/>
        <v>0</v>
      </c>
      <c r="X321" s="442"/>
      <c r="Y321" s="442"/>
      <c r="Z321" s="442"/>
      <c r="AA321" s="442"/>
      <c r="AB321" s="442"/>
      <c r="AC321" s="442"/>
      <c r="AD321" s="442"/>
      <c r="AE321" s="442"/>
      <c r="AF321" s="442"/>
      <c r="AG321" s="442"/>
      <c r="AH321" s="442"/>
      <c r="AI321" s="442"/>
      <c r="AJ321" s="442"/>
      <c r="AK321" s="442"/>
      <c r="AL321" s="442"/>
      <c r="AM321" s="442"/>
      <c r="AN321" s="442"/>
      <c r="AO321" s="442"/>
      <c r="AP321" s="442"/>
      <c r="AQ321" s="442"/>
      <c r="AR321" s="442"/>
      <c r="AS321" s="442"/>
      <c r="AT321" s="442"/>
      <c r="AU321" s="442"/>
      <c r="AV321" s="442"/>
      <c r="AW321" s="442"/>
      <c r="AX321" s="442"/>
      <c r="AY321" s="442"/>
      <c r="AZ321" s="442"/>
    </row>
    <row r="322" spans="2:52" ht="20.100000000000001" hidden="1" customHeight="1" outlineLevel="1">
      <c r="B322" s="434"/>
      <c r="C322" s="1002"/>
      <c r="D322" s="1003"/>
      <c r="E322" s="1003"/>
      <c r="F322" s="1004"/>
      <c r="G322" s="1005"/>
      <c r="H322" s="1006"/>
      <c r="I322" s="1006"/>
      <c r="J322" s="1006"/>
      <c r="K322" s="1007"/>
      <c r="L322" s="715"/>
      <c r="M322" s="715"/>
      <c r="N322" s="715"/>
      <c r="O322" s="715"/>
      <c r="P322" s="715"/>
      <c r="Q322" s="715"/>
      <c r="R322" s="715"/>
      <c r="S322" s="716"/>
      <c r="T322" s="717"/>
      <c r="U322" s="720">
        <f t="shared" si="101"/>
        <v>0</v>
      </c>
      <c r="V322" s="721">
        <f t="shared" si="102"/>
        <v>0</v>
      </c>
      <c r="W322" s="722">
        <f t="shared" si="103"/>
        <v>0</v>
      </c>
      <c r="X322" s="442"/>
      <c r="Y322" s="442"/>
      <c r="Z322" s="442"/>
      <c r="AA322" s="442"/>
      <c r="AB322" s="442"/>
      <c r="AC322" s="442"/>
      <c r="AD322" s="442"/>
      <c r="AE322" s="442"/>
      <c r="AF322" s="442"/>
      <c r="AG322" s="442"/>
      <c r="AH322" s="442"/>
      <c r="AI322" s="442"/>
      <c r="AJ322" s="442"/>
      <c r="AK322" s="442"/>
      <c r="AL322" s="442"/>
      <c r="AM322" s="442"/>
      <c r="AN322" s="442"/>
      <c r="AO322" s="442"/>
      <c r="AP322" s="442"/>
      <c r="AQ322" s="442"/>
      <c r="AR322" s="442"/>
      <c r="AS322" s="442"/>
      <c r="AT322" s="442"/>
      <c r="AU322" s="442"/>
      <c r="AV322" s="442"/>
      <c r="AW322" s="442"/>
      <c r="AX322" s="442"/>
      <c r="AY322" s="442"/>
      <c r="AZ322" s="442"/>
    </row>
    <row r="323" spans="2:52" ht="20.100000000000001" hidden="1" customHeight="1" outlineLevel="1">
      <c r="B323" s="434"/>
      <c r="C323" s="1002"/>
      <c r="D323" s="1003"/>
      <c r="E323" s="1003"/>
      <c r="F323" s="1004"/>
      <c r="G323" s="1005"/>
      <c r="H323" s="1006"/>
      <c r="I323" s="1006"/>
      <c r="J323" s="1006"/>
      <c r="K323" s="1007"/>
      <c r="L323" s="715"/>
      <c r="M323" s="715"/>
      <c r="N323" s="715"/>
      <c r="O323" s="715"/>
      <c r="P323" s="715"/>
      <c r="Q323" s="715"/>
      <c r="R323" s="715"/>
      <c r="S323" s="716"/>
      <c r="T323" s="717"/>
      <c r="U323" s="720">
        <f t="shared" si="101"/>
        <v>0</v>
      </c>
      <c r="V323" s="721">
        <f t="shared" si="102"/>
        <v>0</v>
      </c>
      <c r="W323" s="722">
        <f t="shared" si="103"/>
        <v>0</v>
      </c>
      <c r="X323" s="442"/>
      <c r="Y323" s="442"/>
      <c r="Z323" s="442"/>
      <c r="AA323" s="442"/>
      <c r="AB323" s="442"/>
      <c r="AC323" s="442"/>
      <c r="AD323" s="442"/>
      <c r="AE323" s="442"/>
      <c r="AF323" s="442"/>
      <c r="AG323" s="442"/>
      <c r="AH323" s="442"/>
      <c r="AI323" s="442"/>
      <c r="AJ323" s="442"/>
      <c r="AK323" s="442"/>
      <c r="AL323" s="442"/>
      <c r="AM323" s="442"/>
      <c r="AN323" s="442"/>
      <c r="AO323" s="442"/>
      <c r="AP323" s="442"/>
      <c r="AQ323" s="442"/>
      <c r="AR323" s="442"/>
      <c r="AS323" s="442"/>
      <c r="AT323" s="442"/>
      <c r="AU323" s="442"/>
      <c r="AV323" s="442"/>
      <c r="AW323" s="442"/>
      <c r="AX323" s="442"/>
      <c r="AY323" s="442"/>
      <c r="AZ323" s="442"/>
    </row>
    <row r="324" spans="2:52" s="19" customFormat="1" ht="9.9499999999999993" hidden="1" customHeight="1" outlineLevel="1">
      <c r="B324" s="435"/>
      <c r="C324" s="437"/>
      <c r="D324" s="437"/>
      <c r="E324" s="437"/>
      <c r="F324" s="437"/>
      <c r="G324" s="666"/>
      <c r="H324" s="666"/>
      <c r="I324" s="666"/>
      <c r="J324" s="666"/>
      <c r="K324" s="666"/>
      <c r="L324" s="438"/>
      <c r="M324" s="438"/>
      <c r="N324" s="438"/>
      <c r="O324" s="438"/>
      <c r="P324" s="438"/>
      <c r="Q324" s="438"/>
      <c r="R324" s="438"/>
      <c r="S324" s="438"/>
      <c r="T324" s="439"/>
      <c r="U324" s="439"/>
      <c r="V324" s="439"/>
      <c r="W324" s="667"/>
      <c r="X324" s="668"/>
      <c r="Y324" s="668"/>
      <c r="Z324" s="668"/>
      <c r="AA324" s="668"/>
      <c r="AB324" s="668"/>
      <c r="AC324" s="668"/>
      <c r="AD324" s="668"/>
      <c r="AE324" s="668"/>
      <c r="AF324" s="668"/>
      <c r="AG324" s="668"/>
      <c r="AH324" s="668"/>
      <c r="AI324" s="668"/>
      <c r="AJ324" s="668"/>
      <c r="AK324" s="668"/>
      <c r="AL324" s="668"/>
      <c r="AM324" s="668"/>
      <c r="AN324" s="668"/>
      <c r="AO324" s="668"/>
      <c r="AP324" s="668"/>
      <c r="AQ324" s="668"/>
      <c r="AR324" s="668"/>
      <c r="AS324" s="668"/>
      <c r="AT324" s="668"/>
      <c r="AU324" s="668"/>
      <c r="AV324" s="668"/>
      <c r="AW324" s="668"/>
      <c r="AX324" s="668"/>
      <c r="AY324" s="668"/>
      <c r="AZ324" s="668"/>
    </row>
    <row r="325" spans="2:52" ht="20.100000000000001" customHeight="1" collapsed="1">
      <c r="B325" s="32">
        <f>B313+1</f>
        <v>27</v>
      </c>
      <c r="C325" s="1013"/>
      <c r="D325" s="1014"/>
      <c r="E325" s="1014"/>
      <c r="F325" s="1015"/>
      <c r="G325" s="1016"/>
      <c r="H325" s="1017"/>
      <c r="I325" s="1017"/>
      <c r="J325" s="1017"/>
      <c r="K325" s="1018"/>
      <c r="L325" s="701">
        <f t="shared" ref="L325:R325" si="104">SUM(L326:L335)</f>
        <v>0</v>
      </c>
      <c r="M325" s="702">
        <f t="shared" si="104"/>
        <v>0</v>
      </c>
      <c r="N325" s="703">
        <f t="shared" si="104"/>
        <v>0</v>
      </c>
      <c r="O325" s="703">
        <f t="shared" si="104"/>
        <v>0</v>
      </c>
      <c r="P325" s="702">
        <f t="shared" si="104"/>
        <v>0</v>
      </c>
      <c r="Q325" s="704">
        <f t="shared" si="104"/>
        <v>0</v>
      </c>
      <c r="R325" s="701">
        <f t="shared" si="104"/>
        <v>0</v>
      </c>
      <c r="S325" s="705">
        <v>1</v>
      </c>
      <c r="T325" s="706">
        <f>(S326*T326)+(S327*T327)+(S328*T328)+(S329*T329)+(S330*T330)+(S331*T331)+(S332*T332)+(S333*T333)+(S334*T334)+(S335*T335)</f>
        <v>0</v>
      </c>
      <c r="U325" s="665">
        <f t="shared" ref="U325:U335" si="105">S325*T325*(1+MGKZ)*(1+Gewinn)*(1+Sicherheit)</f>
        <v>0</v>
      </c>
      <c r="V325" s="643">
        <f t="shared" ref="V325:V335" si="106">R325*Fertigung</f>
        <v>0</v>
      </c>
      <c r="W325" s="50">
        <f t="shared" ref="W325:W335" si="107">L325*$E$6+M325*$M$6+N325*$M$7+O325*$M$8+P325*$E$7+Q325*$M$9+U325+V325</f>
        <v>0</v>
      </c>
      <c r="X325" s="442"/>
      <c r="Y325" s="442"/>
      <c r="Z325" s="442"/>
      <c r="AA325" s="442"/>
      <c r="AB325" s="442"/>
      <c r="AC325" s="442"/>
      <c r="AD325" s="442"/>
      <c r="AE325" s="442"/>
      <c r="AF325" s="442"/>
      <c r="AG325" s="442"/>
      <c r="AH325" s="442"/>
      <c r="AI325" s="442"/>
      <c r="AJ325" s="442"/>
      <c r="AK325" s="442"/>
      <c r="AL325" s="442"/>
      <c r="AM325" s="442"/>
      <c r="AN325" s="442"/>
      <c r="AO325" s="442"/>
      <c r="AP325" s="442"/>
      <c r="AQ325" s="442"/>
      <c r="AR325" s="442"/>
      <c r="AS325" s="442"/>
      <c r="AT325" s="442"/>
      <c r="AU325" s="442"/>
      <c r="AV325" s="442"/>
      <c r="AW325" s="442"/>
      <c r="AX325" s="442"/>
      <c r="AY325" s="442"/>
      <c r="AZ325" s="442"/>
    </row>
    <row r="326" spans="2:52" ht="20.100000000000001" hidden="1" customHeight="1" outlineLevel="1">
      <c r="B326" s="433"/>
      <c r="C326" s="1002"/>
      <c r="D326" s="1003"/>
      <c r="E326" s="1003"/>
      <c r="F326" s="1004"/>
      <c r="G326" s="1005"/>
      <c r="H326" s="1006"/>
      <c r="I326" s="1006"/>
      <c r="J326" s="1006"/>
      <c r="K326" s="1007"/>
      <c r="L326" s="715"/>
      <c r="M326" s="715"/>
      <c r="N326" s="715"/>
      <c r="O326" s="715"/>
      <c r="P326" s="715"/>
      <c r="Q326" s="715"/>
      <c r="R326" s="715"/>
      <c r="S326" s="716"/>
      <c r="T326" s="717"/>
      <c r="U326" s="720">
        <f t="shared" si="105"/>
        <v>0</v>
      </c>
      <c r="V326" s="721">
        <f t="shared" si="106"/>
        <v>0</v>
      </c>
      <c r="W326" s="722">
        <f t="shared" si="107"/>
        <v>0</v>
      </c>
      <c r="X326" s="442"/>
      <c r="Y326" s="442"/>
      <c r="Z326" s="442"/>
      <c r="AA326" s="442"/>
      <c r="AB326" s="442"/>
      <c r="AC326" s="442"/>
      <c r="AD326" s="442"/>
      <c r="AE326" s="442"/>
      <c r="AF326" s="442"/>
      <c r="AG326" s="442"/>
      <c r="AH326" s="442"/>
      <c r="AI326" s="442"/>
      <c r="AJ326" s="442"/>
      <c r="AK326" s="442"/>
      <c r="AL326" s="442"/>
      <c r="AM326" s="442"/>
      <c r="AN326" s="442"/>
      <c r="AO326" s="442"/>
      <c r="AP326" s="442"/>
      <c r="AQ326" s="442"/>
      <c r="AR326" s="442"/>
      <c r="AS326" s="442"/>
      <c r="AT326" s="442"/>
      <c r="AU326" s="442"/>
      <c r="AV326" s="442"/>
      <c r="AW326" s="442"/>
      <c r="AX326" s="442"/>
      <c r="AY326" s="442"/>
      <c r="AZ326" s="442"/>
    </row>
    <row r="327" spans="2:52" ht="20.100000000000001" hidden="1" customHeight="1" outlineLevel="1">
      <c r="B327" s="434"/>
      <c r="C327" s="1002"/>
      <c r="D327" s="1003"/>
      <c r="E327" s="1003"/>
      <c r="F327" s="1004"/>
      <c r="G327" s="1005"/>
      <c r="H327" s="1006"/>
      <c r="I327" s="1006"/>
      <c r="J327" s="1006"/>
      <c r="K327" s="1007"/>
      <c r="L327" s="715"/>
      <c r="M327" s="715"/>
      <c r="N327" s="715"/>
      <c r="O327" s="715"/>
      <c r="P327" s="715"/>
      <c r="Q327" s="715"/>
      <c r="R327" s="715"/>
      <c r="S327" s="716"/>
      <c r="T327" s="717"/>
      <c r="U327" s="720">
        <f t="shared" si="105"/>
        <v>0</v>
      </c>
      <c r="V327" s="721">
        <f t="shared" si="106"/>
        <v>0</v>
      </c>
      <c r="W327" s="722">
        <f t="shared" si="107"/>
        <v>0</v>
      </c>
      <c r="X327" s="442"/>
      <c r="Y327" s="442"/>
      <c r="Z327" s="442"/>
      <c r="AA327" s="442"/>
      <c r="AB327" s="442"/>
      <c r="AC327" s="442"/>
      <c r="AD327" s="442"/>
      <c r="AE327" s="442"/>
      <c r="AF327" s="442"/>
      <c r="AG327" s="442"/>
      <c r="AH327" s="442"/>
      <c r="AI327" s="442"/>
      <c r="AJ327" s="442"/>
      <c r="AK327" s="442"/>
      <c r="AL327" s="442"/>
      <c r="AM327" s="442"/>
      <c r="AN327" s="442"/>
      <c r="AO327" s="442"/>
      <c r="AP327" s="442"/>
      <c r="AQ327" s="442"/>
      <c r="AR327" s="442"/>
      <c r="AS327" s="442"/>
      <c r="AT327" s="442"/>
      <c r="AU327" s="442"/>
      <c r="AV327" s="442"/>
      <c r="AW327" s="442"/>
      <c r="AX327" s="442"/>
      <c r="AY327" s="442"/>
      <c r="AZ327" s="442"/>
    </row>
    <row r="328" spans="2:52" ht="20.100000000000001" hidden="1" customHeight="1" outlineLevel="1">
      <c r="B328" s="434"/>
      <c r="C328" s="1002"/>
      <c r="D328" s="1003"/>
      <c r="E328" s="1003"/>
      <c r="F328" s="1004"/>
      <c r="G328" s="1005"/>
      <c r="H328" s="1006"/>
      <c r="I328" s="1006"/>
      <c r="J328" s="1006"/>
      <c r="K328" s="1007"/>
      <c r="L328" s="715"/>
      <c r="M328" s="715"/>
      <c r="N328" s="715"/>
      <c r="O328" s="715"/>
      <c r="P328" s="715"/>
      <c r="Q328" s="715"/>
      <c r="R328" s="715"/>
      <c r="S328" s="716"/>
      <c r="T328" s="717"/>
      <c r="U328" s="720">
        <f t="shared" si="105"/>
        <v>0</v>
      </c>
      <c r="V328" s="721">
        <f t="shared" si="106"/>
        <v>0</v>
      </c>
      <c r="W328" s="722">
        <f t="shared" si="107"/>
        <v>0</v>
      </c>
      <c r="X328" s="442"/>
      <c r="Y328" s="442"/>
      <c r="Z328" s="442"/>
      <c r="AA328" s="442"/>
      <c r="AB328" s="442"/>
      <c r="AC328" s="442"/>
      <c r="AD328" s="442"/>
      <c r="AE328" s="442"/>
      <c r="AF328" s="442"/>
      <c r="AG328" s="442"/>
      <c r="AH328" s="442"/>
      <c r="AI328" s="442"/>
      <c r="AJ328" s="442"/>
      <c r="AK328" s="442"/>
      <c r="AL328" s="442"/>
      <c r="AM328" s="442"/>
      <c r="AN328" s="442"/>
      <c r="AO328" s="442"/>
      <c r="AP328" s="442"/>
      <c r="AQ328" s="442"/>
      <c r="AR328" s="442"/>
      <c r="AS328" s="442"/>
      <c r="AT328" s="442"/>
      <c r="AU328" s="442"/>
      <c r="AV328" s="442"/>
      <c r="AW328" s="442"/>
      <c r="AX328" s="442"/>
      <c r="AY328" s="442"/>
      <c r="AZ328" s="442"/>
    </row>
    <row r="329" spans="2:52" ht="20.100000000000001" hidden="1" customHeight="1" outlineLevel="1">
      <c r="B329" s="434"/>
      <c r="C329" s="1002"/>
      <c r="D329" s="1003"/>
      <c r="E329" s="1003"/>
      <c r="F329" s="1004"/>
      <c r="G329" s="1005"/>
      <c r="H329" s="1006"/>
      <c r="I329" s="1006"/>
      <c r="J329" s="1006"/>
      <c r="K329" s="1007"/>
      <c r="L329" s="715"/>
      <c r="M329" s="715"/>
      <c r="N329" s="715"/>
      <c r="O329" s="715"/>
      <c r="P329" s="715"/>
      <c r="Q329" s="715"/>
      <c r="R329" s="715"/>
      <c r="S329" s="716"/>
      <c r="T329" s="717"/>
      <c r="U329" s="720">
        <f t="shared" si="105"/>
        <v>0</v>
      </c>
      <c r="V329" s="721">
        <f t="shared" si="106"/>
        <v>0</v>
      </c>
      <c r="W329" s="722">
        <f t="shared" si="107"/>
        <v>0</v>
      </c>
      <c r="X329" s="442"/>
      <c r="Y329" s="442"/>
      <c r="Z329" s="442"/>
      <c r="AA329" s="442"/>
      <c r="AB329" s="442"/>
      <c r="AC329" s="442"/>
      <c r="AD329" s="442"/>
      <c r="AE329" s="442"/>
      <c r="AF329" s="442"/>
      <c r="AG329" s="442"/>
      <c r="AH329" s="442"/>
      <c r="AI329" s="442"/>
      <c r="AJ329" s="442"/>
      <c r="AK329" s="442"/>
      <c r="AL329" s="442"/>
      <c r="AM329" s="442"/>
      <c r="AN329" s="442"/>
      <c r="AO329" s="442"/>
      <c r="AP329" s="442"/>
      <c r="AQ329" s="442"/>
      <c r="AR329" s="442"/>
      <c r="AS329" s="442"/>
      <c r="AT329" s="442"/>
      <c r="AU329" s="442"/>
      <c r="AV329" s="442"/>
      <c r="AW329" s="442"/>
      <c r="AX329" s="442"/>
      <c r="AY329" s="442"/>
      <c r="AZ329" s="442"/>
    </row>
    <row r="330" spans="2:52" ht="20.100000000000001" hidden="1" customHeight="1" outlineLevel="1">
      <c r="B330" s="434"/>
      <c r="C330" s="1002"/>
      <c r="D330" s="1003"/>
      <c r="E330" s="1003"/>
      <c r="F330" s="1004"/>
      <c r="G330" s="1005"/>
      <c r="H330" s="1006"/>
      <c r="I330" s="1006"/>
      <c r="J330" s="1006"/>
      <c r="K330" s="1007"/>
      <c r="L330" s="715"/>
      <c r="M330" s="715"/>
      <c r="N330" s="715"/>
      <c r="O330" s="715"/>
      <c r="P330" s="715"/>
      <c r="Q330" s="715"/>
      <c r="R330" s="715"/>
      <c r="S330" s="716"/>
      <c r="T330" s="717"/>
      <c r="U330" s="720">
        <f t="shared" si="105"/>
        <v>0</v>
      </c>
      <c r="V330" s="721">
        <f t="shared" si="106"/>
        <v>0</v>
      </c>
      <c r="W330" s="722">
        <f t="shared" si="107"/>
        <v>0</v>
      </c>
      <c r="X330" s="442"/>
      <c r="Y330" s="442"/>
      <c r="Z330" s="442"/>
      <c r="AA330" s="442"/>
      <c r="AB330" s="442"/>
      <c r="AC330" s="442"/>
      <c r="AD330" s="442"/>
      <c r="AE330" s="442"/>
      <c r="AF330" s="442"/>
      <c r="AG330" s="442"/>
      <c r="AH330" s="442"/>
      <c r="AI330" s="442"/>
      <c r="AJ330" s="442"/>
      <c r="AK330" s="442"/>
      <c r="AL330" s="442"/>
      <c r="AM330" s="442"/>
      <c r="AN330" s="442"/>
      <c r="AO330" s="442"/>
      <c r="AP330" s="442"/>
      <c r="AQ330" s="442"/>
      <c r="AR330" s="442"/>
      <c r="AS330" s="442"/>
      <c r="AT330" s="442"/>
      <c r="AU330" s="442"/>
      <c r="AV330" s="442"/>
      <c r="AW330" s="442"/>
      <c r="AX330" s="442"/>
      <c r="AY330" s="442"/>
      <c r="AZ330" s="442"/>
    </row>
    <row r="331" spans="2:52" ht="20.100000000000001" hidden="1" customHeight="1" outlineLevel="1">
      <c r="B331" s="434"/>
      <c r="C331" s="1002"/>
      <c r="D331" s="1003"/>
      <c r="E331" s="1003"/>
      <c r="F331" s="1004"/>
      <c r="G331" s="1005"/>
      <c r="H331" s="1006"/>
      <c r="I331" s="1006"/>
      <c r="J331" s="1006"/>
      <c r="K331" s="1007"/>
      <c r="L331" s="715"/>
      <c r="M331" s="715"/>
      <c r="N331" s="715"/>
      <c r="O331" s="715"/>
      <c r="P331" s="715"/>
      <c r="Q331" s="715"/>
      <c r="R331" s="715"/>
      <c r="S331" s="716"/>
      <c r="T331" s="717"/>
      <c r="U331" s="720">
        <f t="shared" si="105"/>
        <v>0</v>
      </c>
      <c r="V331" s="721">
        <f t="shared" si="106"/>
        <v>0</v>
      </c>
      <c r="W331" s="722">
        <f t="shared" si="107"/>
        <v>0</v>
      </c>
      <c r="X331" s="442"/>
      <c r="Y331" s="442"/>
      <c r="Z331" s="442"/>
      <c r="AA331" s="442"/>
      <c r="AB331" s="442"/>
      <c r="AC331" s="442"/>
      <c r="AD331" s="442"/>
      <c r="AE331" s="442"/>
      <c r="AF331" s="442"/>
      <c r="AG331" s="442"/>
      <c r="AH331" s="442"/>
      <c r="AI331" s="442"/>
      <c r="AJ331" s="442"/>
      <c r="AK331" s="442"/>
      <c r="AL331" s="442"/>
      <c r="AM331" s="442"/>
      <c r="AN331" s="442"/>
      <c r="AO331" s="442"/>
      <c r="AP331" s="442"/>
      <c r="AQ331" s="442"/>
      <c r="AR331" s="442"/>
      <c r="AS331" s="442"/>
      <c r="AT331" s="442"/>
      <c r="AU331" s="442"/>
      <c r="AV331" s="442"/>
      <c r="AW331" s="442"/>
      <c r="AX331" s="442"/>
      <c r="AY331" s="442"/>
      <c r="AZ331" s="442"/>
    </row>
    <row r="332" spans="2:52" ht="20.100000000000001" hidden="1" customHeight="1" outlineLevel="1">
      <c r="B332" s="434"/>
      <c r="C332" s="1002"/>
      <c r="D332" s="1003"/>
      <c r="E332" s="1003"/>
      <c r="F332" s="1004"/>
      <c r="G332" s="1005"/>
      <c r="H332" s="1006"/>
      <c r="I332" s="1006"/>
      <c r="J332" s="1006"/>
      <c r="K332" s="1007"/>
      <c r="L332" s="715"/>
      <c r="M332" s="715"/>
      <c r="N332" s="715"/>
      <c r="O332" s="715"/>
      <c r="P332" s="715"/>
      <c r="Q332" s="715"/>
      <c r="R332" s="715"/>
      <c r="S332" s="716"/>
      <c r="T332" s="717"/>
      <c r="U332" s="720">
        <f t="shared" si="105"/>
        <v>0</v>
      </c>
      <c r="V332" s="721">
        <f t="shared" si="106"/>
        <v>0</v>
      </c>
      <c r="W332" s="722">
        <f t="shared" si="107"/>
        <v>0</v>
      </c>
      <c r="X332" s="442"/>
      <c r="Y332" s="442"/>
      <c r="Z332" s="442"/>
      <c r="AA332" s="442"/>
      <c r="AB332" s="442"/>
      <c r="AC332" s="442"/>
      <c r="AD332" s="442"/>
      <c r="AE332" s="442"/>
      <c r="AF332" s="442"/>
      <c r="AG332" s="442"/>
      <c r="AH332" s="442"/>
      <c r="AI332" s="442"/>
      <c r="AJ332" s="442"/>
      <c r="AK332" s="442"/>
      <c r="AL332" s="442"/>
      <c r="AM332" s="442"/>
      <c r="AN332" s="442"/>
      <c r="AO332" s="442"/>
      <c r="AP332" s="442"/>
      <c r="AQ332" s="442"/>
      <c r="AR332" s="442"/>
      <c r="AS332" s="442"/>
      <c r="AT332" s="442"/>
      <c r="AU332" s="442"/>
      <c r="AV332" s="442"/>
      <c r="AW332" s="442"/>
      <c r="AX332" s="442"/>
      <c r="AY332" s="442"/>
      <c r="AZ332" s="442"/>
    </row>
    <row r="333" spans="2:52" ht="20.100000000000001" hidden="1" customHeight="1" outlineLevel="1">
      <c r="B333" s="434"/>
      <c r="C333" s="1002"/>
      <c r="D333" s="1003"/>
      <c r="E333" s="1003"/>
      <c r="F333" s="1004"/>
      <c r="G333" s="1005"/>
      <c r="H333" s="1006"/>
      <c r="I333" s="1006"/>
      <c r="J333" s="1006"/>
      <c r="K333" s="1007"/>
      <c r="L333" s="715"/>
      <c r="M333" s="715"/>
      <c r="N333" s="715"/>
      <c r="O333" s="715"/>
      <c r="P333" s="715"/>
      <c r="Q333" s="715"/>
      <c r="R333" s="715"/>
      <c r="S333" s="716"/>
      <c r="T333" s="717"/>
      <c r="U333" s="720">
        <f t="shared" si="105"/>
        <v>0</v>
      </c>
      <c r="V333" s="721">
        <f t="shared" si="106"/>
        <v>0</v>
      </c>
      <c r="W333" s="722">
        <f t="shared" si="107"/>
        <v>0</v>
      </c>
      <c r="X333" s="442"/>
      <c r="Y333" s="442"/>
      <c r="Z333" s="442"/>
      <c r="AA333" s="442"/>
      <c r="AB333" s="442"/>
      <c r="AC333" s="442"/>
      <c r="AD333" s="442"/>
      <c r="AE333" s="442"/>
      <c r="AF333" s="442"/>
      <c r="AG333" s="442"/>
      <c r="AH333" s="442"/>
      <c r="AI333" s="442"/>
      <c r="AJ333" s="442"/>
      <c r="AK333" s="442"/>
      <c r="AL333" s="442"/>
      <c r="AM333" s="442"/>
      <c r="AN333" s="442"/>
      <c r="AO333" s="442"/>
      <c r="AP333" s="442"/>
      <c r="AQ333" s="442"/>
      <c r="AR333" s="442"/>
      <c r="AS333" s="442"/>
      <c r="AT333" s="442"/>
      <c r="AU333" s="442"/>
      <c r="AV333" s="442"/>
      <c r="AW333" s="442"/>
      <c r="AX333" s="442"/>
      <c r="AY333" s="442"/>
      <c r="AZ333" s="442"/>
    </row>
    <row r="334" spans="2:52" ht="20.100000000000001" hidden="1" customHeight="1" outlineLevel="1">
      <c r="B334" s="434"/>
      <c r="C334" s="1002"/>
      <c r="D334" s="1003"/>
      <c r="E334" s="1003"/>
      <c r="F334" s="1004"/>
      <c r="G334" s="1005"/>
      <c r="H334" s="1006"/>
      <c r="I334" s="1006"/>
      <c r="J334" s="1006"/>
      <c r="K334" s="1007"/>
      <c r="L334" s="715"/>
      <c r="M334" s="715"/>
      <c r="N334" s="715"/>
      <c r="O334" s="715"/>
      <c r="P334" s="715"/>
      <c r="Q334" s="715"/>
      <c r="R334" s="715"/>
      <c r="S334" s="716"/>
      <c r="T334" s="717"/>
      <c r="U334" s="720">
        <f t="shared" si="105"/>
        <v>0</v>
      </c>
      <c r="V334" s="721">
        <f t="shared" si="106"/>
        <v>0</v>
      </c>
      <c r="W334" s="722">
        <f t="shared" si="107"/>
        <v>0</v>
      </c>
      <c r="X334" s="442"/>
      <c r="Y334" s="442"/>
      <c r="Z334" s="442"/>
      <c r="AA334" s="442"/>
      <c r="AB334" s="442"/>
      <c r="AC334" s="442"/>
      <c r="AD334" s="442"/>
      <c r="AE334" s="442"/>
      <c r="AF334" s="442"/>
      <c r="AG334" s="442"/>
      <c r="AH334" s="442"/>
      <c r="AI334" s="442"/>
      <c r="AJ334" s="442"/>
      <c r="AK334" s="442"/>
      <c r="AL334" s="442"/>
      <c r="AM334" s="442"/>
      <c r="AN334" s="442"/>
      <c r="AO334" s="442"/>
      <c r="AP334" s="442"/>
      <c r="AQ334" s="442"/>
      <c r="AR334" s="442"/>
      <c r="AS334" s="442"/>
      <c r="AT334" s="442"/>
      <c r="AU334" s="442"/>
      <c r="AV334" s="442"/>
      <c r="AW334" s="442"/>
      <c r="AX334" s="442"/>
      <c r="AY334" s="442"/>
      <c r="AZ334" s="442"/>
    </row>
    <row r="335" spans="2:52" ht="20.100000000000001" hidden="1" customHeight="1" outlineLevel="1">
      <c r="B335" s="434"/>
      <c r="C335" s="1002"/>
      <c r="D335" s="1003"/>
      <c r="E335" s="1003"/>
      <c r="F335" s="1004"/>
      <c r="G335" s="1005"/>
      <c r="H335" s="1006"/>
      <c r="I335" s="1006"/>
      <c r="J335" s="1006"/>
      <c r="K335" s="1007"/>
      <c r="L335" s="715"/>
      <c r="M335" s="715"/>
      <c r="N335" s="715"/>
      <c r="O335" s="715"/>
      <c r="P335" s="715"/>
      <c r="Q335" s="715"/>
      <c r="R335" s="715"/>
      <c r="S335" s="716"/>
      <c r="T335" s="717"/>
      <c r="U335" s="720">
        <f t="shared" si="105"/>
        <v>0</v>
      </c>
      <c r="V335" s="721">
        <f t="shared" si="106"/>
        <v>0</v>
      </c>
      <c r="W335" s="722">
        <f t="shared" si="107"/>
        <v>0</v>
      </c>
      <c r="X335" s="442"/>
      <c r="Y335" s="442"/>
      <c r="Z335" s="442"/>
      <c r="AA335" s="442"/>
      <c r="AB335" s="442"/>
      <c r="AC335" s="442"/>
      <c r="AD335" s="442"/>
      <c r="AE335" s="442"/>
      <c r="AF335" s="442"/>
      <c r="AG335" s="442"/>
      <c r="AH335" s="442"/>
      <c r="AI335" s="442"/>
      <c r="AJ335" s="442"/>
      <c r="AK335" s="442"/>
      <c r="AL335" s="442"/>
      <c r="AM335" s="442"/>
      <c r="AN335" s="442"/>
      <c r="AO335" s="442"/>
      <c r="AP335" s="442"/>
      <c r="AQ335" s="442"/>
      <c r="AR335" s="442"/>
      <c r="AS335" s="442"/>
      <c r="AT335" s="442"/>
      <c r="AU335" s="442"/>
      <c r="AV335" s="442"/>
      <c r="AW335" s="442"/>
      <c r="AX335" s="442"/>
      <c r="AY335" s="442"/>
      <c r="AZ335" s="442"/>
    </row>
    <row r="336" spans="2:52" s="19" customFormat="1" ht="9.9499999999999993" hidden="1" customHeight="1" outlineLevel="1">
      <c r="B336" s="435"/>
      <c r="C336" s="437"/>
      <c r="D336" s="437"/>
      <c r="E336" s="437"/>
      <c r="F336" s="437"/>
      <c r="G336" s="666"/>
      <c r="H336" s="666"/>
      <c r="I336" s="666"/>
      <c r="J336" s="666"/>
      <c r="K336" s="666"/>
      <c r="L336" s="438"/>
      <c r="M336" s="438"/>
      <c r="N336" s="438"/>
      <c r="O336" s="438"/>
      <c r="P336" s="438"/>
      <c r="Q336" s="438"/>
      <c r="R336" s="438"/>
      <c r="S336" s="438"/>
      <c r="T336" s="439"/>
      <c r="U336" s="439"/>
      <c r="V336" s="439"/>
      <c r="W336" s="667"/>
      <c r="X336" s="668"/>
      <c r="Y336" s="668"/>
      <c r="Z336" s="668"/>
      <c r="AA336" s="668"/>
      <c r="AB336" s="668"/>
      <c r="AC336" s="668"/>
      <c r="AD336" s="668"/>
      <c r="AE336" s="668"/>
      <c r="AF336" s="668"/>
      <c r="AG336" s="668"/>
      <c r="AH336" s="668"/>
      <c r="AI336" s="668"/>
      <c r="AJ336" s="668"/>
      <c r="AK336" s="668"/>
      <c r="AL336" s="668"/>
      <c r="AM336" s="668"/>
      <c r="AN336" s="668"/>
      <c r="AO336" s="668"/>
      <c r="AP336" s="668"/>
      <c r="AQ336" s="668"/>
      <c r="AR336" s="668"/>
      <c r="AS336" s="668"/>
      <c r="AT336" s="668"/>
      <c r="AU336" s="668"/>
      <c r="AV336" s="668"/>
      <c r="AW336" s="668"/>
      <c r="AX336" s="668"/>
      <c r="AY336" s="668"/>
      <c r="AZ336" s="668"/>
    </row>
    <row r="337" spans="2:52" ht="20.100000000000001" customHeight="1" collapsed="1">
      <c r="B337" s="32">
        <f>B325+1</f>
        <v>28</v>
      </c>
      <c r="C337" s="1013"/>
      <c r="D337" s="1014"/>
      <c r="E337" s="1014"/>
      <c r="F337" s="1015"/>
      <c r="G337" s="1016"/>
      <c r="H337" s="1017"/>
      <c r="I337" s="1017"/>
      <c r="J337" s="1017"/>
      <c r="K337" s="1018"/>
      <c r="L337" s="701">
        <f t="shared" ref="L337:R337" si="108">SUM(L338:L347)</f>
        <v>0</v>
      </c>
      <c r="M337" s="702">
        <f t="shared" si="108"/>
        <v>0</v>
      </c>
      <c r="N337" s="703">
        <f t="shared" si="108"/>
        <v>0</v>
      </c>
      <c r="O337" s="703">
        <f t="shared" si="108"/>
        <v>0</v>
      </c>
      <c r="P337" s="702">
        <f t="shared" si="108"/>
        <v>0</v>
      </c>
      <c r="Q337" s="704">
        <f t="shared" si="108"/>
        <v>0</v>
      </c>
      <c r="R337" s="701">
        <f t="shared" si="108"/>
        <v>0</v>
      </c>
      <c r="S337" s="705">
        <v>1</v>
      </c>
      <c r="T337" s="706">
        <f>(S338*T338)+(S339*T339)+(S340*T340)+(S341*T341)+(S342*T342)+(S343*T343)+(S344*T344)+(S345*T345)+(S346*T346)+(S347*T347)</f>
        <v>0</v>
      </c>
      <c r="U337" s="665">
        <f t="shared" ref="U337:U347" si="109">S337*T337*(1+MGKZ)*(1+Gewinn)*(1+Sicherheit)</f>
        <v>0</v>
      </c>
      <c r="V337" s="643">
        <f t="shared" ref="V337:V347" si="110">R337*Fertigung</f>
        <v>0</v>
      </c>
      <c r="W337" s="50">
        <f t="shared" ref="W337:W347" si="111">L337*$E$6+M337*$M$6+N337*$M$7+O337*$M$8+P337*$E$7+Q337*$M$9+U337+V337</f>
        <v>0</v>
      </c>
      <c r="X337" s="442"/>
      <c r="Y337" s="442"/>
      <c r="Z337" s="442"/>
      <c r="AA337" s="442"/>
      <c r="AB337" s="442"/>
      <c r="AC337" s="442"/>
      <c r="AD337" s="442"/>
      <c r="AE337" s="442"/>
      <c r="AF337" s="442"/>
      <c r="AG337" s="442"/>
      <c r="AH337" s="442"/>
      <c r="AI337" s="442"/>
      <c r="AJ337" s="442"/>
      <c r="AK337" s="442"/>
      <c r="AL337" s="442"/>
      <c r="AM337" s="442"/>
      <c r="AN337" s="442"/>
      <c r="AO337" s="442"/>
      <c r="AP337" s="442"/>
      <c r="AQ337" s="442"/>
      <c r="AR337" s="442"/>
      <c r="AS337" s="442"/>
      <c r="AT337" s="442"/>
      <c r="AU337" s="442"/>
      <c r="AV337" s="442"/>
      <c r="AW337" s="442"/>
      <c r="AX337" s="442"/>
      <c r="AY337" s="442"/>
      <c r="AZ337" s="442"/>
    </row>
    <row r="338" spans="2:52" ht="20.100000000000001" hidden="1" customHeight="1" outlineLevel="1">
      <c r="B338" s="433"/>
      <c r="C338" s="1002"/>
      <c r="D338" s="1003"/>
      <c r="E338" s="1003"/>
      <c r="F338" s="1004"/>
      <c r="G338" s="1005"/>
      <c r="H338" s="1006"/>
      <c r="I338" s="1006"/>
      <c r="J338" s="1006"/>
      <c r="K338" s="1007"/>
      <c r="L338" s="715"/>
      <c r="M338" s="715"/>
      <c r="N338" s="715"/>
      <c r="O338" s="715"/>
      <c r="P338" s="715"/>
      <c r="Q338" s="715"/>
      <c r="R338" s="715"/>
      <c r="S338" s="716"/>
      <c r="T338" s="717"/>
      <c r="U338" s="720">
        <f t="shared" si="109"/>
        <v>0</v>
      </c>
      <c r="V338" s="721">
        <f t="shared" si="110"/>
        <v>0</v>
      </c>
      <c r="W338" s="722">
        <f t="shared" si="111"/>
        <v>0</v>
      </c>
      <c r="X338" s="442"/>
      <c r="Y338" s="442"/>
      <c r="Z338" s="442"/>
      <c r="AA338" s="442"/>
      <c r="AB338" s="442"/>
      <c r="AC338" s="442"/>
      <c r="AD338" s="442"/>
      <c r="AE338" s="442"/>
      <c r="AF338" s="442"/>
      <c r="AG338" s="442"/>
      <c r="AH338" s="442"/>
      <c r="AI338" s="442"/>
      <c r="AJ338" s="442"/>
      <c r="AK338" s="442"/>
      <c r="AL338" s="442"/>
      <c r="AM338" s="442"/>
      <c r="AN338" s="442"/>
      <c r="AO338" s="442"/>
      <c r="AP338" s="442"/>
      <c r="AQ338" s="442"/>
      <c r="AR338" s="442"/>
      <c r="AS338" s="442"/>
      <c r="AT338" s="442"/>
      <c r="AU338" s="442"/>
      <c r="AV338" s="442"/>
      <c r="AW338" s="442"/>
      <c r="AX338" s="442"/>
      <c r="AY338" s="442"/>
      <c r="AZ338" s="442"/>
    </row>
    <row r="339" spans="2:52" ht="20.100000000000001" hidden="1" customHeight="1" outlineLevel="1">
      <c r="B339" s="434"/>
      <c r="C339" s="1002"/>
      <c r="D339" s="1003"/>
      <c r="E339" s="1003"/>
      <c r="F339" s="1004"/>
      <c r="G339" s="1005"/>
      <c r="H339" s="1006"/>
      <c r="I339" s="1006"/>
      <c r="J339" s="1006"/>
      <c r="K339" s="1007"/>
      <c r="L339" s="715"/>
      <c r="M339" s="715"/>
      <c r="N339" s="715"/>
      <c r="O339" s="715"/>
      <c r="P339" s="715"/>
      <c r="Q339" s="715"/>
      <c r="R339" s="715"/>
      <c r="S339" s="716"/>
      <c r="T339" s="717"/>
      <c r="U339" s="720">
        <f t="shared" si="109"/>
        <v>0</v>
      </c>
      <c r="V339" s="721">
        <f t="shared" si="110"/>
        <v>0</v>
      </c>
      <c r="W339" s="722">
        <f t="shared" si="111"/>
        <v>0</v>
      </c>
      <c r="X339" s="442"/>
      <c r="Y339" s="442"/>
      <c r="Z339" s="442"/>
      <c r="AA339" s="442"/>
      <c r="AB339" s="442"/>
      <c r="AC339" s="442"/>
      <c r="AD339" s="442"/>
      <c r="AE339" s="442"/>
      <c r="AF339" s="442"/>
      <c r="AG339" s="442"/>
      <c r="AH339" s="442"/>
      <c r="AI339" s="442"/>
      <c r="AJ339" s="442"/>
      <c r="AK339" s="442"/>
      <c r="AL339" s="442"/>
      <c r="AM339" s="442"/>
      <c r="AN339" s="442"/>
      <c r="AO339" s="442"/>
      <c r="AP339" s="442"/>
      <c r="AQ339" s="442"/>
      <c r="AR339" s="442"/>
      <c r="AS339" s="442"/>
      <c r="AT339" s="442"/>
      <c r="AU339" s="442"/>
      <c r="AV339" s="442"/>
      <c r="AW339" s="442"/>
      <c r="AX339" s="442"/>
      <c r="AY339" s="442"/>
      <c r="AZ339" s="442"/>
    </row>
    <row r="340" spans="2:52" ht="20.100000000000001" hidden="1" customHeight="1" outlineLevel="1">
      <c r="B340" s="434"/>
      <c r="C340" s="1002"/>
      <c r="D340" s="1003"/>
      <c r="E340" s="1003"/>
      <c r="F340" s="1004"/>
      <c r="G340" s="1005"/>
      <c r="H340" s="1006"/>
      <c r="I340" s="1006"/>
      <c r="J340" s="1006"/>
      <c r="K340" s="1007"/>
      <c r="L340" s="715"/>
      <c r="M340" s="715"/>
      <c r="N340" s="715"/>
      <c r="O340" s="715"/>
      <c r="P340" s="715"/>
      <c r="Q340" s="715"/>
      <c r="R340" s="715"/>
      <c r="S340" s="716"/>
      <c r="T340" s="717"/>
      <c r="U340" s="720">
        <f t="shared" si="109"/>
        <v>0</v>
      </c>
      <c r="V340" s="721">
        <f t="shared" si="110"/>
        <v>0</v>
      </c>
      <c r="W340" s="722">
        <f t="shared" si="111"/>
        <v>0</v>
      </c>
      <c r="X340" s="442"/>
      <c r="Y340" s="442"/>
      <c r="Z340" s="442"/>
      <c r="AA340" s="442"/>
      <c r="AB340" s="442"/>
      <c r="AC340" s="442"/>
      <c r="AD340" s="442"/>
      <c r="AE340" s="442"/>
      <c r="AF340" s="442"/>
      <c r="AG340" s="442"/>
      <c r="AH340" s="442"/>
      <c r="AI340" s="442"/>
      <c r="AJ340" s="442"/>
      <c r="AK340" s="442"/>
      <c r="AL340" s="442"/>
      <c r="AM340" s="442"/>
      <c r="AN340" s="442"/>
      <c r="AO340" s="442"/>
      <c r="AP340" s="442"/>
      <c r="AQ340" s="442"/>
      <c r="AR340" s="442"/>
      <c r="AS340" s="442"/>
      <c r="AT340" s="442"/>
      <c r="AU340" s="442"/>
      <c r="AV340" s="442"/>
      <c r="AW340" s="442"/>
      <c r="AX340" s="442"/>
      <c r="AY340" s="442"/>
      <c r="AZ340" s="442"/>
    </row>
    <row r="341" spans="2:52" ht="20.100000000000001" hidden="1" customHeight="1" outlineLevel="1">
      <c r="B341" s="434"/>
      <c r="C341" s="1002"/>
      <c r="D341" s="1003"/>
      <c r="E341" s="1003"/>
      <c r="F341" s="1004"/>
      <c r="G341" s="1005"/>
      <c r="H341" s="1006"/>
      <c r="I341" s="1006"/>
      <c r="J341" s="1006"/>
      <c r="K341" s="1007"/>
      <c r="L341" s="715"/>
      <c r="M341" s="715"/>
      <c r="N341" s="715"/>
      <c r="O341" s="715"/>
      <c r="P341" s="715"/>
      <c r="Q341" s="715"/>
      <c r="R341" s="715"/>
      <c r="S341" s="716"/>
      <c r="T341" s="717"/>
      <c r="U341" s="720">
        <f t="shared" si="109"/>
        <v>0</v>
      </c>
      <c r="V341" s="721">
        <f t="shared" si="110"/>
        <v>0</v>
      </c>
      <c r="W341" s="722">
        <f t="shared" si="111"/>
        <v>0</v>
      </c>
      <c r="X341" s="442"/>
      <c r="Y341" s="442"/>
      <c r="Z341" s="442"/>
      <c r="AA341" s="442"/>
      <c r="AB341" s="442"/>
      <c r="AC341" s="442"/>
      <c r="AD341" s="442"/>
      <c r="AE341" s="442"/>
      <c r="AF341" s="442"/>
      <c r="AG341" s="442"/>
      <c r="AH341" s="442"/>
      <c r="AI341" s="442"/>
      <c r="AJ341" s="442"/>
      <c r="AK341" s="442"/>
      <c r="AL341" s="442"/>
      <c r="AM341" s="442"/>
      <c r="AN341" s="442"/>
      <c r="AO341" s="442"/>
      <c r="AP341" s="442"/>
      <c r="AQ341" s="442"/>
      <c r="AR341" s="442"/>
      <c r="AS341" s="442"/>
      <c r="AT341" s="442"/>
      <c r="AU341" s="442"/>
      <c r="AV341" s="442"/>
      <c r="AW341" s="442"/>
      <c r="AX341" s="442"/>
      <c r="AY341" s="442"/>
      <c r="AZ341" s="442"/>
    </row>
    <row r="342" spans="2:52" ht="20.100000000000001" hidden="1" customHeight="1" outlineLevel="1">
      <c r="B342" s="434"/>
      <c r="C342" s="1002"/>
      <c r="D342" s="1003"/>
      <c r="E342" s="1003"/>
      <c r="F342" s="1004"/>
      <c r="G342" s="1005"/>
      <c r="H342" s="1006"/>
      <c r="I342" s="1006"/>
      <c r="J342" s="1006"/>
      <c r="K342" s="1007"/>
      <c r="L342" s="715"/>
      <c r="M342" s="715"/>
      <c r="N342" s="715"/>
      <c r="O342" s="715"/>
      <c r="P342" s="715"/>
      <c r="Q342" s="715"/>
      <c r="R342" s="715"/>
      <c r="S342" s="716"/>
      <c r="T342" s="717"/>
      <c r="U342" s="720">
        <f t="shared" si="109"/>
        <v>0</v>
      </c>
      <c r="V342" s="721">
        <f t="shared" si="110"/>
        <v>0</v>
      </c>
      <c r="W342" s="722">
        <f t="shared" si="111"/>
        <v>0</v>
      </c>
      <c r="X342" s="442"/>
      <c r="Y342" s="442"/>
      <c r="Z342" s="442"/>
      <c r="AA342" s="442"/>
      <c r="AB342" s="442"/>
      <c r="AC342" s="442"/>
      <c r="AD342" s="442"/>
      <c r="AE342" s="442"/>
      <c r="AF342" s="442"/>
      <c r="AG342" s="442"/>
      <c r="AH342" s="442"/>
      <c r="AI342" s="442"/>
      <c r="AJ342" s="442"/>
      <c r="AK342" s="442"/>
      <c r="AL342" s="442"/>
      <c r="AM342" s="442"/>
      <c r="AN342" s="442"/>
      <c r="AO342" s="442"/>
      <c r="AP342" s="442"/>
      <c r="AQ342" s="442"/>
      <c r="AR342" s="442"/>
      <c r="AS342" s="442"/>
      <c r="AT342" s="442"/>
      <c r="AU342" s="442"/>
      <c r="AV342" s="442"/>
      <c r="AW342" s="442"/>
      <c r="AX342" s="442"/>
      <c r="AY342" s="442"/>
      <c r="AZ342" s="442"/>
    </row>
    <row r="343" spans="2:52" ht="20.100000000000001" hidden="1" customHeight="1" outlineLevel="1">
      <c r="B343" s="434"/>
      <c r="C343" s="1002"/>
      <c r="D343" s="1003"/>
      <c r="E343" s="1003"/>
      <c r="F343" s="1004"/>
      <c r="G343" s="1005"/>
      <c r="H343" s="1006"/>
      <c r="I343" s="1006"/>
      <c r="J343" s="1006"/>
      <c r="K343" s="1007"/>
      <c r="L343" s="715"/>
      <c r="M343" s="715"/>
      <c r="N343" s="715"/>
      <c r="O343" s="715"/>
      <c r="P343" s="715"/>
      <c r="Q343" s="715"/>
      <c r="R343" s="715"/>
      <c r="S343" s="716"/>
      <c r="T343" s="717"/>
      <c r="U343" s="720">
        <f t="shared" si="109"/>
        <v>0</v>
      </c>
      <c r="V343" s="721">
        <f t="shared" si="110"/>
        <v>0</v>
      </c>
      <c r="W343" s="722">
        <f t="shared" si="111"/>
        <v>0</v>
      </c>
      <c r="X343" s="442"/>
      <c r="Y343" s="442"/>
      <c r="Z343" s="442"/>
      <c r="AA343" s="442"/>
      <c r="AB343" s="442"/>
      <c r="AC343" s="442"/>
      <c r="AD343" s="442"/>
      <c r="AE343" s="442"/>
      <c r="AF343" s="442"/>
      <c r="AG343" s="442"/>
      <c r="AH343" s="442"/>
      <c r="AI343" s="442"/>
      <c r="AJ343" s="442"/>
      <c r="AK343" s="442"/>
      <c r="AL343" s="442"/>
      <c r="AM343" s="442"/>
      <c r="AN343" s="442"/>
      <c r="AO343" s="442"/>
      <c r="AP343" s="442"/>
      <c r="AQ343" s="442"/>
      <c r="AR343" s="442"/>
      <c r="AS343" s="442"/>
      <c r="AT343" s="442"/>
      <c r="AU343" s="442"/>
      <c r="AV343" s="442"/>
      <c r="AW343" s="442"/>
      <c r="AX343" s="442"/>
      <c r="AY343" s="442"/>
      <c r="AZ343" s="442"/>
    </row>
    <row r="344" spans="2:52" ht="20.100000000000001" hidden="1" customHeight="1" outlineLevel="1">
      <c r="B344" s="434"/>
      <c r="C344" s="1002"/>
      <c r="D344" s="1003"/>
      <c r="E344" s="1003"/>
      <c r="F344" s="1004"/>
      <c r="G344" s="1005"/>
      <c r="H344" s="1006"/>
      <c r="I344" s="1006"/>
      <c r="J344" s="1006"/>
      <c r="K344" s="1007"/>
      <c r="L344" s="715"/>
      <c r="M344" s="715"/>
      <c r="N344" s="715"/>
      <c r="O344" s="715"/>
      <c r="P344" s="715"/>
      <c r="Q344" s="715"/>
      <c r="R344" s="715"/>
      <c r="S344" s="716"/>
      <c r="T344" s="717"/>
      <c r="U344" s="720">
        <f t="shared" si="109"/>
        <v>0</v>
      </c>
      <c r="V344" s="721">
        <f t="shared" si="110"/>
        <v>0</v>
      </c>
      <c r="W344" s="722">
        <f t="shared" si="111"/>
        <v>0</v>
      </c>
      <c r="X344" s="442"/>
      <c r="Y344" s="442"/>
      <c r="Z344" s="442"/>
      <c r="AA344" s="442"/>
      <c r="AB344" s="442"/>
      <c r="AC344" s="442"/>
      <c r="AD344" s="442"/>
      <c r="AE344" s="442"/>
      <c r="AF344" s="442"/>
      <c r="AG344" s="442"/>
      <c r="AH344" s="442"/>
      <c r="AI344" s="442"/>
      <c r="AJ344" s="442"/>
      <c r="AK344" s="442"/>
      <c r="AL344" s="442"/>
      <c r="AM344" s="442"/>
      <c r="AN344" s="442"/>
      <c r="AO344" s="442"/>
      <c r="AP344" s="442"/>
      <c r="AQ344" s="442"/>
      <c r="AR344" s="442"/>
      <c r="AS344" s="442"/>
      <c r="AT344" s="442"/>
      <c r="AU344" s="442"/>
      <c r="AV344" s="442"/>
      <c r="AW344" s="442"/>
      <c r="AX344" s="442"/>
      <c r="AY344" s="442"/>
      <c r="AZ344" s="442"/>
    </row>
    <row r="345" spans="2:52" ht="20.100000000000001" hidden="1" customHeight="1" outlineLevel="1">
      <c r="B345" s="434"/>
      <c r="C345" s="1002"/>
      <c r="D345" s="1003"/>
      <c r="E345" s="1003"/>
      <c r="F345" s="1004"/>
      <c r="G345" s="1005"/>
      <c r="H345" s="1006"/>
      <c r="I345" s="1006"/>
      <c r="J345" s="1006"/>
      <c r="K345" s="1007"/>
      <c r="L345" s="715"/>
      <c r="M345" s="715"/>
      <c r="N345" s="715"/>
      <c r="O345" s="715"/>
      <c r="P345" s="715"/>
      <c r="Q345" s="715"/>
      <c r="R345" s="715"/>
      <c r="S345" s="716"/>
      <c r="T345" s="717"/>
      <c r="U345" s="720">
        <f t="shared" si="109"/>
        <v>0</v>
      </c>
      <c r="V345" s="721">
        <f t="shared" si="110"/>
        <v>0</v>
      </c>
      <c r="W345" s="722">
        <f t="shared" si="111"/>
        <v>0</v>
      </c>
      <c r="X345" s="442"/>
      <c r="Y345" s="442"/>
      <c r="Z345" s="442"/>
      <c r="AA345" s="442"/>
      <c r="AB345" s="442"/>
      <c r="AC345" s="442"/>
      <c r="AD345" s="442"/>
      <c r="AE345" s="442"/>
      <c r="AF345" s="442"/>
      <c r="AG345" s="442"/>
      <c r="AH345" s="442"/>
      <c r="AI345" s="442"/>
      <c r="AJ345" s="442"/>
      <c r="AK345" s="442"/>
      <c r="AL345" s="442"/>
      <c r="AM345" s="442"/>
      <c r="AN345" s="442"/>
      <c r="AO345" s="442"/>
      <c r="AP345" s="442"/>
      <c r="AQ345" s="442"/>
      <c r="AR345" s="442"/>
      <c r="AS345" s="442"/>
      <c r="AT345" s="442"/>
      <c r="AU345" s="442"/>
      <c r="AV345" s="442"/>
      <c r="AW345" s="442"/>
      <c r="AX345" s="442"/>
      <c r="AY345" s="442"/>
      <c r="AZ345" s="442"/>
    </row>
    <row r="346" spans="2:52" ht="20.100000000000001" hidden="1" customHeight="1" outlineLevel="1">
      <c r="B346" s="434"/>
      <c r="C346" s="1002"/>
      <c r="D346" s="1003"/>
      <c r="E346" s="1003"/>
      <c r="F346" s="1004"/>
      <c r="G346" s="1005"/>
      <c r="H346" s="1006"/>
      <c r="I346" s="1006"/>
      <c r="J346" s="1006"/>
      <c r="K346" s="1007"/>
      <c r="L346" s="715"/>
      <c r="M346" s="715"/>
      <c r="N346" s="715"/>
      <c r="O346" s="715"/>
      <c r="P346" s="715"/>
      <c r="Q346" s="715"/>
      <c r="R346" s="715"/>
      <c r="S346" s="716"/>
      <c r="T346" s="717"/>
      <c r="U346" s="720">
        <f t="shared" si="109"/>
        <v>0</v>
      </c>
      <c r="V346" s="721">
        <f t="shared" si="110"/>
        <v>0</v>
      </c>
      <c r="W346" s="722">
        <f t="shared" si="111"/>
        <v>0</v>
      </c>
      <c r="X346" s="442"/>
      <c r="Y346" s="442"/>
      <c r="Z346" s="442"/>
      <c r="AA346" s="442"/>
      <c r="AB346" s="442"/>
      <c r="AC346" s="442"/>
      <c r="AD346" s="442"/>
      <c r="AE346" s="442"/>
      <c r="AF346" s="442"/>
      <c r="AG346" s="442"/>
      <c r="AH346" s="442"/>
      <c r="AI346" s="442"/>
      <c r="AJ346" s="442"/>
      <c r="AK346" s="442"/>
      <c r="AL346" s="442"/>
      <c r="AM346" s="442"/>
      <c r="AN346" s="442"/>
      <c r="AO346" s="442"/>
      <c r="AP346" s="442"/>
      <c r="AQ346" s="442"/>
      <c r="AR346" s="442"/>
      <c r="AS346" s="442"/>
      <c r="AT346" s="442"/>
      <c r="AU346" s="442"/>
      <c r="AV346" s="442"/>
      <c r="AW346" s="442"/>
      <c r="AX346" s="442"/>
      <c r="AY346" s="442"/>
      <c r="AZ346" s="442"/>
    </row>
    <row r="347" spans="2:52" ht="20.100000000000001" hidden="1" customHeight="1" outlineLevel="1">
      <c r="B347" s="434"/>
      <c r="C347" s="1002"/>
      <c r="D347" s="1003"/>
      <c r="E347" s="1003"/>
      <c r="F347" s="1004"/>
      <c r="G347" s="1005"/>
      <c r="H347" s="1006"/>
      <c r="I347" s="1006"/>
      <c r="J347" s="1006"/>
      <c r="K347" s="1007"/>
      <c r="L347" s="715"/>
      <c r="M347" s="715"/>
      <c r="N347" s="715"/>
      <c r="O347" s="715"/>
      <c r="P347" s="715"/>
      <c r="Q347" s="715"/>
      <c r="R347" s="715"/>
      <c r="S347" s="716"/>
      <c r="T347" s="717"/>
      <c r="U347" s="720">
        <f t="shared" si="109"/>
        <v>0</v>
      </c>
      <c r="V347" s="721">
        <f t="shared" si="110"/>
        <v>0</v>
      </c>
      <c r="W347" s="722">
        <f t="shared" si="111"/>
        <v>0</v>
      </c>
      <c r="X347" s="442"/>
      <c r="Y347" s="442"/>
      <c r="Z347" s="442"/>
      <c r="AA347" s="442"/>
      <c r="AB347" s="442"/>
      <c r="AC347" s="442"/>
      <c r="AD347" s="442"/>
      <c r="AE347" s="442"/>
      <c r="AF347" s="442"/>
      <c r="AG347" s="442"/>
      <c r="AH347" s="442"/>
      <c r="AI347" s="442"/>
      <c r="AJ347" s="442"/>
      <c r="AK347" s="442"/>
      <c r="AL347" s="442"/>
      <c r="AM347" s="442"/>
      <c r="AN347" s="442"/>
      <c r="AO347" s="442"/>
      <c r="AP347" s="442"/>
      <c r="AQ347" s="442"/>
      <c r="AR347" s="442"/>
      <c r="AS347" s="442"/>
      <c r="AT347" s="442"/>
      <c r="AU347" s="442"/>
      <c r="AV347" s="442"/>
      <c r="AW347" s="442"/>
      <c r="AX347" s="442"/>
      <c r="AY347" s="442"/>
      <c r="AZ347" s="442"/>
    </row>
    <row r="348" spans="2:52" s="19" customFormat="1" ht="9.9499999999999993" hidden="1" customHeight="1" outlineLevel="1">
      <c r="B348" s="435"/>
      <c r="C348" s="437"/>
      <c r="D348" s="437"/>
      <c r="E348" s="437"/>
      <c r="F348" s="437"/>
      <c r="G348" s="666"/>
      <c r="H348" s="666"/>
      <c r="I348" s="666"/>
      <c r="J348" s="666"/>
      <c r="K348" s="666"/>
      <c r="L348" s="438"/>
      <c r="M348" s="438"/>
      <c r="N348" s="438"/>
      <c r="O348" s="438"/>
      <c r="P348" s="438"/>
      <c r="Q348" s="438"/>
      <c r="R348" s="438"/>
      <c r="S348" s="438"/>
      <c r="T348" s="439"/>
      <c r="U348" s="439"/>
      <c r="V348" s="439"/>
      <c r="W348" s="667"/>
      <c r="X348" s="668"/>
      <c r="Y348" s="668"/>
      <c r="Z348" s="668"/>
      <c r="AA348" s="668"/>
      <c r="AB348" s="668"/>
      <c r="AC348" s="668"/>
      <c r="AD348" s="668"/>
      <c r="AE348" s="668"/>
      <c r="AF348" s="668"/>
      <c r="AG348" s="668"/>
      <c r="AH348" s="668"/>
      <c r="AI348" s="668"/>
      <c r="AJ348" s="668"/>
      <c r="AK348" s="668"/>
      <c r="AL348" s="668"/>
      <c r="AM348" s="668"/>
      <c r="AN348" s="668"/>
      <c r="AO348" s="668"/>
      <c r="AP348" s="668"/>
      <c r="AQ348" s="668"/>
      <c r="AR348" s="668"/>
      <c r="AS348" s="668"/>
      <c r="AT348" s="668"/>
      <c r="AU348" s="668"/>
      <c r="AV348" s="668"/>
      <c r="AW348" s="668"/>
      <c r="AX348" s="668"/>
      <c r="AY348" s="668"/>
      <c r="AZ348" s="668"/>
    </row>
    <row r="349" spans="2:52" ht="20.100000000000001" customHeight="1" collapsed="1">
      <c r="B349" s="32">
        <f>B337+1</f>
        <v>29</v>
      </c>
      <c r="C349" s="1013"/>
      <c r="D349" s="1014"/>
      <c r="E349" s="1014"/>
      <c r="F349" s="1015"/>
      <c r="G349" s="1016"/>
      <c r="H349" s="1017"/>
      <c r="I349" s="1017"/>
      <c r="J349" s="1017"/>
      <c r="K349" s="1018"/>
      <c r="L349" s="701">
        <f t="shared" ref="L349:R349" si="112">SUM(L350:L359)</f>
        <v>0</v>
      </c>
      <c r="M349" s="702">
        <f t="shared" si="112"/>
        <v>0</v>
      </c>
      <c r="N349" s="703">
        <f t="shared" si="112"/>
        <v>0</v>
      </c>
      <c r="O349" s="703">
        <f t="shared" si="112"/>
        <v>0</v>
      </c>
      <c r="P349" s="702">
        <f t="shared" si="112"/>
        <v>0</v>
      </c>
      <c r="Q349" s="704">
        <f t="shared" si="112"/>
        <v>0</v>
      </c>
      <c r="R349" s="701">
        <f t="shared" si="112"/>
        <v>0</v>
      </c>
      <c r="S349" s="705">
        <v>1</v>
      </c>
      <c r="T349" s="706">
        <f>(S350*T350)+(S351*T351)+(S352*T352)+(S353*T353)+(S354*T354)+(S355*T355)+(S356*T356)+(S357*T357)+(S358*T358)+(S359*T359)</f>
        <v>0</v>
      </c>
      <c r="U349" s="665">
        <f t="shared" ref="U349:U359" si="113">S349*T349*(1+MGKZ)*(1+Gewinn)*(1+Sicherheit)</f>
        <v>0</v>
      </c>
      <c r="V349" s="643">
        <f t="shared" ref="V349:V359" si="114">R349*Fertigung</f>
        <v>0</v>
      </c>
      <c r="W349" s="50">
        <f t="shared" ref="W349:W359" si="115">L349*$E$6+M349*$M$6+N349*$M$7+O349*$M$8+P349*$E$7+Q349*$M$9+U349+V349</f>
        <v>0</v>
      </c>
      <c r="X349" s="442"/>
      <c r="Y349" s="442"/>
      <c r="Z349" s="442"/>
      <c r="AA349" s="442"/>
      <c r="AB349" s="442"/>
      <c r="AC349" s="442"/>
      <c r="AD349" s="442"/>
      <c r="AE349" s="442"/>
      <c r="AF349" s="442"/>
      <c r="AG349" s="442"/>
      <c r="AH349" s="442"/>
      <c r="AI349" s="442"/>
      <c r="AJ349" s="442"/>
      <c r="AK349" s="442"/>
      <c r="AL349" s="442"/>
      <c r="AM349" s="442"/>
      <c r="AN349" s="442"/>
      <c r="AO349" s="442"/>
      <c r="AP349" s="442"/>
      <c r="AQ349" s="442"/>
      <c r="AR349" s="442"/>
      <c r="AS349" s="442"/>
      <c r="AT349" s="442"/>
      <c r="AU349" s="442"/>
      <c r="AV349" s="442"/>
      <c r="AW349" s="442"/>
      <c r="AX349" s="442"/>
      <c r="AY349" s="442"/>
      <c r="AZ349" s="442"/>
    </row>
    <row r="350" spans="2:52" ht="20.100000000000001" hidden="1" customHeight="1" outlineLevel="1">
      <c r="B350" s="433"/>
      <c r="C350" s="1002"/>
      <c r="D350" s="1003"/>
      <c r="E350" s="1003"/>
      <c r="F350" s="1004"/>
      <c r="G350" s="1005"/>
      <c r="H350" s="1006"/>
      <c r="I350" s="1006"/>
      <c r="J350" s="1006"/>
      <c r="K350" s="1007"/>
      <c r="L350" s="715"/>
      <c r="M350" s="715"/>
      <c r="N350" s="715"/>
      <c r="O350" s="715"/>
      <c r="P350" s="715"/>
      <c r="Q350" s="715"/>
      <c r="R350" s="715"/>
      <c r="S350" s="716"/>
      <c r="T350" s="717"/>
      <c r="U350" s="720">
        <f t="shared" si="113"/>
        <v>0</v>
      </c>
      <c r="V350" s="721">
        <f t="shared" si="114"/>
        <v>0</v>
      </c>
      <c r="W350" s="722">
        <f t="shared" si="115"/>
        <v>0</v>
      </c>
      <c r="X350" s="442"/>
      <c r="Y350" s="442"/>
      <c r="Z350" s="442"/>
      <c r="AA350" s="442"/>
      <c r="AB350" s="442"/>
      <c r="AC350" s="442"/>
      <c r="AD350" s="442"/>
      <c r="AE350" s="442"/>
      <c r="AF350" s="442"/>
      <c r="AG350" s="442"/>
      <c r="AH350" s="442"/>
      <c r="AI350" s="442"/>
      <c r="AJ350" s="442"/>
      <c r="AK350" s="442"/>
      <c r="AL350" s="442"/>
      <c r="AM350" s="442"/>
      <c r="AN350" s="442"/>
      <c r="AO350" s="442"/>
      <c r="AP350" s="442"/>
      <c r="AQ350" s="442"/>
      <c r="AR350" s="442"/>
      <c r="AS350" s="442"/>
      <c r="AT350" s="442"/>
      <c r="AU350" s="442"/>
      <c r="AV350" s="442"/>
      <c r="AW350" s="442"/>
      <c r="AX350" s="442"/>
      <c r="AY350" s="442"/>
      <c r="AZ350" s="442"/>
    </row>
    <row r="351" spans="2:52" ht="20.100000000000001" hidden="1" customHeight="1" outlineLevel="1">
      <c r="B351" s="434"/>
      <c r="C351" s="1002"/>
      <c r="D351" s="1003"/>
      <c r="E351" s="1003"/>
      <c r="F351" s="1004"/>
      <c r="G351" s="1005"/>
      <c r="H351" s="1006"/>
      <c r="I351" s="1006"/>
      <c r="J351" s="1006"/>
      <c r="K351" s="1007"/>
      <c r="L351" s="715"/>
      <c r="M351" s="715"/>
      <c r="N351" s="715"/>
      <c r="O351" s="715"/>
      <c r="P351" s="715"/>
      <c r="Q351" s="715"/>
      <c r="R351" s="715"/>
      <c r="S351" s="716"/>
      <c r="T351" s="717"/>
      <c r="U351" s="720">
        <f t="shared" si="113"/>
        <v>0</v>
      </c>
      <c r="V351" s="721">
        <f t="shared" si="114"/>
        <v>0</v>
      </c>
      <c r="W351" s="722">
        <f t="shared" si="115"/>
        <v>0</v>
      </c>
      <c r="X351" s="442"/>
      <c r="Y351" s="442"/>
      <c r="Z351" s="442"/>
      <c r="AA351" s="442"/>
      <c r="AB351" s="442"/>
      <c r="AC351" s="442"/>
      <c r="AD351" s="442"/>
      <c r="AE351" s="442"/>
      <c r="AF351" s="442"/>
      <c r="AG351" s="442"/>
      <c r="AH351" s="442"/>
      <c r="AI351" s="442"/>
      <c r="AJ351" s="442"/>
      <c r="AK351" s="442"/>
      <c r="AL351" s="442"/>
      <c r="AM351" s="442"/>
      <c r="AN351" s="442"/>
      <c r="AO351" s="442"/>
      <c r="AP351" s="442"/>
      <c r="AQ351" s="442"/>
      <c r="AR351" s="442"/>
      <c r="AS351" s="442"/>
      <c r="AT351" s="442"/>
      <c r="AU351" s="442"/>
      <c r="AV351" s="442"/>
      <c r="AW351" s="442"/>
      <c r="AX351" s="442"/>
      <c r="AY351" s="442"/>
      <c r="AZ351" s="442"/>
    </row>
    <row r="352" spans="2:52" ht="20.100000000000001" hidden="1" customHeight="1" outlineLevel="1">
      <c r="B352" s="434"/>
      <c r="C352" s="1002"/>
      <c r="D352" s="1003"/>
      <c r="E352" s="1003"/>
      <c r="F352" s="1004"/>
      <c r="G352" s="1005"/>
      <c r="H352" s="1006"/>
      <c r="I352" s="1006"/>
      <c r="J352" s="1006"/>
      <c r="K352" s="1007"/>
      <c r="L352" s="715"/>
      <c r="M352" s="715"/>
      <c r="N352" s="715"/>
      <c r="O352" s="715"/>
      <c r="P352" s="715"/>
      <c r="Q352" s="715"/>
      <c r="R352" s="715"/>
      <c r="S352" s="716"/>
      <c r="T352" s="717"/>
      <c r="U352" s="720">
        <f t="shared" si="113"/>
        <v>0</v>
      </c>
      <c r="V352" s="721">
        <f t="shared" si="114"/>
        <v>0</v>
      </c>
      <c r="W352" s="722">
        <f t="shared" si="115"/>
        <v>0</v>
      </c>
      <c r="X352" s="442"/>
      <c r="Y352" s="442"/>
      <c r="Z352" s="442"/>
      <c r="AA352" s="442"/>
      <c r="AB352" s="442"/>
      <c r="AC352" s="442"/>
      <c r="AD352" s="442"/>
      <c r="AE352" s="442"/>
      <c r="AF352" s="442"/>
      <c r="AG352" s="442"/>
      <c r="AH352" s="442"/>
      <c r="AI352" s="442"/>
      <c r="AJ352" s="442"/>
      <c r="AK352" s="442"/>
      <c r="AL352" s="442"/>
      <c r="AM352" s="442"/>
      <c r="AN352" s="442"/>
      <c r="AO352" s="442"/>
      <c r="AP352" s="442"/>
      <c r="AQ352" s="442"/>
      <c r="AR352" s="442"/>
      <c r="AS352" s="442"/>
      <c r="AT352" s="442"/>
      <c r="AU352" s="442"/>
      <c r="AV352" s="442"/>
      <c r="AW352" s="442"/>
      <c r="AX352" s="442"/>
      <c r="AY352" s="442"/>
      <c r="AZ352" s="442"/>
    </row>
    <row r="353" spans="2:52" ht="20.100000000000001" hidden="1" customHeight="1" outlineLevel="1">
      <c r="B353" s="434"/>
      <c r="C353" s="1002"/>
      <c r="D353" s="1003"/>
      <c r="E353" s="1003"/>
      <c r="F353" s="1004"/>
      <c r="G353" s="1005"/>
      <c r="H353" s="1006"/>
      <c r="I353" s="1006"/>
      <c r="J353" s="1006"/>
      <c r="K353" s="1007"/>
      <c r="L353" s="715"/>
      <c r="M353" s="715"/>
      <c r="N353" s="715"/>
      <c r="O353" s="715"/>
      <c r="P353" s="715"/>
      <c r="Q353" s="715"/>
      <c r="R353" s="715"/>
      <c r="S353" s="716"/>
      <c r="T353" s="717"/>
      <c r="U353" s="720">
        <f t="shared" si="113"/>
        <v>0</v>
      </c>
      <c r="V353" s="721">
        <f t="shared" si="114"/>
        <v>0</v>
      </c>
      <c r="W353" s="722">
        <f t="shared" si="115"/>
        <v>0</v>
      </c>
      <c r="X353" s="442"/>
      <c r="Y353" s="442"/>
      <c r="Z353" s="442"/>
      <c r="AA353" s="442"/>
      <c r="AB353" s="442"/>
      <c r="AC353" s="442"/>
      <c r="AD353" s="442"/>
      <c r="AE353" s="442"/>
      <c r="AF353" s="442"/>
      <c r="AG353" s="442"/>
      <c r="AH353" s="442"/>
      <c r="AI353" s="442"/>
      <c r="AJ353" s="442"/>
      <c r="AK353" s="442"/>
      <c r="AL353" s="442"/>
      <c r="AM353" s="442"/>
      <c r="AN353" s="442"/>
      <c r="AO353" s="442"/>
      <c r="AP353" s="442"/>
      <c r="AQ353" s="442"/>
      <c r="AR353" s="442"/>
      <c r="AS353" s="442"/>
      <c r="AT353" s="442"/>
      <c r="AU353" s="442"/>
      <c r="AV353" s="442"/>
      <c r="AW353" s="442"/>
      <c r="AX353" s="442"/>
      <c r="AY353" s="442"/>
      <c r="AZ353" s="442"/>
    </row>
    <row r="354" spans="2:52" ht="20.100000000000001" hidden="1" customHeight="1" outlineLevel="1">
      <c r="B354" s="434"/>
      <c r="C354" s="1002"/>
      <c r="D354" s="1003"/>
      <c r="E354" s="1003"/>
      <c r="F354" s="1004"/>
      <c r="G354" s="1005"/>
      <c r="H354" s="1006"/>
      <c r="I354" s="1006"/>
      <c r="J354" s="1006"/>
      <c r="K354" s="1007"/>
      <c r="L354" s="715"/>
      <c r="M354" s="715"/>
      <c r="N354" s="715"/>
      <c r="O354" s="715"/>
      <c r="P354" s="715"/>
      <c r="Q354" s="715"/>
      <c r="R354" s="715"/>
      <c r="S354" s="716"/>
      <c r="T354" s="717"/>
      <c r="U354" s="720">
        <f t="shared" si="113"/>
        <v>0</v>
      </c>
      <c r="V354" s="721">
        <f t="shared" si="114"/>
        <v>0</v>
      </c>
      <c r="W354" s="722">
        <f t="shared" si="115"/>
        <v>0</v>
      </c>
      <c r="X354" s="442"/>
      <c r="Y354" s="442"/>
      <c r="Z354" s="442"/>
      <c r="AA354" s="442"/>
      <c r="AB354" s="442"/>
      <c r="AC354" s="442"/>
      <c r="AD354" s="442"/>
      <c r="AE354" s="442"/>
      <c r="AF354" s="442"/>
      <c r="AG354" s="442"/>
      <c r="AH354" s="442"/>
      <c r="AI354" s="442"/>
      <c r="AJ354" s="442"/>
      <c r="AK354" s="442"/>
      <c r="AL354" s="442"/>
      <c r="AM354" s="442"/>
      <c r="AN354" s="442"/>
      <c r="AO354" s="442"/>
      <c r="AP354" s="442"/>
      <c r="AQ354" s="442"/>
      <c r="AR354" s="442"/>
      <c r="AS354" s="442"/>
      <c r="AT354" s="442"/>
      <c r="AU354" s="442"/>
      <c r="AV354" s="442"/>
      <c r="AW354" s="442"/>
      <c r="AX354" s="442"/>
      <c r="AY354" s="442"/>
      <c r="AZ354" s="442"/>
    </row>
    <row r="355" spans="2:52" ht="20.100000000000001" hidden="1" customHeight="1" outlineLevel="1">
      <c r="B355" s="434"/>
      <c r="C355" s="1002"/>
      <c r="D355" s="1003"/>
      <c r="E355" s="1003"/>
      <c r="F355" s="1004"/>
      <c r="G355" s="1005"/>
      <c r="H355" s="1006"/>
      <c r="I355" s="1006"/>
      <c r="J355" s="1006"/>
      <c r="K355" s="1007"/>
      <c r="L355" s="715"/>
      <c r="M355" s="715"/>
      <c r="N355" s="715"/>
      <c r="O355" s="715"/>
      <c r="P355" s="715"/>
      <c r="Q355" s="715"/>
      <c r="R355" s="715"/>
      <c r="S355" s="716"/>
      <c r="T355" s="717"/>
      <c r="U355" s="720">
        <f t="shared" si="113"/>
        <v>0</v>
      </c>
      <c r="V355" s="721">
        <f t="shared" si="114"/>
        <v>0</v>
      </c>
      <c r="W355" s="722">
        <f t="shared" si="115"/>
        <v>0</v>
      </c>
      <c r="X355" s="442"/>
      <c r="Y355" s="442"/>
      <c r="Z355" s="442"/>
      <c r="AA355" s="442"/>
      <c r="AB355" s="442"/>
      <c r="AC355" s="442"/>
      <c r="AD355" s="442"/>
      <c r="AE355" s="442"/>
      <c r="AF355" s="442"/>
      <c r="AG355" s="442"/>
      <c r="AH355" s="442"/>
      <c r="AI355" s="442"/>
      <c r="AJ355" s="442"/>
      <c r="AK355" s="442"/>
      <c r="AL355" s="442"/>
      <c r="AM355" s="442"/>
      <c r="AN355" s="442"/>
      <c r="AO355" s="442"/>
      <c r="AP355" s="442"/>
      <c r="AQ355" s="442"/>
      <c r="AR355" s="442"/>
      <c r="AS355" s="442"/>
      <c r="AT355" s="442"/>
      <c r="AU355" s="442"/>
      <c r="AV355" s="442"/>
      <c r="AW355" s="442"/>
      <c r="AX355" s="442"/>
      <c r="AY355" s="442"/>
      <c r="AZ355" s="442"/>
    </row>
    <row r="356" spans="2:52" ht="20.100000000000001" hidden="1" customHeight="1" outlineLevel="1">
      <c r="B356" s="434"/>
      <c r="C356" s="1002"/>
      <c r="D356" s="1003"/>
      <c r="E356" s="1003"/>
      <c r="F356" s="1004"/>
      <c r="G356" s="1005"/>
      <c r="H356" s="1006"/>
      <c r="I356" s="1006"/>
      <c r="J356" s="1006"/>
      <c r="K356" s="1007"/>
      <c r="L356" s="715"/>
      <c r="M356" s="715"/>
      <c r="N356" s="715"/>
      <c r="O356" s="715"/>
      <c r="P356" s="715"/>
      <c r="Q356" s="715"/>
      <c r="R356" s="715"/>
      <c r="S356" s="716"/>
      <c r="T356" s="717"/>
      <c r="U356" s="720">
        <f t="shared" si="113"/>
        <v>0</v>
      </c>
      <c r="V356" s="721">
        <f t="shared" si="114"/>
        <v>0</v>
      </c>
      <c r="W356" s="722">
        <f t="shared" si="115"/>
        <v>0</v>
      </c>
      <c r="X356" s="442"/>
      <c r="Y356" s="442"/>
      <c r="Z356" s="442"/>
      <c r="AA356" s="442"/>
      <c r="AB356" s="442"/>
      <c r="AC356" s="442"/>
      <c r="AD356" s="442"/>
      <c r="AE356" s="442"/>
      <c r="AF356" s="442"/>
      <c r="AG356" s="442"/>
      <c r="AH356" s="442"/>
      <c r="AI356" s="442"/>
      <c r="AJ356" s="442"/>
      <c r="AK356" s="442"/>
      <c r="AL356" s="442"/>
      <c r="AM356" s="442"/>
      <c r="AN356" s="442"/>
      <c r="AO356" s="442"/>
      <c r="AP356" s="442"/>
      <c r="AQ356" s="442"/>
      <c r="AR356" s="442"/>
      <c r="AS356" s="442"/>
      <c r="AT356" s="442"/>
      <c r="AU356" s="442"/>
      <c r="AV356" s="442"/>
      <c r="AW356" s="442"/>
      <c r="AX356" s="442"/>
      <c r="AY356" s="442"/>
      <c r="AZ356" s="442"/>
    </row>
    <row r="357" spans="2:52" ht="20.100000000000001" hidden="1" customHeight="1" outlineLevel="1">
      <c r="B357" s="434"/>
      <c r="C357" s="1002"/>
      <c r="D357" s="1003"/>
      <c r="E357" s="1003"/>
      <c r="F357" s="1004"/>
      <c r="G357" s="1005"/>
      <c r="H357" s="1006"/>
      <c r="I357" s="1006"/>
      <c r="J357" s="1006"/>
      <c r="K357" s="1007"/>
      <c r="L357" s="715"/>
      <c r="M357" s="715"/>
      <c r="N357" s="715"/>
      <c r="O357" s="715"/>
      <c r="P357" s="715"/>
      <c r="Q357" s="715"/>
      <c r="R357" s="715"/>
      <c r="S357" s="716"/>
      <c r="T357" s="717"/>
      <c r="U357" s="720">
        <f t="shared" si="113"/>
        <v>0</v>
      </c>
      <c r="V357" s="721">
        <f t="shared" si="114"/>
        <v>0</v>
      </c>
      <c r="W357" s="722">
        <f t="shared" si="115"/>
        <v>0</v>
      </c>
      <c r="X357" s="442"/>
      <c r="Y357" s="442"/>
      <c r="Z357" s="442"/>
      <c r="AA357" s="442"/>
      <c r="AB357" s="442"/>
      <c r="AC357" s="442"/>
      <c r="AD357" s="442"/>
      <c r="AE357" s="442"/>
      <c r="AF357" s="442"/>
      <c r="AG357" s="442"/>
      <c r="AH357" s="442"/>
      <c r="AI357" s="442"/>
      <c r="AJ357" s="442"/>
      <c r="AK357" s="442"/>
      <c r="AL357" s="442"/>
      <c r="AM357" s="442"/>
      <c r="AN357" s="442"/>
      <c r="AO357" s="442"/>
      <c r="AP357" s="442"/>
      <c r="AQ357" s="442"/>
      <c r="AR357" s="442"/>
      <c r="AS357" s="442"/>
      <c r="AT357" s="442"/>
      <c r="AU357" s="442"/>
      <c r="AV357" s="442"/>
      <c r="AW357" s="442"/>
      <c r="AX357" s="442"/>
      <c r="AY357" s="442"/>
      <c r="AZ357" s="442"/>
    </row>
    <row r="358" spans="2:52" ht="20.100000000000001" hidden="1" customHeight="1" outlineLevel="1">
      <c r="B358" s="434"/>
      <c r="C358" s="1002"/>
      <c r="D358" s="1003"/>
      <c r="E358" s="1003"/>
      <c r="F358" s="1004"/>
      <c r="G358" s="1005"/>
      <c r="H358" s="1006"/>
      <c r="I358" s="1006"/>
      <c r="J358" s="1006"/>
      <c r="K358" s="1007"/>
      <c r="L358" s="715"/>
      <c r="M358" s="715"/>
      <c r="N358" s="715"/>
      <c r="O358" s="715"/>
      <c r="P358" s="715"/>
      <c r="Q358" s="715"/>
      <c r="R358" s="715"/>
      <c r="S358" s="716"/>
      <c r="T358" s="717"/>
      <c r="U358" s="720">
        <f t="shared" si="113"/>
        <v>0</v>
      </c>
      <c r="V358" s="721">
        <f t="shared" si="114"/>
        <v>0</v>
      </c>
      <c r="W358" s="722">
        <f t="shared" si="115"/>
        <v>0</v>
      </c>
      <c r="X358" s="442"/>
      <c r="Y358" s="442"/>
      <c r="Z358" s="442"/>
      <c r="AA358" s="442"/>
      <c r="AB358" s="442"/>
      <c r="AC358" s="442"/>
      <c r="AD358" s="442"/>
      <c r="AE358" s="442"/>
      <c r="AF358" s="442"/>
      <c r="AG358" s="442"/>
      <c r="AH358" s="442"/>
      <c r="AI358" s="442"/>
      <c r="AJ358" s="442"/>
      <c r="AK358" s="442"/>
      <c r="AL358" s="442"/>
      <c r="AM358" s="442"/>
      <c r="AN358" s="442"/>
      <c r="AO358" s="442"/>
      <c r="AP358" s="442"/>
      <c r="AQ358" s="442"/>
      <c r="AR358" s="442"/>
      <c r="AS358" s="442"/>
      <c r="AT358" s="442"/>
      <c r="AU358" s="442"/>
      <c r="AV358" s="442"/>
      <c r="AW358" s="442"/>
      <c r="AX358" s="442"/>
      <c r="AY358" s="442"/>
      <c r="AZ358" s="442"/>
    </row>
    <row r="359" spans="2:52" ht="20.100000000000001" hidden="1" customHeight="1" outlineLevel="1">
      <c r="B359" s="434"/>
      <c r="C359" s="1002"/>
      <c r="D359" s="1003"/>
      <c r="E359" s="1003"/>
      <c r="F359" s="1004"/>
      <c r="G359" s="1005"/>
      <c r="H359" s="1006"/>
      <c r="I359" s="1006"/>
      <c r="J359" s="1006"/>
      <c r="K359" s="1007"/>
      <c r="L359" s="715"/>
      <c r="M359" s="715"/>
      <c r="N359" s="715"/>
      <c r="O359" s="715"/>
      <c r="P359" s="715"/>
      <c r="Q359" s="715"/>
      <c r="R359" s="715"/>
      <c r="S359" s="716"/>
      <c r="T359" s="717"/>
      <c r="U359" s="720">
        <f t="shared" si="113"/>
        <v>0</v>
      </c>
      <c r="V359" s="721">
        <f t="shared" si="114"/>
        <v>0</v>
      </c>
      <c r="W359" s="722">
        <f t="shared" si="115"/>
        <v>0</v>
      </c>
      <c r="X359" s="442"/>
      <c r="Y359" s="442"/>
      <c r="Z359" s="442"/>
      <c r="AA359" s="442"/>
      <c r="AB359" s="442"/>
      <c r="AC359" s="442"/>
      <c r="AD359" s="442"/>
      <c r="AE359" s="442"/>
      <c r="AF359" s="442"/>
      <c r="AG359" s="442"/>
      <c r="AH359" s="442"/>
      <c r="AI359" s="442"/>
      <c r="AJ359" s="442"/>
      <c r="AK359" s="442"/>
      <c r="AL359" s="442"/>
      <c r="AM359" s="442"/>
      <c r="AN359" s="442"/>
      <c r="AO359" s="442"/>
      <c r="AP359" s="442"/>
      <c r="AQ359" s="442"/>
      <c r="AR359" s="442"/>
      <c r="AS359" s="442"/>
      <c r="AT359" s="442"/>
      <c r="AU359" s="442"/>
      <c r="AV359" s="442"/>
      <c r="AW359" s="442"/>
      <c r="AX359" s="442"/>
      <c r="AY359" s="442"/>
      <c r="AZ359" s="442"/>
    </row>
    <row r="360" spans="2:52" s="19" customFormat="1" ht="9.9499999999999993" hidden="1" customHeight="1" outlineLevel="1">
      <c r="B360" s="435"/>
      <c r="C360" s="437"/>
      <c r="D360" s="437"/>
      <c r="E360" s="437"/>
      <c r="F360" s="437"/>
      <c r="G360" s="666"/>
      <c r="H360" s="666"/>
      <c r="I360" s="666"/>
      <c r="J360" s="666"/>
      <c r="K360" s="666"/>
      <c r="L360" s="438"/>
      <c r="M360" s="438"/>
      <c r="N360" s="438"/>
      <c r="O360" s="438"/>
      <c r="P360" s="438"/>
      <c r="Q360" s="438"/>
      <c r="R360" s="438"/>
      <c r="S360" s="438"/>
      <c r="T360" s="439"/>
      <c r="U360" s="439"/>
      <c r="V360" s="439"/>
      <c r="W360" s="667"/>
      <c r="X360" s="668"/>
      <c r="Y360" s="668"/>
      <c r="Z360" s="668"/>
      <c r="AA360" s="668"/>
      <c r="AB360" s="668"/>
      <c r="AC360" s="668"/>
      <c r="AD360" s="668"/>
      <c r="AE360" s="668"/>
      <c r="AF360" s="668"/>
      <c r="AG360" s="668"/>
      <c r="AH360" s="668"/>
      <c r="AI360" s="668"/>
      <c r="AJ360" s="668"/>
      <c r="AK360" s="668"/>
      <c r="AL360" s="668"/>
      <c r="AM360" s="668"/>
      <c r="AN360" s="668"/>
      <c r="AO360" s="668"/>
      <c r="AP360" s="668"/>
      <c r="AQ360" s="668"/>
      <c r="AR360" s="668"/>
      <c r="AS360" s="668"/>
      <c r="AT360" s="668"/>
      <c r="AU360" s="668"/>
      <c r="AV360" s="668"/>
      <c r="AW360" s="668"/>
      <c r="AX360" s="668"/>
      <c r="AY360" s="668"/>
      <c r="AZ360" s="668"/>
    </row>
    <row r="361" spans="2:52" ht="20.100000000000001" customHeight="1" collapsed="1">
      <c r="B361" s="32">
        <f>B349+1</f>
        <v>30</v>
      </c>
      <c r="C361" s="1013"/>
      <c r="D361" s="1014"/>
      <c r="E361" s="1014"/>
      <c r="F361" s="1015"/>
      <c r="G361" s="1016"/>
      <c r="H361" s="1017"/>
      <c r="I361" s="1017"/>
      <c r="J361" s="1017"/>
      <c r="K361" s="1018"/>
      <c r="L361" s="701">
        <f t="shared" ref="L361:R361" si="116">SUM(L362:L371)</f>
        <v>0</v>
      </c>
      <c r="M361" s="702">
        <f t="shared" si="116"/>
        <v>0</v>
      </c>
      <c r="N361" s="703">
        <f t="shared" si="116"/>
        <v>0</v>
      </c>
      <c r="O361" s="703">
        <f t="shared" si="116"/>
        <v>0</v>
      </c>
      <c r="P361" s="702">
        <f t="shared" si="116"/>
        <v>0</v>
      </c>
      <c r="Q361" s="704">
        <f t="shared" si="116"/>
        <v>0</v>
      </c>
      <c r="R361" s="701">
        <f t="shared" si="116"/>
        <v>0</v>
      </c>
      <c r="S361" s="705">
        <v>1</v>
      </c>
      <c r="T361" s="706">
        <f>(S362*T362)+(S363*T363)+(S364*T364)+(S365*T365)+(S366*T366)+(S367*T367)+(S368*T368)+(S369*T369)+(S370*T370)+(S371*T371)</f>
        <v>0</v>
      </c>
      <c r="U361" s="665">
        <f t="shared" ref="U361:U371" si="117">S361*T361*(1+MGKZ)*(1+Gewinn)*(1+Sicherheit)</f>
        <v>0</v>
      </c>
      <c r="V361" s="643">
        <f t="shared" ref="V361:V371" si="118">R361*Fertigung</f>
        <v>0</v>
      </c>
      <c r="W361" s="50">
        <f t="shared" ref="W361:W371" si="119">L361*$E$6+M361*$M$6+N361*$M$7+O361*$M$8+P361*$E$7+Q361*$M$9+U361+V361</f>
        <v>0</v>
      </c>
      <c r="X361" s="442"/>
      <c r="Y361" s="442"/>
      <c r="Z361" s="442"/>
      <c r="AA361" s="442"/>
      <c r="AB361" s="442"/>
      <c r="AC361" s="442"/>
      <c r="AD361" s="442"/>
      <c r="AE361" s="442"/>
      <c r="AF361" s="442"/>
      <c r="AG361" s="442"/>
      <c r="AH361" s="442"/>
      <c r="AI361" s="442"/>
      <c r="AJ361" s="442"/>
      <c r="AK361" s="442"/>
      <c r="AL361" s="442"/>
      <c r="AM361" s="442"/>
      <c r="AN361" s="442"/>
      <c r="AO361" s="442"/>
      <c r="AP361" s="442"/>
      <c r="AQ361" s="442"/>
      <c r="AR361" s="442"/>
      <c r="AS361" s="442"/>
      <c r="AT361" s="442"/>
      <c r="AU361" s="442"/>
      <c r="AV361" s="442"/>
      <c r="AW361" s="442"/>
      <c r="AX361" s="442"/>
      <c r="AY361" s="442"/>
      <c r="AZ361" s="442"/>
    </row>
    <row r="362" spans="2:52" ht="20.100000000000001" hidden="1" customHeight="1" outlineLevel="1">
      <c r="B362" s="433"/>
      <c r="C362" s="1002"/>
      <c r="D362" s="1003"/>
      <c r="E362" s="1003"/>
      <c r="F362" s="1004"/>
      <c r="G362" s="1005"/>
      <c r="H362" s="1006"/>
      <c r="I362" s="1006"/>
      <c r="J362" s="1006"/>
      <c r="K362" s="1007"/>
      <c r="L362" s="715"/>
      <c r="M362" s="715"/>
      <c r="N362" s="715"/>
      <c r="O362" s="715"/>
      <c r="P362" s="715"/>
      <c r="Q362" s="715"/>
      <c r="R362" s="715"/>
      <c r="S362" s="716"/>
      <c r="T362" s="717"/>
      <c r="U362" s="720">
        <f t="shared" si="117"/>
        <v>0</v>
      </c>
      <c r="V362" s="721">
        <f t="shared" si="118"/>
        <v>0</v>
      </c>
      <c r="W362" s="722">
        <f t="shared" si="119"/>
        <v>0</v>
      </c>
      <c r="X362" s="442"/>
      <c r="Y362" s="442"/>
      <c r="Z362" s="442"/>
      <c r="AA362" s="442"/>
      <c r="AB362" s="442"/>
      <c r="AC362" s="442"/>
      <c r="AD362" s="442"/>
      <c r="AE362" s="442"/>
      <c r="AF362" s="442"/>
      <c r="AG362" s="442"/>
      <c r="AH362" s="442"/>
      <c r="AI362" s="442"/>
      <c r="AJ362" s="442"/>
      <c r="AK362" s="442"/>
      <c r="AL362" s="442"/>
      <c r="AM362" s="442"/>
      <c r="AN362" s="442"/>
      <c r="AO362" s="442"/>
      <c r="AP362" s="442"/>
      <c r="AQ362" s="442"/>
      <c r="AR362" s="442"/>
      <c r="AS362" s="442"/>
      <c r="AT362" s="442"/>
      <c r="AU362" s="442"/>
      <c r="AV362" s="442"/>
      <c r="AW362" s="442"/>
      <c r="AX362" s="442"/>
      <c r="AY362" s="442"/>
      <c r="AZ362" s="442"/>
    </row>
    <row r="363" spans="2:52" ht="20.100000000000001" hidden="1" customHeight="1" outlineLevel="1">
      <c r="B363" s="434"/>
      <c r="C363" s="1002"/>
      <c r="D363" s="1003"/>
      <c r="E363" s="1003"/>
      <c r="F363" s="1004"/>
      <c r="G363" s="1005"/>
      <c r="H363" s="1006"/>
      <c r="I363" s="1006"/>
      <c r="J363" s="1006"/>
      <c r="K363" s="1007"/>
      <c r="L363" s="715"/>
      <c r="M363" s="715"/>
      <c r="N363" s="715"/>
      <c r="O363" s="715"/>
      <c r="P363" s="715"/>
      <c r="Q363" s="715"/>
      <c r="R363" s="715"/>
      <c r="S363" s="716"/>
      <c r="T363" s="717"/>
      <c r="U363" s="720">
        <f t="shared" si="117"/>
        <v>0</v>
      </c>
      <c r="V363" s="721">
        <f t="shared" si="118"/>
        <v>0</v>
      </c>
      <c r="W363" s="722">
        <f t="shared" si="119"/>
        <v>0</v>
      </c>
      <c r="X363" s="442"/>
      <c r="Y363" s="442"/>
      <c r="Z363" s="442"/>
      <c r="AA363" s="442"/>
      <c r="AB363" s="442"/>
      <c r="AC363" s="442"/>
      <c r="AD363" s="442"/>
      <c r="AE363" s="442"/>
      <c r="AF363" s="442"/>
      <c r="AG363" s="442"/>
      <c r="AH363" s="442"/>
      <c r="AI363" s="442"/>
      <c r="AJ363" s="442"/>
      <c r="AK363" s="442"/>
      <c r="AL363" s="442"/>
      <c r="AM363" s="442"/>
      <c r="AN363" s="442"/>
      <c r="AO363" s="442"/>
      <c r="AP363" s="442"/>
      <c r="AQ363" s="442"/>
      <c r="AR363" s="442"/>
      <c r="AS363" s="442"/>
      <c r="AT363" s="442"/>
      <c r="AU363" s="442"/>
      <c r="AV363" s="442"/>
      <c r="AW363" s="442"/>
      <c r="AX363" s="442"/>
      <c r="AY363" s="442"/>
      <c r="AZ363" s="442"/>
    </row>
    <row r="364" spans="2:52" ht="20.100000000000001" hidden="1" customHeight="1" outlineLevel="1">
      <c r="B364" s="434"/>
      <c r="C364" s="1002"/>
      <c r="D364" s="1003"/>
      <c r="E364" s="1003"/>
      <c r="F364" s="1004"/>
      <c r="G364" s="1005"/>
      <c r="H364" s="1006"/>
      <c r="I364" s="1006"/>
      <c r="J364" s="1006"/>
      <c r="K364" s="1007"/>
      <c r="L364" s="715"/>
      <c r="M364" s="715"/>
      <c r="N364" s="715"/>
      <c r="O364" s="715"/>
      <c r="P364" s="715"/>
      <c r="Q364" s="715"/>
      <c r="R364" s="715"/>
      <c r="S364" s="716"/>
      <c r="T364" s="717"/>
      <c r="U364" s="720">
        <f t="shared" si="117"/>
        <v>0</v>
      </c>
      <c r="V364" s="721">
        <f t="shared" si="118"/>
        <v>0</v>
      </c>
      <c r="W364" s="722">
        <f t="shared" si="119"/>
        <v>0</v>
      </c>
      <c r="X364" s="442"/>
      <c r="Y364" s="442"/>
      <c r="Z364" s="442"/>
      <c r="AA364" s="442"/>
      <c r="AB364" s="442"/>
      <c r="AC364" s="442"/>
      <c r="AD364" s="442"/>
      <c r="AE364" s="442"/>
      <c r="AF364" s="442"/>
      <c r="AG364" s="442"/>
      <c r="AH364" s="442"/>
      <c r="AI364" s="442"/>
      <c r="AJ364" s="442"/>
      <c r="AK364" s="442"/>
      <c r="AL364" s="442"/>
      <c r="AM364" s="442"/>
      <c r="AN364" s="442"/>
      <c r="AO364" s="442"/>
      <c r="AP364" s="442"/>
      <c r="AQ364" s="442"/>
      <c r="AR364" s="442"/>
      <c r="AS364" s="442"/>
      <c r="AT364" s="442"/>
      <c r="AU364" s="442"/>
      <c r="AV364" s="442"/>
      <c r="AW364" s="442"/>
      <c r="AX364" s="442"/>
      <c r="AY364" s="442"/>
      <c r="AZ364" s="442"/>
    </row>
    <row r="365" spans="2:52" ht="20.100000000000001" hidden="1" customHeight="1" outlineLevel="1">
      <c r="B365" s="434"/>
      <c r="C365" s="1002"/>
      <c r="D365" s="1003"/>
      <c r="E365" s="1003"/>
      <c r="F365" s="1004"/>
      <c r="G365" s="1005"/>
      <c r="H365" s="1006"/>
      <c r="I365" s="1006"/>
      <c r="J365" s="1006"/>
      <c r="K365" s="1007"/>
      <c r="L365" s="715"/>
      <c r="M365" s="715"/>
      <c r="N365" s="715"/>
      <c r="O365" s="715"/>
      <c r="P365" s="715"/>
      <c r="Q365" s="715"/>
      <c r="R365" s="715"/>
      <c r="S365" s="716"/>
      <c r="T365" s="717"/>
      <c r="U365" s="720">
        <f t="shared" si="117"/>
        <v>0</v>
      </c>
      <c r="V365" s="721">
        <f t="shared" si="118"/>
        <v>0</v>
      </c>
      <c r="W365" s="722">
        <f t="shared" si="119"/>
        <v>0</v>
      </c>
      <c r="X365" s="442"/>
      <c r="Y365" s="442"/>
      <c r="Z365" s="442"/>
      <c r="AA365" s="442"/>
      <c r="AB365" s="442"/>
      <c r="AC365" s="442"/>
      <c r="AD365" s="442"/>
      <c r="AE365" s="442"/>
      <c r="AF365" s="442"/>
      <c r="AG365" s="442"/>
      <c r="AH365" s="442"/>
      <c r="AI365" s="442"/>
      <c r="AJ365" s="442"/>
      <c r="AK365" s="442"/>
      <c r="AL365" s="442"/>
      <c r="AM365" s="442"/>
      <c r="AN365" s="442"/>
      <c r="AO365" s="442"/>
      <c r="AP365" s="442"/>
      <c r="AQ365" s="442"/>
      <c r="AR365" s="442"/>
      <c r="AS365" s="442"/>
      <c r="AT365" s="442"/>
      <c r="AU365" s="442"/>
      <c r="AV365" s="442"/>
      <c r="AW365" s="442"/>
      <c r="AX365" s="442"/>
      <c r="AY365" s="442"/>
      <c r="AZ365" s="442"/>
    </row>
    <row r="366" spans="2:52" ht="20.100000000000001" hidden="1" customHeight="1" outlineLevel="1">
      <c r="B366" s="434"/>
      <c r="C366" s="1002"/>
      <c r="D366" s="1003"/>
      <c r="E366" s="1003"/>
      <c r="F366" s="1004"/>
      <c r="G366" s="1005"/>
      <c r="H366" s="1006"/>
      <c r="I366" s="1006"/>
      <c r="J366" s="1006"/>
      <c r="K366" s="1007"/>
      <c r="L366" s="715"/>
      <c r="M366" s="715"/>
      <c r="N366" s="715"/>
      <c r="O366" s="715"/>
      <c r="P366" s="715"/>
      <c r="Q366" s="715"/>
      <c r="R366" s="715"/>
      <c r="S366" s="716"/>
      <c r="T366" s="717"/>
      <c r="U366" s="720">
        <f t="shared" si="117"/>
        <v>0</v>
      </c>
      <c r="V366" s="721">
        <f t="shared" si="118"/>
        <v>0</v>
      </c>
      <c r="W366" s="722">
        <f t="shared" si="119"/>
        <v>0</v>
      </c>
      <c r="X366" s="442"/>
      <c r="Y366" s="442"/>
      <c r="Z366" s="442"/>
      <c r="AA366" s="442"/>
      <c r="AB366" s="442"/>
      <c r="AC366" s="442"/>
      <c r="AD366" s="442"/>
      <c r="AE366" s="442"/>
      <c r="AF366" s="442"/>
      <c r="AG366" s="442"/>
      <c r="AH366" s="442"/>
      <c r="AI366" s="442"/>
      <c r="AJ366" s="442"/>
      <c r="AK366" s="442"/>
      <c r="AL366" s="442"/>
      <c r="AM366" s="442"/>
      <c r="AN366" s="442"/>
      <c r="AO366" s="442"/>
      <c r="AP366" s="442"/>
      <c r="AQ366" s="442"/>
      <c r="AR366" s="442"/>
      <c r="AS366" s="442"/>
      <c r="AT366" s="442"/>
      <c r="AU366" s="442"/>
      <c r="AV366" s="442"/>
      <c r="AW366" s="442"/>
      <c r="AX366" s="442"/>
      <c r="AY366" s="442"/>
      <c r="AZ366" s="442"/>
    </row>
    <row r="367" spans="2:52" ht="20.100000000000001" hidden="1" customHeight="1" outlineLevel="1">
      <c r="B367" s="434"/>
      <c r="C367" s="1002"/>
      <c r="D367" s="1003"/>
      <c r="E367" s="1003"/>
      <c r="F367" s="1004"/>
      <c r="G367" s="1005"/>
      <c r="H367" s="1006"/>
      <c r="I367" s="1006"/>
      <c r="J367" s="1006"/>
      <c r="K367" s="1007"/>
      <c r="L367" s="715"/>
      <c r="M367" s="715"/>
      <c r="N367" s="715"/>
      <c r="O367" s="715"/>
      <c r="P367" s="715"/>
      <c r="Q367" s="715"/>
      <c r="R367" s="715"/>
      <c r="S367" s="716"/>
      <c r="T367" s="717"/>
      <c r="U367" s="720">
        <f t="shared" si="117"/>
        <v>0</v>
      </c>
      <c r="V367" s="721">
        <f t="shared" si="118"/>
        <v>0</v>
      </c>
      <c r="W367" s="722">
        <f t="shared" si="119"/>
        <v>0</v>
      </c>
      <c r="X367" s="442"/>
      <c r="Y367" s="442"/>
      <c r="Z367" s="442"/>
      <c r="AA367" s="442"/>
      <c r="AB367" s="442"/>
      <c r="AC367" s="442"/>
      <c r="AD367" s="442"/>
      <c r="AE367" s="442"/>
      <c r="AF367" s="442"/>
      <c r="AG367" s="442"/>
      <c r="AH367" s="442"/>
      <c r="AI367" s="442"/>
      <c r="AJ367" s="442"/>
      <c r="AK367" s="442"/>
      <c r="AL367" s="442"/>
      <c r="AM367" s="442"/>
      <c r="AN367" s="442"/>
      <c r="AO367" s="442"/>
      <c r="AP367" s="442"/>
      <c r="AQ367" s="442"/>
      <c r="AR367" s="442"/>
      <c r="AS367" s="442"/>
      <c r="AT367" s="442"/>
      <c r="AU367" s="442"/>
      <c r="AV367" s="442"/>
      <c r="AW367" s="442"/>
      <c r="AX367" s="442"/>
      <c r="AY367" s="442"/>
      <c r="AZ367" s="442"/>
    </row>
    <row r="368" spans="2:52" ht="20.100000000000001" hidden="1" customHeight="1" outlineLevel="1">
      <c r="B368" s="434"/>
      <c r="C368" s="1002"/>
      <c r="D368" s="1003"/>
      <c r="E368" s="1003"/>
      <c r="F368" s="1004"/>
      <c r="G368" s="1005"/>
      <c r="H368" s="1006"/>
      <c r="I368" s="1006"/>
      <c r="J368" s="1006"/>
      <c r="K368" s="1007"/>
      <c r="L368" s="715"/>
      <c r="M368" s="715"/>
      <c r="N368" s="715"/>
      <c r="O368" s="715"/>
      <c r="P368" s="715"/>
      <c r="Q368" s="715"/>
      <c r="R368" s="715"/>
      <c r="S368" s="716"/>
      <c r="T368" s="717"/>
      <c r="U368" s="720">
        <f t="shared" si="117"/>
        <v>0</v>
      </c>
      <c r="V368" s="721">
        <f t="shared" si="118"/>
        <v>0</v>
      </c>
      <c r="W368" s="722">
        <f t="shared" si="119"/>
        <v>0</v>
      </c>
      <c r="X368" s="442"/>
      <c r="Y368" s="442"/>
      <c r="Z368" s="442"/>
      <c r="AA368" s="442"/>
      <c r="AB368" s="442"/>
      <c r="AC368" s="442"/>
      <c r="AD368" s="442"/>
      <c r="AE368" s="442"/>
      <c r="AF368" s="442"/>
      <c r="AG368" s="442"/>
      <c r="AH368" s="442"/>
      <c r="AI368" s="442"/>
      <c r="AJ368" s="442"/>
      <c r="AK368" s="442"/>
      <c r="AL368" s="442"/>
      <c r="AM368" s="442"/>
      <c r="AN368" s="442"/>
      <c r="AO368" s="442"/>
      <c r="AP368" s="442"/>
      <c r="AQ368" s="442"/>
      <c r="AR368" s="442"/>
      <c r="AS368" s="442"/>
      <c r="AT368" s="442"/>
      <c r="AU368" s="442"/>
      <c r="AV368" s="442"/>
      <c r="AW368" s="442"/>
      <c r="AX368" s="442"/>
      <c r="AY368" s="442"/>
      <c r="AZ368" s="442"/>
    </row>
    <row r="369" spans="2:52" ht="20.100000000000001" hidden="1" customHeight="1" outlineLevel="1">
      <c r="B369" s="434"/>
      <c r="C369" s="1002"/>
      <c r="D369" s="1003"/>
      <c r="E369" s="1003"/>
      <c r="F369" s="1004"/>
      <c r="G369" s="1005"/>
      <c r="H369" s="1006"/>
      <c r="I369" s="1006"/>
      <c r="J369" s="1006"/>
      <c r="K369" s="1007"/>
      <c r="L369" s="715"/>
      <c r="M369" s="715"/>
      <c r="N369" s="715"/>
      <c r="O369" s="715"/>
      <c r="P369" s="715"/>
      <c r="Q369" s="715"/>
      <c r="R369" s="715"/>
      <c r="S369" s="716"/>
      <c r="T369" s="717"/>
      <c r="U369" s="720">
        <f t="shared" si="117"/>
        <v>0</v>
      </c>
      <c r="V369" s="721">
        <f t="shared" si="118"/>
        <v>0</v>
      </c>
      <c r="W369" s="722">
        <f t="shared" si="119"/>
        <v>0</v>
      </c>
      <c r="X369" s="442"/>
      <c r="Y369" s="442"/>
      <c r="Z369" s="442"/>
      <c r="AA369" s="442"/>
      <c r="AB369" s="442"/>
      <c r="AC369" s="442"/>
      <c r="AD369" s="442"/>
      <c r="AE369" s="442"/>
      <c r="AF369" s="442"/>
      <c r="AG369" s="442"/>
      <c r="AH369" s="442"/>
      <c r="AI369" s="442"/>
      <c r="AJ369" s="442"/>
      <c r="AK369" s="442"/>
      <c r="AL369" s="442"/>
      <c r="AM369" s="442"/>
      <c r="AN369" s="442"/>
      <c r="AO369" s="442"/>
      <c r="AP369" s="442"/>
      <c r="AQ369" s="442"/>
      <c r="AR369" s="442"/>
      <c r="AS369" s="442"/>
      <c r="AT369" s="442"/>
      <c r="AU369" s="442"/>
      <c r="AV369" s="442"/>
      <c r="AW369" s="442"/>
      <c r="AX369" s="442"/>
      <c r="AY369" s="442"/>
      <c r="AZ369" s="442"/>
    </row>
    <row r="370" spans="2:52" ht="20.100000000000001" hidden="1" customHeight="1" outlineLevel="1">
      <c r="B370" s="434"/>
      <c r="C370" s="1002"/>
      <c r="D370" s="1003"/>
      <c r="E370" s="1003"/>
      <c r="F370" s="1004"/>
      <c r="G370" s="1005"/>
      <c r="H370" s="1006"/>
      <c r="I370" s="1006"/>
      <c r="J370" s="1006"/>
      <c r="K370" s="1007"/>
      <c r="L370" s="715"/>
      <c r="M370" s="715"/>
      <c r="N370" s="715"/>
      <c r="O370" s="715"/>
      <c r="P370" s="715"/>
      <c r="Q370" s="715"/>
      <c r="R370" s="715"/>
      <c r="S370" s="716"/>
      <c r="T370" s="717"/>
      <c r="U370" s="720">
        <f t="shared" si="117"/>
        <v>0</v>
      </c>
      <c r="V370" s="721">
        <f t="shared" si="118"/>
        <v>0</v>
      </c>
      <c r="W370" s="722">
        <f t="shared" si="119"/>
        <v>0</v>
      </c>
      <c r="X370" s="442"/>
      <c r="Y370" s="442"/>
      <c r="Z370" s="442"/>
      <c r="AA370" s="442"/>
      <c r="AB370" s="442"/>
      <c r="AC370" s="442"/>
      <c r="AD370" s="442"/>
      <c r="AE370" s="442"/>
      <c r="AF370" s="442"/>
      <c r="AG370" s="442"/>
      <c r="AH370" s="442"/>
      <c r="AI370" s="442"/>
      <c r="AJ370" s="442"/>
      <c r="AK370" s="442"/>
      <c r="AL370" s="442"/>
      <c r="AM370" s="442"/>
      <c r="AN370" s="442"/>
      <c r="AO370" s="442"/>
      <c r="AP370" s="442"/>
      <c r="AQ370" s="442"/>
      <c r="AR370" s="442"/>
      <c r="AS370" s="442"/>
      <c r="AT370" s="442"/>
      <c r="AU370" s="442"/>
      <c r="AV370" s="442"/>
      <c r="AW370" s="442"/>
      <c r="AX370" s="442"/>
      <c r="AY370" s="442"/>
      <c r="AZ370" s="442"/>
    </row>
    <row r="371" spans="2:52" ht="20.100000000000001" hidden="1" customHeight="1" outlineLevel="1">
      <c r="B371" s="434"/>
      <c r="C371" s="1002"/>
      <c r="D371" s="1003"/>
      <c r="E371" s="1003"/>
      <c r="F371" s="1004"/>
      <c r="G371" s="1005"/>
      <c r="H371" s="1006"/>
      <c r="I371" s="1006"/>
      <c r="J371" s="1006"/>
      <c r="K371" s="1007"/>
      <c r="L371" s="715"/>
      <c r="M371" s="715"/>
      <c r="N371" s="715"/>
      <c r="O371" s="715"/>
      <c r="P371" s="715"/>
      <c r="Q371" s="715"/>
      <c r="R371" s="715"/>
      <c r="S371" s="716"/>
      <c r="T371" s="717"/>
      <c r="U371" s="720">
        <f t="shared" si="117"/>
        <v>0</v>
      </c>
      <c r="V371" s="721">
        <f t="shared" si="118"/>
        <v>0</v>
      </c>
      <c r="W371" s="722">
        <f t="shared" si="119"/>
        <v>0</v>
      </c>
      <c r="X371" s="442"/>
      <c r="Y371" s="442"/>
      <c r="Z371" s="442"/>
      <c r="AA371" s="442"/>
      <c r="AB371" s="442"/>
      <c r="AC371" s="442"/>
      <c r="AD371" s="442"/>
      <c r="AE371" s="442"/>
      <c r="AF371" s="442"/>
      <c r="AG371" s="442"/>
      <c r="AH371" s="442"/>
      <c r="AI371" s="442"/>
      <c r="AJ371" s="442"/>
      <c r="AK371" s="442"/>
      <c r="AL371" s="442"/>
      <c r="AM371" s="442"/>
      <c r="AN371" s="442"/>
      <c r="AO371" s="442"/>
      <c r="AP371" s="442"/>
      <c r="AQ371" s="442"/>
      <c r="AR371" s="442"/>
      <c r="AS371" s="442"/>
      <c r="AT371" s="442"/>
      <c r="AU371" s="442"/>
      <c r="AV371" s="442"/>
      <c r="AW371" s="442"/>
      <c r="AX371" s="442"/>
      <c r="AY371" s="442"/>
      <c r="AZ371" s="442"/>
    </row>
    <row r="372" spans="2:52" ht="9.9499999999999993" hidden="1" customHeight="1" outlineLevel="1">
      <c r="B372" s="435"/>
      <c r="C372" s="437"/>
      <c r="D372" s="437"/>
      <c r="E372" s="437"/>
      <c r="F372" s="437"/>
      <c r="G372" s="436"/>
      <c r="H372" s="436"/>
      <c r="I372" s="436"/>
      <c r="J372" s="436"/>
      <c r="K372" s="436"/>
      <c r="L372" s="438"/>
      <c r="M372" s="438"/>
      <c r="N372" s="438"/>
      <c r="O372" s="438"/>
      <c r="P372" s="438"/>
      <c r="Q372" s="438"/>
      <c r="R372" s="438"/>
      <c r="S372" s="438"/>
      <c r="T372" s="439"/>
      <c r="U372" s="432"/>
      <c r="V372" s="432"/>
      <c r="W372" s="431"/>
      <c r="X372" s="442"/>
      <c r="Y372" s="442"/>
      <c r="Z372" s="442"/>
      <c r="AA372" s="442"/>
      <c r="AB372" s="442"/>
      <c r="AC372" s="442"/>
      <c r="AD372" s="442"/>
      <c r="AE372" s="442"/>
      <c r="AF372" s="442"/>
      <c r="AG372" s="442"/>
      <c r="AH372" s="442"/>
      <c r="AI372" s="442"/>
      <c r="AJ372" s="442"/>
      <c r="AK372" s="442"/>
      <c r="AL372" s="442"/>
      <c r="AM372" s="442"/>
      <c r="AN372" s="442"/>
      <c r="AO372" s="442"/>
      <c r="AP372" s="442"/>
      <c r="AQ372" s="442"/>
      <c r="AR372" s="442"/>
      <c r="AS372" s="442"/>
      <c r="AT372" s="442"/>
      <c r="AU372" s="442"/>
      <c r="AV372" s="442"/>
      <c r="AW372" s="442"/>
      <c r="AX372" s="442"/>
      <c r="AY372" s="442"/>
      <c r="AZ372" s="442"/>
    </row>
    <row r="373" spans="2:52" ht="3" customHeight="1" collapsed="1" thickBot="1">
      <c r="B373" s="503"/>
      <c r="C373" s="1008"/>
      <c r="D373" s="1009"/>
      <c r="E373" s="1009"/>
      <c r="F373" s="1010"/>
      <c r="G373" s="1011"/>
      <c r="H373" s="1012"/>
      <c r="I373" s="1012"/>
      <c r="J373" s="523"/>
      <c r="K373" s="498"/>
      <c r="L373" s="499"/>
      <c r="M373" s="499"/>
      <c r="N373" s="499"/>
      <c r="O373" s="499"/>
      <c r="P373" s="499"/>
      <c r="Q373" s="499"/>
      <c r="R373" s="499"/>
      <c r="S373" s="49"/>
      <c r="T373" s="500"/>
      <c r="U373" s="501"/>
      <c r="V373" s="501"/>
      <c r="W373" s="502"/>
      <c r="X373" s="442"/>
      <c r="Y373" s="442"/>
      <c r="Z373" s="442"/>
      <c r="AA373" s="442"/>
      <c r="AB373" s="442"/>
      <c r="AC373" s="442"/>
      <c r="AD373" s="442"/>
      <c r="AE373" s="442"/>
      <c r="AF373" s="442"/>
      <c r="AG373" s="442"/>
      <c r="AH373" s="442"/>
      <c r="AI373" s="442"/>
      <c r="AJ373" s="442"/>
      <c r="AK373" s="442"/>
      <c r="AL373" s="442"/>
      <c r="AM373" s="442"/>
      <c r="AN373" s="442"/>
      <c r="AO373" s="442"/>
      <c r="AP373" s="442"/>
      <c r="AQ373" s="442"/>
      <c r="AR373" s="442"/>
      <c r="AS373" s="442"/>
      <c r="AT373" s="442"/>
      <c r="AU373" s="442"/>
      <c r="AV373" s="442"/>
      <c r="AW373" s="442"/>
      <c r="AX373" s="442"/>
      <c r="AY373" s="442"/>
      <c r="AZ373" s="442"/>
    </row>
    <row r="374" spans="2:52" ht="13.5" customHeight="1">
      <c r="F374" s="3"/>
      <c r="G374" s="3"/>
      <c r="H374" s="3"/>
      <c r="I374" s="3"/>
      <c r="J374" s="3"/>
      <c r="K374" s="4"/>
      <c r="L374" s="10"/>
      <c r="M374" s="10"/>
      <c r="N374" s="10"/>
      <c r="O374" s="10"/>
      <c r="P374" s="10"/>
      <c r="Q374" s="10"/>
      <c r="R374" s="10"/>
      <c r="S374" s="10"/>
      <c r="V374" s="10"/>
      <c r="W374" s="16"/>
      <c r="X374" s="442"/>
      <c r="Y374" s="442"/>
      <c r="Z374" s="442"/>
      <c r="AA374" s="442"/>
      <c r="AB374" s="442"/>
      <c r="AC374" s="442"/>
      <c r="AD374" s="442"/>
      <c r="AE374" s="442"/>
      <c r="AF374" s="442"/>
      <c r="AG374" s="442"/>
      <c r="AH374" s="442"/>
      <c r="AI374" s="442"/>
      <c r="AJ374" s="442"/>
      <c r="AK374" s="442"/>
      <c r="AL374" s="442"/>
      <c r="AM374" s="442"/>
      <c r="AN374" s="442"/>
      <c r="AO374" s="442"/>
      <c r="AP374" s="442"/>
      <c r="AQ374" s="442"/>
      <c r="AR374" s="442"/>
      <c r="AS374" s="442"/>
      <c r="AT374" s="442"/>
      <c r="AU374" s="442"/>
      <c r="AV374" s="442"/>
      <c r="AW374" s="442"/>
      <c r="AX374" s="442"/>
      <c r="AY374" s="442"/>
      <c r="AZ374" s="442"/>
    </row>
    <row r="375" spans="2:52">
      <c r="X375" s="442"/>
      <c r="Y375" s="442"/>
      <c r="Z375" s="442"/>
      <c r="AA375" s="442"/>
      <c r="AB375" s="442"/>
      <c r="AC375" s="442"/>
      <c r="AD375" s="442"/>
      <c r="AE375" s="442"/>
      <c r="AF375" s="442"/>
      <c r="AG375" s="442"/>
      <c r="AH375" s="442"/>
      <c r="AI375" s="442"/>
      <c r="AJ375" s="442"/>
      <c r="AK375" s="442"/>
      <c r="AL375" s="442"/>
      <c r="AM375" s="442"/>
      <c r="AN375" s="442"/>
      <c r="AO375" s="442"/>
      <c r="AP375" s="442"/>
      <c r="AQ375" s="442"/>
      <c r="AR375" s="442"/>
      <c r="AS375" s="442"/>
      <c r="AT375" s="442"/>
      <c r="AU375" s="442"/>
      <c r="AV375" s="442"/>
      <c r="AW375" s="442"/>
      <c r="AX375" s="442"/>
      <c r="AY375" s="442"/>
      <c r="AZ375" s="442"/>
    </row>
    <row r="376" spans="2:52">
      <c r="X376" s="442"/>
      <c r="Y376" s="442"/>
      <c r="Z376" s="442"/>
      <c r="AA376" s="442"/>
      <c r="AB376" s="442"/>
      <c r="AC376" s="442"/>
      <c r="AD376" s="442"/>
      <c r="AE376" s="442"/>
      <c r="AF376" s="442"/>
      <c r="AG376" s="442"/>
      <c r="AH376" s="442"/>
      <c r="AI376" s="442"/>
      <c r="AJ376" s="442"/>
      <c r="AK376" s="442"/>
      <c r="AL376" s="442"/>
      <c r="AM376" s="442"/>
      <c r="AN376" s="442"/>
      <c r="AO376" s="442"/>
      <c r="AP376" s="442"/>
      <c r="AQ376" s="442"/>
      <c r="AR376" s="442"/>
      <c r="AS376" s="442"/>
      <c r="AT376" s="442"/>
      <c r="AU376" s="442"/>
      <c r="AV376" s="442"/>
      <c r="AW376" s="442"/>
      <c r="AX376" s="442"/>
      <c r="AY376" s="442"/>
      <c r="AZ376" s="442"/>
    </row>
    <row r="377" spans="2:52">
      <c r="X377" s="442"/>
      <c r="Y377" s="442"/>
      <c r="Z377" s="442"/>
      <c r="AA377" s="442"/>
      <c r="AB377" s="442"/>
      <c r="AC377" s="442"/>
      <c r="AD377" s="442"/>
      <c r="AE377" s="442"/>
      <c r="AF377" s="442"/>
      <c r="AG377" s="442"/>
      <c r="AH377" s="442"/>
      <c r="AI377" s="442"/>
      <c r="AJ377" s="442"/>
      <c r="AK377" s="442"/>
      <c r="AL377" s="442"/>
      <c r="AM377" s="442"/>
      <c r="AN377" s="442"/>
      <c r="AO377" s="442"/>
      <c r="AP377" s="442"/>
      <c r="AQ377" s="442"/>
      <c r="AR377" s="442"/>
      <c r="AS377" s="442"/>
      <c r="AT377" s="442"/>
      <c r="AU377" s="442"/>
      <c r="AV377" s="442"/>
      <c r="AW377" s="442"/>
      <c r="AX377" s="442"/>
      <c r="AY377" s="442"/>
      <c r="AZ377" s="442"/>
    </row>
    <row r="378" spans="2:52">
      <c r="X378" s="442"/>
      <c r="Y378" s="442"/>
      <c r="Z378" s="442"/>
      <c r="AA378" s="442"/>
      <c r="AB378" s="442"/>
      <c r="AC378" s="442"/>
      <c r="AD378" s="442"/>
      <c r="AE378" s="442"/>
      <c r="AF378" s="442"/>
      <c r="AG378" s="442"/>
      <c r="AH378" s="442"/>
      <c r="AI378" s="442"/>
      <c r="AJ378" s="442"/>
      <c r="AK378" s="442"/>
      <c r="AL378" s="442"/>
      <c r="AM378" s="442"/>
      <c r="AN378" s="442"/>
      <c r="AO378" s="442"/>
      <c r="AP378" s="442"/>
      <c r="AQ378" s="442"/>
      <c r="AR378" s="442"/>
      <c r="AS378" s="442"/>
      <c r="AT378" s="442"/>
      <c r="AU378" s="442"/>
      <c r="AV378" s="442"/>
      <c r="AW378" s="442"/>
      <c r="AX378" s="442"/>
      <c r="AY378" s="442"/>
      <c r="AZ378" s="442"/>
    </row>
    <row r="379" spans="2:52">
      <c r="X379" s="442"/>
      <c r="Y379" s="442"/>
      <c r="Z379" s="442"/>
      <c r="AA379" s="442"/>
      <c r="AB379" s="442"/>
      <c r="AC379" s="442"/>
      <c r="AD379" s="442"/>
      <c r="AE379" s="442"/>
      <c r="AF379" s="442"/>
      <c r="AG379" s="442"/>
      <c r="AH379" s="442"/>
      <c r="AI379" s="442"/>
      <c r="AJ379" s="442"/>
      <c r="AK379" s="442"/>
      <c r="AL379" s="442"/>
      <c r="AM379" s="442"/>
      <c r="AN379" s="442"/>
      <c r="AO379" s="442"/>
      <c r="AP379" s="442"/>
      <c r="AQ379" s="442"/>
      <c r="AR379" s="442"/>
      <c r="AS379" s="442"/>
      <c r="AT379" s="442"/>
      <c r="AU379" s="442"/>
      <c r="AV379" s="442"/>
      <c r="AW379" s="442"/>
      <c r="AX379" s="442"/>
      <c r="AY379" s="442"/>
      <c r="AZ379" s="442"/>
    </row>
    <row r="380" spans="2:52">
      <c r="X380" s="442"/>
      <c r="Y380" s="442"/>
      <c r="Z380" s="442"/>
      <c r="AA380" s="442"/>
      <c r="AB380" s="442"/>
      <c r="AC380" s="442"/>
      <c r="AD380" s="442"/>
      <c r="AE380" s="442"/>
      <c r="AF380" s="442"/>
      <c r="AG380" s="442"/>
      <c r="AH380" s="442"/>
      <c r="AI380" s="442"/>
      <c r="AJ380" s="442"/>
      <c r="AK380" s="442"/>
      <c r="AL380" s="442"/>
      <c r="AM380" s="442"/>
      <c r="AN380" s="442"/>
      <c r="AO380" s="442"/>
      <c r="AP380" s="442"/>
      <c r="AQ380" s="442"/>
      <c r="AR380" s="442"/>
      <c r="AS380" s="442"/>
      <c r="AT380" s="442"/>
      <c r="AU380" s="442"/>
      <c r="AV380" s="442"/>
      <c r="AW380" s="442"/>
      <c r="AX380" s="442"/>
      <c r="AY380" s="442"/>
      <c r="AZ380" s="442"/>
    </row>
    <row r="381" spans="2:52">
      <c r="X381" s="442"/>
      <c r="Y381" s="442"/>
      <c r="Z381" s="442"/>
      <c r="AA381" s="442"/>
      <c r="AB381" s="442"/>
      <c r="AC381" s="442"/>
      <c r="AD381" s="442"/>
      <c r="AE381" s="442"/>
      <c r="AF381" s="442"/>
      <c r="AG381" s="442"/>
      <c r="AH381" s="442"/>
      <c r="AI381" s="442"/>
      <c r="AJ381" s="442"/>
      <c r="AK381" s="442"/>
      <c r="AL381" s="442"/>
      <c r="AM381" s="442"/>
      <c r="AN381" s="442"/>
      <c r="AO381" s="442"/>
      <c r="AP381" s="442"/>
      <c r="AQ381" s="442"/>
      <c r="AR381" s="442"/>
      <c r="AS381" s="442"/>
      <c r="AT381" s="442"/>
      <c r="AU381" s="442"/>
      <c r="AV381" s="442"/>
      <c r="AW381" s="442"/>
      <c r="AX381" s="442"/>
      <c r="AY381" s="442"/>
      <c r="AZ381" s="442"/>
    </row>
    <row r="382" spans="2:52">
      <c r="X382" s="442"/>
      <c r="Y382" s="442"/>
      <c r="Z382" s="442"/>
      <c r="AA382" s="442"/>
      <c r="AB382" s="442"/>
      <c r="AC382" s="442"/>
      <c r="AD382" s="442"/>
      <c r="AE382" s="442"/>
      <c r="AF382" s="442"/>
      <c r="AG382" s="442"/>
      <c r="AH382" s="442"/>
      <c r="AI382" s="442"/>
      <c r="AJ382" s="442"/>
      <c r="AK382" s="442"/>
      <c r="AL382" s="442"/>
      <c r="AM382" s="442"/>
      <c r="AN382" s="442"/>
      <c r="AO382" s="442"/>
      <c r="AP382" s="442"/>
      <c r="AQ382" s="442"/>
      <c r="AR382" s="442"/>
      <c r="AS382" s="442"/>
      <c r="AT382" s="442"/>
      <c r="AU382" s="442"/>
      <c r="AV382" s="442"/>
      <c r="AW382" s="442"/>
      <c r="AX382" s="442"/>
      <c r="AY382" s="442"/>
      <c r="AZ382" s="442"/>
    </row>
    <row r="383" spans="2:52">
      <c r="X383" s="442"/>
      <c r="Y383" s="442"/>
      <c r="Z383" s="442"/>
      <c r="AA383" s="442"/>
      <c r="AB383" s="442"/>
      <c r="AC383" s="442"/>
      <c r="AD383" s="442"/>
      <c r="AE383" s="442"/>
      <c r="AF383" s="442"/>
      <c r="AG383" s="442"/>
      <c r="AH383" s="442"/>
      <c r="AI383" s="442"/>
      <c r="AJ383" s="442"/>
      <c r="AK383" s="442"/>
      <c r="AL383" s="442"/>
      <c r="AM383" s="442"/>
      <c r="AN383" s="442"/>
      <c r="AO383" s="442"/>
      <c r="AP383" s="442"/>
      <c r="AQ383" s="442"/>
      <c r="AR383" s="442"/>
      <c r="AS383" s="442"/>
      <c r="AT383" s="442"/>
      <c r="AU383" s="442"/>
      <c r="AV383" s="442"/>
      <c r="AW383" s="442"/>
      <c r="AX383" s="442"/>
      <c r="AY383" s="442"/>
      <c r="AZ383" s="442"/>
    </row>
    <row r="384" spans="2:52">
      <c r="X384" s="442"/>
      <c r="Y384" s="442"/>
      <c r="Z384" s="442"/>
      <c r="AA384" s="442"/>
      <c r="AB384" s="442"/>
      <c r="AC384" s="442"/>
      <c r="AD384" s="442"/>
      <c r="AE384" s="442"/>
      <c r="AF384" s="442"/>
      <c r="AG384" s="442"/>
      <c r="AH384" s="442"/>
      <c r="AI384" s="442"/>
      <c r="AJ384" s="442"/>
      <c r="AK384" s="442"/>
      <c r="AL384" s="442"/>
      <c r="AM384" s="442"/>
      <c r="AN384" s="442"/>
      <c r="AO384" s="442"/>
      <c r="AP384" s="442"/>
      <c r="AQ384" s="442"/>
      <c r="AR384" s="442"/>
      <c r="AS384" s="442"/>
      <c r="AT384" s="442"/>
      <c r="AU384" s="442"/>
      <c r="AV384" s="442"/>
      <c r="AW384" s="442"/>
      <c r="AX384" s="442"/>
      <c r="AY384" s="442"/>
      <c r="AZ384" s="442"/>
    </row>
    <row r="385" spans="24:52">
      <c r="X385" s="442"/>
      <c r="Y385" s="442"/>
      <c r="Z385" s="442"/>
      <c r="AA385" s="442"/>
      <c r="AB385" s="442"/>
      <c r="AC385" s="442"/>
      <c r="AD385" s="442"/>
      <c r="AE385" s="442"/>
      <c r="AF385" s="442"/>
      <c r="AG385" s="442"/>
      <c r="AH385" s="442"/>
      <c r="AI385" s="442"/>
      <c r="AJ385" s="442"/>
      <c r="AK385" s="442"/>
      <c r="AL385" s="442"/>
      <c r="AM385" s="442"/>
      <c r="AN385" s="442"/>
      <c r="AO385" s="442"/>
      <c r="AP385" s="442"/>
      <c r="AQ385" s="442"/>
      <c r="AR385" s="442"/>
      <c r="AS385" s="442"/>
      <c r="AT385" s="442"/>
      <c r="AU385" s="442"/>
      <c r="AV385" s="442"/>
      <c r="AW385" s="442"/>
      <c r="AX385" s="442"/>
      <c r="AY385" s="442"/>
      <c r="AZ385" s="442"/>
    </row>
    <row r="386" spans="24:52">
      <c r="X386" s="442"/>
      <c r="Y386" s="442"/>
      <c r="Z386" s="442"/>
      <c r="AA386" s="442"/>
      <c r="AB386" s="442"/>
      <c r="AC386" s="442"/>
      <c r="AD386" s="442"/>
      <c r="AE386" s="442"/>
      <c r="AF386" s="442"/>
      <c r="AG386" s="442"/>
      <c r="AH386" s="442"/>
      <c r="AI386" s="442"/>
      <c r="AJ386" s="442"/>
      <c r="AK386" s="442"/>
      <c r="AL386" s="442"/>
      <c r="AM386" s="442"/>
      <c r="AN386" s="442"/>
      <c r="AO386" s="442"/>
      <c r="AP386" s="442"/>
      <c r="AQ386" s="442"/>
      <c r="AR386" s="442"/>
      <c r="AS386" s="442"/>
      <c r="AT386" s="442"/>
      <c r="AU386" s="442"/>
      <c r="AV386" s="442"/>
      <c r="AW386" s="442"/>
      <c r="AX386" s="442"/>
      <c r="AY386" s="442"/>
      <c r="AZ386" s="442"/>
    </row>
    <row r="387" spans="24:52">
      <c r="X387" s="442"/>
      <c r="Y387" s="442"/>
      <c r="Z387" s="442"/>
      <c r="AA387" s="442"/>
      <c r="AB387" s="442"/>
      <c r="AC387" s="442"/>
      <c r="AD387" s="442"/>
      <c r="AE387" s="442"/>
      <c r="AF387" s="442"/>
      <c r="AG387" s="442"/>
      <c r="AH387" s="442"/>
      <c r="AI387" s="442"/>
      <c r="AJ387" s="442"/>
      <c r="AK387" s="442"/>
      <c r="AL387" s="442"/>
      <c r="AM387" s="442"/>
      <c r="AN387" s="442"/>
      <c r="AO387" s="442"/>
      <c r="AP387" s="442"/>
      <c r="AQ387" s="442"/>
      <c r="AR387" s="442"/>
      <c r="AS387" s="442"/>
      <c r="AT387" s="442"/>
      <c r="AU387" s="442"/>
      <c r="AV387" s="442"/>
      <c r="AW387" s="442"/>
      <c r="AX387" s="442"/>
      <c r="AY387" s="442"/>
      <c r="AZ387" s="442"/>
    </row>
    <row r="388" spans="24:52">
      <c r="X388" s="442"/>
      <c r="Y388" s="442"/>
      <c r="Z388" s="442"/>
      <c r="AA388" s="442"/>
      <c r="AB388" s="442"/>
      <c r="AC388" s="442"/>
      <c r="AD388" s="442"/>
      <c r="AE388" s="442"/>
      <c r="AF388" s="442"/>
      <c r="AG388" s="442"/>
      <c r="AH388" s="442"/>
      <c r="AI388" s="442"/>
      <c r="AJ388" s="442"/>
      <c r="AK388" s="442"/>
      <c r="AL388" s="442"/>
      <c r="AM388" s="442"/>
      <c r="AN388" s="442"/>
      <c r="AO388" s="442"/>
      <c r="AP388" s="442"/>
      <c r="AQ388" s="442"/>
      <c r="AR388" s="442"/>
      <c r="AS388" s="442"/>
      <c r="AT388" s="442"/>
      <c r="AU388" s="442"/>
      <c r="AV388" s="442"/>
      <c r="AW388" s="442"/>
      <c r="AX388" s="442"/>
      <c r="AY388" s="442"/>
      <c r="AZ388" s="442"/>
    </row>
    <row r="389" spans="24:52">
      <c r="X389" s="442"/>
      <c r="Y389" s="442"/>
      <c r="Z389" s="442"/>
      <c r="AA389" s="442"/>
      <c r="AB389" s="442"/>
      <c r="AC389" s="442"/>
      <c r="AD389" s="442"/>
      <c r="AE389" s="442"/>
      <c r="AF389" s="442"/>
      <c r="AG389" s="442"/>
      <c r="AH389" s="442"/>
      <c r="AI389" s="442"/>
      <c r="AJ389" s="442"/>
      <c r="AK389" s="442"/>
      <c r="AL389" s="442"/>
      <c r="AM389" s="442"/>
      <c r="AN389" s="442"/>
      <c r="AO389" s="442"/>
      <c r="AP389" s="442"/>
      <c r="AQ389" s="442"/>
      <c r="AR389" s="442"/>
      <c r="AS389" s="442"/>
      <c r="AT389" s="442"/>
      <c r="AU389" s="442"/>
      <c r="AV389" s="442"/>
      <c r="AW389" s="442"/>
      <c r="AX389" s="442"/>
      <c r="AY389" s="442"/>
      <c r="AZ389" s="442"/>
    </row>
    <row r="390" spans="24:52">
      <c r="X390" s="442"/>
      <c r="Y390" s="442"/>
      <c r="Z390" s="442"/>
      <c r="AA390" s="442"/>
      <c r="AB390" s="442"/>
      <c r="AC390" s="442"/>
      <c r="AD390" s="442"/>
      <c r="AE390" s="442"/>
      <c r="AF390" s="442"/>
      <c r="AG390" s="442"/>
      <c r="AH390" s="442"/>
      <c r="AI390" s="442"/>
      <c r="AJ390" s="442"/>
      <c r="AK390" s="442"/>
      <c r="AL390" s="442"/>
      <c r="AM390" s="442"/>
      <c r="AN390" s="442"/>
      <c r="AO390" s="442"/>
      <c r="AP390" s="442"/>
      <c r="AQ390" s="442"/>
      <c r="AR390" s="442"/>
      <c r="AS390" s="442"/>
      <c r="AT390" s="442"/>
      <c r="AU390" s="442"/>
      <c r="AV390" s="442"/>
      <c r="AW390" s="442"/>
      <c r="AX390" s="442"/>
      <c r="AY390" s="442"/>
      <c r="AZ390" s="442"/>
    </row>
    <row r="391" spans="24:52">
      <c r="X391" s="442"/>
      <c r="Y391" s="442"/>
      <c r="Z391" s="442"/>
      <c r="AA391" s="442"/>
      <c r="AB391" s="442"/>
      <c r="AC391" s="442"/>
      <c r="AD391" s="442"/>
      <c r="AE391" s="442"/>
      <c r="AF391" s="442"/>
      <c r="AG391" s="442"/>
      <c r="AH391" s="442"/>
      <c r="AI391" s="442"/>
      <c r="AJ391" s="442"/>
      <c r="AK391" s="442"/>
      <c r="AL391" s="442"/>
      <c r="AM391" s="442"/>
      <c r="AN391" s="442"/>
      <c r="AO391" s="442"/>
      <c r="AP391" s="442"/>
      <c r="AQ391" s="442"/>
      <c r="AR391" s="442"/>
      <c r="AS391" s="442"/>
      <c r="AT391" s="442"/>
      <c r="AU391" s="442"/>
      <c r="AV391" s="442"/>
      <c r="AW391" s="442"/>
      <c r="AX391" s="442"/>
      <c r="AY391" s="442"/>
      <c r="AZ391" s="442"/>
    </row>
    <row r="392" spans="24:52">
      <c r="X392" s="442"/>
      <c r="Y392" s="442"/>
      <c r="Z392" s="442"/>
      <c r="AA392" s="442"/>
      <c r="AB392" s="442"/>
      <c r="AC392" s="442"/>
      <c r="AD392" s="442"/>
      <c r="AE392" s="442"/>
      <c r="AF392" s="442"/>
      <c r="AG392" s="442"/>
      <c r="AH392" s="442"/>
      <c r="AI392" s="442"/>
      <c r="AJ392" s="442"/>
      <c r="AK392" s="442"/>
      <c r="AL392" s="442"/>
      <c r="AM392" s="442"/>
      <c r="AN392" s="442"/>
      <c r="AO392" s="442"/>
      <c r="AP392" s="442"/>
      <c r="AQ392" s="442"/>
      <c r="AR392" s="442"/>
      <c r="AS392" s="442"/>
      <c r="AT392" s="442"/>
      <c r="AU392" s="442"/>
      <c r="AV392" s="442"/>
      <c r="AW392" s="442"/>
      <c r="AX392" s="442"/>
      <c r="AY392" s="442"/>
      <c r="AZ392" s="442"/>
    </row>
    <row r="393" spans="24:52">
      <c r="X393" s="442"/>
      <c r="Y393" s="442"/>
      <c r="Z393" s="442"/>
      <c r="AA393" s="442"/>
      <c r="AB393" s="442"/>
      <c r="AC393" s="442"/>
      <c r="AD393" s="442"/>
      <c r="AE393" s="442"/>
      <c r="AF393" s="442"/>
      <c r="AG393" s="442"/>
      <c r="AH393" s="442"/>
      <c r="AI393" s="442"/>
      <c r="AJ393" s="442"/>
      <c r="AK393" s="442"/>
      <c r="AL393" s="442"/>
      <c r="AM393" s="442"/>
      <c r="AN393" s="442"/>
      <c r="AO393" s="442"/>
      <c r="AP393" s="442"/>
      <c r="AQ393" s="442"/>
      <c r="AR393" s="442"/>
      <c r="AS393" s="442"/>
      <c r="AT393" s="442"/>
      <c r="AU393" s="442"/>
      <c r="AV393" s="442"/>
      <c r="AW393" s="442"/>
      <c r="AX393" s="442"/>
      <c r="AY393" s="442"/>
      <c r="AZ393" s="442"/>
    </row>
    <row r="394" spans="24:52">
      <c r="X394" s="442"/>
      <c r="Y394" s="442"/>
      <c r="Z394" s="442"/>
      <c r="AA394" s="442"/>
      <c r="AB394" s="442"/>
      <c r="AC394" s="442"/>
      <c r="AD394" s="442"/>
      <c r="AE394" s="442"/>
      <c r="AF394" s="442"/>
      <c r="AG394" s="442"/>
      <c r="AH394" s="442"/>
      <c r="AI394" s="442"/>
      <c r="AJ394" s="442"/>
      <c r="AK394" s="442"/>
      <c r="AL394" s="442"/>
      <c r="AM394" s="442"/>
      <c r="AN394" s="442"/>
      <c r="AO394" s="442"/>
      <c r="AP394" s="442"/>
      <c r="AQ394" s="442"/>
      <c r="AR394" s="442"/>
      <c r="AS394" s="442"/>
      <c r="AT394" s="442"/>
      <c r="AU394" s="442"/>
      <c r="AV394" s="442"/>
      <c r="AW394" s="442"/>
      <c r="AX394" s="442"/>
      <c r="AY394" s="442"/>
      <c r="AZ394" s="442"/>
    </row>
    <row r="395" spans="24:52">
      <c r="X395" s="442"/>
      <c r="Y395" s="442"/>
      <c r="Z395" s="442"/>
      <c r="AA395" s="442"/>
      <c r="AB395" s="442"/>
      <c r="AC395" s="442"/>
      <c r="AD395" s="442"/>
      <c r="AE395" s="442"/>
      <c r="AF395" s="442"/>
      <c r="AG395" s="442"/>
      <c r="AH395" s="442"/>
      <c r="AI395" s="442"/>
      <c r="AJ395" s="442"/>
      <c r="AK395" s="442"/>
      <c r="AL395" s="442"/>
      <c r="AM395" s="442"/>
      <c r="AN395" s="442"/>
      <c r="AO395" s="442"/>
      <c r="AP395" s="442"/>
      <c r="AQ395" s="442"/>
      <c r="AR395" s="442"/>
      <c r="AS395" s="442"/>
      <c r="AT395" s="442"/>
      <c r="AU395" s="442"/>
      <c r="AV395" s="442"/>
      <c r="AW395" s="442"/>
      <c r="AX395" s="442"/>
      <c r="AY395" s="442"/>
      <c r="AZ395" s="442"/>
    </row>
    <row r="396" spans="24:52">
      <c r="X396" s="442"/>
      <c r="Y396" s="442"/>
      <c r="Z396" s="442"/>
      <c r="AA396" s="442"/>
      <c r="AB396" s="442"/>
      <c r="AC396" s="442"/>
      <c r="AD396" s="442"/>
      <c r="AE396" s="442"/>
      <c r="AF396" s="442"/>
      <c r="AG396" s="442"/>
      <c r="AH396" s="442"/>
      <c r="AI396" s="442"/>
      <c r="AJ396" s="442"/>
      <c r="AK396" s="442"/>
      <c r="AL396" s="442"/>
      <c r="AM396" s="442"/>
      <c r="AN396" s="442"/>
      <c r="AO396" s="442"/>
      <c r="AP396" s="442"/>
      <c r="AQ396" s="442"/>
      <c r="AR396" s="442"/>
      <c r="AS396" s="442"/>
      <c r="AT396" s="442"/>
      <c r="AU396" s="442"/>
      <c r="AV396" s="442"/>
      <c r="AW396" s="442"/>
      <c r="AX396" s="442"/>
      <c r="AY396" s="442"/>
      <c r="AZ396" s="442"/>
    </row>
    <row r="397" spans="24:52">
      <c r="X397" s="442"/>
      <c r="Y397" s="442"/>
      <c r="Z397" s="442"/>
      <c r="AA397" s="442"/>
      <c r="AB397" s="442"/>
      <c r="AC397" s="442"/>
      <c r="AD397" s="442"/>
      <c r="AE397" s="442"/>
      <c r="AF397" s="442"/>
      <c r="AG397" s="442"/>
      <c r="AH397" s="442"/>
      <c r="AI397" s="442"/>
      <c r="AJ397" s="442"/>
      <c r="AK397" s="442"/>
      <c r="AL397" s="442"/>
      <c r="AM397" s="442"/>
      <c r="AN397" s="442"/>
      <c r="AO397" s="442"/>
      <c r="AP397" s="442"/>
      <c r="AQ397" s="442"/>
      <c r="AR397" s="442"/>
      <c r="AS397" s="442"/>
      <c r="AT397" s="442"/>
      <c r="AU397" s="442"/>
      <c r="AV397" s="442"/>
      <c r="AW397" s="442"/>
      <c r="AX397" s="442"/>
      <c r="AY397" s="442"/>
      <c r="AZ397" s="442"/>
    </row>
    <row r="398" spans="24:52">
      <c r="X398" s="442"/>
      <c r="Y398" s="442"/>
      <c r="Z398" s="442"/>
      <c r="AA398" s="442"/>
      <c r="AB398" s="442"/>
      <c r="AC398" s="442"/>
      <c r="AD398" s="442"/>
      <c r="AE398" s="442"/>
      <c r="AF398" s="442"/>
      <c r="AG398" s="442"/>
      <c r="AH398" s="442"/>
      <c r="AI398" s="442"/>
      <c r="AJ398" s="442"/>
      <c r="AK398" s="442"/>
      <c r="AL398" s="442"/>
      <c r="AM398" s="442"/>
      <c r="AN398" s="442"/>
      <c r="AO398" s="442"/>
      <c r="AP398" s="442"/>
      <c r="AQ398" s="442"/>
      <c r="AR398" s="442"/>
      <c r="AS398" s="442"/>
      <c r="AT398" s="442"/>
      <c r="AU398" s="442"/>
      <c r="AV398" s="442"/>
      <c r="AW398" s="442"/>
      <c r="AX398" s="442"/>
      <c r="AY398" s="442"/>
      <c r="AZ398" s="442"/>
    </row>
    <row r="399" spans="24:52">
      <c r="X399" s="442"/>
      <c r="Y399" s="442"/>
      <c r="Z399" s="442"/>
      <c r="AA399" s="442"/>
      <c r="AB399" s="442"/>
      <c r="AC399" s="442"/>
      <c r="AD399" s="442"/>
      <c r="AE399" s="442"/>
      <c r="AF399" s="442"/>
      <c r="AG399" s="442"/>
      <c r="AH399" s="442"/>
      <c r="AI399" s="442"/>
      <c r="AJ399" s="442"/>
      <c r="AK399" s="442"/>
      <c r="AL399" s="442"/>
      <c r="AM399" s="442"/>
      <c r="AN399" s="442"/>
      <c r="AO399" s="442"/>
      <c r="AP399" s="442"/>
      <c r="AQ399" s="442"/>
      <c r="AR399" s="442"/>
      <c r="AS399" s="442"/>
      <c r="AT399" s="442"/>
      <c r="AU399" s="442"/>
      <c r="AV399" s="442"/>
      <c r="AW399" s="442"/>
      <c r="AX399" s="442"/>
      <c r="AY399" s="442"/>
      <c r="AZ399" s="442"/>
    </row>
    <row r="400" spans="24:52">
      <c r="X400" s="442"/>
      <c r="Y400" s="442"/>
      <c r="Z400" s="442"/>
      <c r="AA400" s="442"/>
      <c r="AB400" s="442"/>
      <c r="AC400" s="442"/>
      <c r="AD400" s="442"/>
      <c r="AE400" s="442"/>
      <c r="AF400" s="442"/>
      <c r="AG400" s="442"/>
      <c r="AH400" s="442"/>
      <c r="AI400" s="442"/>
      <c r="AJ400" s="442"/>
      <c r="AK400" s="442"/>
      <c r="AL400" s="442"/>
      <c r="AM400" s="442"/>
      <c r="AN400" s="442"/>
      <c r="AO400" s="442"/>
      <c r="AP400" s="442"/>
      <c r="AQ400" s="442"/>
      <c r="AR400" s="442"/>
      <c r="AS400" s="442"/>
      <c r="AT400" s="442"/>
      <c r="AU400" s="442"/>
      <c r="AV400" s="442"/>
      <c r="AW400" s="442"/>
      <c r="AX400" s="442"/>
      <c r="AY400" s="442"/>
      <c r="AZ400" s="442"/>
    </row>
    <row r="401" spans="24:52">
      <c r="X401" s="442"/>
      <c r="Y401" s="442"/>
      <c r="Z401" s="442"/>
      <c r="AA401" s="442"/>
      <c r="AB401" s="442"/>
      <c r="AC401" s="442"/>
      <c r="AD401" s="442"/>
      <c r="AE401" s="442"/>
      <c r="AF401" s="442"/>
      <c r="AG401" s="442"/>
      <c r="AH401" s="442"/>
      <c r="AI401" s="442"/>
      <c r="AJ401" s="442"/>
      <c r="AK401" s="442"/>
      <c r="AL401" s="442"/>
      <c r="AM401" s="442"/>
      <c r="AN401" s="442"/>
      <c r="AO401" s="442"/>
      <c r="AP401" s="442"/>
      <c r="AQ401" s="442"/>
      <c r="AR401" s="442"/>
      <c r="AS401" s="442"/>
      <c r="AT401" s="442"/>
      <c r="AU401" s="442"/>
      <c r="AV401" s="442"/>
      <c r="AW401" s="442"/>
      <c r="AX401" s="442"/>
      <c r="AY401" s="442"/>
      <c r="AZ401" s="442"/>
    </row>
  </sheetData>
  <sheetProtection algorithmName="SHA-512" hashValue="yIe2MU4oWHfMn8GsApE3Yvq9rPCbI55QwVbGKEgEn3yOrkKRwv/OAvI0qHDEio0xhIJAbQLeL9bX4KSZ4rZi0g==" saltValue="Pr4yw+zZOWzkLDe2OPQDAQ==" spinCount="100000" sheet="1" formatCells="0" formatColumns="0" formatRows="0"/>
  <mergeCells count="681">
    <mergeCell ref="M9:N9"/>
    <mergeCell ref="O9:P9"/>
    <mergeCell ref="I6:K6"/>
    <mergeCell ref="M6:N6"/>
    <mergeCell ref="O6:P6"/>
    <mergeCell ref="I7:K7"/>
    <mergeCell ref="M7:N7"/>
    <mergeCell ref="O7:P7"/>
    <mergeCell ref="M8:N8"/>
    <mergeCell ref="O8:P8"/>
    <mergeCell ref="D2:K2"/>
    <mergeCell ref="D3:K3"/>
    <mergeCell ref="D4:E4"/>
    <mergeCell ref="F4:G4"/>
    <mergeCell ref="C11:F11"/>
    <mergeCell ref="G11:K11"/>
    <mergeCell ref="C13:F13"/>
    <mergeCell ref="G13:K13"/>
    <mergeCell ref="C14:F14"/>
    <mergeCell ref="G14:K14"/>
    <mergeCell ref="I8:K8"/>
    <mergeCell ref="I9:K9"/>
    <mergeCell ref="C18:F18"/>
    <mergeCell ref="G18:K18"/>
    <mergeCell ref="C19:F19"/>
    <mergeCell ref="G19:K19"/>
    <mergeCell ref="C20:F20"/>
    <mergeCell ref="G20:K20"/>
    <mergeCell ref="C15:F15"/>
    <mergeCell ref="G15:K15"/>
    <mergeCell ref="C16:F16"/>
    <mergeCell ref="G16:K16"/>
    <mergeCell ref="C17:F17"/>
    <mergeCell ref="G17:K17"/>
    <mergeCell ref="C25:F25"/>
    <mergeCell ref="G25:K25"/>
    <mergeCell ref="C26:F26"/>
    <mergeCell ref="G26:K26"/>
    <mergeCell ref="C27:F27"/>
    <mergeCell ref="G27:K27"/>
    <mergeCell ref="C21:F21"/>
    <mergeCell ref="G21:K21"/>
    <mergeCell ref="C22:F22"/>
    <mergeCell ref="G22:K22"/>
    <mergeCell ref="C23:F23"/>
    <mergeCell ref="G23:K23"/>
    <mergeCell ref="C31:F31"/>
    <mergeCell ref="G31:K31"/>
    <mergeCell ref="C32:F32"/>
    <mergeCell ref="G32:K32"/>
    <mergeCell ref="C33:F33"/>
    <mergeCell ref="G33:K33"/>
    <mergeCell ref="C28:F28"/>
    <mergeCell ref="G28:K28"/>
    <mergeCell ref="C29:F29"/>
    <mergeCell ref="G29:K29"/>
    <mergeCell ref="C30:F30"/>
    <mergeCell ref="G30:K30"/>
    <mergeCell ref="C38:F38"/>
    <mergeCell ref="G38:K38"/>
    <mergeCell ref="C39:F39"/>
    <mergeCell ref="G39:K39"/>
    <mergeCell ref="C40:F40"/>
    <mergeCell ref="G40:K40"/>
    <mergeCell ref="C34:F34"/>
    <mergeCell ref="G34:K34"/>
    <mergeCell ref="C35:F35"/>
    <mergeCell ref="G35:K35"/>
    <mergeCell ref="C37:F37"/>
    <mergeCell ref="G37:K37"/>
    <mergeCell ref="C44:F44"/>
    <mergeCell ref="G44:K44"/>
    <mergeCell ref="C45:F45"/>
    <mergeCell ref="G45:K45"/>
    <mergeCell ref="C46:F46"/>
    <mergeCell ref="G46:K46"/>
    <mergeCell ref="C41:F41"/>
    <mergeCell ref="G41:K41"/>
    <mergeCell ref="C42:F42"/>
    <mergeCell ref="G42:K42"/>
    <mergeCell ref="C43:F43"/>
    <mergeCell ref="G43:K43"/>
    <mergeCell ref="C51:F51"/>
    <mergeCell ref="G51:K51"/>
    <mergeCell ref="C52:F52"/>
    <mergeCell ref="G52:K52"/>
    <mergeCell ref="C53:F53"/>
    <mergeCell ref="G53:K53"/>
    <mergeCell ref="C47:F47"/>
    <mergeCell ref="G47:K47"/>
    <mergeCell ref="C49:F49"/>
    <mergeCell ref="G49:K49"/>
    <mergeCell ref="C50:F50"/>
    <mergeCell ref="G50:K50"/>
    <mergeCell ref="C57:F57"/>
    <mergeCell ref="G57:K57"/>
    <mergeCell ref="C58:F58"/>
    <mergeCell ref="G58:K58"/>
    <mergeCell ref="C59:F59"/>
    <mergeCell ref="G59:K59"/>
    <mergeCell ref="C54:F54"/>
    <mergeCell ref="G54:K54"/>
    <mergeCell ref="C55:F55"/>
    <mergeCell ref="G55:K55"/>
    <mergeCell ref="C56:F56"/>
    <mergeCell ref="G56:K56"/>
    <mergeCell ref="C64:F64"/>
    <mergeCell ref="G64:K64"/>
    <mergeCell ref="C65:F65"/>
    <mergeCell ref="G65:K65"/>
    <mergeCell ref="C66:F66"/>
    <mergeCell ref="G66:K66"/>
    <mergeCell ref="C61:F61"/>
    <mergeCell ref="G61:K61"/>
    <mergeCell ref="C62:F62"/>
    <mergeCell ref="G62:K62"/>
    <mergeCell ref="C63:F63"/>
    <mergeCell ref="G63:K63"/>
    <mergeCell ref="C70:F70"/>
    <mergeCell ref="G70:K70"/>
    <mergeCell ref="C71:F71"/>
    <mergeCell ref="G71:K71"/>
    <mergeCell ref="C73:F73"/>
    <mergeCell ref="G73:K73"/>
    <mergeCell ref="C67:F67"/>
    <mergeCell ref="G67:K67"/>
    <mergeCell ref="C68:F68"/>
    <mergeCell ref="G68:K68"/>
    <mergeCell ref="C69:F69"/>
    <mergeCell ref="G69:K69"/>
    <mergeCell ref="C77:F77"/>
    <mergeCell ref="G77:K77"/>
    <mergeCell ref="C78:F78"/>
    <mergeCell ref="G78:K78"/>
    <mergeCell ref="C79:F79"/>
    <mergeCell ref="G79:K79"/>
    <mergeCell ref="C74:F74"/>
    <mergeCell ref="G74:K74"/>
    <mergeCell ref="C75:F75"/>
    <mergeCell ref="G75:K75"/>
    <mergeCell ref="C76:F76"/>
    <mergeCell ref="G76:K76"/>
    <mergeCell ref="C83:F83"/>
    <mergeCell ref="G83:K83"/>
    <mergeCell ref="C85:F85"/>
    <mergeCell ref="G85:K85"/>
    <mergeCell ref="C86:F86"/>
    <mergeCell ref="G86:K86"/>
    <mergeCell ref="C80:F80"/>
    <mergeCell ref="G80:K80"/>
    <mergeCell ref="C81:F81"/>
    <mergeCell ref="G81:K81"/>
    <mergeCell ref="C82:F82"/>
    <mergeCell ref="G82:K82"/>
    <mergeCell ref="C90:F90"/>
    <mergeCell ref="G90:K90"/>
    <mergeCell ref="C91:F91"/>
    <mergeCell ref="G91:K91"/>
    <mergeCell ref="C92:F92"/>
    <mergeCell ref="G92:K92"/>
    <mergeCell ref="C87:F87"/>
    <mergeCell ref="G87:K87"/>
    <mergeCell ref="C88:F88"/>
    <mergeCell ref="G88:K88"/>
    <mergeCell ref="C89:F89"/>
    <mergeCell ref="G89:K89"/>
    <mergeCell ref="C97:F97"/>
    <mergeCell ref="G97:K97"/>
    <mergeCell ref="C98:F98"/>
    <mergeCell ref="G98:K98"/>
    <mergeCell ref="C99:F99"/>
    <mergeCell ref="G99:K99"/>
    <mergeCell ref="C93:F93"/>
    <mergeCell ref="G93:K93"/>
    <mergeCell ref="C94:F94"/>
    <mergeCell ref="G94:K94"/>
    <mergeCell ref="C95:F95"/>
    <mergeCell ref="G95:K95"/>
    <mergeCell ref="C103:F103"/>
    <mergeCell ref="G103:K103"/>
    <mergeCell ref="C104:F104"/>
    <mergeCell ref="G104:K104"/>
    <mergeCell ref="C105:F105"/>
    <mergeCell ref="G105:K105"/>
    <mergeCell ref="C100:F100"/>
    <mergeCell ref="G100:K100"/>
    <mergeCell ref="C101:F101"/>
    <mergeCell ref="G101:K101"/>
    <mergeCell ref="C102:F102"/>
    <mergeCell ref="G102:K102"/>
    <mergeCell ref="C110:F110"/>
    <mergeCell ref="G110:K110"/>
    <mergeCell ref="C111:F111"/>
    <mergeCell ref="G111:K111"/>
    <mergeCell ref="C112:F112"/>
    <mergeCell ref="G112:K112"/>
    <mergeCell ref="C106:F106"/>
    <mergeCell ref="G106:K106"/>
    <mergeCell ref="C107:F107"/>
    <mergeCell ref="G107:K107"/>
    <mergeCell ref="C109:F109"/>
    <mergeCell ref="G109:K109"/>
    <mergeCell ref="C116:F116"/>
    <mergeCell ref="G116:K116"/>
    <mergeCell ref="C117:F117"/>
    <mergeCell ref="G117:K117"/>
    <mergeCell ref="C118:F118"/>
    <mergeCell ref="G118:K118"/>
    <mergeCell ref="C113:F113"/>
    <mergeCell ref="G113:K113"/>
    <mergeCell ref="C114:F114"/>
    <mergeCell ref="G114:K114"/>
    <mergeCell ref="C115:F115"/>
    <mergeCell ref="G115:K115"/>
    <mergeCell ref="C123:F123"/>
    <mergeCell ref="G123:K123"/>
    <mergeCell ref="C124:F124"/>
    <mergeCell ref="G124:K124"/>
    <mergeCell ref="C125:F125"/>
    <mergeCell ref="G125:K125"/>
    <mergeCell ref="C119:F119"/>
    <mergeCell ref="G119:K119"/>
    <mergeCell ref="C121:F121"/>
    <mergeCell ref="G121:K121"/>
    <mergeCell ref="C122:F122"/>
    <mergeCell ref="G122:K122"/>
    <mergeCell ref="C129:F129"/>
    <mergeCell ref="G129:K129"/>
    <mergeCell ref="C130:F130"/>
    <mergeCell ref="G130:K130"/>
    <mergeCell ref="C131:F131"/>
    <mergeCell ref="G131:K131"/>
    <mergeCell ref="C126:F126"/>
    <mergeCell ref="G126:K126"/>
    <mergeCell ref="C127:F127"/>
    <mergeCell ref="G127:K127"/>
    <mergeCell ref="C128:F128"/>
    <mergeCell ref="G128:K128"/>
    <mergeCell ref="C136:F136"/>
    <mergeCell ref="G136:K136"/>
    <mergeCell ref="C137:F137"/>
    <mergeCell ref="G137:K137"/>
    <mergeCell ref="C138:F138"/>
    <mergeCell ref="G138:K138"/>
    <mergeCell ref="C133:F133"/>
    <mergeCell ref="G133:K133"/>
    <mergeCell ref="C134:F134"/>
    <mergeCell ref="G134:K134"/>
    <mergeCell ref="C135:F135"/>
    <mergeCell ref="G135:K135"/>
    <mergeCell ref="C142:F142"/>
    <mergeCell ref="G142:K142"/>
    <mergeCell ref="C143:F143"/>
    <mergeCell ref="G143:K143"/>
    <mergeCell ref="C145:F145"/>
    <mergeCell ref="G145:K145"/>
    <mergeCell ref="C139:F139"/>
    <mergeCell ref="G139:K139"/>
    <mergeCell ref="C140:F140"/>
    <mergeCell ref="G140:K140"/>
    <mergeCell ref="C141:F141"/>
    <mergeCell ref="G141:K141"/>
    <mergeCell ref="C149:F149"/>
    <mergeCell ref="G149:K149"/>
    <mergeCell ref="C150:F150"/>
    <mergeCell ref="G150:K150"/>
    <mergeCell ref="C151:F151"/>
    <mergeCell ref="G151:K151"/>
    <mergeCell ref="C146:F146"/>
    <mergeCell ref="G146:K146"/>
    <mergeCell ref="C147:F147"/>
    <mergeCell ref="G147:K147"/>
    <mergeCell ref="C148:F148"/>
    <mergeCell ref="G148:K148"/>
    <mergeCell ref="C155:F155"/>
    <mergeCell ref="G155:K155"/>
    <mergeCell ref="C157:F157"/>
    <mergeCell ref="G157:K157"/>
    <mergeCell ref="C158:F158"/>
    <mergeCell ref="G158:K158"/>
    <mergeCell ref="C152:F152"/>
    <mergeCell ref="G152:K152"/>
    <mergeCell ref="C153:F153"/>
    <mergeCell ref="G153:K153"/>
    <mergeCell ref="C154:F154"/>
    <mergeCell ref="G154:K154"/>
    <mergeCell ref="C162:F162"/>
    <mergeCell ref="G162:K162"/>
    <mergeCell ref="C163:F163"/>
    <mergeCell ref="G163:K163"/>
    <mergeCell ref="C164:F164"/>
    <mergeCell ref="G164:K164"/>
    <mergeCell ref="C159:F159"/>
    <mergeCell ref="G159:K159"/>
    <mergeCell ref="C160:F160"/>
    <mergeCell ref="G160:K160"/>
    <mergeCell ref="C161:F161"/>
    <mergeCell ref="G161:K161"/>
    <mergeCell ref="C169:F169"/>
    <mergeCell ref="G169:K169"/>
    <mergeCell ref="C170:F170"/>
    <mergeCell ref="G170:K170"/>
    <mergeCell ref="C171:F171"/>
    <mergeCell ref="G171:K171"/>
    <mergeCell ref="C165:F165"/>
    <mergeCell ref="G165:K165"/>
    <mergeCell ref="C166:F166"/>
    <mergeCell ref="G166:K166"/>
    <mergeCell ref="C167:F167"/>
    <mergeCell ref="G167:K167"/>
    <mergeCell ref="C175:F175"/>
    <mergeCell ref="G175:K175"/>
    <mergeCell ref="C176:F176"/>
    <mergeCell ref="G176:K176"/>
    <mergeCell ref="C177:F177"/>
    <mergeCell ref="G177:K177"/>
    <mergeCell ref="C172:F172"/>
    <mergeCell ref="G172:K172"/>
    <mergeCell ref="C173:F173"/>
    <mergeCell ref="G173:K173"/>
    <mergeCell ref="C174:F174"/>
    <mergeCell ref="G174:K174"/>
    <mergeCell ref="C182:F182"/>
    <mergeCell ref="G182:K182"/>
    <mergeCell ref="C183:F183"/>
    <mergeCell ref="G183:K183"/>
    <mergeCell ref="C184:F184"/>
    <mergeCell ref="G184:K184"/>
    <mergeCell ref="C178:F178"/>
    <mergeCell ref="G178:K178"/>
    <mergeCell ref="C179:F179"/>
    <mergeCell ref="G179:K179"/>
    <mergeCell ref="C181:F181"/>
    <mergeCell ref="G181:K181"/>
    <mergeCell ref="C188:F188"/>
    <mergeCell ref="G188:K188"/>
    <mergeCell ref="C189:F189"/>
    <mergeCell ref="G189:K189"/>
    <mergeCell ref="C190:F190"/>
    <mergeCell ref="G190:K190"/>
    <mergeCell ref="C185:F185"/>
    <mergeCell ref="G185:K185"/>
    <mergeCell ref="C186:F186"/>
    <mergeCell ref="G186:K186"/>
    <mergeCell ref="C187:F187"/>
    <mergeCell ref="G187:K187"/>
    <mergeCell ref="C195:F195"/>
    <mergeCell ref="G195:K195"/>
    <mergeCell ref="C196:F196"/>
    <mergeCell ref="G196:K196"/>
    <mergeCell ref="C197:F197"/>
    <mergeCell ref="G197:K197"/>
    <mergeCell ref="C191:F191"/>
    <mergeCell ref="G191:K191"/>
    <mergeCell ref="C193:F193"/>
    <mergeCell ref="G193:K193"/>
    <mergeCell ref="C194:F194"/>
    <mergeCell ref="G194:K194"/>
    <mergeCell ref="C201:F201"/>
    <mergeCell ref="G201:K201"/>
    <mergeCell ref="C202:F202"/>
    <mergeCell ref="G202:K202"/>
    <mergeCell ref="C203:F203"/>
    <mergeCell ref="G203:K203"/>
    <mergeCell ref="C198:F198"/>
    <mergeCell ref="G198:K198"/>
    <mergeCell ref="C199:F199"/>
    <mergeCell ref="G199:K199"/>
    <mergeCell ref="C200:F200"/>
    <mergeCell ref="G200:K200"/>
    <mergeCell ref="C208:F208"/>
    <mergeCell ref="G208:K208"/>
    <mergeCell ref="C209:F209"/>
    <mergeCell ref="G209:K209"/>
    <mergeCell ref="C210:F210"/>
    <mergeCell ref="G210:K210"/>
    <mergeCell ref="C205:F205"/>
    <mergeCell ref="G205:K205"/>
    <mergeCell ref="C206:F206"/>
    <mergeCell ref="G206:K206"/>
    <mergeCell ref="C207:F207"/>
    <mergeCell ref="G207:K207"/>
    <mergeCell ref="C214:F214"/>
    <mergeCell ref="G214:K214"/>
    <mergeCell ref="C215:F215"/>
    <mergeCell ref="G215:K215"/>
    <mergeCell ref="C217:F217"/>
    <mergeCell ref="G217:K217"/>
    <mergeCell ref="C211:F211"/>
    <mergeCell ref="G211:K211"/>
    <mergeCell ref="C212:F212"/>
    <mergeCell ref="G212:K212"/>
    <mergeCell ref="C213:F213"/>
    <mergeCell ref="G213:K213"/>
    <mergeCell ref="C221:F221"/>
    <mergeCell ref="G221:K221"/>
    <mergeCell ref="C222:F222"/>
    <mergeCell ref="G222:K222"/>
    <mergeCell ref="C223:F223"/>
    <mergeCell ref="G223:K223"/>
    <mergeCell ref="C218:F218"/>
    <mergeCell ref="G218:K218"/>
    <mergeCell ref="C219:F219"/>
    <mergeCell ref="G219:K219"/>
    <mergeCell ref="C220:F220"/>
    <mergeCell ref="G220:K220"/>
    <mergeCell ref="C227:F227"/>
    <mergeCell ref="G227:K227"/>
    <mergeCell ref="C229:F229"/>
    <mergeCell ref="G229:K229"/>
    <mergeCell ref="C230:F230"/>
    <mergeCell ref="G230:K230"/>
    <mergeCell ref="C224:F224"/>
    <mergeCell ref="G224:K224"/>
    <mergeCell ref="C225:F225"/>
    <mergeCell ref="G225:K225"/>
    <mergeCell ref="C226:F226"/>
    <mergeCell ref="G226:K226"/>
    <mergeCell ref="C234:F234"/>
    <mergeCell ref="G234:K234"/>
    <mergeCell ref="C235:F235"/>
    <mergeCell ref="G235:K235"/>
    <mergeCell ref="C236:F236"/>
    <mergeCell ref="G236:K236"/>
    <mergeCell ref="C231:F231"/>
    <mergeCell ref="G231:K231"/>
    <mergeCell ref="C232:F232"/>
    <mergeCell ref="G232:K232"/>
    <mergeCell ref="C233:F233"/>
    <mergeCell ref="G233:K233"/>
    <mergeCell ref="C241:F241"/>
    <mergeCell ref="G241:K241"/>
    <mergeCell ref="C242:F242"/>
    <mergeCell ref="G242:K242"/>
    <mergeCell ref="C243:F243"/>
    <mergeCell ref="G243:K243"/>
    <mergeCell ref="C237:F237"/>
    <mergeCell ref="G237:K237"/>
    <mergeCell ref="C238:F238"/>
    <mergeCell ref="G238:K238"/>
    <mergeCell ref="C239:F239"/>
    <mergeCell ref="G239:K239"/>
    <mergeCell ref="C247:F247"/>
    <mergeCell ref="G247:K247"/>
    <mergeCell ref="C248:F248"/>
    <mergeCell ref="G248:K248"/>
    <mergeCell ref="C249:F249"/>
    <mergeCell ref="G249:K249"/>
    <mergeCell ref="C244:F244"/>
    <mergeCell ref="G244:K244"/>
    <mergeCell ref="C245:F245"/>
    <mergeCell ref="G245:K245"/>
    <mergeCell ref="C246:F246"/>
    <mergeCell ref="G246:K246"/>
    <mergeCell ref="C254:F254"/>
    <mergeCell ref="G254:K254"/>
    <mergeCell ref="C255:F255"/>
    <mergeCell ref="G255:K255"/>
    <mergeCell ref="C256:F256"/>
    <mergeCell ref="G256:K256"/>
    <mergeCell ref="C250:F250"/>
    <mergeCell ref="G250:K250"/>
    <mergeCell ref="C251:F251"/>
    <mergeCell ref="G251:K251"/>
    <mergeCell ref="C253:F253"/>
    <mergeCell ref="G253:K253"/>
    <mergeCell ref="C260:F260"/>
    <mergeCell ref="G260:K260"/>
    <mergeCell ref="C261:F261"/>
    <mergeCell ref="G261:K261"/>
    <mergeCell ref="C262:F262"/>
    <mergeCell ref="G262:K262"/>
    <mergeCell ref="C257:F257"/>
    <mergeCell ref="G257:K257"/>
    <mergeCell ref="C258:F258"/>
    <mergeCell ref="G258:K258"/>
    <mergeCell ref="C259:F259"/>
    <mergeCell ref="G259:K259"/>
    <mergeCell ref="C267:F267"/>
    <mergeCell ref="G267:K267"/>
    <mergeCell ref="C268:F268"/>
    <mergeCell ref="G268:K268"/>
    <mergeCell ref="C269:F269"/>
    <mergeCell ref="G269:K269"/>
    <mergeCell ref="C263:F263"/>
    <mergeCell ref="G263:K263"/>
    <mergeCell ref="C265:F265"/>
    <mergeCell ref="G265:K265"/>
    <mergeCell ref="C266:F266"/>
    <mergeCell ref="G266:K266"/>
    <mergeCell ref="C273:F273"/>
    <mergeCell ref="G273:K273"/>
    <mergeCell ref="C274:F274"/>
    <mergeCell ref="G274:K274"/>
    <mergeCell ref="C275:F275"/>
    <mergeCell ref="G275:K275"/>
    <mergeCell ref="C270:F270"/>
    <mergeCell ref="G270:K270"/>
    <mergeCell ref="C271:F271"/>
    <mergeCell ref="G271:K271"/>
    <mergeCell ref="C272:F272"/>
    <mergeCell ref="G272:K272"/>
    <mergeCell ref="C280:F280"/>
    <mergeCell ref="G280:K280"/>
    <mergeCell ref="C281:F281"/>
    <mergeCell ref="G281:K281"/>
    <mergeCell ref="C282:F282"/>
    <mergeCell ref="G282:K282"/>
    <mergeCell ref="C277:F277"/>
    <mergeCell ref="G277:K277"/>
    <mergeCell ref="C278:F278"/>
    <mergeCell ref="G278:K278"/>
    <mergeCell ref="C279:F279"/>
    <mergeCell ref="G279:K279"/>
    <mergeCell ref="C286:F286"/>
    <mergeCell ref="G286:K286"/>
    <mergeCell ref="C287:F287"/>
    <mergeCell ref="G287:K287"/>
    <mergeCell ref="C289:F289"/>
    <mergeCell ref="G289:K289"/>
    <mergeCell ref="C283:F283"/>
    <mergeCell ref="G283:K283"/>
    <mergeCell ref="C284:F284"/>
    <mergeCell ref="G284:K284"/>
    <mergeCell ref="C285:F285"/>
    <mergeCell ref="G285:K285"/>
    <mergeCell ref="C293:F293"/>
    <mergeCell ref="G293:K293"/>
    <mergeCell ref="C294:F294"/>
    <mergeCell ref="G294:K294"/>
    <mergeCell ref="C295:F295"/>
    <mergeCell ref="G295:K295"/>
    <mergeCell ref="C290:F290"/>
    <mergeCell ref="G290:K290"/>
    <mergeCell ref="C291:F291"/>
    <mergeCell ref="G291:K291"/>
    <mergeCell ref="C292:F292"/>
    <mergeCell ref="G292:K292"/>
    <mergeCell ref="C299:F299"/>
    <mergeCell ref="G299:K299"/>
    <mergeCell ref="C301:F301"/>
    <mergeCell ref="G301:K301"/>
    <mergeCell ref="C302:F302"/>
    <mergeCell ref="G302:K302"/>
    <mergeCell ref="C296:F296"/>
    <mergeCell ref="G296:K296"/>
    <mergeCell ref="C297:F297"/>
    <mergeCell ref="G297:K297"/>
    <mergeCell ref="C298:F298"/>
    <mergeCell ref="G298:K298"/>
    <mergeCell ref="C306:F306"/>
    <mergeCell ref="G306:K306"/>
    <mergeCell ref="C307:F307"/>
    <mergeCell ref="G307:K307"/>
    <mergeCell ref="C308:F308"/>
    <mergeCell ref="G308:K308"/>
    <mergeCell ref="C303:F303"/>
    <mergeCell ref="G303:K303"/>
    <mergeCell ref="C304:F304"/>
    <mergeCell ref="G304:K304"/>
    <mergeCell ref="C305:F305"/>
    <mergeCell ref="G305:K305"/>
    <mergeCell ref="C313:F313"/>
    <mergeCell ref="G313:K313"/>
    <mergeCell ref="C314:F314"/>
    <mergeCell ref="G314:K314"/>
    <mergeCell ref="C315:F315"/>
    <mergeCell ref="G315:K315"/>
    <mergeCell ref="C309:F309"/>
    <mergeCell ref="G309:K309"/>
    <mergeCell ref="C310:F310"/>
    <mergeCell ref="G310:K310"/>
    <mergeCell ref="C311:F311"/>
    <mergeCell ref="G311:K311"/>
    <mergeCell ref="C319:F319"/>
    <mergeCell ref="G319:K319"/>
    <mergeCell ref="C320:F320"/>
    <mergeCell ref="G320:K320"/>
    <mergeCell ref="C321:F321"/>
    <mergeCell ref="G321:K321"/>
    <mergeCell ref="C316:F316"/>
    <mergeCell ref="G316:K316"/>
    <mergeCell ref="C317:F317"/>
    <mergeCell ref="G317:K317"/>
    <mergeCell ref="C318:F318"/>
    <mergeCell ref="G318:K318"/>
    <mergeCell ref="C326:F326"/>
    <mergeCell ref="G326:K326"/>
    <mergeCell ref="C327:F327"/>
    <mergeCell ref="G327:K327"/>
    <mergeCell ref="C328:F328"/>
    <mergeCell ref="G328:K328"/>
    <mergeCell ref="C322:F322"/>
    <mergeCell ref="G322:K322"/>
    <mergeCell ref="C323:F323"/>
    <mergeCell ref="G323:K323"/>
    <mergeCell ref="C325:F325"/>
    <mergeCell ref="G325:K325"/>
    <mergeCell ref="C332:F332"/>
    <mergeCell ref="G332:K332"/>
    <mergeCell ref="C333:F333"/>
    <mergeCell ref="G333:K333"/>
    <mergeCell ref="C334:F334"/>
    <mergeCell ref="G334:K334"/>
    <mergeCell ref="C329:F329"/>
    <mergeCell ref="G329:K329"/>
    <mergeCell ref="C330:F330"/>
    <mergeCell ref="G330:K330"/>
    <mergeCell ref="C331:F331"/>
    <mergeCell ref="G331:K331"/>
    <mergeCell ref="C339:F339"/>
    <mergeCell ref="G339:K339"/>
    <mergeCell ref="C340:F340"/>
    <mergeCell ref="G340:K340"/>
    <mergeCell ref="C341:F341"/>
    <mergeCell ref="G341:K341"/>
    <mergeCell ref="C335:F335"/>
    <mergeCell ref="G335:K335"/>
    <mergeCell ref="C337:F337"/>
    <mergeCell ref="G337:K337"/>
    <mergeCell ref="C338:F338"/>
    <mergeCell ref="G338:K338"/>
    <mergeCell ref="C345:F345"/>
    <mergeCell ref="G345:K345"/>
    <mergeCell ref="C346:F346"/>
    <mergeCell ref="G346:K346"/>
    <mergeCell ref="C347:F347"/>
    <mergeCell ref="G347:K347"/>
    <mergeCell ref="C342:F342"/>
    <mergeCell ref="G342:K342"/>
    <mergeCell ref="C343:F343"/>
    <mergeCell ref="G343:K343"/>
    <mergeCell ref="C344:F344"/>
    <mergeCell ref="G344:K344"/>
    <mergeCell ref="C352:F352"/>
    <mergeCell ref="G352:K352"/>
    <mergeCell ref="C353:F353"/>
    <mergeCell ref="G353:K353"/>
    <mergeCell ref="C354:F354"/>
    <mergeCell ref="G354:K354"/>
    <mergeCell ref="C349:F349"/>
    <mergeCell ref="G349:K349"/>
    <mergeCell ref="C350:F350"/>
    <mergeCell ref="G350:K350"/>
    <mergeCell ref="C351:F351"/>
    <mergeCell ref="G351:K351"/>
    <mergeCell ref="G358:K358"/>
    <mergeCell ref="C359:F359"/>
    <mergeCell ref="G359:K359"/>
    <mergeCell ref="C361:F361"/>
    <mergeCell ref="G361:K361"/>
    <mergeCell ref="C355:F355"/>
    <mergeCell ref="G355:K355"/>
    <mergeCell ref="C356:F356"/>
    <mergeCell ref="G356:K356"/>
    <mergeCell ref="C357:F357"/>
    <mergeCell ref="G357:K357"/>
    <mergeCell ref="B2:B4"/>
    <mergeCell ref="C371:F371"/>
    <mergeCell ref="G371:K371"/>
    <mergeCell ref="C373:F373"/>
    <mergeCell ref="G373:I373"/>
    <mergeCell ref="C368:F368"/>
    <mergeCell ref="G368:K368"/>
    <mergeCell ref="C369:F369"/>
    <mergeCell ref="G369:K369"/>
    <mergeCell ref="C370:F370"/>
    <mergeCell ref="G370:K370"/>
    <mergeCell ref="C365:F365"/>
    <mergeCell ref="G365:K365"/>
    <mergeCell ref="C366:F366"/>
    <mergeCell ref="G366:K366"/>
    <mergeCell ref="C367:F367"/>
    <mergeCell ref="G367:K367"/>
    <mergeCell ref="C362:F362"/>
    <mergeCell ref="G362:K362"/>
    <mergeCell ref="C363:F363"/>
    <mergeCell ref="G363:K363"/>
    <mergeCell ref="C364:F364"/>
    <mergeCell ref="G364:K364"/>
    <mergeCell ref="C358:F358"/>
  </mergeCells>
  <pageMargins left="0.46" right="0.43307086614173229" top="0.48" bottom="0.38" header="0.27" footer="0.31496062992125984"/>
  <pageSetup paperSize="9" scale="65" orientation="landscape" r:id="rId1"/>
  <headerFooter>
    <oddFooter xml:space="preserve">&amp;R&amp;P 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FAD4F-97F6-4006-AA3D-B5A796072E0F}">
  <sheetPr codeName="Tabelle9">
    <tabColor theme="3" tint="0.59999389629810485"/>
    <outlinePr summaryBelow="0" summaryRight="0"/>
    <pageSetUpPr fitToPage="1"/>
  </sheetPr>
  <dimension ref="A1:AZ401"/>
  <sheetViews>
    <sheetView showGridLines="0" zoomScaleNormal="100" workbookViewId="0">
      <pane xSplit="2" ySplit="11" topLeftCell="C12" activePane="bottomRight" state="frozen"/>
      <selection activeCell="C369" sqref="C369:F369"/>
      <selection pane="topRight" activeCell="C369" sqref="C369:F369"/>
      <selection pane="bottomLeft" activeCell="C369" sqref="C369:F369"/>
      <selection pane="bottomRight" activeCell="C13" sqref="C13:F13"/>
    </sheetView>
  </sheetViews>
  <sheetFormatPr baseColWidth="10" defaultColWidth="11.42578125" defaultRowHeight="11.25" outlineLevelRow="1" outlineLevelCol="1"/>
  <cols>
    <col min="1" max="1" width="0.7109375" style="12" customWidth="1"/>
    <col min="2" max="2" width="4.7109375" style="12" customWidth="1"/>
    <col min="3" max="3" width="30.7109375" style="12" customWidth="1"/>
    <col min="4" max="4" width="7.7109375" style="12" customWidth="1"/>
    <col min="5" max="5" width="10.7109375" style="12" customWidth="1"/>
    <col min="6" max="6" width="15.7109375" style="12" customWidth="1"/>
    <col min="7" max="7" width="10.7109375" style="12" customWidth="1"/>
    <col min="8" max="8" width="4.7109375" style="12" customWidth="1"/>
    <col min="9" max="9" width="11.42578125" style="12" customWidth="1"/>
    <col min="10" max="11" width="4.7109375" style="12" customWidth="1"/>
    <col min="12" max="19" width="6.7109375" style="12" customWidth="1" outlineLevel="1"/>
    <col min="20" max="20" width="12.28515625" style="12" customWidth="1" outlineLevel="1"/>
    <col min="21" max="21" width="12.140625" style="12" customWidth="1" outlineLevel="1"/>
    <col min="22" max="22" width="11.5703125" style="12" customWidth="1" outlineLevel="1"/>
    <col min="23" max="23" width="15.7109375" style="12" customWidth="1"/>
    <col min="24" max="24" width="8.7109375" style="12" customWidth="1"/>
    <col min="25" max="25" width="4.7109375" style="12" customWidth="1"/>
    <col min="26" max="26" width="8.5703125" style="12" customWidth="1"/>
    <col min="27" max="27" width="6.7109375" style="12" hidden="1" customWidth="1"/>
    <col min="28" max="16384" width="11.42578125" style="12"/>
  </cols>
  <sheetData>
    <row r="1" spans="1:52" ht="8.25" customHeight="1" thickBot="1">
      <c r="X1" s="442"/>
      <c r="Y1" s="442"/>
      <c r="Z1" s="442"/>
      <c r="AA1" s="442"/>
      <c r="AB1" s="442"/>
      <c r="AC1" s="442"/>
      <c r="AD1" s="442"/>
      <c r="AE1" s="442"/>
      <c r="AF1" s="442"/>
      <c r="AG1" s="442"/>
      <c r="AH1" s="442"/>
      <c r="AI1" s="442"/>
      <c r="AJ1" s="442"/>
      <c r="AK1" s="442"/>
      <c r="AL1" s="442"/>
      <c r="AM1" s="442"/>
      <c r="AN1" s="442"/>
      <c r="AO1" s="442"/>
      <c r="AP1" s="442"/>
      <c r="AQ1" s="442"/>
      <c r="AR1" s="442"/>
      <c r="AS1" s="442"/>
      <c r="AT1" s="442"/>
      <c r="AU1" s="442"/>
      <c r="AV1" s="442"/>
      <c r="AW1" s="442"/>
      <c r="AX1" s="442"/>
      <c r="AY1" s="442"/>
      <c r="AZ1" s="442"/>
    </row>
    <row r="2" spans="1:52" s="13" customFormat="1" ht="20.100000000000001" customHeight="1" thickBot="1">
      <c r="B2" s="996" t="s">
        <v>260</v>
      </c>
      <c r="C2" s="22" t="str">
        <f>Kunde</f>
        <v>Bosch Rodez</v>
      </c>
      <c r="D2" s="899" t="str">
        <f>Anlage</f>
        <v>Montage Magnetanker</v>
      </c>
      <c r="E2" s="900"/>
      <c r="F2" s="900"/>
      <c r="G2" s="900"/>
      <c r="H2" s="900"/>
      <c r="I2" s="900"/>
      <c r="J2" s="900"/>
      <c r="K2" s="901"/>
      <c r="L2" s="688"/>
      <c r="M2" s="688"/>
      <c r="N2" s="688"/>
      <c r="O2" s="688"/>
      <c r="P2" s="688"/>
      <c r="Q2" s="688"/>
      <c r="R2" s="690"/>
      <c r="S2" s="690"/>
      <c r="T2" s="690"/>
      <c r="U2" s="379"/>
      <c r="V2" s="692"/>
      <c r="W2" s="695"/>
      <c r="X2" s="493"/>
      <c r="Y2" s="494"/>
      <c r="Z2" s="494"/>
      <c r="AA2" s="494"/>
      <c r="AB2" s="494"/>
      <c r="AC2" s="494"/>
      <c r="AD2" s="494"/>
      <c r="AE2" s="494"/>
      <c r="AF2" s="494"/>
      <c r="AG2" s="494"/>
      <c r="AH2" s="494"/>
      <c r="AI2" s="494"/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</row>
    <row r="3" spans="1:52" s="13" customFormat="1" ht="20.100000000000001" customHeight="1" thickBot="1">
      <c r="B3" s="1037"/>
      <c r="C3" s="689" t="s">
        <v>241</v>
      </c>
      <c r="D3" s="1052" t="str">
        <f>Übersicht!C18</f>
        <v>Modul 11 leer</v>
      </c>
      <c r="E3" s="1053"/>
      <c r="F3" s="1053"/>
      <c r="G3" s="1053"/>
      <c r="H3" s="1053"/>
      <c r="I3" s="1053"/>
      <c r="J3" s="1053"/>
      <c r="K3" s="1054"/>
      <c r="L3" s="688"/>
      <c r="M3" s="688"/>
      <c r="N3" s="688"/>
      <c r="O3" s="688"/>
      <c r="P3" s="688"/>
      <c r="Q3" s="688"/>
      <c r="R3" s="690"/>
      <c r="S3" s="690"/>
      <c r="T3" s="690"/>
      <c r="U3" s="379"/>
      <c r="V3" s="692"/>
      <c r="W3" s="694">
        <f>Übersicht!F18</f>
        <v>1</v>
      </c>
      <c r="X3" s="493"/>
      <c r="Y3" s="494"/>
      <c r="Z3" s="494"/>
      <c r="AA3" s="494"/>
      <c r="AB3" s="494"/>
      <c r="AC3" s="494"/>
      <c r="AD3" s="494"/>
      <c r="AE3" s="494"/>
      <c r="AF3" s="494"/>
      <c r="AG3" s="494"/>
      <c r="AH3" s="494"/>
      <c r="AI3" s="494"/>
      <c r="AJ3" s="494"/>
      <c r="AK3" s="494"/>
      <c r="AL3" s="494"/>
      <c r="AM3" s="494"/>
      <c r="AN3" s="494"/>
      <c r="AO3" s="494"/>
      <c r="AP3" s="494"/>
      <c r="AQ3" s="494"/>
      <c r="AR3" s="494"/>
      <c r="AS3" s="494"/>
      <c r="AT3" s="494"/>
      <c r="AU3" s="494"/>
      <c r="AV3" s="494"/>
      <c r="AW3" s="494"/>
      <c r="AX3" s="494"/>
      <c r="AY3" s="494"/>
      <c r="AZ3" s="494"/>
    </row>
    <row r="4" spans="1:52" s="13" customFormat="1" ht="20.100000000000001" customHeight="1" thickBot="1">
      <c r="B4" s="997"/>
      <c r="C4" s="691" t="str">
        <f>Angebotsnummer</f>
        <v>A07591000</v>
      </c>
      <c r="D4" s="1055">
        <f>Datum</f>
        <v>45344</v>
      </c>
      <c r="E4" s="1056"/>
      <c r="F4" s="1057" t="str">
        <f>Bearbeiter</f>
        <v>Waas. Harald</v>
      </c>
      <c r="G4" s="1057"/>
      <c r="H4" s="696"/>
      <c r="I4" s="696"/>
      <c r="J4" s="696"/>
      <c r="K4" s="697"/>
      <c r="L4" s="688"/>
      <c r="M4" s="688"/>
      <c r="N4" s="688"/>
      <c r="O4" s="688"/>
      <c r="P4" s="688"/>
      <c r="Q4" s="688"/>
      <c r="R4" s="690"/>
      <c r="S4" s="690"/>
      <c r="T4" s="690"/>
      <c r="U4" s="379"/>
      <c r="V4" s="692"/>
      <c r="W4" s="698">
        <f>Übersicht!V18</f>
        <v>0</v>
      </c>
      <c r="X4" s="495"/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4"/>
      <c r="AK4" s="494"/>
      <c r="AL4" s="494"/>
      <c r="AM4" s="494"/>
      <c r="AN4" s="494"/>
      <c r="AO4" s="494"/>
      <c r="AP4" s="494"/>
      <c r="AQ4" s="494"/>
      <c r="AR4" s="494"/>
      <c r="AS4" s="494"/>
      <c r="AT4" s="494"/>
      <c r="AU4" s="494"/>
      <c r="AV4" s="494"/>
      <c r="AW4" s="494"/>
      <c r="AX4" s="494"/>
      <c r="AY4" s="494"/>
      <c r="AZ4" s="494"/>
    </row>
    <row r="5" spans="1:52" ht="15" customHeight="1" collapsed="1" thickBot="1">
      <c r="T5" s="1"/>
      <c r="U5" s="1"/>
      <c r="X5" s="442"/>
      <c r="Y5" s="442"/>
      <c r="Z5" s="442"/>
      <c r="AA5" s="442"/>
      <c r="AB5" s="442"/>
      <c r="AC5" s="442"/>
      <c r="AD5" s="442"/>
      <c r="AE5" s="442"/>
      <c r="AF5" s="442"/>
      <c r="AG5" s="442"/>
      <c r="AH5" s="442"/>
      <c r="AI5" s="442"/>
      <c r="AJ5" s="442"/>
      <c r="AK5" s="442"/>
      <c r="AL5" s="442"/>
      <c r="AM5" s="442"/>
      <c r="AN5" s="442"/>
      <c r="AO5" s="442"/>
      <c r="AP5" s="442"/>
      <c r="AQ5" s="442"/>
      <c r="AR5" s="442"/>
      <c r="AS5" s="442"/>
      <c r="AT5" s="442"/>
      <c r="AU5" s="442"/>
      <c r="AV5" s="442"/>
      <c r="AW5" s="442"/>
      <c r="AX5" s="442"/>
      <c r="AY5" s="442"/>
      <c r="AZ5" s="442"/>
    </row>
    <row r="6" spans="1:52" s="4" customFormat="1" ht="20.100000000000001" hidden="1" customHeight="1" outlineLevel="1">
      <c r="B6" s="632">
        <v>1</v>
      </c>
      <c r="C6" s="633" t="s">
        <v>185</v>
      </c>
      <c r="D6" s="634">
        <f>SUM(L13,L25,L37,L49,L61,L73,L85,L97,L109,L121,L133,L145,L157,L169,L181,L193,L205,L217,L229,L241,L253,L265,L277,L289,L301,L313,L325,L337,L349,L361)</f>
        <v>0</v>
      </c>
      <c r="E6" s="635">
        <f>Konstruktion</f>
        <v>110.00000000000001</v>
      </c>
      <c r="F6" s="636">
        <f>D6*E6</f>
        <v>0</v>
      </c>
      <c r="G6" s="40"/>
      <c r="H6" s="644">
        <v>5</v>
      </c>
      <c r="I6" s="1045" t="s">
        <v>186</v>
      </c>
      <c r="J6" s="1046"/>
      <c r="K6" s="1047"/>
      <c r="L6" s="645">
        <f>SUM(M13,M25,M37,M49,M61,M73,M85,M97,M109,M121,M133,M145,M157,M169,M181,M193,M205,M217,M229,M241,M253,M265,M277,M289,M301,M313,M325,M337,M349,M361)</f>
        <v>0</v>
      </c>
      <c r="M6" s="1048">
        <f>Hardware</f>
        <v>101.2</v>
      </c>
      <c r="N6" s="1049"/>
      <c r="O6" s="1050">
        <f>L6*M6</f>
        <v>0</v>
      </c>
      <c r="P6" s="1051"/>
      <c r="Q6" s="40"/>
      <c r="R6" s="40"/>
      <c r="S6" s="40"/>
      <c r="T6" s="1"/>
      <c r="U6" s="1"/>
      <c r="V6" s="12"/>
      <c r="W6" s="12"/>
      <c r="X6" s="442"/>
      <c r="Y6" s="496"/>
      <c r="Z6" s="496"/>
      <c r="AA6" s="496"/>
      <c r="AB6" s="496"/>
      <c r="AC6" s="496"/>
      <c r="AD6" s="496"/>
      <c r="AE6" s="496"/>
      <c r="AF6" s="496"/>
      <c r="AG6" s="496"/>
      <c r="AH6" s="496"/>
      <c r="AI6" s="496"/>
      <c r="AJ6" s="496"/>
      <c r="AK6" s="496"/>
      <c r="AL6" s="496"/>
      <c r="AM6" s="496"/>
      <c r="AN6" s="496"/>
      <c r="AO6" s="496"/>
      <c r="AP6" s="496"/>
      <c r="AQ6" s="496"/>
      <c r="AR6" s="496"/>
      <c r="AS6" s="496"/>
      <c r="AT6" s="496"/>
      <c r="AU6" s="496"/>
      <c r="AV6" s="496"/>
      <c r="AW6" s="496"/>
      <c r="AX6" s="496"/>
      <c r="AY6" s="496"/>
      <c r="AZ6" s="496"/>
    </row>
    <row r="7" spans="1:52" ht="20.100000000000001" hidden="1" customHeight="1" outlineLevel="1">
      <c r="B7" s="652">
        <v>2</v>
      </c>
      <c r="C7" s="653" t="s">
        <v>14</v>
      </c>
      <c r="D7" s="654">
        <f>SUM(Q13,Q25,Q37,Q49,Q61,Q73,Q85,Q97,Q109,Q121,Q133,Q145,Q157,Q169,Q181,Q193,Q205,Q217,Q229,Q241,Q253,Q265,Q277,Q289,Q301,Q313,Q325,Q337,Q349,Q361)</f>
        <v>0</v>
      </c>
      <c r="E7" s="655">
        <f>Montage</f>
        <v>90.2</v>
      </c>
      <c r="F7" s="656">
        <f>D7*E7</f>
        <v>0</v>
      </c>
      <c r="G7" s="40"/>
      <c r="H7" s="649">
        <v>6</v>
      </c>
      <c r="I7" s="1030" t="s">
        <v>27</v>
      </c>
      <c r="J7" s="1031"/>
      <c r="K7" s="1032"/>
      <c r="L7" s="650">
        <f>SUM(N13,N25,N37,N49,N61,N73,N85,N97,N109,N121,N133,N145,N157,N169,N181,N193,N205,N217,N229,N241,N253,N265,N277,N289,N301,N313,N325,N337,N349,N361)</f>
        <v>0</v>
      </c>
      <c r="M7" s="1033">
        <f>Software</f>
        <v>115.50000000000001</v>
      </c>
      <c r="N7" s="1034"/>
      <c r="O7" s="1035">
        <f>L7*M7</f>
        <v>0</v>
      </c>
      <c r="P7" s="1036"/>
      <c r="Q7" s="40"/>
      <c r="R7" s="40"/>
      <c r="S7" s="40"/>
      <c r="T7" s="1"/>
      <c r="U7" s="1"/>
      <c r="X7" s="442"/>
      <c r="Y7" s="442"/>
      <c r="Z7" s="442"/>
      <c r="AA7" s="442"/>
      <c r="AB7" s="442"/>
      <c r="AC7" s="442"/>
      <c r="AD7" s="442"/>
      <c r="AE7" s="442"/>
      <c r="AF7" s="442"/>
      <c r="AG7" s="442"/>
      <c r="AH7" s="442"/>
      <c r="AI7" s="442"/>
      <c r="AJ7" s="442"/>
      <c r="AK7" s="442"/>
      <c r="AL7" s="442"/>
      <c r="AM7" s="442"/>
      <c r="AN7" s="442"/>
      <c r="AO7" s="442"/>
      <c r="AP7" s="442"/>
      <c r="AQ7" s="442"/>
      <c r="AR7" s="442"/>
      <c r="AS7" s="442"/>
      <c r="AT7" s="442"/>
      <c r="AU7" s="442"/>
      <c r="AV7" s="442"/>
      <c r="AW7" s="442"/>
      <c r="AX7" s="442"/>
      <c r="AY7" s="442"/>
      <c r="AZ7" s="442"/>
    </row>
    <row r="8" spans="1:52" ht="20.100000000000001" hidden="1" customHeight="1" outlineLevel="1">
      <c r="B8" s="637">
        <v>3</v>
      </c>
      <c r="C8" s="638" t="s">
        <v>15</v>
      </c>
      <c r="D8" s="639">
        <f>SUM(R13,R25,R37,R49,R61,R73,R85,R97,R109,R121,R133,R145,R157,R169,R181,R193,R205,R217,R229,R241,R253,R265,R277,R289,R301,R313,R325,R337,R349,R361)</f>
        <v>0</v>
      </c>
      <c r="E8" s="640">
        <f>Fertigung</f>
        <v>93.500000000000014</v>
      </c>
      <c r="F8" s="641">
        <f>D8*E8</f>
        <v>0</v>
      </c>
      <c r="G8" s="40"/>
      <c r="H8" s="649">
        <v>7</v>
      </c>
      <c r="I8" s="1030" t="s">
        <v>28</v>
      </c>
      <c r="J8" s="1031"/>
      <c r="K8" s="1032"/>
      <c r="L8" s="650">
        <f>SUM(O13,O25,O37,O49,O61,O73,O85,O97,O109,O121,O133,O145,O157,O169,O181,O193,O205,O217,O229,O241,O253,O265,O277,O289,O301,O313,O325,O337,O349,O361)</f>
        <v>0</v>
      </c>
      <c r="M8" s="1033">
        <f>INB</f>
        <v>115.50000000000001</v>
      </c>
      <c r="N8" s="1034"/>
      <c r="O8" s="1035">
        <f>L8*M8</f>
        <v>0</v>
      </c>
      <c r="P8" s="1036"/>
      <c r="Q8" s="40"/>
      <c r="R8" s="40"/>
      <c r="S8" s="40"/>
      <c r="T8" s="1"/>
      <c r="U8" s="1"/>
      <c r="X8" s="442"/>
      <c r="Y8" s="442"/>
      <c r="Z8" s="442"/>
      <c r="AA8" s="442"/>
      <c r="AB8" s="442"/>
      <c r="AC8" s="442"/>
      <c r="AD8" s="442"/>
      <c r="AE8" s="442"/>
      <c r="AF8" s="442"/>
      <c r="AG8" s="442"/>
      <c r="AH8" s="442"/>
      <c r="AI8" s="442"/>
      <c r="AJ8" s="442"/>
      <c r="AK8" s="442"/>
      <c r="AL8" s="442"/>
      <c r="AM8" s="442"/>
      <c r="AN8" s="442"/>
      <c r="AO8" s="442"/>
      <c r="AP8" s="442"/>
      <c r="AQ8" s="442"/>
      <c r="AR8" s="442"/>
      <c r="AS8" s="442"/>
      <c r="AT8" s="442"/>
      <c r="AU8" s="442"/>
      <c r="AV8" s="442"/>
      <c r="AW8" s="442"/>
      <c r="AX8" s="442"/>
      <c r="AY8" s="442"/>
      <c r="AZ8" s="442"/>
    </row>
    <row r="9" spans="1:52" ht="19.5" hidden="1" customHeight="1" outlineLevel="1" thickBot="1">
      <c r="B9" s="658">
        <v>4</v>
      </c>
      <c r="C9" s="659" t="s">
        <v>12</v>
      </c>
      <c r="D9" s="660"/>
      <c r="E9" s="661" t="s">
        <v>18</v>
      </c>
      <c r="F9" s="662">
        <f>SUM(U13,U25,U37,U49,U61,U73,U85,U97,U109,U121,U133,U145,U157,U169,U181,U193,U205,U217,U229,U241,U253,U265,U277,U289,U301,U313,U325,U337,U349,U361)</f>
        <v>0</v>
      </c>
      <c r="G9" s="40"/>
      <c r="H9" s="646">
        <v>8</v>
      </c>
      <c r="I9" s="1038" t="s">
        <v>29</v>
      </c>
      <c r="J9" s="1039"/>
      <c r="K9" s="1040"/>
      <c r="L9" s="647">
        <f>SUM(P13,P25,P37,P49,P61,P73,P85,P97,P109,P121,P133,P145,P157,P169,P181,P193,P205,P217,P229,P241,P253,P265,P277,P289,P301,P313,P325,P337,P349,P361)</f>
        <v>0</v>
      </c>
      <c r="M9" s="1041">
        <f>Elektrik</f>
        <v>90.2</v>
      </c>
      <c r="N9" s="1042"/>
      <c r="O9" s="1043">
        <f>L9*M9</f>
        <v>0</v>
      </c>
      <c r="P9" s="1044"/>
      <c r="Q9" s="40"/>
      <c r="R9" s="40"/>
      <c r="S9" s="40"/>
      <c r="T9" s="1"/>
      <c r="U9" s="1"/>
      <c r="X9" s="442"/>
      <c r="Y9" s="442"/>
      <c r="Z9" s="442"/>
      <c r="AA9" s="442"/>
      <c r="AB9" s="442"/>
      <c r="AC9" s="442"/>
      <c r="AD9" s="442"/>
      <c r="AE9" s="442"/>
      <c r="AF9" s="442"/>
      <c r="AG9" s="442"/>
      <c r="AH9" s="442"/>
      <c r="AI9" s="442"/>
      <c r="AJ9" s="442"/>
      <c r="AK9" s="442"/>
      <c r="AL9" s="442"/>
      <c r="AM9" s="442"/>
      <c r="AN9" s="442"/>
      <c r="AO9" s="442"/>
      <c r="AP9" s="442"/>
      <c r="AQ9" s="442"/>
      <c r="AR9" s="442"/>
      <c r="AS9" s="442"/>
      <c r="AT9" s="442"/>
      <c r="AU9" s="442"/>
      <c r="AV9" s="442"/>
      <c r="AW9" s="442"/>
      <c r="AX9" s="442"/>
      <c r="AY9" s="442"/>
      <c r="AZ9" s="442"/>
    </row>
    <row r="10" spans="1:52" ht="15" hidden="1" customHeight="1" outlineLevel="1" thickBot="1">
      <c r="A10" s="19"/>
      <c r="B10" s="30"/>
      <c r="C10" s="36"/>
      <c r="D10" s="36"/>
      <c r="E10" s="36"/>
      <c r="F10" s="25"/>
      <c r="G10" s="25"/>
      <c r="H10" s="25"/>
      <c r="I10" s="28"/>
      <c r="J10" s="28"/>
      <c r="K10" s="24"/>
      <c r="L10" s="27"/>
      <c r="M10" s="27"/>
      <c r="N10" s="27"/>
      <c r="O10" s="27"/>
      <c r="P10" s="27"/>
      <c r="Q10" s="26"/>
      <c r="R10" s="29"/>
      <c r="S10" s="29"/>
      <c r="T10" s="29"/>
      <c r="U10" s="29"/>
      <c r="V10" s="25"/>
      <c r="X10" s="442"/>
      <c r="Y10" s="442"/>
      <c r="Z10" s="442"/>
      <c r="AA10" s="442"/>
      <c r="AB10" s="442"/>
      <c r="AC10" s="442"/>
      <c r="AD10" s="442"/>
      <c r="AE10" s="442"/>
      <c r="AF10" s="442"/>
      <c r="AG10" s="442"/>
      <c r="AH10" s="442"/>
      <c r="AI10" s="442"/>
      <c r="AJ10" s="442"/>
      <c r="AK10" s="442"/>
      <c r="AL10" s="442"/>
      <c r="AM10" s="442"/>
      <c r="AN10" s="442"/>
      <c r="AO10" s="442"/>
      <c r="AP10" s="442"/>
      <c r="AQ10" s="442"/>
      <c r="AR10" s="442"/>
      <c r="AS10" s="442"/>
      <c r="AT10" s="442"/>
      <c r="AU10" s="442"/>
      <c r="AV10" s="442"/>
      <c r="AW10" s="442"/>
      <c r="AX10" s="442"/>
      <c r="AY10" s="442"/>
      <c r="AZ10" s="442"/>
    </row>
    <row r="11" spans="1:52" ht="20.100000000000001" customHeight="1" collapsed="1" thickBot="1">
      <c r="B11" s="39" t="s">
        <v>11</v>
      </c>
      <c r="C11" s="1027" t="s">
        <v>17</v>
      </c>
      <c r="D11" s="1028"/>
      <c r="E11" s="1028"/>
      <c r="F11" s="1029"/>
      <c r="G11" s="1027" t="s">
        <v>2</v>
      </c>
      <c r="H11" s="1028"/>
      <c r="I11" s="1028"/>
      <c r="J11" s="1028"/>
      <c r="K11" s="1029"/>
      <c r="L11" s="591" t="s">
        <v>247</v>
      </c>
      <c r="M11" s="648" t="s">
        <v>248</v>
      </c>
      <c r="N11" s="651" t="s">
        <v>25</v>
      </c>
      <c r="O11" s="651" t="s">
        <v>249</v>
      </c>
      <c r="P11" s="648" t="s">
        <v>246</v>
      </c>
      <c r="Q11" s="657" t="s">
        <v>250</v>
      </c>
      <c r="R11" s="591" t="s">
        <v>245</v>
      </c>
      <c r="S11" s="663" t="s">
        <v>21</v>
      </c>
      <c r="T11" s="663" t="s">
        <v>24</v>
      </c>
      <c r="U11" s="664" t="s">
        <v>275</v>
      </c>
      <c r="V11" s="642" t="s">
        <v>251</v>
      </c>
      <c r="W11" s="47" t="s">
        <v>6</v>
      </c>
      <c r="X11" s="442"/>
      <c r="Y11" s="442"/>
      <c r="Z11" s="442"/>
      <c r="AA11" s="442"/>
      <c r="AB11" s="442"/>
      <c r="AC11" s="442"/>
      <c r="AD11" s="442"/>
      <c r="AE11" s="442"/>
      <c r="AF11" s="442"/>
      <c r="AG11" s="442"/>
      <c r="AH11" s="442"/>
      <c r="AI11" s="442"/>
      <c r="AJ11" s="442"/>
      <c r="AK11" s="442"/>
      <c r="AL11" s="442"/>
      <c r="AM11" s="442"/>
      <c r="AN11" s="442"/>
      <c r="AO11" s="442"/>
      <c r="AP11" s="442"/>
      <c r="AQ11" s="442"/>
      <c r="AR11" s="442"/>
      <c r="AS11" s="442"/>
      <c r="AT11" s="442"/>
      <c r="AU11" s="442"/>
      <c r="AV11" s="442"/>
      <c r="AW11" s="442"/>
      <c r="AX11" s="442"/>
      <c r="AY11" s="442"/>
      <c r="AZ11" s="442"/>
    </row>
    <row r="12" spans="1:52" ht="3" customHeight="1">
      <c r="B12" s="504"/>
      <c r="C12" s="57"/>
      <c r="D12" s="56"/>
      <c r="E12" s="56"/>
      <c r="F12" s="290"/>
      <c r="G12" s="57"/>
      <c r="H12" s="56"/>
      <c r="I12" s="56"/>
      <c r="J12" s="430"/>
      <c r="K12" s="430"/>
      <c r="L12" s="55"/>
      <c r="M12" s="55"/>
      <c r="N12" s="55"/>
      <c r="O12" s="55"/>
      <c r="P12" s="55"/>
      <c r="Q12" s="55"/>
      <c r="R12" s="55"/>
      <c r="S12" s="56"/>
      <c r="T12" s="57"/>
      <c r="U12" s="60"/>
      <c r="V12" s="55"/>
      <c r="W12" s="55"/>
      <c r="X12" s="442"/>
      <c r="Y12" s="442"/>
      <c r="Z12" s="442"/>
      <c r="AA12" s="442"/>
      <c r="AB12" s="442"/>
      <c r="AC12" s="442"/>
      <c r="AD12" s="442"/>
      <c r="AE12" s="442"/>
      <c r="AF12" s="442"/>
      <c r="AG12" s="442"/>
      <c r="AH12" s="442"/>
      <c r="AI12" s="442"/>
      <c r="AJ12" s="442"/>
      <c r="AK12" s="442"/>
      <c r="AL12" s="442"/>
      <c r="AM12" s="442"/>
      <c r="AN12" s="442"/>
      <c r="AO12" s="442"/>
      <c r="AP12" s="442"/>
      <c r="AQ12" s="442"/>
      <c r="AR12" s="442"/>
      <c r="AS12" s="442"/>
      <c r="AT12" s="442"/>
      <c r="AU12" s="442"/>
      <c r="AV12" s="442"/>
      <c r="AW12" s="442"/>
      <c r="AX12" s="442"/>
      <c r="AY12" s="442"/>
      <c r="AZ12" s="442"/>
    </row>
    <row r="13" spans="1:52" ht="20.100000000000001" customHeight="1" collapsed="1">
      <c r="B13" s="714">
        <v>1</v>
      </c>
      <c r="C13" s="1013"/>
      <c r="D13" s="1014"/>
      <c r="E13" s="1014"/>
      <c r="F13" s="1015"/>
      <c r="G13" s="1016"/>
      <c r="H13" s="1017"/>
      <c r="I13" s="1017"/>
      <c r="J13" s="1017"/>
      <c r="K13" s="1018"/>
      <c r="L13" s="701">
        <f t="shared" ref="L13:R13" si="0">SUM(L14:L23)</f>
        <v>0</v>
      </c>
      <c r="M13" s="702">
        <f t="shared" si="0"/>
        <v>0</v>
      </c>
      <c r="N13" s="703">
        <f t="shared" si="0"/>
        <v>0</v>
      </c>
      <c r="O13" s="703">
        <f t="shared" si="0"/>
        <v>0</v>
      </c>
      <c r="P13" s="702">
        <f t="shared" si="0"/>
        <v>0</v>
      </c>
      <c r="Q13" s="704">
        <f t="shared" si="0"/>
        <v>0</v>
      </c>
      <c r="R13" s="701">
        <f t="shared" si="0"/>
        <v>0</v>
      </c>
      <c r="S13" s="705">
        <v>1</v>
      </c>
      <c r="T13" s="706">
        <f>(S14*T14)+(S15*T15)+(S16*T16)+(S17*T17)+(S18*T18)+(S19*T19)+(S20*T20)+(S21*T21)+(S22*T22)+(S23*T23)</f>
        <v>0</v>
      </c>
      <c r="U13" s="665">
        <f t="shared" ref="U13:U23" si="1">S13*T13*(1+MGKZ)*(1+Gewinn)*(1+Sicherheit)</f>
        <v>0</v>
      </c>
      <c r="V13" s="643">
        <f t="shared" ref="V13:V23" si="2">R13*Fertigung</f>
        <v>0</v>
      </c>
      <c r="W13" s="50">
        <f>L13*$E$6+M13*$M$6+N13*$M$7+O13*$M$8+P13*$E$7+Q13*$M$9+U13+V13</f>
        <v>0</v>
      </c>
      <c r="X13" s="442"/>
      <c r="Y13" s="442"/>
      <c r="Z13" s="442"/>
      <c r="AA13" s="442"/>
      <c r="AB13" s="442"/>
      <c r="AC13" s="442"/>
      <c r="AD13" s="442"/>
      <c r="AE13" s="442"/>
      <c r="AF13" s="442"/>
      <c r="AG13" s="442"/>
      <c r="AH13" s="442"/>
      <c r="AI13" s="442"/>
      <c r="AJ13" s="442"/>
      <c r="AK13" s="442"/>
      <c r="AL13" s="442"/>
      <c r="AM13" s="442"/>
      <c r="AN13" s="442"/>
      <c r="AO13" s="442"/>
      <c r="AP13" s="442"/>
      <c r="AQ13" s="442"/>
      <c r="AR13" s="442"/>
      <c r="AS13" s="442"/>
      <c r="AT13" s="442"/>
      <c r="AU13" s="442"/>
      <c r="AV13" s="442"/>
      <c r="AW13" s="442"/>
      <c r="AX13" s="442"/>
      <c r="AY13" s="442"/>
      <c r="AZ13" s="442"/>
    </row>
    <row r="14" spans="1:52" ht="18" hidden="1" customHeight="1" outlineLevel="1">
      <c r="B14" s="433"/>
      <c r="C14" s="1002"/>
      <c r="D14" s="1003"/>
      <c r="E14" s="1003"/>
      <c r="F14" s="1004"/>
      <c r="G14" s="1005"/>
      <c r="H14" s="1006"/>
      <c r="I14" s="1006"/>
      <c r="J14" s="1006"/>
      <c r="K14" s="1007"/>
      <c r="L14" s="715"/>
      <c r="M14" s="715"/>
      <c r="N14" s="715"/>
      <c r="O14" s="715"/>
      <c r="P14" s="715"/>
      <c r="Q14" s="715"/>
      <c r="R14" s="715"/>
      <c r="S14" s="716"/>
      <c r="T14" s="717"/>
      <c r="U14" s="720">
        <f t="shared" si="1"/>
        <v>0</v>
      </c>
      <c r="V14" s="721">
        <f t="shared" si="2"/>
        <v>0</v>
      </c>
      <c r="W14" s="722">
        <f t="shared" ref="W14:W23" si="3">L14*$E$6+M14*$M$6+N14*$M$7+O14*$M$8+P14*$E$7+Q14*$M$9+U14+V14</f>
        <v>0</v>
      </c>
      <c r="X14" s="442"/>
      <c r="Y14" s="442"/>
      <c r="Z14" s="442"/>
      <c r="AA14" s="442"/>
      <c r="AB14" s="442"/>
      <c r="AC14" s="442"/>
      <c r="AD14" s="442"/>
      <c r="AE14" s="442"/>
      <c r="AF14" s="442"/>
      <c r="AG14" s="442"/>
      <c r="AH14" s="442"/>
      <c r="AI14" s="442"/>
      <c r="AJ14" s="442"/>
      <c r="AK14" s="442"/>
      <c r="AL14" s="442"/>
      <c r="AM14" s="442"/>
      <c r="AN14" s="442"/>
      <c r="AO14" s="442"/>
      <c r="AP14" s="442"/>
      <c r="AQ14" s="442"/>
      <c r="AR14" s="442"/>
      <c r="AS14" s="442"/>
      <c r="AT14" s="442"/>
      <c r="AU14" s="442"/>
      <c r="AV14" s="442"/>
      <c r="AW14" s="442"/>
      <c r="AX14" s="442"/>
      <c r="AY14" s="442"/>
      <c r="AZ14" s="442"/>
    </row>
    <row r="15" spans="1:52" ht="18" hidden="1" customHeight="1" outlineLevel="1">
      <c r="B15" s="434"/>
      <c r="C15" s="1002"/>
      <c r="D15" s="1003"/>
      <c r="E15" s="1003"/>
      <c r="F15" s="1004"/>
      <c r="G15" s="1005"/>
      <c r="H15" s="1006"/>
      <c r="I15" s="1006"/>
      <c r="J15" s="1006"/>
      <c r="K15" s="1007"/>
      <c r="L15" s="715"/>
      <c r="M15" s="715"/>
      <c r="N15" s="715"/>
      <c r="O15" s="715"/>
      <c r="P15" s="715"/>
      <c r="Q15" s="715"/>
      <c r="R15" s="715"/>
      <c r="S15" s="716"/>
      <c r="T15" s="717"/>
      <c r="U15" s="720">
        <f t="shared" si="1"/>
        <v>0</v>
      </c>
      <c r="V15" s="721">
        <f t="shared" si="2"/>
        <v>0</v>
      </c>
      <c r="W15" s="722">
        <f t="shared" si="3"/>
        <v>0</v>
      </c>
      <c r="X15" s="442"/>
      <c r="Y15" s="442"/>
      <c r="Z15" s="442"/>
      <c r="AA15" s="442"/>
      <c r="AB15" s="442"/>
      <c r="AC15" s="442"/>
      <c r="AD15" s="442"/>
      <c r="AE15" s="442"/>
      <c r="AF15" s="442"/>
      <c r="AG15" s="442"/>
      <c r="AH15" s="442"/>
      <c r="AI15" s="442"/>
      <c r="AJ15" s="442"/>
      <c r="AK15" s="442"/>
      <c r="AL15" s="442"/>
      <c r="AM15" s="442"/>
      <c r="AN15" s="442"/>
      <c r="AO15" s="442"/>
      <c r="AP15" s="442"/>
      <c r="AQ15" s="442"/>
      <c r="AR15" s="442"/>
      <c r="AS15" s="442"/>
      <c r="AT15" s="442"/>
      <c r="AU15" s="442"/>
      <c r="AV15" s="442"/>
      <c r="AW15" s="442"/>
      <c r="AX15" s="442"/>
      <c r="AY15" s="442"/>
      <c r="AZ15" s="442"/>
    </row>
    <row r="16" spans="1:52" ht="18" hidden="1" customHeight="1" outlineLevel="1">
      <c r="B16" s="434"/>
      <c r="C16" s="1002"/>
      <c r="D16" s="1003"/>
      <c r="E16" s="1003"/>
      <c r="F16" s="1004"/>
      <c r="G16" s="1005"/>
      <c r="H16" s="1006"/>
      <c r="I16" s="1006"/>
      <c r="J16" s="1006"/>
      <c r="K16" s="1007"/>
      <c r="L16" s="715"/>
      <c r="M16" s="715"/>
      <c r="N16" s="715"/>
      <c r="O16" s="715"/>
      <c r="P16" s="715"/>
      <c r="Q16" s="715"/>
      <c r="R16" s="715"/>
      <c r="S16" s="716"/>
      <c r="T16" s="717"/>
      <c r="U16" s="720">
        <f t="shared" si="1"/>
        <v>0</v>
      </c>
      <c r="V16" s="721">
        <f t="shared" si="2"/>
        <v>0</v>
      </c>
      <c r="W16" s="722">
        <f t="shared" si="3"/>
        <v>0</v>
      </c>
      <c r="X16" s="442"/>
      <c r="Y16" s="442"/>
      <c r="Z16" s="442"/>
      <c r="AA16" s="442"/>
      <c r="AB16" s="442"/>
      <c r="AC16" s="442"/>
      <c r="AD16" s="442"/>
      <c r="AE16" s="442"/>
      <c r="AF16" s="442"/>
      <c r="AG16" s="442"/>
      <c r="AH16" s="442"/>
      <c r="AI16" s="442"/>
      <c r="AJ16" s="442"/>
      <c r="AK16" s="442"/>
      <c r="AL16" s="442"/>
      <c r="AM16" s="442"/>
      <c r="AN16" s="442"/>
      <c r="AO16" s="442"/>
      <c r="AP16" s="442"/>
      <c r="AQ16" s="442"/>
      <c r="AR16" s="442"/>
      <c r="AS16" s="442"/>
      <c r="AT16" s="442"/>
      <c r="AU16" s="442"/>
      <c r="AV16" s="442"/>
      <c r="AW16" s="442"/>
      <c r="AX16" s="442"/>
      <c r="AY16" s="442"/>
      <c r="AZ16" s="442"/>
    </row>
    <row r="17" spans="2:52" ht="18" hidden="1" customHeight="1" outlineLevel="1">
      <c r="B17" s="434"/>
      <c r="C17" s="1002"/>
      <c r="D17" s="1003"/>
      <c r="E17" s="1003"/>
      <c r="F17" s="1004"/>
      <c r="G17" s="1005"/>
      <c r="H17" s="1006"/>
      <c r="I17" s="1006"/>
      <c r="J17" s="1006"/>
      <c r="K17" s="1007"/>
      <c r="L17" s="715"/>
      <c r="M17" s="715"/>
      <c r="N17" s="715"/>
      <c r="O17" s="715"/>
      <c r="P17" s="715"/>
      <c r="Q17" s="715"/>
      <c r="R17" s="715"/>
      <c r="S17" s="716"/>
      <c r="T17" s="717"/>
      <c r="U17" s="720">
        <f t="shared" si="1"/>
        <v>0</v>
      </c>
      <c r="V17" s="721">
        <f t="shared" si="2"/>
        <v>0</v>
      </c>
      <c r="W17" s="722">
        <f t="shared" si="3"/>
        <v>0</v>
      </c>
      <c r="X17" s="442"/>
      <c r="Y17" s="442"/>
      <c r="Z17" s="442"/>
      <c r="AA17" s="442"/>
      <c r="AB17" s="442"/>
      <c r="AC17" s="442"/>
      <c r="AD17" s="442"/>
      <c r="AE17" s="442"/>
      <c r="AF17" s="442"/>
      <c r="AG17" s="442"/>
      <c r="AH17" s="442"/>
      <c r="AI17" s="442"/>
      <c r="AJ17" s="442"/>
      <c r="AK17" s="442"/>
      <c r="AL17" s="442"/>
      <c r="AM17" s="442"/>
      <c r="AN17" s="442"/>
      <c r="AO17" s="442"/>
      <c r="AP17" s="442"/>
      <c r="AQ17" s="442"/>
      <c r="AR17" s="442"/>
      <c r="AS17" s="442"/>
      <c r="AT17" s="442"/>
      <c r="AU17" s="442"/>
      <c r="AV17" s="442"/>
      <c r="AW17" s="442"/>
      <c r="AX17" s="442"/>
      <c r="AY17" s="442"/>
      <c r="AZ17" s="442"/>
    </row>
    <row r="18" spans="2:52" ht="18" hidden="1" customHeight="1" outlineLevel="1">
      <c r="B18" s="434"/>
      <c r="C18" s="1002"/>
      <c r="D18" s="1003"/>
      <c r="E18" s="1003"/>
      <c r="F18" s="1004"/>
      <c r="G18" s="1005"/>
      <c r="H18" s="1006"/>
      <c r="I18" s="1006"/>
      <c r="J18" s="1006"/>
      <c r="K18" s="1007"/>
      <c r="L18" s="715"/>
      <c r="M18" s="715"/>
      <c r="N18" s="715"/>
      <c r="O18" s="715"/>
      <c r="P18" s="715"/>
      <c r="Q18" s="715"/>
      <c r="R18" s="715"/>
      <c r="S18" s="716"/>
      <c r="T18" s="717"/>
      <c r="U18" s="720">
        <f t="shared" si="1"/>
        <v>0</v>
      </c>
      <c r="V18" s="721">
        <f t="shared" si="2"/>
        <v>0</v>
      </c>
      <c r="W18" s="722">
        <f t="shared" si="3"/>
        <v>0</v>
      </c>
      <c r="X18" s="442"/>
      <c r="Y18" s="442"/>
      <c r="Z18" s="442"/>
      <c r="AA18" s="442"/>
      <c r="AB18" s="442"/>
      <c r="AC18" s="442"/>
      <c r="AD18" s="442"/>
      <c r="AE18" s="442"/>
      <c r="AF18" s="442"/>
      <c r="AG18" s="442"/>
      <c r="AH18" s="442"/>
      <c r="AI18" s="442"/>
      <c r="AJ18" s="442"/>
      <c r="AK18" s="442"/>
      <c r="AL18" s="442"/>
      <c r="AM18" s="442"/>
      <c r="AN18" s="442"/>
      <c r="AO18" s="442"/>
      <c r="AP18" s="442"/>
      <c r="AQ18" s="442"/>
      <c r="AR18" s="442"/>
      <c r="AS18" s="442"/>
      <c r="AT18" s="442"/>
      <c r="AU18" s="442"/>
      <c r="AV18" s="442"/>
      <c r="AW18" s="442"/>
      <c r="AX18" s="442"/>
      <c r="AY18" s="442"/>
      <c r="AZ18" s="442"/>
    </row>
    <row r="19" spans="2:52" ht="18" hidden="1" customHeight="1" outlineLevel="1">
      <c r="B19" s="434"/>
      <c r="C19" s="1002"/>
      <c r="D19" s="1003"/>
      <c r="E19" s="1003"/>
      <c r="F19" s="1004"/>
      <c r="G19" s="1005"/>
      <c r="H19" s="1006"/>
      <c r="I19" s="1006"/>
      <c r="J19" s="1006"/>
      <c r="K19" s="1007"/>
      <c r="L19" s="715"/>
      <c r="M19" s="715"/>
      <c r="N19" s="715"/>
      <c r="O19" s="715"/>
      <c r="P19" s="715"/>
      <c r="Q19" s="715"/>
      <c r="R19" s="715"/>
      <c r="S19" s="716"/>
      <c r="T19" s="717"/>
      <c r="U19" s="720">
        <f t="shared" si="1"/>
        <v>0</v>
      </c>
      <c r="V19" s="721">
        <f t="shared" si="2"/>
        <v>0</v>
      </c>
      <c r="W19" s="722">
        <f t="shared" si="3"/>
        <v>0</v>
      </c>
      <c r="X19" s="442"/>
      <c r="Y19" s="442"/>
      <c r="Z19" s="442"/>
      <c r="AA19" s="442"/>
      <c r="AB19" s="442"/>
      <c r="AC19" s="442"/>
      <c r="AD19" s="442"/>
      <c r="AE19" s="442"/>
      <c r="AF19" s="442"/>
      <c r="AG19" s="442"/>
      <c r="AH19" s="442"/>
      <c r="AI19" s="442"/>
      <c r="AJ19" s="442"/>
      <c r="AK19" s="442"/>
      <c r="AL19" s="442"/>
      <c r="AM19" s="442"/>
      <c r="AN19" s="442"/>
      <c r="AO19" s="442"/>
      <c r="AP19" s="442"/>
      <c r="AQ19" s="442"/>
      <c r="AR19" s="442"/>
      <c r="AS19" s="442"/>
      <c r="AT19" s="442"/>
      <c r="AU19" s="442"/>
      <c r="AV19" s="442"/>
      <c r="AW19" s="442"/>
      <c r="AX19" s="442"/>
      <c r="AY19" s="442"/>
      <c r="AZ19" s="442"/>
    </row>
    <row r="20" spans="2:52" ht="18" hidden="1" customHeight="1" outlineLevel="1">
      <c r="B20" s="434"/>
      <c r="C20" s="1002"/>
      <c r="D20" s="1003"/>
      <c r="E20" s="1003"/>
      <c r="F20" s="1004"/>
      <c r="G20" s="1005"/>
      <c r="H20" s="1006"/>
      <c r="I20" s="1006"/>
      <c r="J20" s="1006"/>
      <c r="K20" s="1007"/>
      <c r="L20" s="715"/>
      <c r="M20" s="715"/>
      <c r="N20" s="715"/>
      <c r="O20" s="715"/>
      <c r="P20" s="715"/>
      <c r="Q20" s="715"/>
      <c r="R20" s="715"/>
      <c r="S20" s="716"/>
      <c r="T20" s="717"/>
      <c r="U20" s="720">
        <f t="shared" si="1"/>
        <v>0</v>
      </c>
      <c r="V20" s="721">
        <f t="shared" si="2"/>
        <v>0</v>
      </c>
      <c r="W20" s="722">
        <f t="shared" si="3"/>
        <v>0</v>
      </c>
      <c r="X20" s="442"/>
      <c r="Y20" s="442"/>
      <c r="Z20" s="442"/>
      <c r="AA20" s="442"/>
      <c r="AB20" s="442"/>
      <c r="AC20" s="442"/>
      <c r="AD20" s="442"/>
      <c r="AE20" s="442"/>
      <c r="AF20" s="442"/>
      <c r="AG20" s="442"/>
      <c r="AH20" s="442"/>
      <c r="AI20" s="442"/>
      <c r="AJ20" s="442"/>
      <c r="AK20" s="442"/>
      <c r="AL20" s="442"/>
      <c r="AM20" s="442"/>
      <c r="AN20" s="442"/>
      <c r="AO20" s="442"/>
      <c r="AP20" s="442"/>
      <c r="AQ20" s="442"/>
      <c r="AR20" s="442"/>
      <c r="AS20" s="442"/>
      <c r="AT20" s="442"/>
      <c r="AU20" s="442"/>
      <c r="AV20" s="442"/>
      <c r="AW20" s="442"/>
      <c r="AX20" s="442"/>
      <c r="AY20" s="442"/>
      <c r="AZ20" s="442"/>
    </row>
    <row r="21" spans="2:52" ht="18" hidden="1" customHeight="1" outlineLevel="1">
      <c r="B21" s="434"/>
      <c r="C21" s="1002"/>
      <c r="D21" s="1003"/>
      <c r="E21" s="1003"/>
      <c r="F21" s="1004"/>
      <c r="G21" s="1005"/>
      <c r="H21" s="1006"/>
      <c r="I21" s="1006"/>
      <c r="J21" s="1006"/>
      <c r="K21" s="1007"/>
      <c r="L21" s="715"/>
      <c r="M21" s="715"/>
      <c r="N21" s="715"/>
      <c r="O21" s="715"/>
      <c r="P21" s="715"/>
      <c r="Q21" s="715"/>
      <c r="R21" s="715"/>
      <c r="S21" s="716"/>
      <c r="T21" s="717"/>
      <c r="U21" s="720">
        <f t="shared" si="1"/>
        <v>0</v>
      </c>
      <c r="V21" s="721">
        <f t="shared" si="2"/>
        <v>0</v>
      </c>
      <c r="W21" s="722">
        <f t="shared" si="3"/>
        <v>0</v>
      </c>
      <c r="X21" s="442"/>
      <c r="Y21" s="442"/>
      <c r="Z21" s="442"/>
      <c r="AA21" s="442"/>
      <c r="AB21" s="442"/>
      <c r="AC21" s="442"/>
      <c r="AD21" s="442"/>
      <c r="AE21" s="442"/>
      <c r="AF21" s="442"/>
      <c r="AG21" s="442"/>
      <c r="AH21" s="442"/>
      <c r="AI21" s="442"/>
      <c r="AJ21" s="442"/>
      <c r="AK21" s="442"/>
      <c r="AL21" s="442"/>
      <c r="AM21" s="442"/>
      <c r="AN21" s="442"/>
      <c r="AO21" s="442"/>
      <c r="AP21" s="442"/>
      <c r="AQ21" s="442"/>
      <c r="AR21" s="442"/>
      <c r="AS21" s="442"/>
      <c r="AT21" s="442"/>
      <c r="AU21" s="442"/>
      <c r="AV21" s="442"/>
      <c r="AW21" s="442"/>
      <c r="AX21" s="442"/>
      <c r="AY21" s="442"/>
      <c r="AZ21" s="442"/>
    </row>
    <row r="22" spans="2:52" ht="18" hidden="1" customHeight="1" outlineLevel="1">
      <c r="B22" s="434"/>
      <c r="C22" s="1002"/>
      <c r="D22" s="1003"/>
      <c r="E22" s="1003"/>
      <c r="F22" s="1004"/>
      <c r="G22" s="1005"/>
      <c r="H22" s="1006"/>
      <c r="I22" s="1006"/>
      <c r="J22" s="1006"/>
      <c r="K22" s="1007"/>
      <c r="L22" s="715"/>
      <c r="M22" s="715"/>
      <c r="N22" s="715"/>
      <c r="O22" s="715"/>
      <c r="P22" s="715"/>
      <c r="Q22" s="715"/>
      <c r="R22" s="715"/>
      <c r="S22" s="716"/>
      <c r="T22" s="717"/>
      <c r="U22" s="720">
        <f t="shared" si="1"/>
        <v>0</v>
      </c>
      <c r="V22" s="721">
        <f t="shared" si="2"/>
        <v>0</v>
      </c>
      <c r="W22" s="722">
        <f t="shared" si="3"/>
        <v>0</v>
      </c>
      <c r="X22" s="442"/>
      <c r="Y22" s="442"/>
      <c r="Z22" s="442"/>
      <c r="AA22" s="442"/>
      <c r="AB22" s="442"/>
      <c r="AC22" s="442"/>
      <c r="AD22" s="442"/>
      <c r="AE22" s="442"/>
      <c r="AF22" s="442"/>
      <c r="AG22" s="442"/>
      <c r="AH22" s="442"/>
      <c r="AI22" s="442"/>
      <c r="AJ22" s="442"/>
      <c r="AK22" s="442"/>
      <c r="AL22" s="442"/>
      <c r="AM22" s="442"/>
      <c r="AN22" s="442"/>
      <c r="AO22" s="442"/>
      <c r="AP22" s="442"/>
      <c r="AQ22" s="442"/>
      <c r="AR22" s="442"/>
      <c r="AS22" s="442"/>
      <c r="AT22" s="442"/>
      <c r="AU22" s="442"/>
      <c r="AV22" s="442"/>
      <c r="AW22" s="442"/>
      <c r="AX22" s="442"/>
      <c r="AY22" s="442"/>
      <c r="AZ22" s="442"/>
    </row>
    <row r="23" spans="2:52" ht="18" hidden="1" customHeight="1" outlineLevel="1">
      <c r="B23" s="434"/>
      <c r="C23" s="1002"/>
      <c r="D23" s="1003"/>
      <c r="E23" s="1003"/>
      <c r="F23" s="1004"/>
      <c r="G23" s="1005"/>
      <c r="H23" s="1006"/>
      <c r="I23" s="1006"/>
      <c r="J23" s="1006"/>
      <c r="K23" s="1007"/>
      <c r="L23" s="715"/>
      <c r="M23" s="715"/>
      <c r="N23" s="715"/>
      <c r="O23" s="715"/>
      <c r="P23" s="715"/>
      <c r="Q23" s="715"/>
      <c r="R23" s="715"/>
      <c r="S23" s="716"/>
      <c r="T23" s="717"/>
      <c r="U23" s="720">
        <f t="shared" si="1"/>
        <v>0</v>
      </c>
      <c r="V23" s="721">
        <f t="shared" si="2"/>
        <v>0</v>
      </c>
      <c r="W23" s="722">
        <f t="shared" si="3"/>
        <v>0</v>
      </c>
      <c r="X23" s="442"/>
      <c r="Y23" s="442"/>
      <c r="Z23" s="442"/>
      <c r="AA23" s="442"/>
      <c r="AB23" s="442"/>
      <c r="AC23" s="442"/>
      <c r="AD23" s="442"/>
      <c r="AE23" s="442"/>
      <c r="AF23" s="442"/>
      <c r="AG23" s="442"/>
      <c r="AH23" s="442"/>
      <c r="AI23" s="442"/>
      <c r="AJ23" s="442"/>
      <c r="AK23" s="442"/>
      <c r="AL23" s="442"/>
      <c r="AM23" s="442"/>
      <c r="AN23" s="442"/>
      <c r="AO23" s="442"/>
      <c r="AP23" s="442"/>
      <c r="AQ23" s="442"/>
      <c r="AR23" s="442"/>
      <c r="AS23" s="442"/>
      <c r="AT23" s="442"/>
      <c r="AU23" s="442"/>
      <c r="AV23" s="442"/>
      <c r="AW23" s="442"/>
      <c r="AX23" s="442"/>
      <c r="AY23" s="442"/>
      <c r="AZ23" s="442"/>
    </row>
    <row r="24" spans="2:52" ht="9.9499999999999993" hidden="1" customHeight="1" outlineLevel="1">
      <c r="B24" s="435"/>
      <c r="C24" s="437"/>
      <c r="D24" s="437"/>
      <c r="E24" s="437"/>
      <c r="F24" s="437"/>
      <c r="G24" s="436"/>
      <c r="H24" s="436"/>
      <c r="I24" s="436"/>
      <c r="J24" s="436"/>
      <c r="K24" s="436"/>
      <c r="L24" s="707"/>
      <c r="M24" s="707"/>
      <c r="N24" s="707"/>
      <c r="O24" s="707"/>
      <c r="P24" s="707"/>
      <c r="Q24" s="707"/>
      <c r="R24" s="707"/>
      <c r="S24" s="438"/>
      <c r="T24" s="439"/>
      <c r="U24" s="439"/>
      <c r="V24" s="439"/>
      <c r="W24" s="431"/>
      <c r="X24" s="442"/>
      <c r="Y24" s="442"/>
      <c r="Z24" s="442"/>
      <c r="AA24" s="442"/>
      <c r="AB24" s="442"/>
      <c r="AC24" s="442"/>
      <c r="AD24" s="442"/>
      <c r="AE24" s="442"/>
      <c r="AF24" s="442"/>
      <c r="AG24" s="442"/>
      <c r="AH24" s="442"/>
      <c r="AI24" s="442"/>
      <c r="AJ24" s="442"/>
      <c r="AK24" s="442"/>
      <c r="AL24" s="442"/>
      <c r="AM24" s="442"/>
      <c r="AN24" s="442"/>
      <c r="AO24" s="442"/>
      <c r="AP24" s="442"/>
      <c r="AQ24" s="442"/>
      <c r="AR24" s="442"/>
      <c r="AS24" s="442"/>
      <c r="AT24" s="442"/>
      <c r="AU24" s="442"/>
      <c r="AV24" s="442"/>
      <c r="AW24" s="442"/>
      <c r="AX24" s="442"/>
      <c r="AY24" s="442"/>
      <c r="AZ24" s="442"/>
    </row>
    <row r="25" spans="2:52" ht="20.100000000000001" customHeight="1" collapsed="1">
      <c r="B25" s="714">
        <f>B13+1</f>
        <v>2</v>
      </c>
      <c r="C25" s="1013"/>
      <c r="D25" s="1014"/>
      <c r="E25" s="1014"/>
      <c r="F25" s="1015"/>
      <c r="G25" s="1016"/>
      <c r="H25" s="1017"/>
      <c r="I25" s="1017"/>
      <c r="J25" s="1017"/>
      <c r="K25" s="1018"/>
      <c r="L25" s="701">
        <f t="shared" ref="L25:R25" si="4">SUM(L26:L35)</f>
        <v>0</v>
      </c>
      <c r="M25" s="702">
        <f t="shared" si="4"/>
        <v>0</v>
      </c>
      <c r="N25" s="703">
        <f t="shared" si="4"/>
        <v>0</v>
      </c>
      <c r="O25" s="703">
        <f t="shared" si="4"/>
        <v>0</v>
      </c>
      <c r="P25" s="702">
        <f t="shared" si="4"/>
        <v>0</v>
      </c>
      <c r="Q25" s="704">
        <f t="shared" si="4"/>
        <v>0</v>
      </c>
      <c r="R25" s="701">
        <f t="shared" si="4"/>
        <v>0</v>
      </c>
      <c r="S25" s="705">
        <v>1</v>
      </c>
      <c r="T25" s="706">
        <f>(S26*T26)+(S27*T27)+(S28*T28)+(S29*T29)+(S30*T30)+(S31*T31)+(S32*T32)+(S33*T33)+(S34*T34)+(S35*T35)</f>
        <v>0</v>
      </c>
      <c r="U25" s="665">
        <f t="shared" ref="U25:U35" si="5">S25*T25*(1+MGKZ)*(1+Gewinn)*(1+Sicherheit)</f>
        <v>0</v>
      </c>
      <c r="V25" s="643">
        <f t="shared" ref="V25:V35" si="6">R25*Fertigung</f>
        <v>0</v>
      </c>
      <c r="W25" s="50">
        <f t="shared" ref="W25:W35" si="7">L25*$E$6+M25*$M$6+N25*$M$7+O25*$M$8+P25*$E$7+Q25*$M$9+U25+V25</f>
        <v>0</v>
      </c>
      <c r="X25" s="442"/>
      <c r="Y25" s="442"/>
      <c r="Z25" s="442"/>
      <c r="AA25" s="442"/>
      <c r="AB25" s="442"/>
      <c r="AC25" s="442"/>
      <c r="AD25" s="442"/>
      <c r="AE25" s="442"/>
      <c r="AF25" s="442"/>
      <c r="AG25" s="442"/>
      <c r="AH25" s="442"/>
      <c r="AI25" s="442"/>
      <c r="AJ25" s="442"/>
      <c r="AK25" s="442"/>
      <c r="AL25" s="442"/>
      <c r="AM25" s="442"/>
      <c r="AN25" s="442"/>
      <c r="AO25" s="442"/>
      <c r="AP25" s="442"/>
      <c r="AQ25" s="442"/>
      <c r="AR25" s="442"/>
      <c r="AS25" s="442"/>
      <c r="AT25" s="442"/>
      <c r="AU25" s="442"/>
      <c r="AV25" s="442"/>
      <c r="AW25" s="442"/>
      <c r="AX25" s="442"/>
      <c r="AY25" s="442"/>
      <c r="AZ25" s="442"/>
    </row>
    <row r="26" spans="2:52" ht="18" hidden="1" customHeight="1" outlineLevel="1">
      <c r="B26" s="433"/>
      <c r="C26" s="1002"/>
      <c r="D26" s="1003"/>
      <c r="E26" s="1003"/>
      <c r="F26" s="1004"/>
      <c r="G26" s="1005"/>
      <c r="H26" s="1006"/>
      <c r="I26" s="1006"/>
      <c r="J26" s="1006"/>
      <c r="K26" s="1007"/>
      <c r="L26" s="715"/>
      <c r="M26" s="715"/>
      <c r="N26" s="715"/>
      <c r="O26" s="715"/>
      <c r="P26" s="715"/>
      <c r="Q26" s="715"/>
      <c r="R26" s="715"/>
      <c r="S26" s="716"/>
      <c r="T26" s="717"/>
      <c r="U26" s="720">
        <f t="shared" si="5"/>
        <v>0</v>
      </c>
      <c r="V26" s="721">
        <f t="shared" si="6"/>
        <v>0</v>
      </c>
      <c r="W26" s="722">
        <f t="shared" si="7"/>
        <v>0</v>
      </c>
      <c r="X26" s="442"/>
      <c r="Y26" s="442"/>
      <c r="Z26" s="442"/>
      <c r="AA26" s="442"/>
      <c r="AB26" s="442"/>
      <c r="AC26" s="442"/>
      <c r="AD26" s="442"/>
      <c r="AE26" s="442"/>
      <c r="AF26" s="442"/>
      <c r="AG26" s="442"/>
      <c r="AH26" s="442"/>
      <c r="AI26" s="442"/>
      <c r="AJ26" s="442"/>
      <c r="AK26" s="442"/>
      <c r="AL26" s="442"/>
      <c r="AM26" s="442"/>
      <c r="AN26" s="442"/>
      <c r="AO26" s="442"/>
      <c r="AP26" s="442"/>
      <c r="AQ26" s="442"/>
      <c r="AR26" s="442"/>
      <c r="AS26" s="442"/>
      <c r="AT26" s="442"/>
      <c r="AU26" s="442"/>
      <c r="AV26" s="442"/>
      <c r="AW26" s="442"/>
      <c r="AX26" s="442"/>
      <c r="AY26" s="442"/>
      <c r="AZ26" s="442"/>
    </row>
    <row r="27" spans="2:52" ht="18" hidden="1" customHeight="1" outlineLevel="1">
      <c r="B27" s="434"/>
      <c r="C27" s="1002"/>
      <c r="D27" s="1003"/>
      <c r="E27" s="1003"/>
      <c r="F27" s="1004"/>
      <c r="G27" s="1005"/>
      <c r="H27" s="1006"/>
      <c r="I27" s="1006"/>
      <c r="J27" s="1006"/>
      <c r="K27" s="1007"/>
      <c r="L27" s="715"/>
      <c r="M27" s="715"/>
      <c r="N27" s="715"/>
      <c r="O27" s="715"/>
      <c r="P27" s="715"/>
      <c r="Q27" s="715"/>
      <c r="R27" s="715"/>
      <c r="S27" s="716"/>
      <c r="T27" s="717"/>
      <c r="U27" s="720">
        <f t="shared" si="5"/>
        <v>0</v>
      </c>
      <c r="V27" s="721">
        <f t="shared" si="6"/>
        <v>0</v>
      </c>
      <c r="W27" s="722">
        <f t="shared" si="7"/>
        <v>0</v>
      </c>
      <c r="X27" s="442"/>
      <c r="Y27" s="442"/>
      <c r="Z27" s="442"/>
      <c r="AA27" s="442"/>
      <c r="AB27" s="442"/>
      <c r="AC27" s="442"/>
      <c r="AD27" s="442"/>
      <c r="AE27" s="442"/>
      <c r="AF27" s="442"/>
      <c r="AG27" s="442"/>
      <c r="AH27" s="442"/>
      <c r="AI27" s="442"/>
      <c r="AJ27" s="442"/>
      <c r="AK27" s="442"/>
      <c r="AL27" s="442"/>
      <c r="AM27" s="442"/>
      <c r="AN27" s="442"/>
      <c r="AO27" s="442"/>
      <c r="AP27" s="442"/>
      <c r="AQ27" s="442"/>
      <c r="AR27" s="442"/>
      <c r="AS27" s="442"/>
      <c r="AT27" s="442"/>
      <c r="AU27" s="442"/>
      <c r="AV27" s="442"/>
      <c r="AW27" s="442"/>
      <c r="AX27" s="442"/>
      <c r="AY27" s="442"/>
      <c r="AZ27" s="442"/>
    </row>
    <row r="28" spans="2:52" ht="18" hidden="1" customHeight="1" outlineLevel="1">
      <c r="B28" s="434"/>
      <c r="C28" s="1002"/>
      <c r="D28" s="1003"/>
      <c r="E28" s="1003"/>
      <c r="F28" s="1004"/>
      <c r="G28" s="1005"/>
      <c r="H28" s="1006"/>
      <c r="I28" s="1006"/>
      <c r="J28" s="1006"/>
      <c r="K28" s="1007"/>
      <c r="L28" s="715"/>
      <c r="M28" s="715"/>
      <c r="N28" s="715"/>
      <c r="O28" s="715"/>
      <c r="P28" s="715"/>
      <c r="Q28" s="715"/>
      <c r="R28" s="715"/>
      <c r="S28" s="716"/>
      <c r="T28" s="717"/>
      <c r="U28" s="720">
        <f t="shared" si="5"/>
        <v>0</v>
      </c>
      <c r="V28" s="721">
        <f t="shared" si="6"/>
        <v>0</v>
      </c>
      <c r="W28" s="722">
        <f t="shared" si="7"/>
        <v>0</v>
      </c>
      <c r="X28" s="442"/>
      <c r="Y28" s="442"/>
      <c r="Z28" s="442"/>
      <c r="AA28" s="442"/>
      <c r="AB28" s="442"/>
      <c r="AC28" s="442"/>
      <c r="AD28" s="442"/>
      <c r="AE28" s="442"/>
      <c r="AF28" s="442"/>
      <c r="AG28" s="442"/>
      <c r="AH28" s="442"/>
      <c r="AI28" s="442"/>
      <c r="AJ28" s="442"/>
      <c r="AK28" s="442"/>
      <c r="AL28" s="442"/>
      <c r="AM28" s="442"/>
      <c r="AN28" s="442"/>
      <c r="AO28" s="442"/>
      <c r="AP28" s="442"/>
      <c r="AQ28" s="442"/>
      <c r="AR28" s="442"/>
      <c r="AS28" s="442"/>
      <c r="AT28" s="442"/>
      <c r="AU28" s="442"/>
      <c r="AV28" s="442"/>
      <c r="AW28" s="442"/>
      <c r="AX28" s="442"/>
      <c r="AY28" s="442"/>
      <c r="AZ28" s="442"/>
    </row>
    <row r="29" spans="2:52" ht="18" hidden="1" customHeight="1" outlineLevel="1">
      <c r="B29" s="434"/>
      <c r="C29" s="1002"/>
      <c r="D29" s="1003"/>
      <c r="E29" s="1003"/>
      <c r="F29" s="1004"/>
      <c r="G29" s="1005"/>
      <c r="H29" s="1006"/>
      <c r="I29" s="1006"/>
      <c r="J29" s="1006"/>
      <c r="K29" s="1007"/>
      <c r="L29" s="715"/>
      <c r="M29" s="715"/>
      <c r="N29" s="715"/>
      <c r="O29" s="715"/>
      <c r="P29" s="715"/>
      <c r="Q29" s="715"/>
      <c r="R29" s="715"/>
      <c r="S29" s="716"/>
      <c r="T29" s="717"/>
      <c r="U29" s="720">
        <f t="shared" si="5"/>
        <v>0</v>
      </c>
      <c r="V29" s="721">
        <f t="shared" si="6"/>
        <v>0</v>
      </c>
      <c r="W29" s="722">
        <f t="shared" si="7"/>
        <v>0</v>
      </c>
      <c r="X29" s="442"/>
      <c r="Y29" s="442"/>
      <c r="Z29" s="442"/>
      <c r="AA29" s="442"/>
      <c r="AB29" s="442"/>
      <c r="AC29" s="442"/>
      <c r="AD29" s="442"/>
      <c r="AE29" s="442"/>
      <c r="AF29" s="442"/>
      <c r="AG29" s="442"/>
      <c r="AH29" s="442"/>
      <c r="AI29" s="442"/>
      <c r="AJ29" s="442"/>
      <c r="AK29" s="442"/>
      <c r="AL29" s="442"/>
      <c r="AM29" s="442"/>
      <c r="AN29" s="442"/>
      <c r="AO29" s="442"/>
      <c r="AP29" s="442"/>
      <c r="AQ29" s="442"/>
      <c r="AR29" s="442"/>
      <c r="AS29" s="442"/>
      <c r="AT29" s="442"/>
      <c r="AU29" s="442"/>
      <c r="AV29" s="442"/>
      <c r="AW29" s="442"/>
      <c r="AX29" s="442"/>
      <c r="AY29" s="442"/>
      <c r="AZ29" s="442"/>
    </row>
    <row r="30" spans="2:52" ht="18" hidden="1" customHeight="1" outlineLevel="1">
      <c r="B30" s="434"/>
      <c r="C30" s="1002"/>
      <c r="D30" s="1003"/>
      <c r="E30" s="1003"/>
      <c r="F30" s="1004"/>
      <c r="G30" s="1005"/>
      <c r="H30" s="1006"/>
      <c r="I30" s="1006"/>
      <c r="J30" s="1006"/>
      <c r="K30" s="1007"/>
      <c r="L30" s="715"/>
      <c r="M30" s="715"/>
      <c r="N30" s="715"/>
      <c r="O30" s="715"/>
      <c r="P30" s="715"/>
      <c r="Q30" s="715"/>
      <c r="R30" s="715"/>
      <c r="S30" s="716"/>
      <c r="T30" s="717"/>
      <c r="U30" s="720">
        <f t="shared" si="5"/>
        <v>0</v>
      </c>
      <c r="V30" s="721">
        <f t="shared" si="6"/>
        <v>0</v>
      </c>
      <c r="W30" s="722">
        <f t="shared" si="7"/>
        <v>0</v>
      </c>
      <c r="X30" s="442"/>
      <c r="Y30" s="442"/>
      <c r="Z30" s="442"/>
      <c r="AA30" s="442"/>
      <c r="AB30" s="442"/>
      <c r="AC30" s="442"/>
      <c r="AD30" s="442"/>
      <c r="AE30" s="442"/>
      <c r="AF30" s="442"/>
      <c r="AG30" s="442"/>
      <c r="AH30" s="442"/>
      <c r="AI30" s="442"/>
      <c r="AJ30" s="442"/>
      <c r="AK30" s="442"/>
      <c r="AL30" s="442"/>
      <c r="AM30" s="442"/>
      <c r="AN30" s="442"/>
      <c r="AO30" s="442"/>
      <c r="AP30" s="442"/>
      <c r="AQ30" s="442"/>
      <c r="AR30" s="442"/>
      <c r="AS30" s="442"/>
      <c r="AT30" s="442"/>
      <c r="AU30" s="442"/>
      <c r="AV30" s="442"/>
      <c r="AW30" s="442"/>
      <c r="AX30" s="442"/>
      <c r="AY30" s="442"/>
      <c r="AZ30" s="442"/>
    </row>
    <row r="31" spans="2:52" ht="18" hidden="1" customHeight="1" outlineLevel="1">
      <c r="B31" s="434"/>
      <c r="C31" s="1002"/>
      <c r="D31" s="1003"/>
      <c r="E31" s="1003"/>
      <c r="F31" s="1004"/>
      <c r="G31" s="1005"/>
      <c r="H31" s="1006"/>
      <c r="I31" s="1006"/>
      <c r="J31" s="1006"/>
      <c r="K31" s="1007"/>
      <c r="L31" s="715"/>
      <c r="M31" s="715"/>
      <c r="N31" s="715"/>
      <c r="O31" s="715"/>
      <c r="P31" s="715"/>
      <c r="Q31" s="715"/>
      <c r="R31" s="715"/>
      <c r="S31" s="716"/>
      <c r="T31" s="717"/>
      <c r="U31" s="720">
        <f t="shared" si="5"/>
        <v>0</v>
      </c>
      <c r="V31" s="721">
        <f t="shared" si="6"/>
        <v>0</v>
      </c>
      <c r="W31" s="722">
        <f t="shared" si="7"/>
        <v>0</v>
      </c>
      <c r="X31" s="442"/>
      <c r="Y31" s="442"/>
      <c r="Z31" s="442"/>
      <c r="AA31" s="442"/>
      <c r="AB31" s="442"/>
      <c r="AC31" s="442"/>
      <c r="AD31" s="442"/>
      <c r="AE31" s="442"/>
      <c r="AF31" s="442"/>
      <c r="AG31" s="442"/>
      <c r="AH31" s="442"/>
      <c r="AI31" s="442"/>
      <c r="AJ31" s="442"/>
      <c r="AK31" s="442"/>
      <c r="AL31" s="442"/>
      <c r="AM31" s="442"/>
      <c r="AN31" s="442"/>
      <c r="AO31" s="442"/>
      <c r="AP31" s="442"/>
      <c r="AQ31" s="442"/>
      <c r="AR31" s="442"/>
      <c r="AS31" s="442"/>
      <c r="AT31" s="442"/>
      <c r="AU31" s="442"/>
      <c r="AV31" s="442"/>
      <c r="AW31" s="442"/>
      <c r="AX31" s="442"/>
      <c r="AY31" s="442"/>
      <c r="AZ31" s="442"/>
    </row>
    <row r="32" spans="2:52" ht="18" hidden="1" customHeight="1" outlineLevel="1">
      <c r="B32" s="434"/>
      <c r="C32" s="1002"/>
      <c r="D32" s="1003"/>
      <c r="E32" s="1003"/>
      <c r="F32" s="1004"/>
      <c r="G32" s="1005"/>
      <c r="H32" s="1006"/>
      <c r="I32" s="1006"/>
      <c r="J32" s="1006"/>
      <c r="K32" s="1007"/>
      <c r="L32" s="715"/>
      <c r="M32" s="715"/>
      <c r="N32" s="715"/>
      <c r="O32" s="715"/>
      <c r="P32" s="715"/>
      <c r="Q32" s="715"/>
      <c r="R32" s="715"/>
      <c r="S32" s="716"/>
      <c r="T32" s="717"/>
      <c r="U32" s="720">
        <f t="shared" si="5"/>
        <v>0</v>
      </c>
      <c r="V32" s="721">
        <f t="shared" si="6"/>
        <v>0</v>
      </c>
      <c r="W32" s="722">
        <f t="shared" si="7"/>
        <v>0</v>
      </c>
      <c r="X32" s="442"/>
      <c r="Y32" s="442"/>
      <c r="Z32" s="442"/>
      <c r="AA32" s="442"/>
      <c r="AB32" s="442"/>
      <c r="AC32" s="442"/>
      <c r="AD32" s="442"/>
      <c r="AE32" s="442"/>
      <c r="AF32" s="442"/>
      <c r="AG32" s="442"/>
      <c r="AH32" s="442"/>
      <c r="AI32" s="442"/>
      <c r="AJ32" s="442"/>
      <c r="AK32" s="442"/>
      <c r="AL32" s="442"/>
      <c r="AM32" s="442"/>
      <c r="AN32" s="442"/>
      <c r="AO32" s="442"/>
      <c r="AP32" s="442"/>
      <c r="AQ32" s="442"/>
      <c r="AR32" s="442"/>
      <c r="AS32" s="442"/>
      <c r="AT32" s="442"/>
      <c r="AU32" s="442"/>
      <c r="AV32" s="442"/>
      <c r="AW32" s="442"/>
      <c r="AX32" s="442"/>
      <c r="AY32" s="442"/>
      <c r="AZ32" s="442"/>
    </row>
    <row r="33" spans="2:52" ht="18" hidden="1" customHeight="1" outlineLevel="1">
      <c r="B33" s="434"/>
      <c r="C33" s="1002"/>
      <c r="D33" s="1003"/>
      <c r="E33" s="1003"/>
      <c r="F33" s="1004"/>
      <c r="G33" s="1005"/>
      <c r="H33" s="1006"/>
      <c r="I33" s="1006"/>
      <c r="J33" s="1006"/>
      <c r="K33" s="1007"/>
      <c r="L33" s="715"/>
      <c r="M33" s="715"/>
      <c r="N33" s="715"/>
      <c r="O33" s="715"/>
      <c r="P33" s="715"/>
      <c r="Q33" s="715"/>
      <c r="R33" s="715"/>
      <c r="S33" s="716"/>
      <c r="T33" s="717"/>
      <c r="U33" s="720">
        <f t="shared" si="5"/>
        <v>0</v>
      </c>
      <c r="V33" s="721">
        <f t="shared" si="6"/>
        <v>0</v>
      </c>
      <c r="W33" s="722">
        <f t="shared" si="7"/>
        <v>0</v>
      </c>
      <c r="X33" s="442"/>
      <c r="Y33" s="442"/>
      <c r="Z33" s="442"/>
      <c r="AA33" s="442"/>
      <c r="AB33" s="442"/>
      <c r="AC33" s="442"/>
      <c r="AD33" s="442"/>
      <c r="AE33" s="442"/>
      <c r="AF33" s="442"/>
      <c r="AG33" s="442"/>
      <c r="AH33" s="442"/>
      <c r="AI33" s="442"/>
      <c r="AJ33" s="442"/>
      <c r="AK33" s="442"/>
      <c r="AL33" s="442"/>
      <c r="AM33" s="442"/>
      <c r="AN33" s="442"/>
      <c r="AO33" s="442"/>
      <c r="AP33" s="442"/>
      <c r="AQ33" s="442"/>
      <c r="AR33" s="442"/>
      <c r="AS33" s="442"/>
      <c r="AT33" s="442"/>
      <c r="AU33" s="442"/>
      <c r="AV33" s="442"/>
      <c r="AW33" s="442"/>
      <c r="AX33" s="442"/>
      <c r="AY33" s="442"/>
      <c r="AZ33" s="442"/>
    </row>
    <row r="34" spans="2:52" ht="18" hidden="1" customHeight="1" outlineLevel="1">
      <c r="B34" s="434"/>
      <c r="C34" s="1002"/>
      <c r="D34" s="1003"/>
      <c r="E34" s="1003"/>
      <c r="F34" s="1004"/>
      <c r="G34" s="1005"/>
      <c r="H34" s="1006"/>
      <c r="I34" s="1006"/>
      <c r="J34" s="1006"/>
      <c r="K34" s="1007"/>
      <c r="L34" s="715"/>
      <c r="M34" s="715"/>
      <c r="N34" s="715"/>
      <c r="O34" s="715"/>
      <c r="P34" s="715"/>
      <c r="Q34" s="715"/>
      <c r="R34" s="715"/>
      <c r="S34" s="716"/>
      <c r="T34" s="717"/>
      <c r="U34" s="720">
        <f t="shared" si="5"/>
        <v>0</v>
      </c>
      <c r="V34" s="721">
        <f t="shared" si="6"/>
        <v>0</v>
      </c>
      <c r="W34" s="722">
        <f t="shared" si="7"/>
        <v>0</v>
      </c>
      <c r="X34" s="442"/>
      <c r="Y34" s="442"/>
      <c r="Z34" s="442"/>
      <c r="AA34" s="442"/>
      <c r="AB34" s="442"/>
      <c r="AC34" s="442"/>
      <c r="AD34" s="442"/>
      <c r="AE34" s="442"/>
      <c r="AF34" s="442"/>
      <c r="AG34" s="442"/>
      <c r="AH34" s="442"/>
      <c r="AI34" s="442"/>
      <c r="AJ34" s="442"/>
      <c r="AK34" s="442"/>
      <c r="AL34" s="442"/>
      <c r="AM34" s="442"/>
      <c r="AN34" s="442"/>
      <c r="AO34" s="442"/>
      <c r="AP34" s="442"/>
      <c r="AQ34" s="442"/>
      <c r="AR34" s="442"/>
      <c r="AS34" s="442"/>
      <c r="AT34" s="442"/>
      <c r="AU34" s="442"/>
      <c r="AV34" s="442"/>
      <c r="AW34" s="442"/>
      <c r="AX34" s="442"/>
      <c r="AY34" s="442"/>
      <c r="AZ34" s="442"/>
    </row>
    <row r="35" spans="2:52" ht="18" hidden="1" customHeight="1" outlineLevel="1">
      <c r="B35" s="434"/>
      <c r="C35" s="1002"/>
      <c r="D35" s="1003"/>
      <c r="E35" s="1003"/>
      <c r="F35" s="1004"/>
      <c r="G35" s="1005"/>
      <c r="H35" s="1006"/>
      <c r="I35" s="1006"/>
      <c r="J35" s="1006"/>
      <c r="K35" s="1007"/>
      <c r="L35" s="715"/>
      <c r="M35" s="715"/>
      <c r="N35" s="715"/>
      <c r="O35" s="715"/>
      <c r="P35" s="715"/>
      <c r="Q35" s="715"/>
      <c r="R35" s="715"/>
      <c r="S35" s="716"/>
      <c r="T35" s="717"/>
      <c r="U35" s="720">
        <f t="shared" si="5"/>
        <v>0</v>
      </c>
      <c r="V35" s="721">
        <f t="shared" si="6"/>
        <v>0</v>
      </c>
      <c r="W35" s="722">
        <f t="shared" si="7"/>
        <v>0</v>
      </c>
      <c r="X35" s="442"/>
      <c r="Y35" s="442"/>
      <c r="Z35" s="442"/>
      <c r="AA35" s="442"/>
      <c r="AB35" s="442"/>
      <c r="AC35" s="442"/>
      <c r="AD35" s="442"/>
      <c r="AE35" s="442"/>
      <c r="AF35" s="442"/>
      <c r="AG35" s="442"/>
      <c r="AH35" s="442"/>
      <c r="AI35" s="442"/>
      <c r="AJ35" s="442"/>
      <c r="AK35" s="442"/>
      <c r="AL35" s="442"/>
      <c r="AM35" s="442"/>
      <c r="AN35" s="442"/>
      <c r="AO35" s="442"/>
      <c r="AP35" s="442"/>
      <c r="AQ35" s="442"/>
      <c r="AR35" s="442"/>
      <c r="AS35" s="442"/>
      <c r="AT35" s="442"/>
      <c r="AU35" s="442"/>
      <c r="AV35" s="442"/>
      <c r="AW35" s="442"/>
      <c r="AX35" s="442"/>
      <c r="AY35" s="442"/>
      <c r="AZ35" s="442"/>
    </row>
    <row r="36" spans="2:52" ht="9.9499999999999993" hidden="1" customHeight="1" outlineLevel="1">
      <c r="B36" s="435"/>
      <c r="C36" s="437"/>
      <c r="D36" s="437"/>
      <c r="E36" s="437"/>
      <c r="F36" s="437"/>
      <c r="G36" s="436"/>
      <c r="H36" s="436"/>
      <c r="I36" s="436"/>
      <c r="J36" s="436"/>
      <c r="K36" s="436"/>
      <c r="L36" s="438"/>
      <c r="M36" s="438"/>
      <c r="N36" s="438"/>
      <c r="O36" s="438"/>
      <c r="P36" s="438"/>
      <c r="Q36" s="438"/>
      <c r="R36" s="438"/>
      <c r="S36" s="438"/>
      <c r="T36" s="439"/>
      <c r="U36" s="439"/>
      <c r="V36" s="439"/>
      <c r="W36" s="431"/>
      <c r="X36" s="442"/>
      <c r="Y36" s="442"/>
      <c r="Z36" s="442"/>
      <c r="AA36" s="442"/>
      <c r="AB36" s="442"/>
      <c r="AC36" s="442"/>
      <c r="AD36" s="442"/>
      <c r="AE36" s="442"/>
      <c r="AF36" s="442"/>
      <c r="AG36" s="442"/>
      <c r="AH36" s="442"/>
      <c r="AI36" s="442"/>
      <c r="AJ36" s="442"/>
      <c r="AK36" s="442"/>
      <c r="AL36" s="442"/>
      <c r="AM36" s="442"/>
      <c r="AN36" s="442"/>
      <c r="AO36" s="442"/>
      <c r="AP36" s="442"/>
      <c r="AQ36" s="442"/>
      <c r="AR36" s="442"/>
      <c r="AS36" s="442"/>
      <c r="AT36" s="442"/>
      <c r="AU36" s="442"/>
      <c r="AV36" s="442"/>
      <c r="AW36" s="442"/>
      <c r="AX36" s="442"/>
      <c r="AY36" s="442"/>
      <c r="AZ36" s="442"/>
    </row>
    <row r="37" spans="2:52" ht="20.100000000000001" customHeight="1" collapsed="1">
      <c r="B37" s="714">
        <f>B25+1</f>
        <v>3</v>
      </c>
      <c r="C37" s="1013"/>
      <c r="D37" s="1014"/>
      <c r="E37" s="1014"/>
      <c r="F37" s="1015"/>
      <c r="G37" s="1016"/>
      <c r="H37" s="1017"/>
      <c r="I37" s="1017"/>
      <c r="J37" s="1017"/>
      <c r="K37" s="1018"/>
      <c r="L37" s="701">
        <f t="shared" ref="L37:R37" si="8">SUM(L38:L47)</f>
        <v>0</v>
      </c>
      <c r="M37" s="702">
        <f t="shared" si="8"/>
        <v>0</v>
      </c>
      <c r="N37" s="703">
        <f t="shared" si="8"/>
        <v>0</v>
      </c>
      <c r="O37" s="703">
        <f t="shared" si="8"/>
        <v>0</v>
      </c>
      <c r="P37" s="702">
        <f t="shared" si="8"/>
        <v>0</v>
      </c>
      <c r="Q37" s="704">
        <f t="shared" si="8"/>
        <v>0</v>
      </c>
      <c r="R37" s="701">
        <f t="shared" si="8"/>
        <v>0</v>
      </c>
      <c r="S37" s="705">
        <v>1</v>
      </c>
      <c r="T37" s="706">
        <f>(S38*T38)+(S39*T39)+(S40*T40)+(S41*T41)+(S42*T42)+(S43*T43)+(S44*T44)+(S45*T45)+(S46*T46)+(S47*T47)</f>
        <v>0</v>
      </c>
      <c r="U37" s="665">
        <f t="shared" ref="U37:U47" si="9">S37*T37*(1+MGKZ)*(1+Gewinn)*(1+Sicherheit)</f>
        <v>0</v>
      </c>
      <c r="V37" s="643">
        <f t="shared" ref="V37:V47" si="10">R37*Fertigung</f>
        <v>0</v>
      </c>
      <c r="W37" s="50">
        <f t="shared" ref="W37:W47" si="11">L37*$E$6+M37*$M$6+N37*$M$7+O37*$M$8+P37*$E$7+Q37*$M$9+U37+V37</f>
        <v>0</v>
      </c>
      <c r="X37" s="442"/>
      <c r="Y37" s="442"/>
      <c r="Z37" s="442"/>
      <c r="AA37" s="442"/>
      <c r="AB37" s="442"/>
      <c r="AC37" s="442"/>
      <c r="AD37" s="442"/>
      <c r="AE37" s="442"/>
      <c r="AF37" s="442"/>
      <c r="AG37" s="442"/>
      <c r="AH37" s="442"/>
      <c r="AI37" s="442"/>
      <c r="AJ37" s="442"/>
      <c r="AK37" s="442"/>
      <c r="AL37" s="442"/>
      <c r="AM37" s="442"/>
      <c r="AN37" s="442"/>
      <c r="AO37" s="442"/>
      <c r="AP37" s="442"/>
      <c r="AQ37" s="442"/>
      <c r="AR37" s="442"/>
      <c r="AS37" s="442"/>
      <c r="AT37" s="442"/>
      <c r="AU37" s="442"/>
      <c r="AV37" s="442"/>
      <c r="AW37" s="442"/>
      <c r="AX37" s="442"/>
      <c r="AY37" s="442"/>
      <c r="AZ37" s="442"/>
    </row>
    <row r="38" spans="2:52" ht="20.100000000000001" hidden="1" customHeight="1" outlineLevel="1">
      <c r="B38" s="433"/>
      <c r="C38" s="1002"/>
      <c r="D38" s="1003"/>
      <c r="E38" s="1003"/>
      <c r="F38" s="1004"/>
      <c r="G38" s="1005"/>
      <c r="H38" s="1006"/>
      <c r="I38" s="1006"/>
      <c r="J38" s="1006"/>
      <c r="K38" s="1007"/>
      <c r="L38" s="715"/>
      <c r="M38" s="715"/>
      <c r="N38" s="715"/>
      <c r="O38" s="715"/>
      <c r="P38" s="715"/>
      <c r="Q38" s="715"/>
      <c r="R38" s="715"/>
      <c r="S38" s="716"/>
      <c r="T38" s="717"/>
      <c r="U38" s="720">
        <f t="shared" si="9"/>
        <v>0</v>
      </c>
      <c r="V38" s="721">
        <f t="shared" si="10"/>
        <v>0</v>
      </c>
      <c r="W38" s="722">
        <f t="shared" si="11"/>
        <v>0</v>
      </c>
      <c r="X38" s="442"/>
      <c r="Y38" s="442"/>
      <c r="Z38" s="442"/>
      <c r="AA38" s="442"/>
      <c r="AB38" s="442"/>
      <c r="AC38" s="442"/>
      <c r="AD38" s="442"/>
      <c r="AE38" s="442"/>
      <c r="AF38" s="442"/>
      <c r="AG38" s="442"/>
      <c r="AH38" s="442"/>
      <c r="AI38" s="442"/>
      <c r="AJ38" s="442"/>
      <c r="AK38" s="442"/>
      <c r="AL38" s="442"/>
      <c r="AM38" s="442"/>
      <c r="AN38" s="442"/>
      <c r="AO38" s="442"/>
      <c r="AP38" s="442"/>
      <c r="AQ38" s="442"/>
      <c r="AR38" s="442"/>
      <c r="AS38" s="442"/>
      <c r="AT38" s="442"/>
      <c r="AU38" s="442"/>
      <c r="AV38" s="442"/>
      <c r="AW38" s="442"/>
      <c r="AX38" s="442"/>
      <c r="AY38" s="442"/>
      <c r="AZ38" s="442"/>
    </row>
    <row r="39" spans="2:52" ht="20.100000000000001" hidden="1" customHeight="1" outlineLevel="1">
      <c r="B39" s="434"/>
      <c r="C39" s="1002"/>
      <c r="D39" s="1003"/>
      <c r="E39" s="1003"/>
      <c r="F39" s="1004"/>
      <c r="G39" s="1005"/>
      <c r="H39" s="1006"/>
      <c r="I39" s="1006"/>
      <c r="J39" s="1006"/>
      <c r="K39" s="1007"/>
      <c r="L39" s="715"/>
      <c r="M39" s="715"/>
      <c r="N39" s="715"/>
      <c r="O39" s="715"/>
      <c r="P39" s="715"/>
      <c r="Q39" s="715"/>
      <c r="R39" s="715"/>
      <c r="S39" s="716"/>
      <c r="T39" s="717"/>
      <c r="U39" s="720">
        <f t="shared" si="9"/>
        <v>0</v>
      </c>
      <c r="V39" s="721">
        <f t="shared" si="10"/>
        <v>0</v>
      </c>
      <c r="W39" s="722">
        <f t="shared" si="11"/>
        <v>0</v>
      </c>
      <c r="X39" s="442"/>
      <c r="Y39" s="442"/>
      <c r="Z39" s="442"/>
      <c r="AA39" s="442"/>
      <c r="AB39" s="442"/>
      <c r="AC39" s="442"/>
      <c r="AD39" s="442"/>
      <c r="AE39" s="442"/>
      <c r="AF39" s="442"/>
      <c r="AG39" s="442"/>
      <c r="AH39" s="442"/>
      <c r="AI39" s="442"/>
      <c r="AJ39" s="442"/>
      <c r="AK39" s="442"/>
      <c r="AL39" s="442"/>
      <c r="AM39" s="442"/>
      <c r="AN39" s="442"/>
      <c r="AO39" s="442"/>
      <c r="AP39" s="442"/>
      <c r="AQ39" s="442"/>
      <c r="AR39" s="442"/>
      <c r="AS39" s="442"/>
      <c r="AT39" s="442"/>
      <c r="AU39" s="442"/>
      <c r="AV39" s="442"/>
      <c r="AW39" s="442"/>
      <c r="AX39" s="442"/>
      <c r="AY39" s="442"/>
      <c r="AZ39" s="442"/>
    </row>
    <row r="40" spans="2:52" ht="20.100000000000001" hidden="1" customHeight="1" outlineLevel="1">
      <c r="B40" s="434"/>
      <c r="C40" s="1002"/>
      <c r="D40" s="1003"/>
      <c r="E40" s="1003"/>
      <c r="F40" s="1004"/>
      <c r="G40" s="1005"/>
      <c r="H40" s="1006"/>
      <c r="I40" s="1006"/>
      <c r="J40" s="1006"/>
      <c r="K40" s="1007"/>
      <c r="L40" s="715"/>
      <c r="M40" s="715"/>
      <c r="N40" s="715"/>
      <c r="O40" s="715"/>
      <c r="P40" s="715"/>
      <c r="Q40" s="715"/>
      <c r="R40" s="715"/>
      <c r="S40" s="716"/>
      <c r="T40" s="717"/>
      <c r="U40" s="720">
        <f t="shared" si="9"/>
        <v>0</v>
      </c>
      <c r="V40" s="721">
        <f t="shared" si="10"/>
        <v>0</v>
      </c>
      <c r="W40" s="722">
        <f t="shared" si="11"/>
        <v>0</v>
      </c>
      <c r="X40" s="442"/>
      <c r="Y40" s="442"/>
      <c r="Z40" s="442"/>
      <c r="AA40" s="442"/>
      <c r="AB40" s="442"/>
      <c r="AC40" s="442"/>
      <c r="AD40" s="442"/>
      <c r="AE40" s="442"/>
      <c r="AF40" s="442"/>
      <c r="AG40" s="442"/>
      <c r="AH40" s="442"/>
      <c r="AI40" s="442"/>
      <c r="AJ40" s="442"/>
      <c r="AK40" s="442"/>
      <c r="AL40" s="442"/>
      <c r="AM40" s="442"/>
      <c r="AN40" s="442"/>
      <c r="AO40" s="442"/>
      <c r="AP40" s="442"/>
      <c r="AQ40" s="442"/>
      <c r="AR40" s="442"/>
      <c r="AS40" s="442"/>
      <c r="AT40" s="442"/>
      <c r="AU40" s="442"/>
      <c r="AV40" s="442"/>
      <c r="AW40" s="442"/>
      <c r="AX40" s="442"/>
      <c r="AY40" s="442"/>
      <c r="AZ40" s="442"/>
    </row>
    <row r="41" spans="2:52" ht="20.100000000000001" hidden="1" customHeight="1" outlineLevel="1">
      <c r="B41" s="434"/>
      <c r="C41" s="1002"/>
      <c r="D41" s="1003"/>
      <c r="E41" s="1003"/>
      <c r="F41" s="1004"/>
      <c r="G41" s="1005"/>
      <c r="H41" s="1006"/>
      <c r="I41" s="1006"/>
      <c r="J41" s="1006"/>
      <c r="K41" s="1007"/>
      <c r="L41" s="715"/>
      <c r="M41" s="715"/>
      <c r="N41" s="715"/>
      <c r="O41" s="715"/>
      <c r="P41" s="715"/>
      <c r="Q41" s="715"/>
      <c r="R41" s="715"/>
      <c r="S41" s="716"/>
      <c r="T41" s="717"/>
      <c r="U41" s="720">
        <f t="shared" si="9"/>
        <v>0</v>
      </c>
      <c r="V41" s="721">
        <f t="shared" si="10"/>
        <v>0</v>
      </c>
      <c r="W41" s="722">
        <f t="shared" si="11"/>
        <v>0</v>
      </c>
      <c r="X41" s="442"/>
      <c r="Y41" s="442"/>
      <c r="Z41" s="442"/>
      <c r="AA41" s="442"/>
      <c r="AB41" s="442"/>
      <c r="AC41" s="442"/>
      <c r="AD41" s="442"/>
      <c r="AE41" s="442"/>
      <c r="AF41" s="442"/>
      <c r="AG41" s="442"/>
      <c r="AH41" s="442"/>
      <c r="AI41" s="442"/>
      <c r="AJ41" s="442"/>
      <c r="AK41" s="442"/>
      <c r="AL41" s="442"/>
      <c r="AM41" s="442"/>
      <c r="AN41" s="442"/>
      <c r="AO41" s="442"/>
      <c r="AP41" s="442"/>
      <c r="AQ41" s="442"/>
      <c r="AR41" s="442"/>
      <c r="AS41" s="442"/>
      <c r="AT41" s="442"/>
      <c r="AU41" s="442"/>
      <c r="AV41" s="442"/>
      <c r="AW41" s="442"/>
      <c r="AX41" s="442"/>
      <c r="AY41" s="442"/>
      <c r="AZ41" s="442"/>
    </row>
    <row r="42" spans="2:52" ht="20.100000000000001" hidden="1" customHeight="1" outlineLevel="1">
      <c r="B42" s="434"/>
      <c r="C42" s="1002"/>
      <c r="D42" s="1003"/>
      <c r="E42" s="1003"/>
      <c r="F42" s="1004"/>
      <c r="G42" s="1005"/>
      <c r="H42" s="1006"/>
      <c r="I42" s="1006"/>
      <c r="J42" s="1006"/>
      <c r="K42" s="1007"/>
      <c r="L42" s="715"/>
      <c r="M42" s="715"/>
      <c r="N42" s="715"/>
      <c r="O42" s="715"/>
      <c r="P42" s="715"/>
      <c r="Q42" s="715"/>
      <c r="R42" s="715"/>
      <c r="S42" s="716"/>
      <c r="T42" s="717"/>
      <c r="U42" s="720">
        <f t="shared" si="9"/>
        <v>0</v>
      </c>
      <c r="V42" s="721">
        <f t="shared" si="10"/>
        <v>0</v>
      </c>
      <c r="W42" s="722">
        <f t="shared" si="11"/>
        <v>0</v>
      </c>
      <c r="X42" s="442"/>
      <c r="Y42" s="442"/>
      <c r="Z42" s="442"/>
      <c r="AA42" s="442"/>
      <c r="AB42" s="442"/>
      <c r="AC42" s="442"/>
      <c r="AD42" s="442"/>
      <c r="AE42" s="442"/>
      <c r="AF42" s="442"/>
      <c r="AG42" s="442"/>
      <c r="AH42" s="442"/>
      <c r="AI42" s="442"/>
      <c r="AJ42" s="442"/>
      <c r="AK42" s="442"/>
      <c r="AL42" s="442"/>
      <c r="AM42" s="442"/>
      <c r="AN42" s="442"/>
      <c r="AO42" s="442"/>
      <c r="AP42" s="442"/>
      <c r="AQ42" s="442"/>
      <c r="AR42" s="442"/>
      <c r="AS42" s="442"/>
      <c r="AT42" s="442"/>
      <c r="AU42" s="442"/>
      <c r="AV42" s="442"/>
      <c r="AW42" s="442"/>
      <c r="AX42" s="442"/>
      <c r="AY42" s="442"/>
      <c r="AZ42" s="442"/>
    </row>
    <row r="43" spans="2:52" ht="20.100000000000001" hidden="1" customHeight="1" outlineLevel="1">
      <c r="B43" s="434"/>
      <c r="C43" s="1002"/>
      <c r="D43" s="1003"/>
      <c r="E43" s="1003"/>
      <c r="F43" s="1004"/>
      <c r="G43" s="1005"/>
      <c r="H43" s="1006"/>
      <c r="I43" s="1006"/>
      <c r="J43" s="1006"/>
      <c r="K43" s="1007"/>
      <c r="L43" s="715"/>
      <c r="M43" s="715"/>
      <c r="N43" s="715"/>
      <c r="O43" s="715"/>
      <c r="P43" s="715"/>
      <c r="Q43" s="715"/>
      <c r="R43" s="715"/>
      <c r="S43" s="716"/>
      <c r="T43" s="717"/>
      <c r="U43" s="720">
        <f t="shared" si="9"/>
        <v>0</v>
      </c>
      <c r="V43" s="721">
        <f t="shared" si="10"/>
        <v>0</v>
      </c>
      <c r="W43" s="722">
        <f t="shared" si="11"/>
        <v>0</v>
      </c>
      <c r="X43" s="442"/>
      <c r="Y43" s="442"/>
      <c r="Z43" s="442"/>
      <c r="AA43" s="442"/>
      <c r="AB43" s="442"/>
      <c r="AC43" s="442"/>
      <c r="AD43" s="442"/>
      <c r="AE43" s="442"/>
      <c r="AF43" s="442"/>
      <c r="AG43" s="442"/>
      <c r="AH43" s="442"/>
      <c r="AI43" s="442"/>
      <c r="AJ43" s="442"/>
      <c r="AK43" s="442"/>
      <c r="AL43" s="442"/>
      <c r="AM43" s="442"/>
      <c r="AN43" s="442"/>
      <c r="AO43" s="442"/>
      <c r="AP43" s="442"/>
      <c r="AQ43" s="442"/>
      <c r="AR43" s="442"/>
      <c r="AS43" s="442"/>
      <c r="AT43" s="442"/>
      <c r="AU43" s="442"/>
      <c r="AV43" s="442"/>
      <c r="AW43" s="442"/>
      <c r="AX43" s="442"/>
      <c r="AY43" s="442"/>
      <c r="AZ43" s="442"/>
    </row>
    <row r="44" spans="2:52" ht="20.100000000000001" hidden="1" customHeight="1" outlineLevel="1">
      <c r="B44" s="434"/>
      <c r="C44" s="1002"/>
      <c r="D44" s="1003"/>
      <c r="E44" s="1003"/>
      <c r="F44" s="1004"/>
      <c r="G44" s="1005"/>
      <c r="H44" s="1006"/>
      <c r="I44" s="1006"/>
      <c r="J44" s="1006"/>
      <c r="K44" s="1007"/>
      <c r="L44" s="715"/>
      <c r="M44" s="715"/>
      <c r="N44" s="715"/>
      <c r="O44" s="715"/>
      <c r="P44" s="715"/>
      <c r="Q44" s="715"/>
      <c r="R44" s="715"/>
      <c r="S44" s="716"/>
      <c r="T44" s="717"/>
      <c r="U44" s="720">
        <f t="shared" si="9"/>
        <v>0</v>
      </c>
      <c r="V44" s="721">
        <f t="shared" si="10"/>
        <v>0</v>
      </c>
      <c r="W44" s="722">
        <f t="shared" si="11"/>
        <v>0</v>
      </c>
      <c r="X44" s="442"/>
      <c r="Y44" s="442"/>
      <c r="Z44" s="442"/>
      <c r="AA44" s="442"/>
      <c r="AB44" s="442"/>
      <c r="AC44" s="442"/>
      <c r="AD44" s="442"/>
      <c r="AE44" s="442"/>
      <c r="AF44" s="442"/>
      <c r="AG44" s="442"/>
      <c r="AH44" s="442"/>
      <c r="AI44" s="442"/>
      <c r="AJ44" s="442"/>
      <c r="AK44" s="442"/>
      <c r="AL44" s="442"/>
      <c r="AM44" s="442"/>
      <c r="AN44" s="442"/>
      <c r="AO44" s="442"/>
      <c r="AP44" s="442"/>
      <c r="AQ44" s="442"/>
      <c r="AR44" s="442"/>
      <c r="AS44" s="442"/>
      <c r="AT44" s="442"/>
      <c r="AU44" s="442"/>
      <c r="AV44" s="442"/>
      <c r="AW44" s="442"/>
      <c r="AX44" s="442"/>
      <c r="AY44" s="442"/>
      <c r="AZ44" s="442"/>
    </row>
    <row r="45" spans="2:52" ht="20.100000000000001" hidden="1" customHeight="1" outlineLevel="1">
      <c r="B45" s="434"/>
      <c r="C45" s="1002"/>
      <c r="D45" s="1003"/>
      <c r="E45" s="1003"/>
      <c r="F45" s="1004"/>
      <c r="G45" s="1005"/>
      <c r="H45" s="1006"/>
      <c r="I45" s="1006"/>
      <c r="J45" s="1006"/>
      <c r="K45" s="1007"/>
      <c r="L45" s="715"/>
      <c r="M45" s="715"/>
      <c r="N45" s="715"/>
      <c r="O45" s="715"/>
      <c r="P45" s="715"/>
      <c r="Q45" s="715"/>
      <c r="R45" s="715"/>
      <c r="S45" s="716"/>
      <c r="T45" s="717"/>
      <c r="U45" s="720">
        <f t="shared" si="9"/>
        <v>0</v>
      </c>
      <c r="V45" s="721">
        <f t="shared" si="10"/>
        <v>0</v>
      </c>
      <c r="W45" s="722">
        <f t="shared" si="11"/>
        <v>0</v>
      </c>
      <c r="X45" s="442"/>
      <c r="Y45" s="442"/>
      <c r="Z45" s="442"/>
      <c r="AA45" s="442"/>
      <c r="AB45" s="442"/>
      <c r="AC45" s="442"/>
      <c r="AD45" s="442"/>
      <c r="AE45" s="442"/>
      <c r="AF45" s="442"/>
      <c r="AG45" s="442"/>
      <c r="AH45" s="442"/>
      <c r="AI45" s="442"/>
      <c r="AJ45" s="442"/>
      <c r="AK45" s="442"/>
      <c r="AL45" s="442"/>
      <c r="AM45" s="442"/>
      <c r="AN45" s="442"/>
      <c r="AO45" s="442"/>
      <c r="AP45" s="442"/>
      <c r="AQ45" s="442"/>
      <c r="AR45" s="442"/>
      <c r="AS45" s="442"/>
      <c r="AT45" s="442"/>
      <c r="AU45" s="442"/>
      <c r="AV45" s="442"/>
      <c r="AW45" s="442"/>
      <c r="AX45" s="442"/>
      <c r="AY45" s="442"/>
      <c r="AZ45" s="442"/>
    </row>
    <row r="46" spans="2:52" ht="20.100000000000001" hidden="1" customHeight="1" outlineLevel="1">
      <c r="B46" s="434"/>
      <c r="C46" s="1002"/>
      <c r="D46" s="1003"/>
      <c r="E46" s="1003"/>
      <c r="F46" s="1004"/>
      <c r="G46" s="1005"/>
      <c r="H46" s="1006"/>
      <c r="I46" s="1006"/>
      <c r="J46" s="1006"/>
      <c r="K46" s="1007"/>
      <c r="L46" s="715"/>
      <c r="M46" s="715"/>
      <c r="N46" s="715"/>
      <c r="O46" s="715"/>
      <c r="P46" s="715"/>
      <c r="Q46" s="715"/>
      <c r="R46" s="715"/>
      <c r="S46" s="716"/>
      <c r="T46" s="717"/>
      <c r="U46" s="720">
        <f t="shared" si="9"/>
        <v>0</v>
      </c>
      <c r="V46" s="721">
        <f t="shared" si="10"/>
        <v>0</v>
      </c>
      <c r="W46" s="722">
        <f t="shared" si="11"/>
        <v>0</v>
      </c>
      <c r="X46" s="442"/>
      <c r="Y46" s="442"/>
      <c r="Z46" s="442"/>
      <c r="AA46" s="442"/>
      <c r="AB46" s="442"/>
      <c r="AC46" s="442"/>
      <c r="AD46" s="442"/>
      <c r="AE46" s="442"/>
      <c r="AF46" s="442"/>
      <c r="AG46" s="442"/>
      <c r="AH46" s="442"/>
      <c r="AI46" s="442"/>
      <c r="AJ46" s="442"/>
      <c r="AK46" s="442"/>
      <c r="AL46" s="442"/>
      <c r="AM46" s="442"/>
      <c r="AN46" s="442"/>
      <c r="AO46" s="442"/>
      <c r="AP46" s="442"/>
      <c r="AQ46" s="442"/>
      <c r="AR46" s="442"/>
      <c r="AS46" s="442"/>
      <c r="AT46" s="442"/>
      <c r="AU46" s="442"/>
      <c r="AV46" s="442"/>
      <c r="AW46" s="442"/>
      <c r="AX46" s="442"/>
      <c r="AY46" s="442"/>
      <c r="AZ46" s="442"/>
    </row>
    <row r="47" spans="2:52" ht="20.100000000000001" hidden="1" customHeight="1" outlineLevel="1">
      <c r="B47" s="434"/>
      <c r="C47" s="1002"/>
      <c r="D47" s="1003"/>
      <c r="E47" s="1003"/>
      <c r="F47" s="1004"/>
      <c r="G47" s="1005"/>
      <c r="H47" s="1006"/>
      <c r="I47" s="1006"/>
      <c r="J47" s="1006"/>
      <c r="K47" s="1007"/>
      <c r="L47" s="715"/>
      <c r="M47" s="715"/>
      <c r="N47" s="715"/>
      <c r="O47" s="715"/>
      <c r="P47" s="715"/>
      <c r="Q47" s="715"/>
      <c r="R47" s="715"/>
      <c r="S47" s="716"/>
      <c r="T47" s="717"/>
      <c r="U47" s="720">
        <f t="shared" si="9"/>
        <v>0</v>
      </c>
      <c r="V47" s="721">
        <f t="shared" si="10"/>
        <v>0</v>
      </c>
      <c r="W47" s="722">
        <f t="shared" si="11"/>
        <v>0</v>
      </c>
      <c r="X47" s="442"/>
      <c r="Y47" s="442"/>
      <c r="Z47" s="442"/>
      <c r="AA47" s="442"/>
      <c r="AB47" s="442"/>
      <c r="AC47" s="442"/>
      <c r="AD47" s="442"/>
      <c r="AE47" s="442"/>
      <c r="AF47" s="442"/>
      <c r="AG47" s="442"/>
      <c r="AH47" s="442"/>
      <c r="AI47" s="442"/>
      <c r="AJ47" s="442"/>
      <c r="AK47" s="442"/>
      <c r="AL47" s="442"/>
      <c r="AM47" s="442"/>
      <c r="AN47" s="442"/>
      <c r="AO47" s="442"/>
      <c r="AP47" s="442"/>
      <c r="AQ47" s="442"/>
      <c r="AR47" s="442"/>
      <c r="AS47" s="442"/>
      <c r="AT47" s="442"/>
      <c r="AU47" s="442"/>
      <c r="AV47" s="442"/>
      <c r="AW47" s="442"/>
      <c r="AX47" s="442"/>
      <c r="AY47" s="442"/>
      <c r="AZ47" s="442"/>
    </row>
    <row r="48" spans="2:52" s="19" customFormat="1" ht="9.9499999999999993" hidden="1" customHeight="1" outlineLevel="1">
      <c r="B48" s="435"/>
      <c r="C48" s="437"/>
      <c r="D48" s="437"/>
      <c r="E48" s="437"/>
      <c r="F48" s="437"/>
      <c r="G48" s="666"/>
      <c r="H48" s="666"/>
      <c r="I48" s="666"/>
      <c r="J48" s="666"/>
      <c r="K48" s="666"/>
      <c r="L48" s="438"/>
      <c r="M48" s="438"/>
      <c r="N48" s="438"/>
      <c r="O48" s="438"/>
      <c r="P48" s="438"/>
      <c r="Q48" s="438"/>
      <c r="R48" s="438"/>
      <c r="S48" s="438"/>
      <c r="T48" s="439"/>
      <c r="U48" s="439"/>
      <c r="V48" s="439"/>
      <c r="W48" s="667"/>
      <c r="X48" s="668"/>
      <c r="Y48" s="668"/>
      <c r="Z48" s="668"/>
      <c r="AA48" s="668"/>
      <c r="AB48" s="668"/>
      <c r="AC48" s="668"/>
      <c r="AD48" s="668"/>
      <c r="AE48" s="668"/>
      <c r="AF48" s="668"/>
      <c r="AG48" s="668"/>
      <c r="AH48" s="668"/>
      <c r="AI48" s="668"/>
      <c r="AJ48" s="668"/>
      <c r="AK48" s="668"/>
      <c r="AL48" s="668"/>
      <c r="AM48" s="668"/>
      <c r="AN48" s="668"/>
      <c r="AO48" s="668"/>
      <c r="AP48" s="668"/>
      <c r="AQ48" s="668"/>
      <c r="AR48" s="668"/>
      <c r="AS48" s="668"/>
      <c r="AT48" s="668"/>
      <c r="AU48" s="668"/>
      <c r="AV48" s="668"/>
      <c r="AW48" s="668"/>
      <c r="AX48" s="668"/>
      <c r="AY48" s="668"/>
      <c r="AZ48" s="668"/>
    </row>
    <row r="49" spans="2:52" ht="20.100000000000001" customHeight="1" collapsed="1">
      <c r="B49" s="714">
        <f>B37+1</f>
        <v>4</v>
      </c>
      <c r="C49" s="1013"/>
      <c r="D49" s="1014"/>
      <c r="E49" s="1014"/>
      <c r="F49" s="1015"/>
      <c r="G49" s="1016"/>
      <c r="H49" s="1017"/>
      <c r="I49" s="1017"/>
      <c r="J49" s="1017"/>
      <c r="K49" s="1018"/>
      <c r="L49" s="701">
        <f t="shared" ref="L49:R49" si="12">SUM(L50:L59)</f>
        <v>0</v>
      </c>
      <c r="M49" s="702">
        <f t="shared" si="12"/>
        <v>0</v>
      </c>
      <c r="N49" s="703">
        <f t="shared" si="12"/>
        <v>0</v>
      </c>
      <c r="O49" s="703">
        <f t="shared" si="12"/>
        <v>0</v>
      </c>
      <c r="P49" s="702">
        <f t="shared" si="12"/>
        <v>0</v>
      </c>
      <c r="Q49" s="704">
        <f t="shared" si="12"/>
        <v>0</v>
      </c>
      <c r="R49" s="701">
        <f t="shared" si="12"/>
        <v>0</v>
      </c>
      <c r="S49" s="705">
        <v>1</v>
      </c>
      <c r="T49" s="706">
        <f>(S50*T50)+(S51*T51)+(S52*T52)+(S53*T53)+(S54*T54)+(S55*T55)+(S56*T56)+(S57*T57)+(S58*T58)+(S59*T59)</f>
        <v>0</v>
      </c>
      <c r="U49" s="665">
        <f t="shared" ref="U49:U59" si="13">S49*T49*(1+MGKZ)*(1+Gewinn)*(1+Sicherheit)</f>
        <v>0</v>
      </c>
      <c r="V49" s="643">
        <f t="shared" ref="V49:V59" si="14">R49*Fertigung</f>
        <v>0</v>
      </c>
      <c r="W49" s="50">
        <f t="shared" ref="W49:W59" si="15">L49*$E$6+M49*$M$6+N49*$M$7+O49*$M$8+P49*$E$7+Q49*$M$9+U49+V49</f>
        <v>0</v>
      </c>
      <c r="X49" s="442"/>
      <c r="Y49" s="442"/>
      <c r="Z49" s="442"/>
      <c r="AA49" s="442"/>
      <c r="AB49" s="442"/>
      <c r="AC49" s="442"/>
      <c r="AD49" s="442"/>
      <c r="AE49" s="442"/>
      <c r="AF49" s="442"/>
      <c r="AG49" s="442"/>
      <c r="AH49" s="442"/>
      <c r="AI49" s="442"/>
      <c r="AJ49" s="442"/>
      <c r="AK49" s="442"/>
      <c r="AL49" s="442"/>
      <c r="AM49" s="442"/>
      <c r="AN49" s="442"/>
      <c r="AO49" s="442"/>
      <c r="AP49" s="442"/>
      <c r="AQ49" s="442"/>
      <c r="AR49" s="442"/>
      <c r="AS49" s="442"/>
      <c r="AT49" s="442"/>
      <c r="AU49" s="442"/>
      <c r="AV49" s="442"/>
      <c r="AW49" s="442"/>
      <c r="AX49" s="442"/>
      <c r="AY49" s="442"/>
      <c r="AZ49" s="442"/>
    </row>
    <row r="50" spans="2:52" ht="20.100000000000001" hidden="1" customHeight="1" outlineLevel="1">
      <c r="B50" s="433"/>
      <c r="C50" s="1002"/>
      <c r="D50" s="1003"/>
      <c r="E50" s="1003"/>
      <c r="F50" s="1004"/>
      <c r="G50" s="1005"/>
      <c r="H50" s="1006"/>
      <c r="I50" s="1006"/>
      <c r="J50" s="1006"/>
      <c r="K50" s="1007"/>
      <c r="L50" s="715"/>
      <c r="M50" s="715"/>
      <c r="N50" s="715"/>
      <c r="O50" s="715"/>
      <c r="P50" s="715"/>
      <c r="Q50" s="715"/>
      <c r="R50" s="715"/>
      <c r="S50" s="716"/>
      <c r="T50" s="717"/>
      <c r="U50" s="720">
        <f t="shared" si="13"/>
        <v>0</v>
      </c>
      <c r="V50" s="721">
        <f t="shared" si="14"/>
        <v>0</v>
      </c>
      <c r="W50" s="722">
        <f t="shared" si="15"/>
        <v>0</v>
      </c>
      <c r="X50" s="442"/>
      <c r="Y50" s="442"/>
      <c r="Z50" s="442"/>
      <c r="AA50" s="442"/>
      <c r="AB50" s="442"/>
      <c r="AC50" s="442"/>
      <c r="AD50" s="442"/>
      <c r="AE50" s="442"/>
      <c r="AF50" s="442"/>
      <c r="AG50" s="442"/>
      <c r="AH50" s="442"/>
      <c r="AI50" s="442"/>
      <c r="AJ50" s="442"/>
      <c r="AK50" s="442"/>
      <c r="AL50" s="442"/>
      <c r="AM50" s="442"/>
      <c r="AN50" s="442"/>
      <c r="AO50" s="442"/>
      <c r="AP50" s="442"/>
      <c r="AQ50" s="442"/>
      <c r="AR50" s="442"/>
      <c r="AS50" s="442"/>
      <c r="AT50" s="442"/>
      <c r="AU50" s="442"/>
      <c r="AV50" s="442"/>
      <c r="AW50" s="442"/>
      <c r="AX50" s="442"/>
      <c r="AY50" s="442"/>
      <c r="AZ50" s="442"/>
    </row>
    <row r="51" spans="2:52" ht="20.100000000000001" hidden="1" customHeight="1" outlineLevel="1">
      <c r="B51" s="434"/>
      <c r="C51" s="1002"/>
      <c r="D51" s="1003"/>
      <c r="E51" s="1003"/>
      <c r="F51" s="1004"/>
      <c r="G51" s="1005"/>
      <c r="H51" s="1006"/>
      <c r="I51" s="1006"/>
      <c r="J51" s="1006"/>
      <c r="K51" s="1007"/>
      <c r="L51" s="715"/>
      <c r="M51" s="715"/>
      <c r="N51" s="715"/>
      <c r="O51" s="715"/>
      <c r="P51" s="715"/>
      <c r="Q51" s="715"/>
      <c r="R51" s="715"/>
      <c r="S51" s="716"/>
      <c r="T51" s="717"/>
      <c r="U51" s="720">
        <f t="shared" si="13"/>
        <v>0</v>
      </c>
      <c r="V51" s="721">
        <f t="shared" si="14"/>
        <v>0</v>
      </c>
      <c r="W51" s="722">
        <f t="shared" si="15"/>
        <v>0</v>
      </c>
      <c r="X51" s="442"/>
      <c r="Y51" s="442"/>
      <c r="Z51" s="442"/>
      <c r="AA51" s="442"/>
      <c r="AB51" s="442"/>
      <c r="AC51" s="442"/>
      <c r="AD51" s="442"/>
      <c r="AE51" s="442"/>
      <c r="AF51" s="442"/>
      <c r="AG51" s="442"/>
      <c r="AH51" s="442"/>
      <c r="AI51" s="442"/>
      <c r="AJ51" s="442"/>
      <c r="AK51" s="442"/>
      <c r="AL51" s="442"/>
      <c r="AM51" s="442"/>
      <c r="AN51" s="442"/>
      <c r="AO51" s="442"/>
      <c r="AP51" s="442"/>
      <c r="AQ51" s="442"/>
      <c r="AR51" s="442"/>
      <c r="AS51" s="442"/>
      <c r="AT51" s="442"/>
      <c r="AU51" s="442"/>
      <c r="AV51" s="442"/>
      <c r="AW51" s="442"/>
      <c r="AX51" s="442"/>
      <c r="AY51" s="442"/>
      <c r="AZ51" s="442"/>
    </row>
    <row r="52" spans="2:52" ht="20.100000000000001" hidden="1" customHeight="1" outlineLevel="1">
      <c r="B52" s="434"/>
      <c r="C52" s="1002"/>
      <c r="D52" s="1003"/>
      <c r="E52" s="1003"/>
      <c r="F52" s="1004"/>
      <c r="G52" s="1005"/>
      <c r="H52" s="1006"/>
      <c r="I52" s="1006"/>
      <c r="J52" s="1006"/>
      <c r="K52" s="1007"/>
      <c r="L52" s="715"/>
      <c r="M52" s="715"/>
      <c r="N52" s="715"/>
      <c r="O52" s="715"/>
      <c r="P52" s="715"/>
      <c r="Q52" s="715"/>
      <c r="R52" s="715"/>
      <c r="S52" s="716"/>
      <c r="T52" s="717"/>
      <c r="U52" s="720">
        <f t="shared" si="13"/>
        <v>0</v>
      </c>
      <c r="V52" s="721">
        <f t="shared" si="14"/>
        <v>0</v>
      </c>
      <c r="W52" s="722">
        <f t="shared" si="15"/>
        <v>0</v>
      </c>
      <c r="X52" s="442"/>
      <c r="Y52" s="442"/>
      <c r="Z52" s="442"/>
      <c r="AA52" s="442"/>
      <c r="AB52" s="442"/>
      <c r="AC52" s="442"/>
      <c r="AD52" s="442"/>
      <c r="AE52" s="442"/>
      <c r="AF52" s="442"/>
      <c r="AG52" s="442"/>
      <c r="AH52" s="442"/>
      <c r="AI52" s="442"/>
      <c r="AJ52" s="442"/>
      <c r="AK52" s="442"/>
      <c r="AL52" s="442"/>
      <c r="AM52" s="442"/>
      <c r="AN52" s="442"/>
      <c r="AO52" s="442"/>
      <c r="AP52" s="442"/>
      <c r="AQ52" s="442"/>
      <c r="AR52" s="442"/>
      <c r="AS52" s="442"/>
      <c r="AT52" s="442"/>
      <c r="AU52" s="442"/>
      <c r="AV52" s="442"/>
      <c r="AW52" s="442"/>
      <c r="AX52" s="442"/>
      <c r="AY52" s="442"/>
      <c r="AZ52" s="442"/>
    </row>
    <row r="53" spans="2:52" ht="20.100000000000001" hidden="1" customHeight="1" outlineLevel="1">
      <c r="B53" s="434"/>
      <c r="C53" s="1002"/>
      <c r="D53" s="1003"/>
      <c r="E53" s="1003"/>
      <c r="F53" s="1004"/>
      <c r="G53" s="1005"/>
      <c r="H53" s="1006"/>
      <c r="I53" s="1006"/>
      <c r="J53" s="1006"/>
      <c r="K53" s="1007"/>
      <c r="L53" s="715"/>
      <c r="M53" s="715"/>
      <c r="N53" s="715"/>
      <c r="O53" s="715"/>
      <c r="P53" s="715"/>
      <c r="Q53" s="715"/>
      <c r="R53" s="715"/>
      <c r="S53" s="716"/>
      <c r="T53" s="717"/>
      <c r="U53" s="720">
        <f t="shared" si="13"/>
        <v>0</v>
      </c>
      <c r="V53" s="721">
        <f t="shared" si="14"/>
        <v>0</v>
      </c>
      <c r="W53" s="722">
        <f t="shared" si="15"/>
        <v>0</v>
      </c>
      <c r="X53" s="442"/>
      <c r="Y53" s="442"/>
      <c r="Z53" s="442"/>
      <c r="AA53" s="442"/>
      <c r="AB53" s="442"/>
      <c r="AC53" s="442"/>
      <c r="AD53" s="442"/>
      <c r="AE53" s="442"/>
      <c r="AF53" s="442"/>
      <c r="AG53" s="442"/>
      <c r="AH53" s="442"/>
      <c r="AI53" s="442"/>
      <c r="AJ53" s="442"/>
      <c r="AK53" s="442"/>
      <c r="AL53" s="442"/>
      <c r="AM53" s="442"/>
      <c r="AN53" s="442"/>
      <c r="AO53" s="442"/>
      <c r="AP53" s="442"/>
      <c r="AQ53" s="442"/>
      <c r="AR53" s="442"/>
      <c r="AS53" s="442"/>
      <c r="AT53" s="442"/>
      <c r="AU53" s="442"/>
      <c r="AV53" s="442"/>
      <c r="AW53" s="442"/>
      <c r="AX53" s="442"/>
      <c r="AY53" s="442"/>
      <c r="AZ53" s="442"/>
    </row>
    <row r="54" spans="2:52" ht="20.100000000000001" hidden="1" customHeight="1" outlineLevel="1">
      <c r="B54" s="434"/>
      <c r="C54" s="1002"/>
      <c r="D54" s="1003"/>
      <c r="E54" s="1003"/>
      <c r="F54" s="1004"/>
      <c r="G54" s="1005"/>
      <c r="H54" s="1006"/>
      <c r="I54" s="1006"/>
      <c r="J54" s="1006"/>
      <c r="K54" s="1007"/>
      <c r="L54" s="715"/>
      <c r="M54" s="715"/>
      <c r="N54" s="715"/>
      <c r="O54" s="715"/>
      <c r="P54" s="715"/>
      <c r="Q54" s="715"/>
      <c r="R54" s="715"/>
      <c r="S54" s="716"/>
      <c r="T54" s="717"/>
      <c r="U54" s="720">
        <f t="shared" si="13"/>
        <v>0</v>
      </c>
      <c r="V54" s="721">
        <f t="shared" si="14"/>
        <v>0</v>
      </c>
      <c r="W54" s="722">
        <f t="shared" si="15"/>
        <v>0</v>
      </c>
      <c r="X54" s="442"/>
      <c r="Y54" s="442"/>
      <c r="Z54" s="442"/>
      <c r="AA54" s="442"/>
      <c r="AB54" s="442"/>
      <c r="AC54" s="442"/>
      <c r="AD54" s="442"/>
      <c r="AE54" s="442"/>
      <c r="AF54" s="442"/>
      <c r="AG54" s="442"/>
      <c r="AH54" s="442"/>
      <c r="AI54" s="442"/>
      <c r="AJ54" s="442"/>
      <c r="AK54" s="442"/>
      <c r="AL54" s="442"/>
      <c r="AM54" s="442"/>
      <c r="AN54" s="442"/>
      <c r="AO54" s="442"/>
      <c r="AP54" s="442"/>
      <c r="AQ54" s="442"/>
      <c r="AR54" s="442"/>
      <c r="AS54" s="442"/>
      <c r="AT54" s="442"/>
      <c r="AU54" s="442"/>
      <c r="AV54" s="442"/>
      <c r="AW54" s="442"/>
      <c r="AX54" s="442"/>
      <c r="AY54" s="442"/>
      <c r="AZ54" s="442"/>
    </row>
    <row r="55" spans="2:52" ht="20.100000000000001" hidden="1" customHeight="1" outlineLevel="1">
      <c r="B55" s="434"/>
      <c r="C55" s="1002" t="s">
        <v>283</v>
      </c>
      <c r="D55" s="1003"/>
      <c r="E55" s="1003"/>
      <c r="F55" s="1004"/>
      <c r="G55" s="1005"/>
      <c r="H55" s="1006"/>
      <c r="I55" s="1006"/>
      <c r="J55" s="1006"/>
      <c r="K55" s="1007"/>
      <c r="L55" s="715"/>
      <c r="M55" s="715"/>
      <c r="N55" s="715"/>
      <c r="O55" s="715"/>
      <c r="P55" s="715"/>
      <c r="Q55" s="715"/>
      <c r="R55" s="715"/>
      <c r="S55" s="716"/>
      <c r="T55" s="717"/>
      <c r="U55" s="720">
        <f t="shared" si="13"/>
        <v>0</v>
      </c>
      <c r="V55" s="721">
        <f t="shared" si="14"/>
        <v>0</v>
      </c>
      <c r="W55" s="722">
        <f t="shared" si="15"/>
        <v>0</v>
      </c>
      <c r="X55" s="442"/>
      <c r="Y55" s="442"/>
      <c r="Z55" s="442"/>
      <c r="AA55" s="442"/>
      <c r="AB55" s="442"/>
      <c r="AC55" s="442"/>
      <c r="AD55" s="442"/>
      <c r="AE55" s="442"/>
      <c r="AF55" s="442"/>
      <c r="AG55" s="442"/>
      <c r="AH55" s="442"/>
      <c r="AI55" s="442"/>
      <c r="AJ55" s="442"/>
      <c r="AK55" s="442"/>
      <c r="AL55" s="442"/>
      <c r="AM55" s="442"/>
      <c r="AN55" s="442"/>
      <c r="AO55" s="442"/>
      <c r="AP55" s="442"/>
      <c r="AQ55" s="442"/>
      <c r="AR55" s="442"/>
      <c r="AS55" s="442"/>
      <c r="AT55" s="442"/>
      <c r="AU55" s="442"/>
      <c r="AV55" s="442"/>
      <c r="AW55" s="442"/>
      <c r="AX55" s="442"/>
      <c r="AY55" s="442"/>
      <c r="AZ55" s="442"/>
    </row>
    <row r="56" spans="2:52" ht="20.100000000000001" hidden="1" customHeight="1" outlineLevel="1">
      <c r="B56" s="434"/>
      <c r="C56" s="1002"/>
      <c r="D56" s="1003"/>
      <c r="E56" s="1003"/>
      <c r="F56" s="1004"/>
      <c r="G56" s="1005"/>
      <c r="H56" s="1006"/>
      <c r="I56" s="1006"/>
      <c r="J56" s="1006"/>
      <c r="K56" s="1007"/>
      <c r="L56" s="715"/>
      <c r="M56" s="715"/>
      <c r="N56" s="715"/>
      <c r="O56" s="715"/>
      <c r="P56" s="715"/>
      <c r="Q56" s="715"/>
      <c r="R56" s="715"/>
      <c r="S56" s="716"/>
      <c r="T56" s="717"/>
      <c r="U56" s="720">
        <f t="shared" si="13"/>
        <v>0</v>
      </c>
      <c r="V56" s="721">
        <f t="shared" si="14"/>
        <v>0</v>
      </c>
      <c r="W56" s="722">
        <f t="shared" si="15"/>
        <v>0</v>
      </c>
      <c r="X56" s="442"/>
      <c r="Y56" s="442"/>
      <c r="Z56" s="442"/>
      <c r="AA56" s="442"/>
      <c r="AB56" s="442"/>
      <c r="AC56" s="442"/>
      <c r="AD56" s="442"/>
      <c r="AE56" s="442"/>
      <c r="AF56" s="442"/>
      <c r="AG56" s="442"/>
      <c r="AH56" s="442"/>
      <c r="AI56" s="442"/>
      <c r="AJ56" s="442"/>
      <c r="AK56" s="442"/>
      <c r="AL56" s="442"/>
      <c r="AM56" s="442"/>
      <c r="AN56" s="442"/>
      <c r="AO56" s="442"/>
      <c r="AP56" s="442"/>
      <c r="AQ56" s="442"/>
      <c r="AR56" s="442"/>
      <c r="AS56" s="442"/>
      <c r="AT56" s="442"/>
      <c r="AU56" s="442"/>
      <c r="AV56" s="442"/>
      <c r="AW56" s="442"/>
      <c r="AX56" s="442"/>
      <c r="AY56" s="442"/>
      <c r="AZ56" s="442"/>
    </row>
    <row r="57" spans="2:52" ht="20.100000000000001" hidden="1" customHeight="1" outlineLevel="1">
      <c r="B57" s="434"/>
      <c r="C57" s="1002"/>
      <c r="D57" s="1003"/>
      <c r="E57" s="1003"/>
      <c r="F57" s="1004"/>
      <c r="G57" s="1005"/>
      <c r="H57" s="1006"/>
      <c r="I57" s="1006"/>
      <c r="J57" s="1006"/>
      <c r="K57" s="1007"/>
      <c r="L57" s="715"/>
      <c r="M57" s="715"/>
      <c r="N57" s="715"/>
      <c r="O57" s="715"/>
      <c r="P57" s="715"/>
      <c r="Q57" s="715"/>
      <c r="R57" s="715"/>
      <c r="S57" s="716"/>
      <c r="T57" s="717"/>
      <c r="U57" s="720">
        <f t="shared" si="13"/>
        <v>0</v>
      </c>
      <c r="V57" s="721">
        <f t="shared" si="14"/>
        <v>0</v>
      </c>
      <c r="W57" s="722">
        <f t="shared" si="15"/>
        <v>0</v>
      </c>
      <c r="X57" s="442"/>
      <c r="Y57" s="442"/>
      <c r="Z57" s="442"/>
      <c r="AA57" s="442"/>
      <c r="AB57" s="442"/>
      <c r="AC57" s="442"/>
      <c r="AD57" s="442"/>
      <c r="AE57" s="442"/>
      <c r="AF57" s="442"/>
      <c r="AG57" s="442"/>
      <c r="AH57" s="442"/>
      <c r="AI57" s="442"/>
      <c r="AJ57" s="442"/>
      <c r="AK57" s="442"/>
      <c r="AL57" s="442"/>
      <c r="AM57" s="442"/>
      <c r="AN57" s="442"/>
      <c r="AO57" s="442"/>
      <c r="AP57" s="442"/>
      <c r="AQ57" s="442"/>
      <c r="AR57" s="442"/>
      <c r="AS57" s="442"/>
      <c r="AT57" s="442"/>
      <c r="AU57" s="442"/>
      <c r="AV57" s="442"/>
      <c r="AW57" s="442"/>
      <c r="AX57" s="442"/>
      <c r="AY57" s="442"/>
      <c r="AZ57" s="442"/>
    </row>
    <row r="58" spans="2:52" ht="20.100000000000001" hidden="1" customHeight="1" outlineLevel="1">
      <c r="B58" s="434"/>
      <c r="C58" s="1002"/>
      <c r="D58" s="1003"/>
      <c r="E58" s="1003"/>
      <c r="F58" s="1004"/>
      <c r="G58" s="1005"/>
      <c r="H58" s="1006"/>
      <c r="I58" s="1006"/>
      <c r="J58" s="1006"/>
      <c r="K58" s="1007"/>
      <c r="L58" s="715"/>
      <c r="M58" s="715"/>
      <c r="N58" s="715"/>
      <c r="O58" s="715"/>
      <c r="P58" s="715"/>
      <c r="Q58" s="715"/>
      <c r="R58" s="715"/>
      <c r="S58" s="716"/>
      <c r="T58" s="717"/>
      <c r="U58" s="720">
        <f t="shared" si="13"/>
        <v>0</v>
      </c>
      <c r="V58" s="721">
        <f t="shared" si="14"/>
        <v>0</v>
      </c>
      <c r="W58" s="722">
        <f t="shared" si="15"/>
        <v>0</v>
      </c>
      <c r="X58" s="442"/>
      <c r="Y58" s="442"/>
      <c r="Z58" s="442"/>
      <c r="AA58" s="442"/>
      <c r="AB58" s="442"/>
      <c r="AC58" s="442"/>
      <c r="AD58" s="442"/>
      <c r="AE58" s="442"/>
      <c r="AF58" s="442"/>
      <c r="AG58" s="442"/>
      <c r="AH58" s="442"/>
      <c r="AI58" s="442"/>
      <c r="AJ58" s="442"/>
      <c r="AK58" s="442"/>
      <c r="AL58" s="442"/>
      <c r="AM58" s="442"/>
      <c r="AN58" s="442"/>
      <c r="AO58" s="442"/>
      <c r="AP58" s="442"/>
      <c r="AQ58" s="442"/>
      <c r="AR58" s="442"/>
      <c r="AS58" s="442"/>
      <c r="AT58" s="442"/>
      <c r="AU58" s="442"/>
      <c r="AV58" s="442"/>
      <c r="AW58" s="442"/>
      <c r="AX58" s="442"/>
      <c r="AY58" s="442"/>
      <c r="AZ58" s="442"/>
    </row>
    <row r="59" spans="2:52" ht="20.100000000000001" hidden="1" customHeight="1" outlineLevel="1">
      <c r="B59" s="434"/>
      <c r="C59" s="1002"/>
      <c r="D59" s="1003"/>
      <c r="E59" s="1003"/>
      <c r="F59" s="1004"/>
      <c r="G59" s="1005"/>
      <c r="H59" s="1006"/>
      <c r="I59" s="1006"/>
      <c r="J59" s="1006"/>
      <c r="K59" s="1007"/>
      <c r="L59" s="715"/>
      <c r="M59" s="715"/>
      <c r="N59" s="715"/>
      <c r="O59" s="715"/>
      <c r="P59" s="715"/>
      <c r="Q59" s="715"/>
      <c r="R59" s="715"/>
      <c r="S59" s="716"/>
      <c r="T59" s="717"/>
      <c r="U59" s="720">
        <f t="shared" si="13"/>
        <v>0</v>
      </c>
      <c r="V59" s="721">
        <f t="shared" si="14"/>
        <v>0</v>
      </c>
      <c r="W59" s="722">
        <f t="shared" si="15"/>
        <v>0</v>
      </c>
      <c r="X59" s="442"/>
      <c r="Y59" s="442"/>
      <c r="Z59" s="442"/>
      <c r="AA59" s="442"/>
      <c r="AB59" s="442"/>
      <c r="AC59" s="442"/>
      <c r="AD59" s="442"/>
      <c r="AE59" s="442"/>
      <c r="AF59" s="442"/>
      <c r="AG59" s="442"/>
      <c r="AH59" s="442"/>
      <c r="AI59" s="442"/>
      <c r="AJ59" s="442"/>
      <c r="AK59" s="442"/>
      <c r="AL59" s="442"/>
      <c r="AM59" s="442"/>
      <c r="AN59" s="442"/>
      <c r="AO59" s="442"/>
      <c r="AP59" s="442"/>
      <c r="AQ59" s="442"/>
      <c r="AR59" s="442"/>
      <c r="AS59" s="442"/>
      <c r="AT59" s="442"/>
      <c r="AU59" s="442"/>
      <c r="AV59" s="442"/>
      <c r="AW59" s="442"/>
      <c r="AX59" s="442"/>
      <c r="AY59" s="442"/>
      <c r="AZ59" s="442"/>
    </row>
    <row r="60" spans="2:52" s="19" customFormat="1" ht="9.9499999999999993" hidden="1" customHeight="1" outlineLevel="1">
      <c r="B60" s="435"/>
      <c r="C60" s="437"/>
      <c r="D60" s="437"/>
      <c r="E60" s="437"/>
      <c r="F60" s="437"/>
      <c r="G60" s="666"/>
      <c r="H60" s="666"/>
      <c r="I60" s="666"/>
      <c r="J60" s="666"/>
      <c r="K60" s="666"/>
      <c r="L60" s="438"/>
      <c r="M60" s="438"/>
      <c r="N60" s="438"/>
      <c r="O60" s="438"/>
      <c r="P60" s="438"/>
      <c r="Q60" s="438"/>
      <c r="R60" s="438"/>
      <c r="S60" s="438"/>
      <c r="T60" s="439"/>
      <c r="U60" s="439"/>
      <c r="V60" s="439"/>
      <c r="W60" s="667"/>
      <c r="X60" s="668"/>
      <c r="Y60" s="668"/>
      <c r="Z60" s="668"/>
      <c r="AA60" s="668"/>
      <c r="AB60" s="668"/>
      <c r="AC60" s="668"/>
      <c r="AD60" s="668"/>
      <c r="AE60" s="668"/>
      <c r="AF60" s="668"/>
      <c r="AG60" s="668"/>
      <c r="AH60" s="668"/>
      <c r="AI60" s="668"/>
      <c r="AJ60" s="668"/>
      <c r="AK60" s="668"/>
      <c r="AL60" s="668"/>
      <c r="AM60" s="668"/>
      <c r="AN60" s="668"/>
      <c r="AO60" s="668"/>
      <c r="AP60" s="668"/>
      <c r="AQ60" s="668"/>
      <c r="AR60" s="668"/>
      <c r="AS60" s="668"/>
      <c r="AT60" s="668"/>
      <c r="AU60" s="668"/>
      <c r="AV60" s="668"/>
      <c r="AW60" s="668"/>
      <c r="AX60" s="668"/>
      <c r="AY60" s="668"/>
      <c r="AZ60" s="668"/>
    </row>
    <row r="61" spans="2:52" ht="20.100000000000001" customHeight="1" collapsed="1">
      <c r="B61" s="714">
        <f>B49+1</f>
        <v>5</v>
      </c>
      <c r="C61" s="1013"/>
      <c r="D61" s="1014"/>
      <c r="E61" s="1014"/>
      <c r="F61" s="1015"/>
      <c r="G61" s="1016"/>
      <c r="H61" s="1017"/>
      <c r="I61" s="1017"/>
      <c r="J61" s="1017"/>
      <c r="K61" s="1018"/>
      <c r="L61" s="701">
        <f t="shared" ref="L61:R61" si="16">SUM(L62:L71)</f>
        <v>0</v>
      </c>
      <c r="M61" s="702">
        <f t="shared" si="16"/>
        <v>0</v>
      </c>
      <c r="N61" s="703">
        <f t="shared" si="16"/>
        <v>0</v>
      </c>
      <c r="O61" s="703">
        <f t="shared" si="16"/>
        <v>0</v>
      </c>
      <c r="P61" s="702">
        <f t="shared" si="16"/>
        <v>0</v>
      </c>
      <c r="Q61" s="704">
        <f t="shared" si="16"/>
        <v>0</v>
      </c>
      <c r="R61" s="701">
        <f t="shared" si="16"/>
        <v>0</v>
      </c>
      <c r="S61" s="705">
        <v>1</v>
      </c>
      <c r="T61" s="706">
        <f>(S62*T62)+(S63*T63)+(S64*T64)+(S65*T65)+(S66*T66)+(S67*T67)+(S68*T68)+(S69*T69)+(S70*T70)+(S71*T71)</f>
        <v>0</v>
      </c>
      <c r="U61" s="665">
        <f t="shared" ref="U61:U71" si="17">S61*T61*(1+MGKZ)*(1+Gewinn)*(1+Sicherheit)</f>
        <v>0</v>
      </c>
      <c r="V61" s="643">
        <f t="shared" ref="V61:V71" si="18">R61*Fertigung</f>
        <v>0</v>
      </c>
      <c r="W61" s="50">
        <f t="shared" ref="W61:W71" si="19">L61*$E$6+M61*$M$6+N61*$M$7+O61*$M$8+P61*$E$7+Q61*$M$9+U61+V61</f>
        <v>0</v>
      </c>
      <c r="X61" s="442"/>
      <c r="Y61" s="442"/>
      <c r="Z61" s="442"/>
      <c r="AA61" s="442"/>
      <c r="AB61" s="442"/>
      <c r="AC61" s="442"/>
      <c r="AD61" s="442"/>
      <c r="AE61" s="442"/>
      <c r="AF61" s="442"/>
      <c r="AG61" s="442"/>
      <c r="AH61" s="442"/>
      <c r="AI61" s="442"/>
      <c r="AJ61" s="442"/>
      <c r="AK61" s="442"/>
      <c r="AL61" s="442"/>
      <c r="AM61" s="442"/>
      <c r="AN61" s="442"/>
      <c r="AO61" s="442"/>
      <c r="AP61" s="442"/>
      <c r="AQ61" s="442"/>
      <c r="AR61" s="442"/>
      <c r="AS61" s="442"/>
      <c r="AT61" s="442"/>
      <c r="AU61" s="442"/>
      <c r="AV61" s="442"/>
      <c r="AW61" s="442"/>
      <c r="AX61" s="442"/>
      <c r="AY61" s="442"/>
      <c r="AZ61" s="442"/>
    </row>
    <row r="62" spans="2:52" ht="20.100000000000001" hidden="1" customHeight="1" outlineLevel="1">
      <c r="B62" s="433"/>
      <c r="C62" s="1002"/>
      <c r="D62" s="1003"/>
      <c r="E62" s="1003"/>
      <c r="F62" s="1004"/>
      <c r="G62" s="1005"/>
      <c r="H62" s="1006"/>
      <c r="I62" s="1006"/>
      <c r="J62" s="1006"/>
      <c r="K62" s="1007"/>
      <c r="L62" s="715"/>
      <c r="M62" s="715"/>
      <c r="N62" s="715"/>
      <c r="O62" s="715"/>
      <c r="P62" s="715"/>
      <c r="Q62" s="715"/>
      <c r="R62" s="715"/>
      <c r="S62" s="716"/>
      <c r="T62" s="717"/>
      <c r="U62" s="720">
        <f t="shared" si="17"/>
        <v>0</v>
      </c>
      <c r="V62" s="721">
        <f t="shared" si="18"/>
        <v>0</v>
      </c>
      <c r="W62" s="722">
        <f t="shared" si="19"/>
        <v>0</v>
      </c>
      <c r="X62" s="442"/>
      <c r="Y62" s="442"/>
      <c r="Z62" s="442"/>
      <c r="AA62" s="442"/>
      <c r="AB62" s="442"/>
      <c r="AC62" s="442"/>
      <c r="AD62" s="442"/>
      <c r="AE62" s="442"/>
      <c r="AF62" s="442"/>
      <c r="AG62" s="442"/>
      <c r="AH62" s="442"/>
      <c r="AI62" s="442"/>
      <c r="AJ62" s="442"/>
      <c r="AK62" s="442"/>
      <c r="AL62" s="442"/>
      <c r="AM62" s="442"/>
      <c r="AN62" s="442"/>
      <c r="AO62" s="442"/>
      <c r="AP62" s="442"/>
      <c r="AQ62" s="442"/>
      <c r="AR62" s="442"/>
      <c r="AS62" s="442"/>
      <c r="AT62" s="442"/>
      <c r="AU62" s="442"/>
      <c r="AV62" s="442"/>
      <c r="AW62" s="442"/>
      <c r="AX62" s="442"/>
      <c r="AY62" s="442"/>
      <c r="AZ62" s="442"/>
    </row>
    <row r="63" spans="2:52" ht="20.100000000000001" hidden="1" customHeight="1" outlineLevel="1">
      <c r="B63" s="434"/>
      <c r="C63" s="1002"/>
      <c r="D63" s="1003"/>
      <c r="E63" s="1003"/>
      <c r="F63" s="1004"/>
      <c r="G63" s="1005"/>
      <c r="H63" s="1006"/>
      <c r="I63" s="1006"/>
      <c r="J63" s="1006"/>
      <c r="K63" s="1007"/>
      <c r="L63" s="715"/>
      <c r="M63" s="715"/>
      <c r="N63" s="715"/>
      <c r="O63" s="715"/>
      <c r="P63" s="715"/>
      <c r="Q63" s="715"/>
      <c r="R63" s="715"/>
      <c r="S63" s="716"/>
      <c r="T63" s="717"/>
      <c r="U63" s="720">
        <f t="shared" si="17"/>
        <v>0</v>
      </c>
      <c r="V63" s="721">
        <f t="shared" si="18"/>
        <v>0</v>
      </c>
      <c r="W63" s="722">
        <f t="shared" si="19"/>
        <v>0</v>
      </c>
      <c r="X63" s="442"/>
      <c r="Y63" s="442"/>
      <c r="Z63" s="442"/>
      <c r="AA63" s="442"/>
      <c r="AB63" s="442"/>
      <c r="AC63" s="442"/>
      <c r="AD63" s="442"/>
      <c r="AE63" s="442"/>
      <c r="AF63" s="442"/>
      <c r="AG63" s="442"/>
      <c r="AH63" s="442"/>
      <c r="AI63" s="442"/>
      <c r="AJ63" s="442"/>
      <c r="AK63" s="442"/>
      <c r="AL63" s="442"/>
      <c r="AM63" s="442"/>
      <c r="AN63" s="442"/>
      <c r="AO63" s="442"/>
      <c r="AP63" s="442"/>
      <c r="AQ63" s="442"/>
      <c r="AR63" s="442"/>
      <c r="AS63" s="442"/>
      <c r="AT63" s="442"/>
      <c r="AU63" s="442"/>
      <c r="AV63" s="442"/>
      <c r="AW63" s="442"/>
      <c r="AX63" s="442"/>
      <c r="AY63" s="442"/>
      <c r="AZ63" s="442"/>
    </row>
    <row r="64" spans="2:52" ht="20.100000000000001" hidden="1" customHeight="1" outlineLevel="1">
      <c r="B64" s="434"/>
      <c r="C64" s="1002"/>
      <c r="D64" s="1003"/>
      <c r="E64" s="1003"/>
      <c r="F64" s="1004"/>
      <c r="G64" s="1005"/>
      <c r="H64" s="1006"/>
      <c r="I64" s="1006"/>
      <c r="J64" s="1006"/>
      <c r="K64" s="1007"/>
      <c r="L64" s="715"/>
      <c r="M64" s="715"/>
      <c r="N64" s="715"/>
      <c r="O64" s="715"/>
      <c r="P64" s="715"/>
      <c r="Q64" s="715"/>
      <c r="R64" s="715"/>
      <c r="S64" s="716"/>
      <c r="T64" s="717"/>
      <c r="U64" s="720">
        <f t="shared" si="17"/>
        <v>0</v>
      </c>
      <c r="V64" s="721">
        <f t="shared" si="18"/>
        <v>0</v>
      </c>
      <c r="W64" s="722">
        <f t="shared" si="19"/>
        <v>0</v>
      </c>
      <c r="X64" s="442"/>
      <c r="Y64" s="442"/>
      <c r="Z64" s="442"/>
      <c r="AA64" s="442"/>
      <c r="AB64" s="442"/>
      <c r="AC64" s="442"/>
      <c r="AD64" s="442"/>
      <c r="AE64" s="442"/>
      <c r="AF64" s="442"/>
      <c r="AG64" s="442"/>
      <c r="AH64" s="442"/>
      <c r="AI64" s="442"/>
      <c r="AJ64" s="442"/>
      <c r="AK64" s="442"/>
      <c r="AL64" s="442"/>
      <c r="AM64" s="442"/>
      <c r="AN64" s="442"/>
      <c r="AO64" s="442"/>
      <c r="AP64" s="442"/>
      <c r="AQ64" s="442"/>
      <c r="AR64" s="442"/>
      <c r="AS64" s="442"/>
      <c r="AT64" s="442"/>
      <c r="AU64" s="442"/>
      <c r="AV64" s="442"/>
      <c r="AW64" s="442"/>
      <c r="AX64" s="442"/>
      <c r="AY64" s="442"/>
      <c r="AZ64" s="442"/>
    </row>
    <row r="65" spans="2:52" ht="20.100000000000001" hidden="1" customHeight="1" outlineLevel="1">
      <c r="B65" s="434"/>
      <c r="C65" s="1002"/>
      <c r="D65" s="1003"/>
      <c r="E65" s="1003"/>
      <c r="F65" s="1004"/>
      <c r="G65" s="1005"/>
      <c r="H65" s="1006"/>
      <c r="I65" s="1006"/>
      <c r="J65" s="1006"/>
      <c r="K65" s="1007"/>
      <c r="L65" s="715"/>
      <c r="M65" s="715"/>
      <c r="N65" s="715"/>
      <c r="O65" s="715"/>
      <c r="P65" s="715"/>
      <c r="Q65" s="715"/>
      <c r="R65" s="715"/>
      <c r="S65" s="716"/>
      <c r="T65" s="717"/>
      <c r="U65" s="720">
        <f t="shared" si="17"/>
        <v>0</v>
      </c>
      <c r="V65" s="721">
        <f t="shared" si="18"/>
        <v>0</v>
      </c>
      <c r="W65" s="722">
        <f t="shared" si="19"/>
        <v>0</v>
      </c>
      <c r="X65" s="442"/>
      <c r="Y65" s="442"/>
      <c r="Z65" s="442"/>
      <c r="AA65" s="442"/>
      <c r="AB65" s="442"/>
      <c r="AC65" s="442"/>
      <c r="AD65" s="442"/>
      <c r="AE65" s="442"/>
      <c r="AF65" s="442"/>
      <c r="AG65" s="442"/>
      <c r="AH65" s="442"/>
      <c r="AI65" s="442"/>
      <c r="AJ65" s="442"/>
      <c r="AK65" s="442"/>
      <c r="AL65" s="442"/>
      <c r="AM65" s="442"/>
      <c r="AN65" s="442"/>
      <c r="AO65" s="442"/>
      <c r="AP65" s="442"/>
      <c r="AQ65" s="442"/>
      <c r="AR65" s="442"/>
      <c r="AS65" s="442"/>
      <c r="AT65" s="442"/>
      <c r="AU65" s="442"/>
      <c r="AV65" s="442"/>
      <c r="AW65" s="442"/>
      <c r="AX65" s="442"/>
      <c r="AY65" s="442"/>
      <c r="AZ65" s="442"/>
    </row>
    <row r="66" spans="2:52" ht="20.100000000000001" hidden="1" customHeight="1" outlineLevel="1">
      <c r="B66" s="434"/>
      <c r="C66" s="1002"/>
      <c r="D66" s="1003"/>
      <c r="E66" s="1003"/>
      <c r="F66" s="1004"/>
      <c r="G66" s="1005"/>
      <c r="H66" s="1006"/>
      <c r="I66" s="1006"/>
      <c r="J66" s="1006"/>
      <c r="K66" s="1007"/>
      <c r="L66" s="715"/>
      <c r="M66" s="715"/>
      <c r="N66" s="715"/>
      <c r="O66" s="715"/>
      <c r="P66" s="715"/>
      <c r="Q66" s="715"/>
      <c r="R66" s="715"/>
      <c r="S66" s="716"/>
      <c r="T66" s="717"/>
      <c r="U66" s="720">
        <f t="shared" si="17"/>
        <v>0</v>
      </c>
      <c r="V66" s="721">
        <f t="shared" si="18"/>
        <v>0</v>
      </c>
      <c r="W66" s="722">
        <f t="shared" si="19"/>
        <v>0</v>
      </c>
      <c r="X66" s="442"/>
      <c r="Y66" s="442"/>
      <c r="Z66" s="442"/>
      <c r="AA66" s="442"/>
      <c r="AB66" s="442"/>
      <c r="AC66" s="442"/>
      <c r="AD66" s="442"/>
      <c r="AE66" s="442"/>
      <c r="AF66" s="442"/>
      <c r="AG66" s="442"/>
      <c r="AH66" s="442"/>
      <c r="AI66" s="442"/>
      <c r="AJ66" s="442"/>
      <c r="AK66" s="442"/>
      <c r="AL66" s="442"/>
      <c r="AM66" s="442"/>
      <c r="AN66" s="442"/>
      <c r="AO66" s="442"/>
      <c r="AP66" s="442"/>
      <c r="AQ66" s="442"/>
      <c r="AR66" s="442"/>
      <c r="AS66" s="442"/>
      <c r="AT66" s="442"/>
      <c r="AU66" s="442"/>
      <c r="AV66" s="442"/>
      <c r="AW66" s="442"/>
      <c r="AX66" s="442"/>
      <c r="AY66" s="442"/>
      <c r="AZ66" s="442"/>
    </row>
    <row r="67" spans="2:52" ht="20.100000000000001" hidden="1" customHeight="1" outlineLevel="1">
      <c r="B67" s="434"/>
      <c r="C67" s="1002"/>
      <c r="D67" s="1003"/>
      <c r="E67" s="1003"/>
      <c r="F67" s="1004"/>
      <c r="G67" s="1005"/>
      <c r="H67" s="1006"/>
      <c r="I67" s="1006"/>
      <c r="J67" s="1006"/>
      <c r="K67" s="1007"/>
      <c r="L67" s="715"/>
      <c r="M67" s="715"/>
      <c r="N67" s="715"/>
      <c r="O67" s="715"/>
      <c r="P67" s="715"/>
      <c r="Q67" s="715"/>
      <c r="R67" s="715"/>
      <c r="S67" s="716"/>
      <c r="T67" s="717"/>
      <c r="U67" s="720">
        <f t="shared" si="17"/>
        <v>0</v>
      </c>
      <c r="V67" s="721">
        <f t="shared" si="18"/>
        <v>0</v>
      </c>
      <c r="W67" s="722">
        <f t="shared" si="19"/>
        <v>0</v>
      </c>
      <c r="X67" s="442"/>
      <c r="Y67" s="442"/>
      <c r="Z67" s="442"/>
      <c r="AA67" s="442"/>
      <c r="AB67" s="442"/>
      <c r="AC67" s="442"/>
      <c r="AD67" s="442"/>
      <c r="AE67" s="442"/>
      <c r="AF67" s="442"/>
      <c r="AG67" s="442"/>
      <c r="AH67" s="442"/>
      <c r="AI67" s="442"/>
      <c r="AJ67" s="442"/>
      <c r="AK67" s="442"/>
      <c r="AL67" s="442"/>
      <c r="AM67" s="442"/>
      <c r="AN67" s="442"/>
      <c r="AO67" s="442"/>
      <c r="AP67" s="442"/>
      <c r="AQ67" s="442"/>
      <c r="AR67" s="442"/>
      <c r="AS67" s="442"/>
      <c r="AT67" s="442"/>
      <c r="AU67" s="442"/>
      <c r="AV67" s="442"/>
      <c r="AW67" s="442"/>
      <c r="AX67" s="442"/>
      <c r="AY67" s="442"/>
      <c r="AZ67" s="442"/>
    </row>
    <row r="68" spans="2:52" ht="20.100000000000001" hidden="1" customHeight="1" outlineLevel="1">
      <c r="B68" s="434"/>
      <c r="C68" s="1002"/>
      <c r="D68" s="1003"/>
      <c r="E68" s="1003"/>
      <c r="F68" s="1004"/>
      <c r="G68" s="1005"/>
      <c r="H68" s="1006"/>
      <c r="I68" s="1006"/>
      <c r="J68" s="1006"/>
      <c r="K68" s="1007"/>
      <c r="L68" s="715"/>
      <c r="M68" s="715"/>
      <c r="N68" s="715"/>
      <c r="O68" s="715"/>
      <c r="P68" s="715"/>
      <c r="Q68" s="715"/>
      <c r="R68" s="715"/>
      <c r="S68" s="716"/>
      <c r="T68" s="717"/>
      <c r="U68" s="720">
        <f t="shared" si="17"/>
        <v>0</v>
      </c>
      <c r="V68" s="721">
        <f t="shared" si="18"/>
        <v>0</v>
      </c>
      <c r="W68" s="722">
        <f t="shared" si="19"/>
        <v>0</v>
      </c>
      <c r="X68" s="442"/>
      <c r="Y68" s="442"/>
      <c r="Z68" s="442"/>
      <c r="AA68" s="442"/>
      <c r="AB68" s="442"/>
      <c r="AC68" s="442"/>
      <c r="AD68" s="442"/>
      <c r="AE68" s="442"/>
      <c r="AF68" s="442"/>
      <c r="AG68" s="442"/>
      <c r="AH68" s="442"/>
      <c r="AI68" s="442"/>
      <c r="AJ68" s="442"/>
      <c r="AK68" s="442"/>
      <c r="AL68" s="442"/>
      <c r="AM68" s="442"/>
      <c r="AN68" s="442"/>
      <c r="AO68" s="442"/>
      <c r="AP68" s="442"/>
      <c r="AQ68" s="442"/>
      <c r="AR68" s="442"/>
      <c r="AS68" s="442"/>
      <c r="AT68" s="442"/>
      <c r="AU68" s="442"/>
      <c r="AV68" s="442"/>
      <c r="AW68" s="442"/>
      <c r="AX68" s="442"/>
      <c r="AY68" s="442"/>
      <c r="AZ68" s="442"/>
    </row>
    <row r="69" spans="2:52" ht="20.100000000000001" hidden="1" customHeight="1" outlineLevel="1">
      <c r="B69" s="434"/>
      <c r="C69" s="1002"/>
      <c r="D69" s="1003"/>
      <c r="E69" s="1003"/>
      <c r="F69" s="1004"/>
      <c r="G69" s="1005"/>
      <c r="H69" s="1006"/>
      <c r="I69" s="1006"/>
      <c r="J69" s="1006"/>
      <c r="K69" s="1007"/>
      <c r="L69" s="715"/>
      <c r="M69" s="715"/>
      <c r="N69" s="715"/>
      <c r="O69" s="715"/>
      <c r="P69" s="715"/>
      <c r="Q69" s="715"/>
      <c r="R69" s="715"/>
      <c r="S69" s="716"/>
      <c r="T69" s="717"/>
      <c r="U69" s="720">
        <f t="shared" si="17"/>
        <v>0</v>
      </c>
      <c r="V69" s="721">
        <f t="shared" si="18"/>
        <v>0</v>
      </c>
      <c r="W69" s="722">
        <f t="shared" si="19"/>
        <v>0</v>
      </c>
      <c r="X69" s="442"/>
      <c r="Y69" s="442"/>
      <c r="Z69" s="442"/>
      <c r="AA69" s="442"/>
      <c r="AB69" s="442"/>
      <c r="AC69" s="442"/>
      <c r="AD69" s="442"/>
      <c r="AE69" s="442"/>
      <c r="AF69" s="442"/>
      <c r="AG69" s="442"/>
      <c r="AH69" s="442"/>
      <c r="AI69" s="442"/>
      <c r="AJ69" s="442"/>
      <c r="AK69" s="442"/>
      <c r="AL69" s="442"/>
      <c r="AM69" s="442"/>
      <c r="AN69" s="442"/>
      <c r="AO69" s="442"/>
      <c r="AP69" s="442"/>
      <c r="AQ69" s="442"/>
      <c r="AR69" s="442"/>
      <c r="AS69" s="442"/>
      <c r="AT69" s="442"/>
      <c r="AU69" s="442"/>
      <c r="AV69" s="442"/>
      <c r="AW69" s="442"/>
      <c r="AX69" s="442"/>
      <c r="AY69" s="442"/>
      <c r="AZ69" s="442"/>
    </row>
    <row r="70" spans="2:52" ht="20.100000000000001" hidden="1" customHeight="1" outlineLevel="1">
      <c r="B70" s="434"/>
      <c r="C70" s="1002"/>
      <c r="D70" s="1003"/>
      <c r="E70" s="1003"/>
      <c r="F70" s="1004"/>
      <c r="G70" s="1005"/>
      <c r="H70" s="1006"/>
      <c r="I70" s="1006"/>
      <c r="J70" s="1006"/>
      <c r="K70" s="1007"/>
      <c r="L70" s="715"/>
      <c r="M70" s="715"/>
      <c r="N70" s="715"/>
      <c r="O70" s="715"/>
      <c r="P70" s="715"/>
      <c r="Q70" s="715"/>
      <c r="R70" s="715"/>
      <c r="S70" s="716"/>
      <c r="T70" s="717"/>
      <c r="U70" s="720">
        <f t="shared" si="17"/>
        <v>0</v>
      </c>
      <c r="V70" s="721">
        <f t="shared" si="18"/>
        <v>0</v>
      </c>
      <c r="W70" s="722">
        <f t="shared" si="19"/>
        <v>0</v>
      </c>
      <c r="X70" s="442"/>
      <c r="Y70" s="442"/>
      <c r="Z70" s="442"/>
      <c r="AA70" s="442"/>
      <c r="AB70" s="442"/>
      <c r="AC70" s="442"/>
      <c r="AD70" s="442"/>
      <c r="AE70" s="442"/>
      <c r="AF70" s="442"/>
      <c r="AG70" s="442"/>
      <c r="AH70" s="442"/>
      <c r="AI70" s="442"/>
      <c r="AJ70" s="442"/>
      <c r="AK70" s="442"/>
      <c r="AL70" s="442"/>
      <c r="AM70" s="442"/>
      <c r="AN70" s="442"/>
      <c r="AO70" s="442"/>
      <c r="AP70" s="442"/>
      <c r="AQ70" s="442"/>
      <c r="AR70" s="442"/>
      <c r="AS70" s="442"/>
      <c r="AT70" s="442"/>
      <c r="AU70" s="442"/>
      <c r="AV70" s="442"/>
      <c r="AW70" s="442"/>
      <c r="AX70" s="442"/>
      <c r="AY70" s="442"/>
      <c r="AZ70" s="442"/>
    </row>
    <row r="71" spans="2:52" ht="20.100000000000001" hidden="1" customHeight="1" outlineLevel="1">
      <c r="B71" s="434"/>
      <c r="C71" s="1002"/>
      <c r="D71" s="1003"/>
      <c r="E71" s="1003"/>
      <c r="F71" s="1004"/>
      <c r="G71" s="1005"/>
      <c r="H71" s="1006"/>
      <c r="I71" s="1006"/>
      <c r="J71" s="1006"/>
      <c r="K71" s="1007"/>
      <c r="L71" s="715"/>
      <c r="M71" s="715"/>
      <c r="N71" s="715"/>
      <c r="O71" s="715"/>
      <c r="P71" s="715"/>
      <c r="Q71" s="715"/>
      <c r="R71" s="715"/>
      <c r="S71" s="716"/>
      <c r="T71" s="717"/>
      <c r="U71" s="720">
        <f t="shared" si="17"/>
        <v>0</v>
      </c>
      <c r="V71" s="721">
        <f t="shared" si="18"/>
        <v>0</v>
      </c>
      <c r="W71" s="722">
        <f t="shared" si="19"/>
        <v>0</v>
      </c>
      <c r="X71" s="442"/>
      <c r="Y71" s="442"/>
      <c r="Z71" s="442"/>
      <c r="AA71" s="442"/>
      <c r="AB71" s="442"/>
      <c r="AC71" s="442"/>
      <c r="AD71" s="442"/>
      <c r="AE71" s="442"/>
      <c r="AF71" s="442"/>
      <c r="AG71" s="442"/>
      <c r="AH71" s="442"/>
      <c r="AI71" s="442"/>
      <c r="AJ71" s="442"/>
      <c r="AK71" s="442"/>
      <c r="AL71" s="442"/>
      <c r="AM71" s="442"/>
      <c r="AN71" s="442"/>
      <c r="AO71" s="442"/>
      <c r="AP71" s="442"/>
      <c r="AQ71" s="442"/>
      <c r="AR71" s="442"/>
      <c r="AS71" s="442"/>
      <c r="AT71" s="442"/>
      <c r="AU71" s="442"/>
      <c r="AV71" s="442"/>
      <c r="AW71" s="442"/>
      <c r="AX71" s="442"/>
      <c r="AY71" s="442"/>
      <c r="AZ71" s="442"/>
    </row>
    <row r="72" spans="2:52" s="19" customFormat="1" ht="9.9499999999999993" hidden="1" customHeight="1" outlineLevel="1">
      <c r="B72" s="435"/>
      <c r="C72" s="437"/>
      <c r="D72" s="437"/>
      <c r="E72" s="437"/>
      <c r="F72" s="437"/>
      <c r="G72" s="666"/>
      <c r="H72" s="666"/>
      <c r="I72" s="666"/>
      <c r="J72" s="666"/>
      <c r="K72" s="666"/>
      <c r="L72" s="438"/>
      <c r="M72" s="438"/>
      <c r="N72" s="438"/>
      <c r="O72" s="438"/>
      <c r="P72" s="438"/>
      <c r="Q72" s="438"/>
      <c r="R72" s="438"/>
      <c r="S72" s="438"/>
      <c r="T72" s="439"/>
      <c r="U72" s="439"/>
      <c r="V72" s="439"/>
      <c r="W72" s="667"/>
      <c r="X72" s="668"/>
      <c r="Y72" s="668"/>
      <c r="Z72" s="668"/>
      <c r="AA72" s="668"/>
      <c r="AB72" s="668"/>
      <c r="AC72" s="668"/>
      <c r="AD72" s="668"/>
      <c r="AE72" s="668"/>
      <c r="AF72" s="668"/>
      <c r="AG72" s="668"/>
      <c r="AH72" s="668"/>
      <c r="AI72" s="668"/>
      <c r="AJ72" s="668"/>
      <c r="AK72" s="668"/>
      <c r="AL72" s="668"/>
      <c r="AM72" s="668"/>
      <c r="AN72" s="668"/>
      <c r="AO72" s="668"/>
      <c r="AP72" s="668"/>
      <c r="AQ72" s="668"/>
      <c r="AR72" s="668"/>
      <c r="AS72" s="668"/>
      <c r="AT72" s="668"/>
      <c r="AU72" s="668"/>
      <c r="AV72" s="668"/>
      <c r="AW72" s="668"/>
      <c r="AX72" s="668"/>
      <c r="AY72" s="668"/>
      <c r="AZ72" s="668"/>
    </row>
    <row r="73" spans="2:52" ht="20.100000000000001" customHeight="1" collapsed="1">
      <c r="B73" s="714">
        <f>B61+1</f>
        <v>6</v>
      </c>
      <c r="C73" s="1013"/>
      <c r="D73" s="1014"/>
      <c r="E73" s="1014"/>
      <c r="F73" s="1015"/>
      <c r="G73" s="1016"/>
      <c r="H73" s="1017"/>
      <c r="I73" s="1017"/>
      <c r="J73" s="1017"/>
      <c r="K73" s="1018"/>
      <c r="L73" s="701">
        <f t="shared" ref="L73:R73" si="20">SUM(L74:L83)</f>
        <v>0</v>
      </c>
      <c r="M73" s="702">
        <f t="shared" si="20"/>
        <v>0</v>
      </c>
      <c r="N73" s="703">
        <f t="shared" si="20"/>
        <v>0</v>
      </c>
      <c r="O73" s="703">
        <f t="shared" si="20"/>
        <v>0</v>
      </c>
      <c r="P73" s="702">
        <f t="shared" si="20"/>
        <v>0</v>
      </c>
      <c r="Q73" s="704">
        <f t="shared" si="20"/>
        <v>0</v>
      </c>
      <c r="R73" s="701">
        <f t="shared" si="20"/>
        <v>0</v>
      </c>
      <c r="S73" s="705">
        <v>1</v>
      </c>
      <c r="T73" s="706">
        <f>(S74*T74)+(S75*T75)+(S76*T76)+(S77*T77)+(S78*T78)+(S79*T79)+(S80*T80)+(S81*T81)+(S82*T82)+(S83*T83)</f>
        <v>0</v>
      </c>
      <c r="U73" s="665">
        <f t="shared" ref="U73:U83" si="21">S73*T73*(1+MGKZ)*(1+Gewinn)*(1+Sicherheit)</f>
        <v>0</v>
      </c>
      <c r="V73" s="643">
        <f t="shared" ref="V73:V83" si="22">R73*Fertigung</f>
        <v>0</v>
      </c>
      <c r="W73" s="50">
        <f t="shared" ref="W73:W83" si="23">L73*$E$6+M73*$M$6+N73*$M$7+O73*$M$8+P73*$E$7+Q73*$M$9+U73+V73</f>
        <v>0</v>
      </c>
      <c r="X73" s="442"/>
      <c r="Y73" s="442"/>
      <c r="Z73" s="442"/>
      <c r="AA73" s="442"/>
      <c r="AB73" s="442"/>
      <c r="AC73" s="442"/>
      <c r="AD73" s="442"/>
      <c r="AE73" s="442"/>
      <c r="AF73" s="442"/>
      <c r="AG73" s="442"/>
      <c r="AH73" s="442"/>
      <c r="AI73" s="442"/>
      <c r="AJ73" s="442"/>
      <c r="AK73" s="442"/>
      <c r="AL73" s="442"/>
      <c r="AM73" s="442"/>
      <c r="AN73" s="442"/>
      <c r="AO73" s="442"/>
      <c r="AP73" s="442"/>
      <c r="AQ73" s="442"/>
      <c r="AR73" s="442"/>
      <c r="AS73" s="442"/>
      <c r="AT73" s="442"/>
      <c r="AU73" s="442"/>
      <c r="AV73" s="442"/>
      <c r="AW73" s="442"/>
      <c r="AX73" s="442"/>
      <c r="AY73" s="442"/>
      <c r="AZ73" s="442"/>
    </row>
    <row r="74" spans="2:52" ht="20.100000000000001" hidden="1" customHeight="1" outlineLevel="1">
      <c r="B74" s="433"/>
      <c r="C74" s="1002"/>
      <c r="D74" s="1003"/>
      <c r="E74" s="1003"/>
      <c r="F74" s="1004"/>
      <c r="G74" s="1005"/>
      <c r="H74" s="1006"/>
      <c r="I74" s="1006"/>
      <c r="J74" s="1006"/>
      <c r="K74" s="1007"/>
      <c r="L74" s="715"/>
      <c r="M74" s="715"/>
      <c r="N74" s="715"/>
      <c r="O74" s="715"/>
      <c r="P74" s="715"/>
      <c r="Q74" s="715"/>
      <c r="R74" s="715"/>
      <c r="S74" s="716"/>
      <c r="T74" s="717"/>
      <c r="U74" s="720">
        <f t="shared" si="21"/>
        <v>0</v>
      </c>
      <c r="V74" s="721">
        <f t="shared" si="22"/>
        <v>0</v>
      </c>
      <c r="W74" s="722">
        <f t="shared" si="23"/>
        <v>0</v>
      </c>
      <c r="X74" s="442"/>
      <c r="Y74" s="442"/>
      <c r="Z74" s="442"/>
      <c r="AA74" s="442"/>
      <c r="AB74" s="442"/>
      <c r="AC74" s="442"/>
      <c r="AD74" s="442"/>
      <c r="AE74" s="442"/>
      <c r="AF74" s="442"/>
      <c r="AG74" s="442"/>
      <c r="AH74" s="442"/>
      <c r="AI74" s="442"/>
      <c r="AJ74" s="442"/>
      <c r="AK74" s="442"/>
      <c r="AL74" s="442"/>
      <c r="AM74" s="442"/>
      <c r="AN74" s="442"/>
      <c r="AO74" s="442"/>
      <c r="AP74" s="442"/>
      <c r="AQ74" s="442"/>
      <c r="AR74" s="442"/>
      <c r="AS74" s="442"/>
      <c r="AT74" s="442"/>
      <c r="AU74" s="442"/>
      <c r="AV74" s="442"/>
      <c r="AW74" s="442"/>
      <c r="AX74" s="442"/>
      <c r="AY74" s="442"/>
      <c r="AZ74" s="442"/>
    </row>
    <row r="75" spans="2:52" ht="20.100000000000001" hidden="1" customHeight="1" outlineLevel="1">
      <c r="B75" s="434"/>
      <c r="C75" s="1002"/>
      <c r="D75" s="1003"/>
      <c r="E75" s="1003"/>
      <c r="F75" s="1004"/>
      <c r="G75" s="1005"/>
      <c r="H75" s="1006"/>
      <c r="I75" s="1006"/>
      <c r="J75" s="1006"/>
      <c r="K75" s="1007"/>
      <c r="L75" s="715"/>
      <c r="M75" s="715"/>
      <c r="N75" s="715"/>
      <c r="O75" s="715"/>
      <c r="P75" s="715"/>
      <c r="Q75" s="715"/>
      <c r="R75" s="715"/>
      <c r="S75" s="716"/>
      <c r="T75" s="717"/>
      <c r="U75" s="720">
        <f t="shared" si="21"/>
        <v>0</v>
      </c>
      <c r="V75" s="721">
        <f t="shared" si="22"/>
        <v>0</v>
      </c>
      <c r="W75" s="722">
        <f t="shared" si="23"/>
        <v>0</v>
      </c>
      <c r="X75" s="442"/>
      <c r="Y75" s="442"/>
      <c r="Z75" s="442"/>
      <c r="AA75" s="442"/>
      <c r="AB75" s="442"/>
      <c r="AC75" s="442"/>
      <c r="AD75" s="442"/>
      <c r="AE75" s="442"/>
      <c r="AF75" s="442"/>
      <c r="AG75" s="442"/>
      <c r="AH75" s="442"/>
      <c r="AI75" s="442"/>
      <c r="AJ75" s="442"/>
      <c r="AK75" s="442"/>
      <c r="AL75" s="442"/>
      <c r="AM75" s="442"/>
      <c r="AN75" s="442"/>
      <c r="AO75" s="442"/>
      <c r="AP75" s="442"/>
      <c r="AQ75" s="442"/>
      <c r="AR75" s="442"/>
      <c r="AS75" s="442"/>
      <c r="AT75" s="442"/>
      <c r="AU75" s="442"/>
      <c r="AV75" s="442"/>
      <c r="AW75" s="442"/>
      <c r="AX75" s="442"/>
      <c r="AY75" s="442"/>
      <c r="AZ75" s="442"/>
    </row>
    <row r="76" spans="2:52" ht="20.100000000000001" hidden="1" customHeight="1" outlineLevel="1">
      <c r="B76" s="434"/>
      <c r="C76" s="1002"/>
      <c r="D76" s="1003"/>
      <c r="E76" s="1003"/>
      <c r="F76" s="1004"/>
      <c r="G76" s="1005"/>
      <c r="H76" s="1006"/>
      <c r="I76" s="1006"/>
      <c r="J76" s="1006"/>
      <c r="K76" s="1007"/>
      <c r="L76" s="715"/>
      <c r="M76" s="715"/>
      <c r="N76" s="715"/>
      <c r="O76" s="715"/>
      <c r="P76" s="715"/>
      <c r="Q76" s="715"/>
      <c r="R76" s="715"/>
      <c r="S76" s="716"/>
      <c r="T76" s="717"/>
      <c r="U76" s="720">
        <f t="shared" si="21"/>
        <v>0</v>
      </c>
      <c r="V76" s="721">
        <f t="shared" si="22"/>
        <v>0</v>
      </c>
      <c r="W76" s="722">
        <f t="shared" si="23"/>
        <v>0</v>
      </c>
      <c r="X76" s="442"/>
      <c r="Y76" s="442"/>
      <c r="Z76" s="442"/>
      <c r="AA76" s="442"/>
      <c r="AB76" s="442"/>
      <c r="AC76" s="442"/>
      <c r="AD76" s="442"/>
      <c r="AE76" s="442"/>
      <c r="AF76" s="442"/>
      <c r="AG76" s="442"/>
      <c r="AH76" s="442"/>
      <c r="AI76" s="442"/>
      <c r="AJ76" s="442"/>
      <c r="AK76" s="442"/>
      <c r="AL76" s="442"/>
      <c r="AM76" s="442"/>
      <c r="AN76" s="442"/>
      <c r="AO76" s="442"/>
      <c r="AP76" s="442"/>
      <c r="AQ76" s="442"/>
      <c r="AR76" s="442"/>
      <c r="AS76" s="442"/>
      <c r="AT76" s="442"/>
      <c r="AU76" s="442"/>
      <c r="AV76" s="442"/>
      <c r="AW76" s="442"/>
      <c r="AX76" s="442"/>
      <c r="AY76" s="442"/>
      <c r="AZ76" s="442"/>
    </row>
    <row r="77" spans="2:52" ht="20.100000000000001" hidden="1" customHeight="1" outlineLevel="1">
      <c r="B77" s="434"/>
      <c r="C77" s="1002"/>
      <c r="D77" s="1003"/>
      <c r="E77" s="1003"/>
      <c r="F77" s="1004"/>
      <c r="G77" s="1005"/>
      <c r="H77" s="1006"/>
      <c r="I77" s="1006"/>
      <c r="J77" s="1006"/>
      <c r="K77" s="1007"/>
      <c r="L77" s="715"/>
      <c r="M77" s="715"/>
      <c r="N77" s="715"/>
      <c r="O77" s="715"/>
      <c r="P77" s="715"/>
      <c r="Q77" s="715"/>
      <c r="R77" s="715"/>
      <c r="S77" s="716"/>
      <c r="T77" s="717"/>
      <c r="U77" s="720">
        <f t="shared" si="21"/>
        <v>0</v>
      </c>
      <c r="V77" s="721">
        <f t="shared" si="22"/>
        <v>0</v>
      </c>
      <c r="W77" s="722">
        <f t="shared" si="23"/>
        <v>0</v>
      </c>
      <c r="X77" s="442"/>
      <c r="Y77" s="442"/>
      <c r="Z77" s="442"/>
      <c r="AA77" s="442"/>
      <c r="AB77" s="442"/>
      <c r="AC77" s="442"/>
      <c r="AD77" s="442"/>
      <c r="AE77" s="442"/>
      <c r="AF77" s="442"/>
      <c r="AG77" s="442"/>
      <c r="AH77" s="442"/>
      <c r="AI77" s="442"/>
      <c r="AJ77" s="442"/>
      <c r="AK77" s="442"/>
      <c r="AL77" s="442"/>
      <c r="AM77" s="442"/>
      <c r="AN77" s="442"/>
      <c r="AO77" s="442"/>
      <c r="AP77" s="442"/>
      <c r="AQ77" s="442"/>
      <c r="AR77" s="442"/>
      <c r="AS77" s="442"/>
      <c r="AT77" s="442"/>
      <c r="AU77" s="442"/>
      <c r="AV77" s="442"/>
      <c r="AW77" s="442"/>
      <c r="AX77" s="442"/>
      <c r="AY77" s="442"/>
      <c r="AZ77" s="442"/>
    </row>
    <row r="78" spans="2:52" ht="20.100000000000001" hidden="1" customHeight="1" outlineLevel="1">
      <c r="B78" s="434"/>
      <c r="C78" s="1002"/>
      <c r="D78" s="1003"/>
      <c r="E78" s="1003"/>
      <c r="F78" s="1004"/>
      <c r="G78" s="1005"/>
      <c r="H78" s="1006"/>
      <c r="I78" s="1006"/>
      <c r="J78" s="1006"/>
      <c r="K78" s="1007"/>
      <c r="L78" s="715"/>
      <c r="M78" s="715"/>
      <c r="N78" s="715"/>
      <c r="O78" s="715"/>
      <c r="P78" s="715"/>
      <c r="Q78" s="715"/>
      <c r="R78" s="715"/>
      <c r="S78" s="716"/>
      <c r="T78" s="717"/>
      <c r="U78" s="720">
        <f t="shared" si="21"/>
        <v>0</v>
      </c>
      <c r="V78" s="721">
        <f t="shared" si="22"/>
        <v>0</v>
      </c>
      <c r="W78" s="722">
        <f t="shared" si="23"/>
        <v>0</v>
      </c>
      <c r="X78" s="442"/>
      <c r="Y78" s="442"/>
      <c r="Z78" s="442"/>
      <c r="AA78" s="442"/>
      <c r="AB78" s="442"/>
      <c r="AC78" s="442"/>
      <c r="AD78" s="442"/>
      <c r="AE78" s="442"/>
      <c r="AF78" s="442"/>
      <c r="AG78" s="442"/>
      <c r="AH78" s="442"/>
      <c r="AI78" s="442"/>
      <c r="AJ78" s="442"/>
      <c r="AK78" s="442"/>
      <c r="AL78" s="442"/>
      <c r="AM78" s="442"/>
      <c r="AN78" s="442"/>
      <c r="AO78" s="442"/>
      <c r="AP78" s="442"/>
      <c r="AQ78" s="442"/>
      <c r="AR78" s="442"/>
      <c r="AS78" s="442"/>
      <c r="AT78" s="442"/>
      <c r="AU78" s="442"/>
      <c r="AV78" s="442"/>
      <c r="AW78" s="442"/>
      <c r="AX78" s="442"/>
      <c r="AY78" s="442"/>
      <c r="AZ78" s="442"/>
    </row>
    <row r="79" spans="2:52" ht="20.100000000000001" hidden="1" customHeight="1" outlineLevel="1">
      <c r="B79" s="434"/>
      <c r="C79" s="1002"/>
      <c r="D79" s="1003"/>
      <c r="E79" s="1003"/>
      <c r="F79" s="1004"/>
      <c r="G79" s="1005"/>
      <c r="H79" s="1006"/>
      <c r="I79" s="1006"/>
      <c r="J79" s="1006"/>
      <c r="K79" s="1007"/>
      <c r="L79" s="715"/>
      <c r="M79" s="715"/>
      <c r="N79" s="715"/>
      <c r="O79" s="715"/>
      <c r="P79" s="715"/>
      <c r="Q79" s="715"/>
      <c r="R79" s="715"/>
      <c r="S79" s="716"/>
      <c r="T79" s="717"/>
      <c r="U79" s="720">
        <f t="shared" si="21"/>
        <v>0</v>
      </c>
      <c r="V79" s="721">
        <f t="shared" si="22"/>
        <v>0</v>
      </c>
      <c r="W79" s="722">
        <f t="shared" si="23"/>
        <v>0</v>
      </c>
      <c r="X79" s="442"/>
      <c r="Y79" s="442"/>
      <c r="Z79" s="442"/>
      <c r="AA79" s="442"/>
      <c r="AB79" s="442"/>
      <c r="AC79" s="442"/>
      <c r="AD79" s="442"/>
      <c r="AE79" s="442"/>
      <c r="AF79" s="442"/>
      <c r="AG79" s="442"/>
      <c r="AH79" s="442"/>
      <c r="AI79" s="442"/>
      <c r="AJ79" s="442"/>
      <c r="AK79" s="442"/>
      <c r="AL79" s="442"/>
      <c r="AM79" s="442"/>
      <c r="AN79" s="442"/>
      <c r="AO79" s="442"/>
      <c r="AP79" s="442"/>
      <c r="AQ79" s="442"/>
      <c r="AR79" s="442"/>
      <c r="AS79" s="442"/>
      <c r="AT79" s="442"/>
      <c r="AU79" s="442"/>
      <c r="AV79" s="442"/>
      <c r="AW79" s="442"/>
      <c r="AX79" s="442"/>
      <c r="AY79" s="442"/>
      <c r="AZ79" s="442"/>
    </row>
    <row r="80" spans="2:52" ht="20.100000000000001" hidden="1" customHeight="1" outlineLevel="1">
      <c r="B80" s="434"/>
      <c r="C80" s="1002"/>
      <c r="D80" s="1003"/>
      <c r="E80" s="1003"/>
      <c r="F80" s="1004"/>
      <c r="G80" s="1005"/>
      <c r="H80" s="1006"/>
      <c r="I80" s="1006"/>
      <c r="J80" s="1006"/>
      <c r="K80" s="1007"/>
      <c r="L80" s="715"/>
      <c r="M80" s="715"/>
      <c r="N80" s="715"/>
      <c r="O80" s="715"/>
      <c r="P80" s="715"/>
      <c r="Q80" s="715"/>
      <c r="R80" s="715"/>
      <c r="S80" s="716"/>
      <c r="T80" s="717"/>
      <c r="U80" s="720">
        <f t="shared" si="21"/>
        <v>0</v>
      </c>
      <c r="V80" s="721">
        <f t="shared" si="22"/>
        <v>0</v>
      </c>
      <c r="W80" s="722">
        <f t="shared" si="23"/>
        <v>0</v>
      </c>
      <c r="X80" s="442"/>
      <c r="Y80" s="442"/>
      <c r="Z80" s="442"/>
      <c r="AA80" s="442"/>
      <c r="AB80" s="442"/>
      <c r="AC80" s="442"/>
      <c r="AD80" s="442"/>
      <c r="AE80" s="442"/>
      <c r="AF80" s="442"/>
      <c r="AG80" s="442"/>
      <c r="AH80" s="442"/>
      <c r="AI80" s="442"/>
      <c r="AJ80" s="442"/>
      <c r="AK80" s="442"/>
      <c r="AL80" s="442"/>
      <c r="AM80" s="442"/>
      <c r="AN80" s="442"/>
      <c r="AO80" s="442"/>
      <c r="AP80" s="442"/>
      <c r="AQ80" s="442"/>
      <c r="AR80" s="442"/>
      <c r="AS80" s="442"/>
      <c r="AT80" s="442"/>
      <c r="AU80" s="442"/>
      <c r="AV80" s="442"/>
      <c r="AW80" s="442"/>
      <c r="AX80" s="442"/>
      <c r="AY80" s="442"/>
      <c r="AZ80" s="442"/>
    </row>
    <row r="81" spans="2:52" ht="20.100000000000001" hidden="1" customHeight="1" outlineLevel="1">
      <c r="B81" s="434"/>
      <c r="C81" s="1002"/>
      <c r="D81" s="1003"/>
      <c r="E81" s="1003"/>
      <c r="F81" s="1004"/>
      <c r="G81" s="1005"/>
      <c r="H81" s="1006"/>
      <c r="I81" s="1006"/>
      <c r="J81" s="1006"/>
      <c r="K81" s="1007"/>
      <c r="L81" s="715"/>
      <c r="M81" s="715"/>
      <c r="N81" s="715"/>
      <c r="O81" s="715"/>
      <c r="P81" s="715"/>
      <c r="Q81" s="715"/>
      <c r="R81" s="715"/>
      <c r="S81" s="716"/>
      <c r="T81" s="717"/>
      <c r="U81" s="720">
        <f t="shared" si="21"/>
        <v>0</v>
      </c>
      <c r="V81" s="721">
        <f t="shared" si="22"/>
        <v>0</v>
      </c>
      <c r="W81" s="722">
        <f t="shared" si="23"/>
        <v>0</v>
      </c>
      <c r="X81" s="442"/>
      <c r="Y81" s="442"/>
      <c r="Z81" s="442"/>
      <c r="AA81" s="442"/>
      <c r="AB81" s="442"/>
      <c r="AC81" s="442"/>
      <c r="AD81" s="442"/>
      <c r="AE81" s="442"/>
      <c r="AF81" s="442"/>
      <c r="AG81" s="442"/>
      <c r="AH81" s="442"/>
      <c r="AI81" s="442"/>
      <c r="AJ81" s="442"/>
      <c r="AK81" s="442"/>
      <c r="AL81" s="442"/>
      <c r="AM81" s="442"/>
      <c r="AN81" s="442"/>
      <c r="AO81" s="442"/>
      <c r="AP81" s="442"/>
      <c r="AQ81" s="442"/>
      <c r="AR81" s="442"/>
      <c r="AS81" s="442"/>
      <c r="AT81" s="442"/>
      <c r="AU81" s="442"/>
      <c r="AV81" s="442"/>
      <c r="AW81" s="442"/>
      <c r="AX81" s="442"/>
      <c r="AY81" s="442"/>
      <c r="AZ81" s="442"/>
    </row>
    <row r="82" spans="2:52" ht="20.100000000000001" hidden="1" customHeight="1" outlineLevel="1">
      <c r="B82" s="434"/>
      <c r="C82" s="1002"/>
      <c r="D82" s="1003"/>
      <c r="E82" s="1003"/>
      <c r="F82" s="1004"/>
      <c r="G82" s="1005"/>
      <c r="H82" s="1006"/>
      <c r="I82" s="1006"/>
      <c r="J82" s="1006"/>
      <c r="K82" s="1007"/>
      <c r="L82" s="715"/>
      <c r="M82" s="715"/>
      <c r="N82" s="715"/>
      <c r="O82" s="715"/>
      <c r="P82" s="715"/>
      <c r="Q82" s="715"/>
      <c r="R82" s="715"/>
      <c r="S82" s="716"/>
      <c r="T82" s="717"/>
      <c r="U82" s="720">
        <f t="shared" si="21"/>
        <v>0</v>
      </c>
      <c r="V82" s="721">
        <f t="shared" si="22"/>
        <v>0</v>
      </c>
      <c r="W82" s="722">
        <f t="shared" si="23"/>
        <v>0</v>
      </c>
      <c r="X82" s="442"/>
      <c r="Y82" s="442"/>
      <c r="Z82" s="442"/>
      <c r="AA82" s="442"/>
      <c r="AB82" s="442"/>
      <c r="AC82" s="442"/>
      <c r="AD82" s="442"/>
      <c r="AE82" s="442"/>
      <c r="AF82" s="442"/>
      <c r="AG82" s="442"/>
      <c r="AH82" s="442"/>
      <c r="AI82" s="442"/>
      <c r="AJ82" s="442"/>
      <c r="AK82" s="442"/>
      <c r="AL82" s="442"/>
      <c r="AM82" s="442"/>
      <c r="AN82" s="442"/>
      <c r="AO82" s="442"/>
      <c r="AP82" s="442"/>
      <c r="AQ82" s="442"/>
      <c r="AR82" s="442"/>
      <c r="AS82" s="442"/>
      <c r="AT82" s="442"/>
      <c r="AU82" s="442"/>
      <c r="AV82" s="442"/>
      <c r="AW82" s="442"/>
      <c r="AX82" s="442"/>
      <c r="AY82" s="442"/>
      <c r="AZ82" s="442"/>
    </row>
    <row r="83" spans="2:52" ht="20.100000000000001" hidden="1" customHeight="1" outlineLevel="1">
      <c r="B83" s="434"/>
      <c r="C83" s="1002"/>
      <c r="D83" s="1003"/>
      <c r="E83" s="1003"/>
      <c r="F83" s="1004"/>
      <c r="G83" s="1005"/>
      <c r="H83" s="1006"/>
      <c r="I83" s="1006"/>
      <c r="J83" s="1006"/>
      <c r="K83" s="1007"/>
      <c r="L83" s="715"/>
      <c r="M83" s="715"/>
      <c r="N83" s="715"/>
      <c r="O83" s="715"/>
      <c r="P83" s="715"/>
      <c r="Q83" s="715"/>
      <c r="R83" s="715"/>
      <c r="S83" s="716"/>
      <c r="T83" s="717"/>
      <c r="U83" s="720">
        <f t="shared" si="21"/>
        <v>0</v>
      </c>
      <c r="V83" s="721">
        <f t="shared" si="22"/>
        <v>0</v>
      </c>
      <c r="W83" s="722">
        <f t="shared" si="23"/>
        <v>0</v>
      </c>
      <c r="X83" s="442"/>
      <c r="Y83" s="442"/>
      <c r="Z83" s="442"/>
      <c r="AA83" s="442"/>
      <c r="AB83" s="442"/>
      <c r="AC83" s="442"/>
      <c r="AD83" s="442"/>
      <c r="AE83" s="442"/>
      <c r="AF83" s="442"/>
      <c r="AG83" s="442"/>
      <c r="AH83" s="442"/>
      <c r="AI83" s="442"/>
      <c r="AJ83" s="442"/>
      <c r="AK83" s="442"/>
      <c r="AL83" s="442"/>
      <c r="AM83" s="442"/>
      <c r="AN83" s="442"/>
      <c r="AO83" s="442"/>
      <c r="AP83" s="442"/>
      <c r="AQ83" s="442"/>
      <c r="AR83" s="442"/>
      <c r="AS83" s="442"/>
      <c r="AT83" s="442"/>
      <c r="AU83" s="442"/>
      <c r="AV83" s="442"/>
      <c r="AW83" s="442"/>
      <c r="AX83" s="442"/>
      <c r="AY83" s="442"/>
      <c r="AZ83" s="442"/>
    </row>
    <row r="84" spans="2:52" s="19" customFormat="1" ht="9.9499999999999993" hidden="1" customHeight="1" outlineLevel="1">
      <c r="B84" s="435"/>
      <c r="C84" s="437"/>
      <c r="D84" s="437"/>
      <c r="E84" s="437"/>
      <c r="F84" s="437"/>
      <c r="G84" s="666"/>
      <c r="H84" s="666"/>
      <c r="I84" s="666"/>
      <c r="J84" s="666"/>
      <c r="K84" s="666"/>
      <c r="L84" s="438"/>
      <c r="M84" s="438"/>
      <c r="N84" s="438"/>
      <c r="O84" s="438"/>
      <c r="P84" s="438"/>
      <c r="Q84" s="438"/>
      <c r="R84" s="438"/>
      <c r="S84" s="438"/>
      <c r="T84" s="439"/>
      <c r="U84" s="439"/>
      <c r="V84" s="439"/>
      <c r="W84" s="667"/>
      <c r="X84" s="668"/>
      <c r="Y84" s="668"/>
      <c r="Z84" s="668"/>
      <c r="AA84" s="668"/>
      <c r="AB84" s="668"/>
      <c r="AC84" s="668"/>
      <c r="AD84" s="668"/>
      <c r="AE84" s="668"/>
      <c r="AF84" s="668"/>
      <c r="AG84" s="668"/>
      <c r="AH84" s="668"/>
      <c r="AI84" s="668"/>
      <c r="AJ84" s="668"/>
      <c r="AK84" s="668"/>
      <c r="AL84" s="668"/>
      <c r="AM84" s="668"/>
      <c r="AN84" s="668"/>
      <c r="AO84" s="668"/>
      <c r="AP84" s="668"/>
      <c r="AQ84" s="668"/>
      <c r="AR84" s="668"/>
      <c r="AS84" s="668"/>
      <c r="AT84" s="668"/>
      <c r="AU84" s="668"/>
      <c r="AV84" s="668"/>
      <c r="AW84" s="668"/>
      <c r="AX84" s="668"/>
      <c r="AY84" s="668"/>
      <c r="AZ84" s="668"/>
    </row>
    <row r="85" spans="2:52" ht="20.100000000000001" customHeight="1" collapsed="1">
      <c r="B85" s="714">
        <f>B73+1</f>
        <v>7</v>
      </c>
      <c r="C85" s="1013"/>
      <c r="D85" s="1014"/>
      <c r="E85" s="1014"/>
      <c r="F85" s="1015"/>
      <c r="G85" s="1016"/>
      <c r="H85" s="1017"/>
      <c r="I85" s="1017"/>
      <c r="J85" s="1017"/>
      <c r="K85" s="1018"/>
      <c r="L85" s="701">
        <f t="shared" ref="L85:R85" si="24">SUM(L86:L95)</f>
        <v>0</v>
      </c>
      <c r="M85" s="702">
        <f t="shared" si="24"/>
        <v>0</v>
      </c>
      <c r="N85" s="703">
        <f t="shared" si="24"/>
        <v>0</v>
      </c>
      <c r="O85" s="703">
        <f t="shared" si="24"/>
        <v>0</v>
      </c>
      <c r="P85" s="702">
        <f t="shared" si="24"/>
        <v>0</v>
      </c>
      <c r="Q85" s="704">
        <f t="shared" si="24"/>
        <v>0</v>
      </c>
      <c r="R85" s="701">
        <f t="shared" si="24"/>
        <v>0</v>
      </c>
      <c r="S85" s="705">
        <v>1</v>
      </c>
      <c r="T85" s="706">
        <f>(S86*T86)+(S87*T87)+(S88*T88)+(S89*T89)+(S90*T90)+(S91*T91)+(S92*T92)+(S93*T93)+(S94*T94)+(S95*T95)</f>
        <v>0</v>
      </c>
      <c r="U85" s="665">
        <f t="shared" ref="U85:U95" si="25">S85*T85*(1+MGKZ)*(1+Gewinn)*(1+Sicherheit)</f>
        <v>0</v>
      </c>
      <c r="V85" s="643">
        <f t="shared" ref="V85:V95" si="26">R85*Fertigung</f>
        <v>0</v>
      </c>
      <c r="W85" s="50">
        <f t="shared" ref="W85:W95" si="27">L85*$E$6+M85*$M$6+N85*$M$7+O85*$M$8+P85*$E$7+Q85*$M$9+U85+V85</f>
        <v>0</v>
      </c>
      <c r="X85" s="442"/>
      <c r="Y85" s="442"/>
      <c r="Z85" s="442"/>
      <c r="AA85" s="442"/>
      <c r="AB85" s="442"/>
      <c r="AC85" s="442"/>
      <c r="AD85" s="442"/>
      <c r="AE85" s="442"/>
      <c r="AF85" s="442"/>
      <c r="AG85" s="442"/>
      <c r="AH85" s="442"/>
      <c r="AI85" s="442"/>
      <c r="AJ85" s="442"/>
      <c r="AK85" s="442"/>
      <c r="AL85" s="442"/>
      <c r="AM85" s="442"/>
      <c r="AN85" s="442"/>
      <c r="AO85" s="442"/>
      <c r="AP85" s="442"/>
      <c r="AQ85" s="442"/>
      <c r="AR85" s="442"/>
      <c r="AS85" s="442"/>
      <c r="AT85" s="442"/>
      <c r="AU85" s="442"/>
      <c r="AV85" s="442"/>
      <c r="AW85" s="442"/>
      <c r="AX85" s="442"/>
      <c r="AY85" s="442"/>
      <c r="AZ85" s="442"/>
    </row>
    <row r="86" spans="2:52" ht="20.100000000000001" hidden="1" customHeight="1" outlineLevel="1">
      <c r="B86" s="433"/>
      <c r="C86" s="1002"/>
      <c r="D86" s="1003"/>
      <c r="E86" s="1003"/>
      <c r="F86" s="1004"/>
      <c r="G86" s="1005"/>
      <c r="H86" s="1006"/>
      <c r="I86" s="1006"/>
      <c r="J86" s="1006"/>
      <c r="K86" s="1007"/>
      <c r="L86" s="715"/>
      <c r="M86" s="715"/>
      <c r="N86" s="715"/>
      <c r="O86" s="715"/>
      <c r="P86" s="715"/>
      <c r="Q86" s="715"/>
      <c r="R86" s="715"/>
      <c r="S86" s="716"/>
      <c r="T86" s="717"/>
      <c r="U86" s="720">
        <f t="shared" si="25"/>
        <v>0</v>
      </c>
      <c r="V86" s="721">
        <f t="shared" si="26"/>
        <v>0</v>
      </c>
      <c r="W86" s="722">
        <f t="shared" si="27"/>
        <v>0</v>
      </c>
      <c r="X86" s="442"/>
      <c r="Y86" s="442"/>
      <c r="Z86" s="442"/>
      <c r="AA86" s="442"/>
      <c r="AB86" s="442"/>
      <c r="AC86" s="442"/>
      <c r="AD86" s="442"/>
      <c r="AE86" s="442"/>
      <c r="AF86" s="442"/>
      <c r="AG86" s="442"/>
      <c r="AH86" s="442"/>
      <c r="AI86" s="442"/>
      <c r="AJ86" s="442"/>
      <c r="AK86" s="442"/>
      <c r="AL86" s="442"/>
      <c r="AM86" s="442"/>
      <c r="AN86" s="442"/>
      <c r="AO86" s="442"/>
      <c r="AP86" s="442"/>
      <c r="AQ86" s="442"/>
      <c r="AR86" s="442"/>
      <c r="AS86" s="442"/>
      <c r="AT86" s="442"/>
      <c r="AU86" s="442"/>
      <c r="AV86" s="442"/>
      <c r="AW86" s="442"/>
      <c r="AX86" s="442"/>
      <c r="AY86" s="442"/>
      <c r="AZ86" s="442"/>
    </row>
    <row r="87" spans="2:52" ht="20.100000000000001" hidden="1" customHeight="1" outlineLevel="1">
      <c r="B87" s="434"/>
      <c r="C87" s="1002"/>
      <c r="D87" s="1003"/>
      <c r="E87" s="1003"/>
      <c r="F87" s="1004"/>
      <c r="G87" s="1005"/>
      <c r="H87" s="1006"/>
      <c r="I87" s="1006"/>
      <c r="J87" s="1006"/>
      <c r="K87" s="1007"/>
      <c r="L87" s="715"/>
      <c r="M87" s="715"/>
      <c r="N87" s="715"/>
      <c r="O87" s="715"/>
      <c r="P87" s="715"/>
      <c r="Q87" s="715"/>
      <c r="R87" s="715"/>
      <c r="S87" s="716"/>
      <c r="T87" s="717"/>
      <c r="U87" s="720">
        <f t="shared" si="25"/>
        <v>0</v>
      </c>
      <c r="V87" s="721">
        <f t="shared" si="26"/>
        <v>0</v>
      </c>
      <c r="W87" s="722">
        <f t="shared" si="27"/>
        <v>0</v>
      </c>
      <c r="X87" s="442"/>
      <c r="Y87" s="442"/>
      <c r="Z87" s="442"/>
      <c r="AA87" s="442"/>
      <c r="AB87" s="442"/>
      <c r="AC87" s="442"/>
      <c r="AD87" s="442"/>
      <c r="AE87" s="442"/>
      <c r="AF87" s="442"/>
      <c r="AG87" s="442"/>
      <c r="AH87" s="442"/>
      <c r="AI87" s="442"/>
      <c r="AJ87" s="442"/>
      <c r="AK87" s="442"/>
      <c r="AL87" s="442"/>
      <c r="AM87" s="442"/>
      <c r="AN87" s="442"/>
      <c r="AO87" s="442"/>
      <c r="AP87" s="442"/>
      <c r="AQ87" s="442"/>
      <c r="AR87" s="442"/>
      <c r="AS87" s="442"/>
      <c r="AT87" s="442"/>
      <c r="AU87" s="442"/>
      <c r="AV87" s="442"/>
      <c r="AW87" s="442"/>
      <c r="AX87" s="442"/>
      <c r="AY87" s="442"/>
      <c r="AZ87" s="442"/>
    </row>
    <row r="88" spans="2:52" ht="20.100000000000001" hidden="1" customHeight="1" outlineLevel="1">
      <c r="B88" s="434"/>
      <c r="C88" s="1002"/>
      <c r="D88" s="1003"/>
      <c r="E88" s="1003"/>
      <c r="F88" s="1004"/>
      <c r="G88" s="1005"/>
      <c r="H88" s="1006"/>
      <c r="I88" s="1006"/>
      <c r="J88" s="1006"/>
      <c r="K88" s="1007"/>
      <c r="L88" s="715"/>
      <c r="M88" s="715"/>
      <c r="N88" s="715"/>
      <c r="O88" s="715"/>
      <c r="P88" s="715"/>
      <c r="Q88" s="715"/>
      <c r="R88" s="715"/>
      <c r="S88" s="716"/>
      <c r="T88" s="717"/>
      <c r="U88" s="720">
        <f t="shared" si="25"/>
        <v>0</v>
      </c>
      <c r="V88" s="721">
        <f t="shared" si="26"/>
        <v>0</v>
      </c>
      <c r="W88" s="722">
        <f t="shared" si="27"/>
        <v>0</v>
      </c>
      <c r="X88" s="442"/>
      <c r="Y88" s="442"/>
      <c r="Z88" s="442"/>
      <c r="AA88" s="442"/>
      <c r="AB88" s="442"/>
      <c r="AC88" s="442"/>
      <c r="AD88" s="442"/>
      <c r="AE88" s="442"/>
      <c r="AF88" s="442"/>
      <c r="AG88" s="442"/>
      <c r="AH88" s="442"/>
      <c r="AI88" s="442"/>
      <c r="AJ88" s="442"/>
      <c r="AK88" s="442"/>
      <c r="AL88" s="442"/>
      <c r="AM88" s="442"/>
      <c r="AN88" s="442"/>
      <c r="AO88" s="442"/>
      <c r="AP88" s="442"/>
      <c r="AQ88" s="442"/>
      <c r="AR88" s="442"/>
      <c r="AS88" s="442"/>
      <c r="AT88" s="442"/>
      <c r="AU88" s="442"/>
      <c r="AV88" s="442"/>
      <c r="AW88" s="442"/>
      <c r="AX88" s="442"/>
      <c r="AY88" s="442"/>
      <c r="AZ88" s="442"/>
    </row>
    <row r="89" spans="2:52" ht="20.100000000000001" hidden="1" customHeight="1" outlineLevel="1">
      <c r="B89" s="434"/>
      <c r="C89" s="1002"/>
      <c r="D89" s="1003"/>
      <c r="E89" s="1003"/>
      <c r="F89" s="1004"/>
      <c r="G89" s="1005"/>
      <c r="H89" s="1006"/>
      <c r="I89" s="1006"/>
      <c r="J89" s="1006"/>
      <c r="K89" s="1007"/>
      <c r="L89" s="715"/>
      <c r="M89" s="715"/>
      <c r="N89" s="715"/>
      <c r="O89" s="715"/>
      <c r="P89" s="715"/>
      <c r="Q89" s="715"/>
      <c r="R89" s="715"/>
      <c r="S89" s="716"/>
      <c r="T89" s="717"/>
      <c r="U89" s="720">
        <f t="shared" si="25"/>
        <v>0</v>
      </c>
      <c r="V89" s="721">
        <f t="shared" si="26"/>
        <v>0</v>
      </c>
      <c r="W89" s="722">
        <f t="shared" si="27"/>
        <v>0</v>
      </c>
      <c r="X89" s="442"/>
      <c r="Y89" s="442"/>
      <c r="Z89" s="442"/>
      <c r="AA89" s="442"/>
      <c r="AB89" s="442"/>
      <c r="AC89" s="442"/>
      <c r="AD89" s="442"/>
      <c r="AE89" s="442"/>
      <c r="AF89" s="442"/>
      <c r="AG89" s="442"/>
      <c r="AH89" s="442"/>
      <c r="AI89" s="442"/>
      <c r="AJ89" s="442"/>
      <c r="AK89" s="442"/>
      <c r="AL89" s="442"/>
      <c r="AM89" s="442"/>
      <c r="AN89" s="442"/>
      <c r="AO89" s="442"/>
      <c r="AP89" s="442"/>
      <c r="AQ89" s="442"/>
      <c r="AR89" s="442"/>
      <c r="AS89" s="442"/>
      <c r="AT89" s="442"/>
      <c r="AU89" s="442"/>
      <c r="AV89" s="442"/>
      <c r="AW89" s="442"/>
      <c r="AX89" s="442"/>
      <c r="AY89" s="442"/>
      <c r="AZ89" s="442"/>
    </row>
    <row r="90" spans="2:52" ht="20.100000000000001" hidden="1" customHeight="1" outlineLevel="1">
      <c r="B90" s="434"/>
      <c r="C90" s="1002"/>
      <c r="D90" s="1003"/>
      <c r="E90" s="1003"/>
      <c r="F90" s="1004"/>
      <c r="G90" s="1005"/>
      <c r="H90" s="1006"/>
      <c r="I90" s="1006"/>
      <c r="J90" s="1006"/>
      <c r="K90" s="1007"/>
      <c r="L90" s="715"/>
      <c r="M90" s="715"/>
      <c r="N90" s="715"/>
      <c r="O90" s="715"/>
      <c r="P90" s="715"/>
      <c r="Q90" s="715"/>
      <c r="R90" s="715"/>
      <c r="S90" s="716"/>
      <c r="T90" s="717"/>
      <c r="U90" s="720">
        <f t="shared" si="25"/>
        <v>0</v>
      </c>
      <c r="V90" s="721">
        <f t="shared" si="26"/>
        <v>0</v>
      </c>
      <c r="W90" s="722">
        <f t="shared" si="27"/>
        <v>0</v>
      </c>
      <c r="X90" s="442"/>
      <c r="Y90" s="442"/>
      <c r="Z90" s="442"/>
      <c r="AA90" s="442"/>
      <c r="AB90" s="442"/>
      <c r="AC90" s="442"/>
      <c r="AD90" s="442"/>
      <c r="AE90" s="442"/>
      <c r="AF90" s="442"/>
      <c r="AG90" s="442"/>
      <c r="AH90" s="442"/>
      <c r="AI90" s="442"/>
      <c r="AJ90" s="442"/>
      <c r="AK90" s="442"/>
      <c r="AL90" s="442"/>
      <c r="AM90" s="442"/>
      <c r="AN90" s="442"/>
      <c r="AO90" s="442"/>
      <c r="AP90" s="442"/>
      <c r="AQ90" s="442"/>
      <c r="AR90" s="442"/>
      <c r="AS90" s="442"/>
      <c r="AT90" s="442"/>
      <c r="AU90" s="442"/>
      <c r="AV90" s="442"/>
      <c r="AW90" s="442"/>
      <c r="AX90" s="442"/>
      <c r="AY90" s="442"/>
      <c r="AZ90" s="442"/>
    </row>
    <row r="91" spans="2:52" ht="20.100000000000001" hidden="1" customHeight="1" outlineLevel="1">
      <c r="B91" s="434"/>
      <c r="C91" s="1002"/>
      <c r="D91" s="1003"/>
      <c r="E91" s="1003"/>
      <c r="F91" s="1004"/>
      <c r="G91" s="1005"/>
      <c r="H91" s="1006"/>
      <c r="I91" s="1006"/>
      <c r="J91" s="1006"/>
      <c r="K91" s="1007"/>
      <c r="L91" s="715"/>
      <c r="M91" s="715"/>
      <c r="N91" s="715"/>
      <c r="O91" s="715"/>
      <c r="P91" s="715"/>
      <c r="Q91" s="715"/>
      <c r="R91" s="715"/>
      <c r="S91" s="716"/>
      <c r="T91" s="717"/>
      <c r="U91" s="720">
        <f t="shared" si="25"/>
        <v>0</v>
      </c>
      <c r="V91" s="721">
        <f t="shared" si="26"/>
        <v>0</v>
      </c>
      <c r="W91" s="722">
        <f t="shared" si="27"/>
        <v>0</v>
      </c>
      <c r="X91" s="442"/>
      <c r="Y91" s="442"/>
      <c r="Z91" s="442"/>
      <c r="AA91" s="442"/>
      <c r="AB91" s="442"/>
      <c r="AC91" s="442"/>
      <c r="AD91" s="442"/>
      <c r="AE91" s="442"/>
      <c r="AF91" s="442"/>
      <c r="AG91" s="442"/>
      <c r="AH91" s="442"/>
      <c r="AI91" s="442"/>
      <c r="AJ91" s="442"/>
      <c r="AK91" s="442"/>
      <c r="AL91" s="442"/>
      <c r="AM91" s="442"/>
      <c r="AN91" s="442"/>
      <c r="AO91" s="442"/>
      <c r="AP91" s="442"/>
      <c r="AQ91" s="442"/>
      <c r="AR91" s="442"/>
      <c r="AS91" s="442"/>
      <c r="AT91" s="442"/>
      <c r="AU91" s="442"/>
      <c r="AV91" s="442"/>
      <c r="AW91" s="442"/>
      <c r="AX91" s="442"/>
      <c r="AY91" s="442"/>
      <c r="AZ91" s="442"/>
    </row>
    <row r="92" spans="2:52" ht="20.100000000000001" hidden="1" customHeight="1" outlineLevel="1">
      <c r="B92" s="434"/>
      <c r="C92" s="1002"/>
      <c r="D92" s="1003"/>
      <c r="E92" s="1003"/>
      <c r="F92" s="1004"/>
      <c r="G92" s="1005"/>
      <c r="H92" s="1006"/>
      <c r="I92" s="1006"/>
      <c r="J92" s="1006"/>
      <c r="K92" s="1007"/>
      <c r="L92" s="715"/>
      <c r="M92" s="715"/>
      <c r="N92" s="715"/>
      <c r="O92" s="715"/>
      <c r="P92" s="715"/>
      <c r="Q92" s="715"/>
      <c r="R92" s="715"/>
      <c r="S92" s="716"/>
      <c r="T92" s="717"/>
      <c r="U92" s="720">
        <f t="shared" si="25"/>
        <v>0</v>
      </c>
      <c r="V92" s="721">
        <f t="shared" si="26"/>
        <v>0</v>
      </c>
      <c r="W92" s="722">
        <f t="shared" si="27"/>
        <v>0</v>
      </c>
      <c r="X92" s="442"/>
      <c r="Y92" s="442"/>
      <c r="Z92" s="442"/>
      <c r="AA92" s="442"/>
      <c r="AB92" s="442"/>
      <c r="AC92" s="442"/>
      <c r="AD92" s="442"/>
      <c r="AE92" s="442"/>
      <c r="AF92" s="442"/>
      <c r="AG92" s="442"/>
      <c r="AH92" s="442"/>
      <c r="AI92" s="442"/>
      <c r="AJ92" s="442"/>
      <c r="AK92" s="442"/>
      <c r="AL92" s="442"/>
      <c r="AM92" s="442"/>
      <c r="AN92" s="442"/>
      <c r="AO92" s="442"/>
      <c r="AP92" s="442"/>
      <c r="AQ92" s="442"/>
      <c r="AR92" s="442"/>
      <c r="AS92" s="442"/>
      <c r="AT92" s="442"/>
      <c r="AU92" s="442"/>
      <c r="AV92" s="442"/>
      <c r="AW92" s="442"/>
      <c r="AX92" s="442"/>
      <c r="AY92" s="442"/>
      <c r="AZ92" s="442"/>
    </row>
    <row r="93" spans="2:52" ht="20.100000000000001" hidden="1" customHeight="1" outlineLevel="1">
      <c r="B93" s="434"/>
      <c r="C93" s="1002"/>
      <c r="D93" s="1003"/>
      <c r="E93" s="1003"/>
      <c r="F93" s="1004"/>
      <c r="G93" s="1005"/>
      <c r="H93" s="1006"/>
      <c r="I93" s="1006"/>
      <c r="J93" s="1006"/>
      <c r="K93" s="1007"/>
      <c r="L93" s="715"/>
      <c r="M93" s="715"/>
      <c r="N93" s="715"/>
      <c r="O93" s="715"/>
      <c r="P93" s="715"/>
      <c r="Q93" s="715"/>
      <c r="R93" s="715"/>
      <c r="S93" s="716"/>
      <c r="T93" s="717"/>
      <c r="U93" s="720">
        <f t="shared" si="25"/>
        <v>0</v>
      </c>
      <c r="V93" s="721">
        <f t="shared" si="26"/>
        <v>0</v>
      </c>
      <c r="W93" s="722">
        <f t="shared" si="27"/>
        <v>0</v>
      </c>
      <c r="X93" s="442"/>
      <c r="Y93" s="442"/>
      <c r="Z93" s="442"/>
      <c r="AA93" s="442"/>
      <c r="AB93" s="442"/>
      <c r="AC93" s="442"/>
      <c r="AD93" s="442"/>
      <c r="AE93" s="442"/>
      <c r="AF93" s="442"/>
      <c r="AG93" s="442"/>
      <c r="AH93" s="442"/>
      <c r="AI93" s="442"/>
      <c r="AJ93" s="442"/>
      <c r="AK93" s="442"/>
      <c r="AL93" s="442"/>
      <c r="AM93" s="442"/>
      <c r="AN93" s="442"/>
      <c r="AO93" s="442"/>
      <c r="AP93" s="442"/>
      <c r="AQ93" s="442"/>
      <c r="AR93" s="442"/>
      <c r="AS93" s="442"/>
      <c r="AT93" s="442"/>
      <c r="AU93" s="442"/>
      <c r="AV93" s="442"/>
      <c r="AW93" s="442"/>
      <c r="AX93" s="442"/>
      <c r="AY93" s="442"/>
      <c r="AZ93" s="442"/>
    </row>
    <row r="94" spans="2:52" ht="20.100000000000001" hidden="1" customHeight="1" outlineLevel="1">
      <c r="B94" s="434"/>
      <c r="C94" s="1002"/>
      <c r="D94" s="1003"/>
      <c r="E94" s="1003"/>
      <c r="F94" s="1004"/>
      <c r="G94" s="1005"/>
      <c r="H94" s="1006"/>
      <c r="I94" s="1006"/>
      <c r="J94" s="1006"/>
      <c r="K94" s="1007"/>
      <c r="L94" s="715"/>
      <c r="M94" s="715"/>
      <c r="N94" s="715"/>
      <c r="O94" s="715"/>
      <c r="P94" s="715"/>
      <c r="Q94" s="715"/>
      <c r="R94" s="715"/>
      <c r="S94" s="716"/>
      <c r="T94" s="717"/>
      <c r="U94" s="720">
        <f t="shared" si="25"/>
        <v>0</v>
      </c>
      <c r="V94" s="721">
        <f t="shared" si="26"/>
        <v>0</v>
      </c>
      <c r="W94" s="722">
        <f t="shared" si="27"/>
        <v>0</v>
      </c>
      <c r="X94" s="442"/>
      <c r="Y94" s="442"/>
      <c r="Z94" s="442"/>
      <c r="AA94" s="442"/>
      <c r="AB94" s="442"/>
      <c r="AC94" s="442"/>
      <c r="AD94" s="442"/>
      <c r="AE94" s="442"/>
      <c r="AF94" s="442"/>
      <c r="AG94" s="442"/>
      <c r="AH94" s="442"/>
      <c r="AI94" s="442"/>
      <c r="AJ94" s="442"/>
      <c r="AK94" s="442"/>
      <c r="AL94" s="442"/>
      <c r="AM94" s="442"/>
      <c r="AN94" s="442"/>
      <c r="AO94" s="442"/>
      <c r="AP94" s="442"/>
      <c r="AQ94" s="442"/>
      <c r="AR94" s="442"/>
      <c r="AS94" s="442"/>
      <c r="AT94" s="442"/>
      <c r="AU94" s="442"/>
      <c r="AV94" s="442"/>
      <c r="AW94" s="442"/>
      <c r="AX94" s="442"/>
      <c r="AY94" s="442"/>
      <c r="AZ94" s="442"/>
    </row>
    <row r="95" spans="2:52" ht="20.100000000000001" hidden="1" customHeight="1" outlineLevel="1">
      <c r="B95" s="434"/>
      <c r="C95" s="1002"/>
      <c r="D95" s="1003"/>
      <c r="E95" s="1003"/>
      <c r="F95" s="1004"/>
      <c r="G95" s="1005"/>
      <c r="H95" s="1006"/>
      <c r="I95" s="1006"/>
      <c r="J95" s="1006"/>
      <c r="K95" s="1007"/>
      <c r="L95" s="715"/>
      <c r="M95" s="715"/>
      <c r="N95" s="715"/>
      <c r="O95" s="715"/>
      <c r="P95" s="715"/>
      <c r="Q95" s="715"/>
      <c r="R95" s="715"/>
      <c r="S95" s="716"/>
      <c r="T95" s="717"/>
      <c r="U95" s="720">
        <f t="shared" si="25"/>
        <v>0</v>
      </c>
      <c r="V95" s="721">
        <f t="shared" si="26"/>
        <v>0</v>
      </c>
      <c r="W95" s="722">
        <f t="shared" si="27"/>
        <v>0</v>
      </c>
      <c r="X95" s="442"/>
      <c r="Y95" s="442"/>
      <c r="Z95" s="442"/>
      <c r="AA95" s="442"/>
      <c r="AB95" s="442"/>
      <c r="AC95" s="442"/>
      <c r="AD95" s="442"/>
      <c r="AE95" s="442"/>
      <c r="AF95" s="442"/>
      <c r="AG95" s="442"/>
      <c r="AH95" s="442"/>
      <c r="AI95" s="442"/>
      <c r="AJ95" s="442"/>
      <c r="AK95" s="442"/>
      <c r="AL95" s="442"/>
      <c r="AM95" s="442"/>
      <c r="AN95" s="442"/>
      <c r="AO95" s="442"/>
      <c r="AP95" s="442"/>
      <c r="AQ95" s="442"/>
      <c r="AR95" s="442"/>
      <c r="AS95" s="442"/>
      <c r="AT95" s="442"/>
      <c r="AU95" s="442"/>
      <c r="AV95" s="442"/>
      <c r="AW95" s="442"/>
      <c r="AX95" s="442"/>
      <c r="AY95" s="442"/>
      <c r="AZ95" s="442"/>
    </row>
    <row r="96" spans="2:52" s="19" customFormat="1" ht="9.9499999999999993" hidden="1" customHeight="1" outlineLevel="1">
      <c r="B96" s="435"/>
      <c r="C96" s="437"/>
      <c r="D96" s="437"/>
      <c r="E96" s="437"/>
      <c r="F96" s="437"/>
      <c r="G96" s="666"/>
      <c r="H96" s="666"/>
      <c r="I96" s="666"/>
      <c r="J96" s="666"/>
      <c r="K96" s="666"/>
      <c r="L96" s="438"/>
      <c r="M96" s="438"/>
      <c r="N96" s="438"/>
      <c r="O96" s="438"/>
      <c r="P96" s="438"/>
      <c r="Q96" s="438"/>
      <c r="R96" s="438"/>
      <c r="S96" s="438"/>
      <c r="T96" s="439"/>
      <c r="U96" s="439"/>
      <c r="V96" s="439"/>
      <c r="W96" s="667"/>
      <c r="X96" s="668"/>
      <c r="Y96" s="668"/>
      <c r="Z96" s="668"/>
      <c r="AA96" s="668"/>
      <c r="AB96" s="668"/>
      <c r="AC96" s="668"/>
      <c r="AD96" s="668"/>
      <c r="AE96" s="668"/>
      <c r="AF96" s="668"/>
      <c r="AG96" s="668"/>
      <c r="AH96" s="668"/>
      <c r="AI96" s="668"/>
      <c r="AJ96" s="668"/>
      <c r="AK96" s="668"/>
      <c r="AL96" s="668"/>
      <c r="AM96" s="668"/>
      <c r="AN96" s="668"/>
      <c r="AO96" s="668"/>
      <c r="AP96" s="668"/>
      <c r="AQ96" s="668"/>
      <c r="AR96" s="668"/>
      <c r="AS96" s="668"/>
      <c r="AT96" s="668"/>
      <c r="AU96" s="668"/>
      <c r="AV96" s="668"/>
      <c r="AW96" s="668"/>
      <c r="AX96" s="668"/>
      <c r="AY96" s="668"/>
      <c r="AZ96" s="668"/>
    </row>
    <row r="97" spans="2:52" ht="20.100000000000001" customHeight="1" collapsed="1">
      <c r="B97" s="714">
        <f>B85+1</f>
        <v>8</v>
      </c>
      <c r="C97" s="1013"/>
      <c r="D97" s="1014"/>
      <c r="E97" s="1014"/>
      <c r="F97" s="1015"/>
      <c r="G97" s="1016"/>
      <c r="H97" s="1017"/>
      <c r="I97" s="1017"/>
      <c r="J97" s="1017"/>
      <c r="K97" s="1018"/>
      <c r="L97" s="701">
        <f t="shared" ref="L97:R97" si="28">SUM(L98:L107)</f>
        <v>0</v>
      </c>
      <c r="M97" s="702">
        <f t="shared" si="28"/>
        <v>0</v>
      </c>
      <c r="N97" s="703">
        <f t="shared" si="28"/>
        <v>0</v>
      </c>
      <c r="O97" s="703">
        <f t="shared" si="28"/>
        <v>0</v>
      </c>
      <c r="P97" s="702">
        <f t="shared" si="28"/>
        <v>0</v>
      </c>
      <c r="Q97" s="704">
        <f t="shared" si="28"/>
        <v>0</v>
      </c>
      <c r="R97" s="701">
        <f t="shared" si="28"/>
        <v>0</v>
      </c>
      <c r="S97" s="705">
        <v>1</v>
      </c>
      <c r="T97" s="706">
        <f>(S98*T98)+(S99*T99)+(S100*T100)+(S101*T101)+(S102*T102)+(S103*T103)+(S104*T104)+(S105*T105)+(S106*T106)+(S107*T107)</f>
        <v>0</v>
      </c>
      <c r="U97" s="665">
        <f t="shared" ref="U97:U107" si="29">S97*T97*(1+MGKZ)*(1+Gewinn)*(1+Sicherheit)</f>
        <v>0</v>
      </c>
      <c r="V97" s="643">
        <f t="shared" ref="V97:V107" si="30">R97*Fertigung</f>
        <v>0</v>
      </c>
      <c r="W97" s="50">
        <f t="shared" ref="W97:W107" si="31">L97*$E$6+M97*$M$6+N97*$M$7+O97*$M$8+P97*$E$7+Q97*$M$9+U97+V97</f>
        <v>0</v>
      </c>
      <c r="X97" s="442"/>
      <c r="Y97" s="442"/>
      <c r="Z97" s="442"/>
      <c r="AA97" s="442"/>
      <c r="AB97" s="442"/>
      <c r="AC97" s="442"/>
      <c r="AD97" s="442"/>
      <c r="AE97" s="442"/>
      <c r="AF97" s="442"/>
      <c r="AG97" s="442"/>
      <c r="AH97" s="442"/>
      <c r="AI97" s="442"/>
      <c r="AJ97" s="442"/>
      <c r="AK97" s="442"/>
      <c r="AL97" s="442"/>
      <c r="AM97" s="442"/>
      <c r="AN97" s="442"/>
      <c r="AO97" s="442"/>
      <c r="AP97" s="442"/>
      <c r="AQ97" s="442"/>
      <c r="AR97" s="442"/>
      <c r="AS97" s="442"/>
      <c r="AT97" s="442"/>
      <c r="AU97" s="442"/>
      <c r="AV97" s="442"/>
      <c r="AW97" s="442"/>
      <c r="AX97" s="442"/>
      <c r="AY97" s="442"/>
      <c r="AZ97" s="442"/>
    </row>
    <row r="98" spans="2:52" ht="20.100000000000001" hidden="1" customHeight="1" outlineLevel="1">
      <c r="B98" s="433"/>
      <c r="C98" s="1002"/>
      <c r="D98" s="1003"/>
      <c r="E98" s="1003"/>
      <c r="F98" s="1004"/>
      <c r="G98" s="1005"/>
      <c r="H98" s="1006"/>
      <c r="I98" s="1006"/>
      <c r="J98" s="1006"/>
      <c r="K98" s="1007"/>
      <c r="L98" s="715"/>
      <c r="M98" s="715"/>
      <c r="N98" s="715"/>
      <c r="O98" s="715"/>
      <c r="P98" s="715"/>
      <c r="Q98" s="715"/>
      <c r="R98" s="715"/>
      <c r="S98" s="716"/>
      <c r="T98" s="717"/>
      <c r="U98" s="720">
        <f t="shared" si="29"/>
        <v>0</v>
      </c>
      <c r="V98" s="721">
        <f t="shared" si="30"/>
        <v>0</v>
      </c>
      <c r="W98" s="722">
        <f t="shared" si="31"/>
        <v>0</v>
      </c>
      <c r="X98" s="442"/>
      <c r="Y98" s="442"/>
      <c r="Z98" s="442"/>
      <c r="AA98" s="442"/>
      <c r="AB98" s="442"/>
      <c r="AC98" s="442"/>
      <c r="AD98" s="442"/>
      <c r="AE98" s="442"/>
      <c r="AF98" s="442"/>
      <c r="AG98" s="442"/>
      <c r="AH98" s="442"/>
      <c r="AI98" s="442"/>
      <c r="AJ98" s="442"/>
      <c r="AK98" s="442"/>
      <c r="AL98" s="442"/>
      <c r="AM98" s="442"/>
      <c r="AN98" s="442"/>
      <c r="AO98" s="442"/>
      <c r="AP98" s="442"/>
      <c r="AQ98" s="442"/>
      <c r="AR98" s="442"/>
      <c r="AS98" s="442"/>
      <c r="AT98" s="442"/>
      <c r="AU98" s="442"/>
      <c r="AV98" s="442"/>
      <c r="AW98" s="442"/>
      <c r="AX98" s="442"/>
      <c r="AY98" s="442"/>
      <c r="AZ98" s="442"/>
    </row>
    <row r="99" spans="2:52" ht="20.100000000000001" hidden="1" customHeight="1" outlineLevel="1">
      <c r="B99" s="434"/>
      <c r="C99" s="1002"/>
      <c r="D99" s="1003"/>
      <c r="E99" s="1003"/>
      <c r="F99" s="1004"/>
      <c r="G99" s="1005"/>
      <c r="H99" s="1006"/>
      <c r="I99" s="1006"/>
      <c r="J99" s="1006"/>
      <c r="K99" s="1007"/>
      <c r="L99" s="715"/>
      <c r="M99" s="715"/>
      <c r="N99" s="715"/>
      <c r="O99" s="715"/>
      <c r="P99" s="715"/>
      <c r="Q99" s="715"/>
      <c r="R99" s="715"/>
      <c r="S99" s="716"/>
      <c r="T99" s="717"/>
      <c r="U99" s="720">
        <f t="shared" si="29"/>
        <v>0</v>
      </c>
      <c r="V99" s="721">
        <f t="shared" si="30"/>
        <v>0</v>
      </c>
      <c r="W99" s="722">
        <f t="shared" si="31"/>
        <v>0</v>
      </c>
      <c r="X99" s="442"/>
      <c r="Y99" s="442"/>
      <c r="Z99" s="442"/>
      <c r="AA99" s="442"/>
      <c r="AB99" s="442"/>
      <c r="AC99" s="442"/>
      <c r="AD99" s="442"/>
      <c r="AE99" s="442"/>
      <c r="AF99" s="442"/>
      <c r="AG99" s="442"/>
      <c r="AH99" s="442"/>
      <c r="AI99" s="442"/>
      <c r="AJ99" s="442"/>
      <c r="AK99" s="442"/>
      <c r="AL99" s="442"/>
      <c r="AM99" s="442"/>
      <c r="AN99" s="442"/>
      <c r="AO99" s="442"/>
      <c r="AP99" s="442"/>
      <c r="AQ99" s="442"/>
      <c r="AR99" s="442"/>
      <c r="AS99" s="442"/>
      <c r="AT99" s="442"/>
      <c r="AU99" s="442"/>
      <c r="AV99" s="442"/>
      <c r="AW99" s="442"/>
      <c r="AX99" s="442"/>
      <c r="AY99" s="442"/>
      <c r="AZ99" s="442"/>
    </row>
    <row r="100" spans="2:52" ht="20.100000000000001" hidden="1" customHeight="1" outlineLevel="1">
      <c r="B100" s="434"/>
      <c r="C100" s="1002"/>
      <c r="D100" s="1003"/>
      <c r="E100" s="1003"/>
      <c r="F100" s="1004"/>
      <c r="G100" s="1005"/>
      <c r="H100" s="1006"/>
      <c r="I100" s="1006"/>
      <c r="J100" s="1006"/>
      <c r="K100" s="1007"/>
      <c r="L100" s="715"/>
      <c r="M100" s="715"/>
      <c r="N100" s="715"/>
      <c r="O100" s="715"/>
      <c r="P100" s="715"/>
      <c r="Q100" s="715"/>
      <c r="R100" s="715"/>
      <c r="S100" s="716"/>
      <c r="T100" s="717"/>
      <c r="U100" s="720">
        <f t="shared" si="29"/>
        <v>0</v>
      </c>
      <c r="V100" s="721">
        <f t="shared" si="30"/>
        <v>0</v>
      </c>
      <c r="W100" s="722">
        <f t="shared" si="31"/>
        <v>0</v>
      </c>
      <c r="X100" s="442"/>
      <c r="Y100" s="442"/>
      <c r="Z100" s="442"/>
      <c r="AA100" s="442"/>
      <c r="AB100" s="442"/>
      <c r="AC100" s="442"/>
      <c r="AD100" s="442"/>
      <c r="AE100" s="442"/>
      <c r="AF100" s="442"/>
      <c r="AG100" s="442"/>
      <c r="AH100" s="442"/>
      <c r="AI100" s="442"/>
      <c r="AJ100" s="442"/>
      <c r="AK100" s="442"/>
      <c r="AL100" s="442"/>
      <c r="AM100" s="442"/>
      <c r="AN100" s="442"/>
      <c r="AO100" s="442"/>
      <c r="AP100" s="442"/>
      <c r="AQ100" s="442"/>
      <c r="AR100" s="442"/>
      <c r="AS100" s="442"/>
      <c r="AT100" s="442"/>
      <c r="AU100" s="442"/>
      <c r="AV100" s="442"/>
      <c r="AW100" s="442"/>
      <c r="AX100" s="442"/>
      <c r="AY100" s="442"/>
      <c r="AZ100" s="442"/>
    </row>
    <row r="101" spans="2:52" ht="20.100000000000001" hidden="1" customHeight="1" outlineLevel="1">
      <c r="B101" s="434"/>
      <c r="C101" s="1002"/>
      <c r="D101" s="1003"/>
      <c r="E101" s="1003"/>
      <c r="F101" s="1004"/>
      <c r="G101" s="1005"/>
      <c r="H101" s="1006"/>
      <c r="I101" s="1006"/>
      <c r="J101" s="1006"/>
      <c r="K101" s="1007"/>
      <c r="L101" s="715"/>
      <c r="M101" s="715"/>
      <c r="N101" s="715"/>
      <c r="O101" s="715"/>
      <c r="P101" s="715"/>
      <c r="Q101" s="715"/>
      <c r="R101" s="715"/>
      <c r="S101" s="716"/>
      <c r="T101" s="717"/>
      <c r="U101" s="720">
        <f t="shared" si="29"/>
        <v>0</v>
      </c>
      <c r="V101" s="721">
        <f t="shared" si="30"/>
        <v>0</v>
      </c>
      <c r="W101" s="722">
        <f t="shared" si="31"/>
        <v>0</v>
      </c>
      <c r="X101" s="442"/>
      <c r="Y101" s="442"/>
      <c r="Z101" s="442"/>
      <c r="AA101" s="442"/>
      <c r="AB101" s="442"/>
      <c r="AC101" s="442"/>
      <c r="AD101" s="442"/>
      <c r="AE101" s="442"/>
      <c r="AF101" s="442"/>
      <c r="AG101" s="442"/>
      <c r="AH101" s="442"/>
      <c r="AI101" s="442"/>
      <c r="AJ101" s="442"/>
      <c r="AK101" s="442"/>
      <c r="AL101" s="442"/>
      <c r="AM101" s="442"/>
      <c r="AN101" s="442"/>
      <c r="AO101" s="442"/>
      <c r="AP101" s="442"/>
      <c r="AQ101" s="442"/>
      <c r="AR101" s="442"/>
      <c r="AS101" s="442"/>
      <c r="AT101" s="442"/>
      <c r="AU101" s="442"/>
      <c r="AV101" s="442"/>
      <c r="AW101" s="442"/>
      <c r="AX101" s="442"/>
      <c r="AY101" s="442"/>
      <c r="AZ101" s="442"/>
    </row>
    <row r="102" spans="2:52" ht="20.100000000000001" hidden="1" customHeight="1" outlineLevel="1">
      <c r="B102" s="434"/>
      <c r="C102" s="1002"/>
      <c r="D102" s="1003"/>
      <c r="E102" s="1003"/>
      <c r="F102" s="1004"/>
      <c r="G102" s="1005"/>
      <c r="H102" s="1006"/>
      <c r="I102" s="1006"/>
      <c r="J102" s="1006"/>
      <c r="K102" s="1007"/>
      <c r="L102" s="715"/>
      <c r="M102" s="715"/>
      <c r="N102" s="715"/>
      <c r="O102" s="715"/>
      <c r="P102" s="715"/>
      <c r="Q102" s="715"/>
      <c r="R102" s="715"/>
      <c r="S102" s="716"/>
      <c r="T102" s="717"/>
      <c r="U102" s="720">
        <f t="shared" si="29"/>
        <v>0</v>
      </c>
      <c r="V102" s="721">
        <f t="shared" si="30"/>
        <v>0</v>
      </c>
      <c r="W102" s="722">
        <f t="shared" si="31"/>
        <v>0</v>
      </c>
      <c r="X102" s="442"/>
      <c r="Y102" s="442"/>
      <c r="Z102" s="442"/>
      <c r="AA102" s="442"/>
      <c r="AB102" s="442"/>
      <c r="AC102" s="442"/>
      <c r="AD102" s="442"/>
      <c r="AE102" s="442"/>
      <c r="AF102" s="442"/>
      <c r="AG102" s="442"/>
      <c r="AH102" s="442"/>
      <c r="AI102" s="442"/>
      <c r="AJ102" s="442"/>
      <c r="AK102" s="442"/>
      <c r="AL102" s="442"/>
      <c r="AM102" s="442"/>
      <c r="AN102" s="442"/>
      <c r="AO102" s="442"/>
      <c r="AP102" s="442"/>
      <c r="AQ102" s="442"/>
      <c r="AR102" s="442"/>
      <c r="AS102" s="442"/>
      <c r="AT102" s="442"/>
      <c r="AU102" s="442"/>
      <c r="AV102" s="442"/>
      <c r="AW102" s="442"/>
      <c r="AX102" s="442"/>
      <c r="AY102" s="442"/>
      <c r="AZ102" s="442"/>
    </row>
    <row r="103" spans="2:52" ht="20.100000000000001" hidden="1" customHeight="1" outlineLevel="1">
      <c r="B103" s="434"/>
      <c r="C103" s="1002"/>
      <c r="D103" s="1003"/>
      <c r="E103" s="1003"/>
      <c r="F103" s="1004"/>
      <c r="G103" s="1005"/>
      <c r="H103" s="1006"/>
      <c r="I103" s="1006"/>
      <c r="J103" s="1006"/>
      <c r="K103" s="1007"/>
      <c r="L103" s="715"/>
      <c r="M103" s="715"/>
      <c r="N103" s="715"/>
      <c r="O103" s="715"/>
      <c r="P103" s="715"/>
      <c r="Q103" s="715"/>
      <c r="R103" s="715"/>
      <c r="S103" s="716"/>
      <c r="T103" s="717"/>
      <c r="U103" s="720">
        <f t="shared" si="29"/>
        <v>0</v>
      </c>
      <c r="V103" s="721">
        <f t="shared" si="30"/>
        <v>0</v>
      </c>
      <c r="W103" s="722">
        <f t="shared" si="31"/>
        <v>0</v>
      </c>
      <c r="X103" s="442"/>
      <c r="Y103" s="442"/>
      <c r="Z103" s="442"/>
      <c r="AA103" s="442"/>
      <c r="AB103" s="442"/>
      <c r="AC103" s="442"/>
      <c r="AD103" s="442"/>
      <c r="AE103" s="442"/>
      <c r="AF103" s="442"/>
      <c r="AG103" s="442"/>
      <c r="AH103" s="442"/>
      <c r="AI103" s="442"/>
      <c r="AJ103" s="442"/>
      <c r="AK103" s="442"/>
      <c r="AL103" s="442"/>
      <c r="AM103" s="442"/>
      <c r="AN103" s="442"/>
      <c r="AO103" s="442"/>
      <c r="AP103" s="442"/>
      <c r="AQ103" s="442"/>
      <c r="AR103" s="442"/>
      <c r="AS103" s="442"/>
      <c r="AT103" s="442"/>
      <c r="AU103" s="442"/>
      <c r="AV103" s="442"/>
      <c r="AW103" s="442"/>
      <c r="AX103" s="442"/>
      <c r="AY103" s="442"/>
      <c r="AZ103" s="442"/>
    </row>
    <row r="104" spans="2:52" ht="20.100000000000001" hidden="1" customHeight="1" outlineLevel="1">
      <c r="B104" s="434"/>
      <c r="C104" s="1002"/>
      <c r="D104" s="1003"/>
      <c r="E104" s="1003"/>
      <c r="F104" s="1004"/>
      <c r="G104" s="1005"/>
      <c r="H104" s="1006"/>
      <c r="I104" s="1006"/>
      <c r="J104" s="1006"/>
      <c r="K104" s="1007"/>
      <c r="L104" s="715"/>
      <c r="M104" s="715"/>
      <c r="N104" s="715"/>
      <c r="O104" s="715"/>
      <c r="P104" s="715"/>
      <c r="Q104" s="715"/>
      <c r="R104" s="715"/>
      <c r="S104" s="716"/>
      <c r="T104" s="717"/>
      <c r="U104" s="720">
        <f t="shared" si="29"/>
        <v>0</v>
      </c>
      <c r="V104" s="721">
        <f t="shared" si="30"/>
        <v>0</v>
      </c>
      <c r="W104" s="722">
        <f t="shared" si="31"/>
        <v>0</v>
      </c>
      <c r="X104" s="442"/>
      <c r="Y104" s="442"/>
      <c r="Z104" s="442"/>
      <c r="AA104" s="442"/>
      <c r="AB104" s="442"/>
      <c r="AC104" s="442"/>
      <c r="AD104" s="442"/>
      <c r="AE104" s="442"/>
      <c r="AF104" s="442"/>
      <c r="AG104" s="442"/>
      <c r="AH104" s="442"/>
      <c r="AI104" s="442"/>
      <c r="AJ104" s="442"/>
      <c r="AK104" s="442"/>
      <c r="AL104" s="442"/>
      <c r="AM104" s="442"/>
      <c r="AN104" s="442"/>
      <c r="AO104" s="442"/>
      <c r="AP104" s="442"/>
      <c r="AQ104" s="442"/>
      <c r="AR104" s="442"/>
      <c r="AS104" s="442"/>
      <c r="AT104" s="442"/>
      <c r="AU104" s="442"/>
      <c r="AV104" s="442"/>
      <c r="AW104" s="442"/>
      <c r="AX104" s="442"/>
      <c r="AY104" s="442"/>
      <c r="AZ104" s="442"/>
    </row>
    <row r="105" spans="2:52" ht="20.100000000000001" hidden="1" customHeight="1" outlineLevel="1">
      <c r="B105" s="434"/>
      <c r="C105" s="1002"/>
      <c r="D105" s="1003"/>
      <c r="E105" s="1003"/>
      <c r="F105" s="1004"/>
      <c r="G105" s="1005"/>
      <c r="H105" s="1006"/>
      <c r="I105" s="1006"/>
      <c r="J105" s="1006"/>
      <c r="K105" s="1007"/>
      <c r="L105" s="715"/>
      <c r="M105" s="715"/>
      <c r="N105" s="715"/>
      <c r="O105" s="715"/>
      <c r="P105" s="715"/>
      <c r="Q105" s="715"/>
      <c r="R105" s="715"/>
      <c r="S105" s="716"/>
      <c r="T105" s="717"/>
      <c r="U105" s="720">
        <f t="shared" si="29"/>
        <v>0</v>
      </c>
      <c r="V105" s="721">
        <f t="shared" si="30"/>
        <v>0</v>
      </c>
      <c r="W105" s="722">
        <f t="shared" si="31"/>
        <v>0</v>
      </c>
      <c r="X105" s="442"/>
      <c r="Y105" s="442"/>
      <c r="Z105" s="442"/>
      <c r="AA105" s="442"/>
      <c r="AB105" s="442"/>
      <c r="AC105" s="442"/>
      <c r="AD105" s="442"/>
      <c r="AE105" s="442"/>
      <c r="AF105" s="442"/>
      <c r="AG105" s="442"/>
      <c r="AH105" s="442"/>
      <c r="AI105" s="442"/>
      <c r="AJ105" s="442"/>
      <c r="AK105" s="442"/>
      <c r="AL105" s="442"/>
      <c r="AM105" s="442"/>
      <c r="AN105" s="442"/>
      <c r="AO105" s="442"/>
      <c r="AP105" s="442"/>
      <c r="AQ105" s="442"/>
      <c r="AR105" s="442"/>
      <c r="AS105" s="442"/>
      <c r="AT105" s="442"/>
      <c r="AU105" s="442"/>
      <c r="AV105" s="442"/>
      <c r="AW105" s="442"/>
      <c r="AX105" s="442"/>
      <c r="AY105" s="442"/>
      <c r="AZ105" s="442"/>
    </row>
    <row r="106" spans="2:52" ht="20.100000000000001" hidden="1" customHeight="1" outlineLevel="1">
      <c r="B106" s="434"/>
      <c r="C106" s="1002"/>
      <c r="D106" s="1003"/>
      <c r="E106" s="1003"/>
      <c r="F106" s="1004"/>
      <c r="G106" s="1005"/>
      <c r="H106" s="1006"/>
      <c r="I106" s="1006"/>
      <c r="J106" s="1006"/>
      <c r="K106" s="1007"/>
      <c r="L106" s="715"/>
      <c r="M106" s="715"/>
      <c r="N106" s="715"/>
      <c r="O106" s="715"/>
      <c r="P106" s="715"/>
      <c r="Q106" s="715"/>
      <c r="R106" s="715"/>
      <c r="S106" s="716"/>
      <c r="T106" s="717"/>
      <c r="U106" s="720">
        <f t="shared" si="29"/>
        <v>0</v>
      </c>
      <c r="V106" s="721">
        <f t="shared" si="30"/>
        <v>0</v>
      </c>
      <c r="W106" s="722">
        <f t="shared" si="31"/>
        <v>0</v>
      </c>
      <c r="X106" s="442"/>
      <c r="Y106" s="442"/>
      <c r="Z106" s="442"/>
      <c r="AA106" s="442"/>
      <c r="AB106" s="442"/>
      <c r="AC106" s="442"/>
      <c r="AD106" s="442"/>
      <c r="AE106" s="442"/>
      <c r="AF106" s="442"/>
      <c r="AG106" s="442"/>
      <c r="AH106" s="442"/>
      <c r="AI106" s="442"/>
      <c r="AJ106" s="442"/>
      <c r="AK106" s="442"/>
      <c r="AL106" s="442"/>
      <c r="AM106" s="442"/>
      <c r="AN106" s="442"/>
      <c r="AO106" s="442"/>
      <c r="AP106" s="442"/>
      <c r="AQ106" s="442"/>
      <c r="AR106" s="442"/>
      <c r="AS106" s="442"/>
      <c r="AT106" s="442"/>
      <c r="AU106" s="442"/>
      <c r="AV106" s="442"/>
      <c r="AW106" s="442"/>
      <c r="AX106" s="442"/>
      <c r="AY106" s="442"/>
      <c r="AZ106" s="442"/>
    </row>
    <row r="107" spans="2:52" ht="20.100000000000001" hidden="1" customHeight="1" outlineLevel="1">
      <c r="B107" s="434"/>
      <c r="C107" s="1002"/>
      <c r="D107" s="1003"/>
      <c r="E107" s="1003"/>
      <c r="F107" s="1004"/>
      <c r="G107" s="1005"/>
      <c r="H107" s="1006"/>
      <c r="I107" s="1006"/>
      <c r="J107" s="1006"/>
      <c r="K107" s="1007"/>
      <c r="L107" s="715"/>
      <c r="M107" s="715"/>
      <c r="N107" s="715"/>
      <c r="O107" s="715"/>
      <c r="P107" s="715"/>
      <c r="Q107" s="715"/>
      <c r="R107" s="715"/>
      <c r="S107" s="716"/>
      <c r="T107" s="717"/>
      <c r="U107" s="720">
        <f t="shared" si="29"/>
        <v>0</v>
      </c>
      <c r="V107" s="721">
        <f t="shared" si="30"/>
        <v>0</v>
      </c>
      <c r="W107" s="722">
        <f t="shared" si="31"/>
        <v>0</v>
      </c>
      <c r="X107" s="442"/>
      <c r="Y107" s="442"/>
      <c r="Z107" s="442"/>
      <c r="AA107" s="442"/>
      <c r="AB107" s="442"/>
      <c r="AC107" s="442"/>
      <c r="AD107" s="442"/>
      <c r="AE107" s="442"/>
      <c r="AF107" s="442"/>
      <c r="AG107" s="442"/>
      <c r="AH107" s="442"/>
      <c r="AI107" s="442"/>
      <c r="AJ107" s="442"/>
      <c r="AK107" s="442"/>
      <c r="AL107" s="442"/>
      <c r="AM107" s="442"/>
      <c r="AN107" s="442"/>
      <c r="AO107" s="442"/>
      <c r="AP107" s="442"/>
      <c r="AQ107" s="442"/>
      <c r="AR107" s="442"/>
      <c r="AS107" s="442"/>
      <c r="AT107" s="442"/>
      <c r="AU107" s="442"/>
      <c r="AV107" s="442"/>
      <c r="AW107" s="442"/>
      <c r="AX107" s="442"/>
      <c r="AY107" s="442"/>
      <c r="AZ107" s="442"/>
    </row>
    <row r="108" spans="2:52" s="19" customFormat="1" ht="9.9499999999999993" hidden="1" customHeight="1" outlineLevel="1">
      <c r="B108" s="435"/>
      <c r="C108" s="437"/>
      <c r="D108" s="437"/>
      <c r="E108" s="437"/>
      <c r="F108" s="437"/>
      <c r="G108" s="666"/>
      <c r="H108" s="666"/>
      <c r="I108" s="666"/>
      <c r="J108" s="666"/>
      <c r="K108" s="666"/>
      <c r="L108" s="438"/>
      <c r="M108" s="438"/>
      <c r="N108" s="438"/>
      <c r="O108" s="438"/>
      <c r="P108" s="438"/>
      <c r="Q108" s="438"/>
      <c r="R108" s="438"/>
      <c r="S108" s="438"/>
      <c r="T108" s="439"/>
      <c r="U108" s="439"/>
      <c r="V108" s="439"/>
      <c r="W108" s="667"/>
      <c r="X108" s="668"/>
      <c r="Y108" s="668"/>
      <c r="Z108" s="668"/>
      <c r="AA108" s="668"/>
      <c r="AB108" s="668"/>
      <c r="AC108" s="668"/>
      <c r="AD108" s="668"/>
      <c r="AE108" s="668"/>
      <c r="AF108" s="668"/>
      <c r="AG108" s="668"/>
      <c r="AH108" s="668"/>
      <c r="AI108" s="668"/>
      <c r="AJ108" s="668"/>
      <c r="AK108" s="668"/>
      <c r="AL108" s="668"/>
      <c r="AM108" s="668"/>
      <c r="AN108" s="668"/>
      <c r="AO108" s="668"/>
      <c r="AP108" s="668"/>
      <c r="AQ108" s="668"/>
      <c r="AR108" s="668"/>
      <c r="AS108" s="668"/>
      <c r="AT108" s="668"/>
      <c r="AU108" s="668"/>
      <c r="AV108" s="668"/>
      <c r="AW108" s="668"/>
      <c r="AX108" s="668"/>
      <c r="AY108" s="668"/>
      <c r="AZ108" s="668"/>
    </row>
    <row r="109" spans="2:52" ht="20.100000000000001" customHeight="1" collapsed="1">
      <c r="B109" s="714">
        <f>B97+1</f>
        <v>9</v>
      </c>
      <c r="C109" s="1013"/>
      <c r="D109" s="1014"/>
      <c r="E109" s="1014"/>
      <c r="F109" s="1015"/>
      <c r="G109" s="1016"/>
      <c r="H109" s="1017"/>
      <c r="I109" s="1017"/>
      <c r="J109" s="1017"/>
      <c r="K109" s="1018"/>
      <c r="L109" s="701">
        <f t="shared" ref="L109:R109" si="32">SUM(L110:L119)</f>
        <v>0</v>
      </c>
      <c r="M109" s="702">
        <f t="shared" si="32"/>
        <v>0</v>
      </c>
      <c r="N109" s="703">
        <f t="shared" si="32"/>
        <v>0</v>
      </c>
      <c r="O109" s="703">
        <f t="shared" si="32"/>
        <v>0</v>
      </c>
      <c r="P109" s="702">
        <f t="shared" si="32"/>
        <v>0</v>
      </c>
      <c r="Q109" s="704">
        <f t="shared" si="32"/>
        <v>0</v>
      </c>
      <c r="R109" s="701">
        <f t="shared" si="32"/>
        <v>0</v>
      </c>
      <c r="S109" s="705">
        <v>1</v>
      </c>
      <c r="T109" s="706">
        <f>(S110*T110)+(S111*T111)+(S112*T112)+(S113*T113)+(S114*T114)+(S115*T115)+(S116*T116)+(S117*T117)+(S118*T118)+(S119*T119)</f>
        <v>0</v>
      </c>
      <c r="U109" s="665">
        <f t="shared" ref="U109:U119" si="33">S109*T109*(1+MGKZ)*(1+Gewinn)*(1+Sicherheit)</f>
        <v>0</v>
      </c>
      <c r="V109" s="643">
        <f t="shared" ref="V109:V119" si="34">R109*Fertigung</f>
        <v>0</v>
      </c>
      <c r="W109" s="50">
        <f t="shared" ref="W109:W119" si="35">L109*$E$6+M109*$M$6+N109*$M$7+O109*$M$8+P109*$E$7+Q109*$M$9+U109+V109</f>
        <v>0</v>
      </c>
      <c r="X109" s="442"/>
      <c r="Y109" s="442"/>
      <c r="Z109" s="442"/>
      <c r="AA109" s="442"/>
      <c r="AB109" s="442"/>
      <c r="AC109" s="442"/>
      <c r="AD109" s="442"/>
      <c r="AE109" s="442"/>
      <c r="AF109" s="442"/>
      <c r="AG109" s="442"/>
      <c r="AH109" s="442"/>
      <c r="AI109" s="442"/>
      <c r="AJ109" s="442"/>
      <c r="AK109" s="442"/>
      <c r="AL109" s="442"/>
      <c r="AM109" s="442"/>
      <c r="AN109" s="442"/>
      <c r="AO109" s="442"/>
      <c r="AP109" s="442"/>
      <c r="AQ109" s="442"/>
      <c r="AR109" s="442"/>
      <c r="AS109" s="442"/>
      <c r="AT109" s="442"/>
      <c r="AU109" s="442"/>
      <c r="AV109" s="442"/>
      <c r="AW109" s="442"/>
      <c r="AX109" s="442"/>
      <c r="AY109" s="442"/>
      <c r="AZ109" s="442"/>
    </row>
    <row r="110" spans="2:52" ht="20.100000000000001" hidden="1" customHeight="1" outlineLevel="1">
      <c r="B110" s="433"/>
      <c r="C110" s="1002"/>
      <c r="D110" s="1003"/>
      <c r="E110" s="1003"/>
      <c r="F110" s="1004"/>
      <c r="G110" s="1005"/>
      <c r="H110" s="1006"/>
      <c r="I110" s="1006"/>
      <c r="J110" s="1006"/>
      <c r="K110" s="1007"/>
      <c r="L110" s="715"/>
      <c r="M110" s="715"/>
      <c r="N110" s="715"/>
      <c r="O110" s="715"/>
      <c r="P110" s="715"/>
      <c r="Q110" s="715"/>
      <c r="R110" s="715"/>
      <c r="S110" s="716"/>
      <c r="T110" s="717"/>
      <c r="U110" s="720">
        <f t="shared" si="33"/>
        <v>0</v>
      </c>
      <c r="V110" s="721">
        <f t="shared" si="34"/>
        <v>0</v>
      </c>
      <c r="W110" s="722">
        <f t="shared" si="35"/>
        <v>0</v>
      </c>
      <c r="X110" s="442"/>
      <c r="Y110" s="442"/>
      <c r="Z110" s="442"/>
      <c r="AA110" s="442"/>
      <c r="AB110" s="442"/>
      <c r="AC110" s="442"/>
      <c r="AD110" s="442"/>
      <c r="AE110" s="442"/>
      <c r="AF110" s="442"/>
      <c r="AG110" s="442"/>
      <c r="AH110" s="442"/>
      <c r="AI110" s="442"/>
      <c r="AJ110" s="442"/>
      <c r="AK110" s="442"/>
      <c r="AL110" s="442"/>
      <c r="AM110" s="442"/>
      <c r="AN110" s="442"/>
      <c r="AO110" s="442"/>
      <c r="AP110" s="442"/>
      <c r="AQ110" s="442"/>
      <c r="AR110" s="442"/>
      <c r="AS110" s="442"/>
      <c r="AT110" s="442"/>
      <c r="AU110" s="442"/>
      <c r="AV110" s="442"/>
      <c r="AW110" s="442"/>
      <c r="AX110" s="442"/>
      <c r="AY110" s="442"/>
      <c r="AZ110" s="442"/>
    </row>
    <row r="111" spans="2:52" ht="20.100000000000001" hidden="1" customHeight="1" outlineLevel="1">
      <c r="B111" s="434"/>
      <c r="C111" s="1002"/>
      <c r="D111" s="1003"/>
      <c r="E111" s="1003"/>
      <c r="F111" s="1004"/>
      <c r="G111" s="1005"/>
      <c r="H111" s="1006"/>
      <c r="I111" s="1006"/>
      <c r="J111" s="1006"/>
      <c r="K111" s="1007"/>
      <c r="L111" s="715"/>
      <c r="M111" s="715"/>
      <c r="N111" s="715"/>
      <c r="O111" s="715"/>
      <c r="P111" s="715"/>
      <c r="Q111" s="715"/>
      <c r="R111" s="715"/>
      <c r="S111" s="716"/>
      <c r="T111" s="717"/>
      <c r="U111" s="720">
        <f t="shared" si="33"/>
        <v>0</v>
      </c>
      <c r="V111" s="721">
        <f t="shared" si="34"/>
        <v>0</v>
      </c>
      <c r="W111" s="722">
        <f t="shared" si="35"/>
        <v>0</v>
      </c>
      <c r="X111" s="442"/>
      <c r="Y111" s="442"/>
      <c r="Z111" s="442"/>
      <c r="AA111" s="442"/>
      <c r="AB111" s="442"/>
      <c r="AC111" s="442"/>
      <c r="AD111" s="442"/>
      <c r="AE111" s="442"/>
      <c r="AF111" s="442"/>
      <c r="AG111" s="442"/>
      <c r="AH111" s="442"/>
      <c r="AI111" s="442"/>
      <c r="AJ111" s="442"/>
      <c r="AK111" s="442"/>
      <c r="AL111" s="442"/>
      <c r="AM111" s="442"/>
      <c r="AN111" s="442"/>
      <c r="AO111" s="442"/>
      <c r="AP111" s="442"/>
      <c r="AQ111" s="442"/>
      <c r="AR111" s="442"/>
      <c r="AS111" s="442"/>
      <c r="AT111" s="442"/>
      <c r="AU111" s="442"/>
      <c r="AV111" s="442"/>
      <c r="AW111" s="442"/>
      <c r="AX111" s="442"/>
      <c r="AY111" s="442"/>
      <c r="AZ111" s="442"/>
    </row>
    <row r="112" spans="2:52" ht="20.100000000000001" hidden="1" customHeight="1" outlineLevel="1">
      <c r="B112" s="434"/>
      <c r="C112" s="1002"/>
      <c r="D112" s="1003"/>
      <c r="E112" s="1003"/>
      <c r="F112" s="1004"/>
      <c r="G112" s="1005"/>
      <c r="H112" s="1006"/>
      <c r="I112" s="1006"/>
      <c r="J112" s="1006"/>
      <c r="K112" s="1007"/>
      <c r="L112" s="715"/>
      <c r="M112" s="715"/>
      <c r="N112" s="715"/>
      <c r="O112" s="715"/>
      <c r="P112" s="715"/>
      <c r="Q112" s="715"/>
      <c r="R112" s="715"/>
      <c r="S112" s="716"/>
      <c r="T112" s="717"/>
      <c r="U112" s="720">
        <f t="shared" si="33"/>
        <v>0</v>
      </c>
      <c r="V112" s="721">
        <f t="shared" si="34"/>
        <v>0</v>
      </c>
      <c r="W112" s="722">
        <f t="shared" si="35"/>
        <v>0</v>
      </c>
      <c r="X112" s="442"/>
      <c r="Y112" s="442"/>
      <c r="Z112" s="442"/>
      <c r="AA112" s="442"/>
      <c r="AB112" s="442"/>
      <c r="AC112" s="442"/>
      <c r="AD112" s="442"/>
      <c r="AE112" s="442"/>
      <c r="AF112" s="442"/>
      <c r="AG112" s="442"/>
      <c r="AH112" s="442"/>
      <c r="AI112" s="442"/>
      <c r="AJ112" s="442"/>
      <c r="AK112" s="442"/>
      <c r="AL112" s="442"/>
      <c r="AM112" s="442"/>
      <c r="AN112" s="442"/>
      <c r="AO112" s="442"/>
      <c r="AP112" s="442"/>
      <c r="AQ112" s="442"/>
      <c r="AR112" s="442"/>
      <c r="AS112" s="442"/>
      <c r="AT112" s="442"/>
      <c r="AU112" s="442"/>
      <c r="AV112" s="442"/>
      <c r="AW112" s="442"/>
      <c r="AX112" s="442"/>
      <c r="AY112" s="442"/>
      <c r="AZ112" s="442"/>
    </row>
    <row r="113" spans="2:52" ht="20.100000000000001" hidden="1" customHeight="1" outlineLevel="1">
      <c r="B113" s="434"/>
      <c r="C113" s="1002"/>
      <c r="D113" s="1003"/>
      <c r="E113" s="1003"/>
      <c r="F113" s="1004"/>
      <c r="G113" s="1005"/>
      <c r="H113" s="1006"/>
      <c r="I113" s="1006"/>
      <c r="J113" s="1006"/>
      <c r="K113" s="1007"/>
      <c r="L113" s="715"/>
      <c r="M113" s="715"/>
      <c r="N113" s="715"/>
      <c r="O113" s="715"/>
      <c r="P113" s="715"/>
      <c r="Q113" s="715"/>
      <c r="R113" s="715"/>
      <c r="S113" s="716"/>
      <c r="T113" s="717"/>
      <c r="U113" s="720">
        <f t="shared" si="33"/>
        <v>0</v>
      </c>
      <c r="V113" s="721">
        <f t="shared" si="34"/>
        <v>0</v>
      </c>
      <c r="W113" s="722">
        <f t="shared" si="35"/>
        <v>0</v>
      </c>
      <c r="X113" s="442"/>
      <c r="Y113" s="442"/>
      <c r="Z113" s="442"/>
      <c r="AA113" s="442"/>
      <c r="AB113" s="442"/>
      <c r="AC113" s="442"/>
      <c r="AD113" s="442"/>
      <c r="AE113" s="442"/>
      <c r="AF113" s="442"/>
      <c r="AG113" s="442"/>
      <c r="AH113" s="442"/>
      <c r="AI113" s="442"/>
      <c r="AJ113" s="442"/>
      <c r="AK113" s="442"/>
      <c r="AL113" s="442"/>
      <c r="AM113" s="442"/>
      <c r="AN113" s="442"/>
      <c r="AO113" s="442"/>
      <c r="AP113" s="442"/>
      <c r="AQ113" s="442"/>
      <c r="AR113" s="442"/>
      <c r="AS113" s="442"/>
      <c r="AT113" s="442"/>
      <c r="AU113" s="442"/>
      <c r="AV113" s="442"/>
      <c r="AW113" s="442"/>
      <c r="AX113" s="442"/>
      <c r="AY113" s="442"/>
      <c r="AZ113" s="442"/>
    </row>
    <row r="114" spans="2:52" ht="20.100000000000001" hidden="1" customHeight="1" outlineLevel="1">
      <c r="B114" s="434"/>
      <c r="C114" s="1002"/>
      <c r="D114" s="1003"/>
      <c r="E114" s="1003"/>
      <c r="F114" s="1004"/>
      <c r="G114" s="1005"/>
      <c r="H114" s="1006"/>
      <c r="I114" s="1006"/>
      <c r="J114" s="1006"/>
      <c r="K114" s="1007"/>
      <c r="L114" s="715"/>
      <c r="M114" s="715"/>
      <c r="N114" s="715"/>
      <c r="O114" s="715"/>
      <c r="P114" s="715"/>
      <c r="Q114" s="715"/>
      <c r="R114" s="715"/>
      <c r="S114" s="716"/>
      <c r="T114" s="717"/>
      <c r="U114" s="720">
        <f t="shared" si="33"/>
        <v>0</v>
      </c>
      <c r="V114" s="721">
        <f t="shared" si="34"/>
        <v>0</v>
      </c>
      <c r="W114" s="722">
        <f t="shared" si="35"/>
        <v>0</v>
      </c>
      <c r="X114" s="442"/>
      <c r="Y114" s="442"/>
      <c r="Z114" s="442"/>
      <c r="AA114" s="442"/>
      <c r="AB114" s="442"/>
      <c r="AC114" s="442"/>
      <c r="AD114" s="442"/>
      <c r="AE114" s="442"/>
      <c r="AF114" s="442"/>
      <c r="AG114" s="442"/>
      <c r="AH114" s="442"/>
      <c r="AI114" s="442"/>
      <c r="AJ114" s="442"/>
      <c r="AK114" s="442"/>
      <c r="AL114" s="442"/>
      <c r="AM114" s="442"/>
      <c r="AN114" s="442"/>
      <c r="AO114" s="442"/>
      <c r="AP114" s="442"/>
      <c r="AQ114" s="442"/>
      <c r="AR114" s="442"/>
      <c r="AS114" s="442"/>
      <c r="AT114" s="442"/>
      <c r="AU114" s="442"/>
      <c r="AV114" s="442"/>
      <c r="AW114" s="442"/>
      <c r="AX114" s="442"/>
      <c r="AY114" s="442"/>
      <c r="AZ114" s="442"/>
    </row>
    <row r="115" spans="2:52" ht="20.100000000000001" hidden="1" customHeight="1" outlineLevel="1">
      <c r="B115" s="434"/>
      <c r="C115" s="1002"/>
      <c r="D115" s="1003"/>
      <c r="E115" s="1003"/>
      <c r="F115" s="1004"/>
      <c r="G115" s="1005"/>
      <c r="H115" s="1006"/>
      <c r="I115" s="1006"/>
      <c r="J115" s="1006"/>
      <c r="K115" s="1007"/>
      <c r="L115" s="715"/>
      <c r="M115" s="715"/>
      <c r="N115" s="715"/>
      <c r="O115" s="715"/>
      <c r="P115" s="715"/>
      <c r="Q115" s="715"/>
      <c r="R115" s="715"/>
      <c r="S115" s="716"/>
      <c r="T115" s="717"/>
      <c r="U115" s="720">
        <f t="shared" si="33"/>
        <v>0</v>
      </c>
      <c r="V115" s="721">
        <f t="shared" si="34"/>
        <v>0</v>
      </c>
      <c r="W115" s="722">
        <f t="shared" si="35"/>
        <v>0</v>
      </c>
      <c r="X115" s="442"/>
      <c r="Y115" s="442"/>
      <c r="Z115" s="442"/>
      <c r="AA115" s="442"/>
      <c r="AB115" s="442"/>
      <c r="AC115" s="442"/>
      <c r="AD115" s="442"/>
      <c r="AE115" s="442"/>
      <c r="AF115" s="442"/>
      <c r="AG115" s="442"/>
      <c r="AH115" s="442"/>
      <c r="AI115" s="442"/>
      <c r="AJ115" s="442"/>
      <c r="AK115" s="442"/>
      <c r="AL115" s="442"/>
      <c r="AM115" s="442"/>
      <c r="AN115" s="442"/>
      <c r="AO115" s="442"/>
      <c r="AP115" s="442"/>
      <c r="AQ115" s="442"/>
      <c r="AR115" s="442"/>
      <c r="AS115" s="442"/>
      <c r="AT115" s="442"/>
      <c r="AU115" s="442"/>
      <c r="AV115" s="442"/>
      <c r="AW115" s="442"/>
      <c r="AX115" s="442"/>
      <c r="AY115" s="442"/>
      <c r="AZ115" s="442"/>
    </row>
    <row r="116" spans="2:52" ht="20.100000000000001" hidden="1" customHeight="1" outlineLevel="1">
      <c r="B116" s="434"/>
      <c r="C116" s="1002"/>
      <c r="D116" s="1003"/>
      <c r="E116" s="1003"/>
      <c r="F116" s="1004"/>
      <c r="G116" s="1005"/>
      <c r="H116" s="1006"/>
      <c r="I116" s="1006"/>
      <c r="J116" s="1006"/>
      <c r="K116" s="1007"/>
      <c r="L116" s="715"/>
      <c r="M116" s="715"/>
      <c r="N116" s="715"/>
      <c r="O116" s="715"/>
      <c r="P116" s="715"/>
      <c r="Q116" s="715"/>
      <c r="R116" s="715"/>
      <c r="S116" s="716"/>
      <c r="T116" s="717"/>
      <c r="U116" s="720">
        <f t="shared" si="33"/>
        <v>0</v>
      </c>
      <c r="V116" s="721">
        <f t="shared" si="34"/>
        <v>0</v>
      </c>
      <c r="W116" s="722">
        <f t="shared" si="35"/>
        <v>0</v>
      </c>
      <c r="X116" s="442"/>
      <c r="Y116" s="442"/>
      <c r="Z116" s="442"/>
      <c r="AA116" s="442"/>
      <c r="AB116" s="442"/>
      <c r="AC116" s="442"/>
      <c r="AD116" s="442"/>
      <c r="AE116" s="442"/>
      <c r="AF116" s="442"/>
      <c r="AG116" s="442"/>
      <c r="AH116" s="442"/>
      <c r="AI116" s="442"/>
      <c r="AJ116" s="442"/>
      <c r="AK116" s="442"/>
      <c r="AL116" s="442"/>
      <c r="AM116" s="442"/>
      <c r="AN116" s="442"/>
      <c r="AO116" s="442"/>
      <c r="AP116" s="442"/>
      <c r="AQ116" s="442"/>
      <c r="AR116" s="442"/>
      <c r="AS116" s="442"/>
      <c r="AT116" s="442"/>
      <c r="AU116" s="442"/>
      <c r="AV116" s="442"/>
      <c r="AW116" s="442"/>
      <c r="AX116" s="442"/>
      <c r="AY116" s="442"/>
      <c r="AZ116" s="442"/>
    </row>
    <row r="117" spans="2:52" ht="20.100000000000001" hidden="1" customHeight="1" outlineLevel="1">
      <c r="B117" s="434"/>
      <c r="C117" s="1002"/>
      <c r="D117" s="1003"/>
      <c r="E117" s="1003"/>
      <c r="F117" s="1004"/>
      <c r="G117" s="1005"/>
      <c r="H117" s="1006"/>
      <c r="I117" s="1006"/>
      <c r="J117" s="1006"/>
      <c r="K117" s="1007"/>
      <c r="L117" s="715"/>
      <c r="M117" s="715"/>
      <c r="N117" s="715"/>
      <c r="O117" s="715"/>
      <c r="P117" s="715"/>
      <c r="Q117" s="715"/>
      <c r="R117" s="715"/>
      <c r="S117" s="716"/>
      <c r="T117" s="717"/>
      <c r="U117" s="720">
        <f t="shared" si="33"/>
        <v>0</v>
      </c>
      <c r="V117" s="721">
        <f t="shared" si="34"/>
        <v>0</v>
      </c>
      <c r="W117" s="722">
        <f t="shared" si="35"/>
        <v>0</v>
      </c>
      <c r="X117" s="442"/>
      <c r="Y117" s="442"/>
      <c r="Z117" s="442"/>
      <c r="AA117" s="442"/>
      <c r="AB117" s="442"/>
      <c r="AC117" s="442"/>
      <c r="AD117" s="442"/>
      <c r="AE117" s="442"/>
      <c r="AF117" s="442"/>
      <c r="AG117" s="442"/>
      <c r="AH117" s="442"/>
      <c r="AI117" s="442"/>
      <c r="AJ117" s="442"/>
      <c r="AK117" s="442"/>
      <c r="AL117" s="442"/>
      <c r="AM117" s="442"/>
      <c r="AN117" s="442"/>
      <c r="AO117" s="442"/>
      <c r="AP117" s="442"/>
      <c r="AQ117" s="442"/>
      <c r="AR117" s="442"/>
      <c r="AS117" s="442"/>
      <c r="AT117" s="442"/>
      <c r="AU117" s="442"/>
      <c r="AV117" s="442"/>
      <c r="AW117" s="442"/>
      <c r="AX117" s="442"/>
      <c r="AY117" s="442"/>
      <c r="AZ117" s="442"/>
    </row>
    <row r="118" spans="2:52" ht="20.100000000000001" hidden="1" customHeight="1" outlineLevel="1">
      <c r="B118" s="434"/>
      <c r="C118" s="1002"/>
      <c r="D118" s="1003"/>
      <c r="E118" s="1003"/>
      <c r="F118" s="1004"/>
      <c r="G118" s="1005"/>
      <c r="H118" s="1006"/>
      <c r="I118" s="1006"/>
      <c r="J118" s="1006"/>
      <c r="K118" s="1007"/>
      <c r="L118" s="715"/>
      <c r="M118" s="715"/>
      <c r="N118" s="715"/>
      <c r="O118" s="715"/>
      <c r="P118" s="715"/>
      <c r="Q118" s="715"/>
      <c r="R118" s="715"/>
      <c r="S118" s="716"/>
      <c r="T118" s="717"/>
      <c r="U118" s="720">
        <f t="shared" si="33"/>
        <v>0</v>
      </c>
      <c r="V118" s="721">
        <f t="shared" si="34"/>
        <v>0</v>
      </c>
      <c r="W118" s="722">
        <f t="shared" si="35"/>
        <v>0</v>
      </c>
      <c r="X118" s="442"/>
      <c r="Y118" s="442"/>
      <c r="Z118" s="442"/>
      <c r="AA118" s="442"/>
      <c r="AB118" s="442"/>
      <c r="AC118" s="442"/>
      <c r="AD118" s="442"/>
      <c r="AE118" s="442"/>
      <c r="AF118" s="442"/>
      <c r="AG118" s="442"/>
      <c r="AH118" s="442"/>
      <c r="AI118" s="442"/>
      <c r="AJ118" s="442"/>
      <c r="AK118" s="442"/>
      <c r="AL118" s="442"/>
      <c r="AM118" s="442"/>
      <c r="AN118" s="442"/>
      <c r="AO118" s="442"/>
      <c r="AP118" s="442"/>
      <c r="AQ118" s="442"/>
      <c r="AR118" s="442"/>
      <c r="AS118" s="442"/>
      <c r="AT118" s="442"/>
      <c r="AU118" s="442"/>
      <c r="AV118" s="442"/>
      <c r="AW118" s="442"/>
      <c r="AX118" s="442"/>
      <c r="AY118" s="442"/>
      <c r="AZ118" s="442"/>
    </row>
    <row r="119" spans="2:52" ht="20.100000000000001" hidden="1" customHeight="1" outlineLevel="1">
      <c r="B119" s="434"/>
      <c r="C119" s="1002"/>
      <c r="D119" s="1003"/>
      <c r="E119" s="1003"/>
      <c r="F119" s="1004"/>
      <c r="G119" s="1005"/>
      <c r="H119" s="1006"/>
      <c r="I119" s="1006"/>
      <c r="J119" s="1006"/>
      <c r="K119" s="1007"/>
      <c r="L119" s="715"/>
      <c r="M119" s="715"/>
      <c r="N119" s="715"/>
      <c r="O119" s="715"/>
      <c r="P119" s="715"/>
      <c r="Q119" s="715"/>
      <c r="R119" s="715"/>
      <c r="S119" s="716"/>
      <c r="T119" s="717"/>
      <c r="U119" s="720">
        <f t="shared" si="33"/>
        <v>0</v>
      </c>
      <c r="V119" s="721">
        <f t="shared" si="34"/>
        <v>0</v>
      </c>
      <c r="W119" s="722">
        <f t="shared" si="35"/>
        <v>0</v>
      </c>
      <c r="X119" s="442"/>
      <c r="Y119" s="442"/>
      <c r="Z119" s="442"/>
      <c r="AA119" s="442"/>
      <c r="AB119" s="442"/>
      <c r="AC119" s="442"/>
      <c r="AD119" s="442"/>
      <c r="AE119" s="442"/>
      <c r="AF119" s="442"/>
      <c r="AG119" s="442"/>
      <c r="AH119" s="442"/>
      <c r="AI119" s="442"/>
      <c r="AJ119" s="442"/>
      <c r="AK119" s="442"/>
      <c r="AL119" s="442"/>
      <c r="AM119" s="442"/>
      <c r="AN119" s="442"/>
      <c r="AO119" s="442"/>
      <c r="AP119" s="442"/>
      <c r="AQ119" s="442"/>
      <c r="AR119" s="442"/>
      <c r="AS119" s="442"/>
      <c r="AT119" s="442"/>
      <c r="AU119" s="442"/>
      <c r="AV119" s="442"/>
      <c r="AW119" s="442"/>
      <c r="AX119" s="442"/>
      <c r="AY119" s="442"/>
      <c r="AZ119" s="442"/>
    </row>
    <row r="120" spans="2:52" s="19" customFormat="1" ht="9.9499999999999993" hidden="1" customHeight="1" outlineLevel="1">
      <c r="B120" s="435"/>
      <c r="C120" s="437"/>
      <c r="D120" s="437"/>
      <c r="E120" s="437"/>
      <c r="F120" s="437"/>
      <c r="G120" s="666"/>
      <c r="H120" s="666"/>
      <c r="I120" s="666"/>
      <c r="J120" s="666"/>
      <c r="K120" s="666"/>
      <c r="L120" s="438"/>
      <c r="M120" s="438"/>
      <c r="N120" s="438"/>
      <c r="O120" s="438"/>
      <c r="P120" s="438"/>
      <c r="Q120" s="438"/>
      <c r="R120" s="438"/>
      <c r="S120" s="438"/>
      <c r="T120" s="439"/>
      <c r="U120" s="439"/>
      <c r="V120" s="439"/>
      <c r="W120" s="667"/>
      <c r="X120" s="668"/>
      <c r="Y120" s="668"/>
      <c r="Z120" s="668"/>
      <c r="AA120" s="668"/>
      <c r="AB120" s="668"/>
      <c r="AC120" s="668"/>
      <c r="AD120" s="668"/>
      <c r="AE120" s="668"/>
      <c r="AF120" s="668"/>
      <c r="AG120" s="668"/>
      <c r="AH120" s="668"/>
      <c r="AI120" s="668"/>
      <c r="AJ120" s="668"/>
      <c r="AK120" s="668"/>
      <c r="AL120" s="668"/>
      <c r="AM120" s="668"/>
      <c r="AN120" s="668"/>
      <c r="AO120" s="668"/>
      <c r="AP120" s="668"/>
      <c r="AQ120" s="668"/>
      <c r="AR120" s="668"/>
      <c r="AS120" s="668"/>
      <c r="AT120" s="668"/>
      <c r="AU120" s="668"/>
      <c r="AV120" s="668"/>
      <c r="AW120" s="668"/>
      <c r="AX120" s="668"/>
      <c r="AY120" s="668"/>
      <c r="AZ120" s="668"/>
    </row>
    <row r="121" spans="2:52" ht="20.100000000000001" customHeight="1" collapsed="1">
      <c r="B121" s="714">
        <f>B109+1</f>
        <v>10</v>
      </c>
      <c r="C121" s="1013"/>
      <c r="D121" s="1014"/>
      <c r="E121" s="1014"/>
      <c r="F121" s="1015"/>
      <c r="G121" s="1016"/>
      <c r="H121" s="1017"/>
      <c r="I121" s="1017"/>
      <c r="J121" s="1017"/>
      <c r="K121" s="1018"/>
      <c r="L121" s="701">
        <f t="shared" ref="L121:R121" si="36">SUM(L122:L131)</f>
        <v>0</v>
      </c>
      <c r="M121" s="702">
        <f t="shared" si="36"/>
        <v>0</v>
      </c>
      <c r="N121" s="703">
        <f t="shared" si="36"/>
        <v>0</v>
      </c>
      <c r="O121" s="703">
        <f t="shared" si="36"/>
        <v>0</v>
      </c>
      <c r="P121" s="702">
        <f t="shared" si="36"/>
        <v>0</v>
      </c>
      <c r="Q121" s="704">
        <f t="shared" si="36"/>
        <v>0</v>
      </c>
      <c r="R121" s="701">
        <f t="shared" si="36"/>
        <v>0</v>
      </c>
      <c r="S121" s="705">
        <v>1</v>
      </c>
      <c r="T121" s="706">
        <f>(S122*T122)+(S123*T123)+(S124*T124)+(S125*T125)+(S126*T126)+(S127*T127)+(S128*T128)+(S129*T129)+(S130*T130)+(S131*T131)</f>
        <v>0</v>
      </c>
      <c r="U121" s="665">
        <f t="shared" ref="U121:U131" si="37">S121*T121*(1+MGKZ)*(1+Gewinn)*(1+Sicherheit)</f>
        <v>0</v>
      </c>
      <c r="V121" s="643">
        <f t="shared" ref="V121:V131" si="38">R121*Fertigung</f>
        <v>0</v>
      </c>
      <c r="W121" s="50">
        <f t="shared" ref="W121:W131" si="39">L121*$E$6+M121*$M$6+N121*$M$7+O121*$M$8+P121*$E$7+Q121*$M$9+U121+V121</f>
        <v>0</v>
      </c>
      <c r="X121" s="442"/>
      <c r="Y121" s="442"/>
      <c r="Z121" s="442"/>
      <c r="AA121" s="442"/>
      <c r="AB121" s="442"/>
      <c r="AC121" s="442"/>
      <c r="AD121" s="442"/>
      <c r="AE121" s="442"/>
      <c r="AF121" s="442"/>
      <c r="AG121" s="442"/>
      <c r="AH121" s="442"/>
      <c r="AI121" s="442"/>
      <c r="AJ121" s="442"/>
      <c r="AK121" s="442"/>
      <c r="AL121" s="442"/>
      <c r="AM121" s="442"/>
      <c r="AN121" s="442"/>
      <c r="AO121" s="442"/>
      <c r="AP121" s="442"/>
      <c r="AQ121" s="442"/>
      <c r="AR121" s="442"/>
      <c r="AS121" s="442"/>
      <c r="AT121" s="442"/>
      <c r="AU121" s="442"/>
      <c r="AV121" s="442"/>
      <c r="AW121" s="442"/>
      <c r="AX121" s="442"/>
      <c r="AY121" s="442"/>
      <c r="AZ121" s="442"/>
    </row>
    <row r="122" spans="2:52" ht="20.100000000000001" hidden="1" customHeight="1" outlineLevel="1">
      <c r="B122" s="433"/>
      <c r="C122" s="1002"/>
      <c r="D122" s="1003"/>
      <c r="E122" s="1003"/>
      <c r="F122" s="1004"/>
      <c r="G122" s="1005"/>
      <c r="H122" s="1006"/>
      <c r="I122" s="1006"/>
      <c r="J122" s="1006"/>
      <c r="K122" s="1007"/>
      <c r="L122" s="715"/>
      <c r="M122" s="715"/>
      <c r="N122" s="715"/>
      <c r="O122" s="715"/>
      <c r="P122" s="715"/>
      <c r="Q122" s="715"/>
      <c r="R122" s="715"/>
      <c r="S122" s="716"/>
      <c r="T122" s="717"/>
      <c r="U122" s="720">
        <f t="shared" si="37"/>
        <v>0</v>
      </c>
      <c r="V122" s="721">
        <f t="shared" si="38"/>
        <v>0</v>
      </c>
      <c r="W122" s="722">
        <f t="shared" si="39"/>
        <v>0</v>
      </c>
      <c r="X122" s="442"/>
      <c r="Y122" s="442"/>
      <c r="Z122" s="442"/>
      <c r="AA122" s="442"/>
      <c r="AB122" s="442"/>
      <c r="AC122" s="442"/>
      <c r="AD122" s="442"/>
      <c r="AE122" s="442"/>
      <c r="AF122" s="442"/>
      <c r="AG122" s="442"/>
      <c r="AH122" s="442"/>
      <c r="AI122" s="442"/>
      <c r="AJ122" s="442"/>
      <c r="AK122" s="442"/>
      <c r="AL122" s="442"/>
      <c r="AM122" s="442"/>
      <c r="AN122" s="442"/>
      <c r="AO122" s="442"/>
      <c r="AP122" s="442"/>
      <c r="AQ122" s="442"/>
      <c r="AR122" s="442"/>
      <c r="AS122" s="442"/>
      <c r="AT122" s="442"/>
      <c r="AU122" s="442"/>
      <c r="AV122" s="442"/>
      <c r="AW122" s="442"/>
      <c r="AX122" s="442"/>
      <c r="AY122" s="442"/>
      <c r="AZ122" s="442"/>
    </row>
    <row r="123" spans="2:52" ht="20.100000000000001" hidden="1" customHeight="1" outlineLevel="1">
      <c r="B123" s="434"/>
      <c r="C123" s="1002"/>
      <c r="D123" s="1003"/>
      <c r="E123" s="1003"/>
      <c r="F123" s="1004"/>
      <c r="G123" s="1005"/>
      <c r="H123" s="1006"/>
      <c r="I123" s="1006"/>
      <c r="J123" s="1006"/>
      <c r="K123" s="1007"/>
      <c r="L123" s="715"/>
      <c r="M123" s="715"/>
      <c r="N123" s="715"/>
      <c r="O123" s="715"/>
      <c r="P123" s="715"/>
      <c r="Q123" s="715"/>
      <c r="R123" s="715"/>
      <c r="S123" s="716"/>
      <c r="T123" s="717"/>
      <c r="U123" s="720">
        <f t="shared" si="37"/>
        <v>0</v>
      </c>
      <c r="V123" s="721">
        <f t="shared" si="38"/>
        <v>0</v>
      </c>
      <c r="W123" s="722">
        <f t="shared" si="39"/>
        <v>0</v>
      </c>
      <c r="X123" s="442"/>
      <c r="Y123" s="442"/>
      <c r="Z123" s="442"/>
      <c r="AA123" s="442"/>
      <c r="AB123" s="442"/>
      <c r="AC123" s="442"/>
      <c r="AD123" s="442"/>
      <c r="AE123" s="442"/>
      <c r="AF123" s="442"/>
      <c r="AG123" s="442"/>
      <c r="AH123" s="442"/>
      <c r="AI123" s="442"/>
      <c r="AJ123" s="442"/>
      <c r="AK123" s="442"/>
      <c r="AL123" s="442"/>
      <c r="AM123" s="442"/>
      <c r="AN123" s="442"/>
      <c r="AO123" s="442"/>
      <c r="AP123" s="442"/>
      <c r="AQ123" s="442"/>
      <c r="AR123" s="442"/>
      <c r="AS123" s="442"/>
      <c r="AT123" s="442"/>
      <c r="AU123" s="442"/>
      <c r="AV123" s="442"/>
      <c r="AW123" s="442"/>
      <c r="AX123" s="442"/>
      <c r="AY123" s="442"/>
      <c r="AZ123" s="442"/>
    </row>
    <row r="124" spans="2:52" ht="20.100000000000001" hidden="1" customHeight="1" outlineLevel="1">
      <c r="B124" s="434"/>
      <c r="C124" s="1002"/>
      <c r="D124" s="1003"/>
      <c r="E124" s="1003"/>
      <c r="F124" s="1004"/>
      <c r="G124" s="1005"/>
      <c r="H124" s="1006"/>
      <c r="I124" s="1006"/>
      <c r="J124" s="1006"/>
      <c r="K124" s="1007"/>
      <c r="L124" s="715"/>
      <c r="M124" s="715"/>
      <c r="N124" s="715"/>
      <c r="O124" s="715"/>
      <c r="P124" s="715"/>
      <c r="Q124" s="715"/>
      <c r="R124" s="715"/>
      <c r="S124" s="716"/>
      <c r="T124" s="717"/>
      <c r="U124" s="720">
        <f t="shared" si="37"/>
        <v>0</v>
      </c>
      <c r="V124" s="721">
        <f t="shared" si="38"/>
        <v>0</v>
      </c>
      <c r="W124" s="722">
        <f t="shared" si="39"/>
        <v>0</v>
      </c>
      <c r="X124" s="442"/>
      <c r="Y124" s="442"/>
      <c r="Z124" s="442"/>
      <c r="AA124" s="442"/>
      <c r="AB124" s="442"/>
      <c r="AC124" s="442"/>
      <c r="AD124" s="442"/>
      <c r="AE124" s="442"/>
      <c r="AF124" s="442"/>
      <c r="AG124" s="442"/>
      <c r="AH124" s="442"/>
      <c r="AI124" s="442"/>
      <c r="AJ124" s="442"/>
      <c r="AK124" s="442"/>
      <c r="AL124" s="442"/>
      <c r="AM124" s="442"/>
      <c r="AN124" s="442"/>
      <c r="AO124" s="442"/>
      <c r="AP124" s="442"/>
      <c r="AQ124" s="442"/>
      <c r="AR124" s="442"/>
      <c r="AS124" s="442"/>
      <c r="AT124" s="442"/>
      <c r="AU124" s="442"/>
      <c r="AV124" s="442"/>
      <c r="AW124" s="442"/>
      <c r="AX124" s="442"/>
      <c r="AY124" s="442"/>
      <c r="AZ124" s="442"/>
    </row>
    <row r="125" spans="2:52" ht="20.100000000000001" hidden="1" customHeight="1" outlineLevel="1">
      <c r="B125" s="434"/>
      <c r="C125" s="1002"/>
      <c r="D125" s="1003"/>
      <c r="E125" s="1003"/>
      <c r="F125" s="1004"/>
      <c r="G125" s="1005"/>
      <c r="H125" s="1006"/>
      <c r="I125" s="1006"/>
      <c r="J125" s="1006"/>
      <c r="K125" s="1007"/>
      <c r="L125" s="715"/>
      <c r="M125" s="715"/>
      <c r="N125" s="715"/>
      <c r="O125" s="715"/>
      <c r="P125" s="715"/>
      <c r="Q125" s="715"/>
      <c r="R125" s="715"/>
      <c r="S125" s="716"/>
      <c r="T125" s="717"/>
      <c r="U125" s="720">
        <f t="shared" si="37"/>
        <v>0</v>
      </c>
      <c r="V125" s="721">
        <f t="shared" si="38"/>
        <v>0</v>
      </c>
      <c r="W125" s="722">
        <f t="shared" si="39"/>
        <v>0</v>
      </c>
      <c r="X125" s="442"/>
      <c r="Y125" s="442"/>
      <c r="Z125" s="442"/>
      <c r="AA125" s="442"/>
      <c r="AB125" s="442"/>
      <c r="AC125" s="442"/>
      <c r="AD125" s="442"/>
      <c r="AE125" s="442"/>
      <c r="AF125" s="442"/>
      <c r="AG125" s="442"/>
      <c r="AH125" s="442"/>
      <c r="AI125" s="442"/>
      <c r="AJ125" s="442"/>
      <c r="AK125" s="442"/>
      <c r="AL125" s="442"/>
      <c r="AM125" s="442"/>
      <c r="AN125" s="442"/>
      <c r="AO125" s="442"/>
      <c r="AP125" s="442"/>
      <c r="AQ125" s="442"/>
      <c r="AR125" s="442"/>
      <c r="AS125" s="442"/>
      <c r="AT125" s="442"/>
      <c r="AU125" s="442"/>
      <c r="AV125" s="442"/>
      <c r="AW125" s="442"/>
      <c r="AX125" s="442"/>
      <c r="AY125" s="442"/>
      <c r="AZ125" s="442"/>
    </row>
    <row r="126" spans="2:52" ht="20.100000000000001" hidden="1" customHeight="1" outlineLevel="1">
      <c r="B126" s="434"/>
      <c r="C126" s="1002"/>
      <c r="D126" s="1003"/>
      <c r="E126" s="1003"/>
      <c r="F126" s="1004"/>
      <c r="G126" s="1005"/>
      <c r="H126" s="1006"/>
      <c r="I126" s="1006"/>
      <c r="J126" s="1006"/>
      <c r="K126" s="1007"/>
      <c r="L126" s="715"/>
      <c r="M126" s="715"/>
      <c r="N126" s="715"/>
      <c r="O126" s="715"/>
      <c r="P126" s="715"/>
      <c r="Q126" s="715"/>
      <c r="R126" s="715"/>
      <c r="S126" s="716"/>
      <c r="T126" s="717"/>
      <c r="U126" s="720">
        <f t="shared" si="37"/>
        <v>0</v>
      </c>
      <c r="V126" s="721">
        <f t="shared" si="38"/>
        <v>0</v>
      </c>
      <c r="W126" s="722">
        <f t="shared" si="39"/>
        <v>0</v>
      </c>
      <c r="X126" s="442"/>
      <c r="Y126" s="442"/>
      <c r="Z126" s="442"/>
      <c r="AA126" s="442"/>
      <c r="AB126" s="442"/>
      <c r="AC126" s="442"/>
      <c r="AD126" s="442"/>
      <c r="AE126" s="442"/>
      <c r="AF126" s="442"/>
      <c r="AG126" s="442"/>
      <c r="AH126" s="442"/>
      <c r="AI126" s="442"/>
      <c r="AJ126" s="442"/>
      <c r="AK126" s="442"/>
      <c r="AL126" s="442"/>
      <c r="AM126" s="442"/>
      <c r="AN126" s="442"/>
      <c r="AO126" s="442"/>
      <c r="AP126" s="442"/>
      <c r="AQ126" s="442"/>
      <c r="AR126" s="442"/>
      <c r="AS126" s="442"/>
      <c r="AT126" s="442"/>
      <c r="AU126" s="442"/>
      <c r="AV126" s="442"/>
      <c r="AW126" s="442"/>
      <c r="AX126" s="442"/>
      <c r="AY126" s="442"/>
      <c r="AZ126" s="442"/>
    </row>
    <row r="127" spans="2:52" ht="20.100000000000001" hidden="1" customHeight="1" outlineLevel="1">
      <c r="B127" s="434"/>
      <c r="C127" s="1002"/>
      <c r="D127" s="1003"/>
      <c r="E127" s="1003"/>
      <c r="F127" s="1004"/>
      <c r="G127" s="1005"/>
      <c r="H127" s="1006"/>
      <c r="I127" s="1006"/>
      <c r="J127" s="1006"/>
      <c r="K127" s="1007"/>
      <c r="L127" s="715"/>
      <c r="M127" s="715"/>
      <c r="N127" s="715"/>
      <c r="O127" s="715"/>
      <c r="P127" s="715"/>
      <c r="Q127" s="715"/>
      <c r="R127" s="715"/>
      <c r="S127" s="716"/>
      <c r="T127" s="717"/>
      <c r="U127" s="720">
        <f t="shared" si="37"/>
        <v>0</v>
      </c>
      <c r="V127" s="721">
        <f t="shared" si="38"/>
        <v>0</v>
      </c>
      <c r="W127" s="722">
        <f t="shared" si="39"/>
        <v>0</v>
      </c>
      <c r="X127" s="442"/>
      <c r="Y127" s="442"/>
      <c r="Z127" s="442"/>
      <c r="AA127" s="442"/>
      <c r="AB127" s="442"/>
      <c r="AC127" s="442"/>
      <c r="AD127" s="442"/>
      <c r="AE127" s="442"/>
      <c r="AF127" s="442"/>
      <c r="AG127" s="442"/>
      <c r="AH127" s="442"/>
      <c r="AI127" s="442"/>
      <c r="AJ127" s="442"/>
      <c r="AK127" s="442"/>
      <c r="AL127" s="442"/>
      <c r="AM127" s="442"/>
      <c r="AN127" s="442"/>
      <c r="AO127" s="442"/>
      <c r="AP127" s="442"/>
      <c r="AQ127" s="442"/>
      <c r="AR127" s="442"/>
      <c r="AS127" s="442"/>
      <c r="AT127" s="442"/>
      <c r="AU127" s="442"/>
      <c r="AV127" s="442"/>
      <c r="AW127" s="442"/>
      <c r="AX127" s="442"/>
      <c r="AY127" s="442"/>
      <c r="AZ127" s="442"/>
    </row>
    <row r="128" spans="2:52" ht="20.100000000000001" hidden="1" customHeight="1" outlineLevel="1">
      <c r="B128" s="434"/>
      <c r="C128" s="1002"/>
      <c r="D128" s="1003"/>
      <c r="E128" s="1003"/>
      <c r="F128" s="1004"/>
      <c r="G128" s="1005"/>
      <c r="H128" s="1006"/>
      <c r="I128" s="1006"/>
      <c r="J128" s="1006"/>
      <c r="K128" s="1007"/>
      <c r="L128" s="715"/>
      <c r="M128" s="715"/>
      <c r="N128" s="715"/>
      <c r="O128" s="715"/>
      <c r="P128" s="715"/>
      <c r="Q128" s="715"/>
      <c r="R128" s="715"/>
      <c r="S128" s="716"/>
      <c r="T128" s="717"/>
      <c r="U128" s="720">
        <f t="shared" si="37"/>
        <v>0</v>
      </c>
      <c r="V128" s="721">
        <f t="shared" si="38"/>
        <v>0</v>
      </c>
      <c r="W128" s="722">
        <f t="shared" si="39"/>
        <v>0</v>
      </c>
      <c r="X128" s="442"/>
      <c r="Y128" s="442"/>
      <c r="Z128" s="442"/>
      <c r="AA128" s="442"/>
      <c r="AB128" s="442"/>
      <c r="AC128" s="442"/>
      <c r="AD128" s="442"/>
      <c r="AE128" s="442"/>
      <c r="AF128" s="442"/>
      <c r="AG128" s="442"/>
      <c r="AH128" s="442"/>
      <c r="AI128" s="442"/>
      <c r="AJ128" s="442"/>
      <c r="AK128" s="442"/>
      <c r="AL128" s="442"/>
      <c r="AM128" s="442"/>
      <c r="AN128" s="442"/>
      <c r="AO128" s="442"/>
      <c r="AP128" s="442"/>
      <c r="AQ128" s="442"/>
      <c r="AR128" s="442"/>
      <c r="AS128" s="442"/>
      <c r="AT128" s="442"/>
      <c r="AU128" s="442"/>
      <c r="AV128" s="442"/>
      <c r="AW128" s="442"/>
      <c r="AX128" s="442"/>
      <c r="AY128" s="442"/>
      <c r="AZ128" s="442"/>
    </row>
    <row r="129" spans="2:52" ht="20.100000000000001" hidden="1" customHeight="1" outlineLevel="1">
      <c r="B129" s="434"/>
      <c r="C129" s="1002"/>
      <c r="D129" s="1003"/>
      <c r="E129" s="1003"/>
      <c r="F129" s="1004"/>
      <c r="G129" s="1005"/>
      <c r="H129" s="1006"/>
      <c r="I129" s="1006"/>
      <c r="J129" s="1006"/>
      <c r="K129" s="1007"/>
      <c r="L129" s="715"/>
      <c r="M129" s="715"/>
      <c r="N129" s="715"/>
      <c r="O129" s="715"/>
      <c r="P129" s="715"/>
      <c r="Q129" s="715"/>
      <c r="R129" s="715"/>
      <c r="S129" s="716"/>
      <c r="T129" s="717"/>
      <c r="U129" s="720">
        <f t="shared" si="37"/>
        <v>0</v>
      </c>
      <c r="V129" s="721">
        <f t="shared" si="38"/>
        <v>0</v>
      </c>
      <c r="W129" s="722">
        <f t="shared" si="39"/>
        <v>0</v>
      </c>
      <c r="X129" s="442"/>
      <c r="Y129" s="442"/>
      <c r="Z129" s="442"/>
      <c r="AA129" s="442"/>
      <c r="AB129" s="442"/>
      <c r="AC129" s="442"/>
      <c r="AD129" s="442"/>
      <c r="AE129" s="442"/>
      <c r="AF129" s="442"/>
      <c r="AG129" s="442"/>
      <c r="AH129" s="442"/>
      <c r="AI129" s="442"/>
      <c r="AJ129" s="442"/>
      <c r="AK129" s="442"/>
      <c r="AL129" s="442"/>
      <c r="AM129" s="442"/>
      <c r="AN129" s="442"/>
      <c r="AO129" s="442"/>
      <c r="AP129" s="442"/>
      <c r="AQ129" s="442"/>
      <c r="AR129" s="442"/>
      <c r="AS129" s="442"/>
      <c r="AT129" s="442"/>
      <c r="AU129" s="442"/>
      <c r="AV129" s="442"/>
      <c r="AW129" s="442"/>
      <c r="AX129" s="442"/>
      <c r="AY129" s="442"/>
      <c r="AZ129" s="442"/>
    </row>
    <row r="130" spans="2:52" ht="20.100000000000001" hidden="1" customHeight="1" outlineLevel="1">
      <c r="B130" s="434"/>
      <c r="C130" s="1002"/>
      <c r="D130" s="1003"/>
      <c r="E130" s="1003"/>
      <c r="F130" s="1004"/>
      <c r="G130" s="1005"/>
      <c r="H130" s="1006"/>
      <c r="I130" s="1006"/>
      <c r="J130" s="1006"/>
      <c r="K130" s="1007"/>
      <c r="L130" s="715"/>
      <c r="M130" s="715"/>
      <c r="N130" s="715"/>
      <c r="O130" s="715"/>
      <c r="P130" s="715"/>
      <c r="Q130" s="715"/>
      <c r="R130" s="715"/>
      <c r="S130" s="716"/>
      <c r="T130" s="717"/>
      <c r="U130" s="720">
        <f t="shared" si="37"/>
        <v>0</v>
      </c>
      <c r="V130" s="721">
        <f t="shared" si="38"/>
        <v>0</v>
      </c>
      <c r="W130" s="722">
        <f t="shared" si="39"/>
        <v>0</v>
      </c>
      <c r="X130" s="442"/>
      <c r="Y130" s="442"/>
      <c r="Z130" s="442"/>
      <c r="AA130" s="442"/>
      <c r="AB130" s="442"/>
      <c r="AC130" s="442"/>
      <c r="AD130" s="442"/>
      <c r="AE130" s="442"/>
      <c r="AF130" s="442"/>
      <c r="AG130" s="442"/>
      <c r="AH130" s="442"/>
      <c r="AI130" s="442"/>
      <c r="AJ130" s="442"/>
      <c r="AK130" s="442"/>
      <c r="AL130" s="442"/>
      <c r="AM130" s="442"/>
      <c r="AN130" s="442"/>
      <c r="AO130" s="442"/>
      <c r="AP130" s="442"/>
      <c r="AQ130" s="442"/>
      <c r="AR130" s="442"/>
      <c r="AS130" s="442"/>
      <c r="AT130" s="442"/>
      <c r="AU130" s="442"/>
      <c r="AV130" s="442"/>
      <c r="AW130" s="442"/>
      <c r="AX130" s="442"/>
      <c r="AY130" s="442"/>
      <c r="AZ130" s="442"/>
    </row>
    <row r="131" spans="2:52" ht="20.100000000000001" hidden="1" customHeight="1" outlineLevel="1">
      <c r="B131" s="434"/>
      <c r="C131" s="1002"/>
      <c r="D131" s="1003"/>
      <c r="E131" s="1003"/>
      <c r="F131" s="1004"/>
      <c r="G131" s="1005"/>
      <c r="H131" s="1006"/>
      <c r="I131" s="1006"/>
      <c r="J131" s="1006"/>
      <c r="K131" s="1007"/>
      <c r="L131" s="715"/>
      <c r="M131" s="715"/>
      <c r="N131" s="715"/>
      <c r="O131" s="715"/>
      <c r="P131" s="715"/>
      <c r="Q131" s="715"/>
      <c r="R131" s="715"/>
      <c r="S131" s="716"/>
      <c r="T131" s="717"/>
      <c r="U131" s="720">
        <f t="shared" si="37"/>
        <v>0</v>
      </c>
      <c r="V131" s="721">
        <f t="shared" si="38"/>
        <v>0</v>
      </c>
      <c r="W131" s="722">
        <f t="shared" si="39"/>
        <v>0</v>
      </c>
      <c r="X131" s="442"/>
      <c r="Y131" s="442"/>
      <c r="Z131" s="442"/>
      <c r="AA131" s="442"/>
      <c r="AB131" s="442"/>
      <c r="AC131" s="442"/>
      <c r="AD131" s="442"/>
      <c r="AE131" s="442"/>
      <c r="AF131" s="442"/>
      <c r="AG131" s="442"/>
      <c r="AH131" s="442"/>
      <c r="AI131" s="442"/>
      <c r="AJ131" s="442"/>
      <c r="AK131" s="442"/>
      <c r="AL131" s="442"/>
      <c r="AM131" s="442"/>
      <c r="AN131" s="442"/>
      <c r="AO131" s="442"/>
      <c r="AP131" s="442"/>
      <c r="AQ131" s="442"/>
      <c r="AR131" s="442"/>
      <c r="AS131" s="442"/>
      <c r="AT131" s="442"/>
      <c r="AU131" s="442"/>
      <c r="AV131" s="442"/>
      <c r="AW131" s="442"/>
      <c r="AX131" s="442"/>
      <c r="AY131" s="442"/>
      <c r="AZ131" s="442"/>
    </row>
    <row r="132" spans="2:52" s="19" customFormat="1" ht="9.9499999999999993" hidden="1" customHeight="1" outlineLevel="1">
      <c r="B132" s="435"/>
      <c r="C132" s="437"/>
      <c r="D132" s="437"/>
      <c r="E132" s="437"/>
      <c r="F132" s="437"/>
      <c r="G132" s="666"/>
      <c r="H132" s="666"/>
      <c r="I132" s="666"/>
      <c r="J132" s="666"/>
      <c r="K132" s="666"/>
      <c r="L132" s="438"/>
      <c r="M132" s="438"/>
      <c r="N132" s="438"/>
      <c r="O132" s="438"/>
      <c r="P132" s="438"/>
      <c r="Q132" s="438"/>
      <c r="R132" s="438"/>
      <c r="S132" s="438"/>
      <c r="T132" s="439"/>
      <c r="U132" s="439"/>
      <c r="V132" s="439"/>
      <c r="W132" s="667"/>
      <c r="X132" s="668"/>
      <c r="Y132" s="668"/>
      <c r="Z132" s="668"/>
      <c r="AA132" s="668"/>
      <c r="AB132" s="668"/>
      <c r="AC132" s="668"/>
      <c r="AD132" s="668"/>
      <c r="AE132" s="668"/>
      <c r="AF132" s="668"/>
      <c r="AG132" s="668"/>
      <c r="AH132" s="668"/>
      <c r="AI132" s="668"/>
      <c r="AJ132" s="668"/>
      <c r="AK132" s="668"/>
      <c r="AL132" s="668"/>
      <c r="AM132" s="668"/>
      <c r="AN132" s="668"/>
      <c r="AO132" s="668"/>
      <c r="AP132" s="668"/>
      <c r="AQ132" s="668"/>
      <c r="AR132" s="668"/>
      <c r="AS132" s="668"/>
      <c r="AT132" s="668"/>
      <c r="AU132" s="668"/>
      <c r="AV132" s="668"/>
      <c r="AW132" s="668"/>
      <c r="AX132" s="668"/>
      <c r="AY132" s="668"/>
      <c r="AZ132" s="668"/>
    </row>
    <row r="133" spans="2:52" ht="20.100000000000001" customHeight="1" collapsed="1">
      <c r="B133" s="714">
        <f>B121+1</f>
        <v>11</v>
      </c>
      <c r="C133" s="1013"/>
      <c r="D133" s="1014"/>
      <c r="E133" s="1014"/>
      <c r="F133" s="1015"/>
      <c r="G133" s="1016"/>
      <c r="H133" s="1017"/>
      <c r="I133" s="1017"/>
      <c r="J133" s="1017"/>
      <c r="K133" s="1018"/>
      <c r="L133" s="701">
        <f t="shared" ref="L133:R133" si="40">SUM(L134:L143)</f>
        <v>0</v>
      </c>
      <c r="M133" s="702">
        <f t="shared" si="40"/>
        <v>0</v>
      </c>
      <c r="N133" s="703">
        <f t="shared" si="40"/>
        <v>0</v>
      </c>
      <c r="O133" s="703">
        <f t="shared" si="40"/>
        <v>0</v>
      </c>
      <c r="P133" s="702">
        <f t="shared" si="40"/>
        <v>0</v>
      </c>
      <c r="Q133" s="704">
        <f t="shared" si="40"/>
        <v>0</v>
      </c>
      <c r="R133" s="701">
        <f t="shared" si="40"/>
        <v>0</v>
      </c>
      <c r="S133" s="705">
        <v>1</v>
      </c>
      <c r="T133" s="706">
        <f>(S134*T134)+(S135*T135)+(S136*T136)+(S137*T137)+(S138*T138)+(S139*T139)+(S140*T140)+(S141*T141)+(S142*T142)+(S143*T143)</f>
        <v>0</v>
      </c>
      <c r="U133" s="665">
        <f t="shared" ref="U133:U143" si="41">S133*T133*(1+MGKZ)*(1+Gewinn)*(1+Sicherheit)</f>
        <v>0</v>
      </c>
      <c r="V133" s="643">
        <f t="shared" ref="V133:V143" si="42">R133*Fertigung</f>
        <v>0</v>
      </c>
      <c r="W133" s="50">
        <f t="shared" ref="W133:W143" si="43">L133*$E$6+M133*$M$6+N133*$M$7+O133*$M$8+P133*$E$7+Q133*$M$9+U133+V133</f>
        <v>0</v>
      </c>
      <c r="X133" s="442"/>
      <c r="Y133" s="442"/>
      <c r="Z133" s="442"/>
      <c r="AA133" s="442"/>
      <c r="AB133" s="442"/>
      <c r="AC133" s="442"/>
      <c r="AD133" s="442"/>
      <c r="AE133" s="442"/>
      <c r="AF133" s="442"/>
      <c r="AG133" s="442"/>
      <c r="AH133" s="442"/>
      <c r="AI133" s="442"/>
      <c r="AJ133" s="442"/>
      <c r="AK133" s="442"/>
      <c r="AL133" s="442"/>
      <c r="AM133" s="442"/>
      <c r="AN133" s="442"/>
      <c r="AO133" s="442"/>
      <c r="AP133" s="442"/>
      <c r="AQ133" s="442"/>
      <c r="AR133" s="442"/>
      <c r="AS133" s="442"/>
      <c r="AT133" s="442"/>
      <c r="AU133" s="442"/>
      <c r="AV133" s="442"/>
      <c r="AW133" s="442"/>
      <c r="AX133" s="442"/>
      <c r="AY133" s="442"/>
      <c r="AZ133" s="442"/>
    </row>
    <row r="134" spans="2:52" ht="20.100000000000001" hidden="1" customHeight="1" outlineLevel="1">
      <c r="B134" s="433"/>
      <c r="C134" s="1002"/>
      <c r="D134" s="1003"/>
      <c r="E134" s="1003"/>
      <c r="F134" s="1004"/>
      <c r="G134" s="1005"/>
      <c r="H134" s="1006"/>
      <c r="I134" s="1006"/>
      <c r="J134" s="1006"/>
      <c r="K134" s="1007"/>
      <c r="L134" s="715"/>
      <c r="M134" s="715"/>
      <c r="N134" s="715"/>
      <c r="O134" s="715"/>
      <c r="P134" s="715"/>
      <c r="Q134" s="715"/>
      <c r="R134" s="715"/>
      <c r="S134" s="716"/>
      <c r="T134" s="717"/>
      <c r="U134" s="720">
        <f t="shared" si="41"/>
        <v>0</v>
      </c>
      <c r="V134" s="721">
        <f t="shared" si="42"/>
        <v>0</v>
      </c>
      <c r="W134" s="722">
        <f t="shared" si="43"/>
        <v>0</v>
      </c>
      <c r="X134" s="442"/>
      <c r="Y134" s="442"/>
      <c r="Z134" s="442"/>
      <c r="AA134" s="442"/>
      <c r="AB134" s="442"/>
      <c r="AC134" s="442"/>
      <c r="AD134" s="442"/>
      <c r="AE134" s="442"/>
      <c r="AF134" s="442"/>
      <c r="AG134" s="442"/>
      <c r="AH134" s="442"/>
      <c r="AI134" s="442"/>
      <c r="AJ134" s="442"/>
      <c r="AK134" s="442"/>
      <c r="AL134" s="442"/>
      <c r="AM134" s="442"/>
      <c r="AN134" s="442"/>
      <c r="AO134" s="442"/>
      <c r="AP134" s="442"/>
      <c r="AQ134" s="442"/>
      <c r="AR134" s="442"/>
      <c r="AS134" s="442"/>
      <c r="AT134" s="442"/>
      <c r="AU134" s="442"/>
      <c r="AV134" s="442"/>
      <c r="AW134" s="442"/>
      <c r="AX134" s="442"/>
      <c r="AY134" s="442"/>
      <c r="AZ134" s="442"/>
    </row>
    <row r="135" spans="2:52" ht="20.100000000000001" hidden="1" customHeight="1" outlineLevel="1">
      <c r="B135" s="434"/>
      <c r="C135" s="1002"/>
      <c r="D135" s="1003"/>
      <c r="E135" s="1003"/>
      <c r="F135" s="1004"/>
      <c r="G135" s="1005"/>
      <c r="H135" s="1006"/>
      <c r="I135" s="1006"/>
      <c r="J135" s="1006"/>
      <c r="K135" s="1007"/>
      <c r="L135" s="715"/>
      <c r="M135" s="715"/>
      <c r="N135" s="715"/>
      <c r="O135" s="715"/>
      <c r="P135" s="715"/>
      <c r="Q135" s="715"/>
      <c r="R135" s="715"/>
      <c r="S135" s="716"/>
      <c r="T135" s="717"/>
      <c r="U135" s="720">
        <f t="shared" si="41"/>
        <v>0</v>
      </c>
      <c r="V135" s="721">
        <f t="shared" si="42"/>
        <v>0</v>
      </c>
      <c r="W135" s="722">
        <f t="shared" si="43"/>
        <v>0</v>
      </c>
      <c r="X135" s="442"/>
      <c r="Y135" s="442"/>
      <c r="Z135" s="442"/>
      <c r="AA135" s="442"/>
      <c r="AB135" s="442"/>
      <c r="AC135" s="442"/>
      <c r="AD135" s="442"/>
      <c r="AE135" s="442"/>
      <c r="AF135" s="442"/>
      <c r="AG135" s="442"/>
      <c r="AH135" s="442"/>
      <c r="AI135" s="442"/>
      <c r="AJ135" s="442"/>
      <c r="AK135" s="442"/>
      <c r="AL135" s="442"/>
      <c r="AM135" s="442"/>
      <c r="AN135" s="442"/>
      <c r="AO135" s="442"/>
      <c r="AP135" s="442"/>
      <c r="AQ135" s="442"/>
      <c r="AR135" s="442"/>
      <c r="AS135" s="442"/>
      <c r="AT135" s="442"/>
      <c r="AU135" s="442"/>
      <c r="AV135" s="442"/>
      <c r="AW135" s="442"/>
      <c r="AX135" s="442"/>
      <c r="AY135" s="442"/>
      <c r="AZ135" s="442"/>
    </row>
    <row r="136" spans="2:52" ht="20.100000000000001" hidden="1" customHeight="1" outlineLevel="1">
      <c r="B136" s="434"/>
      <c r="C136" s="1002"/>
      <c r="D136" s="1003"/>
      <c r="E136" s="1003"/>
      <c r="F136" s="1004"/>
      <c r="G136" s="1005"/>
      <c r="H136" s="1006"/>
      <c r="I136" s="1006"/>
      <c r="J136" s="1006"/>
      <c r="K136" s="1007"/>
      <c r="L136" s="715"/>
      <c r="M136" s="715"/>
      <c r="N136" s="715"/>
      <c r="O136" s="715"/>
      <c r="P136" s="715"/>
      <c r="Q136" s="715"/>
      <c r="R136" s="715"/>
      <c r="S136" s="716"/>
      <c r="T136" s="717"/>
      <c r="U136" s="720">
        <f t="shared" si="41"/>
        <v>0</v>
      </c>
      <c r="V136" s="721">
        <f t="shared" si="42"/>
        <v>0</v>
      </c>
      <c r="W136" s="722">
        <f t="shared" si="43"/>
        <v>0</v>
      </c>
      <c r="X136" s="442"/>
      <c r="Y136" s="442"/>
      <c r="Z136" s="442"/>
      <c r="AA136" s="442"/>
      <c r="AB136" s="442"/>
      <c r="AC136" s="442"/>
      <c r="AD136" s="442"/>
      <c r="AE136" s="442"/>
      <c r="AF136" s="442"/>
      <c r="AG136" s="442"/>
      <c r="AH136" s="442"/>
      <c r="AI136" s="442"/>
      <c r="AJ136" s="442"/>
      <c r="AK136" s="442"/>
      <c r="AL136" s="442"/>
      <c r="AM136" s="442"/>
      <c r="AN136" s="442"/>
      <c r="AO136" s="442"/>
      <c r="AP136" s="442"/>
      <c r="AQ136" s="442"/>
      <c r="AR136" s="442"/>
      <c r="AS136" s="442"/>
      <c r="AT136" s="442"/>
      <c r="AU136" s="442"/>
      <c r="AV136" s="442"/>
      <c r="AW136" s="442"/>
      <c r="AX136" s="442"/>
      <c r="AY136" s="442"/>
      <c r="AZ136" s="442"/>
    </row>
    <row r="137" spans="2:52" ht="20.100000000000001" hidden="1" customHeight="1" outlineLevel="1">
      <c r="B137" s="434"/>
      <c r="C137" s="1002"/>
      <c r="D137" s="1003"/>
      <c r="E137" s="1003"/>
      <c r="F137" s="1004"/>
      <c r="G137" s="1005"/>
      <c r="H137" s="1006"/>
      <c r="I137" s="1006"/>
      <c r="J137" s="1006"/>
      <c r="K137" s="1007"/>
      <c r="L137" s="715"/>
      <c r="M137" s="715"/>
      <c r="N137" s="715"/>
      <c r="O137" s="715"/>
      <c r="P137" s="715"/>
      <c r="Q137" s="715"/>
      <c r="R137" s="715"/>
      <c r="S137" s="716"/>
      <c r="T137" s="717"/>
      <c r="U137" s="720">
        <f t="shared" si="41"/>
        <v>0</v>
      </c>
      <c r="V137" s="721">
        <f t="shared" si="42"/>
        <v>0</v>
      </c>
      <c r="W137" s="722">
        <f t="shared" si="43"/>
        <v>0</v>
      </c>
      <c r="X137" s="442"/>
      <c r="Y137" s="442"/>
      <c r="Z137" s="442"/>
      <c r="AA137" s="442"/>
      <c r="AB137" s="442"/>
      <c r="AC137" s="442"/>
      <c r="AD137" s="442"/>
      <c r="AE137" s="442"/>
      <c r="AF137" s="442"/>
      <c r="AG137" s="442"/>
      <c r="AH137" s="442"/>
      <c r="AI137" s="442"/>
      <c r="AJ137" s="442"/>
      <c r="AK137" s="442"/>
      <c r="AL137" s="442"/>
      <c r="AM137" s="442"/>
      <c r="AN137" s="442"/>
      <c r="AO137" s="442"/>
      <c r="AP137" s="442"/>
      <c r="AQ137" s="442"/>
      <c r="AR137" s="442"/>
      <c r="AS137" s="442"/>
      <c r="AT137" s="442"/>
      <c r="AU137" s="442"/>
      <c r="AV137" s="442"/>
      <c r="AW137" s="442"/>
      <c r="AX137" s="442"/>
      <c r="AY137" s="442"/>
      <c r="AZ137" s="442"/>
    </row>
    <row r="138" spans="2:52" ht="20.100000000000001" hidden="1" customHeight="1" outlineLevel="1">
      <c r="B138" s="434"/>
      <c r="C138" s="1002"/>
      <c r="D138" s="1003"/>
      <c r="E138" s="1003"/>
      <c r="F138" s="1004"/>
      <c r="G138" s="1005"/>
      <c r="H138" s="1006"/>
      <c r="I138" s="1006"/>
      <c r="J138" s="1006"/>
      <c r="K138" s="1007"/>
      <c r="L138" s="715"/>
      <c r="M138" s="715"/>
      <c r="N138" s="715"/>
      <c r="O138" s="715"/>
      <c r="P138" s="715"/>
      <c r="Q138" s="715"/>
      <c r="R138" s="715"/>
      <c r="S138" s="716"/>
      <c r="T138" s="717"/>
      <c r="U138" s="720">
        <f t="shared" si="41"/>
        <v>0</v>
      </c>
      <c r="V138" s="721">
        <f t="shared" si="42"/>
        <v>0</v>
      </c>
      <c r="W138" s="722">
        <f t="shared" si="43"/>
        <v>0</v>
      </c>
      <c r="X138" s="442"/>
      <c r="Y138" s="442"/>
      <c r="Z138" s="442"/>
      <c r="AA138" s="442"/>
      <c r="AB138" s="442"/>
      <c r="AC138" s="442"/>
      <c r="AD138" s="442"/>
      <c r="AE138" s="442"/>
      <c r="AF138" s="442"/>
      <c r="AG138" s="442"/>
      <c r="AH138" s="442"/>
      <c r="AI138" s="442"/>
      <c r="AJ138" s="442"/>
      <c r="AK138" s="442"/>
      <c r="AL138" s="442"/>
      <c r="AM138" s="442"/>
      <c r="AN138" s="442"/>
      <c r="AO138" s="442"/>
      <c r="AP138" s="442"/>
      <c r="AQ138" s="442"/>
      <c r="AR138" s="442"/>
      <c r="AS138" s="442"/>
      <c r="AT138" s="442"/>
      <c r="AU138" s="442"/>
      <c r="AV138" s="442"/>
      <c r="AW138" s="442"/>
      <c r="AX138" s="442"/>
      <c r="AY138" s="442"/>
      <c r="AZ138" s="442"/>
    </row>
    <row r="139" spans="2:52" ht="20.100000000000001" hidden="1" customHeight="1" outlineLevel="1">
      <c r="B139" s="434"/>
      <c r="C139" s="1002"/>
      <c r="D139" s="1003"/>
      <c r="E139" s="1003"/>
      <c r="F139" s="1004"/>
      <c r="G139" s="1005"/>
      <c r="H139" s="1006"/>
      <c r="I139" s="1006"/>
      <c r="J139" s="1006"/>
      <c r="K139" s="1007"/>
      <c r="L139" s="715"/>
      <c r="M139" s="715"/>
      <c r="N139" s="715"/>
      <c r="O139" s="715"/>
      <c r="P139" s="715"/>
      <c r="Q139" s="715"/>
      <c r="R139" s="715"/>
      <c r="S139" s="716"/>
      <c r="T139" s="717"/>
      <c r="U139" s="720">
        <f t="shared" si="41"/>
        <v>0</v>
      </c>
      <c r="V139" s="721">
        <f t="shared" si="42"/>
        <v>0</v>
      </c>
      <c r="W139" s="722">
        <f t="shared" si="43"/>
        <v>0</v>
      </c>
      <c r="X139" s="442"/>
      <c r="Y139" s="442"/>
      <c r="Z139" s="442"/>
      <c r="AA139" s="442"/>
      <c r="AB139" s="442"/>
      <c r="AC139" s="442"/>
      <c r="AD139" s="442"/>
      <c r="AE139" s="442"/>
      <c r="AF139" s="442"/>
      <c r="AG139" s="442"/>
      <c r="AH139" s="442"/>
      <c r="AI139" s="442"/>
      <c r="AJ139" s="442"/>
      <c r="AK139" s="442"/>
      <c r="AL139" s="442"/>
      <c r="AM139" s="442"/>
      <c r="AN139" s="442"/>
      <c r="AO139" s="442"/>
      <c r="AP139" s="442"/>
      <c r="AQ139" s="442"/>
      <c r="AR139" s="442"/>
      <c r="AS139" s="442"/>
      <c r="AT139" s="442"/>
      <c r="AU139" s="442"/>
      <c r="AV139" s="442"/>
      <c r="AW139" s="442"/>
      <c r="AX139" s="442"/>
      <c r="AY139" s="442"/>
      <c r="AZ139" s="442"/>
    </row>
    <row r="140" spans="2:52" ht="20.100000000000001" hidden="1" customHeight="1" outlineLevel="1">
      <c r="B140" s="434"/>
      <c r="C140" s="1002"/>
      <c r="D140" s="1003"/>
      <c r="E140" s="1003"/>
      <c r="F140" s="1004"/>
      <c r="G140" s="1005"/>
      <c r="H140" s="1006"/>
      <c r="I140" s="1006"/>
      <c r="J140" s="1006"/>
      <c r="K140" s="1007"/>
      <c r="L140" s="715"/>
      <c r="M140" s="715"/>
      <c r="N140" s="715"/>
      <c r="O140" s="715"/>
      <c r="P140" s="715"/>
      <c r="Q140" s="715"/>
      <c r="R140" s="715"/>
      <c r="S140" s="716"/>
      <c r="T140" s="717"/>
      <c r="U140" s="720">
        <f t="shared" si="41"/>
        <v>0</v>
      </c>
      <c r="V140" s="721">
        <f t="shared" si="42"/>
        <v>0</v>
      </c>
      <c r="W140" s="722">
        <f t="shared" si="43"/>
        <v>0</v>
      </c>
      <c r="X140" s="442"/>
      <c r="Y140" s="442"/>
      <c r="Z140" s="442"/>
      <c r="AA140" s="442"/>
      <c r="AB140" s="442"/>
      <c r="AC140" s="442"/>
      <c r="AD140" s="442"/>
      <c r="AE140" s="442"/>
      <c r="AF140" s="442"/>
      <c r="AG140" s="442"/>
      <c r="AH140" s="442"/>
      <c r="AI140" s="442"/>
      <c r="AJ140" s="442"/>
      <c r="AK140" s="442"/>
      <c r="AL140" s="442"/>
      <c r="AM140" s="442"/>
      <c r="AN140" s="442"/>
      <c r="AO140" s="442"/>
      <c r="AP140" s="442"/>
      <c r="AQ140" s="442"/>
      <c r="AR140" s="442"/>
      <c r="AS140" s="442"/>
      <c r="AT140" s="442"/>
      <c r="AU140" s="442"/>
      <c r="AV140" s="442"/>
      <c r="AW140" s="442"/>
      <c r="AX140" s="442"/>
      <c r="AY140" s="442"/>
      <c r="AZ140" s="442"/>
    </row>
    <row r="141" spans="2:52" ht="20.100000000000001" hidden="1" customHeight="1" outlineLevel="1">
      <c r="B141" s="434"/>
      <c r="C141" s="1002"/>
      <c r="D141" s="1003"/>
      <c r="E141" s="1003"/>
      <c r="F141" s="1004"/>
      <c r="G141" s="1005"/>
      <c r="H141" s="1006"/>
      <c r="I141" s="1006"/>
      <c r="J141" s="1006"/>
      <c r="K141" s="1007"/>
      <c r="L141" s="715"/>
      <c r="M141" s="715"/>
      <c r="N141" s="715"/>
      <c r="O141" s="715"/>
      <c r="P141" s="715"/>
      <c r="Q141" s="715"/>
      <c r="R141" s="715"/>
      <c r="S141" s="716"/>
      <c r="T141" s="717"/>
      <c r="U141" s="720">
        <f t="shared" si="41"/>
        <v>0</v>
      </c>
      <c r="V141" s="721">
        <f t="shared" si="42"/>
        <v>0</v>
      </c>
      <c r="W141" s="722">
        <f t="shared" si="43"/>
        <v>0</v>
      </c>
      <c r="X141" s="442"/>
      <c r="Y141" s="442"/>
      <c r="Z141" s="442"/>
      <c r="AA141" s="442"/>
      <c r="AB141" s="442"/>
      <c r="AC141" s="442"/>
      <c r="AD141" s="442"/>
      <c r="AE141" s="442"/>
      <c r="AF141" s="442"/>
      <c r="AG141" s="442"/>
      <c r="AH141" s="442"/>
      <c r="AI141" s="442"/>
      <c r="AJ141" s="442"/>
      <c r="AK141" s="442"/>
      <c r="AL141" s="442"/>
      <c r="AM141" s="442"/>
      <c r="AN141" s="442"/>
      <c r="AO141" s="442"/>
      <c r="AP141" s="442"/>
      <c r="AQ141" s="442"/>
      <c r="AR141" s="442"/>
      <c r="AS141" s="442"/>
      <c r="AT141" s="442"/>
      <c r="AU141" s="442"/>
      <c r="AV141" s="442"/>
      <c r="AW141" s="442"/>
      <c r="AX141" s="442"/>
      <c r="AY141" s="442"/>
      <c r="AZ141" s="442"/>
    </row>
    <row r="142" spans="2:52" ht="20.100000000000001" hidden="1" customHeight="1" outlineLevel="1">
      <c r="B142" s="434"/>
      <c r="C142" s="1002"/>
      <c r="D142" s="1003"/>
      <c r="E142" s="1003"/>
      <c r="F142" s="1004"/>
      <c r="G142" s="1005"/>
      <c r="H142" s="1006"/>
      <c r="I142" s="1006"/>
      <c r="J142" s="1006"/>
      <c r="K142" s="1007"/>
      <c r="L142" s="715"/>
      <c r="M142" s="715"/>
      <c r="N142" s="715"/>
      <c r="O142" s="715"/>
      <c r="P142" s="715"/>
      <c r="Q142" s="715"/>
      <c r="R142" s="715"/>
      <c r="S142" s="716"/>
      <c r="T142" s="717"/>
      <c r="U142" s="720">
        <f t="shared" si="41"/>
        <v>0</v>
      </c>
      <c r="V142" s="721">
        <f t="shared" si="42"/>
        <v>0</v>
      </c>
      <c r="W142" s="722">
        <f t="shared" si="43"/>
        <v>0</v>
      </c>
      <c r="X142" s="442"/>
      <c r="Y142" s="442"/>
      <c r="Z142" s="442"/>
      <c r="AA142" s="442"/>
      <c r="AB142" s="442"/>
      <c r="AC142" s="442"/>
      <c r="AD142" s="442"/>
      <c r="AE142" s="442"/>
      <c r="AF142" s="442"/>
      <c r="AG142" s="442"/>
      <c r="AH142" s="442"/>
      <c r="AI142" s="442"/>
      <c r="AJ142" s="442"/>
      <c r="AK142" s="442"/>
      <c r="AL142" s="442"/>
      <c r="AM142" s="442"/>
      <c r="AN142" s="442"/>
      <c r="AO142" s="442"/>
      <c r="AP142" s="442"/>
      <c r="AQ142" s="442"/>
      <c r="AR142" s="442"/>
      <c r="AS142" s="442"/>
      <c r="AT142" s="442"/>
      <c r="AU142" s="442"/>
      <c r="AV142" s="442"/>
      <c r="AW142" s="442"/>
      <c r="AX142" s="442"/>
      <c r="AY142" s="442"/>
      <c r="AZ142" s="442"/>
    </row>
    <row r="143" spans="2:52" ht="20.100000000000001" hidden="1" customHeight="1" outlineLevel="1">
      <c r="B143" s="434"/>
      <c r="C143" s="1002"/>
      <c r="D143" s="1003"/>
      <c r="E143" s="1003"/>
      <c r="F143" s="1004"/>
      <c r="G143" s="1005"/>
      <c r="H143" s="1006"/>
      <c r="I143" s="1006"/>
      <c r="J143" s="1006"/>
      <c r="K143" s="1007"/>
      <c r="L143" s="715"/>
      <c r="M143" s="715"/>
      <c r="N143" s="715"/>
      <c r="O143" s="715"/>
      <c r="P143" s="715"/>
      <c r="Q143" s="715"/>
      <c r="R143" s="715"/>
      <c r="S143" s="716"/>
      <c r="T143" s="717"/>
      <c r="U143" s="720">
        <f t="shared" si="41"/>
        <v>0</v>
      </c>
      <c r="V143" s="721">
        <f t="shared" si="42"/>
        <v>0</v>
      </c>
      <c r="W143" s="722">
        <f t="shared" si="43"/>
        <v>0</v>
      </c>
      <c r="X143" s="442"/>
      <c r="Y143" s="442"/>
      <c r="Z143" s="442"/>
      <c r="AA143" s="442"/>
      <c r="AB143" s="442"/>
      <c r="AC143" s="442"/>
      <c r="AD143" s="442"/>
      <c r="AE143" s="442"/>
      <c r="AF143" s="442"/>
      <c r="AG143" s="442"/>
      <c r="AH143" s="442"/>
      <c r="AI143" s="442"/>
      <c r="AJ143" s="442"/>
      <c r="AK143" s="442"/>
      <c r="AL143" s="442"/>
      <c r="AM143" s="442"/>
      <c r="AN143" s="442"/>
      <c r="AO143" s="442"/>
      <c r="AP143" s="442"/>
      <c r="AQ143" s="442"/>
      <c r="AR143" s="442"/>
      <c r="AS143" s="442"/>
      <c r="AT143" s="442"/>
      <c r="AU143" s="442"/>
      <c r="AV143" s="442"/>
      <c r="AW143" s="442"/>
      <c r="AX143" s="442"/>
      <c r="AY143" s="442"/>
      <c r="AZ143" s="442"/>
    </row>
    <row r="144" spans="2:52" s="19" customFormat="1" ht="9.9499999999999993" hidden="1" customHeight="1" outlineLevel="1">
      <c r="B144" s="435"/>
      <c r="C144" s="437"/>
      <c r="D144" s="437"/>
      <c r="E144" s="437"/>
      <c r="F144" s="437"/>
      <c r="G144" s="666"/>
      <c r="H144" s="666"/>
      <c r="I144" s="666"/>
      <c r="J144" s="666"/>
      <c r="K144" s="666"/>
      <c r="L144" s="438"/>
      <c r="M144" s="438"/>
      <c r="N144" s="438"/>
      <c r="O144" s="438"/>
      <c r="P144" s="438"/>
      <c r="Q144" s="438"/>
      <c r="R144" s="438"/>
      <c r="S144" s="438"/>
      <c r="T144" s="439"/>
      <c r="U144" s="439"/>
      <c r="V144" s="439"/>
      <c r="W144" s="667"/>
      <c r="X144" s="668"/>
      <c r="Y144" s="668"/>
      <c r="Z144" s="668"/>
      <c r="AA144" s="668"/>
      <c r="AB144" s="668"/>
      <c r="AC144" s="668"/>
      <c r="AD144" s="668"/>
      <c r="AE144" s="668"/>
      <c r="AF144" s="668"/>
      <c r="AG144" s="668"/>
      <c r="AH144" s="668"/>
      <c r="AI144" s="668"/>
      <c r="AJ144" s="668"/>
      <c r="AK144" s="668"/>
      <c r="AL144" s="668"/>
      <c r="AM144" s="668"/>
      <c r="AN144" s="668"/>
      <c r="AO144" s="668"/>
      <c r="AP144" s="668"/>
      <c r="AQ144" s="668"/>
      <c r="AR144" s="668"/>
      <c r="AS144" s="668"/>
      <c r="AT144" s="668"/>
      <c r="AU144" s="668"/>
      <c r="AV144" s="668"/>
      <c r="AW144" s="668"/>
      <c r="AX144" s="668"/>
      <c r="AY144" s="668"/>
      <c r="AZ144" s="668"/>
    </row>
    <row r="145" spans="2:52" ht="20.100000000000001" customHeight="1" collapsed="1">
      <c r="B145" s="714">
        <f>B133+1</f>
        <v>12</v>
      </c>
      <c r="C145" s="1013"/>
      <c r="D145" s="1014"/>
      <c r="E145" s="1014"/>
      <c r="F145" s="1015"/>
      <c r="G145" s="1016"/>
      <c r="H145" s="1017"/>
      <c r="I145" s="1017"/>
      <c r="J145" s="1017"/>
      <c r="K145" s="1018"/>
      <c r="L145" s="701">
        <f t="shared" ref="L145:R145" si="44">SUM(L146:L155)</f>
        <v>0</v>
      </c>
      <c r="M145" s="702">
        <f t="shared" si="44"/>
        <v>0</v>
      </c>
      <c r="N145" s="703">
        <f t="shared" si="44"/>
        <v>0</v>
      </c>
      <c r="O145" s="703">
        <f t="shared" si="44"/>
        <v>0</v>
      </c>
      <c r="P145" s="702">
        <f t="shared" si="44"/>
        <v>0</v>
      </c>
      <c r="Q145" s="704">
        <f t="shared" si="44"/>
        <v>0</v>
      </c>
      <c r="R145" s="701">
        <f t="shared" si="44"/>
        <v>0</v>
      </c>
      <c r="S145" s="705">
        <v>1</v>
      </c>
      <c r="T145" s="706">
        <f>(S146*T146)+(S147*T147)+(S148*T148)+(S149*T149)+(S150*T150)+(S151*T151)+(S152*T152)+(S153*T153)+(S154*T154)+(S155*T155)</f>
        <v>0</v>
      </c>
      <c r="U145" s="665">
        <f t="shared" ref="U145:U155" si="45">S145*T145*(1+MGKZ)*(1+Gewinn)*(1+Sicherheit)</f>
        <v>0</v>
      </c>
      <c r="V145" s="643">
        <f t="shared" ref="V145:V155" si="46">R145*Fertigung</f>
        <v>0</v>
      </c>
      <c r="W145" s="50">
        <f t="shared" ref="W145:W155" si="47">L145*$E$6+M145*$M$6+N145*$M$7+O145*$M$8+P145*$E$7+Q145*$M$9+U145+V145</f>
        <v>0</v>
      </c>
      <c r="X145" s="442"/>
      <c r="Y145" s="442"/>
      <c r="Z145" s="442"/>
      <c r="AA145" s="442"/>
      <c r="AB145" s="442"/>
      <c r="AC145" s="442"/>
      <c r="AD145" s="442"/>
      <c r="AE145" s="442"/>
      <c r="AF145" s="442"/>
      <c r="AG145" s="442"/>
      <c r="AH145" s="442"/>
      <c r="AI145" s="442"/>
      <c r="AJ145" s="442"/>
      <c r="AK145" s="442"/>
      <c r="AL145" s="442"/>
      <c r="AM145" s="442"/>
      <c r="AN145" s="442"/>
      <c r="AO145" s="442"/>
      <c r="AP145" s="442"/>
      <c r="AQ145" s="442"/>
      <c r="AR145" s="442"/>
      <c r="AS145" s="442"/>
      <c r="AT145" s="442"/>
      <c r="AU145" s="442"/>
      <c r="AV145" s="442"/>
      <c r="AW145" s="442"/>
      <c r="AX145" s="442"/>
      <c r="AY145" s="442"/>
      <c r="AZ145" s="442"/>
    </row>
    <row r="146" spans="2:52" ht="20.100000000000001" hidden="1" customHeight="1" outlineLevel="1">
      <c r="B146" s="433"/>
      <c r="C146" s="1002"/>
      <c r="D146" s="1003"/>
      <c r="E146" s="1003"/>
      <c r="F146" s="1004"/>
      <c r="G146" s="1005"/>
      <c r="H146" s="1006"/>
      <c r="I146" s="1006"/>
      <c r="J146" s="1006"/>
      <c r="K146" s="1007"/>
      <c r="L146" s="715"/>
      <c r="M146" s="715"/>
      <c r="N146" s="715"/>
      <c r="O146" s="715"/>
      <c r="P146" s="715"/>
      <c r="Q146" s="715"/>
      <c r="R146" s="715"/>
      <c r="S146" s="716"/>
      <c r="T146" s="717"/>
      <c r="U146" s="720">
        <f t="shared" si="45"/>
        <v>0</v>
      </c>
      <c r="V146" s="721">
        <f t="shared" si="46"/>
        <v>0</v>
      </c>
      <c r="W146" s="722">
        <f t="shared" si="47"/>
        <v>0</v>
      </c>
      <c r="X146" s="442"/>
      <c r="Y146" s="442"/>
      <c r="Z146" s="442"/>
      <c r="AA146" s="442"/>
      <c r="AB146" s="442"/>
      <c r="AC146" s="442"/>
      <c r="AD146" s="442"/>
      <c r="AE146" s="442"/>
      <c r="AF146" s="442"/>
      <c r="AG146" s="442"/>
      <c r="AH146" s="442"/>
      <c r="AI146" s="442"/>
      <c r="AJ146" s="442"/>
      <c r="AK146" s="442"/>
      <c r="AL146" s="442"/>
      <c r="AM146" s="442"/>
      <c r="AN146" s="442"/>
      <c r="AO146" s="442"/>
      <c r="AP146" s="442"/>
      <c r="AQ146" s="442"/>
      <c r="AR146" s="442"/>
      <c r="AS146" s="442"/>
      <c r="AT146" s="442"/>
      <c r="AU146" s="442"/>
      <c r="AV146" s="442"/>
      <c r="AW146" s="442"/>
      <c r="AX146" s="442"/>
      <c r="AY146" s="442"/>
      <c r="AZ146" s="442"/>
    </row>
    <row r="147" spans="2:52" ht="20.100000000000001" hidden="1" customHeight="1" outlineLevel="1">
      <c r="B147" s="434"/>
      <c r="C147" s="1002"/>
      <c r="D147" s="1003"/>
      <c r="E147" s="1003"/>
      <c r="F147" s="1004"/>
      <c r="G147" s="1005"/>
      <c r="H147" s="1006"/>
      <c r="I147" s="1006"/>
      <c r="J147" s="1006"/>
      <c r="K147" s="1007"/>
      <c r="L147" s="715"/>
      <c r="M147" s="715"/>
      <c r="N147" s="715"/>
      <c r="O147" s="715"/>
      <c r="P147" s="715"/>
      <c r="Q147" s="715"/>
      <c r="R147" s="715"/>
      <c r="S147" s="716"/>
      <c r="T147" s="717"/>
      <c r="U147" s="720">
        <f t="shared" si="45"/>
        <v>0</v>
      </c>
      <c r="V147" s="721">
        <f t="shared" si="46"/>
        <v>0</v>
      </c>
      <c r="W147" s="722">
        <f t="shared" si="47"/>
        <v>0</v>
      </c>
      <c r="X147" s="442"/>
      <c r="Y147" s="442"/>
      <c r="Z147" s="442"/>
      <c r="AA147" s="442"/>
      <c r="AB147" s="442"/>
      <c r="AC147" s="442"/>
      <c r="AD147" s="442"/>
      <c r="AE147" s="442"/>
      <c r="AF147" s="442"/>
      <c r="AG147" s="442"/>
      <c r="AH147" s="442"/>
      <c r="AI147" s="442"/>
      <c r="AJ147" s="442"/>
      <c r="AK147" s="442"/>
      <c r="AL147" s="442"/>
      <c r="AM147" s="442"/>
      <c r="AN147" s="442"/>
      <c r="AO147" s="442"/>
      <c r="AP147" s="442"/>
      <c r="AQ147" s="442"/>
      <c r="AR147" s="442"/>
      <c r="AS147" s="442"/>
      <c r="AT147" s="442"/>
      <c r="AU147" s="442"/>
      <c r="AV147" s="442"/>
      <c r="AW147" s="442"/>
      <c r="AX147" s="442"/>
      <c r="AY147" s="442"/>
      <c r="AZ147" s="442"/>
    </row>
    <row r="148" spans="2:52" ht="20.100000000000001" hidden="1" customHeight="1" outlineLevel="1">
      <c r="B148" s="434"/>
      <c r="C148" s="1002"/>
      <c r="D148" s="1003"/>
      <c r="E148" s="1003"/>
      <c r="F148" s="1004"/>
      <c r="G148" s="1005"/>
      <c r="H148" s="1006"/>
      <c r="I148" s="1006"/>
      <c r="J148" s="1006"/>
      <c r="K148" s="1007"/>
      <c r="L148" s="715"/>
      <c r="M148" s="715"/>
      <c r="N148" s="715"/>
      <c r="O148" s="715"/>
      <c r="P148" s="715"/>
      <c r="Q148" s="715"/>
      <c r="R148" s="715"/>
      <c r="S148" s="716"/>
      <c r="T148" s="717"/>
      <c r="U148" s="720">
        <f t="shared" si="45"/>
        <v>0</v>
      </c>
      <c r="V148" s="721">
        <f t="shared" si="46"/>
        <v>0</v>
      </c>
      <c r="W148" s="722">
        <f t="shared" si="47"/>
        <v>0</v>
      </c>
      <c r="X148" s="442"/>
      <c r="Y148" s="442"/>
      <c r="Z148" s="442"/>
      <c r="AA148" s="442"/>
      <c r="AB148" s="442"/>
      <c r="AC148" s="442"/>
      <c r="AD148" s="442"/>
      <c r="AE148" s="442"/>
      <c r="AF148" s="442"/>
      <c r="AG148" s="442"/>
      <c r="AH148" s="442"/>
      <c r="AI148" s="442"/>
      <c r="AJ148" s="442"/>
      <c r="AK148" s="442"/>
      <c r="AL148" s="442"/>
      <c r="AM148" s="442"/>
      <c r="AN148" s="442"/>
      <c r="AO148" s="442"/>
      <c r="AP148" s="442"/>
      <c r="AQ148" s="442"/>
      <c r="AR148" s="442"/>
      <c r="AS148" s="442"/>
      <c r="AT148" s="442"/>
      <c r="AU148" s="442"/>
      <c r="AV148" s="442"/>
      <c r="AW148" s="442"/>
      <c r="AX148" s="442"/>
      <c r="AY148" s="442"/>
      <c r="AZ148" s="442"/>
    </row>
    <row r="149" spans="2:52" ht="20.100000000000001" hidden="1" customHeight="1" outlineLevel="1">
      <c r="B149" s="434"/>
      <c r="C149" s="1002"/>
      <c r="D149" s="1003"/>
      <c r="E149" s="1003"/>
      <c r="F149" s="1004"/>
      <c r="G149" s="1005"/>
      <c r="H149" s="1006"/>
      <c r="I149" s="1006"/>
      <c r="J149" s="1006"/>
      <c r="K149" s="1007"/>
      <c r="L149" s="715"/>
      <c r="M149" s="715"/>
      <c r="N149" s="715"/>
      <c r="O149" s="715"/>
      <c r="P149" s="715"/>
      <c r="Q149" s="715"/>
      <c r="R149" s="715"/>
      <c r="S149" s="716"/>
      <c r="T149" s="717"/>
      <c r="U149" s="720">
        <f t="shared" si="45"/>
        <v>0</v>
      </c>
      <c r="V149" s="721">
        <f t="shared" si="46"/>
        <v>0</v>
      </c>
      <c r="W149" s="722">
        <f t="shared" si="47"/>
        <v>0</v>
      </c>
      <c r="X149" s="442"/>
      <c r="Y149" s="442"/>
      <c r="Z149" s="442"/>
      <c r="AA149" s="442"/>
      <c r="AB149" s="442"/>
      <c r="AC149" s="442"/>
      <c r="AD149" s="442"/>
      <c r="AE149" s="442"/>
      <c r="AF149" s="442"/>
      <c r="AG149" s="442"/>
      <c r="AH149" s="442"/>
      <c r="AI149" s="442"/>
      <c r="AJ149" s="442"/>
      <c r="AK149" s="442"/>
      <c r="AL149" s="442"/>
      <c r="AM149" s="442"/>
      <c r="AN149" s="442"/>
      <c r="AO149" s="442"/>
      <c r="AP149" s="442"/>
      <c r="AQ149" s="442"/>
      <c r="AR149" s="442"/>
      <c r="AS149" s="442"/>
      <c r="AT149" s="442"/>
      <c r="AU149" s="442"/>
      <c r="AV149" s="442"/>
      <c r="AW149" s="442"/>
      <c r="AX149" s="442"/>
      <c r="AY149" s="442"/>
      <c r="AZ149" s="442"/>
    </row>
    <row r="150" spans="2:52" ht="20.100000000000001" hidden="1" customHeight="1" outlineLevel="1">
      <c r="B150" s="434"/>
      <c r="C150" s="1002"/>
      <c r="D150" s="1003"/>
      <c r="E150" s="1003"/>
      <c r="F150" s="1004"/>
      <c r="G150" s="1005"/>
      <c r="H150" s="1006"/>
      <c r="I150" s="1006"/>
      <c r="J150" s="1006"/>
      <c r="K150" s="1007"/>
      <c r="L150" s="715"/>
      <c r="M150" s="715"/>
      <c r="N150" s="715"/>
      <c r="O150" s="715"/>
      <c r="P150" s="715"/>
      <c r="Q150" s="715"/>
      <c r="R150" s="715"/>
      <c r="S150" s="716"/>
      <c r="T150" s="717"/>
      <c r="U150" s="720">
        <f t="shared" si="45"/>
        <v>0</v>
      </c>
      <c r="V150" s="721">
        <f t="shared" si="46"/>
        <v>0</v>
      </c>
      <c r="W150" s="722">
        <f t="shared" si="47"/>
        <v>0</v>
      </c>
      <c r="X150" s="442"/>
      <c r="Y150" s="442"/>
      <c r="Z150" s="442"/>
      <c r="AA150" s="442"/>
      <c r="AB150" s="442"/>
      <c r="AC150" s="442"/>
      <c r="AD150" s="442"/>
      <c r="AE150" s="442"/>
      <c r="AF150" s="442"/>
      <c r="AG150" s="442"/>
      <c r="AH150" s="442"/>
      <c r="AI150" s="442"/>
      <c r="AJ150" s="442"/>
      <c r="AK150" s="442"/>
      <c r="AL150" s="442"/>
      <c r="AM150" s="442"/>
      <c r="AN150" s="442"/>
      <c r="AO150" s="442"/>
      <c r="AP150" s="442"/>
      <c r="AQ150" s="442"/>
      <c r="AR150" s="442"/>
      <c r="AS150" s="442"/>
      <c r="AT150" s="442"/>
      <c r="AU150" s="442"/>
      <c r="AV150" s="442"/>
      <c r="AW150" s="442"/>
      <c r="AX150" s="442"/>
      <c r="AY150" s="442"/>
      <c r="AZ150" s="442"/>
    </row>
    <row r="151" spans="2:52" ht="20.100000000000001" hidden="1" customHeight="1" outlineLevel="1">
      <c r="B151" s="434"/>
      <c r="C151" s="1002"/>
      <c r="D151" s="1003"/>
      <c r="E151" s="1003"/>
      <c r="F151" s="1004"/>
      <c r="G151" s="1005"/>
      <c r="H151" s="1006"/>
      <c r="I151" s="1006"/>
      <c r="J151" s="1006"/>
      <c r="K151" s="1007"/>
      <c r="L151" s="715"/>
      <c r="M151" s="715"/>
      <c r="N151" s="715"/>
      <c r="O151" s="715"/>
      <c r="P151" s="715"/>
      <c r="Q151" s="715"/>
      <c r="R151" s="715"/>
      <c r="S151" s="716"/>
      <c r="T151" s="717"/>
      <c r="U151" s="720">
        <f t="shared" si="45"/>
        <v>0</v>
      </c>
      <c r="V151" s="721">
        <f t="shared" si="46"/>
        <v>0</v>
      </c>
      <c r="W151" s="722">
        <f t="shared" si="47"/>
        <v>0</v>
      </c>
      <c r="X151" s="442"/>
      <c r="Y151" s="442"/>
      <c r="Z151" s="442"/>
      <c r="AA151" s="442"/>
      <c r="AB151" s="442"/>
      <c r="AC151" s="442"/>
      <c r="AD151" s="442"/>
      <c r="AE151" s="442"/>
      <c r="AF151" s="442"/>
      <c r="AG151" s="442"/>
      <c r="AH151" s="442"/>
      <c r="AI151" s="442"/>
      <c r="AJ151" s="442"/>
      <c r="AK151" s="442"/>
      <c r="AL151" s="442"/>
      <c r="AM151" s="442"/>
      <c r="AN151" s="442"/>
      <c r="AO151" s="442"/>
      <c r="AP151" s="442"/>
      <c r="AQ151" s="442"/>
      <c r="AR151" s="442"/>
      <c r="AS151" s="442"/>
      <c r="AT151" s="442"/>
      <c r="AU151" s="442"/>
      <c r="AV151" s="442"/>
      <c r="AW151" s="442"/>
      <c r="AX151" s="442"/>
      <c r="AY151" s="442"/>
      <c r="AZ151" s="442"/>
    </row>
    <row r="152" spans="2:52" ht="20.100000000000001" hidden="1" customHeight="1" outlineLevel="1">
      <c r="B152" s="434"/>
      <c r="C152" s="1002"/>
      <c r="D152" s="1003"/>
      <c r="E152" s="1003"/>
      <c r="F152" s="1004"/>
      <c r="G152" s="1005"/>
      <c r="H152" s="1006"/>
      <c r="I152" s="1006"/>
      <c r="J152" s="1006"/>
      <c r="K152" s="1007"/>
      <c r="L152" s="715"/>
      <c r="M152" s="715"/>
      <c r="N152" s="715"/>
      <c r="O152" s="715"/>
      <c r="P152" s="715"/>
      <c r="Q152" s="715"/>
      <c r="R152" s="715"/>
      <c r="S152" s="716"/>
      <c r="T152" s="717"/>
      <c r="U152" s="720">
        <f t="shared" si="45"/>
        <v>0</v>
      </c>
      <c r="V152" s="721">
        <f t="shared" si="46"/>
        <v>0</v>
      </c>
      <c r="W152" s="722">
        <f t="shared" si="47"/>
        <v>0</v>
      </c>
      <c r="X152" s="442"/>
      <c r="Y152" s="442"/>
      <c r="Z152" s="442"/>
      <c r="AA152" s="442"/>
      <c r="AB152" s="442"/>
      <c r="AC152" s="442"/>
      <c r="AD152" s="442"/>
      <c r="AE152" s="442"/>
      <c r="AF152" s="442"/>
      <c r="AG152" s="442"/>
      <c r="AH152" s="442"/>
      <c r="AI152" s="442"/>
      <c r="AJ152" s="442"/>
      <c r="AK152" s="442"/>
      <c r="AL152" s="442"/>
      <c r="AM152" s="442"/>
      <c r="AN152" s="442"/>
      <c r="AO152" s="442"/>
      <c r="AP152" s="442"/>
      <c r="AQ152" s="442"/>
      <c r="AR152" s="442"/>
      <c r="AS152" s="442"/>
      <c r="AT152" s="442"/>
      <c r="AU152" s="442"/>
      <c r="AV152" s="442"/>
      <c r="AW152" s="442"/>
      <c r="AX152" s="442"/>
      <c r="AY152" s="442"/>
      <c r="AZ152" s="442"/>
    </row>
    <row r="153" spans="2:52" ht="20.100000000000001" hidden="1" customHeight="1" outlineLevel="1">
      <c r="B153" s="434"/>
      <c r="C153" s="1002"/>
      <c r="D153" s="1003"/>
      <c r="E153" s="1003"/>
      <c r="F153" s="1004"/>
      <c r="G153" s="1005"/>
      <c r="H153" s="1006"/>
      <c r="I153" s="1006"/>
      <c r="J153" s="1006"/>
      <c r="K153" s="1007"/>
      <c r="L153" s="715"/>
      <c r="M153" s="715"/>
      <c r="N153" s="715"/>
      <c r="O153" s="715"/>
      <c r="P153" s="715"/>
      <c r="Q153" s="715"/>
      <c r="R153" s="715"/>
      <c r="S153" s="716"/>
      <c r="T153" s="717"/>
      <c r="U153" s="720">
        <f t="shared" si="45"/>
        <v>0</v>
      </c>
      <c r="V153" s="721">
        <f t="shared" si="46"/>
        <v>0</v>
      </c>
      <c r="W153" s="722">
        <f t="shared" si="47"/>
        <v>0</v>
      </c>
      <c r="X153" s="442"/>
      <c r="Y153" s="442"/>
      <c r="Z153" s="442"/>
      <c r="AA153" s="442"/>
      <c r="AB153" s="442"/>
      <c r="AC153" s="442"/>
      <c r="AD153" s="442"/>
      <c r="AE153" s="442"/>
      <c r="AF153" s="442"/>
      <c r="AG153" s="442"/>
      <c r="AH153" s="442"/>
      <c r="AI153" s="442"/>
      <c r="AJ153" s="442"/>
      <c r="AK153" s="442"/>
      <c r="AL153" s="442"/>
      <c r="AM153" s="442"/>
      <c r="AN153" s="442"/>
      <c r="AO153" s="442"/>
      <c r="AP153" s="442"/>
      <c r="AQ153" s="442"/>
      <c r="AR153" s="442"/>
      <c r="AS153" s="442"/>
      <c r="AT153" s="442"/>
      <c r="AU153" s="442"/>
      <c r="AV153" s="442"/>
      <c r="AW153" s="442"/>
      <c r="AX153" s="442"/>
      <c r="AY153" s="442"/>
      <c r="AZ153" s="442"/>
    </row>
    <row r="154" spans="2:52" ht="20.100000000000001" hidden="1" customHeight="1" outlineLevel="1">
      <c r="B154" s="434"/>
      <c r="C154" s="1002"/>
      <c r="D154" s="1003"/>
      <c r="E154" s="1003"/>
      <c r="F154" s="1004"/>
      <c r="G154" s="1005"/>
      <c r="H154" s="1006"/>
      <c r="I154" s="1006"/>
      <c r="J154" s="1006"/>
      <c r="K154" s="1007"/>
      <c r="L154" s="715"/>
      <c r="M154" s="715"/>
      <c r="N154" s="715"/>
      <c r="O154" s="715"/>
      <c r="P154" s="715"/>
      <c r="Q154" s="715"/>
      <c r="R154" s="715"/>
      <c r="S154" s="716"/>
      <c r="T154" s="717"/>
      <c r="U154" s="720">
        <f t="shared" si="45"/>
        <v>0</v>
      </c>
      <c r="V154" s="721">
        <f t="shared" si="46"/>
        <v>0</v>
      </c>
      <c r="W154" s="722">
        <f t="shared" si="47"/>
        <v>0</v>
      </c>
      <c r="X154" s="442"/>
      <c r="Y154" s="442"/>
      <c r="Z154" s="442"/>
      <c r="AA154" s="442"/>
      <c r="AB154" s="442"/>
      <c r="AC154" s="442"/>
      <c r="AD154" s="442"/>
      <c r="AE154" s="442"/>
      <c r="AF154" s="442"/>
      <c r="AG154" s="442"/>
      <c r="AH154" s="442"/>
      <c r="AI154" s="442"/>
      <c r="AJ154" s="442"/>
      <c r="AK154" s="442"/>
      <c r="AL154" s="442"/>
      <c r="AM154" s="442"/>
      <c r="AN154" s="442"/>
      <c r="AO154" s="442"/>
      <c r="AP154" s="442"/>
      <c r="AQ154" s="442"/>
      <c r="AR154" s="442"/>
      <c r="AS154" s="442"/>
      <c r="AT154" s="442"/>
      <c r="AU154" s="442"/>
      <c r="AV154" s="442"/>
      <c r="AW154" s="442"/>
      <c r="AX154" s="442"/>
      <c r="AY154" s="442"/>
      <c r="AZ154" s="442"/>
    </row>
    <row r="155" spans="2:52" ht="20.100000000000001" hidden="1" customHeight="1" outlineLevel="1">
      <c r="B155" s="434"/>
      <c r="C155" s="1002"/>
      <c r="D155" s="1003"/>
      <c r="E155" s="1003"/>
      <c r="F155" s="1004"/>
      <c r="G155" s="1005"/>
      <c r="H155" s="1006"/>
      <c r="I155" s="1006"/>
      <c r="J155" s="1006"/>
      <c r="K155" s="1007"/>
      <c r="L155" s="715"/>
      <c r="M155" s="715"/>
      <c r="N155" s="715"/>
      <c r="O155" s="715"/>
      <c r="P155" s="715"/>
      <c r="Q155" s="715"/>
      <c r="R155" s="715"/>
      <c r="S155" s="716"/>
      <c r="T155" s="717"/>
      <c r="U155" s="720">
        <f t="shared" si="45"/>
        <v>0</v>
      </c>
      <c r="V155" s="721">
        <f t="shared" si="46"/>
        <v>0</v>
      </c>
      <c r="W155" s="722">
        <f t="shared" si="47"/>
        <v>0</v>
      </c>
      <c r="X155" s="442"/>
      <c r="Y155" s="442"/>
      <c r="Z155" s="442"/>
      <c r="AA155" s="442"/>
      <c r="AB155" s="442"/>
      <c r="AC155" s="442"/>
      <c r="AD155" s="442"/>
      <c r="AE155" s="442"/>
      <c r="AF155" s="442"/>
      <c r="AG155" s="442"/>
      <c r="AH155" s="442"/>
      <c r="AI155" s="442"/>
      <c r="AJ155" s="442"/>
      <c r="AK155" s="442"/>
      <c r="AL155" s="442"/>
      <c r="AM155" s="442"/>
      <c r="AN155" s="442"/>
      <c r="AO155" s="442"/>
      <c r="AP155" s="442"/>
      <c r="AQ155" s="442"/>
      <c r="AR155" s="442"/>
      <c r="AS155" s="442"/>
      <c r="AT155" s="442"/>
      <c r="AU155" s="442"/>
      <c r="AV155" s="442"/>
      <c r="AW155" s="442"/>
      <c r="AX155" s="442"/>
      <c r="AY155" s="442"/>
      <c r="AZ155" s="442"/>
    </row>
    <row r="156" spans="2:52" s="19" customFormat="1" ht="9.9499999999999993" hidden="1" customHeight="1" outlineLevel="1">
      <c r="B156" s="435"/>
      <c r="C156" s="437"/>
      <c r="D156" s="437"/>
      <c r="E156" s="437"/>
      <c r="F156" s="437"/>
      <c r="G156" s="666"/>
      <c r="H156" s="666"/>
      <c r="I156" s="666"/>
      <c r="J156" s="666"/>
      <c r="K156" s="666"/>
      <c r="L156" s="438"/>
      <c r="M156" s="438"/>
      <c r="N156" s="438"/>
      <c r="O156" s="438"/>
      <c r="P156" s="438"/>
      <c r="Q156" s="438"/>
      <c r="R156" s="438"/>
      <c r="S156" s="438"/>
      <c r="T156" s="439"/>
      <c r="U156" s="439"/>
      <c r="V156" s="439"/>
      <c r="W156" s="667"/>
      <c r="X156" s="668"/>
      <c r="Y156" s="668"/>
      <c r="Z156" s="668"/>
      <c r="AA156" s="668"/>
      <c r="AB156" s="668"/>
      <c r="AC156" s="668"/>
      <c r="AD156" s="668"/>
      <c r="AE156" s="668"/>
      <c r="AF156" s="668"/>
      <c r="AG156" s="668"/>
      <c r="AH156" s="668"/>
      <c r="AI156" s="668"/>
      <c r="AJ156" s="668"/>
      <c r="AK156" s="668"/>
      <c r="AL156" s="668"/>
      <c r="AM156" s="668"/>
      <c r="AN156" s="668"/>
      <c r="AO156" s="668"/>
      <c r="AP156" s="668"/>
      <c r="AQ156" s="668"/>
      <c r="AR156" s="668"/>
      <c r="AS156" s="668"/>
      <c r="AT156" s="668"/>
      <c r="AU156" s="668"/>
      <c r="AV156" s="668"/>
      <c r="AW156" s="668"/>
      <c r="AX156" s="668"/>
      <c r="AY156" s="668"/>
      <c r="AZ156" s="668"/>
    </row>
    <row r="157" spans="2:52" ht="20.100000000000001" customHeight="1" collapsed="1">
      <c r="B157" s="714">
        <f>B145+1</f>
        <v>13</v>
      </c>
      <c r="C157" s="1013"/>
      <c r="D157" s="1014"/>
      <c r="E157" s="1014"/>
      <c r="F157" s="1015"/>
      <c r="G157" s="1016"/>
      <c r="H157" s="1017"/>
      <c r="I157" s="1017"/>
      <c r="J157" s="1017"/>
      <c r="K157" s="1018"/>
      <c r="L157" s="701">
        <f t="shared" ref="L157:R157" si="48">SUM(L158:L167)</f>
        <v>0</v>
      </c>
      <c r="M157" s="702">
        <f t="shared" si="48"/>
        <v>0</v>
      </c>
      <c r="N157" s="703">
        <f t="shared" si="48"/>
        <v>0</v>
      </c>
      <c r="O157" s="703">
        <f t="shared" si="48"/>
        <v>0</v>
      </c>
      <c r="P157" s="702">
        <f t="shared" si="48"/>
        <v>0</v>
      </c>
      <c r="Q157" s="704">
        <f t="shared" si="48"/>
        <v>0</v>
      </c>
      <c r="R157" s="701">
        <f t="shared" si="48"/>
        <v>0</v>
      </c>
      <c r="S157" s="705">
        <v>1</v>
      </c>
      <c r="T157" s="706">
        <f>(S158*T158)+(S159*T159)+(S160*T160)+(S161*T161)+(S162*T162)+(S163*T163)+(S164*T164)+(S165*T165)+(S166*T166)+(S167*T167)</f>
        <v>0</v>
      </c>
      <c r="U157" s="665">
        <f t="shared" ref="U157:U167" si="49">S157*T157*(1+MGKZ)*(1+Gewinn)*(1+Sicherheit)</f>
        <v>0</v>
      </c>
      <c r="V157" s="643">
        <f t="shared" ref="V157:V167" si="50">R157*Fertigung</f>
        <v>0</v>
      </c>
      <c r="W157" s="50">
        <f t="shared" ref="W157:W167" si="51">L157*$E$6+M157*$M$6+N157*$M$7+O157*$M$8+P157*$E$7+Q157*$M$9+U157+V157</f>
        <v>0</v>
      </c>
      <c r="X157" s="442"/>
      <c r="Y157" s="442"/>
      <c r="Z157" s="442"/>
      <c r="AA157" s="442"/>
      <c r="AB157" s="442"/>
      <c r="AC157" s="442"/>
      <c r="AD157" s="442"/>
      <c r="AE157" s="442"/>
      <c r="AF157" s="442"/>
      <c r="AG157" s="442"/>
      <c r="AH157" s="442"/>
      <c r="AI157" s="442"/>
      <c r="AJ157" s="442"/>
      <c r="AK157" s="442"/>
      <c r="AL157" s="442"/>
      <c r="AM157" s="442"/>
      <c r="AN157" s="442"/>
      <c r="AO157" s="442"/>
      <c r="AP157" s="442"/>
      <c r="AQ157" s="442"/>
      <c r="AR157" s="442"/>
      <c r="AS157" s="442"/>
      <c r="AT157" s="442"/>
      <c r="AU157" s="442"/>
      <c r="AV157" s="442"/>
      <c r="AW157" s="442"/>
      <c r="AX157" s="442"/>
      <c r="AY157" s="442"/>
      <c r="AZ157" s="442"/>
    </row>
    <row r="158" spans="2:52" ht="20.100000000000001" hidden="1" customHeight="1" outlineLevel="1">
      <c r="B158" s="433"/>
      <c r="C158" s="1002"/>
      <c r="D158" s="1003"/>
      <c r="E158" s="1003"/>
      <c r="F158" s="1004"/>
      <c r="G158" s="1005"/>
      <c r="H158" s="1006"/>
      <c r="I158" s="1006"/>
      <c r="J158" s="1006"/>
      <c r="K158" s="1007"/>
      <c r="L158" s="715"/>
      <c r="M158" s="715"/>
      <c r="N158" s="715"/>
      <c r="O158" s="715"/>
      <c r="P158" s="715"/>
      <c r="Q158" s="715"/>
      <c r="R158" s="715"/>
      <c r="S158" s="716"/>
      <c r="T158" s="717"/>
      <c r="U158" s="720">
        <f t="shared" si="49"/>
        <v>0</v>
      </c>
      <c r="V158" s="721">
        <f t="shared" si="50"/>
        <v>0</v>
      </c>
      <c r="W158" s="722">
        <f t="shared" si="51"/>
        <v>0</v>
      </c>
      <c r="X158" s="442"/>
      <c r="Y158" s="442"/>
      <c r="Z158" s="442"/>
      <c r="AA158" s="442"/>
      <c r="AB158" s="442"/>
      <c r="AC158" s="442"/>
      <c r="AD158" s="442"/>
      <c r="AE158" s="442"/>
      <c r="AF158" s="442"/>
      <c r="AG158" s="442"/>
      <c r="AH158" s="442"/>
      <c r="AI158" s="442"/>
      <c r="AJ158" s="442"/>
      <c r="AK158" s="442"/>
      <c r="AL158" s="442"/>
      <c r="AM158" s="442"/>
      <c r="AN158" s="442"/>
      <c r="AO158" s="442"/>
      <c r="AP158" s="442"/>
      <c r="AQ158" s="442"/>
      <c r="AR158" s="442"/>
      <c r="AS158" s="442"/>
      <c r="AT158" s="442"/>
      <c r="AU158" s="442"/>
      <c r="AV158" s="442"/>
      <c r="AW158" s="442"/>
      <c r="AX158" s="442"/>
      <c r="AY158" s="442"/>
      <c r="AZ158" s="442"/>
    </row>
    <row r="159" spans="2:52" ht="20.100000000000001" hidden="1" customHeight="1" outlineLevel="1">
      <c r="B159" s="434"/>
      <c r="C159" s="1002"/>
      <c r="D159" s="1003"/>
      <c r="E159" s="1003"/>
      <c r="F159" s="1004"/>
      <c r="G159" s="1005"/>
      <c r="H159" s="1006"/>
      <c r="I159" s="1006"/>
      <c r="J159" s="1006"/>
      <c r="K159" s="1007"/>
      <c r="L159" s="715"/>
      <c r="M159" s="715"/>
      <c r="N159" s="715"/>
      <c r="O159" s="715"/>
      <c r="P159" s="715"/>
      <c r="Q159" s="715"/>
      <c r="R159" s="715"/>
      <c r="S159" s="716"/>
      <c r="T159" s="717"/>
      <c r="U159" s="720">
        <f t="shared" si="49"/>
        <v>0</v>
      </c>
      <c r="V159" s="721">
        <f t="shared" si="50"/>
        <v>0</v>
      </c>
      <c r="W159" s="722">
        <f t="shared" si="51"/>
        <v>0</v>
      </c>
      <c r="X159" s="442"/>
      <c r="Y159" s="442"/>
      <c r="Z159" s="442"/>
      <c r="AA159" s="442"/>
      <c r="AB159" s="442"/>
      <c r="AC159" s="442"/>
      <c r="AD159" s="442"/>
      <c r="AE159" s="442"/>
      <c r="AF159" s="442"/>
      <c r="AG159" s="442"/>
      <c r="AH159" s="442"/>
      <c r="AI159" s="442"/>
      <c r="AJ159" s="442"/>
      <c r="AK159" s="442"/>
      <c r="AL159" s="442"/>
      <c r="AM159" s="442"/>
      <c r="AN159" s="442"/>
      <c r="AO159" s="442"/>
      <c r="AP159" s="442"/>
      <c r="AQ159" s="442"/>
      <c r="AR159" s="442"/>
      <c r="AS159" s="442"/>
      <c r="AT159" s="442"/>
      <c r="AU159" s="442"/>
      <c r="AV159" s="442"/>
      <c r="AW159" s="442"/>
      <c r="AX159" s="442"/>
      <c r="AY159" s="442"/>
      <c r="AZ159" s="442"/>
    </row>
    <row r="160" spans="2:52" ht="20.100000000000001" hidden="1" customHeight="1" outlineLevel="1">
      <c r="B160" s="434"/>
      <c r="C160" s="1002"/>
      <c r="D160" s="1003"/>
      <c r="E160" s="1003"/>
      <c r="F160" s="1004"/>
      <c r="G160" s="1005"/>
      <c r="H160" s="1006"/>
      <c r="I160" s="1006"/>
      <c r="J160" s="1006"/>
      <c r="K160" s="1007"/>
      <c r="L160" s="715"/>
      <c r="M160" s="715"/>
      <c r="N160" s="715"/>
      <c r="O160" s="715"/>
      <c r="P160" s="715"/>
      <c r="Q160" s="715"/>
      <c r="R160" s="715"/>
      <c r="S160" s="716"/>
      <c r="T160" s="717"/>
      <c r="U160" s="720">
        <f t="shared" si="49"/>
        <v>0</v>
      </c>
      <c r="V160" s="721">
        <f t="shared" si="50"/>
        <v>0</v>
      </c>
      <c r="W160" s="722">
        <f t="shared" si="51"/>
        <v>0</v>
      </c>
      <c r="X160" s="442"/>
      <c r="Y160" s="442"/>
      <c r="Z160" s="442"/>
      <c r="AA160" s="442"/>
      <c r="AB160" s="442"/>
      <c r="AC160" s="442"/>
      <c r="AD160" s="442"/>
      <c r="AE160" s="442"/>
      <c r="AF160" s="442"/>
      <c r="AG160" s="442"/>
      <c r="AH160" s="442"/>
      <c r="AI160" s="442"/>
      <c r="AJ160" s="442"/>
      <c r="AK160" s="442"/>
      <c r="AL160" s="442"/>
      <c r="AM160" s="442"/>
      <c r="AN160" s="442"/>
      <c r="AO160" s="442"/>
      <c r="AP160" s="442"/>
      <c r="AQ160" s="442"/>
      <c r="AR160" s="442"/>
      <c r="AS160" s="442"/>
      <c r="AT160" s="442"/>
      <c r="AU160" s="442"/>
      <c r="AV160" s="442"/>
      <c r="AW160" s="442"/>
      <c r="AX160" s="442"/>
      <c r="AY160" s="442"/>
      <c r="AZ160" s="442"/>
    </row>
    <row r="161" spans="2:52" ht="20.100000000000001" hidden="1" customHeight="1" outlineLevel="1">
      <c r="B161" s="434"/>
      <c r="C161" s="1002"/>
      <c r="D161" s="1003"/>
      <c r="E161" s="1003"/>
      <c r="F161" s="1004"/>
      <c r="G161" s="1005"/>
      <c r="H161" s="1006"/>
      <c r="I161" s="1006"/>
      <c r="J161" s="1006"/>
      <c r="K161" s="1007"/>
      <c r="L161" s="715"/>
      <c r="M161" s="715"/>
      <c r="N161" s="715"/>
      <c r="O161" s="715"/>
      <c r="P161" s="715"/>
      <c r="Q161" s="715"/>
      <c r="R161" s="715"/>
      <c r="S161" s="716"/>
      <c r="T161" s="717"/>
      <c r="U161" s="720">
        <f t="shared" si="49"/>
        <v>0</v>
      </c>
      <c r="V161" s="721">
        <f t="shared" si="50"/>
        <v>0</v>
      </c>
      <c r="W161" s="722">
        <f t="shared" si="51"/>
        <v>0</v>
      </c>
      <c r="X161" s="442"/>
      <c r="Y161" s="442"/>
      <c r="Z161" s="442"/>
      <c r="AA161" s="442"/>
      <c r="AB161" s="442"/>
      <c r="AC161" s="442"/>
      <c r="AD161" s="442"/>
      <c r="AE161" s="442"/>
      <c r="AF161" s="442"/>
      <c r="AG161" s="442"/>
      <c r="AH161" s="442"/>
      <c r="AI161" s="442"/>
      <c r="AJ161" s="442"/>
      <c r="AK161" s="442"/>
      <c r="AL161" s="442"/>
      <c r="AM161" s="442"/>
      <c r="AN161" s="442"/>
      <c r="AO161" s="442"/>
      <c r="AP161" s="442"/>
      <c r="AQ161" s="442"/>
      <c r="AR161" s="442"/>
      <c r="AS161" s="442"/>
      <c r="AT161" s="442"/>
      <c r="AU161" s="442"/>
      <c r="AV161" s="442"/>
      <c r="AW161" s="442"/>
      <c r="AX161" s="442"/>
      <c r="AY161" s="442"/>
      <c r="AZ161" s="442"/>
    </row>
    <row r="162" spans="2:52" ht="20.100000000000001" hidden="1" customHeight="1" outlineLevel="1">
      <c r="B162" s="434"/>
      <c r="C162" s="1002"/>
      <c r="D162" s="1003"/>
      <c r="E162" s="1003"/>
      <c r="F162" s="1004"/>
      <c r="G162" s="1005"/>
      <c r="H162" s="1006"/>
      <c r="I162" s="1006"/>
      <c r="J162" s="1006"/>
      <c r="K162" s="1007"/>
      <c r="L162" s="715"/>
      <c r="M162" s="715"/>
      <c r="N162" s="715"/>
      <c r="O162" s="715"/>
      <c r="P162" s="715"/>
      <c r="Q162" s="715"/>
      <c r="R162" s="715"/>
      <c r="S162" s="716"/>
      <c r="T162" s="717"/>
      <c r="U162" s="720">
        <f t="shared" si="49"/>
        <v>0</v>
      </c>
      <c r="V162" s="721">
        <f t="shared" si="50"/>
        <v>0</v>
      </c>
      <c r="W162" s="722">
        <f t="shared" si="51"/>
        <v>0</v>
      </c>
      <c r="X162" s="442"/>
      <c r="Y162" s="442"/>
      <c r="Z162" s="442"/>
      <c r="AA162" s="442"/>
      <c r="AB162" s="442"/>
      <c r="AC162" s="442"/>
      <c r="AD162" s="442"/>
      <c r="AE162" s="442"/>
      <c r="AF162" s="442"/>
      <c r="AG162" s="442"/>
      <c r="AH162" s="442"/>
      <c r="AI162" s="442"/>
      <c r="AJ162" s="442"/>
      <c r="AK162" s="442"/>
      <c r="AL162" s="442"/>
      <c r="AM162" s="442"/>
      <c r="AN162" s="442"/>
      <c r="AO162" s="442"/>
      <c r="AP162" s="442"/>
      <c r="AQ162" s="442"/>
      <c r="AR162" s="442"/>
      <c r="AS162" s="442"/>
      <c r="AT162" s="442"/>
      <c r="AU162" s="442"/>
      <c r="AV162" s="442"/>
      <c r="AW162" s="442"/>
      <c r="AX162" s="442"/>
      <c r="AY162" s="442"/>
      <c r="AZ162" s="442"/>
    </row>
    <row r="163" spans="2:52" ht="20.100000000000001" hidden="1" customHeight="1" outlineLevel="1">
      <c r="B163" s="434"/>
      <c r="C163" s="1002"/>
      <c r="D163" s="1003"/>
      <c r="E163" s="1003"/>
      <c r="F163" s="1004"/>
      <c r="G163" s="1005"/>
      <c r="H163" s="1006"/>
      <c r="I163" s="1006"/>
      <c r="J163" s="1006"/>
      <c r="K163" s="1007"/>
      <c r="L163" s="715"/>
      <c r="M163" s="715"/>
      <c r="N163" s="715"/>
      <c r="O163" s="715"/>
      <c r="P163" s="715"/>
      <c r="Q163" s="715"/>
      <c r="R163" s="715"/>
      <c r="S163" s="716"/>
      <c r="T163" s="717"/>
      <c r="U163" s="720">
        <f t="shared" si="49"/>
        <v>0</v>
      </c>
      <c r="V163" s="721">
        <f t="shared" si="50"/>
        <v>0</v>
      </c>
      <c r="W163" s="722">
        <f t="shared" si="51"/>
        <v>0</v>
      </c>
      <c r="X163" s="442"/>
      <c r="Y163" s="442"/>
      <c r="Z163" s="442"/>
      <c r="AA163" s="442"/>
      <c r="AB163" s="442"/>
      <c r="AC163" s="442"/>
      <c r="AD163" s="442"/>
      <c r="AE163" s="442"/>
      <c r="AF163" s="442"/>
      <c r="AG163" s="442"/>
      <c r="AH163" s="442"/>
      <c r="AI163" s="442"/>
      <c r="AJ163" s="442"/>
      <c r="AK163" s="442"/>
      <c r="AL163" s="442"/>
      <c r="AM163" s="442"/>
      <c r="AN163" s="442"/>
      <c r="AO163" s="442"/>
      <c r="AP163" s="442"/>
      <c r="AQ163" s="442"/>
      <c r="AR163" s="442"/>
      <c r="AS163" s="442"/>
      <c r="AT163" s="442"/>
      <c r="AU163" s="442"/>
      <c r="AV163" s="442"/>
      <c r="AW163" s="442"/>
      <c r="AX163" s="442"/>
      <c r="AY163" s="442"/>
      <c r="AZ163" s="442"/>
    </row>
    <row r="164" spans="2:52" ht="20.100000000000001" hidden="1" customHeight="1" outlineLevel="1">
      <c r="B164" s="434"/>
      <c r="C164" s="1002"/>
      <c r="D164" s="1003"/>
      <c r="E164" s="1003"/>
      <c r="F164" s="1004"/>
      <c r="G164" s="1005"/>
      <c r="H164" s="1006"/>
      <c r="I164" s="1006"/>
      <c r="J164" s="1006"/>
      <c r="K164" s="1007"/>
      <c r="L164" s="715"/>
      <c r="M164" s="715"/>
      <c r="N164" s="715"/>
      <c r="O164" s="715"/>
      <c r="P164" s="715"/>
      <c r="Q164" s="715"/>
      <c r="R164" s="715"/>
      <c r="S164" s="716"/>
      <c r="T164" s="717"/>
      <c r="U164" s="720">
        <f t="shared" si="49"/>
        <v>0</v>
      </c>
      <c r="V164" s="721">
        <f t="shared" si="50"/>
        <v>0</v>
      </c>
      <c r="W164" s="722">
        <f t="shared" si="51"/>
        <v>0</v>
      </c>
      <c r="X164" s="442"/>
      <c r="Y164" s="442"/>
      <c r="Z164" s="442"/>
      <c r="AA164" s="442"/>
      <c r="AB164" s="442"/>
      <c r="AC164" s="442"/>
      <c r="AD164" s="442"/>
      <c r="AE164" s="442"/>
      <c r="AF164" s="442"/>
      <c r="AG164" s="442"/>
      <c r="AH164" s="442"/>
      <c r="AI164" s="442"/>
      <c r="AJ164" s="442"/>
      <c r="AK164" s="442"/>
      <c r="AL164" s="442"/>
      <c r="AM164" s="442"/>
      <c r="AN164" s="442"/>
      <c r="AO164" s="442"/>
      <c r="AP164" s="442"/>
      <c r="AQ164" s="442"/>
      <c r="AR164" s="442"/>
      <c r="AS164" s="442"/>
      <c r="AT164" s="442"/>
      <c r="AU164" s="442"/>
      <c r="AV164" s="442"/>
      <c r="AW164" s="442"/>
      <c r="AX164" s="442"/>
      <c r="AY164" s="442"/>
      <c r="AZ164" s="442"/>
    </row>
    <row r="165" spans="2:52" ht="20.100000000000001" hidden="1" customHeight="1" outlineLevel="1">
      <c r="B165" s="434"/>
      <c r="C165" s="1002"/>
      <c r="D165" s="1003"/>
      <c r="E165" s="1003"/>
      <c r="F165" s="1004"/>
      <c r="G165" s="1005"/>
      <c r="H165" s="1006"/>
      <c r="I165" s="1006"/>
      <c r="J165" s="1006"/>
      <c r="K165" s="1007"/>
      <c r="L165" s="715"/>
      <c r="M165" s="715"/>
      <c r="N165" s="715"/>
      <c r="O165" s="715"/>
      <c r="P165" s="715"/>
      <c r="Q165" s="715"/>
      <c r="R165" s="715"/>
      <c r="S165" s="716"/>
      <c r="T165" s="717"/>
      <c r="U165" s="720">
        <f t="shared" si="49"/>
        <v>0</v>
      </c>
      <c r="V165" s="721">
        <f t="shared" si="50"/>
        <v>0</v>
      </c>
      <c r="W165" s="722">
        <f t="shared" si="51"/>
        <v>0</v>
      </c>
      <c r="X165" s="442"/>
      <c r="Y165" s="442"/>
      <c r="Z165" s="442"/>
      <c r="AA165" s="442"/>
      <c r="AB165" s="442"/>
      <c r="AC165" s="442"/>
      <c r="AD165" s="442"/>
      <c r="AE165" s="442"/>
      <c r="AF165" s="442"/>
      <c r="AG165" s="442"/>
      <c r="AH165" s="442"/>
      <c r="AI165" s="442"/>
      <c r="AJ165" s="442"/>
      <c r="AK165" s="442"/>
      <c r="AL165" s="442"/>
      <c r="AM165" s="442"/>
      <c r="AN165" s="442"/>
      <c r="AO165" s="442"/>
      <c r="AP165" s="442"/>
      <c r="AQ165" s="442"/>
      <c r="AR165" s="442"/>
      <c r="AS165" s="442"/>
      <c r="AT165" s="442"/>
      <c r="AU165" s="442"/>
      <c r="AV165" s="442"/>
      <c r="AW165" s="442"/>
      <c r="AX165" s="442"/>
      <c r="AY165" s="442"/>
      <c r="AZ165" s="442"/>
    </row>
    <row r="166" spans="2:52" ht="20.100000000000001" hidden="1" customHeight="1" outlineLevel="1">
      <c r="B166" s="434"/>
      <c r="C166" s="1002"/>
      <c r="D166" s="1003"/>
      <c r="E166" s="1003"/>
      <c r="F166" s="1004"/>
      <c r="G166" s="1005"/>
      <c r="H166" s="1006"/>
      <c r="I166" s="1006"/>
      <c r="J166" s="1006"/>
      <c r="K166" s="1007"/>
      <c r="L166" s="715"/>
      <c r="M166" s="715"/>
      <c r="N166" s="715"/>
      <c r="O166" s="715"/>
      <c r="P166" s="715"/>
      <c r="Q166" s="715"/>
      <c r="R166" s="715"/>
      <c r="S166" s="716"/>
      <c r="T166" s="717"/>
      <c r="U166" s="720">
        <f t="shared" si="49"/>
        <v>0</v>
      </c>
      <c r="V166" s="721">
        <f t="shared" si="50"/>
        <v>0</v>
      </c>
      <c r="W166" s="722">
        <f t="shared" si="51"/>
        <v>0</v>
      </c>
      <c r="X166" s="442"/>
      <c r="Y166" s="442"/>
      <c r="Z166" s="442"/>
      <c r="AA166" s="442"/>
      <c r="AB166" s="442"/>
      <c r="AC166" s="442"/>
      <c r="AD166" s="442"/>
      <c r="AE166" s="442"/>
      <c r="AF166" s="442"/>
      <c r="AG166" s="442"/>
      <c r="AH166" s="442"/>
      <c r="AI166" s="442"/>
      <c r="AJ166" s="442"/>
      <c r="AK166" s="442"/>
      <c r="AL166" s="442"/>
      <c r="AM166" s="442"/>
      <c r="AN166" s="442"/>
      <c r="AO166" s="442"/>
      <c r="AP166" s="442"/>
      <c r="AQ166" s="442"/>
      <c r="AR166" s="442"/>
      <c r="AS166" s="442"/>
      <c r="AT166" s="442"/>
      <c r="AU166" s="442"/>
      <c r="AV166" s="442"/>
      <c r="AW166" s="442"/>
      <c r="AX166" s="442"/>
      <c r="AY166" s="442"/>
      <c r="AZ166" s="442"/>
    </row>
    <row r="167" spans="2:52" ht="20.100000000000001" hidden="1" customHeight="1" outlineLevel="1">
      <c r="B167" s="434"/>
      <c r="C167" s="1002"/>
      <c r="D167" s="1003"/>
      <c r="E167" s="1003"/>
      <c r="F167" s="1004"/>
      <c r="G167" s="1005"/>
      <c r="H167" s="1006"/>
      <c r="I167" s="1006"/>
      <c r="J167" s="1006"/>
      <c r="K167" s="1007"/>
      <c r="L167" s="715"/>
      <c r="M167" s="715"/>
      <c r="N167" s="715"/>
      <c r="O167" s="715"/>
      <c r="P167" s="715"/>
      <c r="Q167" s="715"/>
      <c r="R167" s="715"/>
      <c r="S167" s="716"/>
      <c r="T167" s="717"/>
      <c r="U167" s="720">
        <f t="shared" si="49"/>
        <v>0</v>
      </c>
      <c r="V167" s="721">
        <f t="shared" si="50"/>
        <v>0</v>
      </c>
      <c r="W167" s="722">
        <f t="shared" si="51"/>
        <v>0</v>
      </c>
      <c r="X167" s="442"/>
      <c r="Y167" s="442"/>
      <c r="Z167" s="442"/>
      <c r="AA167" s="442"/>
      <c r="AB167" s="442"/>
      <c r="AC167" s="442"/>
      <c r="AD167" s="442"/>
      <c r="AE167" s="442"/>
      <c r="AF167" s="442"/>
      <c r="AG167" s="442"/>
      <c r="AH167" s="442"/>
      <c r="AI167" s="442"/>
      <c r="AJ167" s="442"/>
      <c r="AK167" s="442"/>
      <c r="AL167" s="442"/>
      <c r="AM167" s="442"/>
      <c r="AN167" s="442"/>
      <c r="AO167" s="442"/>
      <c r="AP167" s="442"/>
      <c r="AQ167" s="442"/>
      <c r="AR167" s="442"/>
      <c r="AS167" s="442"/>
      <c r="AT167" s="442"/>
      <c r="AU167" s="442"/>
      <c r="AV167" s="442"/>
      <c r="AW167" s="442"/>
      <c r="AX167" s="442"/>
      <c r="AY167" s="442"/>
      <c r="AZ167" s="442"/>
    </row>
    <row r="168" spans="2:52" s="19" customFormat="1" ht="9.9499999999999993" hidden="1" customHeight="1" outlineLevel="1">
      <c r="B168" s="435"/>
      <c r="C168" s="437"/>
      <c r="D168" s="437"/>
      <c r="E168" s="437"/>
      <c r="F168" s="437"/>
      <c r="G168" s="666"/>
      <c r="H168" s="666"/>
      <c r="I168" s="666"/>
      <c r="J168" s="666"/>
      <c r="K168" s="666"/>
      <c r="L168" s="438"/>
      <c r="M168" s="438"/>
      <c r="N168" s="438"/>
      <c r="O168" s="438"/>
      <c r="P168" s="438"/>
      <c r="Q168" s="438"/>
      <c r="R168" s="438"/>
      <c r="S168" s="438"/>
      <c r="T168" s="439"/>
      <c r="U168" s="439"/>
      <c r="V168" s="439"/>
      <c r="W168" s="667"/>
      <c r="X168" s="668"/>
      <c r="Y168" s="668"/>
      <c r="Z168" s="668"/>
      <c r="AA168" s="668"/>
      <c r="AB168" s="668"/>
      <c r="AC168" s="668"/>
      <c r="AD168" s="668"/>
      <c r="AE168" s="668"/>
      <c r="AF168" s="668"/>
      <c r="AG168" s="668"/>
      <c r="AH168" s="668"/>
      <c r="AI168" s="668"/>
      <c r="AJ168" s="668"/>
      <c r="AK168" s="668"/>
      <c r="AL168" s="668"/>
      <c r="AM168" s="668"/>
      <c r="AN168" s="668"/>
      <c r="AO168" s="668"/>
      <c r="AP168" s="668"/>
      <c r="AQ168" s="668"/>
      <c r="AR168" s="668"/>
      <c r="AS168" s="668"/>
      <c r="AT168" s="668"/>
      <c r="AU168" s="668"/>
      <c r="AV168" s="668"/>
      <c r="AW168" s="668"/>
      <c r="AX168" s="668"/>
      <c r="AY168" s="668"/>
      <c r="AZ168" s="668"/>
    </row>
    <row r="169" spans="2:52" ht="20.100000000000001" customHeight="1" collapsed="1">
      <c r="B169" s="32">
        <f>B157+1</f>
        <v>14</v>
      </c>
      <c r="C169" s="1013"/>
      <c r="D169" s="1014"/>
      <c r="E169" s="1014"/>
      <c r="F169" s="1015"/>
      <c r="G169" s="1016"/>
      <c r="H169" s="1017"/>
      <c r="I169" s="1017"/>
      <c r="J169" s="1017"/>
      <c r="K169" s="1018"/>
      <c r="L169" s="701">
        <f t="shared" ref="L169:R169" si="52">SUM(L170:L179)</f>
        <v>0</v>
      </c>
      <c r="M169" s="702">
        <f t="shared" si="52"/>
        <v>0</v>
      </c>
      <c r="N169" s="703">
        <f t="shared" si="52"/>
        <v>0</v>
      </c>
      <c r="O169" s="703">
        <f t="shared" si="52"/>
        <v>0</v>
      </c>
      <c r="P169" s="702">
        <f t="shared" si="52"/>
        <v>0</v>
      </c>
      <c r="Q169" s="704">
        <f t="shared" si="52"/>
        <v>0</v>
      </c>
      <c r="R169" s="701">
        <f t="shared" si="52"/>
        <v>0</v>
      </c>
      <c r="S169" s="705">
        <v>1</v>
      </c>
      <c r="T169" s="706">
        <f>(S170*T170)+(S171*T171)+(S172*T172)+(S173*T173)+(S174*T174)+(S175*T175)+(S176*T176)+(S177*T177)+(S178*T178)+(S179*T179)</f>
        <v>0</v>
      </c>
      <c r="U169" s="665">
        <f t="shared" ref="U169:U179" si="53">S169*T169*(1+MGKZ)*(1+Gewinn)*(1+Sicherheit)</f>
        <v>0</v>
      </c>
      <c r="V169" s="643">
        <f t="shared" ref="V169:V179" si="54">R169*Fertigung</f>
        <v>0</v>
      </c>
      <c r="W169" s="50">
        <f t="shared" ref="W169:W179" si="55">L169*$E$6+M169*$M$6+N169*$M$7+O169*$M$8+P169*$E$7+Q169*$M$9+U169+V169</f>
        <v>0</v>
      </c>
      <c r="X169" s="442"/>
      <c r="Y169" s="442"/>
      <c r="Z169" s="442"/>
      <c r="AA169" s="442"/>
      <c r="AB169" s="442"/>
      <c r="AC169" s="442"/>
      <c r="AD169" s="442"/>
      <c r="AE169" s="442"/>
      <c r="AF169" s="442"/>
      <c r="AG169" s="442"/>
      <c r="AH169" s="442"/>
      <c r="AI169" s="442"/>
      <c r="AJ169" s="442"/>
      <c r="AK169" s="442"/>
      <c r="AL169" s="442"/>
      <c r="AM169" s="442"/>
      <c r="AN169" s="442"/>
      <c r="AO169" s="442"/>
      <c r="AP169" s="442"/>
      <c r="AQ169" s="442"/>
      <c r="AR169" s="442"/>
      <c r="AS169" s="442"/>
      <c r="AT169" s="442"/>
      <c r="AU169" s="442"/>
      <c r="AV169" s="442"/>
      <c r="AW169" s="442"/>
      <c r="AX169" s="442"/>
      <c r="AY169" s="442"/>
      <c r="AZ169" s="442"/>
    </row>
    <row r="170" spans="2:52" ht="20.100000000000001" hidden="1" customHeight="1" outlineLevel="1">
      <c r="B170" s="433"/>
      <c r="C170" s="1002"/>
      <c r="D170" s="1003"/>
      <c r="E170" s="1003"/>
      <c r="F170" s="1004"/>
      <c r="G170" s="1005"/>
      <c r="H170" s="1006"/>
      <c r="I170" s="1006"/>
      <c r="J170" s="1006"/>
      <c r="K170" s="1007"/>
      <c r="L170" s="715"/>
      <c r="M170" s="715"/>
      <c r="N170" s="715"/>
      <c r="O170" s="715"/>
      <c r="P170" s="715"/>
      <c r="Q170" s="715"/>
      <c r="R170" s="715"/>
      <c r="S170" s="716"/>
      <c r="T170" s="717"/>
      <c r="U170" s="720">
        <f t="shared" si="53"/>
        <v>0</v>
      </c>
      <c r="V170" s="721">
        <f t="shared" si="54"/>
        <v>0</v>
      </c>
      <c r="W170" s="722">
        <f t="shared" si="55"/>
        <v>0</v>
      </c>
      <c r="X170" s="442"/>
      <c r="Y170" s="442"/>
      <c r="Z170" s="442"/>
      <c r="AA170" s="442"/>
      <c r="AB170" s="442"/>
      <c r="AC170" s="442"/>
      <c r="AD170" s="442"/>
      <c r="AE170" s="442"/>
      <c r="AF170" s="442"/>
      <c r="AG170" s="442"/>
      <c r="AH170" s="442"/>
      <c r="AI170" s="442"/>
      <c r="AJ170" s="442"/>
      <c r="AK170" s="442"/>
      <c r="AL170" s="442"/>
      <c r="AM170" s="442"/>
      <c r="AN170" s="442"/>
      <c r="AO170" s="442"/>
      <c r="AP170" s="442"/>
      <c r="AQ170" s="442"/>
      <c r="AR170" s="442"/>
      <c r="AS170" s="442"/>
      <c r="AT170" s="442"/>
      <c r="AU170" s="442"/>
      <c r="AV170" s="442"/>
      <c r="AW170" s="442"/>
      <c r="AX170" s="442"/>
      <c r="AY170" s="442"/>
      <c r="AZ170" s="442"/>
    </row>
    <row r="171" spans="2:52" ht="20.100000000000001" hidden="1" customHeight="1" outlineLevel="1">
      <c r="B171" s="434"/>
      <c r="C171" s="1002"/>
      <c r="D171" s="1003"/>
      <c r="E171" s="1003"/>
      <c r="F171" s="1004"/>
      <c r="G171" s="1005"/>
      <c r="H171" s="1006"/>
      <c r="I171" s="1006"/>
      <c r="J171" s="1006"/>
      <c r="K171" s="1007"/>
      <c r="L171" s="715"/>
      <c r="M171" s="715"/>
      <c r="N171" s="715"/>
      <c r="O171" s="715"/>
      <c r="P171" s="715"/>
      <c r="Q171" s="715"/>
      <c r="R171" s="715"/>
      <c r="S171" s="716"/>
      <c r="T171" s="717"/>
      <c r="U171" s="720">
        <f t="shared" si="53"/>
        <v>0</v>
      </c>
      <c r="V171" s="721">
        <f t="shared" si="54"/>
        <v>0</v>
      </c>
      <c r="W171" s="722">
        <f t="shared" si="55"/>
        <v>0</v>
      </c>
      <c r="X171" s="442"/>
      <c r="Y171" s="442"/>
      <c r="Z171" s="442"/>
      <c r="AA171" s="442"/>
      <c r="AB171" s="442"/>
      <c r="AC171" s="442"/>
      <c r="AD171" s="442"/>
      <c r="AE171" s="442"/>
      <c r="AF171" s="442"/>
      <c r="AG171" s="442"/>
      <c r="AH171" s="442"/>
      <c r="AI171" s="442"/>
      <c r="AJ171" s="442"/>
      <c r="AK171" s="442"/>
      <c r="AL171" s="442"/>
      <c r="AM171" s="442"/>
      <c r="AN171" s="442"/>
      <c r="AO171" s="442"/>
      <c r="AP171" s="442"/>
      <c r="AQ171" s="442"/>
      <c r="AR171" s="442"/>
      <c r="AS171" s="442"/>
      <c r="AT171" s="442"/>
      <c r="AU171" s="442"/>
      <c r="AV171" s="442"/>
      <c r="AW171" s="442"/>
      <c r="AX171" s="442"/>
      <c r="AY171" s="442"/>
      <c r="AZ171" s="442"/>
    </row>
    <row r="172" spans="2:52" ht="20.100000000000001" hidden="1" customHeight="1" outlineLevel="1">
      <c r="B172" s="434"/>
      <c r="C172" s="1002"/>
      <c r="D172" s="1003"/>
      <c r="E172" s="1003"/>
      <c r="F172" s="1004"/>
      <c r="G172" s="1005"/>
      <c r="H172" s="1006"/>
      <c r="I172" s="1006"/>
      <c r="J172" s="1006"/>
      <c r="K172" s="1007"/>
      <c r="L172" s="715"/>
      <c r="M172" s="715"/>
      <c r="N172" s="715"/>
      <c r="O172" s="715"/>
      <c r="P172" s="715"/>
      <c r="Q172" s="715"/>
      <c r="R172" s="715"/>
      <c r="S172" s="716"/>
      <c r="T172" s="717"/>
      <c r="U172" s="720">
        <f t="shared" si="53"/>
        <v>0</v>
      </c>
      <c r="V172" s="721">
        <f t="shared" si="54"/>
        <v>0</v>
      </c>
      <c r="W172" s="722">
        <f t="shared" si="55"/>
        <v>0</v>
      </c>
      <c r="X172" s="442"/>
      <c r="Y172" s="442"/>
      <c r="Z172" s="442"/>
      <c r="AA172" s="442"/>
      <c r="AB172" s="442"/>
      <c r="AC172" s="442"/>
      <c r="AD172" s="442"/>
      <c r="AE172" s="442"/>
      <c r="AF172" s="442"/>
      <c r="AG172" s="442"/>
      <c r="AH172" s="442"/>
      <c r="AI172" s="442"/>
      <c r="AJ172" s="442"/>
      <c r="AK172" s="442"/>
      <c r="AL172" s="442"/>
      <c r="AM172" s="442"/>
      <c r="AN172" s="442"/>
      <c r="AO172" s="442"/>
      <c r="AP172" s="442"/>
      <c r="AQ172" s="442"/>
      <c r="AR172" s="442"/>
      <c r="AS172" s="442"/>
      <c r="AT172" s="442"/>
      <c r="AU172" s="442"/>
      <c r="AV172" s="442"/>
      <c r="AW172" s="442"/>
      <c r="AX172" s="442"/>
      <c r="AY172" s="442"/>
      <c r="AZ172" s="442"/>
    </row>
    <row r="173" spans="2:52" ht="20.100000000000001" hidden="1" customHeight="1" outlineLevel="1">
      <c r="B173" s="434"/>
      <c r="C173" s="1002"/>
      <c r="D173" s="1003"/>
      <c r="E173" s="1003"/>
      <c r="F173" s="1004"/>
      <c r="G173" s="1005"/>
      <c r="H173" s="1006"/>
      <c r="I173" s="1006"/>
      <c r="J173" s="1006"/>
      <c r="K173" s="1007"/>
      <c r="L173" s="715"/>
      <c r="M173" s="715"/>
      <c r="N173" s="715"/>
      <c r="O173" s="715"/>
      <c r="P173" s="715"/>
      <c r="Q173" s="715"/>
      <c r="R173" s="715"/>
      <c r="S173" s="716"/>
      <c r="T173" s="717"/>
      <c r="U173" s="720">
        <f t="shared" si="53"/>
        <v>0</v>
      </c>
      <c r="V173" s="721">
        <f t="shared" si="54"/>
        <v>0</v>
      </c>
      <c r="W173" s="722">
        <f t="shared" si="55"/>
        <v>0</v>
      </c>
      <c r="X173" s="442"/>
      <c r="Y173" s="442"/>
      <c r="Z173" s="442"/>
      <c r="AA173" s="442"/>
      <c r="AB173" s="442"/>
      <c r="AC173" s="442"/>
      <c r="AD173" s="442"/>
      <c r="AE173" s="442"/>
      <c r="AF173" s="442"/>
      <c r="AG173" s="442"/>
      <c r="AH173" s="442"/>
      <c r="AI173" s="442"/>
      <c r="AJ173" s="442"/>
      <c r="AK173" s="442"/>
      <c r="AL173" s="442"/>
      <c r="AM173" s="442"/>
      <c r="AN173" s="442"/>
      <c r="AO173" s="442"/>
      <c r="AP173" s="442"/>
      <c r="AQ173" s="442"/>
      <c r="AR173" s="442"/>
      <c r="AS173" s="442"/>
      <c r="AT173" s="442"/>
      <c r="AU173" s="442"/>
      <c r="AV173" s="442"/>
      <c r="AW173" s="442"/>
      <c r="AX173" s="442"/>
      <c r="AY173" s="442"/>
      <c r="AZ173" s="442"/>
    </row>
    <row r="174" spans="2:52" ht="20.100000000000001" hidden="1" customHeight="1" outlineLevel="1">
      <c r="B174" s="434"/>
      <c r="C174" s="1002"/>
      <c r="D174" s="1003"/>
      <c r="E174" s="1003"/>
      <c r="F174" s="1004"/>
      <c r="G174" s="1005"/>
      <c r="H174" s="1006"/>
      <c r="I174" s="1006"/>
      <c r="J174" s="1006"/>
      <c r="K174" s="1007"/>
      <c r="L174" s="715"/>
      <c r="M174" s="715"/>
      <c r="N174" s="715"/>
      <c r="O174" s="715"/>
      <c r="P174" s="715"/>
      <c r="Q174" s="715"/>
      <c r="R174" s="715"/>
      <c r="S174" s="716"/>
      <c r="T174" s="717"/>
      <c r="U174" s="720">
        <f t="shared" si="53"/>
        <v>0</v>
      </c>
      <c r="V174" s="721">
        <f t="shared" si="54"/>
        <v>0</v>
      </c>
      <c r="W174" s="722">
        <f t="shared" si="55"/>
        <v>0</v>
      </c>
      <c r="X174" s="442"/>
      <c r="Y174" s="442"/>
      <c r="Z174" s="442"/>
      <c r="AA174" s="442"/>
      <c r="AB174" s="442"/>
      <c r="AC174" s="442"/>
      <c r="AD174" s="442"/>
      <c r="AE174" s="442"/>
      <c r="AF174" s="442"/>
      <c r="AG174" s="442"/>
      <c r="AH174" s="442"/>
      <c r="AI174" s="442"/>
      <c r="AJ174" s="442"/>
      <c r="AK174" s="442"/>
      <c r="AL174" s="442"/>
      <c r="AM174" s="442"/>
      <c r="AN174" s="442"/>
      <c r="AO174" s="442"/>
      <c r="AP174" s="442"/>
      <c r="AQ174" s="442"/>
      <c r="AR174" s="442"/>
      <c r="AS174" s="442"/>
      <c r="AT174" s="442"/>
      <c r="AU174" s="442"/>
      <c r="AV174" s="442"/>
      <c r="AW174" s="442"/>
      <c r="AX174" s="442"/>
      <c r="AY174" s="442"/>
      <c r="AZ174" s="442"/>
    </row>
    <row r="175" spans="2:52" ht="20.100000000000001" hidden="1" customHeight="1" outlineLevel="1">
      <c r="B175" s="434"/>
      <c r="C175" s="1002"/>
      <c r="D175" s="1003"/>
      <c r="E175" s="1003"/>
      <c r="F175" s="1004"/>
      <c r="G175" s="1005"/>
      <c r="H175" s="1006"/>
      <c r="I175" s="1006"/>
      <c r="J175" s="1006"/>
      <c r="K175" s="1007"/>
      <c r="L175" s="715"/>
      <c r="M175" s="715"/>
      <c r="N175" s="715"/>
      <c r="O175" s="715"/>
      <c r="P175" s="715"/>
      <c r="Q175" s="715"/>
      <c r="R175" s="715"/>
      <c r="S175" s="716"/>
      <c r="T175" s="717"/>
      <c r="U175" s="720">
        <f t="shared" si="53"/>
        <v>0</v>
      </c>
      <c r="V175" s="721">
        <f t="shared" si="54"/>
        <v>0</v>
      </c>
      <c r="W175" s="722">
        <f t="shared" si="55"/>
        <v>0</v>
      </c>
      <c r="X175" s="442"/>
      <c r="Y175" s="442"/>
      <c r="Z175" s="442"/>
      <c r="AA175" s="442"/>
      <c r="AB175" s="442"/>
      <c r="AC175" s="442"/>
      <c r="AD175" s="442"/>
      <c r="AE175" s="442"/>
      <c r="AF175" s="442"/>
      <c r="AG175" s="442"/>
      <c r="AH175" s="442"/>
      <c r="AI175" s="442"/>
      <c r="AJ175" s="442"/>
      <c r="AK175" s="442"/>
      <c r="AL175" s="442"/>
      <c r="AM175" s="442"/>
      <c r="AN175" s="442"/>
      <c r="AO175" s="442"/>
      <c r="AP175" s="442"/>
      <c r="AQ175" s="442"/>
      <c r="AR175" s="442"/>
      <c r="AS175" s="442"/>
      <c r="AT175" s="442"/>
      <c r="AU175" s="442"/>
      <c r="AV175" s="442"/>
      <c r="AW175" s="442"/>
      <c r="AX175" s="442"/>
      <c r="AY175" s="442"/>
      <c r="AZ175" s="442"/>
    </row>
    <row r="176" spans="2:52" ht="20.100000000000001" hidden="1" customHeight="1" outlineLevel="1">
      <c r="B176" s="434"/>
      <c r="C176" s="1002"/>
      <c r="D176" s="1003"/>
      <c r="E176" s="1003"/>
      <c r="F176" s="1004"/>
      <c r="G176" s="1005"/>
      <c r="H176" s="1006"/>
      <c r="I176" s="1006"/>
      <c r="J176" s="1006"/>
      <c r="K176" s="1007"/>
      <c r="L176" s="715"/>
      <c r="M176" s="715"/>
      <c r="N176" s="715"/>
      <c r="O176" s="715"/>
      <c r="P176" s="715"/>
      <c r="Q176" s="715"/>
      <c r="R176" s="715"/>
      <c r="S176" s="716"/>
      <c r="T176" s="717"/>
      <c r="U176" s="720">
        <f t="shared" si="53"/>
        <v>0</v>
      </c>
      <c r="V176" s="721">
        <f t="shared" si="54"/>
        <v>0</v>
      </c>
      <c r="W176" s="722">
        <f t="shared" si="55"/>
        <v>0</v>
      </c>
      <c r="X176" s="442"/>
      <c r="Y176" s="442"/>
      <c r="Z176" s="442"/>
      <c r="AA176" s="442"/>
      <c r="AB176" s="442"/>
      <c r="AC176" s="442"/>
      <c r="AD176" s="442"/>
      <c r="AE176" s="442"/>
      <c r="AF176" s="442"/>
      <c r="AG176" s="442"/>
      <c r="AH176" s="442"/>
      <c r="AI176" s="442"/>
      <c r="AJ176" s="442"/>
      <c r="AK176" s="442"/>
      <c r="AL176" s="442"/>
      <c r="AM176" s="442"/>
      <c r="AN176" s="442"/>
      <c r="AO176" s="442"/>
      <c r="AP176" s="442"/>
      <c r="AQ176" s="442"/>
      <c r="AR176" s="442"/>
      <c r="AS176" s="442"/>
      <c r="AT176" s="442"/>
      <c r="AU176" s="442"/>
      <c r="AV176" s="442"/>
      <c r="AW176" s="442"/>
      <c r="AX176" s="442"/>
      <c r="AY176" s="442"/>
      <c r="AZ176" s="442"/>
    </row>
    <row r="177" spans="2:52" ht="20.100000000000001" hidden="1" customHeight="1" outlineLevel="1">
      <c r="B177" s="434"/>
      <c r="C177" s="1002"/>
      <c r="D177" s="1003"/>
      <c r="E177" s="1003"/>
      <c r="F177" s="1004"/>
      <c r="G177" s="1005"/>
      <c r="H177" s="1006"/>
      <c r="I177" s="1006"/>
      <c r="J177" s="1006"/>
      <c r="K177" s="1007"/>
      <c r="L177" s="715"/>
      <c r="M177" s="715"/>
      <c r="N177" s="715"/>
      <c r="O177" s="715"/>
      <c r="P177" s="715"/>
      <c r="Q177" s="715"/>
      <c r="R177" s="715"/>
      <c r="S177" s="716"/>
      <c r="T177" s="717"/>
      <c r="U177" s="720">
        <f t="shared" si="53"/>
        <v>0</v>
      </c>
      <c r="V177" s="721">
        <f t="shared" si="54"/>
        <v>0</v>
      </c>
      <c r="W177" s="722">
        <f t="shared" si="55"/>
        <v>0</v>
      </c>
      <c r="X177" s="442"/>
      <c r="Y177" s="442"/>
      <c r="Z177" s="442"/>
      <c r="AA177" s="442"/>
      <c r="AB177" s="442"/>
      <c r="AC177" s="442"/>
      <c r="AD177" s="442"/>
      <c r="AE177" s="442"/>
      <c r="AF177" s="442"/>
      <c r="AG177" s="442"/>
      <c r="AH177" s="442"/>
      <c r="AI177" s="442"/>
      <c r="AJ177" s="442"/>
      <c r="AK177" s="442"/>
      <c r="AL177" s="442"/>
      <c r="AM177" s="442"/>
      <c r="AN177" s="442"/>
      <c r="AO177" s="442"/>
      <c r="AP177" s="442"/>
      <c r="AQ177" s="442"/>
      <c r="AR177" s="442"/>
      <c r="AS177" s="442"/>
      <c r="AT177" s="442"/>
      <c r="AU177" s="442"/>
      <c r="AV177" s="442"/>
      <c r="AW177" s="442"/>
      <c r="AX177" s="442"/>
      <c r="AY177" s="442"/>
      <c r="AZ177" s="442"/>
    </row>
    <row r="178" spans="2:52" ht="20.100000000000001" hidden="1" customHeight="1" outlineLevel="1">
      <c r="B178" s="434"/>
      <c r="C178" s="1002"/>
      <c r="D178" s="1003"/>
      <c r="E178" s="1003"/>
      <c r="F178" s="1004"/>
      <c r="G178" s="1005"/>
      <c r="H178" s="1006"/>
      <c r="I178" s="1006"/>
      <c r="J178" s="1006"/>
      <c r="K178" s="1007"/>
      <c r="L178" s="715"/>
      <c r="M178" s="715"/>
      <c r="N178" s="715"/>
      <c r="O178" s="715"/>
      <c r="P178" s="715"/>
      <c r="Q178" s="715"/>
      <c r="R178" s="715"/>
      <c r="S178" s="716"/>
      <c r="T178" s="717"/>
      <c r="U178" s="720">
        <f t="shared" si="53"/>
        <v>0</v>
      </c>
      <c r="V178" s="721">
        <f t="shared" si="54"/>
        <v>0</v>
      </c>
      <c r="W178" s="722">
        <f t="shared" si="55"/>
        <v>0</v>
      </c>
      <c r="X178" s="442"/>
      <c r="Y178" s="442"/>
      <c r="Z178" s="442"/>
      <c r="AA178" s="442"/>
      <c r="AB178" s="442"/>
      <c r="AC178" s="442"/>
      <c r="AD178" s="442"/>
      <c r="AE178" s="442"/>
      <c r="AF178" s="442"/>
      <c r="AG178" s="442"/>
      <c r="AH178" s="442"/>
      <c r="AI178" s="442"/>
      <c r="AJ178" s="442"/>
      <c r="AK178" s="442"/>
      <c r="AL178" s="442"/>
      <c r="AM178" s="442"/>
      <c r="AN178" s="442"/>
      <c r="AO178" s="442"/>
      <c r="AP178" s="442"/>
      <c r="AQ178" s="442"/>
      <c r="AR178" s="442"/>
      <c r="AS178" s="442"/>
      <c r="AT178" s="442"/>
      <c r="AU178" s="442"/>
      <c r="AV178" s="442"/>
      <c r="AW178" s="442"/>
      <c r="AX178" s="442"/>
      <c r="AY178" s="442"/>
      <c r="AZ178" s="442"/>
    </row>
    <row r="179" spans="2:52" ht="20.100000000000001" hidden="1" customHeight="1" outlineLevel="1">
      <c r="B179" s="434"/>
      <c r="C179" s="1002"/>
      <c r="D179" s="1003"/>
      <c r="E179" s="1003"/>
      <c r="F179" s="1004"/>
      <c r="G179" s="1005"/>
      <c r="H179" s="1006"/>
      <c r="I179" s="1006"/>
      <c r="J179" s="1006"/>
      <c r="K179" s="1007"/>
      <c r="L179" s="715"/>
      <c r="M179" s="715"/>
      <c r="N179" s="715"/>
      <c r="O179" s="715"/>
      <c r="P179" s="715"/>
      <c r="Q179" s="715"/>
      <c r="R179" s="715"/>
      <c r="S179" s="716"/>
      <c r="T179" s="717"/>
      <c r="U179" s="720">
        <f t="shared" si="53"/>
        <v>0</v>
      </c>
      <c r="V179" s="721">
        <f t="shared" si="54"/>
        <v>0</v>
      </c>
      <c r="W179" s="722">
        <f t="shared" si="55"/>
        <v>0</v>
      </c>
      <c r="X179" s="442"/>
      <c r="Y179" s="442"/>
      <c r="Z179" s="442"/>
      <c r="AA179" s="442"/>
      <c r="AB179" s="442"/>
      <c r="AC179" s="442"/>
      <c r="AD179" s="442"/>
      <c r="AE179" s="442"/>
      <c r="AF179" s="442"/>
      <c r="AG179" s="442"/>
      <c r="AH179" s="442"/>
      <c r="AI179" s="442"/>
      <c r="AJ179" s="442"/>
      <c r="AK179" s="442"/>
      <c r="AL179" s="442"/>
      <c r="AM179" s="442"/>
      <c r="AN179" s="442"/>
      <c r="AO179" s="442"/>
      <c r="AP179" s="442"/>
      <c r="AQ179" s="442"/>
      <c r="AR179" s="442"/>
      <c r="AS179" s="442"/>
      <c r="AT179" s="442"/>
      <c r="AU179" s="442"/>
      <c r="AV179" s="442"/>
      <c r="AW179" s="442"/>
      <c r="AX179" s="442"/>
      <c r="AY179" s="442"/>
      <c r="AZ179" s="442"/>
    </row>
    <row r="180" spans="2:52" s="19" customFormat="1" ht="9.9499999999999993" hidden="1" customHeight="1" outlineLevel="1">
      <c r="B180" s="435"/>
      <c r="C180" s="437"/>
      <c r="D180" s="437"/>
      <c r="E180" s="437"/>
      <c r="F180" s="437"/>
      <c r="G180" s="666"/>
      <c r="H180" s="666"/>
      <c r="I180" s="666"/>
      <c r="J180" s="666"/>
      <c r="K180" s="666"/>
      <c r="L180" s="438"/>
      <c r="M180" s="438"/>
      <c r="N180" s="438"/>
      <c r="O180" s="438"/>
      <c r="P180" s="438"/>
      <c r="Q180" s="438"/>
      <c r="R180" s="438"/>
      <c r="S180" s="438"/>
      <c r="T180" s="439"/>
      <c r="U180" s="439"/>
      <c r="V180" s="439"/>
      <c r="W180" s="667"/>
      <c r="X180" s="668"/>
      <c r="Y180" s="668"/>
      <c r="Z180" s="668"/>
      <c r="AA180" s="668"/>
      <c r="AB180" s="668"/>
      <c r="AC180" s="668"/>
      <c r="AD180" s="668"/>
      <c r="AE180" s="668"/>
      <c r="AF180" s="668"/>
      <c r="AG180" s="668"/>
      <c r="AH180" s="668"/>
      <c r="AI180" s="668"/>
      <c r="AJ180" s="668"/>
      <c r="AK180" s="668"/>
      <c r="AL180" s="668"/>
      <c r="AM180" s="668"/>
      <c r="AN180" s="668"/>
      <c r="AO180" s="668"/>
      <c r="AP180" s="668"/>
      <c r="AQ180" s="668"/>
      <c r="AR180" s="668"/>
      <c r="AS180" s="668"/>
      <c r="AT180" s="668"/>
      <c r="AU180" s="668"/>
      <c r="AV180" s="668"/>
      <c r="AW180" s="668"/>
      <c r="AX180" s="668"/>
      <c r="AY180" s="668"/>
      <c r="AZ180" s="668"/>
    </row>
    <row r="181" spans="2:52" ht="20.100000000000001" customHeight="1" collapsed="1">
      <c r="B181" s="32">
        <f>B169+1</f>
        <v>15</v>
      </c>
      <c r="C181" s="1013"/>
      <c r="D181" s="1014"/>
      <c r="E181" s="1014"/>
      <c r="F181" s="1015"/>
      <c r="G181" s="1016"/>
      <c r="H181" s="1017"/>
      <c r="I181" s="1017"/>
      <c r="J181" s="1017"/>
      <c r="K181" s="1018"/>
      <c r="L181" s="701">
        <f t="shared" ref="L181:R181" si="56">SUM(L182:L191)</f>
        <v>0</v>
      </c>
      <c r="M181" s="702">
        <f t="shared" si="56"/>
        <v>0</v>
      </c>
      <c r="N181" s="703">
        <f t="shared" si="56"/>
        <v>0</v>
      </c>
      <c r="O181" s="703">
        <f t="shared" si="56"/>
        <v>0</v>
      </c>
      <c r="P181" s="702">
        <f t="shared" si="56"/>
        <v>0</v>
      </c>
      <c r="Q181" s="704">
        <f t="shared" si="56"/>
        <v>0</v>
      </c>
      <c r="R181" s="701">
        <f t="shared" si="56"/>
        <v>0</v>
      </c>
      <c r="S181" s="705">
        <v>1</v>
      </c>
      <c r="T181" s="706">
        <f>(S182*T182)+(S183*T183)+(S184*T184)+(S185*T185)+(S186*T186)+(S187*T187)+(S188*T188)+(S189*T189)+(S190*T190)+(S191*T191)</f>
        <v>0</v>
      </c>
      <c r="U181" s="665">
        <f t="shared" ref="U181:U191" si="57">S181*T181*(1+MGKZ)*(1+Gewinn)*(1+Sicherheit)</f>
        <v>0</v>
      </c>
      <c r="V181" s="643">
        <f t="shared" ref="V181:V191" si="58">R181*Fertigung</f>
        <v>0</v>
      </c>
      <c r="W181" s="50">
        <f t="shared" ref="W181:W191" si="59">L181*$E$6+M181*$M$6+N181*$M$7+O181*$M$8+P181*$E$7+Q181*$M$9+U181+V181</f>
        <v>0</v>
      </c>
      <c r="X181" s="442"/>
      <c r="Y181" s="442"/>
      <c r="Z181" s="442"/>
      <c r="AA181" s="442"/>
      <c r="AB181" s="442"/>
      <c r="AC181" s="442"/>
      <c r="AD181" s="442"/>
      <c r="AE181" s="442"/>
      <c r="AF181" s="442"/>
      <c r="AG181" s="442"/>
      <c r="AH181" s="442"/>
      <c r="AI181" s="442"/>
      <c r="AJ181" s="442"/>
      <c r="AK181" s="442"/>
      <c r="AL181" s="442"/>
      <c r="AM181" s="442"/>
      <c r="AN181" s="442"/>
      <c r="AO181" s="442"/>
      <c r="AP181" s="442"/>
      <c r="AQ181" s="442"/>
      <c r="AR181" s="442"/>
      <c r="AS181" s="442"/>
      <c r="AT181" s="442"/>
      <c r="AU181" s="442"/>
      <c r="AV181" s="442"/>
      <c r="AW181" s="442"/>
      <c r="AX181" s="442"/>
      <c r="AY181" s="442"/>
      <c r="AZ181" s="442"/>
    </row>
    <row r="182" spans="2:52" ht="20.100000000000001" hidden="1" customHeight="1" outlineLevel="1">
      <c r="B182" s="433"/>
      <c r="C182" s="1002"/>
      <c r="D182" s="1003"/>
      <c r="E182" s="1003"/>
      <c r="F182" s="1004"/>
      <c r="G182" s="1005"/>
      <c r="H182" s="1006"/>
      <c r="I182" s="1006"/>
      <c r="J182" s="1006"/>
      <c r="K182" s="1007"/>
      <c r="L182" s="715"/>
      <c r="M182" s="715"/>
      <c r="N182" s="715"/>
      <c r="O182" s="715"/>
      <c r="P182" s="715"/>
      <c r="Q182" s="715"/>
      <c r="R182" s="715"/>
      <c r="S182" s="716"/>
      <c r="T182" s="717"/>
      <c r="U182" s="720">
        <f t="shared" si="57"/>
        <v>0</v>
      </c>
      <c r="V182" s="721">
        <f t="shared" si="58"/>
        <v>0</v>
      </c>
      <c r="W182" s="722">
        <f t="shared" si="59"/>
        <v>0</v>
      </c>
      <c r="X182" s="442"/>
      <c r="Y182" s="442"/>
      <c r="Z182" s="442"/>
      <c r="AA182" s="442"/>
      <c r="AB182" s="442"/>
      <c r="AC182" s="442"/>
      <c r="AD182" s="442"/>
      <c r="AE182" s="442"/>
      <c r="AF182" s="442"/>
      <c r="AG182" s="442"/>
      <c r="AH182" s="442"/>
      <c r="AI182" s="442"/>
      <c r="AJ182" s="442"/>
      <c r="AK182" s="442"/>
      <c r="AL182" s="442"/>
      <c r="AM182" s="442"/>
      <c r="AN182" s="442"/>
      <c r="AO182" s="442"/>
      <c r="AP182" s="442"/>
      <c r="AQ182" s="442"/>
      <c r="AR182" s="442"/>
      <c r="AS182" s="442"/>
      <c r="AT182" s="442"/>
      <c r="AU182" s="442"/>
      <c r="AV182" s="442"/>
      <c r="AW182" s="442"/>
      <c r="AX182" s="442"/>
      <c r="AY182" s="442"/>
      <c r="AZ182" s="442"/>
    </row>
    <row r="183" spans="2:52" ht="20.100000000000001" hidden="1" customHeight="1" outlineLevel="1">
      <c r="B183" s="434"/>
      <c r="C183" s="1002"/>
      <c r="D183" s="1003"/>
      <c r="E183" s="1003"/>
      <c r="F183" s="1004"/>
      <c r="G183" s="1005"/>
      <c r="H183" s="1006"/>
      <c r="I183" s="1006"/>
      <c r="J183" s="1006"/>
      <c r="K183" s="1007"/>
      <c r="L183" s="715"/>
      <c r="M183" s="715"/>
      <c r="N183" s="715"/>
      <c r="O183" s="715"/>
      <c r="P183" s="715"/>
      <c r="Q183" s="715"/>
      <c r="R183" s="715"/>
      <c r="S183" s="716"/>
      <c r="T183" s="717"/>
      <c r="U183" s="720">
        <f t="shared" si="57"/>
        <v>0</v>
      </c>
      <c r="V183" s="721">
        <f t="shared" si="58"/>
        <v>0</v>
      </c>
      <c r="W183" s="722">
        <f t="shared" si="59"/>
        <v>0</v>
      </c>
      <c r="X183" s="442"/>
      <c r="Y183" s="442"/>
      <c r="Z183" s="442"/>
      <c r="AA183" s="442"/>
      <c r="AB183" s="442"/>
      <c r="AC183" s="442"/>
      <c r="AD183" s="442"/>
      <c r="AE183" s="442"/>
      <c r="AF183" s="442"/>
      <c r="AG183" s="442"/>
      <c r="AH183" s="442"/>
      <c r="AI183" s="442"/>
      <c r="AJ183" s="442"/>
      <c r="AK183" s="442"/>
      <c r="AL183" s="442"/>
      <c r="AM183" s="442"/>
      <c r="AN183" s="442"/>
      <c r="AO183" s="442"/>
      <c r="AP183" s="442"/>
      <c r="AQ183" s="442"/>
      <c r="AR183" s="442"/>
      <c r="AS183" s="442"/>
      <c r="AT183" s="442"/>
      <c r="AU183" s="442"/>
      <c r="AV183" s="442"/>
      <c r="AW183" s="442"/>
      <c r="AX183" s="442"/>
      <c r="AY183" s="442"/>
      <c r="AZ183" s="442"/>
    </row>
    <row r="184" spans="2:52" ht="20.100000000000001" hidden="1" customHeight="1" outlineLevel="1">
      <c r="B184" s="434"/>
      <c r="C184" s="1002"/>
      <c r="D184" s="1003"/>
      <c r="E184" s="1003"/>
      <c r="F184" s="1004"/>
      <c r="G184" s="1005"/>
      <c r="H184" s="1006"/>
      <c r="I184" s="1006"/>
      <c r="J184" s="1006"/>
      <c r="K184" s="1007"/>
      <c r="L184" s="715"/>
      <c r="M184" s="715"/>
      <c r="N184" s="715"/>
      <c r="O184" s="715"/>
      <c r="P184" s="715"/>
      <c r="Q184" s="715"/>
      <c r="R184" s="715"/>
      <c r="S184" s="716"/>
      <c r="T184" s="717"/>
      <c r="U184" s="720">
        <f t="shared" si="57"/>
        <v>0</v>
      </c>
      <c r="V184" s="721">
        <f t="shared" si="58"/>
        <v>0</v>
      </c>
      <c r="W184" s="722">
        <f t="shared" si="59"/>
        <v>0</v>
      </c>
      <c r="X184" s="442"/>
      <c r="Y184" s="442"/>
      <c r="Z184" s="442"/>
      <c r="AA184" s="442"/>
      <c r="AB184" s="442"/>
      <c r="AC184" s="442"/>
      <c r="AD184" s="442"/>
      <c r="AE184" s="442"/>
      <c r="AF184" s="442"/>
      <c r="AG184" s="442"/>
      <c r="AH184" s="442"/>
      <c r="AI184" s="442"/>
      <c r="AJ184" s="442"/>
      <c r="AK184" s="442"/>
      <c r="AL184" s="442"/>
      <c r="AM184" s="442"/>
      <c r="AN184" s="442"/>
      <c r="AO184" s="442"/>
      <c r="AP184" s="442"/>
      <c r="AQ184" s="442"/>
      <c r="AR184" s="442"/>
      <c r="AS184" s="442"/>
      <c r="AT184" s="442"/>
      <c r="AU184" s="442"/>
      <c r="AV184" s="442"/>
      <c r="AW184" s="442"/>
      <c r="AX184" s="442"/>
      <c r="AY184" s="442"/>
      <c r="AZ184" s="442"/>
    </row>
    <row r="185" spans="2:52" ht="20.100000000000001" hidden="1" customHeight="1" outlineLevel="1">
      <c r="B185" s="434"/>
      <c r="C185" s="1002"/>
      <c r="D185" s="1003"/>
      <c r="E185" s="1003"/>
      <c r="F185" s="1004"/>
      <c r="G185" s="1005"/>
      <c r="H185" s="1006"/>
      <c r="I185" s="1006"/>
      <c r="J185" s="1006"/>
      <c r="K185" s="1007"/>
      <c r="L185" s="715"/>
      <c r="M185" s="715"/>
      <c r="N185" s="715"/>
      <c r="O185" s="715"/>
      <c r="P185" s="715"/>
      <c r="Q185" s="715"/>
      <c r="R185" s="715"/>
      <c r="S185" s="716"/>
      <c r="T185" s="717"/>
      <c r="U185" s="720">
        <f t="shared" si="57"/>
        <v>0</v>
      </c>
      <c r="V185" s="721">
        <f t="shared" si="58"/>
        <v>0</v>
      </c>
      <c r="W185" s="722">
        <f t="shared" si="59"/>
        <v>0</v>
      </c>
      <c r="X185" s="442"/>
      <c r="Y185" s="442"/>
      <c r="Z185" s="442"/>
      <c r="AA185" s="442"/>
      <c r="AB185" s="442"/>
      <c r="AC185" s="442"/>
      <c r="AD185" s="442"/>
      <c r="AE185" s="442"/>
      <c r="AF185" s="442"/>
      <c r="AG185" s="442"/>
      <c r="AH185" s="442"/>
      <c r="AI185" s="442"/>
      <c r="AJ185" s="442"/>
      <c r="AK185" s="442"/>
      <c r="AL185" s="442"/>
      <c r="AM185" s="442"/>
      <c r="AN185" s="442"/>
      <c r="AO185" s="442"/>
      <c r="AP185" s="442"/>
      <c r="AQ185" s="442"/>
      <c r="AR185" s="442"/>
      <c r="AS185" s="442"/>
      <c r="AT185" s="442"/>
      <c r="AU185" s="442"/>
      <c r="AV185" s="442"/>
      <c r="AW185" s="442"/>
      <c r="AX185" s="442"/>
      <c r="AY185" s="442"/>
      <c r="AZ185" s="442"/>
    </row>
    <row r="186" spans="2:52" ht="20.100000000000001" hidden="1" customHeight="1" outlineLevel="1">
      <c r="B186" s="434"/>
      <c r="C186" s="1002"/>
      <c r="D186" s="1003"/>
      <c r="E186" s="1003"/>
      <c r="F186" s="1004"/>
      <c r="G186" s="1005"/>
      <c r="H186" s="1006"/>
      <c r="I186" s="1006"/>
      <c r="J186" s="1006"/>
      <c r="K186" s="1007"/>
      <c r="L186" s="715"/>
      <c r="M186" s="715"/>
      <c r="N186" s="715"/>
      <c r="O186" s="715"/>
      <c r="P186" s="715"/>
      <c r="Q186" s="715"/>
      <c r="R186" s="715"/>
      <c r="S186" s="716"/>
      <c r="T186" s="717"/>
      <c r="U186" s="720">
        <f t="shared" si="57"/>
        <v>0</v>
      </c>
      <c r="V186" s="721">
        <f t="shared" si="58"/>
        <v>0</v>
      </c>
      <c r="W186" s="722">
        <f t="shared" si="59"/>
        <v>0</v>
      </c>
      <c r="X186" s="442"/>
      <c r="Y186" s="442"/>
      <c r="Z186" s="442"/>
      <c r="AA186" s="442"/>
      <c r="AB186" s="442"/>
      <c r="AC186" s="442"/>
      <c r="AD186" s="442"/>
      <c r="AE186" s="442"/>
      <c r="AF186" s="442"/>
      <c r="AG186" s="442"/>
      <c r="AH186" s="442"/>
      <c r="AI186" s="442"/>
      <c r="AJ186" s="442"/>
      <c r="AK186" s="442"/>
      <c r="AL186" s="442"/>
      <c r="AM186" s="442"/>
      <c r="AN186" s="442"/>
      <c r="AO186" s="442"/>
      <c r="AP186" s="442"/>
      <c r="AQ186" s="442"/>
      <c r="AR186" s="442"/>
      <c r="AS186" s="442"/>
      <c r="AT186" s="442"/>
      <c r="AU186" s="442"/>
      <c r="AV186" s="442"/>
      <c r="AW186" s="442"/>
      <c r="AX186" s="442"/>
      <c r="AY186" s="442"/>
      <c r="AZ186" s="442"/>
    </row>
    <row r="187" spans="2:52" ht="20.100000000000001" hidden="1" customHeight="1" outlineLevel="1">
      <c r="B187" s="434"/>
      <c r="C187" s="1002"/>
      <c r="D187" s="1003"/>
      <c r="E187" s="1003"/>
      <c r="F187" s="1004"/>
      <c r="G187" s="1005"/>
      <c r="H187" s="1006"/>
      <c r="I187" s="1006"/>
      <c r="J187" s="1006"/>
      <c r="K187" s="1007"/>
      <c r="L187" s="715"/>
      <c r="M187" s="715"/>
      <c r="N187" s="715"/>
      <c r="O187" s="715"/>
      <c r="P187" s="715"/>
      <c r="Q187" s="715"/>
      <c r="R187" s="715"/>
      <c r="S187" s="716"/>
      <c r="T187" s="717"/>
      <c r="U187" s="720">
        <f t="shared" si="57"/>
        <v>0</v>
      </c>
      <c r="V187" s="721">
        <f t="shared" si="58"/>
        <v>0</v>
      </c>
      <c r="W187" s="722">
        <f t="shared" si="59"/>
        <v>0</v>
      </c>
      <c r="X187" s="442"/>
      <c r="Y187" s="442"/>
      <c r="Z187" s="442"/>
      <c r="AA187" s="442"/>
      <c r="AB187" s="442"/>
      <c r="AC187" s="442"/>
      <c r="AD187" s="442"/>
      <c r="AE187" s="442"/>
      <c r="AF187" s="442"/>
      <c r="AG187" s="442"/>
      <c r="AH187" s="442"/>
      <c r="AI187" s="442"/>
      <c r="AJ187" s="442"/>
      <c r="AK187" s="442"/>
      <c r="AL187" s="442"/>
      <c r="AM187" s="442"/>
      <c r="AN187" s="442"/>
      <c r="AO187" s="442"/>
      <c r="AP187" s="442"/>
      <c r="AQ187" s="442"/>
      <c r="AR187" s="442"/>
      <c r="AS187" s="442"/>
      <c r="AT187" s="442"/>
      <c r="AU187" s="442"/>
      <c r="AV187" s="442"/>
      <c r="AW187" s="442"/>
      <c r="AX187" s="442"/>
      <c r="AY187" s="442"/>
      <c r="AZ187" s="442"/>
    </row>
    <row r="188" spans="2:52" ht="20.100000000000001" hidden="1" customHeight="1" outlineLevel="1">
      <c r="B188" s="434"/>
      <c r="C188" s="1002"/>
      <c r="D188" s="1003"/>
      <c r="E188" s="1003"/>
      <c r="F188" s="1004"/>
      <c r="G188" s="1005"/>
      <c r="H188" s="1006"/>
      <c r="I188" s="1006"/>
      <c r="J188" s="1006"/>
      <c r="K188" s="1007"/>
      <c r="L188" s="715"/>
      <c r="M188" s="715"/>
      <c r="N188" s="715"/>
      <c r="O188" s="715"/>
      <c r="P188" s="715"/>
      <c r="Q188" s="715"/>
      <c r="R188" s="715"/>
      <c r="S188" s="716"/>
      <c r="T188" s="717"/>
      <c r="U188" s="720">
        <f t="shared" si="57"/>
        <v>0</v>
      </c>
      <c r="V188" s="721">
        <f t="shared" si="58"/>
        <v>0</v>
      </c>
      <c r="W188" s="722">
        <f t="shared" si="59"/>
        <v>0</v>
      </c>
      <c r="X188" s="442"/>
      <c r="Y188" s="442"/>
      <c r="Z188" s="442"/>
      <c r="AA188" s="442"/>
      <c r="AB188" s="442"/>
      <c r="AC188" s="442"/>
      <c r="AD188" s="442"/>
      <c r="AE188" s="442"/>
      <c r="AF188" s="442"/>
      <c r="AG188" s="442"/>
      <c r="AH188" s="442"/>
      <c r="AI188" s="442"/>
      <c r="AJ188" s="442"/>
      <c r="AK188" s="442"/>
      <c r="AL188" s="442"/>
      <c r="AM188" s="442"/>
      <c r="AN188" s="442"/>
      <c r="AO188" s="442"/>
      <c r="AP188" s="442"/>
      <c r="AQ188" s="442"/>
      <c r="AR188" s="442"/>
      <c r="AS188" s="442"/>
      <c r="AT188" s="442"/>
      <c r="AU188" s="442"/>
      <c r="AV188" s="442"/>
      <c r="AW188" s="442"/>
      <c r="AX188" s="442"/>
      <c r="AY188" s="442"/>
      <c r="AZ188" s="442"/>
    </row>
    <row r="189" spans="2:52" ht="20.100000000000001" hidden="1" customHeight="1" outlineLevel="1">
      <c r="B189" s="434"/>
      <c r="C189" s="1002"/>
      <c r="D189" s="1003"/>
      <c r="E189" s="1003"/>
      <c r="F189" s="1004"/>
      <c r="G189" s="1005"/>
      <c r="H189" s="1006"/>
      <c r="I189" s="1006"/>
      <c r="J189" s="1006"/>
      <c r="K189" s="1007"/>
      <c r="L189" s="715"/>
      <c r="M189" s="715"/>
      <c r="N189" s="715"/>
      <c r="O189" s="715"/>
      <c r="P189" s="715"/>
      <c r="Q189" s="715"/>
      <c r="R189" s="715"/>
      <c r="S189" s="716"/>
      <c r="T189" s="717"/>
      <c r="U189" s="720">
        <f t="shared" si="57"/>
        <v>0</v>
      </c>
      <c r="V189" s="721">
        <f t="shared" si="58"/>
        <v>0</v>
      </c>
      <c r="W189" s="722">
        <f t="shared" si="59"/>
        <v>0</v>
      </c>
      <c r="X189" s="442"/>
      <c r="Y189" s="442"/>
      <c r="Z189" s="442"/>
      <c r="AA189" s="442"/>
      <c r="AB189" s="442"/>
      <c r="AC189" s="442"/>
      <c r="AD189" s="442"/>
      <c r="AE189" s="442"/>
      <c r="AF189" s="442"/>
      <c r="AG189" s="442"/>
      <c r="AH189" s="442"/>
      <c r="AI189" s="442"/>
      <c r="AJ189" s="442"/>
      <c r="AK189" s="442"/>
      <c r="AL189" s="442"/>
      <c r="AM189" s="442"/>
      <c r="AN189" s="442"/>
      <c r="AO189" s="442"/>
      <c r="AP189" s="442"/>
      <c r="AQ189" s="442"/>
      <c r="AR189" s="442"/>
      <c r="AS189" s="442"/>
      <c r="AT189" s="442"/>
      <c r="AU189" s="442"/>
      <c r="AV189" s="442"/>
      <c r="AW189" s="442"/>
      <c r="AX189" s="442"/>
      <c r="AY189" s="442"/>
      <c r="AZ189" s="442"/>
    </row>
    <row r="190" spans="2:52" ht="20.100000000000001" hidden="1" customHeight="1" outlineLevel="1">
      <c r="B190" s="434"/>
      <c r="C190" s="1002"/>
      <c r="D190" s="1003"/>
      <c r="E190" s="1003"/>
      <c r="F190" s="1004"/>
      <c r="G190" s="1005"/>
      <c r="H190" s="1006"/>
      <c r="I190" s="1006"/>
      <c r="J190" s="1006"/>
      <c r="K190" s="1007"/>
      <c r="L190" s="715"/>
      <c r="M190" s="715"/>
      <c r="N190" s="715"/>
      <c r="O190" s="715"/>
      <c r="P190" s="715"/>
      <c r="Q190" s="715"/>
      <c r="R190" s="715"/>
      <c r="S190" s="716"/>
      <c r="T190" s="717"/>
      <c r="U190" s="720">
        <f t="shared" si="57"/>
        <v>0</v>
      </c>
      <c r="V190" s="721">
        <f t="shared" si="58"/>
        <v>0</v>
      </c>
      <c r="W190" s="722">
        <f t="shared" si="59"/>
        <v>0</v>
      </c>
      <c r="X190" s="442"/>
      <c r="Y190" s="442"/>
      <c r="Z190" s="442"/>
      <c r="AA190" s="442"/>
      <c r="AB190" s="442"/>
      <c r="AC190" s="442"/>
      <c r="AD190" s="442"/>
      <c r="AE190" s="442"/>
      <c r="AF190" s="442"/>
      <c r="AG190" s="442"/>
      <c r="AH190" s="442"/>
      <c r="AI190" s="442"/>
      <c r="AJ190" s="442"/>
      <c r="AK190" s="442"/>
      <c r="AL190" s="442"/>
      <c r="AM190" s="442"/>
      <c r="AN190" s="442"/>
      <c r="AO190" s="442"/>
      <c r="AP190" s="442"/>
      <c r="AQ190" s="442"/>
      <c r="AR190" s="442"/>
      <c r="AS190" s="442"/>
      <c r="AT190" s="442"/>
      <c r="AU190" s="442"/>
      <c r="AV190" s="442"/>
      <c r="AW190" s="442"/>
      <c r="AX190" s="442"/>
      <c r="AY190" s="442"/>
      <c r="AZ190" s="442"/>
    </row>
    <row r="191" spans="2:52" ht="20.100000000000001" hidden="1" customHeight="1" outlineLevel="1">
      <c r="B191" s="434"/>
      <c r="C191" s="1002"/>
      <c r="D191" s="1003"/>
      <c r="E191" s="1003"/>
      <c r="F191" s="1004"/>
      <c r="G191" s="1005"/>
      <c r="H191" s="1006"/>
      <c r="I191" s="1006"/>
      <c r="J191" s="1006"/>
      <c r="K191" s="1007"/>
      <c r="L191" s="715"/>
      <c r="M191" s="715"/>
      <c r="N191" s="715"/>
      <c r="O191" s="715"/>
      <c r="P191" s="715"/>
      <c r="Q191" s="715"/>
      <c r="R191" s="715"/>
      <c r="S191" s="716"/>
      <c r="T191" s="717"/>
      <c r="U191" s="720">
        <f t="shared" si="57"/>
        <v>0</v>
      </c>
      <c r="V191" s="721">
        <f t="shared" si="58"/>
        <v>0</v>
      </c>
      <c r="W191" s="722">
        <f t="shared" si="59"/>
        <v>0</v>
      </c>
      <c r="X191" s="442"/>
      <c r="Y191" s="442"/>
      <c r="Z191" s="442"/>
      <c r="AA191" s="442"/>
      <c r="AB191" s="442"/>
      <c r="AC191" s="442"/>
      <c r="AD191" s="442"/>
      <c r="AE191" s="442"/>
      <c r="AF191" s="442"/>
      <c r="AG191" s="442"/>
      <c r="AH191" s="442"/>
      <c r="AI191" s="442"/>
      <c r="AJ191" s="442"/>
      <c r="AK191" s="442"/>
      <c r="AL191" s="442"/>
      <c r="AM191" s="442"/>
      <c r="AN191" s="442"/>
      <c r="AO191" s="442"/>
      <c r="AP191" s="442"/>
      <c r="AQ191" s="442"/>
      <c r="AR191" s="442"/>
      <c r="AS191" s="442"/>
      <c r="AT191" s="442"/>
      <c r="AU191" s="442"/>
      <c r="AV191" s="442"/>
      <c r="AW191" s="442"/>
      <c r="AX191" s="442"/>
      <c r="AY191" s="442"/>
      <c r="AZ191" s="442"/>
    </row>
    <row r="192" spans="2:52" s="19" customFormat="1" ht="9.9499999999999993" hidden="1" customHeight="1" outlineLevel="1">
      <c r="B192" s="435"/>
      <c r="C192" s="437"/>
      <c r="D192" s="437"/>
      <c r="E192" s="437"/>
      <c r="F192" s="437"/>
      <c r="G192" s="666"/>
      <c r="H192" s="666"/>
      <c r="I192" s="666"/>
      <c r="J192" s="666"/>
      <c r="K192" s="666"/>
      <c r="L192" s="438"/>
      <c r="M192" s="438"/>
      <c r="N192" s="438"/>
      <c r="O192" s="438"/>
      <c r="P192" s="438"/>
      <c r="Q192" s="438"/>
      <c r="R192" s="438"/>
      <c r="S192" s="438"/>
      <c r="T192" s="439"/>
      <c r="U192" s="439"/>
      <c r="V192" s="439"/>
      <c r="W192" s="667"/>
      <c r="X192" s="668"/>
      <c r="Y192" s="668"/>
      <c r="Z192" s="668"/>
      <c r="AA192" s="668"/>
      <c r="AB192" s="668"/>
      <c r="AC192" s="668"/>
      <c r="AD192" s="668"/>
      <c r="AE192" s="668"/>
      <c r="AF192" s="668"/>
      <c r="AG192" s="668"/>
      <c r="AH192" s="668"/>
      <c r="AI192" s="668"/>
      <c r="AJ192" s="668"/>
      <c r="AK192" s="668"/>
      <c r="AL192" s="668"/>
      <c r="AM192" s="668"/>
      <c r="AN192" s="668"/>
      <c r="AO192" s="668"/>
      <c r="AP192" s="668"/>
      <c r="AQ192" s="668"/>
      <c r="AR192" s="668"/>
      <c r="AS192" s="668"/>
      <c r="AT192" s="668"/>
      <c r="AU192" s="668"/>
      <c r="AV192" s="668"/>
      <c r="AW192" s="668"/>
      <c r="AX192" s="668"/>
      <c r="AY192" s="668"/>
      <c r="AZ192" s="668"/>
    </row>
    <row r="193" spans="2:52" ht="20.100000000000001" customHeight="1" collapsed="1">
      <c r="B193" s="32">
        <f>B181+1</f>
        <v>16</v>
      </c>
      <c r="C193" s="1013"/>
      <c r="D193" s="1014"/>
      <c r="E193" s="1014"/>
      <c r="F193" s="1015"/>
      <c r="G193" s="1016"/>
      <c r="H193" s="1017"/>
      <c r="I193" s="1017"/>
      <c r="J193" s="1017"/>
      <c r="K193" s="1018"/>
      <c r="L193" s="701">
        <f t="shared" ref="L193:R193" si="60">SUM(L194:L203)</f>
        <v>0</v>
      </c>
      <c r="M193" s="702">
        <f t="shared" si="60"/>
        <v>0</v>
      </c>
      <c r="N193" s="703">
        <f t="shared" si="60"/>
        <v>0</v>
      </c>
      <c r="O193" s="703">
        <f t="shared" si="60"/>
        <v>0</v>
      </c>
      <c r="P193" s="702">
        <f t="shared" si="60"/>
        <v>0</v>
      </c>
      <c r="Q193" s="704">
        <f t="shared" si="60"/>
        <v>0</v>
      </c>
      <c r="R193" s="701">
        <f t="shared" si="60"/>
        <v>0</v>
      </c>
      <c r="S193" s="705">
        <v>1</v>
      </c>
      <c r="T193" s="706">
        <f>(S194*T194)+(S195*T195)+(S196*T196)+(S197*T197)+(S198*T198)+(S199*T199)+(S200*T200)+(S201*T201)+(S202*T202)+(S203*T203)</f>
        <v>0</v>
      </c>
      <c r="U193" s="665">
        <f t="shared" ref="U193:U203" si="61">S193*T193*(1+MGKZ)*(1+Gewinn)*(1+Sicherheit)</f>
        <v>0</v>
      </c>
      <c r="V193" s="643">
        <f t="shared" ref="V193:V203" si="62">R193*Fertigung</f>
        <v>0</v>
      </c>
      <c r="W193" s="50">
        <f t="shared" ref="W193:W203" si="63">L193*$E$6+M193*$M$6+N193*$M$7+O193*$M$8+P193*$E$7+Q193*$M$9+U193+V193</f>
        <v>0</v>
      </c>
      <c r="X193" s="442"/>
      <c r="Y193" s="442"/>
      <c r="Z193" s="442"/>
      <c r="AA193" s="442"/>
      <c r="AB193" s="442"/>
      <c r="AC193" s="442"/>
      <c r="AD193" s="442"/>
      <c r="AE193" s="442"/>
      <c r="AF193" s="442"/>
      <c r="AG193" s="442"/>
      <c r="AH193" s="442"/>
      <c r="AI193" s="442"/>
      <c r="AJ193" s="442"/>
      <c r="AK193" s="442"/>
      <c r="AL193" s="442"/>
      <c r="AM193" s="442"/>
      <c r="AN193" s="442"/>
      <c r="AO193" s="442"/>
      <c r="AP193" s="442"/>
      <c r="AQ193" s="442"/>
      <c r="AR193" s="442"/>
      <c r="AS193" s="442"/>
      <c r="AT193" s="442"/>
      <c r="AU193" s="442"/>
      <c r="AV193" s="442"/>
      <c r="AW193" s="442"/>
      <c r="AX193" s="442"/>
      <c r="AY193" s="442"/>
      <c r="AZ193" s="442"/>
    </row>
    <row r="194" spans="2:52" ht="20.100000000000001" hidden="1" customHeight="1" outlineLevel="1">
      <c r="B194" s="433"/>
      <c r="C194" s="1002"/>
      <c r="D194" s="1003"/>
      <c r="E194" s="1003"/>
      <c r="F194" s="1004"/>
      <c r="G194" s="1005"/>
      <c r="H194" s="1006"/>
      <c r="I194" s="1006"/>
      <c r="J194" s="1006"/>
      <c r="K194" s="1007"/>
      <c r="L194" s="715"/>
      <c r="M194" s="715"/>
      <c r="N194" s="715"/>
      <c r="O194" s="715"/>
      <c r="P194" s="715"/>
      <c r="Q194" s="715"/>
      <c r="R194" s="715"/>
      <c r="S194" s="716"/>
      <c r="T194" s="717"/>
      <c r="U194" s="720">
        <f t="shared" si="61"/>
        <v>0</v>
      </c>
      <c r="V194" s="721">
        <f t="shared" si="62"/>
        <v>0</v>
      </c>
      <c r="W194" s="722">
        <f t="shared" si="63"/>
        <v>0</v>
      </c>
      <c r="X194" s="442"/>
      <c r="Y194" s="442"/>
      <c r="Z194" s="442"/>
      <c r="AA194" s="442"/>
      <c r="AB194" s="442"/>
      <c r="AC194" s="442"/>
      <c r="AD194" s="442"/>
      <c r="AE194" s="442"/>
      <c r="AF194" s="442"/>
      <c r="AG194" s="442"/>
      <c r="AH194" s="442"/>
      <c r="AI194" s="442"/>
      <c r="AJ194" s="442"/>
      <c r="AK194" s="442"/>
      <c r="AL194" s="442"/>
      <c r="AM194" s="442"/>
      <c r="AN194" s="442"/>
      <c r="AO194" s="442"/>
      <c r="AP194" s="442"/>
      <c r="AQ194" s="442"/>
      <c r="AR194" s="442"/>
      <c r="AS194" s="442"/>
      <c r="AT194" s="442"/>
      <c r="AU194" s="442"/>
      <c r="AV194" s="442"/>
      <c r="AW194" s="442"/>
      <c r="AX194" s="442"/>
      <c r="AY194" s="442"/>
      <c r="AZ194" s="442"/>
    </row>
    <row r="195" spans="2:52" ht="20.100000000000001" hidden="1" customHeight="1" outlineLevel="1">
      <c r="B195" s="434"/>
      <c r="C195" s="1002"/>
      <c r="D195" s="1003"/>
      <c r="E195" s="1003"/>
      <c r="F195" s="1004"/>
      <c r="G195" s="1005"/>
      <c r="H195" s="1006"/>
      <c r="I195" s="1006"/>
      <c r="J195" s="1006"/>
      <c r="K195" s="1007"/>
      <c r="L195" s="715"/>
      <c r="M195" s="715"/>
      <c r="N195" s="715"/>
      <c r="O195" s="715"/>
      <c r="P195" s="715"/>
      <c r="Q195" s="715"/>
      <c r="R195" s="715"/>
      <c r="S195" s="716"/>
      <c r="T195" s="717"/>
      <c r="U195" s="720">
        <f t="shared" si="61"/>
        <v>0</v>
      </c>
      <c r="V195" s="721">
        <f t="shared" si="62"/>
        <v>0</v>
      </c>
      <c r="W195" s="722">
        <f t="shared" si="63"/>
        <v>0</v>
      </c>
      <c r="X195" s="442"/>
      <c r="Y195" s="442"/>
      <c r="Z195" s="442"/>
      <c r="AA195" s="442"/>
      <c r="AB195" s="442"/>
      <c r="AC195" s="442"/>
      <c r="AD195" s="442"/>
      <c r="AE195" s="442"/>
      <c r="AF195" s="442"/>
      <c r="AG195" s="442"/>
      <c r="AH195" s="442"/>
      <c r="AI195" s="442"/>
      <c r="AJ195" s="442"/>
      <c r="AK195" s="442"/>
      <c r="AL195" s="442"/>
      <c r="AM195" s="442"/>
      <c r="AN195" s="442"/>
      <c r="AO195" s="442"/>
      <c r="AP195" s="442"/>
      <c r="AQ195" s="442"/>
      <c r="AR195" s="442"/>
      <c r="AS195" s="442"/>
      <c r="AT195" s="442"/>
      <c r="AU195" s="442"/>
      <c r="AV195" s="442"/>
      <c r="AW195" s="442"/>
      <c r="AX195" s="442"/>
      <c r="AY195" s="442"/>
      <c r="AZ195" s="442"/>
    </row>
    <row r="196" spans="2:52" ht="20.100000000000001" hidden="1" customHeight="1" outlineLevel="1">
      <c r="B196" s="434"/>
      <c r="C196" s="1002"/>
      <c r="D196" s="1003"/>
      <c r="E196" s="1003"/>
      <c r="F196" s="1004"/>
      <c r="G196" s="1005"/>
      <c r="H196" s="1006"/>
      <c r="I196" s="1006"/>
      <c r="J196" s="1006"/>
      <c r="K196" s="1007"/>
      <c r="L196" s="715"/>
      <c r="M196" s="715"/>
      <c r="N196" s="715"/>
      <c r="O196" s="715"/>
      <c r="P196" s="715"/>
      <c r="Q196" s="715"/>
      <c r="R196" s="715"/>
      <c r="S196" s="716"/>
      <c r="T196" s="717"/>
      <c r="U196" s="720">
        <f t="shared" si="61"/>
        <v>0</v>
      </c>
      <c r="V196" s="721">
        <f t="shared" si="62"/>
        <v>0</v>
      </c>
      <c r="W196" s="722">
        <f t="shared" si="63"/>
        <v>0</v>
      </c>
      <c r="X196" s="442"/>
      <c r="Y196" s="442"/>
      <c r="Z196" s="442"/>
      <c r="AA196" s="442"/>
      <c r="AB196" s="442"/>
      <c r="AC196" s="442"/>
      <c r="AD196" s="442"/>
      <c r="AE196" s="442"/>
      <c r="AF196" s="442"/>
      <c r="AG196" s="442"/>
      <c r="AH196" s="442"/>
      <c r="AI196" s="442"/>
      <c r="AJ196" s="442"/>
      <c r="AK196" s="442"/>
      <c r="AL196" s="442"/>
      <c r="AM196" s="442"/>
      <c r="AN196" s="442"/>
      <c r="AO196" s="442"/>
      <c r="AP196" s="442"/>
      <c r="AQ196" s="442"/>
      <c r="AR196" s="442"/>
      <c r="AS196" s="442"/>
      <c r="AT196" s="442"/>
      <c r="AU196" s="442"/>
      <c r="AV196" s="442"/>
      <c r="AW196" s="442"/>
      <c r="AX196" s="442"/>
      <c r="AY196" s="442"/>
      <c r="AZ196" s="442"/>
    </row>
    <row r="197" spans="2:52" ht="20.100000000000001" hidden="1" customHeight="1" outlineLevel="1">
      <c r="B197" s="434"/>
      <c r="C197" s="1002"/>
      <c r="D197" s="1003"/>
      <c r="E197" s="1003"/>
      <c r="F197" s="1004"/>
      <c r="G197" s="1005"/>
      <c r="H197" s="1006"/>
      <c r="I197" s="1006"/>
      <c r="J197" s="1006"/>
      <c r="K197" s="1007"/>
      <c r="L197" s="715"/>
      <c r="M197" s="715"/>
      <c r="N197" s="715"/>
      <c r="O197" s="715"/>
      <c r="P197" s="715"/>
      <c r="Q197" s="715"/>
      <c r="R197" s="715"/>
      <c r="S197" s="716"/>
      <c r="T197" s="717"/>
      <c r="U197" s="720">
        <f t="shared" si="61"/>
        <v>0</v>
      </c>
      <c r="V197" s="721">
        <f t="shared" si="62"/>
        <v>0</v>
      </c>
      <c r="W197" s="722">
        <f t="shared" si="63"/>
        <v>0</v>
      </c>
      <c r="X197" s="442"/>
      <c r="Y197" s="442"/>
      <c r="Z197" s="442"/>
      <c r="AA197" s="442"/>
      <c r="AB197" s="442"/>
      <c r="AC197" s="442"/>
      <c r="AD197" s="442"/>
      <c r="AE197" s="442"/>
      <c r="AF197" s="442"/>
      <c r="AG197" s="442"/>
      <c r="AH197" s="442"/>
      <c r="AI197" s="442"/>
      <c r="AJ197" s="442"/>
      <c r="AK197" s="442"/>
      <c r="AL197" s="442"/>
      <c r="AM197" s="442"/>
      <c r="AN197" s="442"/>
      <c r="AO197" s="442"/>
      <c r="AP197" s="442"/>
      <c r="AQ197" s="442"/>
      <c r="AR197" s="442"/>
      <c r="AS197" s="442"/>
      <c r="AT197" s="442"/>
      <c r="AU197" s="442"/>
      <c r="AV197" s="442"/>
      <c r="AW197" s="442"/>
      <c r="AX197" s="442"/>
      <c r="AY197" s="442"/>
      <c r="AZ197" s="442"/>
    </row>
    <row r="198" spans="2:52" ht="20.100000000000001" hidden="1" customHeight="1" outlineLevel="1">
      <c r="B198" s="434"/>
      <c r="C198" s="1002"/>
      <c r="D198" s="1003"/>
      <c r="E198" s="1003"/>
      <c r="F198" s="1004"/>
      <c r="G198" s="1005"/>
      <c r="H198" s="1006"/>
      <c r="I198" s="1006"/>
      <c r="J198" s="1006"/>
      <c r="K198" s="1007"/>
      <c r="L198" s="715"/>
      <c r="M198" s="715"/>
      <c r="N198" s="715"/>
      <c r="O198" s="715"/>
      <c r="P198" s="715"/>
      <c r="Q198" s="715"/>
      <c r="R198" s="715"/>
      <c r="S198" s="716"/>
      <c r="T198" s="717"/>
      <c r="U198" s="720">
        <f t="shared" si="61"/>
        <v>0</v>
      </c>
      <c r="V198" s="721">
        <f t="shared" si="62"/>
        <v>0</v>
      </c>
      <c r="W198" s="722">
        <f t="shared" si="63"/>
        <v>0</v>
      </c>
      <c r="X198" s="442"/>
      <c r="Y198" s="442"/>
      <c r="Z198" s="442"/>
      <c r="AA198" s="442"/>
      <c r="AB198" s="442"/>
      <c r="AC198" s="442"/>
      <c r="AD198" s="442"/>
      <c r="AE198" s="442"/>
      <c r="AF198" s="442"/>
      <c r="AG198" s="442"/>
      <c r="AH198" s="442"/>
      <c r="AI198" s="442"/>
      <c r="AJ198" s="442"/>
      <c r="AK198" s="442"/>
      <c r="AL198" s="442"/>
      <c r="AM198" s="442"/>
      <c r="AN198" s="442"/>
      <c r="AO198" s="442"/>
      <c r="AP198" s="442"/>
      <c r="AQ198" s="442"/>
      <c r="AR198" s="442"/>
      <c r="AS198" s="442"/>
      <c r="AT198" s="442"/>
      <c r="AU198" s="442"/>
      <c r="AV198" s="442"/>
      <c r="AW198" s="442"/>
      <c r="AX198" s="442"/>
      <c r="AY198" s="442"/>
      <c r="AZ198" s="442"/>
    </row>
    <row r="199" spans="2:52" ht="20.100000000000001" hidden="1" customHeight="1" outlineLevel="1">
      <c r="B199" s="434"/>
      <c r="C199" s="1002"/>
      <c r="D199" s="1003"/>
      <c r="E199" s="1003"/>
      <c r="F199" s="1004"/>
      <c r="G199" s="1005"/>
      <c r="H199" s="1006"/>
      <c r="I199" s="1006"/>
      <c r="J199" s="1006"/>
      <c r="K199" s="1007"/>
      <c r="L199" s="715"/>
      <c r="M199" s="715"/>
      <c r="N199" s="715"/>
      <c r="O199" s="715"/>
      <c r="P199" s="715"/>
      <c r="Q199" s="715"/>
      <c r="R199" s="715"/>
      <c r="S199" s="716"/>
      <c r="T199" s="717"/>
      <c r="U199" s="720">
        <f t="shared" si="61"/>
        <v>0</v>
      </c>
      <c r="V199" s="721">
        <f t="shared" si="62"/>
        <v>0</v>
      </c>
      <c r="W199" s="722">
        <f t="shared" si="63"/>
        <v>0</v>
      </c>
      <c r="X199" s="442"/>
      <c r="Y199" s="442"/>
      <c r="Z199" s="442"/>
      <c r="AA199" s="442"/>
      <c r="AB199" s="442"/>
      <c r="AC199" s="442"/>
      <c r="AD199" s="442"/>
      <c r="AE199" s="442"/>
      <c r="AF199" s="442"/>
      <c r="AG199" s="442"/>
      <c r="AH199" s="442"/>
      <c r="AI199" s="442"/>
      <c r="AJ199" s="442"/>
      <c r="AK199" s="442"/>
      <c r="AL199" s="442"/>
      <c r="AM199" s="442"/>
      <c r="AN199" s="442"/>
      <c r="AO199" s="442"/>
      <c r="AP199" s="442"/>
      <c r="AQ199" s="442"/>
      <c r="AR199" s="442"/>
      <c r="AS199" s="442"/>
      <c r="AT199" s="442"/>
      <c r="AU199" s="442"/>
      <c r="AV199" s="442"/>
      <c r="AW199" s="442"/>
      <c r="AX199" s="442"/>
      <c r="AY199" s="442"/>
      <c r="AZ199" s="442"/>
    </row>
    <row r="200" spans="2:52" ht="20.100000000000001" hidden="1" customHeight="1" outlineLevel="1">
      <c r="B200" s="434"/>
      <c r="C200" s="1002"/>
      <c r="D200" s="1003"/>
      <c r="E200" s="1003"/>
      <c r="F200" s="1004"/>
      <c r="G200" s="1005"/>
      <c r="H200" s="1006"/>
      <c r="I200" s="1006"/>
      <c r="J200" s="1006"/>
      <c r="K200" s="1007"/>
      <c r="L200" s="715"/>
      <c r="M200" s="715"/>
      <c r="N200" s="715"/>
      <c r="O200" s="715"/>
      <c r="P200" s="715"/>
      <c r="Q200" s="715"/>
      <c r="R200" s="715"/>
      <c r="S200" s="716"/>
      <c r="T200" s="717"/>
      <c r="U200" s="720">
        <f t="shared" si="61"/>
        <v>0</v>
      </c>
      <c r="V200" s="721">
        <f t="shared" si="62"/>
        <v>0</v>
      </c>
      <c r="W200" s="722">
        <f t="shared" si="63"/>
        <v>0</v>
      </c>
      <c r="X200" s="442"/>
      <c r="Y200" s="442"/>
      <c r="Z200" s="442"/>
      <c r="AA200" s="442"/>
      <c r="AB200" s="442"/>
      <c r="AC200" s="442"/>
      <c r="AD200" s="442"/>
      <c r="AE200" s="442"/>
      <c r="AF200" s="442"/>
      <c r="AG200" s="442"/>
      <c r="AH200" s="442"/>
      <c r="AI200" s="442"/>
      <c r="AJ200" s="442"/>
      <c r="AK200" s="442"/>
      <c r="AL200" s="442"/>
      <c r="AM200" s="442"/>
      <c r="AN200" s="442"/>
      <c r="AO200" s="442"/>
      <c r="AP200" s="442"/>
      <c r="AQ200" s="442"/>
      <c r="AR200" s="442"/>
      <c r="AS200" s="442"/>
      <c r="AT200" s="442"/>
      <c r="AU200" s="442"/>
      <c r="AV200" s="442"/>
      <c r="AW200" s="442"/>
      <c r="AX200" s="442"/>
      <c r="AY200" s="442"/>
      <c r="AZ200" s="442"/>
    </row>
    <row r="201" spans="2:52" ht="20.100000000000001" hidden="1" customHeight="1" outlineLevel="1">
      <c r="B201" s="434"/>
      <c r="C201" s="1002"/>
      <c r="D201" s="1003"/>
      <c r="E201" s="1003"/>
      <c r="F201" s="1004"/>
      <c r="G201" s="1005"/>
      <c r="H201" s="1006"/>
      <c r="I201" s="1006"/>
      <c r="J201" s="1006"/>
      <c r="K201" s="1007"/>
      <c r="L201" s="715"/>
      <c r="M201" s="715"/>
      <c r="N201" s="715"/>
      <c r="O201" s="715"/>
      <c r="P201" s="715"/>
      <c r="Q201" s="715"/>
      <c r="R201" s="715"/>
      <c r="S201" s="716"/>
      <c r="T201" s="717"/>
      <c r="U201" s="720">
        <f t="shared" si="61"/>
        <v>0</v>
      </c>
      <c r="V201" s="721">
        <f t="shared" si="62"/>
        <v>0</v>
      </c>
      <c r="W201" s="722">
        <f t="shared" si="63"/>
        <v>0</v>
      </c>
      <c r="X201" s="442"/>
      <c r="Y201" s="442"/>
      <c r="Z201" s="442"/>
      <c r="AA201" s="442"/>
      <c r="AB201" s="442"/>
      <c r="AC201" s="442"/>
      <c r="AD201" s="442"/>
      <c r="AE201" s="442"/>
      <c r="AF201" s="442"/>
      <c r="AG201" s="442"/>
      <c r="AH201" s="442"/>
      <c r="AI201" s="442"/>
      <c r="AJ201" s="442"/>
      <c r="AK201" s="442"/>
      <c r="AL201" s="442"/>
      <c r="AM201" s="442"/>
      <c r="AN201" s="442"/>
      <c r="AO201" s="442"/>
      <c r="AP201" s="442"/>
      <c r="AQ201" s="442"/>
      <c r="AR201" s="442"/>
      <c r="AS201" s="442"/>
      <c r="AT201" s="442"/>
      <c r="AU201" s="442"/>
      <c r="AV201" s="442"/>
      <c r="AW201" s="442"/>
      <c r="AX201" s="442"/>
      <c r="AY201" s="442"/>
      <c r="AZ201" s="442"/>
    </row>
    <row r="202" spans="2:52" ht="20.100000000000001" hidden="1" customHeight="1" outlineLevel="1">
      <c r="B202" s="434"/>
      <c r="C202" s="1002"/>
      <c r="D202" s="1003"/>
      <c r="E202" s="1003"/>
      <c r="F202" s="1004"/>
      <c r="G202" s="1005"/>
      <c r="H202" s="1006"/>
      <c r="I202" s="1006"/>
      <c r="J202" s="1006"/>
      <c r="K202" s="1007"/>
      <c r="L202" s="715"/>
      <c r="M202" s="715"/>
      <c r="N202" s="715"/>
      <c r="O202" s="715"/>
      <c r="P202" s="715"/>
      <c r="Q202" s="715"/>
      <c r="R202" s="715"/>
      <c r="S202" s="716"/>
      <c r="T202" s="717"/>
      <c r="U202" s="720">
        <f t="shared" si="61"/>
        <v>0</v>
      </c>
      <c r="V202" s="721">
        <f t="shared" si="62"/>
        <v>0</v>
      </c>
      <c r="W202" s="722">
        <f t="shared" si="63"/>
        <v>0</v>
      </c>
      <c r="X202" s="442"/>
      <c r="Y202" s="442"/>
      <c r="Z202" s="442"/>
      <c r="AA202" s="442"/>
      <c r="AB202" s="442"/>
      <c r="AC202" s="442"/>
      <c r="AD202" s="442"/>
      <c r="AE202" s="442"/>
      <c r="AF202" s="442"/>
      <c r="AG202" s="442"/>
      <c r="AH202" s="442"/>
      <c r="AI202" s="442"/>
      <c r="AJ202" s="442"/>
      <c r="AK202" s="442"/>
      <c r="AL202" s="442"/>
      <c r="AM202" s="442"/>
      <c r="AN202" s="442"/>
      <c r="AO202" s="442"/>
      <c r="AP202" s="442"/>
      <c r="AQ202" s="442"/>
      <c r="AR202" s="442"/>
      <c r="AS202" s="442"/>
      <c r="AT202" s="442"/>
      <c r="AU202" s="442"/>
      <c r="AV202" s="442"/>
      <c r="AW202" s="442"/>
      <c r="AX202" s="442"/>
      <c r="AY202" s="442"/>
      <c r="AZ202" s="442"/>
    </row>
    <row r="203" spans="2:52" ht="20.100000000000001" hidden="1" customHeight="1" outlineLevel="1">
      <c r="B203" s="434"/>
      <c r="C203" s="1002"/>
      <c r="D203" s="1003"/>
      <c r="E203" s="1003"/>
      <c r="F203" s="1004"/>
      <c r="G203" s="1005"/>
      <c r="H203" s="1006"/>
      <c r="I203" s="1006"/>
      <c r="J203" s="1006"/>
      <c r="K203" s="1007"/>
      <c r="L203" s="715"/>
      <c r="M203" s="715"/>
      <c r="N203" s="715"/>
      <c r="O203" s="715"/>
      <c r="P203" s="715"/>
      <c r="Q203" s="715"/>
      <c r="R203" s="715"/>
      <c r="S203" s="716"/>
      <c r="T203" s="717"/>
      <c r="U203" s="720">
        <f t="shared" si="61"/>
        <v>0</v>
      </c>
      <c r="V203" s="721">
        <f t="shared" si="62"/>
        <v>0</v>
      </c>
      <c r="W203" s="722">
        <f t="shared" si="63"/>
        <v>0</v>
      </c>
      <c r="X203" s="442"/>
      <c r="Y203" s="442"/>
      <c r="Z203" s="442"/>
      <c r="AA203" s="442"/>
      <c r="AB203" s="442"/>
      <c r="AC203" s="442"/>
      <c r="AD203" s="442"/>
      <c r="AE203" s="442"/>
      <c r="AF203" s="442"/>
      <c r="AG203" s="442"/>
      <c r="AH203" s="442"/>
      <c r="AI203" s="442"/>
      <c r="AJ203" s="442"/>
      <c r="AK203" s="442"/>
      <c r="AL203" s="442"/>
      <c r="AM203" s="442"/>
      <c r="AN203" s="442"/>
      <c r="AO203" s="442"/>
      <c r="AP203" s="442"/>
      <c r="AQ203" s="442"/>
      <c r="AR203" s="442"/>
      <c r="AS203" s="442"/>
      <c r="AT203" s="442"/>
      <c r="AU203" s="442"/>
      <c r="AV203" s="442"/>
      <c r="AW203" s="442"/>
      <c r="AX203" s="442"/>
      <c r="AY203" s="442"/>
      <c r="AZ203" s="442"/>
    </row>
    <row r="204" spans="2:52" s="19" customFormat="1" ht="9.9499999999999993" hidden="1" customHeight="1" outlineLevel="1">
      <c r="B204" s="435"/>
      <c r="C204" s="437"/>
      <c r="D204" s="437"/>
      <c r="E204" s="437"/>
      <c r="F204" s="437"/>
      <c r="G204" s="666"/>
      <c r="H204" s="666"/>
      <c r="I204" s="666"/>
      <c r="J204" s="666"/>
      <c r="K204" s="666"/>
      <c r="L204" s="438"/>
      <c r="M204" s="438"/>
      <c r="N204" s="438"/>
      <c r="O204" s="438"/>
      <c r="P204" s="438"/>
      <c r="Q204" s="438"/>
      <c r="R204" s="438"/>
      <c r="S204" s="438"/>
      <c r="T204" s="439"/>
      <c r="U204" s="439"/>
      <c r="V204" s="439"/>
      <c r="W204" s="667"/>
      <c r="X204" s="668"/>
      <c r="Y204" s="668"/>
      <c r="Z204" s="668"/>
      <c r="AA204" s="668"/>
      <c r="AB204" s="668"/>
      <c r="AC204" s="668"/>
      <c r="AD204" s="668"/>
      <c r="AE204" s="668"/>
      <c r="AF204" s="668"/>
      <c r="AG204" s="668"/>
      <c r="AH204" s="668"/>
      <c r="AI204" s="668"/>
      <c r="AJ204" s="668"/>
      <c r="AK204" s="668"/>
      <c r="AL204" s="668"/>
      <c r="AM204" s="668"/>
      <c r="AN204" s="668"/>
      <c r="AO204" s="668"/>
      <c r="AP204" s="668"/>
      <c r="AQ204" s="668"/>
      <c r="AR204" s="668"/>
      <c r="AS204" s="668"/>
      <c r="AT204" s="668"/>
      <c r="AU204" s="668"/>
      <c r="AV204" s="668"/>
      <c r="AW204" s="668"/>
      <c r="AX204" s="668"/>
      <c r="AY204" s="668"/>
      <c r="AZ204" s="668"/>
    </row>
    <row r="205" spans="2:52" ht="20.100000000000001" customHeight="1" collapsed="1">
      <c r="B205" s="32">
        <f>B193+1</f>
        <v>17</v>
      </c>
      <c r="C205" s="1013"/>
      <c r="D205" s="1014"/>
      <c r="E205" s="1014"/>
      <c r="F205" s="1015"/>
      <c r="G205" s="1016"/>
      <c r="H205" s="1017"/>
      <c r="I205" s="1017"/>
      <c r="J205" s="1017"/>
      <c r="K205" s="1018"/>
      <c r="L205" s="701">
        <f t="shared" ref="L205:R205" si="64">SUM(L206:L215)</f>
        <v>0</v>
      </c>
      <c r="M205" s="702">
        <f t="shared" si="64"/>
        <v>0</v>
      </c>
      <c r="N205" s="703">
        <f t="shared" si="64"/>
        <v>0</v>
      </c>
      <c r="O205" s="703">
        <f t="shared" si="64"/>
        <v>0</v>
      </c>
      <c r="P205" s="702">
        <f t="shared" si="64"/>
        <v>0</v>
      </c>
      <c r="Q205" s="704">
        <f t="shared" si="64"/>
        <v>0</v>
      </c>
      <c r="R205" s="701">
        <f t="shared" si="64"/>
        <v>0</v>
      </c>
      <c r="S205" s="705">
        <v>1</v>
      </c>
      <c r="T205" s="706">
        <f>(S206*T206)+(S207*T207)+(S208*T208)+(S209*T209)+(S210*T210)+(S211*T211)+(S212*T212)+(S213*T213)+(S214*T214)+(S215*T215)</f>
        <v>0</v>
      </c>
      <c r="U205" s="665">
        <f t="shared" ref="U205:U215" si="65">S205*T205*(1+MGKZ)*(1+Gewinn)*(1+Sicherheit)</f>
        <v>0</v>
      </c>
      <c r="V205" s="643">
        <f t="shared" ref="V205:V215" si="66">R205*Fertigung</f>
        <v>0</v>
      </c>
      <c r="W205" s="50">
        <f t="shared" ref="W205:W215" si="67">L205*$E$6+M205*$M$6+N205*$M$7+O205*$M$8+P205*$E$7+Q205*$M$9+U205+V205</f>
        <v>0</v>
      </c>
      <c r="X205" s="442"/>
      <c r="Y205" s="442"/>
      <c r="Z205" s="442"/>
      <c r="AA205" s="442"/>
      <c r="AB205" s="442"/>
      <c r="AC205" s="442"/>
      <c r="AD205" s="442"/>
      <c r="AE205" s="442"/>
      <c r="AF205" s="442"/>
      <c r="AG205" s="442"/>
      <c r="AH205" s="442"/>
      <c r="AI205" s="442"/>
      <c r="AJ205" s="442"/>
      <c r="AK205" s="442"/>
      <c r="AL205" s="442"/>
      <c r="AM205" s="442"/>
      <c r="AN205" s="442"/>
      <c r="AO205" s="442"/>
      <c r="AP205" s="442"/>
      <c r="AQ205" s="442"/>
      <c r="AR205" s="442"/>
      <c r="AS205" s="442"/>
      <c r="AT205" s="442"/>
      <c r="AU205" s="442"/>
      <c r="AV205" s="442"/>
      <c r="AW205" s="442"/>
      <c r="AX205" s="442"/>
      <c r="AY205" s="442"/>
      <c r="AZ205" s="442"/>
    </row>
    <row r="206" spans="2:52" ht="20.100000000000001" hidden="1" customHeight="1" outlineLevel="1">
      <c r="B206" s="433"/>
      <c r="C206" s="1002"/>
      <c r="D206" s="1003"/>
      <c r="E206" s="1003"/>
      <c r="F206" s="1004"/>
      <c r="G206" s="1005"/>
      <c r="H206" s="1006"/>
      <c r="I206" s="1006"/>
      <c r="J206" s="1006"/>
      <c r="K206" s="1007"/>
      <c r="L206" s="715"/>
      <c r="M206" s="715"/>
      <c r="N206" s="715"/>
      <c r="O206" s="715"/>
      <c r="P206" s="715"/>
      <c r="Q206" s="715"/>
      <c r="R206" s="715"/>
      <c r="S206" s="716"/>
      <c r="T206" s="717"/>
      <c r="U206" s="720">
        <f t="shared" si="65"/>
        <v>0</v>
      </c>
      <c r="V206" s="721">
        <f t="shared" si="66"/>
        <v>0</v>
      </c>
      <c r="W206" s="722">
        <f t="shared" si="67"/>
        <v>0</v>
      </c>
      <c r="X206" s="442"/>
      <c r="Y206" s="442"/>
      <c r="Z206" s="442"/>
      <c r="AA206" s="442"/>
      <c r="AB206" s="442"/>
      <c r="AC206" s="442"/>
      <c r="AD206" s="442"/>
      <c r="AE206" s="442"/>
      <c r="AF206" s="442"/>
      <c r="AG206" s="442"/>
      <c r="AH206" s="442"/>
      <c r="AI206" s="442"/>
      <c r="AJ206" s="442"/>
      <c r="AK206" s="442"/>
      <c r="AL206" s="442"/>
      <c r="AM206" s="442"/>
      <c r="AN206" s="442"/>
      <c r="AO206" s="442"/>
      <c r="AP206" s="442"/>
      <c r="AQ206" s="442"/>
      <c r="AR206" s="442"/>
      <c r="AS206" s="442"/>
      <c r="AT206" s="442"/>
      <c r="AU206" s="442"/>
      <c r="AV206" s="442"/>
      <c r="AW206" s="442"/>
      <c r="AX206" s="442"/>
      <c r="AY206" s="442"/>
      <c r="AZ206" s="442"/>
    </row>
    <row r="207" spans="2:52" ht="20.100000000000001" hidden="1" customHeight="1" outlineLevel="1">
      <c r="B207" s="434"/>
      <c r="C207" s="1002"/>
      <c r="D207" s="1003"/>
      <c r="E207" s="1003"/>
      <c r="F207" s="1004"/>
      <c r="G207" s="1005"/>
      <c r="H207" s="1006"/>
      <c r="I207" s="1006"/>
      <c r="J207" s="1006"/>
      <c r="K207" s="1007"/>
      <c r="L207" s="715"/>
      <c r="M207" s="715"/>
      <c r="N207" s="715"/>
      <c r="O207" s="715"/>
      <c r="P207" s="715"/>
      <c r="Q207" s="715"/>
      <c r="R207" s="715"/>
      <c r="S207" s="716"/>
      <c r="T207" s="717"/>
      <c r="U207" s="720">
        <f t="shared" si="65"/>
        <v>0</v>
      </c>
      <c r="V207" s="721">
        <f t="shared" si="66"/>
        <v>0</v>
      </c>
      <c r="W207" s="722">
        <f t="shared" si="67"/>
        <v>0</v>
      </c>
      <c r="X207" s="442"/>
      <c r="Y207" s="442"/>
      <c r="Z207" s="442"/>
      <c r="AA207" s="442"/>
      <c r="AB207" s="442"/>
      <c r="AC207" s="442"/>
      <c r="AD207" s="442"/>
      <c r="AE207" s="442"/>
      <c r="AF207" s="442"/>
      <c r="AG207" s="442"/>
      <c r="AH207" s="442"/>
      <c r="AI207" s="442"/>
      <c r="AJ207" s="442"/>
      <c r="AK207" s="442"/>
      <c r="AL207" s="442"/>
      <c r="AM207" s="442"/>
      <c r="AN207" s="442"/>
      <c r="AO207" s="442"/>
      <c r="AP207" s="442"/>
      <c r="AQ207" s="442"/>
      <c r="AR207" s="442"/>
      <c r="AS207" s="442"/>
      <c r="AT207" s="442"/>
      <c r="AU207" s="442"/>
      <c r="AV207" s="442"/>
      <c r="AW207" s="442"/>
      <c r="AX207" s="442"/>
      <c r="AY207" s="442"/>
      <c r="AZ207" s="442"/>
    </row>
    <row r="208" spans="2:52" ht="20.100000000000001" hidden="1" customHeight="1" outlineLevel="1">
      <c r="B208" s="434"/>
      <c r="C208" s="1002"/>
      <c r="D208" s="1003"/>
      <c r="E208" s="1003"/>
      <c r="F208" s="1004"/>
      <c r="G208" s="1005"/>
      <c r="H208" s="1006"/>
      <c r="I208" s="1006"/>
      <c r="J208" s="1006"/>
      <c r="K208" s="1007"/>
      <c r="L208" s="715"/>
      <c r="M208" s="715"/>
      <c r="N208" s="715"/>
      <c r="O208" s="715"/>
      <c r="P208" s="715"/>
      <c r="Q208" s="715"/>
      <c r="R208" s="715"/>
      <c r="S208" s="716"/>
      <c r="T208" s="717"/>
      <c r="U208" s="720">
        <f t="shared" si="65"/>
        <v>0</v>
      </c>
      <c r="V208" s="721">
        <f t="shared" si="66"/>
        <v>0</v>
      </c>
      <c r="W208" s="722">
        <f t="shared" si="67"/>
        <v>0</v>
      </c>
      <c r="X208" s="442"/>
      <c r="Y208" s="442"/>
      <c r="Z208" s="442"/>
      <c r="AA208" s="442"/>
      <c r="AB208" s="442"/>
      <c r="AC208" s="442"/>
      <c r="AD208" s="442"/>
      <c r="AE208" s="442"/>
      <c r="AF208" s="442"/>
      <c r="AG208" s="442"/>
      <c r="AH208" s="442"/>
      <c r="AI208" s="442"/>
      <c r="AJ208" s="442"/>
      <c r="AK208" s="442"/>
      <c r="AL208" s="442"/>
      <c r="AM208" s="442"/>
      <c r="AN208" s="442"/>
      <c r="AO208" s="442"/>
      <c r="AP208" s="442"/>
      <c r="AQ208" s="442"/>
      <c r="AR208" s="442"/>
      <c r="AS208" s="442"/>
      <c r="AT208" s="442"/>
      <c r="AU208" s="442"/>
      <c r="AV208" s="442"/>
      <c r="AW208" s="442"/>
      <c r="AX208" s="442"/>
      <c r="AY208" s="442"/>
      <c r="AZ208" s="442"/>
    </row>
    <row r="209" spans="2:52" ht="20.100000000000001" hidden="1" customHeight="1" outlineLevel="1">
      <c r="B209" s="434"/>
      <c r="C209" s="1002"/>
      <c r="D209" s="1003"/>
      <c r="E209" s="1003"/>
      <c r="F209" s="1004"/>
      <c r="G209" s="1005"/>
      <c r="H209" s="1006"/>
      <c r="I209" s="1006"/>
      <c r="J209" s="1006"/>
      <c r="K209" s="1007"/>
      <c r="L209" s="715"/>
      <c r="M209" s="715"/>
      <c r="N209" s="715"/>
      <c r="O209" s="715"/>
      <c r="P209" s="715"/>
      <c r="Q209" s="715"/>
      <c r="R209" s="715"/>
      <c r="S209" s="716"/>
      <c r="T209" s="717"/>
      <c r="U209" s="720">
        <f t="shared" si="65"/>
        <v>0</v>
      </c>
      <c r="V209" s="721">
        <f t="shared" si="66"/>
        <v>0</v>
      </c>
      <c r="W209" s="722">
        <f t="shared" si="67"/>
        <v>0</v>
      </c>
      <c r="X209" s="442"/>
      <c r="Y209" s="442"/>
      <c r="Z209" s="442"/>
      <c r="AA209" s="442"/>
      <c r="AB209" s="442"/>
      <c r="AC209" s="442"/>
      <c r="AD209" s="442"/>
      <c r="AE209" s="442"/>
      <c r="AF209" s="442"/>
      <c r="AG209" s="442"/>
      <c r="AH209" s="442"/>
      <c r="AI209" s="442"/>
      <c r="AJ209" s="442"/>
      <c r="AK209" s="442"/>
      <c r="AL209" s="442"/>
      <c r="AM209" s="442"/>
      <c r="AN209" s="442"/>
      <c r="AO209" s="442"/>
      <c r="AP209" s="442"/>
      <c r="AQ209" s="442"/>
      <c r="AR209" s="442"/>
      <c r="AS209" s="442"/>
      <c r="AT209" s="442"/>
      <c r="AU209" s="442"/>
      <c r="AV209" s="442"/>
      <c r="AW209" s="442"/>
      <c r="AX209" s="442"/>
      <c r="AY209" s="442"/>
      <c r="AZ209" s="442"/>
    </row>
    <row r="210" spans="2:52" ht="20.100000000000001" hidden="1" customHeight="1" outlineLevel="1">
      <c r="B210" s="434"/>
      <c r="C210" s="1002"/>
      <c r="D210" s="1003"/>
      <c r="E210" s="1003"/>
      <c r="F210" s="1004"/>
      <c r="G210" s="1005"/>
      <c r="H210" s="1006"/>
      <c r="I210" s="1006"/>
      <c r="J210" s="1006"/>
      <c r="K210" s="1007"/>
      <c r="L210" s="715"/>
      <c r="M210" s="715"/>
      <c r="N210" s="715"/>
      <c r="O210" s="715"/>
      <c r="P210" s="715"/>
      <c r="Q210" s="715"/>
      <c r="R210" s="715"/>
      <c r="S210" s="716"/>
      <c r="T210" s="717"/>
      <c r="U210" s="720">
        <f t="shared" si="65"/>
        <v>0</v>
      </c>
      <c r="V210" s="721">
        <f t="shared" si="66"/>
        <v>0</v>
      </c>
      <c r="W210" s="722">
        <f t="shared" si="67"/>
        <v>0</v>
      </c>
      <c r="X210" s="442"/>
      <c r="Y210" s="442"/>
      <c r="Z210" s="442"/>
      <c r="AA210" s="442"/>
      <c r="AB210" s="442"/>
      <c r="AC210" s="442"/>
      <c r="AD210" s="442"/>
      <c r="AE210" s="442"/>
      <c r="AF210" s="442"/>
      <c r="AG210" s="442"/>
      <c r="AH210" s="442"/>
      <c r="AI210" s="442"/>
      <c r="AJ210" s="442"/>
      <c r="AK210" s="442"/>
      <c r="AL210" s="442"/>
      <c r="AM210" s="442"/>
      <c r="AN210" s="442"/>
      <c r="AO210" s="442"/>
      <c r="AP210" s="442"/>
      <c r="AQ210" s="442"/>
      <c r="AR210" s="442"/>
      <c r="AS210" s="442"/>
      <c r="AT210" s="442"/>
      <c r="AU210" s="442"/>
      <c r="AV210" s="442"/>
      <c r="AW210" s="442"/>
      <c r="AX210" s="442"/>
      <c r="AY210" s="442"/>
      <c r="AZ210" s="442"/>
    </row>
    <row r="211" spans="2:52" ht="20.100000000000001" hidden="1" customHeight="1" outlineLevel="1">
      <c r="B211" s="434"/>
      <c r="C211" s="1002"/>
      <c r="D211" s="1003"/>
      <c r="E211" s="1003"/>
      <c r="F211" s="1004"/>
      <c r="G211" s="1005"/>
      <c r="H211" s="1006"/>
      <c r="I211" s="1006"/>
      <c r="J211" s="1006"/>
      <c r="K211" s="1007"/>
      <c r="L211" s="715"/>
      <c r="M211" s="715"/>
      <c r="N211" s="715"/>
      <c r="O211" s="715"/>
      <c r="P211" s="715"/>
      <c r="Q211" s="715"/>
      <c r="R211" s="715"/>
      <c r="S211" s="716"/>
      <c r="T211" s="717"/>
      <c r="U211" s="720">
        <f t="shared" si="65"/>
        <v>0</v>
      </c>
      <c r="V211" s="721">
        <f t="shared" si="66"/>
        <v>0</v>
      </c>
      <c r="W211" s="722">
        <f t="shared" si="67"/>
        <v>0</v>
      </c>
      <c r="X211" s="442"/>
      <c r="Y211" s="442"/>
      <c r="Z211" s="442"/>
      <c r="AA211" s="442"/>
      <c r="AB211" s="442"/>
      <c r="AC211" s="442"/>
      <c r="AD211" s="442"/>
      <c r="AE211" s="442"/>
      <c r="AF211" s="442"/>
      <c r="AG211" s="442"/>
      <c r="AH211" s="442"/>
      <c r="AI211" s="442"/>
      <c r="AJ211" s="442"/>
      <c r="AK211" s="442"/>
      <c r="AL211" s="442"/>
      <c r="AM211" s="442"/>
      <c r="AN211" s="442"/>
      <c r="AO211" s="442"/>
      <c r="AP211" s="442"/>
      <c r="AQ211" s="442"/>
      <c r="AR211" s="442"/>
      <c r="AS211" s="442"/>
      <c r="AT211" s="442"/>
      <c r="AU211" s="442"/>
      <c r="AV211" s="442"/>
      <c r="AW211" s="442"/>
      <c r="AX211" s="442"/>
      <c r="AY211" s="442"/>
      <c r="AZ211" s="442"/>
    </row>
    <row r="212" spans="2:52" ht="20.100000000000001" hidden="1" customHeight="1" outlineLevel="1">
      <c r="B212" s="434"/>
      <c r="C212" s="1002"/>
      <c r="D212" s="1003"/>
      <c r="E212" s="1003"/>
      <c r="F212" s="1004"/>
      <c r="G212" s="1005"/>
      <c r="H212" s="1006"/>
      <c r="I212" s="1006"/>
      <c r="J212" s="1006"/>
      <c r="K212" s="1007"/>
      <c r="L212" s="715"/>
      <c r="M212" s="715"/>
      <c r="N212" s="715"/>
      <c r="O212" s="715"/>
      <c r="P212" s="715"/>
      <c r="Q212" s="715"/>
      <c r="R212" s="715"/>
      <c r="S212" s="716"/>
      <c r="T212" s="717"/>
      <c r="U212" s="720">
        <f t="shared" si="65"/>
        <v>0</v>
      </c>
      <c r="V212" s="721">
        <f t="shared" si="66"/>
        <v>0</v>
      </c>
      <c r="W212" s="722">
        <f t="shared" si="67"/>
        <v>0</v>
      </c>
      <c r="X212" s="442"/>
      <c r="Y212" s="442"/>
      <c r="Z212" s="442"/>
      <c r="AA212" s="442"/>
      <c r="AB212" s="442"/>
      <c r="AC212" s="442"/>
      <c r="AD212" s="442"/>
      <c r="AE212" s="442"/>
      <c r="AF212" s="442"/>
      <c r="AG212" s="442"/>
      <c r="AH212" s="442"/>
      <c r="AI212" s="442"/>
      <c r="AJ212" s="442"/>
      <c r="AK212" s="442"/>
      <c r="AL212" s="442"/>
      <c r="AM212" s="442"/>
      <c r="AN212" s="442"/>
      <c r="AO212" s="442"/>
      <c r="AP212" s="442"/>
      <c r="AQ212" s="442"/>
      <c r="AR212" s="442"/>
      <c r="AS212" s="442"/>
      <c r="AT212" s="442"/>
      <c r="AU212" s="442"/>
      <c r="AV212" s="442"/>
      <c r="AW212" s="442"/>
      <c r="AX212" s="442"/>
      <c r="AY212" s="442"/>
      <c r="AZ212" s="442"/>
    </row>
    <row r="213" spans="2:52" ht="20.100000000000001" hidden="1" customHeight="1" outlineLevel="1">
      <c r="B213" s="434"/>
      <c r="C213" s="1002"/>
      <c r="D213" s="1003"/>
      <c r="E213" s="1003"/>
      <c r="F213" s="1004"/>
      <c r="G213" s="1005"/>
      <c r="H213" s="1006"/>
      <c r="I213" s="1006"/>
      <c r="J213" s="1006"/>
      <c r="K213" s="1007"/>
      <c r="L213" s="715"/>
      <c r="M213" s="715"/>
      <c r="N213" s="715"/>
      <c r="O213" s="715"/>
      <c r="P213" s="715"/>
      <c r="Q213" s="715"/>
      <c r="R213" s="715"/>
      <c r="S213" s="716"/>
      <c r="T213" s="717"/>
      <c r="U213" s="720">
        <f t="shared" si="65"/>
        <v>0</v>
      </c>
      <c r="V213" s="721">
        <f t="shared" si="66"/>
        <v>0</v>
      </c>
      <c r="W213" s="722">
        <f t="shared" si="67"/>
        <v>0</v>
      </c>
      <c r="X213" s="442"/>
      <c r="Y213" s="442"/>
      <c r="Z213" s="442"/>
      <c r="AA213" s="442"/>
      <c r="AB213" s="442"/>
      <c r="AC213" s="442"/>
      <c r="AD213" s="442"/>
      <c r="AE213" s="442"/>
      <c r="AF213" s="442"/>
      <c r="AG213" s="442"/>
      <c r="AH213" s="442"/>
      <c r="AI213" s="442"/>
      <c r="AJ213" s="442"/>
      <c r="AK213" s="442"/>
      <c r="AL213" s="442"/>
      <c r="AM213" s="442"/>
      <c r="AN213" s="442"/>
      <c r="AO213" s="442"/>
      <c r="AP213" s="442"/>
      <c r="AQ213" s="442"/>
      <c r="AR213" s="442"/>
      <c r="AS213" s="442"/>
      <c r="AT213" s="442"/>
      <c r="AU213" s="442"/>
      <c r="AV213" s="442"/>
      <c r="AW213" s="442"/>
      <c r="AX213" s="442"/>
      <c r="AY213" s="442"/>
      <c r="AZ213" s="442"/>
    </row>
    <row r="214" spans="2:52" ht="20.100000000000001" hidden="1" customHeight="1" outlineLevel="1">
      <c r="B214" s="434"/>
      <c r="C214" s="1002"/>
      <c r="D214" s="1003"/>
      <c r="E214" s="1003"/>
      <c r="F214" s="1004"/>
      <c r="G214" s="1005"/>
      <c r="H214" s="1006"/>
      <c r="I214" s="1006"/>
      <c r="J214" s="1006"/>
      <c r="K214" s="1007"/>
      <c r="L214" s="715"/>
      <c r="M214" s="715"/>
      <c r="N214" s="715"/>
      <c r="O214" s="715"/>
      <c r="P214" s="715"/>
      <c r="Q214" s="715"/>
      <c r="R214" s="715"/>
      <c r="S214" s="716"/>
      <c r="T214" s="717"/>
      <c r="U214" s="720">
        <f t="shared" si="65"/>
        <v>0</v>
      </c>
      <c r="V214" s="721">
        <f t="shared" si="66"/>
        <v>0</v>
      </c>
      <c r="W214" s="722">
        <f t="shared" si="67"/>
        <v>0</v>
      </c>
      <c r="X214" s="442"/>
      <c r="Y214" s="442"/>
      <c r="Z214" s="442"/>
      <c r="AA214" s="442"/>
      <c r="AB214" s="442"/>
      <c r="AC214" s="442"/>
      <c r="AD214" s="442"/>
      <c r="AE214" s="442"/>
      <c r="AF214" s="442"/>
      <c r="AG214" s="442"/>
      <c r="AH214" s="442"/>
      <c r="AI214" s="442"/>
      <c r="AJ214" s="442"/>
      <c r="AK214" s="442"/>
      <c r="AL214" s="442"/>
      <c r="AM214" s="442"/>
      <c r="AN214" s="442"/>
      <c r="AO214" s="442"/>
      <c r="AP214" s="442"/>
      <c r="AQ214" s="442"/>
      <c r="AR214" s="442"/>
      <c r="AS214" s="442"/>
      <c r="AT214" s="442"/>
      <c r="AU214" s="442"/>
      <c r="AV214" s="442"/>
      <c r="AW214" s="442"/>
      <c r="AX214" s="442"/>
      <c r="AY214" s="442"/>
      <c r="AZ214" s="442"/>
    </row>
    <row r="215" spans="2:52" ht="20.100000000000001" hidden="1" customHeight="1" outlineLevel="1">
      <c r="B215" s="434"/>
      <c r="C215" s="1002"/>
      <c r="D215" s="1003"/>
      <c r="E215" s="1003"/>
      <c r="F215" s="1004"/>
      <c r="G215" s="1005"/>
      <c r="H215" s="1006"/>
      <c r="I215" s="1006"/>
      <c r="J215" s="1006"/>
      <c r="K215" s="1007"/>
      <c r="L215" s="715"/>
      <c r="M215" s="715"/>
      <c r="N215" s="715"/>
      <c r="O215" s="715"/>
      <c r="P215" s="715"/>
      <c r="Q215" s="715"/>
      <c r="R215" s="715"/>
      <c r="S215" s="716"/>
      <c r="T215" s="717"/>
      <c r="U215" s="720">
        <f t="shared" si="65"/>
        <v>0</v>
      </c>
      <c r="V215" s="721">
        <f t="shared" si="66"/>
        <v>0</v>
      </c>
      <c r="W215" s="722">
        <f t="shared" si="67"/>
        <v>0</v>
      </c>
      <c r="X215" s="442"/>
      <c r="Y215" s="442"/>
      <c r="Z215" s="442"/>
      <c r="AA215" s="442"/>
      <c r="AB215" s="442"/>
      <c r="AC215" s="442"/>
      <c r="AD215" s="442"/>
      <c r="AE215" s="442"/>
      <c r="AF215" s="442"/>
      <c r="AG215" s="442"/>
      <c r="AH215" s="442"/>
      <c r="AI215" s="442"/>
      <c r="AJ215" s="442"/>
      <c r="AK215" s="442"/>
      <c r="AL215" s="442"/>
      <c r="AM215" s="442"/>
      <c r="AN215" s="442"/>
      <c r="AO215" s="442"/>
      <c r="AP215" s="442"/>
      <c r="AQ215" s="442"/>
      <c r="AR215" s="442"/>
      <c r="AS215" s="442"/>
      <c r="AT215" s="442"/>
      <c r="AU215" s="442"/>
      <c r="AV215" s="442"/>
      <c r="AW215" s="442"/>
      <c r="AX215" s="442"/>
      <c r="AY215" s="442"/>
      <c r="AZ215" s="442"/>
    </row>
    <row r="216" spans="2:52" s="19" customFormat="1" ht="9.9499999999999993" hidden="1" customHeight="1" outlineLevel="1">
      <c r="B216" s="435"/>
      <c r="C216" s="437"/>
      <c r="D216" s="437"/>
      <c r="E216" s="437"/>
      <c r="F216" s="437"/>
      <c r="G216" s="666"/>
      <c r="H216" s="666"/>
      <c r="I216" s="666"/>
      <c r="J216" s="666"/>
      <c r="K216" s="666"/>
      <c r="L216" s="438"/>
      <c r="M216" s="438"/>
      <c r="N216" s="438"/>
      <c r="O216" s="438"/>
      <c r="P216" s="438"/>
      <c r="Q216" s="438"/>
      <c r="R216" s="438"/>
      <c r="S216" s="438"/>
      <c r="T216" s="439"/>
      <c r="U216" s="439"/>
      <c r="V216" s="439"/>
      <c r="W216" s="667"/>
      <c r="X216" s="668"/>
      <c r="Y216" s="668"/>
      <c r="Z216" s="668"/>
      <c r="AA216" s="668"/>
      <c r="AB216" s="668"/>
      <c r="AC216" s="668"/>
      <c r="AD216" s="668"/>
      <c r="AE216" s="668"/>
      <c r="AF216" s="668"/>
      <c r="AG216" s="668"/>
      <c r="AH216" s="668"/>
      <c r="AI216" s="668"/>
      <c r="AJ216" s="668"/>
      <c r="AK216" s="668"/>
      <c r="AL216" s="668"/>
      <c r="AM216" s="668"/>
      <c r="AN216" s="668"/>
      <c r="AO216" s="668"/>
      <c r="AP216" s="668"/>
      <c r="AQ216" s="668"/>
      <c r="AR216" s="668"/>
      <c r="AS216" s="668"/>
      <c r="AT216" s="668"/>
      <c r="AU216" s="668"/>
      <c r="AV216" s="668"/>
      <c r="AW216" s="668"/>
      <c r="AX216" s="668"/>
      <c r="AY216" s="668"/>
      <c r="AZ216" s="668"/>
    </row>
    <row r="217" spans="2:52" ht="20.100000000000001" customHeight="1" collapsed="1">
      <c r="B217" s="32">
        <f>B205+1</f>
        <v>18</v>
      </c>
      <c r="C217" s="1013"/>
      <c r="D217" s="1014"/>
      <c r="E217" s="1014"/>
      <c r="F217" s="1015"/>
      <c r="G217" s="1016"/>
      <c r="H217" s="1017"/>
      <c r="I217" s="1017"/>
      <c r="J217" s="1017"/>
      <c r="K217" s="1018"/>
      <c r="L217" s="701">
        <f t="shared" ref="L217:R217" si="68">SUM(L218:L227)</f>
        <v>0</v>
      </c>
      <c r="M217" s="702">
        <f t="shared" si="68"/>
        <v>0</v>
      </c>
      <c r="N217" s="703">
        <f t="shared" si="68"/>
        <v>0</v>
      </c>
      <c r="O217" s="703">
        <f t="shared" si="68"/>
        <v>0</v>
      </c>
      <c r="P217" s="702">
        <f t="shared" si="68"/>
        <v>0</v>
      </c>
      <c r="Q217" s="704">
        <f t="shared" si="68"/>
        <v>0</v>
      </c>
      <c r="R217" s="701">
        <f t="shared" si="68"/>
        <v>0</v>
      </c>
      <c r="S217" s="705">
        <v>1</v>
      </c>
      <c r="T217" s="706">
        <f>(S218*T218)+(S219*T219)+(S220*T220)+(S221*T221)+(S222*T222)+(S223*T223)+(S224*T224)+(S225*T225)+(S226*T226)+(S227*T227)</f>
        <v>0</v>
      </c>
      <c r="U217" s="665">
        <f t="shared" ref="U217:U227" si="69">S217*T217*(1+MGKZ)*(1+Gewinn)*(1+Sicherheit)</f>
        <v>0</v>
      </c>
      <c r="V217" s="643">
        <f t="shared" ref="V217:V227" si="70">R217*Fertigung</f>
        <v>0</v>
      </c>
      <c r="W217" s="50">
        <f t="shared" ref="W217:W227" si="71">L217*$E$6+M217*$M$6+N217*$M$7+O217*$M$8+P217*$E$7+Q217*$M$9+U217+V217</f>
        <v>0</v>
      </c>
      <c r="X217" s="442"/>
      <c r="Y217" s="442"/>
      <c r="Z217" s="442"/>
      <c r="AA217" s="442"/>
      <c r="AB217" s="442"/>
      <c r="AC217" s="442"/>
      <c r="AD217" s="442"/>
      <c r="AE217" s="442"/>
      <c r="AF217" s="442"/>
      <c r="AG217" s="442"/>
      <c r="AH217" s="442"/>
      <c r="AI217" s="442"/>
      <c r="AJ217" s="442"/>
      <c r="AK217" s="442"/>
      <c r="AL217" s="442"/>
      <c r="AM217" s="442"/>
      <c r="AN217" s="442"/>
      <c r="AO217" s="442"/>
      <c r="AP217" s="442"/>
      <c r="AQ217" s="442"/>
      <c r="AR217" s="442"/>
      <c r="AS217" s="442"/>
      <c r="AT217" s="442"/>
      <c r="AU217" s="442"/>
      <c r="AV217" s="442"/>
      <c r="AW217" s="442"/>
      <c r="AX217" s="442"/>
      <c r="AY217" s="442"/>
      <c r="AZ217" s="442"/>
    </row>
    <row r="218" spans="2:52" ht="20.100000000000001" hidden="1" customHeight="1" outlineLevel="1">
      <c r="B218" s="433"/>
      <c r="C218" s="1002"/>
      <c r="D218" s="1003"/>
      <c r="E218" s="1003"/>
      <c r="F218" s="1004"/>
      <c r="G218" s="1005"/>
      <c r="H218" s="1006"/>
      <c r="I218" s="1006"/>
      <c r="J218" s="1006"/>
      <c r="K218" s="1007"/>
      <c r="L218" s="715"/>
      <c r="M218" s="715"/>
      <c r="N218" s="715"/>
      <c r="O218" s="715"/>
      <c r="P218" s="715"/>
      <c r="Q218" s="715"/>
      <c r="R218" s="715"/>
      <c r="S218" s="716"/>
      <c r="T218" s="717"/>
      <c r="U218" s="720">
        <f t="shared" si="69"/>
        <v>0</v>
      </c>
      <c r="V218" s="721">
        <f t="shared" si="70"/>
        <v>0</v>
      </c>
      <c r="W218" s="722">
        <f t="shared" si="71"/>
        <v>0</v>
      </c>
      <c r="X218" s="442"/>
      <c r="Y218" s="442"/>
      <c r="Z218" s="442"/>
      <c r="AA218" s="442"/>
      <c r="AB218" s="442"/>
      <c r="AC218" s="442"/>
      <c r="AD218" s="442"/>
      <c r="AE218" s="442"/>
      <c r="AF218" s="442"/>
      <c r="AG218" s="442"/>
      <c r="AH218" s="442"/>
      <c r="AI218" s="442"/>
      <c r="AJ218" s="442"/>
      <c r="AK218" s="442"/>
      <c r="AL218" s="442"/>
      <c r="AM218" s="442"/>
      <c r="AN218" s="442"/>
      <c r="AO218" s="442"/>
      <c r="AP218" s="442"/>
      <c r="AQ218" s="442"/>
      <c r="AR218" s="442"/>
      <c r="AS218" s="442"/>
      <c r="AT218" s="442"/>
      <c r="AU218" s="442"/>
      <c r="AV218" s="442"/>
      <c r="AW218" s="442"/>
      <c r="AX218" s="442"/>
      <c r="AY218" s="442"/>
      <c r="AZ218" s="442"/>
    </row>
    <row r="219" spans="2:52" ht="20.100000000000001" hidden="1" customHeight="1" outlineLevel="1">
      <c r="B219" s="434"/>
      <c r="C219" s="1002"/>
      <c r="D219" s="1003"/>
      <c r="E219" s="1003"/>
      <c r="F219" s="1004"/>
      <c r="G219" s="1005"/>
      <c r="H219" s="1006"/>
      <c r="I219" s="1006"/>
      <c r="J219" s="1006"/>
      <c r="K219" s="1007"/>
      <c r="L219" s="715"/>
      <c r="M219" s="715"/>
      <c r="N219" s="715"/>
      <c r="O219" s="715"/>
      <c r="P219" s="715"/>
      <c r="Q219" s="715"/>
      <c r="R219" s="715"/>
      <c r="S219" s="716"/>
      <c r="T219" s="717"/>
      <c r="U219" s="720">
        <f t="shared" si="69"/>
        <v>0</v>
      </c>
      <c r="V219" s="721">
        <f t="shared" si="70"/>
        <v>0</v>
      </c>
      <c r="W219" s="722">
        <f t="shared" si="71"/>
        <v>0</v>
      </c>
      <c r="X219" s="442"/>
      <c r="Y219" s="442"/>
      <c r="Z219" s="442"/>
      <c r="AA219" s="442"/>
      <c r="AB219" s="442"/>
      <c r="AC219" s="442"/>
      <c r="AD219" s="442"/>
      <c r="AE219" s="442"/>
      <c r="AF219" s="442"/>
      <c r="AG219" s="442"/>
      <c r="AH219" s="442"/>
      <c r="AI219" s="442"/>
      <c r="AJ219" s="442"/>
      <c r="AK219" s="442"/>
      <c r="AL219" s="442"/>
      <c r="AM219" s="442"/>
      <c r="AN219" s="442"/>
      <c r="AO219" s="442"/>
      <c r="AP219" s="442"/>
      <c r="AQ219" s="442"/>
      <c r="AR219" s="442"/>
      <c r="AS219" s="442"/>
      <c r="AT219" s="442"/>
      <c r="AU219" s="442"/>
      <c r="AV219" s="442"/>
      <c r="AW219" s="442"/>
      <c r="AX219" s="442"/>
      <c r="AY219" s="442"/>
      <c r="AZ219" s="442"/>
    </row>
    <row r="220" spans="2:52" ht="20.100000000000001" hidden="1" customHeight="1" outlineLevel="1">
      <c r="B220" s="434"/>
      <c r="C220" s="1002"/>
      <c r="D220" s="1003"/>
      <c r="E220" s="1003"/>
      <c r="F220" s="1004"/>
      <c r="G220" s="1005"/>
      <c r="H220" s="1006"/>
      <c r="I220" s="1006"/>
      <c r="J220" s="1006"/>
      <c r="K220" s="1007"/>
      <c r="L220" s="715"/>
      <c r="M220" s="715"/>
      <c r="N220" s="715"/>
      <c r="O220" s="715"/>
      <c r="P220" s="715"/>
      <c r="Q220" s="715"/>
      <c r="R220" s="715"/>
      <c r="S220" s="716"/>
      <c r="T220" s="717"/>
      <c r="U220" s="720">
        <f t="shared" si="69"/>
        <v>0</v>
      </c>
      <c r="V220" s="721">
        <f t="shared" si="70"/>
        <v>0</v>
      </c>
      <c r="W220" s="722">
        <f t="shared" si="71"/>
        <v>0</v>
      </c>
      <c r="X220" s="442"/>
      <c r="Y220" s="442"/>
      <c r="Z220" s="442"/>
      <c r="AA220" s="442"/>
      <c r="AB220" s="442"/>
      <c r="AC220" s="442"/>
      <c r="AD220" s="442"/>
      <c r="AE220" s="442"/>
      <c r="AF220" s="442"/>
      <c r="AG220" s="442"/>
      <c r="AH220" s="442"/>
      <c r="AI220" s="442"/>
      <c r="AJ220" s="442"/>
      <c r="AK220" s="442"/>
      <c r="AL220" s="442"/>
      <c r="AM220" s="442"/>
      <c r="AN220" s="442"/>
      <c r="AO220" s="442"/>
      <c r="AP220" s="442"/>
      <c r="AQ220" s="442"/>
      <c r="AR220" s="442"/>
      <c r="AS220" s="442"/>
      <c r="AT220" s="442"/>
      <c r="AU220" s="442"/>
      <c r="AV220" s="442"/>
      <c r="AW220" s="442"/>
      <c r="AX220" s="442"/>
      <c r="AY220" s="442"/>
      <c r="AZ220" s="442"/>
    </row>
    <row r="221" spans="2:52" ht="20.100000000000001" hidden="1" customHeight="1" outlineLevel="1">
      <c r="B221" s="434"/>
      <c r="C221" s="1002"/>
      <c r="D221" s="1003"/>
      <c r="E221" s="1003"/>
      <c r="F221" s="1004"/>
      <c r="G221" s="1005"/>
      <c r="H221" s="1006"/>
      <c r="I221" s="1006"/>
      <c r="J221" s="1006"/>
      <c r="K221" s="1007"/>
      <c r="L221" s="715"/>
      <c r="M221" s="715"/>
      <c r="N221" s="715"/>
      <c r="O221" s="715"/>
      <c r="P221" s="715"/>
      <c r="Q221" s="715"/>
      <c r="R221" s="715"/>
      <c r="S221" s="716"/>
      <c r="T221" s="717"/>
      <c r="U221" s="720">
        <f t="shared" si="69"/>
        <v>0</v>
      </c>
      <c r="V221" s="721">
        <f t="shared" si="70"/>
        <v>0</v>
      </c>
      <c r="W221" s="722">
        <f t="shared" si="71"/>
        <v>0</v>
      </c>
      <c r="X221" s="442"/>
      <c r="Y221" s="442"/>
      <c r="Z221" s="442"/>
      <c r="AA221" s="442"/>
      <c r="AB221" s="442"/>
      <c r="AC221" s="442"/>
      <c r="AD221" s="442"/>
      <c r="AE221" s="442"/>
      <c r="AF221" s="442"/>
      <c r="AG221" s="442"/>
      <c r="AH221" s="442"/>
      <c r="AI221" s="442"/>
      <c r="AJ221" s="442"/>
      <c r="AK221" s="442"/>
      <c r="AL221" s="442"/>
      <c r="AM221" s="442"/>
      <c r="AN221" s="442"/>
      <c r="AO221" s="442"/>
      <c r="AP221" s="442"/>
      <c r="AQ221" s="442"/>
      <c r="AR221" s="442"/>
      <c r="AS221" s="442"/>
      <c r="AT221" s="442"/>
      <c r="AU221" s="442"/>
      <c r="AV221" s="442"/>
      <c r="AW221" s="442"/>
      <c r="AX221" s="442"/>
      <c r="AY221" s="442"/>
      <c r="AZ221" s="442"/>
    </row>
    <row r="222" spans="2:52" ht="20.100000000000001" hidden="1" customHeight="1" outlineLevel="1">
      <c r="B222" s="434"/>
      <c r="C222" s="1002"/>
      <c r="D222" s="1003"/>
      <c r="E222" s="1003"/>
      <c r="F222" s="1004"/>
      <c r="G222" s="1005"/>
      <c r="H222" s="1006"/>
      <c r="I222" s="1006"/>
      <c r="J222" s="1006"/>
      <c r="K222" s="1007"/>
      <c r="L222" s="715"/>
      <c r="M222" s="715"/>
      <c r="N222" s="715"/>
      <c r="O222" s="715"/>
      <c r="P222" s="715"/>
      <c r="Q222" s="715"/>
      <c r="R222" s="715"/>
      <c r="S222" s="716"/>
      <c r="T222" s="717"/>
      <c r="U222" s="720">
        <f t="shared" si="69"/>
        <v>0</v>
      </c>
      <c r="V222" s="721">
        <f t="shared" si="70"/>
        <v>0</v>
      </c>
      <c r="W222" s="722">
        <f t="shared" si="71"/>
        <v>0</v>
      </c>
      <c r="X222" s="442"/>
      <c r="Y222" s="442"/>
      <c r="Z222" s="442"/>
      <c r="AA222" s="442"/>
      <c r="AB222" s="442"/>
      <c r="AC222" s="442"/>
      <c r="AD222" s="442"/>
      <c r="AE222" s="442"/>
      <c r="AF222" s="442"/>
      <c r="AG222" s="442"/>
      <c r="AH222" s="442"/>
      <c r="AI222" s="442"/>
      <c r="AJ222" s="442"/>
      <c r="AK222" s="442"/>
      <c r="AL222" s="442"/>
      <c r="AM222" s="442"/>
      <c r="AN222" s="442"/>
      <c r="AO222" s="442"/>
      <c r="AP222" s="442"/>
      <c r="AQ222" s="442"/>
      <c r="AR222" s="442"/>
      <c r="AS222" s="442"/>
      <c r="AT222" s="442"/>
      <c r="AU222" s="442"/>
      <c r="AV222" s="442"/>
      <c r="AW222" s="442"/>
      <c r="AX222" s="442"/>
      <c r="AY222" s="442"/>
      <c r="AZ222" s="442"/>
    </row>
    <row r="223" spans="2:52" ht="20.100000000000001" hidden="1" customHeight="1" outlineLevel="1">
      <c r="B223" s="434"/>
      <c r="C223" s="1002"/>
      <c r="D223" s="1003"/>
      <c r="E223" s="1003"/>
      <c r="F223" s="1004"/>
      <c r="G223" s="1005"/>
      <c r="H223" s="1006"/>
      <c r="I223" s="1006"/>
      <c r="J223" s="1006"/>
      <c r="K223" s="1007"/>
      <c r="L223" s="715"/>
      <c r="M223" s="715"/>
      <c r="N223" s="715"/>
      <c r="O223" s="715"/>
      <c r="P223" s="715"/>
      <c r="Q223" s="715"/>
      <c r="R223" s="715"/>
      <c r="S223" s="716"/>
      <c r="T223" s="717"/>
      <c r="U223" s="720">
        <f t="shared" si="69"/>
        <v>0</v>
      </c>
      <c r="V223" s="721">
        <f t="shared" si="70"/>
        <v>0</v>
      </c>
      <c r="W223" s="722">
        <f t="shared" si="71"/>
        <v>0</v>
      </c>
      <c r="X223" s="442"/>
      <c r="Y223" s="442"/>
      <c r="Z223" s="442"/>
      <c r="AA223" s="442"/>
      <c r="AB223" s="442"/>
      <c r="AC223" s="442"/>
      <c r="AD223" s="442"/>
      <c r="AE223" s="442"/>
      <c r="AF223" s="442"/>
      <c r="AG223" s="442"/>
      <c r="AH223" s="442"/>
      <c r="AI223" s="442"/>
      <c r="AJ223" s="442"/>
      <c r="AK223" s="442"/>
      <c r="AL223" s="442"/>
      <c r="AM223" s="442"/>
      <c r="AN223" s="442"/>
      <c r="AO223" s="442"/>
      <c r="AP223" s="442"/>
      <c r="AQ223" s="442"/>
      <c r="AR223" s="442"/>
      <c r="AS223" s="442"/>
      <c r="AT223" s="442"/>
      <c r="AU223" s="442"/>
      <c r="AV223" s="442"/>
      <c r="AW223" s="442"/>
      <c r="AX223" s="442"/>
      <c r="AY223" s="442"/>
      <c r="AZ223" s="442"/>
    </row>
    <row r="224" spans="2:52" ht="20.100000000000001" hidden="1" customHeight="1" outlineLevel="1">
      <c r="B224" s="434"/>
      <c r="C224" s="1002"/>
      <c r="D224" s="1003"/>
      <c r="E224" s="1003"/>
      <c r="F224" s="1004"/>
      <c r="G224" s="1005"/>
      <c r="H224" s="1006"/>
      <c r="I224" s="1006"/>
      <c r="J224" s="1006"/>
      <c r="K224" s="1007"/>
      <c r="L224" s="715"/>
      <c r="M224" s="715"/>
      <c r="N224" s="715"/>
      <c r="O224" s="715"/>
      <c r="P224" s="715"/>
      <c r="Q224" s="715"/>
      <c r="R224" s="715"/>
      <c r="S224" s="716"/>
      <c r="T224" s="717"/>
      <c r="U224" s="720">
        <f t="shared" si="69"/>
        <v>0</v>
      </c>
      <c r="V224" s="721">
        <f t="shared" si="70"/>
        <v>0</v>
      </c>
      <c r="W224" s="722">
        <f t="shared" si="71"/>
        <v>0</v>
      </c>
      <c r="X224" s="442"/>
      <c r="Y224" s="442"/>
      <c r="Z224" s="442"/>
      <c r="AA224" s="442"/>
      <c r="AB224" s="442"/>
      <c r="AC224" s="442"/>
      <c r="AD224" s="442"/>
      <c r="AE224" s="442"/>
      <c r="AF224" s="442"/>
      <c r="AG224" s="442"/>
      <c r="AH224" s="442"/>
      <c r="AI224" s="442"/>
      <c r="AJ224" s="442"/>
      <c r="AK224" s="442"/>
      <c r="AL224" s="442"/>
      <c r="AM224" s="442"/>
      <c r="AN224" s="442"/>
      <c r="AO224" s="442"/>
      <c r="AP224" s="442"/>
      <c r="AQ224" s="442"/>
      <c r="AR224" s="442"/>
      <c r="AS224" s="442"/>
      <c r="AT224" s="442"/>
      <c r="AU224" s="442"/>
      <c r="AV224" s="442"/>
      <c r="AW224" s="442"/>
      <c r="AX224" s="442"/>
      <c r="AY224" s="442"/>
      <c r="AZ224" s="442"/>
    </row>
    <row r="225" spans="2:52" ht="20.100000000000001" hidden="1" customHeight="1" outlineLevel="1">
      <c r="B225" s="434"/>
      <c r="C225" s="1002"/>
      <c r="D225" s="1003"/>
      <c r="E225" s="1003"/>
      <c r="F225" s="1004"/>
      <c r="G225" s="1005"/>
      <c r="H225" s="1006"/>
      <c r="I225" s="1006"/>
      <c r="J225" s="1006"/>
      <c r="K225" s="1007"/>
      <c r="L225" s="715"/>
      <c r="M225" s="715"/>
      <c r="N225" s="715"/>
      <c r="O225" s="715"/>
      <c r="P225" s="715"/>
      <c r="Q225" s="715"/>
      <c r="R225" s="715"/>
      <c r="S225" s="716"/>
      <c r="T225" s="717"/>
      <c r="U225" s="720">
        <f t="shared" si="69"/>
        <v>0</v>
      </c>
      <c r="V225" s="721">
        <f t="shared" si="70"/>
        <v>0</v>
      </c>
      <c r="W225" s="722">
        <f t="shared" si="71"/>
        <v>0</v>
      </c>
      <c r="X225" s="442"/>
      <c r="Y225" s="442"/>
      <c r="Z225" s="442"/>
      <c r="AA225" s="442"/>
      <c r="AB225" s="442"/>
      <c r="AC225" s="442"/>
      <c r="AD225" s="442"/>
      <c r="AE225" s="442"/>
      <c r="AF225" s="442"/>
      <c r="AG225" s="442"/>
      <c r="AH225" s="442"/>
      <c r="AI225" s="442"/>
      <c r="AJ225" s="442"/>
      <c r="AK225" s="442"/>
      <c r="AL225" s="442"/>
      <c r="AM225" s="442"/>
      <c r="AN225" s="442"/>
      <c r="AO225" s="442"/>
      <c r="AP225" s="442"/>
      <c r="AQ225" s="442"/>
      <c r="AR225" s="442"/>
      <c r="AS225" s="442"/>
      <c r="AT225" s="442"/>
      <c r="AU225" s="442"/>
      <c r="AV225" s="442"/>
      <c r="AW225" s="442"/>
      <c r="AX225" s="442"/>
      <c r="AY225" s="442"/>
      <c r="AZ225" s="442"/>
    </row>
    <row r="226" spans="2:52" ht="20.100000000000001" hidden="1" customHeight="1" outlineLevel="1">
      <c r="B226" s="434"/>
      <c r="C226" s="1002"/>
      <c r="D226" s="1003"/>
      <c r="E226" s="1003"/>
      <c r="F226" s="1004"/>
      <c r="G226" s="1005"/>
      <c r="H226" s="1006"/>
      <c r="I226" s="1006"/>
      <c r="J226" s="1006"/>
      <c r="K226" s="1007"/>
      <c r="L226" s="715"/>
      <c r="M226" s="715"/>
      <c r="N226" s="715"/>
      <c r="O226" s="715"/>
      <c r="P226" s="715"/>
      <c r="Q226" s="715"/>
      <c r="R226" s="715"/>
      <c r="S226" s="716"/>
      <c r="T226" s="717"/>
      <c r="U226" s="720">
        <f t="shared" si="69"/>
        <v>0</v>
      </c>
      <c r="V226" s="721">
        <f t="shared" si="70"/>
        <v>0</v>
      </c>
      <c r="W226" s="722">
        <f t="shared" si="71"/>
        <v>0</v>
      </c>
      <c r="X226" s="442"/>
      <c r="Y226" s="442"/>
      <c r="Z226" s="442"/>
      <c r="AA226" s="442"/>
      <c r="AB226" s="442"/>
      <c r="AC226" s="442"/>
      <c r="AD226" s="442"/>
      <c r="AE226" s="442"/>
      <c r="AF226" s="442"/>
      <c r="AG226" s="442"/>
      <c r="AH226" s="442"/>
      <c r="AI226" s="442"/>
      <c r="AJ226" s="442"/>
      <c r="AK226" s="442"/>
      <c r="AL226" s="442"/>
      <c r="AM226" s="442"/>
      <c r="AN226" s="442"/>
      <c r="AO226" s="442"/>
      <c r="AP226" s="442"/>
      <c r="AQ226" s="442"/>
      <c r="AR226" s="442"/>
      <c r="AS226" s="442"/>
      <c r="AT226" s="442"/>
      <c r="AU226" s="442"/>
      <c r="AV226" s="442"/>
      <c r="AW226" s="442"/>
      <c r="AX226" s="442"/>
      <c r="AY226" s="442"/>
      <c r="AZ226" s="442"/>
    </row>
    <row r="227" spans="2:52" ht="20.100000000000001" hidden="1" customHeight="1" outlineLevel="1">
      <c r="B227" s="434"/>
      <c r="C227" s="1002"/>
      <c r="D227" s="1003"/>
      <c r="E227" s="1003"/>
      <c r="F227" s="1004"/>
      <c r="G227" s="1005"/>
      <c r="H227" s="1006"/>
      <c r="I227" s="1006"/>
      <c r="J227" s="1006"/>
      <c r="K227" s="1007"/>
      <c r="L227" s="715"/>
      <c r="M227" s="715"/>
      <c r="N227" s="715"/>
      <c r="O227" s="715"/>
      <c r="P227" s="715"/>
      <c r="Q227" s="715"/>
      <c r="R227" s="715"/>
      <c r="S227" s="716"/>
      <c r="T227" s="717"/>
      <c r="U227" s="720">
        <f t="shared" si="69"/>
        <v>0</v>
      </c>
      <c r="V227" s="721">
        <f t="shared" si="70"/>
        <v>0</v>
      </c>
      <c r="W227" s="722">
        <f t="shared" si="71"/>
        <v>0</v>
      </c>
      <c r="X227" s="442"/>
      <c r="Y227" s="442"/>
      <c r="Z227" s="442"/>
      <c r="AA227" s="442"/>
      <c r="AB227" s="442"/>
      <c r="AC227" s="442"/>
      <c r="AD227" s="442"/>
      <c r="AE227" s="442"/>
      <c r="AF227" s="442"/>
      <c r="AG227" s="442"/>
      <c r="AH227" s="442"/>
      <c r="AI227" s="442"/>
      <c r="AJ227" s="442"/>
      <c r="AK227" s="442"/>
      <c r="AL227" s="442"/>
      <c r="AM227" s="442"/>
      <c r="AN227" s="442"/>
      <c r="AO227" s="442"/>
      <c r="AP227" s="442"/>
      <c r="AQ227" s="442"/>
      <c r="AR227" s="442"/>
      <c r="AS227" s="442"/>
      <c r="AT227" s="442"/>
      <c r="AU227" s="442"/>
      <c r="AV227" s="442"/>
      <c r="AW227" s="442"/>
      <c r="AX227" s="442"/>
      <c r="AY227" s="442"/>
      <c r="AZ227" s="442"/>
    </row>
    <row r="228" spans="2:52" s="19" customFormat="1" ht="9.9499999999999993" hidden="1" customHeight="1" outlineLevel="1">
      <c r="B228" s="435"/>
      <c r="C228" s="437"/>
      <c r="D228" s="437"/>
      <c r="E228" s="437"/>
      <c r="F228" s="437"/>
      <c r="G228" s="666"/>
      <c r="H228" s="666"/>
      <c r="I228" s="666"/>
      <c r="J228" s="666"/>
      <c r="K228" s="666"/>
      <c r="L228" s="438"/>
      <c r="M228" s="438"/>
      <c r="N228" s="438"/>
      <c r="O228" s="438"/>
      <c r="P228" s="438"/>
      <c r="Q228" s="438"/>
      <c r="R228" s="438"/>
      <c r="S228" s="438"/>
      <c r="T228" s="439"/>
      <c r="U228" s="439"/>
      <c r="V228" s="439"/>
      <c r="W228" s="667"/>
      <c r="X228" s="668"/>
      <c r="Y228" s="668"/>
      <c r="Z228" s="668"/>
      <c r="AA228" s="668"/>
      <c r="AB228" s="668"/>
      <c r="AC228" s="668"/>
      <c r="AD228" s="668"/>
      <c r="AE228" s="668"/>
      <c r="AF228" s="668"/>
      <c r="AG228" s="668"/>
      <c r="AH228" s="668"/>
      <c r="AI228" s="668"/>
      <c r="AJ228" s="668"/>
      <c r="AK228" s="668"/>
      <c r="AL228" s="668"/>
      <c r="AM228" s="668"/>
      <c r="AN228" s="668"/>
      <c r="AO228" s="668"/>
      <c r="AP228" s="668"/>
      <c r="AQ228" s="668"/>
      <c r="AR228" s="668"/>
      <c r="AS228" s="668"/>
      <c r="AT228" s="668"/>
      <c r="AU228" s="668"/>
      <c r="AV228" s="668"/>
      <c r="AW228" s="668"/>
      <c r="AX228" s="668"/>
      <c r="AY228" s="668"/>
      <c r="AZ228" s="668"/>
    </row>
    <row r="229" spans="2:52" ht="20.100000000000001" customHeight="1" collapsed="1">
      <c r="B229" s="32">
        <f>B217+1</f>
        <v>19</v>
      </c>
      <c r="C229" s="1013"/>
      <c r="D229" s="1014"/>
      <c r="E229" s="1014"/>
      <c r="F229" s="1015"/>
      <c r="G229" s="1016"/>
      <c r="H229" s="1017"/>
      <c r="I229" s="1017"/>
      <c r="J229" s="1017"/>
      <c r="K229" s="1018"/>
      <c r="L229" s="701">
        <f t="shared" ref="L229:R229" si="72">SUM(L230:L239)</f>
        <v>0</v>
      </c>
      <c r="M229" s="702">
        <f t="shared" si="72"/>
        <v>0</v>
      </c>
      <c r="N229" s="703">
        <f t="shared" si="72"/>
        <v>0</v>
      </c>
      <c r="O229" s="703">
        <f t="shared" si="72"/>
        <v>0</v>
      </c>
      <c r="P229" s="702">
        <f t="shared" si="72"/>
        <v>0</v>
      </c>
      <c r="Q229" s="704">
        <f t="shared" si="72"/>
        <v>0</v>
      </c>
      <c r="R229" s="701">
        <f t="shared" si="72"/>
        <v>0</v>
      </c>
      <c r="S229" s="705">
        <v>1</v>
      </c>
      <c r="T229" s="706">
        <f>(S230*T230)+(S231*T231)+(S232*T232)+(S233*T233)+(S234*T234)+(S235*T235)+(S236*T236)+(S237*T237)+(S238*T238)+(S239*T239)</f>
        <v>0</v>
      </c>
      <c r="U229" s="665">
        <f t="shared" ref="U229:U239" si="73">S229*T229*(1+MGKZ)*(1+Gewinn)*(1+Sicherheit)</f>
        <v>0</v>
      </c>
      <c r="V229" s="643">
        <f t="shared" ref="V229:V239" si="74">R229*Fertigung</f>
        <v>0</v>
      </c>
      <c r="W229" s="50">
        <f t="shared" ref="W229:W239" si="75">L229*$E$6+M229*$M$6+N229*$M$7+O229*$M$8+P229*$E$7+Q229*$M$9+U229+V229</f>
        <v>0</v>
      </c>
      <c r="X229" s="442"/>
      <c r="Y229" s="442"/>
      <c r="Z229" s="442"/>
      <c r="AA229" s="442"/>
      <c r="AB229" s="442"/>
      <c r="AC229" s="442"/>
      <c r="AD229" s="442"/>
      <c r="AE229" s="442"/>
      <c r="AF229" s="442"/>
      <c r="AG229" s="442"/>
      <c r="AH229" s="442"/>
      <c r="AI229" s="442"/>
      <c r="AJ229" s="442"/>
      <c r="AK229" s="442"/>
      <c r="AL229" s="442"/>
      <c r="AM229" s="442"/>
      <c r="AN229" s="442"/>
      <c r="AO229" s="442"/>
      <c r="AP229" s="442"/>
      <c r="AQ229" s="442"/>
      <c r="AR229" s="442"/>
      <c r="AS229" s="442"/>
      <c r="AT229" s="442"/>
      <c r="AU229" s="442"/>
      <c r="AV229" s="442"/>
      <c r="AW229" s="442"/>
      <c r="AX229" s="442"/>
      <c r="AY229" s="442"/>
      <c r="AZ229" s="442"/>
    </row>
    <row r="230" spans="2:52" ht="20.100000000000001" hidden="1" customHeight="1" outlineLevel="1">
      <c r="B230" s="433"/>
      <c r="C230" s="1002"/>
      <c r="D230" s="1003"/>
      <c r="E230" s="1003"/>
      <c r="F230" s="1004"/>
      <c r="G230" s="1005"/>
      <c r="H230" s="1006"/>
      <c r="I230" s="1006"/>
      <c r="J230" s="1006"/>
      <c r="K230" s="1007"/>
      <c r="L230" s="715"/>
      <c r="M230" s="715"/>
      <c r="N230" s="715"/>
      <c r="O230" s="715"/>
      <c r="P230" s="715"/>
      <c r="Q230" s="715"/>
      <c r="R230" s="715"/>
      <c r="S230" s="716"/>
      <c r="T230" s="717"/>
      <c r="U230" s="720">
        <f t="shared" si="73"/>
        <v>0</v>
      </c>
      <c r="V230" s="721">
        <f t="shared" si="74"/>
        <v>0</v>
      </c>
      <c r="W230" s="722">
        <f t="shared" si="75"/>
        <v>0</v>
      </c>
      <c r="X230" s="442"/>
      <c r="Y230" s="442"/>
      <c r="Z230" s="442"/>
      <c r="AA230" s="442"/>
      <c r="AB230" s="442"/>
      <c r="AC230" s="442"/>
      <c r="AD230" s="442"/>
      <c r="AE230" s="442"/>
      <c r="AF230" s="442"/>
      <c r="AG230" s="442"/>
      <c r="AH230" s="442"/>
      <c r="AI230" s="442"/>
      <c r="AJ230" s="442"/>
      <c r="AK230" s="442"/>
      <c r="AL230" s="442"/>
      <c r="AM230" s="442"/>
      <c r="AN230" s="442"/>
      <c r="AO230" s="442"/>
      <c r="AP230" s="442"/>
      <c r="AQ230" s="442"/>
      <c r="AR230" s="442"/>
      <c r="AS230" s="442"/>
      <c r="AT230" s="442"/>
      <c r="AU230" s="442"/>
      <c r="AV230" s="442"/>
      <c r="AW230" s="442"/>
      <c r="AX230" s="442"/>
      <c r="AY230" s="442"/>
      <c r="AZ230" s="442"/>
    </row>
    <row r="231" spans="2:52" ht="20.100000000000001" hidden="1" customHeight="1" outlineLevel="1">
      <c r="B231" s="434"/>
      <c r="C231" s="1002"/>
      <c r="D231" s="1003"/>
      <c r="E231" s="1003"/>
      <c r="F231" s="1004"/>
      <c r="G231" s="1005"/>
      <c r="H231" s="1006"/>
      <c r="I231" s="1006"/>
      <c r="J231" s="1006"/>
      <c r="K231" s="1007"/>
      <c r="L231" s="715"/>
      <c r="M231" s="715"/>
      <c r="N231" s="715"/>
      <c r="O231" s="715"/>
      <c r="P231" s="715"/>
      <c r="Q231" s="715"/>
      <c r="R231" s="715"/>
      <c r="S231" s="716"/>
      <c r="T231" s="717"/>
      <c r="U231" s="720">
        <f t="shared" si="73"/>
        <v>0</v>
      </c>
      <c r="V231" s="721">
        <f t="shared" si="74"/>
        <v>0</v>
      </c>
      <c r="W231" s="722">
        <f t="shared" si="75"/>
        <v>0</v>
      </c>
      <c r="X231" s="442"/>
      <c r="Y231" s="442"/>
      <c r="Z231" s="442"/>
      <c r="AA231" s="442"/>
      <c r="AB231" s="442"/>
      <c r="AC231" s="442"/>
      <c r="AD231" s="442"/>
      <c r="AE231" s="442"/>
      <c r="AF231" s="442"/>
      <c r="AG231" s="442"/>
      <c r="AH231" s="442"/>
      <c r="AI231" s="442"/>
      <c r="AJ231" s="442"/>
      <c r="AK231" s="442"/>
      <c r="AL231" s="442"/>
      <c r="AM231" s="442"/>
      <c r="AN231" s="442"/>
      <c r="AO231" s="442"/>
      <c r="AP231" s="442"/>
      <c r="AQ231" s="442"/>
      <c r="AR231" s="442"/>
      <c r="AS231" s="442"/>
      <c r="AT231" s="442"/>
      <c r="AU231" s="442"/>
      <c r="AV231" s="442"/>
      <c r="AW231" s="442"/>
      <c r="AX231" s="442"/>
      <c r="AY231" s="442"/>
      <c r="AZ231" s="442"/>
    </row>
    <row r="232" spans="2:52" ht="20.100000000000001" hidden="1" customHeight="1" outlineLevel="1">
      <c r="B232" s="434"/>
      <c r="C232" s="1002"/>
      <c r="D232" s="1003"/>
      <c r="E232" s="1003"/>
      <c r="F232" s="1004"/>
      <c r="G232" s="1005"/>
      <c r="H232" s="1006"/>
      <c r="I232" s="1006"/>
      <c r="J232" s="1006"/>
      <c r="K232" s="1007"/>
      <c r="L232" s="715"/>
      <c r="M232" s="715"/>
      <c r="N232" s="715"/>
      <c r="O232" s="715"/>
      <c r="P232" s="715"/>
      <c r="Q232" s="715"/>
      <c r="R232" s="715"/>
      <c r="S232" s="716"/>
      <c r="T232" s="717"/>
      <c r="U232" s="720">
        <f t="shared" si="73"/>
        <v>0</v>
      </c>
      <c r="V232" s="721">
        <f t="shared" si="74"/>
        <v>0</v>
      </c>
      <c r="W232" s="722">
        <f t="shared" si="75"/>
        <v>0</v>
      </c>
      <c r="X232" s="442"/>
      <c r="Y232" s="442"/>
      <c r="Z232" s="442"/>
      <c r="AA232" s="442"/>
      <c r="AB232" s="442"/>
      <c r="AC232" s="442"/>
      <c r="AD232" s="442"/>
      <c r="AE232" s="442"/>
      <c r="AF232" s="442"/>
      <c r="AG232" s="442"/>
      <c r="AH232" s="442"/>
      <c r="AI232" s="442"/>
      <c r="AJ232" s="442"/>
      <c r="AK232" s="442"/>
      <c r="AL232" s="442"/>
      <c r="AM232" s="442"/>
      <c r="AN232" s="442"/>
      <c r="AO232" s="442"/>
      <c r="AP232" s="442"/>
      <c r="AQ232" s="442"/>
      <c r="AR232" s="442"/>
      <c r="AS232" s="442"/>
      <c r="AT232" s="442"/>
      <c r="AU232" s="442"/>
      <c r="AV232" s="442"/>
      <c r="AW232" s="442"/>
      <c r="AX232" s="442"/>
      <c r="AY232" s="442"/>
      <c r="AZ232" s="442"/>
    </row>
    <row r="233" spans="2:52" ht="20.100000000000001" hidden="1" customHeight="1" outlineLevel="1">
      <c r="B233" s="434"/>
      <c r="C233" s="1002"/>
      <c r="D233" s="1003"/>
      <c r="E233" s="1003"/>
      <c r="F233" s="1004"/>
      <c r="G233" s="1005"/>
      <c r="H233" s="1006"/>
      <c r="I233" s="1006"/>
      <c r="J233" s="1006"/>
      <c r="K233" s="1007"/>
      <c r="L233" s="715"/>
      <c r="M233" s="715"/>
      <c r="N233" s="715"/>
      <c r="O233" s="715"/>
      <c r="P233" s="715"/>
      <c r="Q233" s="715"/>
      <c r="R233" s="715"/>
      <c r="S233" s="716"/>
      <c r="T233" s="717"/>
      <c r="U233" s="720">
        <f t="shared" si="73"/>
        <v>0</v>
      </c>
      <c r="V233" s="721">
        <f t="shared" si="74"/>
        <v>0</v>
      </c>
      <c r="W233" s="722">
        <f t="shared" si="75"/>
        <v>0</v>
      </c>
      <c r="X233" s="442"/>
      <c r="Y233" s="442"/>
      <c r="Z233" s="442"/>
      <c r="AA233" s="442"/>
      <c r="AB233" s="442"/>
      <c r="AC233" s="442"/>
      <c r="AD233" s="442"/>
      <c r="AE233" s="442"/>
      <c r="AF233" s="442"/>
      <c r="AG233" s="442"/>
      <c r="AH233" s="442"/>
      <c r="AI233" s="442"/>
      <c r="AJ233" s="442"/>
      <c r="AK233" s="442"/>
      <c r="AL233" s="442"/>
      <c r="AM233" s="442"/>
      <c r="AN233" s="442"/>
      <c r="AO233" s="442"/>
      <c r="AP233" s="442"/>
      <c r="AQ233" s="442"/>
      <c r="AR233" s="442"/>
      <c r="AS233" s="442"/>
      <c r="AT233" s="442"/>
      <c r="AU233" s="442"/>
      <c r="AV233" s="442"/>
      <c r="AW233" s="442"/>
      <c r="AX233" s="442"/>
      <c r="AY233" s="442"/>
      <c r="AZ233" s="442"/>
    </row>
    <row r="234" spans="2:52" ht="20.100000000000001" hidden="1" customHeight="1" outlineLevel="1">
      <c r="B234" s="434"/>
      <c r="C234" s="1002"/>
      <c r="D234" s="1003"/>
      <c r="E234" s="1003"/>
      <c r="F234" s="1004"/>
      <c r="G234" s="1005"/>
      <c r="H234" s="1006"/>
      <c r="I234" s="1006"/>
      <c r="J234" s="1006"/>
      <c r="K234" s="1007"/>
      <c r="L234" s="715"/>
      <c r="M234" s="715"/>
      <c r="N234" s="715"/>
      <c r="O234" s="715"/>
      <c r="P234" s="715"/>
      <c r="Q234" s="715"/>
      <c r="R234" s="715"/>
      <c r="S234" s="716"/>
      <c r="T234" s="717"/>
      <c r="U234" s="720">
        <f t="shared" si="73"/>
        <v>0</v>
      </c>
      <c r="V234" s="721">
        <f t="shared" si="74"/>
        <v>0</v>
      </c>
      <c r="W234" s="722">
        <f t="shared" si="75"/>
        <v>0</v>
      </c>
      <c r="X234" s="442"/>
      <c r="Y234" s="442"/>
      <c r="Z234" s="442"/>
      <c r="AA234" s="442"/>
      <c r="AB234" s="442"/>
      <c r="AC234" s="442"/>
      <c r="AD234" s="442"/>
      <c r="AE234" s="442"/>
      <c r="AF234" s="442"/>
      <c r="AG234" s="442"/>
      <c r="AH234" s="442"/>
      <c r="AI234" s="442"/>
      <c r="AJ234" s="442"/>
      <c r="AK234" s="442"/>
      <c r="AL234" s="442"/>
      <c r="AM234" s="442"/>
      <c r="AN234" s="442"/>
      <c r="AO234" s="442"/>
      <c r="AP234" s="442"/>
      <c r="AQ234" s="442"/>
      <c r="AR234" s="442"/>
      <c r="AS234" s="442"/>
      <c r="AT234" s="442"/>
      <c r="AU234" s="442"/>
      <c r="AV234" s="442"/>
      <c r="AW234" s="442"/>
      <c r="AX234" s="442"/>
      <c r="AY234" s="442"/>
      <c r="AZ234" s="442"/>
    </row>
    <row r="235" spans="2:52" ht="20.100000000000001" hidden="1" customHeight="1" outlineLevel="1">
      <c r="B235" s="434"/>
      <c r="C235" s="1002"/>
      <c r="D235" s="1003"/>
      <c r="E235" s="1003"/>
      <c r="F235" s="1004"/>
      <c r="G235" s="1005"/>
      <c r="H235" s="1006"/>
      <c r="I235" s="1006"/>
      <c r="J235" s="1006"/>
      <c r="K235" s="1007"/>
      <c r="L235" s="715"/>
      <c r="M235" s="715"/>
      <c r="N235" s="715"/>
      <c r="O235" s="715"/>
      <c r="P235" s="715"/>
      <c r="Q235" s="715"/>
      <c r="R235" s="715"/>
      <c r="S235" s="716"/>
      <c r="T235" s="717"/>
      <c r="U235" s="720">
        <f t="shared" si="73"/>
        <v>0</v>
      </c>
      <c r="V235" s="721">
        <f t="shared" si="74"/>
        <v>0</v>
      </c>
      <c r="W235" s="722">
        <f t="shared" si="75"/>
        <v>0</v>
      </c>
      <c r="X235" s="442"/>
      <c r="Y235" s="442"/>
      <c r="Z235" s="442"/>
      <c r="AA235" s="442"/>
      <c r="AB235" s="442"/>
      <c r="AC235" s="442"/>
      <c r="AD235" s="442"/>
      <c r="AE235" s="442"/>
      <c r="AF235" s="442"/>
      <c r="AG235" s="442"/>
      <c r="AH235" s="442"/>
      <c r="AI235" s="442"/>
      <c r="AJ235" s="442"/>
      <c r="AK235" s="442"/>
      <c r="AL235" s="442"/>
      <c r="AM235" s="442"/>
      <c r="AN235" s="442"/>
      <c r="AO235" s="442"/>
      <c r="AP235" s="442"/>
      <c r="AQ235" s="442"/>
      <c r="AR235" s="442"/>
      <c r="AS235" s="442"/>
      <c r="AT235" s="442"/>
      <c r="AU235" s="442"/>
      <c r="AV235" s="442"/>
      <c r="AW235" s="442"/>
      <c r="AX235" s="442"/>
      <c r="AY235" s="442"/>
      <c r="AZ235" s="442"/>
    </row>
    <row r="236" spans="2:52" ht="20.100000000000001" hidden="1" customHeight="1" outlineLevel="1">
      <c r="B236" s="434"/>
      <c r="C236" s="1002"/>
      <c r="D236" s="1003"/>
      <c r="E236" s="1003"/>
      <c r="F236" s="1004"/>
      <c r="G236" s="1005"/>
      <c r="H236" s="1006"/>
      <c r="I236" s="1006"/>
      <c r="J236" s="1006"/>
      <c r="K236" s="1007"/>
      <c r="L236" s="715"/>
      <c r="M236" s="715"/>
      <c r="N236" s="715"/>
      <c r="O236" s="715"/>
      <c r="P236" s="715"/>
      <c r="Q236" s="715"/>
      <c r="R236" s="715"/>
      <c r="S236" s="716"/>
      <c r="T236" s="717"/>
      <c r="U236" s="720">
        <f t="shared" si="73"/>
        <v>0</v>
      </c>
      <c r="V236" s="721">
        <f t="shared" si="74"/>
        <v>0</v>
      </c>
      <c r="W236" s="722">
        <f t="shared" si="75"/>
        <v>0</v>
      </c>
      <c r="X236" s="442"/>
      <c r="Y236" s="442"/>
      <c r="Z236" s="442"/>
      <c r="AA236" s="442"/>
      <c r="AB236" s="442"/>
      <c r="AC236" s="442"/>
      <c r="AD236" s="442"/>
      <c r="AE236" s="442"/>
      <c r="AF236" s="442"/>
      <c r="AG236" s="442"/>
      <c r="AH236" s="442"/>
      <c r="AI236" s="442"/>
      <c r="AJ236" s="442"/>
      <c r="AK236" s="442"/>
      <c r="AL236" s="442"/>
      <c r="AM236" s="442"/>
      <c r="AN236" s="442"/>
      <c r="AO236" s="442"/>
      <c r="AP236" s="442"/>
      <c r="AQ236" s="442"/>
      <c r="AR236" s="442"/>
      <c r="AS236" s="442"/>
      <c r="AT236" s="442"/>
      <c r="AU236" s="442"/>
      <c r="AV236" s="442"/>
      <c r="AW236" s="442"/>
      <c r="AX236" s="442"/>
      <c r="AY236" s="442"/>
      <c r="AZ236" s="442"/>
    </row>
    <row r="237" spans="2:52" ht="20.100000000000001" hidden="1" customHeight="1" outlineLevel="1">
      <c r="B237" s="434"/>
      <c r="C237" s="1002"/>
      <c r="D237" s="1003"/>
      <c r="E237" s="1003"/>
      <c r="F237" s="1004"/>
      <c r="G237" s="1005"/>
      <c r="H237" s="1006"/>
      <c r="I237" s="1006"/>
      <c r="J237" s="1006"/>
      <c r="K237" s="1007"/>
      <c r="L237" s="715"/>
      <c r="M237" s="715"/>
      <c r="N237" s="715"/>
      <c r="O237" s="715"/>
      <c r="P237" s="715"/>
      <c r="Q237" s="715"/>
      <c r="R237" s="715"/>
      <c r="S237" s="716"/>
      <c r="T237" s="717"/>
      <c r="U237" s="720">
        <f t="shared" si="73"/>
        <v>0</v>
      </c>
      <c r="V237" s="721">
        <f t="shared" si="74"/>
        <v>0</v>
      </c>
      <c r="W237" s="722">
        <f t="shared" si="75"/>
        <v>0</v>
      </c>
      <c r="X237" s="442"/>
      <c r="Y237" s="442"/>
      <c r="Z237" s="442"/>
      <c r="AA237" s="442"/>
      <c r="AB237" s="442"/>
      <c r="AC237" s="442"/>
      <c r="AD237" s="442"/>
      <c r="AE237" s="442"/>
      <c r="AF237" s="442"/>
      <c r="AG237" s="442"/>
      <c r="AH237" s="442"/>
      <c r="AI237" s="442"/>
      <c r="AJ237" s="442"/>
      <c r="AK237" s="442"/>
      <c r="AL237" s="442"/>
      <c r="AM237" s="442"/>
      <c r="AN237" s="442"/>
      <c r="AO237" s="442"/>
      <c r="AP237" s="442"/>
      <c r="AQ237" s="442"/>
      <c r="AR237" s="442"/>
      <c r="AS237" s="442"/>
      <c r="AT237" s="442"/>
      <c r="AU237" s="442"/>
      <c r="AV237" s="442"/>
      <c r="AW237" s="442"/>
      <c r="AX237" s="442"/>
      <c r="AY237" s="442"/>
      <c r="AZ237" s="442"/>
    </row>
    <row r="238" spans="2:52" ht="20.100000000000001" hidden="1" customHeight="1" outlineLevel="1">
      <c r="B238" s="434"/>
      <c r="C238" s="1002"/>
      <c r="D238" s="1003"/>
      <c r="E238" s="1003"/>
      <c r="F238" s="1004"/>
      <c r="G238" s="1005"/>
      <c r="H238" s="1006"/>
      <c r="I238" s="1006"/>
      <c r="J238" s="1006"/>
      <c r="K238" s="1007"/>
      <c r="L238" s="715"/>
      <c r="M238" s="715"/>
      <c r="N238" s="715"/>
      <c r="O238" s="715"/>
      <c r="P238" s="715"/>
      <c r="Q238" s="715"/>
      <c r="R238" s="715"/>
      <c r="S238" s="716"/>
      <c r="T238" s="717"/>
      <c r="U238" s="720">
        <f t="shared" si="73"/>
        <v>0</v>
      </c>
      <c r="V238" s="721">
        <f t="shared" si="74"/>
        <v>0</v>
      </c>
      <c r="W238" s="722">
        <f t="shared" si="75"/>
        <v>0</v>
      </c>
      <c r="X238" s="442"/>
      <c r="Y238" s="442"/>
      <c r="Z238" s="442"/>
      <c r="AA238" s="442"/>
      <c r="AB238" s="442"/>
      <c r="AC238" s="442"/>
      <c r="AD238" s="442"/>
      <c r="AE238" s="442"/>
      <c r="AF238" s="442"/>
      <c r="AG238" s="442"/>
      <c r="AH238" s="442"/>
      <c r="AI238" s="442"/>
      <c r="AJ238" s="442"/>
      <c r="AK238" s="442"/>
      <c r="AL238" s="442"/>
      <c r="AM238" s="442"/>
      <c r="AN238" s="442"/>
      <c r="AO238" s="442"/>
      <c r="AP238" s="442"/>
      <c r="AQ238" s="442"/>
      <c r="AR238" s="442"/>
      <c r="AS238" s="442"/>
      <c r="AT238" s="442"/>
      <c r="AU238" s="442"/>
      <c r="AV238" s="442"/>
      <c r="AW238" s="442"/>
      <c r="AX238" s="442"/>
      <c r="AY238" s="442"/>
      <c r="AZ238" s="442"/>
    </row>
    <row r="239" spans="2:52" ht="20.100000000000001" hidden="1" customHeight="1" outlineLevel="1">
      <c r="B239" s="434"/>
      <c r="C239" s="1002"/>
      <c r="D239" s="1003"/>
      <c r="E239" s="1003"/>
      <c r="F239" s="1004"/>
      <c r="G239" s="1005"/>
      <c r="H239" s="1006"/>
      <c r="I239" s="1006"/>
      <c r="J239" s="1006"/>
      <c r="K239" s="1007"/>
      <c r="L239" s="715"/>
      <c r="M239" s="715"/>
      <c r="N239" s="715"/>
      <c r="O239" s="715"/>
      <c r="P239" s="715"/>
      <c r="Q239" s="715"/>
      <c r="R239" s="715"/>
      <c r="S239" s="716"/>
      <c r="T239" s="717"/>
      <c r="U239" s="720">
        <f t="shared" si="73"/>
        <v>0</v>
      </c>
      <c r="V239" s="721">
        <f t="shared" si="74"/>
        <v>0</v>
      </c>
      <c r="W239" s="722">
        <f t="shared" si="75"/>
        <v>0</v>
      </c>
      <c r="X239" s="442"/>
      <c r="Y239" s="442"/>
      <c r="Z239" s="442"/>
      <c r="AA239" s="442"/>
      <c r="AB239" s="442"/>
      <c r="AC239" s="442"/>
      <c r="AD239" s="442"/>
      <c r="AE239" s="442"/>
      <c r="AF239" s="442"/>
      <c r="AG239" s="442"/>
      <c r="AH239" s="442"/>
      <c r="AI239" s="442"/>
      <c r="AJ239" s="442"/>
      <c r="AK239" s="442"/>
      <c r="AL239" s="442"/>
      <c r="AM239" s="442"/>
      <c r="AN239" s="442"/>
      <c r="AO239" s="442"/>
      <c r="AP239" s="442"/>
      <c r="AQ239" s="442"/>
      <c r="AR239" s="442"/>
      <c r="AS239" s="442"/>
      <c r="AT239" s="442"/>
      <c r="AU239" s="442"/>
      <c r="AV239" s="442"/>
      <c r="AW239" s="442"/>
      <c r="AX239" s="442"/>
      <c r="AY239" s="442"/>
      <c r="AZ239" s="442"/>
    </row>
    <row r="240" spans="2:52" s="19" customFormat="1" ht="9.9499999999999993" hidden="1" customHeight="1" outlineLevel="1">
      <c r="B240" s="435"/>
      <c r="C240" s="437"/>
      <c r="D240" s="437"/>
      <c r="E240" s="437"/>
      <c r="F240" s="437"/>
      <c r="G240" s="666"/>
      <c r="H240" s="666"/>
      <c r="I240" s="666"/>
      <c r="J240" s="666"/>
      <c r="K240" s="666"/>
      <c r="L240" s="438"/>
      <c r="M240" s="438"/>
      <c r="N240" s="438"/>
      <c r="O240" s="438"/>
      <c r="P240" s="438"/>
      <c r="Q240" s="438"/>
      <c r="R240" s="438"/>
      <c r="S240" s="438"/>
      <c r="T240" s="439"/>
      <c r="U240" s="432"/>
      <c r="V240" s="432"/>
      <c r="W240" s="667"/>
      <c r="X240" s="668"/>
      <c r="Y240" s="668"/>
      <c r="Z240" s="668"/>
      <c r="AA240" s="668"/>
      <c r="AB240" s="668"/>
      <c r="AC240" s="668"/>
      <c r="AD240" s="668"/>
      <c r="AE240" s="668"/>
      <c r="AF240" s="668"/>
      <c r="AG240" s="668"/>
      <c r="AH240" s="668"/>
      <c r="AI240" s="668"/>
      <c r="AJ240" s="668"/>
      <c r="AK240" s="668"/>
      <c r="AL240" s="668"/>
      <c r="AM240" s="668"/>
      <c r="AN240" s="668"/>
      <c r="AO240" s="668"/>
      <c r="AP240" s="668"/>
      <c r="AQ240" s="668"/>
      <c r="AR240" s="668"/>
      <c r="AS240" s="668"/>
      <c r="AT240" s="668"/>
      <c r="AU240" s="668"/>
      <c r="AV240" s="668"/>
      <c r="AW240" s="668"/>
      <c r="AX240" s="668"/>
      <c r="AY240" s="668"/>
      <c r="AZ240" s="668"/>
    </row>
    <row r="241" spans="2:52" ht="20.100000000000001" customHeight="1" collapsed="1">
      <c r="B241" s="32">
        <f>B229+1</f>
        <v>20</v>
      </c>
      <c r="C241" s="1013"/>
      <c r="D241" s="1014"/>
      <c r="E241" s="1014"/>
      <c r="F241" s="1015"/>
      <c r="G241" s="1016"/>
      <c r="H241" s="1017"/>
      <c r="I241" s="1017"/>
      <c r="J241" s="1017"/>
      <c r="K241" s="1018"/>
      <c r="L241" s="701">
        <f t="shared" ref="L241:R241" si="76">SUM(L242:L251)</f>
        <v>0</v>
      </c>
      <c r="M241" s="702">
        <f t="shared" si="76"/>
        <v>0</v>
      </c>
      <c r="N241" s="703">
        <f t="shared" si="76"/>
        <v>0</v>
      </c>
      <c r="O241" s="703">
        <f t="shared" si="76"/>
        <v>0</v>
      </c>
      <c r="P241" s="702">
        <f t="shared" si="76"/>
        <v>0</v>
      </c>
      <c r="Q241" s="704">
        <f t="shared" si="76"/>
        <v>0</v>
      </c>
      <c r="R241" s="701">
        <f t="shared" si="76"/>
        <v>0</v>
      </c>
      <c r="S241" s="705">
        <v>1</v>
      </c>
      <c r="T241" s="706">
        <f>(S242*T242)+(S243*T243)+(S244*T244)+(S245*T245)+(S246*T246)+(S247*T247)+(S248*T248)+(S249*T249)+(S250*T250)+(S251*T251)</f>
        <v>0</v>
      </c>
      <c r="U241" s="665">
        <f t="shared" ref="U241:U251" si="77">S241*T241*(1+MGKZ)*(1+Gewinn)*(1+Sicherheit)</f>
        <v>0</v>
      </c>
      <c r="V241" s="643">
        <f t="shared" ref="V241:V251" si="78">R241*Fertigung</f>
        <v>0</v>
      </c>
      <c r="W241" s="50">
        <f t="shared" ref="W241:W251" si="79">L241*$E$6+M241*$M$6+N241*$M$7+O241*$M$8+P241*$E$7+Q241*$M$9+U241+V241</f>
        <v>0</v>
      </c>
      <c r="X241" s="442"/>
      <c r="Y241" s="442"/>
      <c r="Z241" s="442"/>
      <c r="AA241" s="442"/>
      <c r="AB241" s="442"/>
      <c r="AC241" s="442"/>
      <c r="AD241" s="442"/>
      <c r="AE241" s="442"/>
      <c r="AF241" s="442"/>
      <c r="AG241" s="442"/>
      <c r="AH241" s="442"/>
      <c r="AI241" s="442"/>
      <c r="AJ241" s="442"/>
      <c r="AK241" s="442"/>
      <c r="AL241" s="442"/>
      <c r="AM241" s="442"/>
      <c r="AN241" s="442"/>
      <c r="AO241" s="442"/>
      <c r="AP241" s="442"/>
      <c r="AQ241" s="442"/>
      <c r="AR241" s="442"/>
      <c r="AS241" s="442"/>
      <c r="AT241" s="442"/>
      <c r="AU241" s="442"/>
      <c r="AV241" s="442"/>
      <c r="AW241" s="442"/>
      <c r="AX241" s="442"/>
      <c r="AY241" s="442"/>
      <c r="AZ241" s="442"/>
    </row>
    <row r="242" spans="2:52" ht="20.100000000000001" hidden="1" customHeight="1" outlineLevel="1">
      <c r="B242" s="433"/>
      <c r="C242" s="1002"/>
      <c r="D242" s="1003"/>
      <c r="E242" s="1003"/>
      <c r="F242" s="1004"/>
      <c r="G242" s="1005"/>
      <c r="H242" s="1006"/>
      <c r="I242" s="1006"/>
      <c r="J242" s="1006"/>
      <c r="K242" s="1007"/>
      <c r="L242" s="715"/>
      <c r="M242" s="715"/>
      <c r="N242" s="715"/>
      <c r="O242" s="715"/>
      <c r="P242" s="715"/>
      <c r="Q242" s="715"/>
      <c r="R242" s="715"/>
      <c r="S242" s="716"/>
      <c r="T242" s="717"/>
      <c r="U242" s="720">
        <f t="shared" si="77"/>
        <v>0</v>
      </c>
      <c r="V242" s="721">
        <f t="shared" si="78"/>
        <v>0</v>
      </c>
      <c r="W242" s="722">
        <f t="shared" si="79"/>
        <v>0</v>
      </c>
      <c r="X242" s="442"/>
      <c r="Y242" s="442"/>
      <c r="Z242" s="442"/>
      <c r="AA242" s="442"/>
      <c r="AB242" s="442"/>
      <c r="AC242" s="442"/>
      <c r="AD242" s="442"/>
      <c r="AE242" s="442"/>
      <c r="AF242" s="442"/>
      <c r="AG242" s="442"/>
      <c r="AH242" s="442"/>
      <c r="AI242" s="442"/>
      <c r="AJ242" s="442"/>
      <c r="AK242" s="442"/>
      <c r="AL242" s="442"/>
      <c r="AM242" s="442"/>
      <c r="AN242" s="442"/>
      <c r="AO242" s="442"/>
      <c r="AP242" s="442"/>
      <c r="AQ242" s="442"/>
      <c r="AR242" s="442"/>
      <c r="AS242" s="442"/>
      <c r="AT242" s="442"/>
      <c r="AU242" s="442"/>
      <c r="AV242" s="442"/>
      <c r="AW242" s="442"/>
      <c r="AX242" s="442"/>
      <c r="AY242" s="442"/>
      <c r="AZ242" s="442"/>
    </row>
    <row r="243" spans="2:52" ht="20.100000000000001" hidden="1" customHeight="1" outlineLevel="1">
      <c r="B243" s="434"/>
      <c r="C243" s="1002"/>
      <c r="D243" s="1003"/>
      <c r="E243" s="1003"/>
      <c r="F243" s="1004"/>
      <c r="G243" s="1005"/>
      <c r="H243" s="1006"/>
      <c r="I243" s="1006"/>
      <c r="J243" s="1006"/>
      <c r="K243" s="1007"/>
      <c r="L243" s="715"/>
      <c r="M243" s="715"/>
      <c r="N243" s="715"/>
      <c r="O243" s="715"/>
      <c r="P243" s="715"/>
      <c r="Q243" s="715"/>
      <c r="R243" s="715"/>
      <c r="S243" s="716"/>
      <c r="T243" s="717"/>
      <c r="U243" s="720">
        <f t="shared" si="77"/>
        <v>0</v>
      </c>
      <c r="V243" s="721">
        <f t="shared" si="78"/>
        <v>0</v>
      </c>
      <c r="W243" s="722">
        <f t="shared" si="79"/>
        <v>0</v>
      </c>
      <c r="X243" s="442"/>
      <c r="Y243" s="442"/>
      <c r="Z243" s="442"/>
      <c r="AA243" s="442"/>
      <c r="AB243" s="442"/>
      <c r="AC243" s="442"/>
      <c r="AD243" s="442"/>
      <c r="AE243" s="442"/>
      <c r="AF243" s="442"/>
      <c r="AG243" s="442"/>
      <c r="AH243" s="442"/>
      <c r="AI243" s="442"/>
      <c r="AJ243" s="442"/>
      <c r="AK243" s="442"/>
      <c r="AL243" s="442"/>
      <c r="AM243" s="442"/>
      <c r="AN243" s="442"/>
      <c r="AO243" s="442"/>
      <c r="AP243" s="442"/>
      <c r="AQ243" s="442"/>
      <c r="AR243" s="442"/>
      <c r="AS243" s="442"/>
      <c r="AT243" s="442"/>
      <c r="AU243" s="442"/>
      <c r="AV243" s="442"/>
      <c r="AW243" s="442"/>
      <c r="AX243" s="442"/>
      <c r="AY243" s="442"/>
      <c r="AZ243" s="442"/>
    </row>
    <row r="244" spans="2:52" ht="20.100000000000001" hidden="1" customHeight="1" outlineLevel="1">
      <c r="B244" s="434"/>
      <c r="C244" s="1002"/>
      <c r="D244" s="1003"/>
      <c r="E244" s="1003"/>
      <c r="F244" s="1004"/>
      <c r="G244" s="1005"/>
      <c r="H244" s="1006"/>
      <c r="I244" s="1006"/>
      <c r="J244" s="1006"/>
      <c r="K244" s="1007"/>
      <c r="L244" s="715"/>
      <c r="M244" s="715"/>
      <c r="N244" s="715"/>
      <c r="O244" s="715"/>
      <c r="P244" s="715"/>
      <c r="Q244" s="715"/>
      <c r="R244" s="715"/>
      <c r="S244" s="716"/>
      <c r="T244" s="717"/>
      <c r="U244" s="720">
        <f t="shared" si="77"/>
        <v>0</v>
      </c>
      <c r="V244" s="721">
        <f t="shared" si="78"/>
        <v>0</v>
      </c>
      <c r="W244" s="722">
        <f t="shared" si="79"/>
        <v>0</v>
      </c>
      <c r="X244" s="442"/>
      <c r="Y244" s="442"/>
      <c r="Z244" s="442"/>
      <c r="AA244" s="442"/>
      <c r="AB244" s="442"/>
      <c r="AC244" s="442"/>
      <c r="AD244" s="442"/>
      <c r="AE244" s="442"/>
      <c r="AF244" s="442"/>
      <c r="AG244" s="442"/>
      <c r="AH244" s="442"/>
      <c r="AI244" s="442"/>
      <c r="AJ244" s="442"/>
      <c r="AK244" s="442"/>
      <c r="AL244" s="442"/>
      <c r="AM244" s="442"/>
      <c r="AN244" s="442"/>
      <c r="AO244" s="442"/>
      <c r="AP244" s="442"/>
      <c r="AQ244" s="442"/>
      <c r="AR244" s="442"/>
      <c r="AS244" s="442"/>
      <c r="AT244" s="442"/>
      <c r="AU244" s="442"/>
      <c r="AV244" s="442"/>
      <c r="AW244" s="442"/>
      <c r="AX244" s="442"/>
      <c r="AY244" s="442"/>
      <c r="AZ244" s="442"/>
    </row>
    <row r="245" spans="2:52" ht="20.100000000000001" hidden="1" customHeight="1" outlineLevel="1">
      <c r="B245" s="434"/>
      <c r="C245" s="1002"/>
      <c r="D245" s="1003"/>
      <c r="E245" s="1003"/>
      <c r="F245" s="1004"/>
      <c r="G245" s="1005"/>
      <c r="H245" s="1006"/>
      <c r="I245" s="1006"/>
      <c r="J245" s="1006"/>
      <c r="K245" s="1007"/>
      <c r="L245" s="715"/>
      <c r="M245" s="715"/>
      <c r="N245" s="715"/>
      <c r="O245" s="715"/>
      <c r="P245" s="715"/>
      <c r="Q245" s="715"/>
      <c r="R245" s="715"/>
      <c r="S245" s="716"/>
      <c r="T245" s="717"/>
      <c r="U245" s="720">
        <f t="shared" si="77"/>
        <v>0</v>
      </c>
      <c r="V245" s="721">
        <f t="shared" si="78"/>
        <v>0</v>
      </c>
      <c r="W245" s="722">
        <f t="shared" si="79"/>
        <v>0</v>
      </c>
      <c r="X245" s="442"/>
      <c r="Y245" s="442"/>
      <c r="Z245" s="442"/>
      <c r="AA245" s="442"/>
      <c r="AB245" s="442"/>
      <c r="AC245" s="442"/>
      <c r="AD245" s="442"/>
      <c r="AE245" s="442"/>
      <c r="AF245" s="442"/>
      <c r="AG245" s="442"/>
      <c r="AH245" s="442"/>
      <c r="AI245" s="442"/>
      <c r="AJ245" s="442"/>
      <c r="AK245" s="442"/>
      <c r="AL245" s="442"/>
      <c r="AM245" s="442"/>
      <c r="AN245" s="442"/>
      <c r="AO245" s="442"/>
      <c r="AP245" s="442"/>
      <c r="AQ245" s="442"/>
      <c r="AR245" s="442"/>
      <c r="AS245" s="442"/>
      <c r="AT245" s="442"/>
      <c r="AU245" s="442"/>
      <c r="AV245" s="442"/>
      <c r="AW245" s="442"/>
      <c r="AX245" s="442"/>
      <c r="AY245" s="442"/>
      <c r="AZ245" s="442"/>
    </row>
    <row r="246" spans="2:52" ht="20.100000000000001" hidden="1" customHeight="1" outlineLevel="1">
      <c r="B246" s="434"/>
      <c r="C246" s="1002"/>
      <c r="D246" s="1003"/>
      <c r="E246" s="1003"/>
      <c r="F246" s="1004"/>
      <c r="G246" s="1005"/>
      <c r="H246" s="1006"/>
      <c r="I246" s="1006"/>
      <c r="J246" s="1006"/>
      <c r="K246" s="1007"/>
      <c r="L246" s="715"/>
      <c r="M246" s="715"/>
      <c r="N246" s="715"/>
      <c r="O246" s="715"/>
      <c r="P246" s="715"/>
      <c r="Q246" s="715"/>
      <c r="R246" s="715"/>
      <c r="S246" s="716"/>
      <c r="T246" s="717"/>
      <c r="U246" s="720">
        <f t="shared" si="77"/>
        <v>0</v>
      </c>
      <c r="V246" s="721">
        <f t="shared" si="78"/>
        <v>0</v>
      </c>
      <c r="W246" s="722">
        <f t="shared" si="79"/>
        <v>0</v>
      </c>
      <c r="X246" s="442"/>
      <c r="Y246" s="442"/>
      <c r="Z246" s="442"/>
      <c r="AA246" s="442"/>
      <c r="AB246" s="442"/>
      <c r="AC246" s="442"/>
      <c r="AD246" s="442"/>
      <c r="AE246" s="442"/>
      <c r="AF246" s="442"/>
      <c r="AG246" s="442"/>
      <c r="AH246" s="442"/>
      <c r="AI246" s="442"/>
      <c r="AJ246" s="442"/>
      <c r="AK246" s="442"/>
      <c r="AL246" s="442"/>
      <c r="AM246" s="442"/>
      <c r="AN246" s="442"/>
      <c r="AO246" s="442"/>
      <c r="AP246" s="442"/>
      <c r="AQ246" s="442"/>
      <c r="AR246" s="442"/>
      <c r="AS246" s="442"/>
      <c r="AT246" s="442"/>
      <c r="AU246" s="442"/>
      <c r="AV246" s="442"/>
      <c r="AW246" s="442"/>
      <c r="AX246" s="442"/>
      <c r="AY246" s="442"/>
      <c r="AZ246" s="442"/>
    </row>
    <row r="247" spans="2:52" ht="20.100000000000001" hidden="1" customHeight="1" outlineLevel="1">
      <c r="B247" s="434"/>
      <c r="C247" s="1002"/>
      <c r="D247" s="1003"/>
      <c r="E247" s="1003"/>
      <c r="F247" s="1004"/>
      <c r="G247" s="1005"/>
      <c r="H247" s="1006"/>
      <c r="I247" s="1006"/>
      <c r="J247" s="1006"/>
      <c r="K247" s="1007"/>
      <c r="L247" s="715"/>
      <c r="M247" s="715"/>
      <c r="N247" s="715"/>
      <c r="O247" s="715"/>
      <c r="P247" s="715"/>
      <c r="Q247" s="715"/>
      <c r="R247" s="715"/>
      <c r="S247" s="716"/>
      <c r="T247" s="717"/>
      <c r="U247" s="720">
        <f t="shared" si="77"/>
        <v>0</v>
      </c>
      <c r="V247" s="721">
        <f t="shared" si="78"/>
        <v>0</v>
      </c>
      <c r="W247" s="722">
        <f t="shared" si="79"/>
        <v>0</v>
      </c>
      <c r="X247" s="442"/>
      <c r="Y247" s="442"/>
      <c r="Z247" s="442"/>
      <c r="AA247" s="442"/>
      <c r="AB247" s="442"/>
      <c r="AC247" s="442"/>
      <c r="AD247" s="442"/>
      <c r="AE247" s="442"/>
      <c r="AF247" s="442"/>
      <c r="AG247" s="442"/>
      <c r="AH247" s="442"/>
      <c r="AI247" s="442"/>
      <c r="AJ247" s="442"/>
      <c r="AK247" s="442"/>
      <c r="AL247" s="442"/>
      <c r="AM247" s="442"/>
      <c r="AN247" s="442"/>
      <c r="AO247" s="442"/>
      <c r="AP247" s="442"/>
      <c r="AQ247" s="442"/>
      <c r="AR247" s="442"/>
      <c r="AS247" s="442"/>
      <c r="AT247" s="442"/>
      <c r="AU247" s="442"/>
      <c r="AV247" s="442"/>
      <c r="AW247" s="442"/>
      <c r="AX247" s="442"/>
      <c r="AY247" s="442"/>
      <c r="AZ247" s="442"/>
    </row>
    <row r="248" spans="2:52" ht="20.100000000000001" hidden="1" customHeight="1" outlineLevel="1">
      <c r="B248" s="434"/>
      <c r="C248" s="1002"/>
      <c r="D248" s="1003"/>
      <c r="E248" s="1003"/>
      <c r="F248" s="1004"/>
      <c r="G248" s="1005"/>
      <c r="H248" s="1006"/>
      <c r="I248" s="1006"/>
      <c r="J248" s="1006"/>
      <c r="K248" s="1007"/>
      <c r="L248" s="715"/>
      <c r="M248" s="715"/>
      <c r="N248" s="715"/>
      <c r="O248" s="715"/>
      <c r="P248" s="715"/>
      <c r="Q248" s="715"/>
      <c r="R248" s="715"/>
      <c r="S248" s="716"/>
      <c r="T248" s="717"/>
      <c r="U248" s="720">
        <f t="shared" si="77"/>
        <v>0</v>
      </c>
      <c r="V248" s="721">
        <f t="shared" si="78"/>
        <v>0</v>
      </c>
      <c r="W248" s="722">
        <f t="shared" si="79"/>
        <v>0</v>
      </c>
      <c r="X248" s="442"/>
      <c r="Y248" s="442"/>
      <c r="Z248" s="442"/>
      <c r="AA248" s="442"/>
      <c r="AB248" s="442"/>
      <c r="AC248" s="442"/>
      <c r="AD248" s="442"/>
      <c r="AE248" s="442"/>
      <c r="AF248" s="442"/>
      <c r="AG248" s="442"/>
      <c r="AH248" s="442"/>
      <c r="AI248" s="442"/>
      <c r="AJ248" s="442"/>
      <c r="AK248" s="442"/>
      <c r="AL248" s="442"/>
      <c r="AM248" s="442"/>
      <c r="AN248" s="442"/>
      <c r="AO248" s="442"/>
      <c r="AP248" s="442"/>
      <c r="AQ248" s="442"/>
      <c r="AR248" s="442"/>
      <c r="AS248" s="442"/>
      <c r="AT248" s="442"/>
      <c r="AU248" s="442"/>
      <c r="AV248" s="442"/>
      <c r="AW248" s="442"/>
      <c r="AX248" s="442"/>
      <c r="AY248" s="442"/>
      <c r="AZ248" s="442"/>
    </row>
    <row r="249" spans="2:52" ht="20.100000000000001" hidden="1" customHeight="1" outlineLevel="1">
      <c r="B249" s="434"/>
      <c r="C249" s="1002"/>
      <c r="D249" s="1003"/>
      <c r="E249" s="1003"/>
      <c r="F249" s="1004"/>
      <c r="G249" s="1005"/>
      <c r="H249" s="1006"/>
      <c r="I249" s="1006"/>
      <c r="J249" s="1006"/>
      <c r="K249" s="1007"/>
      <c r="L249" s="715"/>
      <c r="M249" s="715"/>
      <c r="N249" s="715"/>
      <c r="O249" s="715"/>
      <c r="P249" s="715"/>
      <c r="Q249" s="715"/>
      <c r="R249" s="715"/>
      <c r="S249" s="716"/>
      <c r="T249" s="717"/>
      <c r="U249" s="720">
        <f t="shared" si="77"/>
        <v>0</v>
      </c>
      <c r="V249" s="721">
        <f t="shared" si="78"/>
        <v>0</v>
      </c>
      <c r="W249" s="722">
        <f t="shared" si="79"/>
        <v>0</v>
      </c>
      <c r="X249" s="442"/>
      <c r="Y249" s="442"/>
      <c r="Z249" s="442"/>
      <c r="AA249" s="442"/>
      <c r="AB249" s="442"/>
      <c r="AC249" s="442"/>
      <c r="AD249" s="442"/>
      <c r="AE249" s="442"/>
      <c r="AF249" s="442"/>
      <c r="AG249" s="442"/>
      <c r="AH249" s="442"/>
      <c r="AI249" s="442"/>
      <c r="AJ249" s="442"/>
      <c r="AK249" s="442"/>
      <c r="AL249" s="442"/>
      <c r="AM249" s="442"/>
      <c r="AN249" s="442"/>
      <c r="AO249" s="442"/>
      <c r="AP249" s="442"/>
      <c r="AQ249" s="442"/>
      <c r="AR249" s="442"/>
      <c r="AS249" s="442"/>
      <c r="AT249" s="442"/>
      <c r="AU249" s="442"/>
      <c r="AV249" s="442"/>
      <c r="AW249" s="442"/>
      <c r="AX249" s="442"/>
      <c r="AY249" s="442"/>
      <c r="AZ249" s="442"/>
    </row>
    <row r="250" spans="2:52" ht="20.100000000000001" hidden="1" customHeight="1" outlineLevel="1">
      <c r="B250" s="434"/>
      <c r="C250" s="1002"/>
      <c r="D250" s="1003"/>
      <c r="E250" s="1003"/>
      <c r="F250" s="1004"/>
      <c r="G250" s="1005"/>
      <c r="H250" s="1006"/>
      <c r="I250" s="1006"/>
      <c r="J250" s="1006"/>
      <c r="K250" s="1007"/>
      <c r="L250" s="715"/>
      <c r="M250" s="715"/>
      <c r="N250" s="715"/>
      <c r="O250" s="715"/>
      <c r="P250" s="715"/>
      <c r="Q250" s="715"/>
      <c r="R250" s="715"/>
      <c r="S250" s="716"/>
      <c r="T250" s="717"/>
      <c r="U250" s="720">
        <f t="shared" si="77"/>
        <v>0</v>
      </c>
      <c r="V250" s="721">
        <f t="shared" si="78"/>
        <v>0</v>
      </c>
      <c r="W250" s="722">
        <f t="shared" si="79"/>
        <v>0</v>
      </c>
      <c r="X250" s="442"/>
      <c r="Y250" s="442"/>
      <c r="Z250" s="442"/>
      <c r="AA250" s="442"/>
      <c r="AB250" s="442"/>
      <c r="AC250" s="442"/>
      <c r="AD250" s="442"/>
      <c r="AE250" s="442"/>
      <c r="AF250" s="442"/>
      <c r="AG250" s="442"/>
      <c r="AH250" s="442"/>
      <c r="AI250" s="442"/>
      <c r="AJ250" s="442"/>
      <c r="AK250" s="442"/>
      <c r="AL250" s="442"/>
      <c r="AM250" s="442"/>
      <c r="AN250" s="442"/>
      <c r="AO250" s="442"/>
      <c r="AP250" s="442"/>
      <c r="AQ250" s="442"/>
      <c r="AR250" s="442"/>
      <c r="AS250" s="442"/>
      <c r="AT250" s="442"/>
      <c r="AU250" s="442"/>
      <c r="AV250" s="442"/>
      <c r="AW250" s="442"/>
      <c r="AX250" s="442"/>
      <c r="AY250" s="442"/>
      <c r="AZ250" s="442"/>
    </row>
    <row r="251" spans="2:52" ht="20.100000000000001" hidden="1" customHeight="1" outlineLevel="1">
      <c r="B251" s="434"/>
      <c r="C251" s="1002"/>
      <c r="D251" s="1003"/>
      <c r="E251" s="1003"/>
      <c r="F251" s="1004"/>
      <c r="G251" s="1005"/>
      <c r="H251" s="1006"/>
      <c r="I251" s="1006"/>
      <c r="J251" s="1006"/>
      <c r="K251" s="1007"/>
      <c r="L251" s="715"/>
      <c r="M251" s="715"/>
      <c r="N251" s="715"/>
      <c r="O251" s="715"/>
      <c r="P251" s="715"/>
      <c r="Q251" s="715"/>
      <c r="R251" s="715"/>
      <c r="S251" s="716"/>
      <c r="T251" s="717"/>
      <c r="U251" s="720">
        <f t="shared" si="77"/>
        <v>0</v>
      </c>
      <c r="V251" s="721">
        <f t="shared" si="78"/>
        <v>0</v>
      </c>
      <c r="W251" s="722">
        <f t="shared" si="79"/>
        <v>0</v>
      </c>
      <c r="X251" s="442"/>
      <c r="Y251" s="442"/>
      <c r="Z251" s="442"/>
      <c r="AA251" s="442"/>
      <c r="AB251" s="442"/>
      <c r="AC251" s="442"/>
      <c r="AD251" s="442"/>
      <c r="AE251" s="442"/>
      <c r="AF251" s="442"/>
      <c r="AG251" s="442"/>
      <c r="AH251" s="442"/>
      <c r="AI251" s="442"/>
      <c r="AJ251" s="442"/>
      <c r="AK251" s="442"/>
      <c r="AL251" s="442"/>
      <c r="AM251" s="442"/>
      <c r="AN251" s="442"/>
      <c r="AO251" s="442"/>
      <c r="AP251" s="442"/>
      <c r="AQ251" s="442"/>
      <c r="AR251" s="442"/>
      <c r="AS251" s="442"/>
      <c r="AT251" s="442"/>
      <c r="AU251" s="442"/>
      <c r="AV251" s="442"/>
      <c r="AW251" s="442"/>
      <c r="AX251" s="442"/>
      <c r="AY251" s="442"/>
      <c r="AZ251" s="442"/>
    </row>
    <row r="252" spans="2:52" s="19" customFormat="1" ht="9.9499999999999993" hidden="1" customHeight="1" outlineLevel="1">
      <c r="B252" s="435"/>
      <c r="C252" s="437"/>
      <c r="D252" s="437"/>
      <c r="E252" s="437"/>
      <c r="F252" s="437"/>
      <c r="G252" s="666"/>
      <c r="H252" s="666"/>
      <c r="I252" s="666"/>
      <c r="J252" s="666"/>
      <c r="K252" s="666"/>
      <c r="L252" s="438"/>
      <c r="M252" s="438"/>
      <c r="N252" s="438"/>
      <c r="O252" s="438"/>
      <c r="P252" s="438"/>
      <c r="Q252" s="438"/>
      <c r="R252" s="438"/>
      <c r="S252" s="438"/>
      <c r="T252" s="439"/>
      <c r="U252" s="439"/>
      <c r="V252" s="439"/>
      <c r="W252" s="667"/>
      <c r="X252" s="668"/>
      <c r="Y252" s="668"/>
      <c r="Z252" s="668"/>
      <c r="AA252" s="668"/>
      <c r="AB252" s="668"/>
      <c r="AC252" s="668"/>
      <c r="AD252" s="668"/>
      <c r="AE252" s="668"/>
      <c r="AF252" s="668"/>
      <c r="AG252" s="668"/>
      <c r="AH252" s="668"/>
      <c r="AI252" s="668"/>
      <c r="AJ252" s="668"/>
      <c r="AK252" s="668"/>
      <c r="AL252" s="668"/>
      <c r="AM252" s="668"/>
      <c r="AN252" s="668"/>
      <c r="AO252" s="668"/>
      <c r="AP252" s="668"/>
      <c r="AQ252" s="668"/>
      <c r="AR252" s="668"/>
      <c r="AS252" s="668"/>
      <c r="AT252" s="668"/>
      <c r="AU252" s="668"/>
      <c r="AV252" s="668"/>
      <c r="AW252" s="668"/>
      <c r="AX252" s="668"/>
      <c r="AY252" s="668"/>
      <c r="AZ252" s="668"/>
    </row>
    <row r="253" spans="2:52" ht="20.100000000000001" customHeight="1" collapsed="1">
      <c r="B253" s="32">
        <f>B241+1</f>
        <v>21</v>
      </c>
      <c r="C253" s="1013"/>
      <c r="D253" s="1014"/>
      <c r="E253" s="1014"/>
      <c r="F253" s="1015"/>
      <c r="G253" s="1016"/>
      <c r="H253" s="1017"/>
      <c r="I253" s="1017"/>
      <c r="J253" s="1017"/>
      <c r="K253" s="1018"/>
      <c r="L253" s="701">
        <f t="shared" ref="L253:R253" si="80">SUM(L254:L263)</f>
        <v>0</v>
      </c>
      <c r="M253" s="702">
        <f t="shared" si="80"/>
        <v>0</v>
      </c>
      <c r="N253" s="703">
        <f t="shared" si="80"/>
        <v>0</v>
      </c>
      <c r="O253" s="703">
        <f t="shared" si="80"/>
        <v>0</v>
      </c>
      <c r="P253" s="702">
        <f t="shared" si="80"/>
        <v>0</v>
      </c>
      <c r="Q253" s="704">
        <f t="shared" si="80"/>
        <v>0</v>
      </c>
      <c r="R253" s="701">
        <f t="shared" si="80"/>
        <v>0</v>
      </c>
      <c r="S253" s="705">
        <v>1</v>
      </c>
      <c r="T253" s="706">
        <f>(S254*T254)+(S255*T255)+(S256*T256)+(S257*T257)+(S258*T258)+(S259*T259)+(S260*T260)+(S261*T261)+(S262*T262)+(S263*T263)</f>
        <v>0</v>
      </c>
      <c r="U253" s="665">
        <f t="shared" ref="U253:U263" si="81">S253*T253*(1+MGKZ)*(1+Gewinn)*(1+Sicherheit)</f>
        <v>0</v>
      </c>
      <c r="V253" s="643">
        <f t="shared" ref="V253:V263" si="82">R253*Fertigung</f>
        <v>0</v>
      </c>
      <c r="W253" s="50">
        <f t="shared" ref="W253:W263" si="83">L253*$E$6+M253*$M$6+N253*$M$7+O253*$M$8+P253*$E$7+Q253*$M$9+U253+V253</f>
        <v>0</v>
      </c>
      <c r="X253" s="442"/>
      <c r="Y253" s="442"/>
      <c r="Z253" s="442"/>
      <c r="AA253" s="442"/>
      <c r="AB253" s="442"/>
      <c r="AC253" s="442"/>
      <c r="AD253" s="442"/>
      <c r="AE253" s="442"/>
      <c r="AF253" s="442"/>
      <c r="AG253" s="442"/>
      <c r="AH253" s="442"/>
      <c r="AI253" s="442"/>
      <c r="AJ253" s="442"/>
      <c r="AK253" s="442"/>
      <c r="AL253" s="442"/>
      <c r="AM253" s="442"/>
      <c r="AN253" s="442"/>
      <c r="AO253" s="442"/>
      <c r="AP253" s="442"/>
      <c r="AQ253" s="442"/>
      <c r="AR253" s="442"/>
      <c r="AS253" s="442"/>
      <c r="AT253" s="442"/>
      <c r="AU253" s="442"/>
      <c r="AV253" s="442"/>
      <c r="AW253" s="442"/>
      <c r="AX253" s="442"/>
      <c r="AY253" s="442"/>
      <c r="AZ253" s="442"/>
    </row>
    <row r="254" spans="2:52" ht="20.100000000000001" hidden="1" customHeight="1" outlineLevel="1">
      <c r="B254" s="433"/>
      <c r="C254" s="1002"/>
      <c r="D254" s="1003"/>
      <c r="E254" s="1003"/>
      <c r="F254" s="1004"/>
      <c r="G254" s="1005"/>
      <c r="H254" s="1006"/>
      <c r="I254" s="1006"/>
      <c r="J254" s="1006"/>
      <c r="K254" s="1007"/>
      <c r="L254" s="715"/>
      <c r="M254" s="715"/>
      <c r="N254" s="715"/>
      <c r="O254" s="715"/>
      <c r="P254" s="715"/>
      <c r="Q254" s="715"/>
      <c r="R254" s="715"/>
      <c r="S254" s="716"/>
      <c r="T254" s="717"/>
      <c r="U254" s="720">
        <f t="shared" si="81"/>
        <v>0</v>
      </c>
      <c r="V254" s="721">
        <f t="shared" si="82"/>
        <v>0</v>
      </c>
      <c r="W254" s="722">
        <f t="shared" si="83"/>
        <v>0</v>
      </c>
      <c r="X254" s="442"/>
      <c r="Y254" s="442"/>
      <c r="Z254" s="442"/>
      <c r="AA254" s="442"/>
      <c r="AB254" s="442"/>
      <c r="AC254" s="442"/>
      <c r="AD254" s="442"/>
      <c r="AE254" s="442"/>
      <c r="AF254" s="442"/>
      <c r="AG254" s="442"/>
      <c r="AH254" s="442"/>
      <c r="AI254" s="442"/>
      <c r="AJ254" s="442"/>
      <c r="AK254" s="442"/>
      <c r="AL254" s="442"/>
      <c r="AM254" s="442"/>
      <c r="AN254" s="442"/>
      <c r="AO254" s="442"/>
      <c r="AP254" s="442"/>
      <c r="AQ254" s="442"/>
      <c r="AR254" s="442"/>
      <c r="AS254" s="442"/>
      <c r="AT254" s="442"/>
      <c r="AU254" s="442"/>
      <c r="AV254" s="442"/>
      <c r="AW254" s="442"/>
      <c r="AX254" s="442"/>
      <c r="AY254" s="442"/>
      <c r="AZ254" s="442"/>
    </row>
    <row r="255" spans="2:52" ht="20.100000000000001" hidden="1" customHeight="1" outlineLevel="1">
      <c r="B255" s="434"/>
      <c r="C255" s="1002"/>
      <c r="D255" s="1003"/>
      <c r="E255" s="1003"/>
      <c r="F255" s="1004"/>
      <c r="G255" s="1005"/>
      <c r="H255" s="1006"/>
      <c r="I255" s="1006"/>
      <c r="J255" s="1006"/>
      <c r="K255" s="1007"/>
      <c r="L255" s="715"/>
      <c r="M255" s="715"/>
      <c r="N255" s="715"/>
      <c r="O255" s="715"/>
      <c r="P255" s="715"/>
      <c r="Q255" s="715"/>
      <c r="R255" s="715"/>
      <c r="S255" s="716"/>
      <c r="T255" s="717"/>
      <c r="U255" s="720">
        <f t="shared" si="81"/>
        <v>0</v>
      </c>
      <c r="V255" s="721">
        <f t="shared" si="82"/>
        <v>0</v>
      </c>
      <c r="W255" s="722">
        <f t="shared" si="83"/>
        <v>0</v>
      </c>
      <c r="X255" s="442"/>
      <c r="Y255" s="442"/>
      <c r="Z255" s="442"/>
      <c r="AA255" s="442"/>
      <c r="AB255" s="442"/>
      <c r="AC255" s="442"/>
      <c r="AD255" s="442"/>
      <c r="AE255" s="442"/>
      <c r="AF255" s="442"/>
      <c r="AG255" s="442"/>
      <c r="AH255" s="442"/>
      <c r="AI255" s="442"/>
      <c r="AJ255" s="442"/>
      <c r="AK255" s="442"/>
      <c r="AL255" s="442"/>
      <c r="AM255" s="442"/>
      <c r="AN255" s="442"/>
      <c r="AO255" s="442"/>
      <c r="AP255" s="442"/>
      <c r="AQ255" s="442"/>
      <c r="AR255" s="442"/>
      <c r="AS255" s="442"/>
      <c r="AT255" s="442"/>
      <c r="AU255" s="442"/>
      <c r="AV255" s="442"/>
      <c r="AW255" s="442"/>
      <c r="AX255" s="442"/>
      <c r="AY255" s="442"/>
      <c r="AZ255" s="442"/>
    </row>
    <row r="256" spans="2:52" ht="20.100000000000001" hidden="1" customHeight="1" outlineLevel="1">
      <c r="B256" s="434"/>
      <c r="C256" s="1002"/>
      <c r="D256" s="1003"/>
      <c r="E256" s="1003"/>
      <c r="F256" s="1004"/>
      <c r="G256" s="1005"/>
      <c r="H256" s="1006"/>
      <c r="I256" s="1006"/>
      <c r="J256" s="1006"/>
      <c r="K256" s="1007"/>
      <c r="L256" s="715"/>
      <c r="M256" s="715"/>
      <c r="N256" s="715"/>
      <c r="O256" s="715"/>
      <c r="P256" s="715"/>
      <c r="Q256" s="715"/>
      <c r="R256" s="715"/>
      <c r="S256" s="716"/>
      <c r="T256" s="717"/>
      <c r="U256" s="720">
        <f t="shared" si="81"/>
        <v>0</v>
      </c>
      <c r="V256" s="721">
        <f t="shared" si="82"/>
        <v>0</v>
      </c>
      <c r="W256" s="722">
        <f t="shared" si="83"/>
        <v>0</v>
      </c>
      <c r="X256" s="442"/>
      <c r="Y256" s="442"/>
      <c r="Z256" s="442"/>
      <c r="AA256" s="442"/>
      <c r="AB256" s="442"/>
      <c r="AC256" s="442"/>
      <c r="AD256" s="442"/>
      <c r="AE256" s="442"/>
      <c r="AF256" s="442"/>
      <c r="AG256" s="442"/>
      <c r="AH256" s="442"/>
      <c r="AI256" s="442"/>
      <c r="AJ256" s="442"/>
      <c r="AK256" s="442"/>
      <c r="AL256" s="442"/>
      <c r="AM256" s="442"/>
      <c r="AN256" s="442"/>
      <c r="AO256" s="442"/>
      <c r="AP256" s="442"/>
      <c r="AQ256" s="442"/>
      <c r="AR256" s="442"/>
      <c r="AS256" s="442"/>
      <c r="AT256" s="442"/>
      <c r="AU256" s="442"/>
      <c r="AV256" s="442"/>
      <c r="AW256" s="442"/>
      <c r="AX256" s="442"/>
      <c r="AY256" s="442"/>
      <c r="AZ256" s="442"/>
    </row>
    <row r="257" spans="2:52" ht="20.100000000000001" hidden="1" customHeight="1" outlineLevel="1">
      <c r="B257" s="434"/>
      <c r="C257" s="1002"/>
      <c r="D257" s="1003"/>
      <c r="E257" s="1003"/>
      <c r="F257" s="1004"/>
      <c r="G257" s="1005"/>
      <c r="H257" s="1006"/>
      <c r="I257" s="1006"/>
      <c r="J257" s="1006"/>
      <c r="K257" s="1007"/>
      <c r="L257" s="715"/>
      <c r="M257" s="715"/>
      <c r="N257" s="715"/>
      <c r="O257" s="715"/>
      <c r="P257" s="715"/>
      <c r="Q257" s="715"/>
      <c r="R257" s="715"/>
      <c r="S257" s="716"/>
      <c r="T257" s="717"/>
      <c r="U257" s="720">
        <f t="shared" si="81"/>
        <v>0</v>
      </c>
      <c r="V257" s="721">
        <f t="shared" si="82"/>
        <v>0</v>
      </c>
      <c r="W257" s="722">
        <f t="shared" si="83"/>
        <v>0</v>
      </c>
      <c r="X257" s="442"/>
      <c r="Y257" s="442"/>
      <c r="Z257" s="442"/>
      <c r="AA257" s="442"/>
      <c r="AB257" s="442"/>
      <c r="AC257" s="442"/>
      <c r="AD257" s="442"/>
      <c r="AE257" s="442"/>
      <c r="AF257" s="442"/>
      <c r="AG257" s="442"/>
      <c r="AH257" s="442"/>
      <c r="AI257" s="442"/>
      <c r="AJ257" s="442"/>
      <c r="AK257" s="442"/>
      <c r="AL257" s="442"/>
      <c r="AM257" s="442"/>
      <c r="AN257" s="442"/>
      <c r="AO257" s="442"/>
      <c r="AP257" s="442"/>
      <c r="AQ257" s="442"/>
      <c r="AR257" s="442"/>
      <c r="AS257" s="442"/>
      <c r="AT257" s="442"/>
      <c r="AU257" s="442"/>
      <c r="AV257" s="442"/>
      <c r="AW257" s="442"/>
      <c r="AX257" s="442"/>
      <c r="AY257" s="442"/>
      <c r="AZ257" s="442"/>
    </row>
    <row r="258" spans="2:52" ht="20.100000000000001" hidden="1" customHeight="1" outlineLevel="1">
      <c r="B258" s="434"/>
      <c r="C258" s="1002"/>
      <c r="D258" s="1003"/>
      <c r="E258" s="1003"/>
      <c r="F258" s="1004"/>
      <c r="G258" s="1005"/>
      <c r="H258" s="1006"/>
      <c r="I258" s="1006"/>
      <c r="J258" s="1006"/>
      <c r="K258" s="1007"/>
      <c r="L258" s="715"/>
      <c r="M258" s="715"/>
      <c r="N258" s="715"/>
      <c r="O258" s="715"/>
      <c r="P258" s="715"/>
      <c r="Q258" s="715"/>
      <c r="R258" s="715"/>
      <c r="S258" s="716"/>
      <c r="T258" s="717"/>
      <c r="U258" s="720">
        <f t="shared" si="81"/>
        <v>0</v>
      </c>
      <c r="V258" s="721">
        <f t="shared" si="82"/>
        <v>0</v>
      </c>
      <c r="W258" s="722">
        <f t="shared" si="83"/>
        <v>0</v>
      </c>
      <c r="X258" s="442"/>
      <c r="Y258" s="442"/>
      <c r="Z258" s="442"/>
      <c r="AA258" s="442"/>
      <c r="AB258" s="442"/>
      <c r="AC258" s="442"/>
      <c r="AD258" s="442"/>
      <c r="AE258" s="442"/>
      <c r="AF258" s="442"/>
      <c r="AG258" s="442"/>
      <c r="AH258" s="442"/>
      <c r="AI258" s="442"/>
      <c r="AJ258" s="442"/>
      <c r="AK258" s="442"/>
      <c r="AL258" s="442"/>
      <c r="AM258" s="442"/>
      <c r="AN258" s="442"/>
      <c r="AO258" s="442"/>
      <c r="AP258" s="442"/>
      <c r="AQ258" s="442"/>
      <c r="AR258" s="442"/>
      <c r="AS258" s="442"/>
      <c r="AT258" s="442"/>
      <c r="AU258" s="442"/>
      <c r="AV258" s="442"/>
      <c r="AW258" s="442"/>
      <c r="AX258" s="442"/>
      <c r="AY258" s="442"/>
      <c r="AZ258" s="442"/>
    </row>
    <row r="259" spans="2:52" ht="20.100000000000001" hidden="1" customHeight="1" outlineLevel="1">
      <c r="B259" s="434"/>
      <c r="C259" s="1002"/>
      <c r="D259" s="1003"/>
      <c r="E259" s="1003"/>
      <c r="F259" s="1004"/>
      <c r="G259" s="1005"/>
      <c r="H259" s="1006"/>
      <c r="I259" s="1006"/>
      <c r="J259" s="1006"/>
      <c r="K259" s="1007"/>
      <c r="L259" s="715"/>
      <c r="M259" s="715"/>
      <c r="N259" s="715"/>
      <c r="O259" s="715"/>
      <c r="P259" s="715"/>
      <c r="Q259" s="715"/>
      <c r="R259" s="715"/>
      <c r="S259" s="716"/>
      <c r="T259" s="717"/>
      <c r="U259" s="720">
        <f t="shared" si="81"/>
        <v>0</v>
      </c>
      <c r="V259" s="721">
        <f t="shared" si="82"/>
        <v>0</v>
      </c>
      <c r="W259" s="722">
        <f t="shared" si="83"/>
        <v>0</v>
      </c>
      <c r="X259" s="442"/>
      <c r="Y259" s="442"/>
      <c r="Z259" s="442"/>
      <c r="AA259" s="442"/>
      <c r="AB259" s="442"/>
      <c r="AC259" s="442"/>
      <c r="AD259" s="442"/>
      <c r="AE259" s="442"/>
      <c r="AF259" s="442"/>
      <c r="AG259" s="442"/>
      <c r="AH259" s="442"/>
      <c r="AI259" s="442"/>
      <c r="AJ259" s="442"/>
      <c r="AK259" s="442"/>
      <c r="AL259" s="442"/>
      <c r="AM259" s="442"/>
      <c r="AN259" s="442"/>
      <c r="AO259" s="442"/>
      <c r="AP259" s="442"/>
      <c r="AQ259" s="442"/>
      <c r="AR259" s="442"/>
      <c r="AS259" s="442"/>
      <c r="AT259" s="442"/>
      <c r="AU259" s="442"/>
      <c r="AV259" s="442"/>
      <c r="AW259" s="442"/>
      <c r="AX259" s="442"/>
      <c r="AY259" s="442"/>
      <c r="AZ259" s="442"/>
    </row>
    <row r="260" spans="2:52" ht="20.100000000000001" hidden="1" customHeight="1" outlineLevel="1">
      <c r="B260" s="434"/>
      <c r="C260" s="1002"/>
      <c r="D260" s="1003"/>
      <c r="E260" s="1003"/>
      <c r="F260" s="1004"/>
      <c r="G260" s="1005"/>
      <c r="H260" s="1006"/>
      <c r="I260" s="1006"/>
      <c r="J260" s="1006"/>
      <c r="K260" s="1007"/>
      <c r="L260" s="715"/>
      <c r="M260" s="715"/>
      <c r="N260" s="715"/>
      <c r="O260" s="715"/>
      <c r="P260" s="715"/>
      <c r="Q260" s="715"/>
      <c r="R260" s="715"/>
      <c r="S260" s="716"/>
      <c r="T260" s="717"/>
      <c r="U260" s="720">
        <f t="shared" si="81"/>
        <v>0</v>
      </c>
      <c r="V260" s="721">
        <f t="shared" si="82"/>
        <v>0</v>
      </c>
      <c r="W260" s="722">
        <f t="shared" si="83"/>
        <v>0</v>
      </c>
      <c r="X260" s="442"/>
      <c r="Y260" s="442"/>
      <c r="Z260" s="442"/>
      <c r="AA260" s="442"/>
      <c r="AB260" s="442"/>
      <c r="AC260" s="442"/>
      <c r="AD260" s="442"/>
      <c r="AE260" s="442"/>
      <c r="AF260" s="442"/>
      <c r="AG260" s="442"/>
      <c r="AH260" s="442"/>
      <c r="AI260" s="442"/>
      <c r="AJ260" s="442"/>
      <c r="AK260" s="442"/>
      <c r="AL260" s="442"/>
      <c r="AM260" s="442"/>
      <c r="AN260" s="442"/>
      <c r="AO260" s="442"/>
      <c r="AP260" s="442"/>
      <c r="AQ260" s="442"/>
      <c r="AR260" s="442"/>
      <c r="AS260" s="442"/>
      <c r="AT260" s="442"/>
      <c r="AU260" s="442"/>
      <c r="AV260" s="442"/>
      <c r="AW260" s="442"/>
      <c r="AX260" s="442"/>
      <c r="AY260" s="442"/>
      <c r="AZ260" s="442"/>
    </row>
    <row r="261" spans="2:52" ht="20.100000000000001" hidden="1" customHeight="1" outlineLevel="1">
      <c r="B261" s="434"/>
      <c r="C261" s="1002"/>
      <c r="D261" s="1003"/>
      <c r="E261" s="1003"/>
      <c r="F261" s="1004"/>
      <c r="G261" s="1005"/>
      <c r="H261" s="1006"/>
      <c r="I261" s="1006"/>
      <c r="J261" s="1006"/>
      <c r="K261" s="1007"/>
      <c r="L261" s="715"/>
      <c r="M261" s="715"/>
      <c r="N261" s="715"/>
      <c r="O261" s="715"/>
      <c r="P261" s="715"/>
      <c r="Q261" s="715"/>
      <c r="R261" s="715"/>
      <c r="S261" s="716"/>
      <c r="T261" s="717"/>
      <c r="U261" s="720">
        <f t="shared" si="81"/>
        <v>0</v>
      </c>
      <c r="V261" s="721">
        <f t="shared" si="82"/>
        <v>0</v>
      </c>
      <c r="W261" s="722">
        <f t="shared" si="83"/>
        <v>0</v>
      </c>
      <c r="X261" s="442"/>
      <c r="Y261" s="442"/>
      <c r="Z261" s="442"/>
      <c r="AA261" s="442"/>
      <c r="AB261" s="442"/>
      <c r="AC261" s="442"/>
      <c r="AD261" s="442"/>
      <c r="AE261" s="442"/>
      <c r="AF261" s="442"/>
      <c r="AG261" s="442"/>
      <c r="AH261" s="442"/>
      <c r="AI261" s="442"/>
      <c r="AJ261" s="442"/>
      <c r="AK261" s="442"/>
      <c r="AL261" s="442"/>
      <c r="AM261" s="442"/>
      <c r="AN261" s="442"/>
      <c r="AO261" s="442"/>
      <c r="AP261" s="442"/>
      <c r="AQ261" s="442"/>
      <c r="AR261" s="442"/>
      <c r="AS261" s="442"/>
      <c r="AT261" s="442"/>
      <c r="AU261" s="442"/>
      <c r="AV261" s="442"/>
      <c r="AW261" s="442"/>
      <c r="AX261" s="442"/>
      <c r="AY261" s="442"/>
      <c r="AZ261" s="442"/>
    </row>
    <row r="262" spans="2:52" ht="20.100000000000001" hidden="1" customHeight="1" outlineLevel="1">
      <c r="B262" s="434"/>
      <c r="C262" s="1002"/>
      <c r="D262" s="1003"/>
      <c r="E262" s="1003"/>
      <c r="F262" s="1004"/>
      <c r="G262" s="1005"/>
      <c r="H262" s="1006"/>
      <c r="I262" s="1006"/>
      <c r="J262" s="1006"/>
      <c r="K262" s="1007"/>
      <c r="L262" s="715"/>
      <c r="M262" s="715"/>
      <c r="N262" s="715"/>
      <c r="O262" s="715"/>
      <c r="P262" s="715"/>
      <c r="Q262" s="715"/>
      <c r="R262" s="715"/>
      <c r="S262" s="716"/>
      <c r="T262" s="717"/>
      <c r="U262" s="720">
        <f t="shared" si="81"/>
        <v>0</v>
      </c>
      <c r="V262" s="721">
        <f t="shared" si="82"/>
        <v>0</v>
      </c>
      <c r="W262" s="722">
        <f t="shared" si="83"/>
        <v>0</v>
      </c>
      <c r="X262" s="442"/>
      <c r="Y262" s="442"/>
      <c r="Z262" s="442"/>
      <c r="AA262" s="442"/>
      <c r="AB262" s="442"/>
      <c r="AC262" s="442"/>
      <c r="AD262" s="442"/>
      <c r="AE262" s="442"/>
      <c r="AF262" s="442"/>
      <c r="AG262" s="442"/>
      <c r="AH262" s="442"/>
      <c r="AI262" s="442"/>
      <c r="AJ262" s="442"/>
      <c r="AK262" s="442"/>
      <c r="AL262" s="442"/>
      <c r="AM262" s="442"/>
      <c r="AN262" s="442"/>
      <c r="AO262" s="442"/>
      <c r="AP262" s="442"/>
      <c r="AQ262" s="442"/>
      <c r="AR262" s="442"/>
      <c r="AS262" s="442"/>
      <c r="AT262" s="442"/>
      <c r="AU262" s="442"/>
      <c r="AV262" s="442"/>
      <c r="AW262" s="442"/>
      <c r="AX262" s="442"/>
      <c r="AY262" s="442"/>
      <c r="AZ262" s="442"/>
    </row>
    <row r="263" spans="2:52" ht="20.100000000000001" hidden="1" customHeight="1" outlineLevel="1">
      <c r="B263" s="434"/>
      <c r="C263" s="1002"/>
      <c r="D263" s="1003"/>
      <c r="E263" s="1003"/>
      <c r="F263" s="1004"/>
      <c r="G263" s="1005"/>
      <c r="H263" s="1006"/>
      <c r="I263" s="1006"/>
      <c r="J263" s="1006"/>
      <c r="K263" s="1007"/>
      <c r="L263" s="715"/>
      <c r="M263" s="715"/>
      <c r="N263" s="715"/>
      <c r="O263" s="715"/>
      <c r="P263" s="715"/>
      <c r="Q263" s="715"/>
      <c r="R263" s="715"/>
      <c r="S263" s="716"/>
      <c r="T263" s="717"/>
      <c r="U263" s="720">
        <f t="shared" si="81"/>
        <v>0</v>
      </c>
      <c r="V263" s="721">
        <f t="shared" si="82"/>
        <v>0</v>
      </c>
      <c r="W263" s="722">
        <f t="shared" si="83"/>
        <v>0</v>
      </c>
      <c r="X263" s="442"/>
      <c r="Y263" s="442"/>
      <c r="Z263" s="442"/>
      <c r="AA263" s="442"/>
      <c r="AB263" s="442"/>
      <c r="AC263" s="442"/>
      <c r="AD263" s="442"/>
      <c r="AE263" s="442"/>
      <c r="AF263" s="442"/>
      <c r="AG263" s="442"/>
      <c r="AH263" s="442"/>
      <c r="AI263" s="442"/>
      <c r="AJ263" s="442"/>
      <c r="AK263" s="442"/>
      <c r="AL263" s="442"/>
      <c r="AM263" s="442"/>
      <c r="AN263" s="442"/>
      <c r="AO263" s="442"/>
      <c r="AP263" s="442"/>
      <c r="AQ263" s="442"/>
      <c r="AR263" s="442"/>
      <c r="AS263" s="442"/>
      <c r="AT263" s="442"/>
      <c r="AU263" s="442"/>
      <c r="AV263" s="442"/>
      <c r="AW263" s="442"/>
      <c r="AX263" s="442"/>
      <c r="AY263" s="442"/>
      <c r="AZ263" s="442"/>
    </row>
    <row r="264" spans="2:52" s="19" customFormat="1" ht="9.9499999999999993" hidden="1" customHeight="1" outlineLevel="1">
      <c r="B264" s="435"/>
      <c r="C264" s="437"/>
      <c r="D264" s="437"/>
      <c r="E264" s="437"/>
      <c r="F264" s="437"/>
      <c r="G264" s="666"/>
      <c r="H264" s="666"/>
      <c r="I264" s="666"/>
      <c r="J264" s="666"/>
      <c r="K264" s="666"/>
      <c r="L264" s="438"/>
      <c r="M264" s="438"/>
      <c r="N264" s="438"/>
      <c r="O264" s="438"/>
      <c r="P264" s="438"/>
      <c r="Q264" s="438"/>
      <c r="R264" s="438"/>
      <c r="S264" s="438"/>
      <c r="T264" s="439"/>
      <c r="U264" s="439"/>
      <c r="V264" s="439"/>
      <c r="W264" s="667"/>
      <c r="X264" s="668"/>
      <c r="Y264" s="668"/>
      <c r="Z264" s="668"/>
      <c r="AA264" s="668"/>
      <c r="AB264" s="668"/>
      <c r="AC264" s="668"/>
      <c r="AD264" s="668"/>
      <c r="AE264" s="668"/>
      <c r="AF264" s="668"/>
      <c r="AG264" s="668"/>
      <c r="AH264" s="668"/>
      <c r="AI264" s="668"/>
      <c r="AJ264" s="668"/>
      <c r="AK264" s="668"/>
      <c r="AL264" s="668"/>
      <c r="AM264" s="668"/>
      <c r="AN264" s="668"/>
      <c r="AO264" s="668"/>
      <c r="AP264" s="668"/>
      <c r="AQ264" s="668"/>
      <c r="AR264" s="668"/>
      <c r="AS264" s="668"/>
      <c r="AT264" s="668"/>
      <c r="AU264" s="668"/>
      <c r="AV264" s="668"/>
      <c r="AW264" s="668"/>
      <c r="AX264" s="668"/>
      <c r="AY264" s="668"/>
      <c r="AZ264" s="668"/>
    </row>
    <row r="265" spans="2:52" ht="20.100000000000001" customHeight="1" collapsed="1">
      <c r="B265" s="32">
        <f>B253+1</f>
        <v>22</v>
      </c>
      <c r="C265" s="1013"/>
      <c r="D265" s="1014"/>
      <c r="E265" s="1014"/>
      <c r="F265" s="1015"/>
      <c r="G265" s="1016"/>
      <c r="H265" s="1017"/>
      <c r="I265" s="1017"/>
      <c r="J265" s="1017"/>
      <c r="K265" s="1018"/>
      <c r="L265" s="701">
        <f t="shared" ref="L265:R265" si="84">SUM(L266:L275)</f>
        <v>0</v>
      </c>
      <c r="M265" s="702">
        <f t="shared" si="84"/>
        <v>0</v>
      </c>
      <c r="N265" s="703">
        <f t="shared" si="84"/>
        <v>0</v>
      </c>
      <c r="O265" s="703">
        <f t="shared" si="84"/>
        <v>0</v>
      </c>
      <c r="P265" s="702">
        <f t="shared" si="84"/>
        <v>0</v>
      </c>
      <c r="Q265" s="704">
        <f t="shared" si="84"/>
        <v>0</v>
      </c>
      <c r="R265" s="701">
        <f t="shared" si="84"/>
        <v>0</v>
      </c>
      <c r="S265" s="705">
        <v>1</v>
      </c>
      <c r="T265" s="706">
        <f>(S266*T266)+(S267*T267)+(S268*T268)+(S269*T269)+(S270*T270)+(S271*T271)+(S272*T272)+(S273*T273)+(S274*T274)+(S275*T275)</f>
        <v>0</v>
      </c>
      <c r="U265" s="665">
        <f t="shared" ref="U265:U275" si="85">S265*T265*(1+MGKZ)*(1+Gewinn)*(1+Sicherheit)</f>
        <v>0</v>
      </c>
      <c r="V265" s="643">
        <f t="shared" ref="V265:V275" si="86">R265*Fertigung</f>
        <v>0</v>
      </c>
      <c r="W265" s="50">
        <f t="shared" ref="W265:W275" si="87">L265*$E$6+M265*$M$6+N265*$M$7+O265*$M$8+P265*$E$7+Q265*$M$9+U265+V265</f>
        <v>0</v>
      </c>
      <c r="X265" s="442"/>
      <c r="Y265" s="442"/>
      <c r="Z265" s="442"/>
      <c r="AA265" s="442"/>
      <c r="AB265" s="442"/>
      <c r="AC265" s="442"/>
      <c r="AD265" s="442"/>
      <c r="AE265" s="442"/>
      <c r="AF265" s="442"/>
      <c r="AG265" s="442"/>
      <c r="AH265" s="442"/>
      <c r="AI265" s="442"/>
      <c r="AJ265" s="442"/>
      <c r="AK265" s="442"/>
      <c r="AL265" s="442"/>
      <c r="AM265" s="442"/>
      <c r="AN265" s="442"/>
      <c r="AO265" s="442"/>
      <c r="AP265" s="442"/>
      <c r="AQ265" s="442"/>
      <c r="AR265" s="442"/>
      <c r="AS265" s="442"/>
      <c r="AT265" s="442"/>
      <c r="AU265" s="442"/>
      <c r="AV265" s="442"/>
      <c r="AW265" s="442"/>
      <c r="AX265" s="442"/>
      <c r="AY265" s="442"/>
      <c r="AZ265" s="442"/>
    </row>
    <row r="266" spans="2:52" ht="20.100000000000001" hidden="1" customHeight="1" outlineLevel="1">
      <c r="B266" s="433"/>
      <c r="C266" s="1002"/>
      <c r="D266" s="1003"/>
      <c r="E266" s="1003"/>
      <c r="F266" s="1004"/>
      <c r="G266" s="1005"/>
      <c r="H266" s="1006"/>
      <c r="I266" s="1006"/>
      <c r="J266" s="1006"/>
      <c r="K266" s="1007"/>
      <c r="L266" s="715"/>
      <c r="M266" s="715"/>
      <c r="N266" s="715"/>
      <c r="O266" s="715"/>
      <c r="P266" s="715"/>
      <c r="Q266" s="715"/>
      <c r="R266" s="715"/>
      <c r="S266" s="716"/>
      <c r="T266" s="717"/>
      <c r="U266" s="720">
        <f t="shared" si="85"/>
        <v>0</v>
      </c>
      <c r="V266" s="721">
        <f t="shared" si="86"/>
        <v>0</v>
      </c>
      <c r="W266" s="722">
        <f t="shared" si="87"/>
        <v>0</v>
      </c>
      <c r="X266" s="442"/>
      <c r="Y266" s="442"/>
      <c r="Z266" s="442"/>
      <c r="AA266" s="442"/>
      <c r="AB266" s="442"/>
      <c r="AC266" s="442"/>
      <c r="AD266" s="442"/>
      <c r="AE266" s="442"/>
      <c r="AF266" s="442"/>
      <c r="AG266" s="442"/>
      <c r="AH266" s="442"/>
      <c r="AI266" s="442"/>
      <c r="AJ266" s="442"/>
      <c r="AK266" s="442"/>
      <c r="AL266" s="442"/>
      <c r="AM266" s="442"/>
      <c r="AN266" s="442"/>
      <c r="AO266" s="442"/>
      <c r="AP266" s="442"/>
      <c r="AQ266" s="442"/>
      <c r="AR266" s="442"/>
      <c r="AS266" s="442"/>
      <c r="AT266" s="442"/>
      <c r="AU266" s="442"/>
      <c r="AV266" s="442"/>
      <c r="AW266" s="442"/>
      <c r="AX266" s="442"/>
      <c r="AY266" s="442"/>
      <c r="AZ266" s="442"/>
    </row>
    <row r="267" spans="2:52" ht="20.100000000000001" hidden="1" customHeight="1" outlineLevel="1">
      <c r="B267" s="434"/>
      <c r="C267" s="1002"/>
      <c r="D267" s="1003"/>
      <c r="E267" s="1003"/>
      <c r="F267" s="1004"/>
      <c r="G267" s="1005"/>
      <c r="H267" s="1006"/>
      <c r="I267" s="1006"/>
      <c r="J267" s="1006"/>
      <c r="K267" s="1007"/>
      <c r="L267" s="715"/>
      <c r="M267" s="715"/>
      <c r="N267" s="715"/>
      <c r="O267" s="715"/>
      <c r="P267" s="715"/>
      <c r="Q267" s="715"/>
      <c r="R267" s="715"/>
      <c r="S267" s="716"/>
      <c r="T267" s="717"/>
      <c r="U267" s="720">
        <f t="shared" si="85"/>
        <v>0</v>
      </c>
      <c r="V267" s="721">
        <f t="shared" si="86"/>
        <v>0</v>
      </c>
      <c r="W267" s="722">
        <f t="shared" si="87"/>
        <v>0</v>
      </c>
      <c r="X267" s="442"/>
      <c r="Y267" s="442"/>
      <c r="Z267" s="442"/>
      <c r="AA267" s="442"/>
      <c r="AB267" s="442"/>
      <c r="AC267" s="442"/>
      <c r="AD267" s="442"/>
      <c r="AE267" s="442"/>
      <c r="AF267" s="442"/>
      <c r="AG267" s="442"/>
      <c r="AH267" s="442"/>
      <c r="AI267" s="442"/>
      <c r="AJ267" s="442"/>
      <c r="AK267" s="442"/>
      <c r="AL267" s="442"/>
      <c r="AM267" s="442"/>
      <c r="AN267" s="442"/>
      <c r="AO267" s="442"/>
      <c r="AP267" s="442"/>
      <c r="AQ267" s="442"/>
      <c r="AR267" s="442"/>
      <c r="AS267" s="442"/>
      <c r="AT267" s="442"/>
      <c r="AU267" s="442"/>
      <c r="AV267" s="442"/>
      <c r="AW267" s="442"/>
      <c r="AX267" s="442"/>
      <c r="AY267" s="442"/>
      <c r="AZ267" s="442"/>
    </row>
    <row r="268" spans="2:52" ht="20.100000000000001" hidden="1" customHeight="1" outlineLevel="1">
      <c r="B268" s="434"/>
      <c r="C268" s="1002"/>
      <c r="D268" s="1003"/>
      <c r="E268" s="1003"/>
      <c r="F268" s="1004"/>
      <c r="G268" s="1005"/>
      <c r="H268" s="1006"/>
      <c r="I268" s="1006"/>
      <c r="J268" s="1006"/>
      <c r="K268" s="1007"/>
      <c r="L268" s="715"/>
      <c r="M268" s="715"/>
      <c r="N268" s="715"/>
      <c r="O268" s="715"/>
      <c r="P268" s="715"/>
      <c r="Q268" s="715"/>
      <c r="R268" s="715"/>
      <c r="S268" s="716"/>
      <c r="T268" s="717"/>
      <c r="U268" s="720">
        <f t="shared" si="85"/>
        <v>0</v>
      </c>
      <c r="V268" s="721">
        <f t="shared" si="86"/>
        <v>0</v>
      </c>
      <c r="W268" s="722">
        <f t="shared" si="87"/>
        <v>0</v>
      </c>
      <c r="X268" s="442"/>
      <c r="Y268" s="442"/>
      <c r="Z268" s="442"/>
      <c r="AA268" s="442"/>
      <c r="AB268" s="442"/>
      <c r="AC268" s="442"/>
      <c r="AD268" s="442"/>
      <c r="AE268" s="442"/>
      <c r="AF268" s="442"/>
      <c r="AG268" s="442"/>
      <c r="AH268" s="442"/>
      <c r="AI268" s="442"/>
      <c r="AJ268" s="442"/>
      <c r="AK268" s="442"/>
      <c r="AL268" s="442"/>
      <c r="AM268" s="442"/>
      <c r="AN268" s="442"/>
      <c r="AO268" s="442"/>
      <c r="AP268" s="442"/>
      <c r="AQ268" s="442"/>
      <c r="AR268" s="442"/>
      <c r="AS268" s="442"/>
      <c r="AT268" s="442"/>
      <c r="AU268" s="442"/>
      <c r="AV268" s="442"/>
      <c r="AW268" s="442"/>
      <c r="AX268" s="442"/>
      <c r="AY268" s="442"/>
      <c r="AZ268" s="442"/>
    </row>
    <row r="269" spans="2:52" ht="20.100000000000001" hidden="1" customHeight="1" outlineLevel="1">
      <c r="B269" s="434"/>
      <c r="C269" s="1002"/>
      <c r="D269" s="1003"/>
      <c r="E269" s="1003"/>
      <c r="F269" s="1004"/>
      <c r="G269" s="1005"/>
      <c r="H269" s="1006"/>
      <c r="I269" s="1006"/>
      <c r="J269" s="1006"/>
      <c r="K269" s="1007"/>
      <c r="L269" s="715"/>
      <c r="M269" s="715"/>
      <c r="N269" s="715"/>
      <c r="O269" s="715"/>
      <c r="P269" s="715"/>
      <c r="Q269" s="715"/>
      <c r="R269" s="715"/>
      <c r="S269" s="716"/>
      <c r="T269" s="717"/>
      <c r="U269" s="720">
        <f t="shared" si="85"/>
        <v>0</v>
      </c>
      <c r="V269" s="721">
        <f t="shared" si="86"/>
        <v>0</v>
      </c>
      <c r="W269" s="722">
        <f t="shared" si="87"/>
        <v>0</v>
      </c>
      <c r="X269" s="442"/>
      <c r="Y269" s="442"/>
      <c r="Z269" s="442"/>
      <c r="AA269" s="442"/>
      <c r="AB269" s="442"/>
      <c r="AC269" s="442"/>
      <c r="AD269" s="442"/>
      <c r="AE269" s="442"/>
      <c r="AF269" s="442"/>
      <c r="AG269" s="442"/>
      <c r="AH269" s="442"/>
      <c r="AI269" s="442"/>
      <c r="AJ269" s="442"/>
      <c r="AK269" s="442"/>
      <c r="AL269" s="442"/>
      <c r="AM269" s="442"/>
      <c r="AN269" s="442"/>
      <c r="AO269" s="442"/>
      <c r="AP269" s="442"/>
      <c r="AQ269" s="442"/>
      <c r="AR269" s="442"/>
      <c r="AS269" s="442"/>
      <c r="AT269" s="442"/>
      <c r="AU269" s="442"/>
      <c r="AV269" s="442"/>
      <c r="AW269" s="442"/>
      <c r="AX269" s="442"/>
      <c r="AY269" s="442"/>
      <c r="AZ269" s="442"/>
    </row>
    <row r="270" spans="2:52" ht="20.100000000000001" hidden="1" customHeight="1" outlineLevel="1">
      <c r="B270" s="434"/>
      <c r="C270" s="1002"/>
      <c r="D270" s="1003"/>
      <c r="E270" s="1003"/>
      <c r="F270" s="1004"/>
      <c r="G270" s="1005"/>
      <c r="H270" s="1006"/>
      <c r="I270" s="1006"/>
      <c r="J270" s="1006"/>
      <c r="K270" s="1007"/>
      <c r="L270" s="715"/>
      <c r="M270" s="715"/>
      <c r="N270" s="715"/>
      <c r="O270" s="715"/>
      <c r="P270" s="715"/>
      <c r="Q270" s="715"/>
      <c r="R270" s="715"/>
      <c r="S270" s="716"/>
      <c r="T270" s="717"/>
      <c r="U270" s="720">
        <f t="shared" si="85"/>
        <v>0</v>
      </c>
      <c r="V270" s="721">
        <f t="shared" si="86"/>
        <v>0</v>
      </c>
      <c r="W270" s="722">
        <f t="shared" si="87"/>
        <v>0</v>
      </c>
      <c r="X270" s="442"/>
      <c r="Y270" s="442"/>
      <c r="Z270" s="442"/>
      <c r="AA270" s="442"/>
      <c r="AB270" s="442"/>
      <c r="AC270" s="442"/>
      <c r="AD270" s="442"/>
      <c r="AE270" s="442"/>
      <c r="AF270" s="442"/>
      <c r="AG270" s="442"/>
      <c r="AH270" s="442"/>
      <c r="AI270" s="442"/>
      <c r="AJ270" s="442"/>
      <c r="AK270" s="442"/>
      <c r="AL270" s="442"/>
      <c r="AM270" s="442"/>
      <c r="AN270" s="442"/>
      <c r="AO270" s="442"/>
      <c r="AP270" s="442"/>
      <c r="AQ270" s="442"/>
      <c r="AR270" s="442"/>
      <c r="AS270" s="442"/>
      <c r="AT270" s="442"/>
      <c r="AU270" s="442"/>
      <c r="AV270" s="442"/>
      <c r="AW270" s="442"/>
      <c r="AX270" s="442"/>
      <c r="AY270" s="442"/>
      <c r="AZ270" s="442"/>
    </row>
    <row r="271" spans="2:52" ht="20.100000000000001" hidden="1" customHeight="1" outlineLevel="1">
      <c r="B271" s="434"/>
      <c r="C271" s="1002"/>
      <c r="D271" s="1003"/>
      <c r="E271" s="1003"/>
      <c r="F271" s="1004"/>
      <c r="G271" s="1005"/>
      <c r="H271" s="1006"/>
      <c r="I271" s="1006"/>
      <c r="J271" s="1006"/>
      <c r="K271" s="1007"/>
      <c r="L271" s="715"/>
      <c r="M271" s="715"/>
      <c r="N271" s="715"/>
      <c r="O271" s="715"/>
      <c r="P271" s="715"/>
      <c r="Q271" s="715"/>
      <c r="R271" s="715"/>
      <c r="S271" s="716"/>
      <c r="T271" s="717"/>
      <c r="U271" s="720">
        <f t="shared" si="85"/>
        <v>0</v>
      </c>
      <c r="V271" s="721">
        <f t="shared" si="86"/>
        <v>0</v>
      </c>
      <c r="W271" s="722">
        <f t="shared" si="87"/>
        <v>0</v>
      </c>
      <c r="X271" s="442"/>
      <c r="Y271" s="442"/>
      <c r="Z271" s="442"/>
      <c r="AA271" s="442"/>
      <c r="AB271" s="442"/>
      <c r="AC271" s="442"/>
      <c r="AD271" s="442"/>
      <c r="AE271" s="442"/>
      <c r="AF271" s="442"/>
      <c r="AG271" s="442"/>
      <c r="AH271" s="442"/>
      <c r="AI271" s="442"/>
      <c r="AJ271" s="442"/>
      <c r="AK271" s="442"/>
      <c r="AL271" s="442"/>
      <c r="AM271" s="442"/>
      <c r="AN271" s="442"/>
      <c r="AO271" s="442"/>
      <c r="AP271" s="442"/>
      <c r="AQ271" s="442"/>
      <c r="AR271" s="442"/>
      <c r="AS271" s="442"/>
      <c r="AT271" s="442"/>
      <c r="AU271" s="442"/>
      <c r="AV271" s="442"/>
      <c r="AW271" s="442"/>
      <c r="AX271" s="442"/>
      <c r="AY271" s="442"/>
      <c r="AZ271" s="442"/>
    </row>
    <row r="272" spans="2:52" ht="20.100000000000001" hidden="1" customHeight="1" outlineLevel="1">
      <c r="B272" s="434"/>
      <c r="C272" s="1002"/>
      <c r="D272" s="1003"/>
      <c r="E272" s="1003"/>
      <c r="F272" s="1004"/>
      <c r="G272" s="1005"/>
      <c r="H272" s="1006"/>
      <c r="I272" s="1006"/>
      <c r="J272" s="1006"/>
      <c r="K272" s="1007"/>
      <c r="L272" s="715"/>
      <c r="M272" s="715"/>
      <c r="N272" s="715"/>
      <c r="O272" s="715"/>
      <c r="P272" s="715"/>
      <c r="Q272" s="715"/>
      <c r="R272" s="715"/>
      <c r="S272" s="716"/>
      <c r="T272" s="717"/>
      <c r="U272" s="720">
        <f t="shared" si="85"/>
        <v>0</v>
      </c>
      <c r="V272" s="721">
        <f t="shared" si="86"/>
        <v>0</v>
      </c>
      <c r="W272" s="722">
        <f t="shared" si="87"/>
        <v>0</v>
      </c>
      <c r="X272" s="442"/>
      <c r="Y272" s="442"/>
      <c r="Z272" s="442"/>
      <c r="AA272" s="442"/>
      <c r="AB272" s="442"/>
      <c r="AC272" s="442"/>
      <c r="AD272" s="442"/>
      <c r="AE272" s="442"/>
      <c r="AF272" s="442"/>
      <c r="AG272" s="442"/>
      <c r="AH272" s="442"/>
      <c r="AI272" s="442"/>
      <c r="AJ272" s="442"/>
      <c r="AK272" s="442"/>
      <c r="AL272" s="442"/>
      <c r="AM272" s="442"/>
      <c r="AN272" s="442"/>
      <c r="AO272" s="442"/>
      <c r="AP272" s="442"/>
      <c r="AQ272" s="442"/>
      <c r="AR272" s="442"/>
      <c r="AS272" s="442"/>
      <c r="AT272" s="442"/>
      <c r="AU272" s="442"/>
      <c r="AV272" s="442"/>
      <c r="AW272" s="442"/>
      <c r="AX272" s="442"/>
      <c r="AY272" s="442"/>
      <c r="AZ272" s="442"/>
    </row>
    <row r="273" spans="2:52" ht="20.100000000000001" hidden="1" customHeight="1" outlineLevel="1">
      <c r="B273" s="434"/>
      <c r="C273" s="1002"/>
      <c r="D273" s="1003"/>
      <c r="E273" s="1003"/>
      <c r="F273" s="1004"/>
      <c r="G273" s="1005"/>
      <c r="H273" s="1006"/>
      <c r="I273" s="1006"/>
      <c r="J273" s="1006"/>
      <c r="K273" s="1007"/>
      <c r="L273" s="715"/>
      <c r="M273" s="715"/>
      <c r="N273" s="715"/>
      <c r="O273" s="715"/>
      <c r="P273" s="715"/>
      <c r="Q273" s="715"/>
      <c r="R273" s="715"/>
      <c r="S273" s="716"/>
      <c r="T273" s="717"/>
      <c r="U273" s="720">
        <f t="shared" si="85"/>
        <v>0</v>
      </c>
      <c r="V273" s="721">
        <f t="shared" si="86"/>
        <v>0</v>
      </c>
      <c r="W273" s="722">
        <f t="shared" si="87"/>
        <v>0</v>
      </c>
      <c r="X273" s="442"/>
      <c r="Y273" s="442"/>
      <c r="Z273" s="442"/>
      <c r="AA273" s="442"/>
      <c r="AB273" s="442"/>
      <c r="AC273" s="442"/>
      <c r="AD273" s="442"/>
      <c r="AE273" s="442"/>
      <c r="AF273" s="442"/>
      <c r="AG273" s="442"/>
      <c r="AH273" s="442"/>
      <c r="AI273" s="442"/>
      <c r="AJ273" s="442"/>
      <c r="AK273" s="442"/>
      <c r="AL273" s="442"/>
      <c r="AM273" s="442"/>
      <c r="AN273" s="442"/>
      <c r="AO273" s="442"/>
      <c r="AP273" s="442"/>
      <c r="AQ273" s="442"/>
      <c r="AR273" s="442"/>
      <c r="AS273" s="442"/>
      <c r="AT273" s="442"/>
      <c r="AU273" s="442"/>
      <c r="AV273" s="442"/>
      <c r="AW273" s="442"/>
      <c r="AX273" s="442"/>
      <c r="AY273" s="442"/>
      <c r="AZ273" s="442"/>
    </row>
    <row r="274" spans="2:52" ht="20.100000000000001" hidden="1" customHeight="1" outlineLevel="1">
      <c r="B274" s="434"/>
      <c r="C274" s="1002"/>
      <c r="D274" s="1003"/>
      <c r="E274" s="1003"/>
      <c r="F274" s="1004"/>
      <c r="G274" s="1005"/>
      <c r="H274" s="1006"/>
      <c r="I274" s="1006"/>
      <c r="J274" s="1006"/>
      <c r="K274" s="1007"/>
      <c r="L274" s="715"/>
      <c r="M274" s="715"/>
      <c r="N274" s="715"/>
      <c r="O274" s="715"/>
      <c r="P274" s="715"/>
      <c r="Q274" s="715"/>
      <c r="R274" s="715"/>
      <c r="S274" s="716"/>
      <c r="T274" s="717"/>
      <c r="U274" s="720">
        <f t="shared" si="85"/>
        <v>0</v>
      </c>
      <c r="V274" s="721">
        <f t="shared" si="86"/>
        <v>0</v>
      </c>
      <c r="W274" s="722">
        <f t="shared" si="87"/>
        <v>0</v>
      </c>
      <c r="X274" s="442"/>
      <c r="Y274" s="442"/>
      <c r="Z274" s="442"/>
      <c r="AA274" s="442"/>
      <c r="AB274" s="442"/>
      <c r="AC274" s="442"/>
      <c r="AD274" s="442"/>
      <c r="AE274" s="442"/>
      <c r="AF274" s="442"/>
      <c r="AG274" s="442"/>
      <c r="AH274" s="442"/>
      <c r="AI274" s="442"/>
      <c r="AJ274" s="442"/>
      <c r="AK274" s="442"/>
      <c r="AL274" s="442"/>
      <c r="AM274" s="442"/>
      <c r="AN274" s="442"/>
      <c r="AO274" s="442"/>
      <c r="AP274" s="442"/>
      <c r="AQ274" s="442"/>
      <c r="AR274" s="442"/>
      <c r="AS274" s="442"/>
      <c r="AT274" s="442"/>
      <c r="AU274" s="442"/>
      <c r="AV274" s="442"/>
      <c r="AW274" s="442"/>
      <c r="AX274" s="442"/>
      <c r="AY274" s="442"/>
      <c r="AZ274" s="442"/>
    </row>
    <row r="275" spans="2:52" ht="20.100000000000001" hidden="1" customHeight="1" outlineLevel="1">
      <c r="B275" s="434"/>
      <c r="C275" s="1002"/>
      <c r="D275" s="1003"/>
      <c r="E275" s="1003"/>
      <c r="F275" s="1004"/>
      <c r="G275" s="1005"/>
      <c r="H275" s="1006"/>
      <c r="I275" s="1006"/>
      <c r="J275" s="1006"/>
      <c r="K275" s="1007"/>
      <c r="L275" s="715"/>
      <c r="M275" s="715"/>
      <c r="N275" s="715"/>
      <c r="O275" s="715"/>
      <c r="P275" s="715"/>
      <c r="Q275" s="715"/>
      <c r="R275" s="715"/>
      <c r="S275" s="716"/>
      <c r="T275" s="717"/>
      <c r="U275" s="720">
        <f t="shared" si="85"/>
        <v>0</v>
      </c>
      <c r="V275" s="721">
        <f t="shared" si="86"/>
        <v>0</v>
      </c>
      <c r="W275" s="722">
        <f t="shared" si="87"/>
        <v>0</v>
      </c>
      <c r="X275" s="442"/>
      <c r="Y275" s="442"/>
      <c r="Z275" s="442"/>
      <c r="AA275" s="442"/>
      <c r="AB275" s="442"/>
      <c r="AC275" s="442"/>
      <c r="AD275" s="442"/>
      <c r="AE275" s="442"/>
      <c r="AF275" s="442"/>
      <c r="AG275" s="442"/>
      <c r="AH275" s="442"/>
      <c r="AI275" s="442"/>
      <c r="AJ275" s="442"/>
      <c r="AK275" s="442"/>
      <c r="AL275" s="442"/>
      <c r="AM275" s="442"/>
      <c r="AN275" s="442"/>
      <c r="AO275" s="442"/>
      <c r="AP275" s="442"/>
      <c r="AQ275" s="442"/>
      <c r="AR275" s="442"/>
      <c r="AS275" s="442"/>
      <c r="AT275" s="442"/>
      <c r="AU275" s="442"/>
      <c r="AV275" s="442"/>
      <c r="AW275" s="442"/>
      <c r="AX275" s="442"/>
      <c r="AY275" s="442"/>
      <c r="AZ275" s="442"/>
    </row>
    <row r="276" spans="2:52" s="19" customFormat="1" ht="9.9499999999999993" hidden="1" customHeight="1" outlineLevel="1">
      <c r="B276" s="435"/>
      <c r="C276" s="437"/>
      <c r="D276" s="437"/>
      <c r="E276" s="437"/>
      <c r="F276" s="437"/>
      <c r="G276" s="666"/>
      <c r="H276" s="666"/>
      <c r="I276" s="666"/>
      <c r="J276" s="666"/>
      <c r="K276" s="666"/>
      <c r="L276" s="438"/>
      <c r="M276" s="438"/>
      <c r="N276" s="438"/>
      <c r="O276" s="438"/>
      <c r="P276" s="438"/>
      <c r="Q276" s="438"/>
      <c r="R276" s="438"/>
      <c r="S276" s="438"/>
      <c r="T276" s="439"/>
      <c r="U276" s="439"/>
      <c r="V276" s="439"/>
      <c r="W276" s="667"/>
      <c r="X276" s="668"/>
      <c r="Y276" s="668"/>
      <c r="Z276" s="668"/>
      <c r="AA276" s="668"/>
      <c r="AB276" s="668"/>
      <c r="AC276" s="668"/>
      <c r="AD276" s="668"/>
      <c r="AE276" s="668"/>
      <c r="AF276" s="668"/>
      <c r="AG276" s="668"/>
      <c r="AH276" s="668"/>
      <c r="AI276" s="668"/>
      <c r="AJ276" s="668"/>
      <c r="AK276" s="668"/>
      <c r="AL276" s="668"/>
      <c r="AM276" s="668"/>
      <c r="AN276" s="668"/>
      <c r="AO276" s="668"/>
      <c r="AP276" s="668"/>
      <c r="AQ276" s="668"/>
      <c r="AR276" s="668"/>
      <c r="AS276" s="668"/>
      <c r="AT276" s="668"/>
      <c r="AU276" s="668"/>
      <c r="AV276" s="668"/>
      <c r="AW276" s="668"/>
      <c r="AX276" s="668"/>
      <c r="AY276" s="668"/>
      <c r="AZ276" s="668"/>
    </row>
    <row r="277" spans="2:52" ht="20.100000000000001" customHeight="1" collapsed="1">
      <c r="B277" s="32">
        <f>B265+1</f>
        <v>23</v>
      </c>
      <c r="C277" s="1013"/>
      <c r="D277" s="1014"/>
      <c r="E277" s="1014"/>
      <c r="F277" s="1015"/>
      <c r="G277" s="1016"/>
      <c r="H277" s="1017"/>
      <c r="I277" s="1017"/>
      <c r="J277" s="1017"/>
      <c r="K277" s="1018"/>
      <c r="L277" s="701">
        <f t="shared" ref="L277:R277" si="88">SUM(L278:L287)</f>
        <v>0</v>
      </c>
      <c r="M277" s="702">
        <f t="shared" si="88"/>
        <v>0</v>
      </c>
      <c r="N277" s="703">
        <f t="shared" si="88"/>
        <v>0</v>
      </c>
      <c r="O277" s="703">
        <f t="shared" si="88"/>
        <v>0</v>
      </c>
      <c r="P277" s="702">
        <f t="shared" si="88"/>
        <v>0</v>
      </c>
      <c r="Q277" s="704">
        <f t="shared" si="88"/>
        <v>0</v>
      </c>
      <c r="R277" s="701">
        <f t="shared" si="88"/>
        <v>0</v>
      </c>
      <c r="S277" s="705">
        <v>1</v>
      </c>
      <c r="T277" s="706">
        <f>(S278*T278)+(S279*T279)+(S280*T280)+(S281*T281)+(S282*T282)+(S283*T283)+(S284*T284)+(S285*T285)+(S286*T286)+(S287*T287)</f>
        <v>0</v>
      </c>
      <c r="U277" s="665">
        <f t="shared" ref="U277:U287" si="89">S277*T277*(1+MGKZ)*(1+Gewinn)*(1+Sicherheit)</f>
        <v>0</v>
      </c>
      <c r="V277" s="643">
        <f t="shared" ref="V277:V287" si="90">R277*Fertigung</f>
        <v>0</v>
      </c>
      <c r="W277" s="50">
        <f t="shared" ref="W277:W287" si="91">L277*$E$6+M277*$M$6+N277*$M$7+O277*$M$8+P277*$E$7+Q277*$M$9+U277+V277</f>
        <v>0</v>
      </c>
      <c r="X277" s="442"/>
      <c r="Y277" s="442"/>
      <c r="Z277" s="442"/>
      <c r="AA277" s="442"/>
      <c r="AB277" s="442"/>
      <c r="AC277" s="442"/>
      <c r="AD277" s="442"/>
      <c r="AE277" s="442"/>
      <c r="AF277" s="442"/>
      <c r="AG277" s="442"/>
      <c r="AH277" s="442"/>
      <c r="AI277" s="442"/>
      <c r="AJ277" s="442"/>
      <c r="AK277" s="442"/>
      <c r="AL277" s="442"/>
      <c r="AM277" s="442"/>
      <c r="AN277" s="442"/>
      <c r="AO277" s="442"/>
      <c r="AP277" s="442"/>
      <c r="AQ277" s="442"/>
      <c r="AR277" s="442"/>
      <c r="AS277" s="442"/>
      <c r="AT277" s="442"/>
      <c r="AU277" s="442"/>
      <c r="AV277" s="442"/>
      <c r="AW277" s="442"/>
      <c r="AX277" s="442"/>
      <c r="AY277" s="442"/>
      <c r="AZ277" s="442"/>
    </row>
    <row r="278" spans="2:52" ht="20.100000000000001" hidden="1" customHeight="1" outlineLevel="1">
      <c r="B278" s="433"/>
      <c r="C278" s="1002"/>
      <c r="D278" s="1003"/>
      <c r="E278" s="1003"/>
      <c r="F278" s="1004"/>
      <c r="G278" s="1005"/>
      <c r="H278" s="1006"/>
      <c r="I278" s="1006"/>
      <c r="J278" s="1006"/>
      <c r="K278" s="1007"/>
      <c r="L278" s="715"/>
      <c r="M278" s="715"/>
      <c r="N278" s="715"/>
      <c r="O278" s="715"/>
      <c r="P278" s="715"/>
      <c r="Q278" s="715"/>
      <c r="R278" s="715"/>
      <c r="S278" s="716"/>
      <c r="T278" s="717"/>
      <c r="U278" s="720">
        <f t="shared" si="89"/>
        <v>0</v>
      </c>
      <c r="V278" s="721">
        <f t="shared" si="90"/>
        <v>0</v>
      </c>
      <c r="W278" s="722">
        <f t="shared" si="91"/>
        <v>0</v>
      </c>
      <c r="X278" s="442"/>
      <c r="Y278" s="442"/>
      <c r="Z278" s="442"/>
      <c r="AA278" s="442"/>
      <c r="AB278" s="442"/>
      <c r="AC278" s="442"/>
      <c r="AD278" s="442"/>
      <c r="AE278" s="442"/>
      <c r="AF278" s="442"/>
      <c r="AG278" s="442"/>
      <c r="AH278" s="442"/>
      <c r="AI278" s="442"/>
      <c r="AJ278" s="442"/>
      <c r="AK278" s="442"/>
      <c r="AL278" s="442"/>
      <c r="AM278" s="442"/>
      <c r="AN278" s="442"/>
      <c r="AO278" s="442"/>
      <c r="AP278" s="442"/>
      <c r="AQ278" s="442"/>
      <c r="AR278" s="442"/>
      <c r="AS278" s="442"/>
      <c r="AT278" s="442"/>
      <c r="AU278" s="442"/>
      <c r="AV278" s="442"/>
      <c r="AW278" s="442"/>
      <c r="AX278" s="442"/>
      <c r="AY278" s="442"/>
      <c r="AZ278" s="442"/>
    </row>
    <row r="279" spans="2:52" ht="20.100000000000001" hidden="1" customHeight="1" outlineLevel="1">
      <c r="B279" s="434"/>
      <c r="C279" s="1002"/>
      <c r="D279" s="1003"/>
      <c r="E279" s="1003"/>
      <c r="F279" s="1004"/>
      <c r="G279" s="1005"/>
      <c r="H279" s="1006"/>
      <c r="I279" s="1006"/>
      <c r="J279" s="1006"/>
      <c r="K279" s="1007"/>
      <c r="L279" s="715"/>
      <c r="M279" s="715"/>
      <c r="N279" s="715"/>
      <c r="O279" s="715"/>
      <c r="P279" s="715"/>
      <c r="Q279" s="715"/>
      <c r="R279" s="715"/>
      <c r="S279" s="716"/>
      <c r="T279" s="717"/>
      <c r="U279" s="720">
        <f t="shared" si="89"/>
        <v>0</v>
      </c>
      <c r="V279" s="721">
        <f t="shared" si="90"/>
        <v>0</v>
      </c>
      <c r="W279" s="722">
        <f t="shared" si="91"/>
        <v>0</v>
      </c>
      <c r="X279" s="442"/>
      <c r="Y279" s="442"/>
      <c r="Z279" s="442"/>
      <c r="AA279" s="442"/>
      <c r="AB279" s="442"/>
      <c r="AC279" s="442"/>
      <c r="AD279" s="442"/>
      <c r="AE279" s="442"/>
      <c r="AF279" s="442"/>
      <c r="AG279" s="442"/>
      <c r="AH279" s="442"/>
      <c r="AI279" s="442"/>
      <c r="AJ279" s="442"/>
      <c r="AK279" s="442"/>
      <c r="AL279" s="442"/>
      <c r="AM279" s="442"/>
      <c r="AN279" s="442"/>
      <c r="AO279" s="442"/>
      <c r="AP279" s="442"/>
      <c r="AQ279" s="442"/>
      <c r="AR279" s="442"/>
      <c r="AS279" s="442"/>
      <c r="AT279" s="442"/>
      <c r="AU279" s="442"/>
      <c r="AV279" s="442"/>
      <c r="AW279" s="442"/>
      <c r="AX279" s="442"/>
      <c r="AY279" s="442"/>
      <c r="AZ279" s="442"/>
    </row>
    <row r="280" spans="2:52" ht="20.100000000000001" hidden="1" customHeight="1" outlineLevel="1">
      <c r="B280" s="434"/>
      <c r="C280" s="1002"/>
      <c r="D280" s="1003"/>
      <c r="E280" s="1003"/>
      <c r="F280" s="1004"/>
      <c r="G280" s="1005"/>
      <c r="H280" s="1006"/>
      <c r="I280" s="1006"/>
      <c r="J280" s="1006"/>
      <c r="K280" s="1007"/>
      <c r="L280" s="715"/>
      <c r="M280" s="715"/>
      <c r="N280" s="715"/>
      <c r="O280" s="715"/>
      <c r="P280" s="715"/>
      <c r="Q280" s="715"/>
      <c r="R280" s="715"/>
      <c r="S280" s="716"/>
      <c r="T280" s="717"/>
      <c r="U280" s="720">
        <f t="shared" si="89"/>
        <v>0</v>
      </c>
      <c r="V280" s="721">
        <f t="shared" si="90"/>
        <v>0</v>
      </c>
      <c r="W280" s="722">
        <f t="shared" si="91"/>
        <v>0</v>
      </c>
      <c r="X280" s="442"/>
      <c r="Y280" s="442"/>
      <c r="Z280" s="442"/>
      <c r="AA280" s="442"/>
      <c r="AB280" s="442"/>
      <c r="AC280" s="442"/>
      <c r="AD280" s="442"/>
      <c r="AE280" s="442"/>
      <c r="AF280" s="442"/>
      <c r="AG280" s="442"/>
      <c r="AH280" s="442"/>
      <c r="AI280" s="442"/>
      <c r="AJ280" s="442"/>
      <c r="AK280" s="442"/>
      <c r="AL280" s="442"/>
      <c r="AM280" s="442"/>
      <c r="AN280" s="442"/>
      <c r="AO280" s="442"/>
      <c r="AP280" s="442"/>
      <c r="AQ280" s="442"/>
      <c r="AR280" s="442"/>
      <c r="AS280" s="442"/>
      <c r="AT280" s="442"/>
      <c r="AU280" s="442"/>
      <c r="AV280" s="442"/>
      <c r="AW280" s="442"/>
      <c r="AX280" s="442"/>
      <c r="AY280" s="442"/>
      <c r="AZ280" s="442"/>
    </row>
    <row r="281" spans="2:52" ht="20.100000000000001" hidden="1" customHeight="1" outlineLevel="1">
      <c r="B281" s="434"/>
      <c r="C281" s="1002"/>
      <c r="D281" s="1003"/>
      <c r="E281" s="1003"/>
      <c r="F281" s="1004"/>
      <c r="G281" s="1005"/>
      <c r="H281" s="1006"/>
      <c r="I281" s="1006"/>
      <c r="J281" s="1006"/>
      <c r="K281" s="1007"/>
      <c r="L281" s="715"/>
      <c r="M281" s="715"/>
      <c r="N281" s="715"/>
      <c r="O281" s="715"/>
      <c r="P281" s="715"/>
      <c r="Q281" s="715"/>
      <c r="R281" s="715"/>
      <c r="S281" s="716"/>
      <c r="T281" s="717"/>
      <c r="U281" s="720">
        <f t="shared" si="89"/>
        <v>0</v>
      </c>
      <c r="V281" s="721">
        <f t="shared" si="90"/>
        <v>0</v>
      </c>
      <c r="W281" s="722">
        <f t="shared" si="91"/>
        <v>0</v>
      </c>
      <c r="X281" s="442"/>
      <c r="Y281" s="442"/>
      <c r="Z281" s="442"/>
      <c r="AA281" s="442"/>
      <c r="AB281" s="442"/>
      <c r="AC281" s="442"/>
      <c r="AD281" s="442"/>
      <c r="AE281" s="442"/>
      <c r="AF281" s="442"/>
      <c r="AG281" s="442"/>
      <c r="AH281" s="442"/>
      <c r="AI281" s="442"/>
      <c r="AJ281" s="442"/>
      <c r="AK281" s="442"/>
      <c r="AL281" s="442"/>
      <c r="AM281" s="442"/>
      <c r="AN281" s="442"/>
      <c r="AO281" s="442"/>
      <c r="AP281" s="442"/>
      <c r="AQ281" s="442"/>
      <c r="AR281" s="442"/>
      <c r="AS281" s="442"/>
      <c r="AT281" s="442"/>
      <c r="AU281" s="442"/>
      <c r="AV281" s="442"/>
      <c r="AW281" s="442"/>
      <c r="AX281" s="442"/>
      <c r="AY281" s="442"/>
      <c r="AZ281" s="442"/>
    </row>
    <row r="282" spans="2:52" ht="20.100000000000001" hidden="1" customHeight="1" outlineLevel="1">
      <c r="B282" s="434"/>
      <c r="C282" s="1002"/>
      <c r="D282" s="1003"/>
      <c r="E282" s="1003"/>
      <c r="F282" s="1004"/>
      <c r="G282" s="1005"/>
      <c r="H282" s="1006"/>
      <c r="I282" s="1006"/>
      <c r="J282" s="1006"/>
      <c r="K282" s="1007"/>
      <c r="L282" s="715"/>
      <c r="M282" s="715"/>
      <c r="N282" s="715"/>
      <c r="O282" s="715"/>
      <c r="P282" s="715"/>
      <c r="Q282" s="715"/>
      <c r="R282" s="715"/>
      <c r="S282" s="716"/>
      <c r="T282" s="717"/>
      <c r="U282" s="720">
        <f t="shared" si="89"/>
        <v>0</v>
      </c>
      <c r="V282" s="721">
        <f t="shared" si="90"/>
        <v>0</v>
      </c>
      <c r="W282" s="722">
        <f t="shared" si="91"/>
        <v>0</v>
      </c>
      <c r="X282" s="442"/>
      <c r="Y282" s="442"/>
      <c r="Z282" s="442"/>
      <c r="AA282" s="442"/>
      <c r="AB282" s="442"/>
      <c r="AC282" s="442"/>
      <c r="AD282" s="442"/>
      <c r="AE282" s="442"/>
      <c r="AF282" s="442"/>
      <c r="AG282" s="442"/>
      <c r="AH282" s="442"/>
      <c r="AI282" s="442"/>
      <c r="AJ282" s="442"/>
      <c r="AK282" s="442"/>
      <c r="AL282" s="442"/>
      <c r="AM282" s="442"/>
      <c r="AN282" s="442"/>
      <c r="AO282" s="442"/>
      <c r="AP282" s="442"/>
      <c r="AQ282" s="442"/>
      <c r="AR282" s="442"/>
      <c r="AS282" s="442"/>
      <c r="AT282" s="442"/>
      <c r="AU282" s="442"/>
      <c r="AV282" s="442"/>
      <c r="AW282" s="442"/>
      <c r="AX282" s="442"/>
      <c r="AY282" s="442"/>
      <c r="AZ282" s="442"/>
    </row>
    <row r="283" spans="2:52" ht="20.100000000000001" hidden="1" customHeight="1" outlineLevel="1">
      <c r="B283" s="434"/>
      <c r="C283" s="1002"/>
      <c r="D283" s="1003"/>
      <c r="E283" s="1003"/>
      <c r="F283" s="1004"/>
      <c r="G283" s="1005"/>
      <c r="H283" s="1006"/>
      <c r="I283" s="1006"/>
      <c r="J283" s="1006"/>
      <c r="K283" s="1007"/>
      <c r="L283" s="715"/>
      <c r="M283" s="715"/>
      <c r="N283" s="715"/>
      <c r="O283" s="715"/>
      <c r="P283" s="715"/>
      <c r="Q283" s="715"/>
      <c r="R283" s="715"/>
      <c r="S283" s="716"/>
      <c r="T283" s="717"/>
      <c r="U283" s="720">
        <f t="shared" si="89"/>
        <v>0</v>
      </c>
      <c r="V283" s="721">
        <f t="shared" si="90"/>
        <v>0</v>
      </c>
      <c r="W283" s="722">
        <f t="shared" si="91"/>
        <v>0</v>
      </c>
      <c r="X283" s="442"/>
      <c r="Y283" s="442"/>
      <c r="Z283" s="442"/>
      <c r="AA283" s="442"/>
      <c r="AB283" s="442"/>
      <c r="AC283" s="442"/>
      <c r="AD283" s="442"/>
      <c r="AE283" s="442"/>
      <c r="AF283" s="442"/>
      <c r="AG283" s="442"/>
      <c r="AH283" s="442"/>
      <c r="AI283" s="442"/>
      <c r="AJ283" s="442"/>
      <c r="AK283" s="442"/>
      <c r="AL283" s="442"/>
      <c r="AM283" s="442"/>
      <c r="AN283" s="442"/>
      <c r="AO283" s="442"/>
      <c r="AP283" s="442"/>
      <c r="AQ283" s="442"/>
      <c r="AR283" s="442"/>
      <c r="AS283" s="442"/>
      <c r="AT283" s="442"/>
      <c r="AU283" s="442"/>
      <c r="AV283" s="442"/>
      <c r="AW283" s="442"/>
      <c r="AX283" s="442"/>
      <c r="AY283" s="442"/>
      <c r="AZ283" s="442"/>
    </row>
    <row r="284" spans="2:52" ht="20.100000000000001" hidden="1" customHeight="1" outlineLevel="1">
      <c r="B284" s="434"/>
      <c r="C284" s="1002"/>
      <c r="D284" s="1003"/>
      <c r="E284" s="1003"/>
      <c r="F284" s="1004"/>
      <c r="G284" s="1005"/>
      <c r="H284" s="1006"/>
      <c r="I284" s="1006"/>
      <c r="J284" s="1006"/>
      <c r="K284" s="1007"/>
      <c r="L284" s="715"/>
      <c r="M284" s="715"/>
      <c r="N284" s="715"/>
      <c r="O284" s="715"/>
      <c r="P284" s="715"/>
      <c r="Q284" s="715"/>
      <c r="R284" s="715"/>
      <c r="S284" s="716"/>
      <c r="T284" s="717"/>
      <c r="U284" s="720">
        <f t="shared" si="89"/>
        <v>0</v>
      </c>
      <c r="V284" s="721">
        <f t="shared" si="90"/>
        <v>0</v>
      </c>
      <c r="W284" s="722">
        <f t="shared" si="91"/>
        <v>0</v>
      </c>
      <c r="X284" s="442"/>
      <c r="Y284" s="442"/>
      <c r="Z284" s="442"/>
      <c r="AA284" s="442"/>
      <c r="AB284" s="442"/>
      <c r="AC284" s="442"/>
      <c r="AD284" s="442"/>
      <c r="AE284" s="442"/>
      <c r="AF284" s="442"/>
      <c r="AG284" s="442"/>
      <c r="AH284" s="442"/>
      <c r="AI284" s="442"/>
      <c r="AJ284" s="442"/>
      <c r="AK284" s="442"/>
      <c r="AL284" s="442"/>
      <c r="AM284" s="442"/>
      <c r="AN284" s="442"/>
      <c r="AO284" s="442"/>
      <c r="AP284" s="442"/>
      <c r="AQ284" s="442"/>
      <c r="AR284" s="442"/>
      <c r="AS284" s="442"/>
      <c r="AT284" s="442"/>
      <c r="AU284" s="442"/>
      <c r="AV284" s="442"/>
      <c r="AW284" s="442"/>
      <c r="AX284" s="442"/>
      <c r="AY284" s="442"/>
      <c r="AZ284" s="442"/>
    </row>
    <row r="285" spans="2:52" ht="20.100000000000001" hidden="1" customHeight="1" outlineLevel="1">
      <c r="B285" s="434"/>
      <c r="C285" s="1002"/>
      <c r="D285" s="1003"/>
      <c r="E285" s="1003"/>
      <c r="F285" s="1004"/>
      <c r="G285" s="1005"/>
      <c r="H285" s="1006"/>
      <c r="I285" s="1006"/>
      <c r="J285" s="1006"/>
      <c r="K285" s="1007"/>
      <c r="L285" s="715"/>
      <c r="M285" s="715"/>
      <c r="N285" s="715"/>
      <c r="O285" s="715"/>
      <c r="P285" s="715"/>
      <c r="Q285" s="715"/>
      <c r="R285" s="715"/>
      <c r="S285" s="716"/>
      <c r="T285" s="717"/>
      <c r="U285" s="720">
        <f t="shared" si="89"/>
        <v>0</v>
      </c>
      <c r="V285" s="721">
        <f t="shared" si="90"/>
        <v>0</v>
      </c>
      <c r="W285" s="722">
        <f t="shared" si="91"/>
        <v>0</v>
      </c>
      <c r="X285" s="442"/>
      <c r="Y285" s="442"/>
      <c r="Z285" s="442"/>
      <c r="AA285" s="442"/>
      <c r="AB285" s="442"/>
      <c r="AC285" s="442"/>
      <c r="AD285" s="442"/>
      <c r="AE285" s="442"/>
      <c r="AF285" s="442"/>
      <c r="AG285" s="442"/>
      <c r="AH285" s="442"/>
      <c r="AI285" s="442"/>
      <c r="AJ285" s="442"/>
      <c r="AK285" s="442"/>
      <c r="AL285" s="442"/>
      <c r="AM285" s="442"/>
      <c r="AN285" s="442"/>
      <c r="AO285" s="442"/>
      <c r="AP285" s="442"/>
      <c r="AQ285" s="442"/>
      <c r="AR285" s="442"/>
      <c r="AS285" s="442"/>
      <c r="AT285" s="442"/>
      <c r="AU285" s="442"/>
      <c r="AV285" s="442"/>
      <c r="AW285" s="442"/>
      <c r="AX285" s="442"/>
      <c r="AY285" s="442"/>
      <c r="AZ285" s="442"/>
    </row>
    <row r="286" spans="2:52" ht="20.100000000000001" hidden="1" customHeight="1" outlineLevel="1">
      <c r="B286" s="434"/>
      <c r="C286" s="1002"/>
      <c r="D286" s="1003"/>
      <c r="E286" s="1003"/>
      <c r="F286" s="1004"/>
      <c r="G286" s="1005"/>
      <c r="H286" s="1006"/>
      <c r="I286" s="1006"/>
      <c r="J286" s="1006"/>
      <c r="K286" s="1007"/>
      <c r="L286" s="715"/>
      <c r="M286" s="715"/>
      <c r="N286" s="715"/>
      <c r="O286" s="715"/>
      <c r="P286" s="715"/>
      <c r="Q286" s="715"/>
      <c r="R286" s="715"/>
      <c r="S286" s="716"/>
      <c r="T286" s="717"/>
      <c r="U286" s="720">
        <f t="shared" si="89"/>
        <v>0</v>
      </c>
      <c r="V286" s="721">
        <f t="shared" si="90"/>
        <v>0</v>
      </c>
      <c r="W286" s="722">
        <f t="shared" si="91"/>
        <v>0</v>
      </c>
      <c r="X286" s="442"/>
      <c r="Y286" s="442"/>
      <c r="Z286" s="442"/>
      <c r="AA286" s="442"/>
      <c r="AB286" s="442"/>
      <c r="AC286" s="442"/>
      <c r="AD286" s="442"/>
      <c r="AE286" s="442"/>
      <c r="AF286" s="442"/>
      <c r="AG286" s="442"/>
      <c r="AH286" s="442"/>
      <c r="AI286" s="442"/>
      <c r="AJ286" s="442"/>
      <c r="AK286" s="442"/>
      <c r="AL286" s="442"/>
      <c r="AM286" s="442"/>
      <c r="AN286" s="442"/>
      <c r="AO286" s="442"/>
      <c r="AP286" s="442"/>
      <c r="AQ286" s="442"/>
      <c r="AR286" s="442"/>
      <c r="AS286" s="442"/>
      <c r="AT286" s="442"/>
      <c r="AU286" s="442"/>
      <c r="AV286" s="442"/>
      <c r="AW286" s="442"/>
      <c r="AX286" s="442"/>
      <c r="AY286" s="442"/>
      <c r="AZ286" s="442"/>
    </row>
    <row r="287" spans="2:52" ht="20.100000000000001" hidden="1" customHeight="1" outlineLevel="1">
      <c r="B287" s="434"/>
      <c r="C287" s="1002"/>
      <c r="D287" s="1003"/>
      <c r="E287" s="1003"/>
      <c r="F287" s="1004"/>
      <c r="G287" s="1005"/>
      <c r="H287" s="1006"/>
      <c r="I287" s="1006"/>
      <c r="J287" s="1006"/>
      <c r="K287" s="1007"/>
      <c r="L287" s="715"/>
      <c r="M287" s="715"/>
      <c r="N287" s="715"/>
      <c r="O287" s="715"/>
      <c r="P287" s="715"/>
      <c r="Q287" s="715"/>
      <c r="R287" s="715"/>
      <c r="S287" s="716"/>
      <c r="T287" s="717"/>
      <c r="U287" s="720">
        <f t="shared" si="89"/>
        <v>0</v>
      </c>
      <c r="V287" s="721">
        <f t="shared" si="90"/>
        <v>0</v>
      </c>
      <c r="W287" s="722">
        <f t="shared" si="91"/>
        <v>0</v>
      </c>
      <c r="X287" s="442"/>
      <c r="Y287" s="442"/>
      <c r="Z287" s="442"/>
      <c r="AA287" s="442"/>
      <c r="AB287" s="442"/>
      <c r="AC287" s="442"/>
      <c r="AD287" s="442"/>
      <c r="AE287" s="442"/>
      <c r="AF287" s="442"/>
      <c r="AG287" s="442"/>
      <c r="AH287" s="442"/>
      <c r="AI287" s="442"/>
      <c r="AJ287" s="442"/>
      <c r="AK287" s="442"/>
      <c r="AL287" s="442"/>
      <c r="AM287" s="442"/>
      <c r="AN287" s="442"/>
      <c r="AO287" s="442"/>
      <c r="AP287" s="442"/>
      <c r="AQ287" s="442"/>
      <c r="AR287" s="442"/>
      <c r="AS287" s="442"/>
      <c r="AT287" s="442"/>
      <c r="AU287" s="442"/>
      <c r="AV287" s="442"/>
      <c r="AW287" s="442"/>
      <c r="AX287" s="442"/>
      <c r="AY287" s="442"/>
      <c r="AZ287" s="442"/>
    </row>
    <row r="288" spans="2:52" s="19" customFormat="1" ht="9.9499999999999993" hidden="1" customHeight="1" outlineLevel="1">
      <c r="B288" s="435"/>
      <c r="C288" s="437"/>
      <c r="D288" s="437"/>
      <c r="E288" s="437"/>
      <c r="F288" s="437"/>
      <c r="G288" s="666"/>
      <c r="H288" s="666"/>
      <c r="I288" s="666"/>
      <c r="J288" s="666"/>
      <c r="K288" s="666"/>
      <c r="L288" s="438"/>
      <c r="M288" s="438"/>
      <c r="N288" s="438"/>
      <c r="O288" s="438"/>
      <c r="P288" s="438"/>
      <c r="Q288" s="438"/>
      <c r="R288" s="438"/>
      <c r="S288" s="438"/>
      <c r="T288" s="439"/>
      <c r="U288" s="439"/>
      <c r="V288" s="439"/>
      <c r="W288" s="667"/>
      <c r="X288" s="668"/>
      <c r="Y288" s="668"/>
      <c r="Z288" s="668"/>
      <c r="AA288" s="668"/>
      <c r="AB288" s="668"/>
      <c r="AC288" s="668"/>
      <c r="AD288" s="668"/>
      <c r="AE288" s="668"/>
      <c r="AF288" s="668"/>
      <c r="AG288" s="668"/>
      <c r="AH288" s="668"/>
      <c r="AI288" s="668"/>
      <c r="AJ288" s="668"/>
      <c r="AK288" s="668"/>
      <c r="AL288" s="668"/>
      <c r="AM288" s="668"/>
      <c r="AN288" s="668"/>
      <c r="AO288" s="668"/>
      <c r="AP288" s="668"/>
      <c r="AQ288" s="668"/>
      <c r="AR288" s="668"/>
      <c r="AS288" s="668"/>
      <c r="AT288" s="668"/>
      <c r="AU288" s="668"/>
      <c r="AV288" s="668"/>
      <c r="AW288" s="668"/>
      <c r="AX288" s="668"/>
      <c r="AY288" s="668"/>
      <c r="AZ288" s="668"/>
    </row>
    <row r="289" spans="2:52" ht="20.100000000000001" customHeight="1" collapsed="1">
      <c r="B289" s="32">
        <f>B277+1</f>
        <v>24</v>
      </c>
      <c r="C289" s="1013"/>
      <c r="D289" s="1014"/>
      <c r="E289" s="1014"/>
      <c r="F289" s="1015"/>
      <c r="G289" s="1016"/>
      <c r="H289" s="1017"/>
      <c r="I289" s="1017"/>
      <c r="J289" s="1017"/>
      <c r="K289" s="1018"/>
      <c r="L289" s="701">
        <f t="shared" ref="L289:R289" si="92">SUM(L290:L299)</f>
        <v>0</v>
      </c>
      <c r="M289" s="702">
        <f t="shared" si="92"/>
        <v>0</v>
      </c>
      <c r="N289" s="703">
        <f t="shared" si="92"/>
        <v>0</v>
      </c>
      <c r="O289" s="703">
        <f t="shared" si="92"/>
        <v>0</v>
      </c>
      <c r="P289" s="702">
        <f t="shared" si="92"/>
        <v>0</v>
      </c>
      <c r="Q289" s="704">
        <f t="shared" si="92"/>
        <v>0</v>
      </c>
      <c r="R289" s="701">
        <f t="shared" si="92"/>
        <v>0</v>
      </c>
      <c r="S289" s="705">
        <v>1</v>
      </c>
      <c r="T289" s="706">
        <f>(S290*T290)+(S291*T291)+(S292*T292)+(S293*T293)+(S294*T294)+(S295*T295)+(S296*T296)+(S297*T297)+(S298*T298)+(S299*T299)</f>
        <v>0</v>
      </c>
      <c r="U289" s="665">
        <f t="shared" ref="U289:U299" si="93">S289*T289*(1+MGKZ)*(1+Gewinn)*(1+Sicherheit)</f>
        <v>0</v>
      </c>
      <c r="V289" s="643">
        <f t="shared" ref="V289:V299" si="94">R289*Fertigung</f>
        <v>0</v>
      </c>
      <c r="W289" s="50">
        <f t="shared" ref="W289:W299" si="95">L289*$E$6+M289*$M$6+N289*$M$7+O289*$M$8+P289*$E$7+Q289*$M$9+U289+V289</f>
        <v>0</v>
      </c>
      <c r="X289" s="442"/>
      <c r="Y289" s="442"/>
      <c r="Z289" s="442"/>
      <c r="AA289" s="442"/>
      <c r="AB289" s="442"/>
      <c r="AC289" s="442"/>
      <c r="AD289" s="442"/>
      <c r="AE289" s="442"/>
      <c r="AF289" s="442"/>
      <c r="AG289" s="442"/>
      <c r="AH289" s="442"/>
      <c r="AI289" s="442"/>
      <c r="AJ289" s="442"/>
      <c r="AK289" s="442"/>
      <c r="AL289" s="442"/>
      <c r="AM289" s="442"/>
      <c r="AN289" s="442"/>
      <c r="AO289" s="442"/>
      <c r="AP289" s="442"/>
      <c r="AQ289" s="442"/>
      <c r="AR289" s="442"/>
      <c r="AS289" s="442"/>
      <c r="AT289" s="442"/>
      <c r="AU289" s="442"/>
      <c r="AV289" s="442"/>
      <c r="AW289" s="442"/>
      <c r="AX289" s="442"/>
      <c r="AY289" s="442"/>
      <c r="AZ289" s="442"/>
    </row>
    <row r="290" spans="2:52" ht="20.100000000000001" hidden="1" customHeight="1" outlineLevel="1">
      <c r="B290" s="433"/>
      <c r="C290" s="1002"/>
      <c r="D290" s="1003"/>
      <c r="E290" s="1003"/>
      <c r="F290" s="1004"/>
      <c r="G290" s="1005"/>
      <c r="H290" s="1006"/>
      <c r="I290" s="1006"/>
      <c r="J290" s="1006"/>
      <c r="K290" s="1007"/>
      <c r="L290" s="715"/>
      <c r="M290" s="715"/>
      <c r="N290" s="715"/>
      <c r="O290" s="715"/>
      <c r="P290" s="715"/>
      <c r="Q290" s="715"/>
      <c r="R290" s="715"/>
      <c r="S290" s="716"/>
      <c r="T290" s="717"/>
      <c r="U290" s="720">
        <f t="shared" si="93"/>
        <v>0</v>
      </c>
      <c r="V290" s="721">
        <f t="shared" si="94"/>
        <v>0</v>
      </c>
      <c r="W290" s="722">
        <f t="shared" si="95"/>
        <v>0</v>
      </c>
      <c r="X290" s="442"/>
      <c r="Y290" s="442"/>
      <c r="Z290" s="442"/>
      <c r="AA290" s="442"/>
      <c r="AB290" s="442"/>
      <c r="AC290" s="442"/>
      <c r="AD290" s="442"/>
      <c r="AE290" s="442"/>
      <c r="AF290" s="442"/>
      <c r="AG290" s="442"/>
      <c r="AH290" s="442"/>
      <c r="AI290" s="442"/>
      <c r="AJ290" s="442"/>
      <c r="AK290" s="442"/>
      <c r="AL290" s="442"/>
      <c r="AM290" s="442"/>
      <c r="AN290" s="442"/>
      <c r="AO290" s="442"/>
      <c r="AP290" s="442"/>
      <c r="AQ290" s="442"/>
      <c r="AR290" s="442"/>
      <c r="AS290" s="442"/>
      <c r="AT290" s="442"/>
      <c r="AU290" s="442"/>
      <c r="AV290" s="442"/>
      <c r="AW290" s="442"/>
      <c r="AX290" s="442"/>
      <c r="AY290" s="442"/>
      <c r="AZ290" s="442"/>
    </row>
    <row r="291" spans="2:52" ht="20.100000000000001" hidden="1" customHeight="1" outlineLevel="1">
      <c r="B291" s="434"/>
      <c r="C291" s="1002"/>
      <c r="D291" s="1003"/>
      <c r="E291" s="1003"/>
      <c r="F291" s="1004"/>
      <c r="G291" s="1005"/>
      <c r="H291" s="1006"/>
      <c r="I291" s="1006"/>
      <c r="J291" s="1006"/>
      <c r="K291" s="1007"/>
      <c r="L291" s="715"/>
      <c r="M291" s="715"/>
      <c r="N291" s="715"/>
      <c r="O291" s="715"/>
      <c r="P291" s="715"/>
      <c r="Q291" s="715"/>
      <c r="R291" s="715"/>
      <c r="S291" s="716"/>
      <c r="T291" s="717"/>
      <c r="U291" s="720">
        <f t="shared" si="93"/>
        <v>0</v>
      </c>
      <c r="V291" s="721">
        <f t="shared" si="94"/>
        <v>0</v>
      </c>
      <c r="W291" s="722">
        <f t="shared" si="95"/>
        <v>0</v>
      </c>
      <c r="X291" s="442"/>
      <c r="Y291" s="442"/>
      <c r="Z291" s="442"/>
      <c r="AA291" s="442"/>
      <c r="AB291" s="442"/>
      <c r="AC291" s="442"/>
      <c r="AD291" s="442"/>
      <c r="AE291" s="442"/>
      <c r="AF291" s="442"/>
      <c r="AG291" s="442"/>
      <c r="AH291" s="442"/>
      <c r="AI291" s="442"/>
      <c r="AJ291" s="442"/>
      <c r="AK291" s="442"/>
      <c r="AL291" s="442"/>
      <c r="AM291" s="442"/>
      <c r="AN291" s="442"/>
      <c r="AO291" s="442"/>
      <c r="AP291" s="442"/>
      <c r="AQ291" s="442"/>
      <c r="AR291" s="442"/>
      <c r="AS291" s="442"/>
      <c r="AT291" s="442"/>
      <c r="AU291" s="442"/>
      <c r="AV291" s="442"/>
      <c r="AW291" s="442"/>
      <c r="AX291" s="442"/>
      <c r="AY291" s="442"/>
      <c r="AZ291" s="442"/>
    </row>
    <row r="292" spans="2:52" ht="20.100000000000001" hidden="1" customHeight="1" outlineLevel="1">
      <c r="B292" s="434"/>
      <c r="C292" s="1002"/>
      <c r="D292" s="1003"/>
      <c r="E292" s="1003"/>
      <c r="F292" s="1004"/>
      <c r="G292" s="1005"/>
      <c r="H292" s="1006"/>
      <c r="I292" s="1006"/>
      <c r="J292" s="1006"/>
      <c r="K292" s="1007"/>
      <c r="L292" s="715"/>
      <c r="M292" s="715"/>
      <c r="N292" s="715"/>
      <c r="O292" s="715"/>
      <c r="P292" s="715"/>
      <c r="Q292" s="715"/>
      <c r="R292" s="715"/>
      <c r="S292" s="716"/>
      <c r="T292" s="717"/>
      <c r="U292" s="720">
        <f t="shared" si="93"/>
        <v>0</v>
      </c>
      <c r="V292" s="721">
        <f t="shared" si="94"/>
        <v>0</v>
      </c>
      <c r="W292" s="722">
        <f t="shared" si="95"/>
        <v>0</v>
      </c>
      <c r="X292" s="442"/>
      <c r="Y292" s="442"/>
      <c r="Z292" s="442"/>
      <c r="AA292" s="442"/>
      <c r="AB292" s="442"/>
      <c r="AC292" s="442"/>
      <c r="AD292" s="442"/>
      <c r="AE292" s="442"/>
      <c r="AF292" s="442"/>
      <c r="AG292" s="442"/>
      <c r="AH292" s="442"/>
      <c r="AI292" s="442"/>
      <c r="AJ292" s="442"/>
      <c r="AK292" s="442"/>
      <c r="AL292" s="442"/>
      <c r="AM292" s="442"/>
      <c r="AN292" s="442"/>
      <c r="AO292" s="442"/>
      <c r="AP292" s="442"/>
      <c r="AQ292" s="442"/>
      <c r="AR292" s="442"/>
      <c r="AS292" s="442"/>
      <c r="AT292" s="442"/>
      <c r="AU292" s="442"/>
      <c r="AV292" s="442"/>
      <c r="AW292" s="442"/>
      <c r="AX292" s="442"/>
      <c r="AY292" s="442"/>
      <c r="AZ292" s="442"/>
    </row>
    <row r="293" spans="2:52" ht="20.100000000000001" hidden="1" customHeight="1" outlineLevel="1">
      <c r="B293" s="434"/>
      <c r="C293" s="1002"/>
      <c r="D293" s="1003"/>
      <c r="E293" s="1003"/>
      <c r="F293" s="1004"/>
      <c r="G293" s="1005"/>
      <c r="H293" s="1006"/>
      <c r="I293" s="1006"/>
      <c r="J293" s="1006"/>
      <c r="K293" s="1007"/>
      <c r="L293" s="715"/>
      <c r="M293" s="715"/>
      <c r="N293" s="715"/>
      <c r="O293" s="715"/>
      <c r="P293" s="715"/>
      <c r="Q293" s="715"/>
      <c r="R293" s="715"/>
      <c r="S293" s="716"/>
      <c r="T293" s="717"/>
      <c r="U293" s="720">
        <f t="shared" si="93"/>
        <v>0</v>
      </c>
      <c r="V293" s="721">
        <f t="shared" si="94"/>
        <v>0</v>
      </c>
      <c r="W293" s="722">
        <f t="shared" si="95"/>
        <v>0</v>
      </c>
      <c r="X293" s="442"/>
      <c r="Y293" s="442"/>
      <c r="Z293" s="442"/>
      <c r="AA293" s="442"/>
      <c r="AB293" s="442"/>
      <c r="AC293" s="442"/>
      <c r="AD293" s="442"/>
      <c r="AE293" s="442"/>
      <c r="AF293" s="442"/>
      <c r="AG293" s="442"/>
      <c r="AH293" s="442"/>
      <c r="AI293" s="442"/>
      <c r="AJ293" s="442"/>
      <c r="AK293" s="442"/>
      <c r="AL293" s="442"/>
      <c r="AM293" s="442"/>
      <c r="AN293" s="442"/>
      <c r="AO293" s="442"/>
      <c r="AP293" s="442"/>
      <c r="AQ293" s="442"/>
      <c r="AR293" s="442"/>
      <c r="AS293" s="442"/>
      <c r="AT293" s="442"/>
      <c r="AU293" s="442"/>
      <c r="AV293" s="442"/>
      <c r="AW293" s="442"/>
      <c r="AX293" s="442"/>
      <c r="AY293" s="442"/>
      <c r="AZ293" s="442"/>
    </row>
    <row r="294" spans="2:52" ht="20.100000000000001" hidden="1" customHeight="1" outlineLevel="1">
      <c r="B294" s="434"/>
      <c r="C294" s="1002"/>
      <c r="D294" s="1003"/>
      <c r="E294" s="1003"/>
      <c r="F294" s="1004"/>
      <c r="G294" s="1005"/>
      <c r="H294" s="1006"/>
      <c r="I294" s="1006"/>
      <c r="J294" s="1006"/>
      <c r="K294" s="1007"/>
      <c r="L294" s="715"/>
      <c r="M294" s="715"/>
      <c r="N294" s="715"/>
      <c r="O294" s="715"/>
      <c r="P294" s="715"/>
      <c r="Q294" s="715"/>
      <c r="R294" s="715"/>
      <c r="S294" s="716"/>
      <c r="T294" s="717"/>
      <c r="U294" s="720">
        <f t="shared" si="93"/>
        <v>0</v>
      </c>
      <c r="V294" s="721">
        <f t="shared" si="94"/>
        <v>0</v>
      </c>
      <c r="W294" s="722">
        <f t="shared" si="95"/>
        <v>0</v>
      </c>
      <c r="X294" s="442"/>
      <c r="Y294" s="442"/>
      <c r="Z294" s="442"/>
      <c r="AA294" s="442"/>
      <c r="AB294" s="442"/>
      <c r="AC294" s="442"/>
      <c r="AD294" s="442"/>
      <c r="AE294" s="442"/>
      <c r="AF294" s="442"/>
      <c r="AG294" s="442"/>
      <c r="AH294" s="442"/>
      <c r="AI294" s="442"/>
      <c r="AJ294" s="442"/>
      <c r="AK294" s="442"/>
      <c r="AL294" s="442"/>
      <c r="AM294" s="442"/>
      <c r="AN294" s="442"/>
      <c r="AO294" s="442"/>
      <c r="AP294" s="442"/>
      <c r="AQ294" s="442"/>
      <c r="AR294" s="442"/>
      <c r="AS294" s="442"/>
      <c r="AT294" s="442"/>
      <c r="AU294" s="442"/>
      <c r="AV294" s="442"/>
      <c r="AW294" s="442"/>
      <c r="AX294" s="442"/>
      <c r="AY294" s="442"/>
      <c r="AZ294" s="442"/>
    </row>
    <row r="295" spans="2:52" ht="20.100000000000001" hidden="1" customHeight="1" outlineLevel="1">
      <c r="B295" s="434"/>
      <c r="C295" s="1002"/>
      <c r="D295" s="1003"/>
      <c r="E295" s="1003"/>
      <c r="F295" s="1004"/>
      <c r="G295" s="1005"/>
      <c r="H295" s="1006"/>
      <c r="I295" s="1006"/>
      <c r="J295" s="1006"/>
      <c r="K295" s="1007"/>
      <c r="L295" s="715"/>
      <c r="M295" s="715"/>
      <c r="N295" s="715"/>
      <c r="O295" s="715"/>
      <c r="P295" s="715"/>
      <c r="Q295" s="715"/>
      <c r="R295" s="715"/>
      <c r="S295" s="716"/>
      <c r="T295" s="717"/>
      <c r="U295" s="720">
        <f t="shared" si="93"/>
        <v>0</v>
      </c>
      <c r="V295" s="721">
        <f t="shared" si="94"/>
        <v>0</v>
      </c>
      <c r="W295" s="722">
        <f t="shared" si="95"/>
        <v>0</v>
      </c>
      <c r="X295" s="442"/>
      <c r="Y295" s="442"/>
      <c r="Z295" s="442"/>
      <c r="AA295" s="442"/>
      <c r="AB295" s="442"/>
      <c r="AC295" s="442"/>
      <c r="AD295" s="442"/>
      <c r="AE295" s="442"/>
      <c r="AF295" s="442"/>
      <c r="AG295" s="442"/>
      <c r="AH295" s="442"/>
      <c r="AI295" s="442"/>
      <c r="AJ295" s="442"/>
      <c r="AK295" s="442"/>
      <c r="AL295" s="442"/>
      <c r="AM295" s="442"/>
      <c r="AN295" s="442"/>
      <c r="AO295" s="442"/>
      <c r="AP295" s="442"/>
      <c r="AQ295" s="442"/>
      <c r="AR295" s="442"/>
      <c r="AS295" s="442"/>
      <c r="AT295" s="442"/>
      <c r="AU295" s="442"/>
      <c r="AV295" s="442"/>
      <c r="AW295" s="442"/>
      <c r="AX295" s="442"/>
      <c r="AY295" s="442"/>
      <c r="AZ295" s="442"/>
    </row>
    <row r="296" spans="2:52" ht="20.100000000000001" hidden="1" customHeight="1" outlineLevel="1">
      <c r="B296" s="434"/>
      <c r="C296" s="1002"/>
      <c r="D296" s="1003"/>
      <c r="E296" s="1003"/>
      <c r="F296" s="1004"/>
      <c r="G296" s="1005"/>
      <c r="H296" s="1006"/>
      <c r="I296" s="1006"/>
      <c r="J296" s="1006"/>
      <c r="K296" s="1007"/>
      <c r="L296" s="715"/>
      <c r="M296" s="715"/>
      <c r="N296" s="715"/>
      <c r="O296" s="715"/>
      <c r="P296" s="715"/>
      <c r="Q296" s="715"/>
      <c r="R296" s="715"/>
      <c r="S296" s="716"/>
      <c r="T296" s="717"/>
      <c r="U296" s="720">
        <f t="shared" si="93"/>
        <v>0</v>
      </c>
      <c r="V296" s="721">
        <f t="shared" si="94"/>
        <v>0</v>
      </c>
      <c r="W296" s="722">
        <f t="shared" si="95"/>
        <v>0</v>
      </c>
      <c r="X296" s="442"/>
      <c r="Y296" s="442"/>
      <c r="Z296" s="442"/>
      <c r="AA296" s="442"/>
      <c r="AB296" s="442"/>
      <c r="AC296" s="442"/>
      <c r="AD296" s="442"/>
      <c r="AE296" s="442"/>
      <c r="AF296" s="442"/>
      <c r="AG296" s="442"/>
      <c r="AH296" s="442"/>
      <c r="AI296" s="442"/>
      <c r="AJ296" s="442"/>
      <c r="AK296" s="442"/>
      <c r="AL296" s="442"/>
      <c r="AM296" s="442"/>
      <c r="AN296" s="442"/>
      <c r="AO296" s="442"/>
      <c r="AP296" s="442"/>
      <c r="AQ296" s="442"/>
      <c r="AR296" s="442"/>
      <c r="AS296" s="442"/>
      <c r="AT296" s="442"/>
      <c r="AU296" s="442"/>
      <c r="AV296" s="442"/>
      <c r="AW296" s="442"/>
      <c r="AX296" s="442"/>
      <c r="AY296" s="442"/>
      <c r="AZ296" s="442"/>
    </row>
    <row r="297" spans="2:52" ht="20.100000000000001" hidden="1" customHeight="1" outlineLevel="1">
      <c r="B297" s="434"/>
      <c r="C297" s="1002"/>
      <c r="D297" s="1003"/>
      <c r="E297" s="1003"/>
      <c r="F297" s="1004"/>
      <c r="G297" s="1005"/>
      <c r="H297" s="1006"/>
      <c r="I297" s="1006"/>
      <c r="J297" s="1006"/>
      <c r="K297" s="1007"/>
      <c r="L297" s="715"/>
      <c r="M297" s="715"/>
      <c r="N297" s="715"/>
      <c r="O297" s="715"/>
      <c r="P297" s="715"/>
      <c r="Q297" s="715"/>
      <c r="R297" s="715"/>
      <c r="S297" s="716"/>
      <c r="T297" s="717"/>
      <c r="U297" s="720">
        <f t="shared" si="93"/>
        <v>0</v>
      </c>
      <c r="V297" s="721">
        <f t="shared" si="94"/>
        <v>0</v>
      </c>
      <c r="W297" s="722">
        <f t="shared" si="95"/>
        <v>0</v>
      </c>
      <c r="X297" s="442"/>
      <c r="Y297" s="442"/>
      <c r="Z297" s="442"/>
      <c r="AA297" s="442"/>
      <c r="AB297" s="442"/>
      <c r="AC297" s="442"/>
      <c r="AD297" s="442"/>
      <c r="AE297" s="442"/>
      <c r="AF297" s="442"/>
      <c r="AG297" s="442"/>
      <c r="AH297" s="442"/>
      <c r="AI297" s="442"/>
      <c r="AJ297" s="442"/>
      <c r="AK297" s="442"/>
      <c r="AL297" s="442"/>
      <c r="AM297" s="442"/>
      <c r="AN297" s="442"/>
      <c r="AO297" s="442"/>
      <c r="AP297" s="442"/>
      <c r="AQ297" s="442"/>
      <c r="AR297" s="442"/>
      <c r="AS297" s="442"/>
      <c r="AT297" s="442"/>
      <c r="AU297" s="442"/>
      <c r="AV297" s="442"/>
      <c r="AW297" s="442"/>
      <c r="AX297" s="442"/>
      <c r="AY297" s="442"/>
      <c r="AZ297" s="442"/>
    </row>
    <row r="298" spans="2:52" ht="20.100000000000001" hidden="1" customHeight="1" outlineLevel="1">
      <c r="B298" s="434"/>
      <c r="C298" s="1002"/>
      <c r="D298" s="1003"/>
      <c r="E298" s="1003"/>
      <c r="F298" s="1004"/>
      <c r="G298" s="1005"/>
      <c r="H298" s="1006"/>
      <c r="I298" s="1006"/>
      <c r="J298" s="1006"/>
      <c r="K298" s="1007"/>
      <c r="L298" s="715"/>
      <c r="M298" s="715"/>
      <c r="N298" s="715"/>
      <c r="O298" s="715"/>
      <c r="P298" s="715"/>
      <c r="Q298" s="715"/>
      <c r="R298" s="715"/>
      <c r="S298" s="716"/>
      <c r="T298" s="717"/>
      <c r="U298" s="720">
        <f t="shared" si="93"/>
        <v>0</v>
      </c>
      <c r="V298" s="721">
        <f t="shared" si="94"/>
        <v>0</v>
      </c>
      <c r="W298" s="722">
        <f t="shared" si="95"/>
        <v>0</v>
      </c>
      <c r="X298" s="442"/>
      <c r="Y298" s="442"/>
      <c r="Z298" s="442"/>
      <c r="AA298" s="442"/>
      <c r="AB298" s="442"/>
      <c r="AC298" s="442"/>
      <c r="AD298" s="442"/>
      <c r="AE298" s="442"/>
      <c r="AF298" s="442"/>
      <c r="AG298" s="442"/>
      <c r="AH298" s="442"/>
      <c r="AI298" s="442"/>
      <c r="AJ298" s="442"/>
      <c r="AK298" s="442"/>
      <c r="AL298" s="442"/>
      <c r="AM298" s="442"/>
      <c r="AN298" s="442"/>
      <c r="AO298" s="442"/>
      <c r="AP298" s="442"/>
      <c r="AQ298" s="442"/>
      <c r="AR298" s="442"/>
      <c r="AS298" s="442"/>
      <c r="AT298" s="442"/>
      <c r="AU298" s="442"/>
      <c r="AV298" s="442"/>
      <c r="AW298" s="442"/>
      <c r="AX298" s="442"/>
      <c r="AY298" s="442"/>
      <c r="AZ298" s="442"/>
    </row>
    <row r="299" spans="2:52" ht="20.100000000000001" hidden="1" customHeight="1" outlineLevel="1">
      <c r="B299" s="434"/>
      <c r="C299" s="1002"/>
      <c r="D299" s="1003"/>
      <c r="E299" s="1003"/>
      <c r="F299" s="1004"/>
      <c r="G299" s="1005"/>
      <c r="H299" s="1006"/>
      <c r="I299" s="1006"/>
      <c r="J299" s="1006"/>
      <c r="K299" s="1007"/>
      <c r="L299" s="715"/>
      <c r="M299" s="715"/>
      <c r="N299" s="715"/>
      <c r="O299" s="715"/>
      <c r="P299" s="715"/>
      <c r="Q299" s="715"/>
      <c r="R299" s="715"/>
      <c r="S299" s="716"/>
      <c r="T299" s="717"/>
      <c r="U299" s="720">
        <f t="shared" si="93"/>
        <v>0</v>
      </c>
      <c r="V299" s="721">
        <f t="shared" si="94"/>
        <v>0</v>
      </c>
      <c r="W299" s="722">
        <f t="shared" si="95"/>
        <v>0</v>
      </c>
      <c r="X299" s="442"/>
      <c r="Y299" s="442"/>
      <c r="Z299" s="442"/>
      <c r="AA299" s="442"/>
      <c r="AB299" s="442"/>
      <c r="AC299" s="442"/>
      <c r="AD299" s="442"/>
      <c r="AE299" s="442"/>
      <c r="AF299" s="442"/>
      <c r="AG299" s="442"/>
      <c r="AH299" s="442"/>
      <c r="AI299" s="442"/>
      <c r="AJ299" s="442"/>
      <c r="AK299" s="442"/>
      <c r="AL299" s="442"/>
      <c r="AM299" s="442"/>
      <c r="AN299" s="442"/>
      <c r="AO299" s="442"/>
      <c r="AP299" s="442"/>
      <c r="AQ299" s="442"/>
      <c r="AR299" s="442"/>
      <c r="AS299" s="442"/>
      <c r="AT299" s="442"/>
      <c r="AU299" s="442"/>
      <c r="AV299" s="442"/>
      <c r="AW299" s="442"/>
      <c r="AX299" s="442"/>
      <c r="AY299" s="442"/>
      <c r="AZ299" s="442"/>
    </row>
    <row r="300" spans="2:52" s="19" customFormat="1" ht="9.9499999999999993" hidden="1" customHeight="1" outlineLevel="1">
      <c r="B300" s="435"/>
      <c r="C300" s="437"/>
      <c r="D300" s="437"/>
      <c r="E300" s="437"/>
      <c r="F300" s="437"/>
      <c r="G300" s="666"/>
      <c r="H300" s="666"/>
      <c r="I300" s="666"/>
      <c r="J300" s="666"/>
      <c r="K300" s="666"/>
      <c r="L300" s="438"/>
      <c r="M300" s="438"/>
      <c r="N300" s="438"/>
      <c r="O300" s="438"/>
      <c r="P300" s="438"/>
      <c r="Q300" s="438"/>
      <c r="R300" s="438"/>
      <c r="S300" s="438"/>
      <c r="T300" s="439"/>
      <c r="U300" s="432"/>
      <c r="V300" s="432"/>
      <c r="W300" s="667"/>
      <c r="X300" s="668"/>
      <c r="Y300" s="668"/>
      <c r="Z300" s="668"/>
      <c r="AA300" s="668"/>
      <c r="AB300" s="668"/>
      <c r="AC300" s="668"/>
      <c r="AD300" s="668"/>
      <c r="AE300" s="668"/>
      <c r="AF300" s="668"/>
      <c r="AG300" s="668"/>
      <c r="AH300" s="668"/>
      <c r="AI300" s="668"/>
      <c r="AJ300" s="668"/>
      <c r="AK300" s="668"/>
      <c r="AL300" s="668"/>
      <c r="AM300" s="668"/>
      <c r="AN300" s="668"/>
      <c r="AO300" s="668"/>
      <c r="AP300" s="668"/>
      <c r="AQ300" s="668"/>
      <c r="AR300" s="668"/>
      <c r="AS300" s="668"/>
      <c r="AT300" s="668"/>
      <c r="AU300" s="668"/>
      <c r="AV300" s="668"/>
      <c r="AW300" s="668"/>
      <c r="AX300" s="668"/>
      <c r="AY300" s="668"/>
      <c r="AZ300" s="668"/>
    </row>
    <row r="301" spans="2:52" ht="20.100000000000001" customHeight="1" collapsed="1">
      <c r="B301" s="32">
        <f>B289+1</f>
        <v>25</v>
      </c>
      <c r="C301" s="1013"/>
      <c r="D301" s="1014"/>
      <c r="E301" s="1014"/>
      <c r="F301" s="1015"/>
      <c r="G301" s="1016"/>
      <c r="H301" s="1017"/>
      <c r="I301" s="1017"/>
      <c r="J301" s="1017"/>
      <c r="K301" s="1018"/>
      <c r="L301" s="701">
        <f t="shared" ref="L301:R301" si="96">SUM(L302:L311)</f>
        <v>0</v>
      </c>
      <c r="M301" s="702">
        <f t="shared" si="96"/>
        <v>0</v>
      </c>
      <c r="N301" s="703">
        <f t="shared" si="96"/>
        <v>0</v>
      </c>
      <c r="O301" s="703">
        <f t="shared" si="96"/>
        <v>0</v>
      </c>
      <c r="P301" s="702">
        <f t="shared" si="96"/>
        <v>0</v>
      </c>
      <c r="Q301" s="704">
        <f t="shared" si="96"/>
        <v>0</v>
      </c>
      <c r="R301" s="701">
        <f t="shared" si="96"/>
        <v>0</v>
      </c>
      <c r="S301" s="705">
        <v>1</v>
      </c>
      <c r="T301" s="706">
        <f>(S302*T302)+(S303*T303)+(S304*T304)+(S305*T305)+(S306*T306)+(S307*T307)+(S308*T308)+(S309*T309)+(S310*T310)+(S311*T311)</f>
        <v>0</v>
      </c>
      <c r="U301" s="665">
        <f t="shared" ref="U301:U311" si="97">S301*T301*(1+MGKZ)*(1+Gewinn)*(1+Sicherheit)</f>
        <v>0</v>
      </c>
      <c r="V301" s="643">
        <f t="shared" ref="V301:V311" si="98">R301*Fertigung</f>
        <v>0</v>
      </c>
      <c r="W301" s="50">
        <f t="shared" ref="W301:W311" si="99">L301*$E$6+M301*$M$6+N301*$M$7+O301*$M$8+P301*$E$7+Q301*$M$9+U301+V301</f>
        <v>0</v>
      </c>
      <c r="X301" s="442"/>
      <c r="Y301" s="442"/>
      <c r="Z301" s="442"/>
      <c r="AA301" s="442"/>
      <c r="AB301" s="442"/>
      <c r="AC301" s="442"/>
      <c r="AD301" s="442"/>
      <c r="AE301" s="442"/>
      <c r="AF301" s="442"/>
      <c r="AG301" s="442"/>
      <c r="AH301" s="442"/>
      <c r="AI301" s="442"/>
      <c r="AJ301" s="442"/>
      <c r="AK301" s="442"/>
      <c r="AL301" s="442"/>
      <c r="AM301" s="442"/>
      <c r="AN301" s="442"/>
      <c r="AO301" s="442"/>
      <c r="AP301" s="442"/>
      <c r="AQ301" s="442"/>
      <c r="AR301" s="442"/>
      <c r="AS301" s="442"/>
      <c r="AT301" s="442"/>
      <c r="AU301" s="442"/>
      <c r="AV301" s="442"/>
      <c r="AW301" s="442"/>
      <c r="AX301" s="442"/>
      <c r="AY301" s="442"/>
      <c r="AZ301" s="442"/>
    </row>
    <row r="302" spans="2:52" ht="20.100000000000001" hidden="1" customHeight="1" outlineLevel="1">
      <c r="B302" s="433"/>
      <c r="C302" s="1002"/>
      <c r="D302" s="1003"/>
      <c r="E302" s="1003"/>
      <c r="F302" s="1004"/>
      <c r="G302" s="1005"/>
      <c r="H302" s="1006"/>
      <c r="I302" s="1006"/>
      <c r="J302" s="1006"/>
      <c r="K302" s="1007"/>
      <c r="L302" s="715"/>
      <c r="M302" s="715"/>
      <c r="N302" s="715"/>
      <c r="O302" s="715"/>
      <c r="P302" s="715"/>
      <c r="Q302" s="715"/>
      <c r="R302" s="715"/>
      <c r="S302" s="716"/>
      <c r="T302" s="717"/>
      <c r="U302" s="720">
        <f t="shared" si="97"/>
        <v>0</v>
      </c>
      <c r="V302" s="721">
        <f t="shared" si="98"/>
        <v>0</v>
      </c>
      <c r="W302" s="722">
        <f t="shared" si="99"/>
        <v>0</v>
      </c>
      <c r="X302" s="442"/>
      <c r="Y302" s="442"/>
      <c r="Z302" s="442"/>
      <c r="AA302" s="442"/>
      <c r="AB302" s="442"/>
      <c r="AC302" s="442"/>
      <c r="AD302" s="442"/>
      <c r="AE302" s="442"/>
      <c r="AF302" s="442"/>
      <c r="AG302" s="442"/>
      <c r="AH302" s="442"/>
      <c r="AI302" s="442"/>
      <c r="AJ302" s="442"/>
      <c r="AK302" s="442"/>
      <c r="AL302" s="442"/>
      <c r="AM302" s="442"/>
      <c r="AN302" s="442"/>
      <c r="AO302" s="442"/>
      <c r="AP302" s="442"/>
      <c r="AQ302" s="442"/>
      <c r="AR302" s="442"/>
      <c r="AS302" s="442"/>
      <c r="AT302" s="442"/>
      <c r="AU302" s="442"/>
      <c r="AV302" s="442"/>
      <c r="AW302" s="442"/>
      <c r="AX302" s="442"/>
      <c r="AY302" s="442"/>
      <c r="AZ302" s="442"/>
    </row>
    <row r="303" spans="2:52" ht="20.100000000000001" hidden="1" customHeight="1" outlineLevel="1">
      <c r="B303" s="434"/>
      <c r="C303" s="1002"/>
      <c r="D303" s="1003"/>
      <c r="E303" s="1003"/>
      <c r="F303" s="1004"/>
      <c r="G303" s="1005"/>
      <c r="H303" s="1006"/>
      <c r="I303" s="1006"/>
      <c r="J303" s="1006"/>
      <c r="K303" s="1007"/>
      <c r="L303" s="715"/>
      <c r="M303" s="715"/>
      <c r="N303" s="715"/>
      <c r="O303" s="715"/>
      <c r="P303" s="715"/>
      <c r="Q303" s="715"/>
      <c r="R303" s="715"/>
      <c r="S303" s="716"/>
      <c r="T303" s="717"/>
      <c r="U303" s="720">
        <f t="shared" si="97"/>
        <v>0</v>
      </c>
      <c r="V303" s="721">
        <f t="shared" si="98"/>
        <v>0</v>
      </c>
      <c r="W303" s="722">
        <f t="shared" si="99"/>
        <v>0</v>
      </c>
      <c r="X303" s="442"/>
      <c r="Y303" s="442"/>
      <c r="Z303" s="442"/>
      <c r="AA303" s="442"/>
      <c r="AB303" s="442"/>
      <c r="AC303" s="442"/>
      <c r="AD303" s="442"/>
      <c r="AE303" s="442"/>
      <c r="AF303" s="442"/>
      <c r="AG303" s="442"/>
      <c r="AH303" s="442"/>
      <c r="AI303" s="442"/>
      <c r="AJ303" s="442"/>
      <c r="AK303" s="442"/>
      <c r="AL303" s="442"/>
      <c r="AM303" s="442"/>
      <c r="AN303" s="442"/>
      <c r="AO303" s="442"/>
      <c r="AP303" s="442"/>
      <c r="AQ303" s="442"/>
      <c r="AR303" s="442"/>
      <c r="AS303" s="442"/>
      <c r="AT303" s="442"/>
      <c r="AU303" s="442"/>
      <c r="AV303" s="442"/>
      <c r="AW303" s="442"/>
      <c r="AX303" s="442"/>
      <c r="AY303" s="442"/>
      <c r="AZ303" s="442"/>
    </row>
    <row r="304" spans="2:52" ht="20.100000000000001" hidden="1" customHeight="1" outlineLevel="1">
      <c r="B304" s="434"/>
      <c r="C304" s="1002"/>
      <c r="D304" s="1003"/>
      <c r="E304" s="1003"/>
      <c r="F304" s="1004"/>
      <c r="G304" s="1005"/>
      <c r="H304" s="1006"/>
      <c r="I304" s="1006"/>
      <c r="J304" s="1006"/>
      <c r="K304" s="1007"/>
      <c r="L304" s="715"/>
      <c r="M304" s="715"/>
      <c r="N304" s="715"/>
      <c r="O304" s="715"/>
      <c r="P304" s="715"/>
      <c r="Q304" s="715"/>
      <c r="R304" s="715"/>
      <c r="S304" s="716"/>
      <c r="T304" s="717"/>
      <c r="U304" s="720">
        <f t="shared" si="97"/>
        <v>0</v>
      </c>
      <c r="V304" s="721">
        <f t="shared" si="98"/>
        <v>0</v>
      </c>
      <c r="W304" s="722">
        <f t="shared" si="99"/>
        <v>0</v>
      </c>
      <c r="X304" s="442"/>
      <c r="Y304" s="442"/>
      <c r="Z304" s="442"/>
      <c r="AA304" s="442"/>
      <c r="AB304" s="442"/>
      <c r="AC304" s="442"/>
      <c r="AD304" s="442"/>
      <c r="AE304" s="442"/>
      <c r="AF304" s="442"/>
      <c r="AG304" s="442"/>
      <c r="AH304" s="442"/>
      <c r="AI304" s="442"/>
      <c r="AJ304" s="442"/>
      <c r="AK304" s="442"/>
      <c r="AL304" s="442"/>
      <c r="AM304" s="442"/>
      <c r="AN304" s="442"/>
      <c r="AO304" s="442"/>
      <c r="AP304" s="442"/>
      <c r="AQ304" s="442"/>
      <c r="AR304" s="442"/>
      <c r="AS304" s="442"/>
      <c r="AT304" s="442"/>
      <c r="AU304" s="442"/>
      <c r="AV304" s="442"/>
      <c r="AW304" s="442"/>
      <c r="AX304" s="442"/>
      <c r="AY304" s="442"/>
      <c r="AZ304" s="442"/>
    </row>
    <row r="305" spans="2:52" ht="20.100000000000001" hidden="1" customHeight="1" outlineLevel="1">
      <c r="B305" s="434"/>
      <c r="C305" s="1002"/>
      <c r="D305" s="1003"/>
      <c r="E305" s="1003"/>
      <c r="F305" s="1004"/>
      <c r="G305" s="1005"/>
      <c r="H305" s="1006"/>
      <c r="I305" s="1006"/>
      <c r="J305" s="1006"/>
      <c r="K305" s="1007"/>
      <c r="L305" s="715"/>
      <c r="M305" s="715"/>
      <c r="N305" s="715"/>
      <c r="O305" s="715"/>
      <c r="P305" s="715"/>
      <c r="Q305" s="715"/>
      <c r="R305" s="715"/>
      <c r="S305" s="716"/>
      <c r="T305" s="717"/>
      <c r="U305" s="720">
        <f t="shared" si="97"/>
        <v>0</v>
      </c>
      <c r="V305" s="721">
        <f t="shared" si="98"/>
        <v>0</v>
      </c>
      <c r="W305" s="722">
        <f t="shared" si="99"/>
        <v>0</v>
      </c>
      <c r="X305" s="442"/>
      <c r="Y305" s="442"/>
      <c r="Z305" s="442"/>
      <c r="AA305" s="442"/>
      <c r="AB305" s="442"/>
      <c r="AC305" s="442"/>
      <c r="AD305" s="442"/>
      <c r="AE305" s="442"/>
      <c r="AF305" s="442"/>
      <c r="AG305" s="442"/>
      <c r="AH305" s="442"/>
      <c r="AI305" s="442"/>
      <c r="AJ305" s="442"/>
      <c r="AK305" s="442"/>
      <c r="AL305" s="442"/>
      <c r="AM305" s="442"/>
      <c r="AN305" s="442"/>
      <c r="AO305" s="442"/>
      <c r="AP305" s="442"/>
      <c r="AQ305" s="442"/>
      <c r="AR305" s="442"/>
      <c r="AS305" s="442"/>
      <c r="AT305" s="442"/>
      <c r="AU305" s="442"/>
      <c r="AV305" s="442"/>
      <c r="AW305" s="442"/>
      <c r="AX305" s="442"/>
      <c r="AY305" s="442"/>
      <c r="AZ305" s="442"/>
    </row>
    <row r="306" spans="2:52" ht="20.100000000000001" hidden="1" customHeight="1" outlineLevel="1">
      <c r="B306" s="434"/>
      <c r="C306" s="1002"/>
      <c r="D306" s="1003"/>
      <c r="E306" s="1003"/>
      <c r="F306" s="1004"/>
      <c r="G306" s="1005"/>
      <c r="H306" s="1006"/>
      <c r="I306" s="1006"/>
      <c r="J306" s="1006"/>
      <c r="K306" s="1007"/>
      <c r="L306" s="715"/>
      <c r="M306" s="715"/>
      <c r="N306" s="715"/>
      <c r="O306" s="715"/>
      <c r="P306" s="715"/>
      <c r="Q306" s="715"/>
      <c r="R306" s="715"/>
      <c r="S306" s="716"/>
      <c r="T306" s="717"/>
      <c r="U306" s="720">
        <f t="shared" si="97"/>
        <v>0</v>
      </c>
      <c r="V306" s="721">
        <f t="shared" si="98"/>
        <v>0</v>
      </c>
      <c r="W306" s="722">
        <f t="shared" si="99"/>
        <v>0</v>
      </c>
      <c r="X306" s="442"/>
      <c r="Y306" s="442"/>
      <c r="Z306" s="442"/>
      <c r="AA306" s="442"/>
      <c r="AB306" s="442"/>
      <c r="AC306" s="442"/>
      <c r="AD306" s="442"/>
      <c r="AE306" s="442"/>
      <c r="AF306" s="442"/>
      <c r="AG306" s="442"/>
      <c r="AH306" s="442"/>
      <c r="AI306" s="442"/>
      <c r="AJ306" s="442"/>
      <c r="AK306" s="442"/>
      <c r="AL306" s="442"/>
      <c r="AM306" s="442"/>
      <c r="AN306" s="442"/>
      <c r="AO306" s="442"/>
      <c r="AP306" s="442"/>
      <c r="AQ306" s="442"/>
      <c r="AR306" s="442"/>
      <c r="AS306" s="442"/>
      <c r="AT306" s="442"/>
      <c r="AU306" s="442"/>
      <c r="AV306" s="442"/>
      <c r="AW306" s="442"/>
      <c r="AX306" s="442"/>
      <c r="AY306" s="442"/>
      <c r="AZ306" s="442"/>
    </row>
    <row r="307" spans="2:52" ht="20.100000000000001" hidden="1" customHeight="1" outlineLevel="1">
      <c r="B307" s="434"/>
      <c r="C307" s="1002"/>
      <c r="D307" s="1003"/>
      <c r="E307" s="1003"/>
      <c r="F307" s="1004"/>
      <c r="G307" s="1005"/>
      <c r="H307" s="1006"/>
      <c r="I307" s="1006"/>
      <c r="J307" s="1006"/>
      <c r="K307" s="1007"/>
      <c r="L307" s="715"/>
      <c r="M307" s="715"/>
      <c r="N307" s="715"/>
      <c r="O307" s="715"/>
      <c r="P307" s="715"/>
      <c r="Q307" s="715"/>
      <c r="R307" s="715"/>
      <c r="S307" s="716"/>
      <c r="T307" s="717"/>
      <c r="U307" s="720">
        <f t="shared" si="97"/>
        <v>0</v>
      </c>
      <c r="V307" s="721">
        <f t="shared" si="98"/>
        <v>0</v>
      </c>
      <c r="W307" s="722">
        <f t="shared" si="99"/>
        <v>0</v>
      </c>
      <c r="X307" s="442"/>
      <c r="Y307" s="442"/>
      <c r="Z307" s="442"/>
      <c r="AA307" s="442"/>
      <c r="AB307" s="442"/>
      <c r="AC307" s="442"/>
      <c r="AD307" s="442"/>
      <c r="AE307" s="442"/>
      <c r="AF307" s="442"/>
      <c r="AG307" s="442"/>
      <c r="AH307" s="442"/>
      <c r="AI307" s="442"/>
      <c r="AJ307" s="442"/>
      <c r="AK307" s="442"/>
      <c r="AL307" s="442"/>
      <c r="AM307" s="442"/>
      <c r="AN307" s="442"/>
      <c r="AO307" s="442"/>
      <c r="AP307" s="442"/>
      <c r="AQ307" s="442"/>
      <c r="AR307" s="442"/>
      <c r="AS307" s="442"/>
      <c r="AT307" s="442"/>
      <c r="AU307" s="442"/>
      <c r="AV307" s="442"/>
      <c r="AW307" s="442"/>
      <c r="AX307" s="442"/>
      <c r="AY307" s="442"/>
      <c r="AZ307" s="442"/>
    </row>
    <row r="308" spans="2:52" ht="20.100000000000001" hidden="1" customHeight="1" outlineLevel="1">
      <c r="B308" s="434"/>
      <c r="C308" s="1002"/>
      <c r="D308" s="1003"/>
      <c r="E308" s="1003"/>
      <c r="F308" s="1004"/>
      <c r="G308" s="1005"/>
      <c r="H308" s="1006"/>
      <c r="I308" s="1006"/>
      <c r="J308" s="1006"/>
      <c r="K308" s="1007"/>
      <c r="L308" s="715"/>
      <c r="M308" s="715"/>
      <c r="N308" s="715"/>
      <c r="O308" s="715"/>
      <c r="P308" s="715"/>
      <c r="Q308" s="715"/>
      <c r="R308" s="715"/>
      <c r="S308" s="716"/>
      <c r="T308" s="717"/>
      <c r="U308" s="720">
        <f t="shared" si="97"/>
        <v>0</v>
      </c>
      <c r="V308" s="721">
        <f t="shared" si="98"/>
        <v>0</v>
      </c>
      <c r="W308" s="722">
        <f t="shared" si="99"/>
        <v>0</v>
      </c>
      <c r="X308" s="442"/>
      <c r="Y308" s="442"/>
      <c r="Z308" s="442"/>
      <c r="AA308" s="442"/>
      <c r="AB308" s="442"/>
      <c r="AC308" s="442"/>
      <c r="AD308" s="442"/>
      <c r="AE308" s="442"/>
      <c r="AF308" s="442"/>
      <c r="AG308" s="442"/>
      <c r="AH308" s="442"/>
      <c r="AI308" s="442"/>
      <c r="AJ308" s="442"/>
      <c r="AK308" s="442"/>
      <c r="AL308" s="442"/>
      <c r="AM308" s="442"/>
      <c r="AN308" s="442"/>
      <c r="AO308" s="442"/>
      <c r="AP308" s="442"/>
      <c r="AQ308" s="442"/>
      <c r="AR308" s="442"/>
      <c r="AS308" s="442"/>
      <c r="AT308" s="442"/>
      <c r="AU308" s="442"/>
      <c r="AV308" s="442"/>
      <c r="AW308" s="442"/>
      <c r="AX308" s="442"/>
      <c r="AY308" s="442"/>
      <c r="AZ308" s="442"/>
    </row>
    <row r="309" spans="2:52" ht="20.100000000000001" hidden="1" customHeight="1" outlineLevel="1">
      <c r="B309" s="434"/>
      <c r="C309" s="1002"/>
      <c r="D309" s="1003"/>
      <c r="E309" s="1003"/>
      <c r="F309" s="1004"/>
      <c r="G309" s="1005"/>
      <c r="H309" s="1006"/>
      <c r="I309" s="1006"/>
      <c r="J309" s="1006"/>
      <c r="K309" s="1007"/>
      <c r="L309" s="715"/>
      <c r="M309" s="715"/>
      <c r="N309" s="715"/>
      <c r="O309" s="715"/>
      <c r="P309" s="715"/>
      <c r="Q309" s="715"/>
      <c r="R309" s="715"/>
      <c r="S309" s="716"/>
      <c r="T309" s="717"/>
      <c r="U309" s="720">
        <f t="shared" si="97"/>
        <v>0</v>
      </c>
      <c r="V309" s="721">
        <f t="shared" si="98"/>
        <v>0</v>
      </c>
      <c r="W309" s="722">
        <f t="shared" si="99"/>
        <v>0</v>
      </c>
      <c r="X309" s="442"/>
      <c r="Y309" s="442"/>
      <c r="Z309" s="442"/>
      <c r="AA309" s="442"/>
      <c r="AB309" s="442"/>
      <c r="AC309" s="442"/>
      <c r="AD309" s="442"/>
      <c r="AE309" s="442"/>
      <c r="AF309" s="442"/>
      <c r="AG309" s="442"/>
      <c r="AH309" s="442"/>
      <c r="AI309" s="442"/>
      <c r="AJ309" s="442"/>
      <c r="AK309" s="442"/>
      <c r="AL309" s="442"/>
      <c r="AM309" s="442"/>
      <c r="AN309" s="442"/>
      <c r="AO309" s="442"/>
      <c r="AP309" s="442"/>
      <c r="AQ309" s="442"/>
      <c r="AR309" s="442"/>
      <c r="AS309" s="442"/>
      <c r="AT309" s="442"/>
      <c r="AU309" s="442"/>
      <c r="AV309" s="442"/>
      <c r="AW309" s="442"/>
      <c r="AX309" s="442"/>
      <c r="AY309" s="442"/>
      <c r="AZ309" s="442"/>
    </row>
    <row r="310" spans="2:52" ht="20.100000000000001" hidden="1" customHeight="1" outlineLevel="1">
      <c r="B310" s="434"/>
      <c r="C310" s="1002"/>
      <c r="D310" s="1003"/>
      <c r="E310" s="1003"/>
      <c r="F310" s="1004"/>
      <c r="G310" s="1005"/>
      <c r="H310" s="1006"/>
      <c r="I310" s="1006"/>
      <c r="J310" s="1006"/>
      <c r="K310" s="1007"/>
      <c r="L310" s="715"/>
      <c r="M310" s="715"/>
      <c r="N310" s="715"/>
      <c r="O310" s="715"/>
      <c r="P310" s="715"/>
      <c r="Q310" s="715"/>
      <c r="R310" s="715"/>
      <c r="S310" s="716"/>
      <c r="T310" s="717"/>
      <c r="U310" s="720">
        <f t="shared" si="97"/>
        <v>0</v>
      </c>
      <c r="V310" s="721">
        <f t="shared" si="98"/>
        <v>0</v>
      </c>
      <c r="W310" s="722">
        <f t="shared" si="99"/>
        <v>0</v>
      </c>
      <c r="X310" s="442"/>
      <c r="Y310" s="442"/>
      <c r="Z310" s="442"/>
      <c r="AA310" s="442"/>
      <c r="AB310" s="442"/>
      <c r="AC310" s="442"/>
      <c r="AD310" s="442"/>
      <c r="AE310" s="442"/>
      <c r="AF310" s="442"/>
      <c r="AG310" s="442"/>
      <c r="AH310" s="442"/>
      <c r="AI310" s="442"/>
      <c r="AJ310" s="442"/>
      <c r="AK310" s="442"/>
      <c r="AL310" s="442"/>
      <c r="AM310" s="442"/>
      <c r="AN310" s="442"/>
      <c r="AO310" s="442"/>
      <c r="AP310" s="442"/>
      <c r="AQ310" s="442"/>
      <c r="AR310" s="442"/>
      <c r="AS310" s="442"/>
      <c r="AT310" s="442"/>
      <c r="AU310" s="442"/>
      <c r="AV310" s="442"/>
      <c r="AW310" s="442"/>
      <c r="AX310" s="442"/>
      <c r="AY310" s="442"/>
      <c r="AZ310" s="442"/>
    </row>
    <row r="311" spans="2:52" ht="20.100000000000001" hidden="1" customHeight="1" outlineLevel="1">
      <c r="B311" s="434"/>
      <c r="C311" s="1002"/>
      <c r="D311" s="1003"/>
      <c r="E311" s="1003"/>
      <c r="F311" s="1004"/>
      <c r="G311" s="1005"/>
      <c r="H311" s="1006"/>
      <c r="I311" s="1006"/>
      <c r="J311" s="1006"/>
      <c r="K311" s="1007"/>
      <c r="L311" s="715"/>
      <c r="M311" s="715"/>
      <c r="N311" s="715"/>
      <c r="O311" s="715"/>
      <c r="P311" s="715"/>
      <c r="Q311" s="715"/>
      <c r="R311" s="715"/>
      <c r="S311" s="716"/>
      <c r="T311" s="717"/>
      <c r="U311" s="720">
        <f t="shared" si="97"/>
        <v>0</v>
      </c>
      <c r="V311" s="721">
        <f t="shared" si="98"/>
        <v>0</v>
      </c>
      <c r="W311" s="722">
        <f t="shared" si="99"/>
        <v>0</v>
      </c>
      <c r="X311" s="442"/>
      <c r="Y311" s="442"/>
      <c r="Z311" s="442"/>
      <c r="AA311" s="442"/>
      <c r="AB311" s="442"/>
      <c r="AC311" s="442"/>
      <c r="AD311" s="442"/>
      <c r="AE311" s="442"/>
      <c r="AF311" s="442"/>
      <c r="AG311" s="442"/>
      <c r="AH311" s="442"/>
      <c r="AI311" s="442"/>
      <c r="AJ311" s="442"/>
      <c r="AK311" s="442"/>
      <c r="AL311" s="442"/>
      <c r="AM311" s="442"/>
      <c r="AN311" s="442"/>
      <c r="AO311" s="442"/>
      <c r="AP311" s="442"/>
      <c r="AQ311" s="442"/>
      <c r="AR311" s="442"/>
      <c r="AS311" s="442"/>
      <c r="AT311" s="442"/>
      <c r="AU311" s="442"/>
      <c r="AV311" s="442"/>
      <c r="AW311" s="442"/>
      <c r="AX311" s="442"/>
      <c r="AY311" s="442"/>
      <c r="AZ311" s="442"/>
    </row>
    <row r="312" spans="2:52" s="19" customFormat="1" ht="9.9499999999999993" hidden="1" customHeight="1" outlineLevel="1">
      <c r="B312" s="435"/>
      <c r="C312" s="437"/>
      <c r="D312" s="437"/>
      <c r="E312" s="437"/>
      <c r="F312" s="437"/>
      <c r="G312" s="666"/>
      <c r="H312" s="666"/>
      <c r="I312" s="666"/>
      <c r="J312" s="666"/>
      <c r="K312" s="666"/>
      <c r="L312" s="438"/>
      <c r="M312" s="438"/>
      <c r="N312" s="438"/>
      <c r="O312" s="438"/>
      <c r="P312" s="438"/>
      <c r="Q312" s="438"/>
      <c r="R312" s="438"/>
      <c r="S312" s="438"/>
      <c r="T312" s="439"/>
      <c r="U312" s="439"/>
      <c r="V312" s="439"/>
      <c r="W312" s="667"/>
      <c r="X312" s="668"/>
      <c r="Y312" s="668"/>
      <c r="Z312" s="668"/>
      <c r="AA312" s="668"/>
      <c r="AB312" s="668"/>
      <c r="AC312" s="668"/>
      <c r="AD312" s="668"/>
      <c r="AE312" s="668"/>
      <c r="AF312" s="668"/>
      <c r="AG312" s="668"/>
      <c r="AH312" s="668"/>
      <c r="AI312" s="668"/>
      <c r="AJ312" s="668"/>
      <c r="AK312" s="668"/>
      <c r="AL312" s="668"/>
      <c r="AM312" s="668"/>
      <c r="AN312" s="668"/>
      <c r="AO312" s="668"/>
      <c r="AP312" s="668"/>
      <c r="AQ312" s="668"/>
      <c r="AR312" s="668"/>
      <c r="AS312" s="668"/>
      <c r="AT312" s="668"/>
      <c r="AU312" s="668"/>
      <c r="AV312" s="668"/>
      <c r="AW312" s="668"/>
      <c r="AX312" s="668"/>
      <c r="AY312" s="668"/>
      <c r="AZ312" s="668"/>
    </row>
    <row r="313" spans="2:52" ht="20.100000000000001" customHeight="1" collapsed="1">
      <c r="B313" s="32">
        <f>B301+1</f>
        <v>26</v>
      </c>
      <c r="C313" s="1013"/>
      <c r="D313" s="1014"/>
      <c r="E313" s="1014"/>
      <c r="F313" s="1015"/>
      <c r="G313" s="1016"/>
      <c r="H313" s="1017"/>
      <c r="I313" s="1017"/>
      <c r="J313" s="1017"/>
      <c r="K313" s="1018"/>
      <c r="L313" s="701">
        <f t="shared" ref="L313:R313" si="100">SUM(L314:L323)</f>
        <v>0</v>
      </c>
      <c r="M313" s="702">
        <f t="shared" si="100"/>
        <v>0</v>
      </c>
      <c r="N313" s="703">
        <f t="shared" si="100"/>
        <v>0</v>
      </c>
      <c r="O313" s="703">
        <f t="shared" si="100"/>
        <v>0</v>
      </c>
      <c r="P313" s="702">
        <f t="shared" si="100"/>
        <v>0</v>
      </c>
      <c r="Q313" s="704">
        <f t="shared" si="100"/>
        <v>0</v>
      </c>
      <c r="R313" s="701">
        <f t="shared" si="100"/>
        <v>0</v>
      </c>
      <c r="S313" s="705">
        <v>1</v>
      </c>
      <c r="T313" s="706">
        <f>(S314*T314)+(S315*T315)+(S316*T316)+(S317*T317)+(S318*T318)+(S319*T319)+(S320*T320)+(S321*T321)+(S322*T322)+(S323*T323)</f>
        <v>0</v>
      </c>
      <c r="U313" s="665">
        <f t="shared" ref="U313:U323" si="101">S313*T313*(1+MGKZ)*(1+Gewinn)*(1+Sicherheit)</f>
        <v>0</v>
      </c>
      <c r="V313" s="643">
        <f t="shared" ref="V313:V323" si="102">R313*Fertigung</f>
        <v>0</v>
      </c>
      <c r="W313" s="50">
        <f t="shared" ref="W313:W323" si="103">L313*$E$6+M313*$M$6+N313*$M$7+O313*$M$8+P313*$E$7+Q313*$M$9+U313+V313</f>
        <v>0</v>
      </c>
      <c r="X313" s="442"/>
      <c r="Y313" s="442"/>
      <c r="Z313" s="442"/>
      <c r="AA313" s="442"/>
      <c r="AB313" s="442"/>
      <c r="AC313" s="442"/>
      <c r="AD313" s="442"/>
      <c r="AE313" s="442"/>
      <c r="AF313" s="442"/>
      <c r="AG313" s="442"/>
      <c r="AH313" s="442"/>
      <c r="AI313" s="442"/>
      <c r="AJ313" s="442"/>
      <c r="AK313" s="442"/>
      <c r="AL313" s="442"/>
      <c r="AM313" s="442"/>
      <c r="AN313" s="442"/>
      <c r="AO313" s="442"/>
      <c r="AP313" s="442"/>
      <c r="AQ313" s="442"/>
      <c r="AR313" s="442"/>
      <c r="AS313" s="442"/>
      <c r="AT313" s="442"/>
      <c r="AU313" s="442"/>
      <c r="AV313" s="442"/>
      <c r="AW313" s="442"/>
      <c r="AX313" s="442"/>
      <c r="AY313" s="442"/>
      <c r="AZ313" s="442"/>
    </row>
    <row r="314" spans="2:52" ht="20.100000000000001" hidden="1" customHeight="1" outlineLevel="1">
      <c r="B314" s="433"/>
      <c r="C314" s="1002"/>
      <c r="D314" s="1003"/>
      <c r="E314" s="1003"/>
      <c r="F314" s="1004"/>
      <c r="G314" s="1005"/>
      <c r="H314" s="1006"/>
      <c r="I314" s="1006"/>
      <c r="J314" s="1006"/>
      <c r="K314" s="1007"/>
      <c r="L314" s="715"/>
      <c r="M314" s="715"/>
      <c r="N314" s="715"/>
      <c r="O314" s="715"/>
      <c r="P314" s="715"/>
      <c r="Q314" s="715"/>
      <c r="R314" s="715"/>
      <c r="S314" s="716"/>
      <c r="T314" s="717"/>
      <c r="U314" s="720">
        <f t="shared" si="101"/>
        <v>0</v>
      </c>
      <c r="V314" s="721">
        <f t="shared" si="102"/>
        <v>0</v>
      </c>
      <c r="W314" s="722">
        <f t="shared" si="103"/>
        <v>0</v>
      </c>
      <c r="X314" s="442"/>
      <c r="Y314" s="442"/>
      <c r="Z314" s="442"/>
      <c r="AA314" s="442"/>
      <c r="AB314" s="442"/>
      <c r="AC314" s="442"/>
      <c r="AD314" s="442"/>
      <c r="AE314" s="442"/>
      <c r="AF314" s="442"/>
      <c r="AG314" s="442"/>
      <c r="AH314" s="442"/>
      <c r="AI314" s="442"/>
      <c r="AJ314" s="442"/>
      <c r="AK314" s="442"/>
      <c r="AL314" s="442"/>
      <c r="AM314" s="442"/>
      <c r="AN314" s="442"/>
      <c r="AO314" s="442"/>
      <c r="AP314" s="442"/>
      <c r="AQ314" s="442"/>
      <c r="AR314" s="442"/>
      <c r="AS314" s="442"/>
      <c r="AT314" s="442"/>
      <c r="AU314" s="442"/>
      <c r="AV314" s="442"/>
      <c r="AW314" s="442"/>
      <c r="AX314" s="442"/>
      <c r="AY314" s="442"/>
      <c r="AZ314" s="442"/>
    </row>
    <row r="315" spans="2:52" ht="20.100000000000001" hidden="1" customHeight="1" outlineLevel="1">
      <c r="B315" s="434"/>
      <c r="C315" s="1002"/>
      <c r="D315" s="1003"/>
      <c r="E315" s="1003"/>
      <c r="F315" s="1004"/>
      <c r="G315" s="1005"/>
      <c r="H315" s="1006"/>
      <c r="I315" s="1006"/>
      <c r="J315" s="1006"/>
      <c r="K315" s="1007"/>
      <c r="L315" s="715"/>
      <c r="M315" s="715"/>
      <c r="N315" s="715"/>
      <c r="O315" s="715"/>
      <c r="P315" s="715"/>
      <c r="Q315" s="715"/>
      <c r="R315" s="715"/>
      <c r="S315" s="716"/>
      <c r="T315" s="717"/>
      <c r="U315" s="720">
        <f t="shared" si="101"/>
        <v>0</v>
      </c>
      <c r="V315" s="721">
        <f t="shared" si="102"/>
        <v>0</v>
      </c>
      <c r="W315" s="722">
        <f t="shared" si="103"/>
        <v>0</v>
      </c>
      <c r="X315" s="442"/>
      <c r="Y315" s="442"/>
      <c r="Z315" s="442"/>
      <c r="AA315" s="442"/>
      <c r="AB315" s="442"/>
      <c r="AC315" s="442"/>
      <c r="AD315" s="442"/>
      <c r="AE315" s="442"/>
      <c r="AF315" s="442"/>
      <c r="AG315" s="442"/>
      <c r="AH315" s="442"/>
      <c r="AI315" s="442"/>
      <c r="AJ315" s="442"/>
      <c r="AK315" s="442"/>
      <c r="AL315" s="442"/>
      <c r="AM315" s="442"/>
      <c r="AN315" s="442"/>
      <c r="AO315" s="442"/>
      <c r="AP315" s="442"/>
      <c r="AQ315" s="442"/>
      <c r="AR315" s="442"/>
      <c r="AS315" s="442"/>
      <c r="AT315" s="442"/>
      <c r="AU315" s="442"/>
      <c r="AV315" s="442"/>
      <c r="AW315" s="442"/>
      <c r="AX315" s="442"/>
      <c r="AY315" s="442"/>
      <c r="AZ315" s="442"/>
    </row>
    <row r="316" spans="2:52" ht="20.100000000000001" hidden="1" customHeight="1" outlineLevel="1">
      <c r="B316" s="434"/>
      <c r="C316" s="1002"/>
      <c r="D316" s="1003"/>
      <c r="E316" s="1003"/>
      <c r="F316" s="1004"/>
      <c r="G316" s="1005"/>
      <c r="H316" s="1006"/>
      <c r="I316" s="1006"/>
      <c r="J316" s="1006"/>
      <c r="K316" s="1007"/>
      <c r="L316" s="715"/>
      <c r="M316" s="715"/>
      <c r="N316" s="715"/>
      <c r="O316" s="715"/>
      <c r="P316" s="715"/>
      <c r="Q316" s="715"/>
      <c r="R316" s="715"/>
      <c r="S316" s="716"/>
      <c r="T316" s="717"/>
      <c r="U316" s="720">
        <f t="shared" si="101"/>
        <v>0</v>
      </c>
      <c r="V316" s="721">
        <f t="shared" si="102"/>
        <v>0</v>
      </c>
      <c r="W316" s="722">
        <f t="shared" si="103"/>
        <v>0</v>
      </c>
      <c r="X316" s="442"/>
      <c r="Y316" s="442"/>
      <c r="Z316" s="442"/>
      <c r="AA316" s="442"/>
      <c r="AB316" s="442"/>
      <c r="AC316" s="442"/>
      <c r="AD316" s="442"/>
      <c r="AE316" s="442"/>
      <c r="AF316" s="442"/>
      <c r="AG316" s="442"/>
      <c r="AH316" s="442"/>
      <c r="AI316" s="442"/>
      <c r="AJ316" s="442"/>
      <c r="AK316" s="442"/>
      <c r="AL316" s="442"/>
      <c r="AM316" s="442"/>
      <c r="AN316" s="442"/>
      <c r="AO316" s="442"/>
      <c r="AP316" s="442"/>
      <c r="AQ316" s="442"/>
      <c r="AR316" s="442"/>
      <c r="AS316" s="442"/>
      <c r="AT316" s="442"/>
      <c r="AU316" s="442"/>
      <c r="AV316" s="442"/>
      <c r="AW316" s="442"/>
      <c r="AX316" s="442"/>
      <c r="AY316" s="442"/>
      <c r="AZ316" s="442"/>
    </row>
    <row r="317" spans="2:52" ht="20.100000000000001" hidden="1" customHeight="1" outlineLevel="1">
      <c r="B317" s="434"/>
      <c r="C317" s="1002"/>
      <c r="D317" s="1003"/>
      <c r="E317" s="1003"/>
      <c r="F317" s="1004"/>
      <c r="G317" s="1005"/>
      <c r="H317" s="1006"/>
      <c r="I317" s="1006"/>
      <c r="J317" s="1006"/>
      <c r="K317" s="1007"/>
      <c r="L317" s="715"/>
      <c r="M317" s="715"/>
      <c r="N317" s="715"/>
      <c r="O317" s="715"/>
      <c r="P317" s="715"/>
      <c r="Q317" s="715"/>
      <c r="R317" s="715"/>
      <c r="S317" s="716"/>
      <c r="T317" s="717"/>
      <c r="U317" s="720">
        <f t="shared" si="101"/>
        <v>0</v>
      </c>
      <c r="V317" s="721">
        <f t="shared" si="102"/>
        <v>0</v>
      </c>
      <c r="W317" s="722">
        <f t="shared" si="103"/>
        <v>0</v>
      </c>
      <c r="X317" s="442"/>
      <c r="Y317" s="442"/>
      <c r="Z317" s="442"/>
      <c r="AA317" s="442"/>
      <c r="AB317" s="442"/>
      <c r="AC317" s="442"/>
      <c r="AD317" s="442"/>
      <c r="AE317" s="442"/>
      <c r="AF317" s="442"/>
      <c r="AG317" s="442"/>
      <c r="AH317" s="442"/>
      <c r="AI317" s="442"/>
      <c r="AJ317" s="442"/>
      <c r="AK317" s="442"/>
      <c r="AL317" s="442"/>
      <c r="AM317" s="442"/>
      <c r="AN317" s="442"/>
      <c r="AO317" s="442"/>
      <c r="AP317" s="442"/>
      <c r="AQ317" s="442"/>
      <c r="AR317" s="442"/>
      <c r="AS317" s="442"/>
      <c r="AT317" s="442"/>
      <c r="AU317" s="442"/>
      <c r="AV317" s="442"/>
      <c r="AW317" s="442"/>
      <c r="AX317" s="442"/>
      <c r="AY317" s="442"/>
      <c r="AZ317" s="442"/>
    </row>
    <row r="318" spans="2:52" ht="20.100000000000001" hidden="1" customHeight="1" outlineLevel="1">
      <c r="B318" s="434"/>
      <c r="C318" s="1002"/>
      <c r="D318" s="1003"/>
      <c r="E318" s="1003"/>
      <c r="F318" s="1004"/>
      <c r="G318" s="1005"/>
      <c r="H318" s="1006"/>
      <c r="I318" s="1006"/>
      <c r="J318" s="1006"/>
      <c r="K318" s="1007"/>
      <c r="L318" s="715"/>
      <c r="M318" s="715"/>
      <c r="N318" s="715"/>
      <c r="O318" s="715"/>
      <c r="P318" s="715"/>
      <c r="Q318" s="715"/>
      <c r="R318" s="715"/>
      <c r="S318" s="716"/>
      <c r="T318" s="717"/>
      <c r="U318" s="720">
        <f t="shared" si="101"/>
        <v>0</v>
      </c>
      <c r="V318" s="721">
        <f t="shared" si="102"/>
        <v>0</v>
      </c>
      <c r="W318" s="722">
        <f t="shared" si="103"/>
        <v>0</v>
      </c>
      <c r="X318" s="442"/>
      <c r="Y318" s="442"/>
      <c r="Z318" s="442"/>
      <c r="AA318" s="442"/>
      <c r="AB318" s="442"/>
      <c r="AC318" s="442"/>
      <c r="AD318" s="442"/>
      <c r="AE318" s="442"/>
      <c r="AF318" s="442"/>
      <c r="AG318" s="442"/>
      <c r="AH318" s="442"/>
      <c r="AI318" s="442"/>
      <c r="AJ318" s="442"/>
      <c r="AK318" s="442"/>
      <c r="AL318" s="442"/>
      <c r="AM318" s="442"/>
      <c r="AN318" s="442"/>
      <c r="AO318" s="442"/>
      <c r="AP318" s="442"/>
      <c r="AQ318" s="442"/>
      <c r="AR318" s="442"/>
      <c r="AS318" s="442"/>
      <c r="AT318" s="442"/>
      <c r="AU318" s="442"/>
      <c r="AV318" s="442"/>
      <c r="AW318" s="442"/>
      <c r="AX318" s="442"/>
      <c r="AY318" s="442"/>
      <c r="AZ318" s="442"/>
    </row>
    <row r="319" spans="2:52" ht="20.100000000000001" hidden="1" customHeight="1" outlineLevel="1">
      <c r="B319" s="434"/>
      <c r="C319" s="1002"/>
      <c r="D319" s="1003"/>
      <c r="E319" s="1003"/>
      <c r="F319" s="1004"/>
      <c r="G319" s="1005"/>
      <c r="H319" s="1006"/>
      <c r="I319" s="1006"/>
      <c r="J319" s="1006"/>
      <c r="K319" s="1007"/>
      <c r="L319" s="715"/>
      <c r="M319" s="715"/>
      <c r="N319" s="715"/>
      <c r="O319" s="715"/>
      <c r="P319" s="715"/>
      <c r="Q319" s="715"/>
      <c r="R319" s="715"/>
      <c r="S319" s="716"/>
      <c r="T319" s="717"/>
      <c r="U319" s="720">
        <f t="shared" si="101"/>
        <v>0</v>
      </c>
      <c r="V319" s="721">
        <f t="shared" si="102"/>
        <v>0</v>
      </c>
      <c r="W319" s="722">
        <f t="shared" si="103"/>
        <v>0</v>
      </c>
      <c r="X319" s="442"/>
      <c r="Y319" s="442"/>
      <c r="Z319" s="442"/>
      <c r="AA319" s="442"/>
      <c r="AB319" s="442"/>
      <c r="AC319" s="442"/>
      <c r="AD319" s="442"/>
      <c r="AE319" s="442"/>
      <c r="AF319" s="442"/>
      <c r="AG319" s="442"/>
      <c r="AH319" s="442"/>
      <c r="AI319" s="442"/>
      <c r="AJ319" s="442"/>
      <c r="AK319" s="442"/>
      <c r="AL319" s="442"/>
      <c r="AM319" s="442"/>
      <c r="AN319" s="442"/>
      <c r="AO319" s="442"/>
      <c r="AP319" s="442"/>
      <c r="AQ319" s="442"/>
      <c r="AR319" s="442"/>
      <c r="AS319" s="442"/>
      <c r="AT319" s="442"/>
      <c r="AU319" s="442"/>
      <c r="AV319" s="442"/>
      <c r="AW319" s="442"/>
      <c r="AX319" s="442"/>
      <c r="AY319" s="442"/>
      <c r="AZ319" s="442"/>
    </row>
    <row r="320" spans="2:52" ht="20.100000000000001" hidden="1" customHeight="1" outlineLevel="1">
      <c r="B320" s="434"/>
      <c r="C320" s="1002"/>
      <c r="D320" s="1003"/>
      <c r="E320" s="1003"/>
      <c r="F320" s="1004"/>
      <c r="G320" s="1005"/>
      <c r="H320" s="1006"/>
      <c r="I320" s="1006"/>
      <c r="J320" s="1006"/>
      <c r="K320" s="1007"/>
      <c r="L320" s="715"/>
      <c r="M320" s="715"/>
      <c r="N320" s="715"/>
      <c r="O320" s="715"/>
      <c r="P320" s="715"/>
      <c r="Q320" s="715"/>
      <c r="R320" s="715"/>
      <c r="S320" s="716"/>
      <c r="T320" s="717"/>
      <c r="U320" s="720">
        <f t="shared" si="101"/>
        <v>0</v>
      </c>
      <c r="V320" s="721">
        <f t="shared" si="102"/>
        <v>0</v>
      </c>
      <c r="W320" s="722">
        <f t="shared" si="103"/>
        <v>0</v>
      </c>
      <c r="X320" s="442"/>
      <c r="Y320" s="442"/>
      <c r="Z320" s="442"/>
      <c r="AA320" s="442"/>
      <c r="AB320" s="442"/>
      <c r="AC320" s="442"/>
      <c r="AD320" s="442"/>
      <c r="AE320" s="442"/>
      <c r="AF320" s="442"/>
      <c r="AG320" s="442"/>
      <c r="AH320" s="442"/>
      <c r="AI320" s="442"/>
      <c r="AJ320" s="442"/>
      <c r="AK320" s="442"/>
      <c r="AL320" s="442"/>
      <c r="AM320" s="442"/>
      <c r="AN320" s="442"/>
      <c r="AO320" s="442"/>
      <c r="AP320" s="442"/>
      <c r="AQ320" s="442"/>
      <c r="AR320" s="442"/>
      <c r="AS320" s="442"/>
      <c r="AT320" s="442"/>
      <c r="AU320" s="442"/>
      <c r="AV320" s="442"/>
      <c r="AW320" s="442"/>
      <c r="AX320" s="442"/>
      <c r="AY320" s="442"/>
      <c r="AZ320" s="442"/>
    </row>
    <row r="321" spans="2:52" ht="20.100000000000001" hidden="1" customHeight="1" outlineLevel="1">
      <c r="B321" s="434"/>
      <c r="C321" s="1002"/>
      <c r="D321" s="1003"/>
      <c r="E321" s="1003"/>
      <c r="F321" s="1004"/>
      <c r="G321" s="1005"/>
      <c r="H321" s="1006"/>
      <c r="I321" s="1006"/>
      <c r="J321" s="1006"/>
      <c r="K321" s="1007"/>
      <c r="L321" s="715"/>
      <c r="M321" s="715"/>
      <c r="N321" s="715"/>
      <c r="O321" s="715"/>
      <c r="P321" s="715"/>
      <c r="Q321" s="715"/>
      <c r="R321" s="715"/>
      <c r="S321" s="716"/>
      <c r="T321" s="717"/>
      <c r="U321" s="720">
        <f t="shared" si="101"/>
        <v>0</v>
      </c>
      <c r="V321" s="721">
        <f t="shared" si="102"/>
        <v>0</v>
      </c>
      <c r="W321" s="722">
        <f t="shared" si="103"/>
        <v>0</v>
      </c>
      <c r="X321" s="442"/>
      <c r="Y321" s="442"/>
      <c r="Z321" s="442"/>
      <c r="AA321" s="442"/>
      <c r="AB321" s="442"/>
      <c r="AC321" s="442"/>
      <c r="AD321" s="442"/>
      <c r="AE321" s="442"/>
      <c r="AF321" s="442"/>
      <c r="AG321" s="442"/>
      <c r="AH321" s="442"/>
      <c r="AI321" s="442"/>
      <c r="AJ321" s="442"/>
      <c r="AK321" s="442"/>
      <c r="AL321" s="442"/>
      <c r="AM321" s="442"/>
      <c r="AN321" s="442"/>
      <c r="AO321" s="442"/>
      <c r="AP321" s="442"/>
      <c r="AQ321" s="442"/>
      <c r="AR321" s="442"/>
      <c r="AS321" s="442"/>
      <c r="AT321" s="442"/>
      <c r="AU321" s="442"/>
      <c r="AV321" s="442"/>
      <c r="AW321" s="442"/>
      <c r="AX321" s="442"/>
      <c r="AY321" s="442"/>
      <c r="AZ321" s="442"/>
    </row>
    <row r="322" spans="2:52" ht="20.100000000000001" hidden="1" customHeight="1" outlineLevel="1">
      <c r="B322" s="434"/>
      <c r="C322" s="1002"/>
      <c r="D322" s="1003"/>
      <c r="E322" s="1003"/>
      <c r="F322" s="1004"/>
      <c r="G322" s="1005"/>
      <c r="H322" s="1006"/>
      <c r="I322" s="1006"/>
      <c r="J322" s="1006"/>
      <c r="K322" s="1007"/>
      <c r="L322" s="715"/>
      <c r="M322" s="715"/>
      <c r="N322" s="715"/>
      <c r="O322" s="715"/>
      <c r="P322" s="715"/>
      <c r="Q322" s="715"/>
      <c r="R322" s="715"/>
      <c r="S322" s="716"/>
      <c r="T322" s="717"/>
      <c r="U322" s="720">
        <f t="shared" si="101"/>
        <v>0</v>
      </c>
      <c r="V322" s="721">
        <f t="shared" si="102"/>
        <v>0</v>
      </c>
      <c r="W322" s="722">
        <f t="shared" si="103"/>
        <v>0</v>
      </c>
      <c r="X322" s="442"/>
      <c r="Y322" s="442"/>
      <c r="Z322" s="442"/>
      <c r="AA322" s="442"/>
      <c r="AB322" s="442"/>
      <c r="AC322" s="442"/>
      <c r="AD322" s="442"/>
      <c r="AE322" s="442"/>
      <c r="AF322" s="442"/>
      <c r="AG322" s="442"/>
      <c r="AH322" s="442"/>
      <c r="AI322" s="442"/>
      <c r="AJ322" s="442"/>
      <c r="AK322" s="442"/>
      <c r="AL322" s="442"/>
      <c r="AM322" s="442"/>
      <c r="AN322" s="442"/>
      <c r="AO322" s="442"/>
      <c r="AP322" s="442"/>
      <c r="AQ322" s="442"/>
      <c r="AR322" s="442"/>
      <c r="AS322" s="442"/>
      <c r="AT322" s="442"/>
      <c r="AU322" s="442"/>
      <c r="AV322" s="442"/>
      <c r="AW322" s="442"/>
      <c r="AX322" s="442"/>
      <c r="AY322" s="442"/>
      <c r="AZ322" s="442"/>
    </row>
    <row r="323" spans="2:52" ht="20.100000000000001" hidden="1" customHeight="1" outlineLevel="1">
      <c r="B323" s="434"/>
      <c r="C323" s="1002"/>
      <c r="D323" s="1003"/>
      <c r="E323" s="1003"/>
      <c r="F323" s="1004"/>
      <c r="G323" s="1005"/>
      <c r="H323" s="1006"/>
      <c r="I323" s="1006"/>
      <c r="J323" s="1006"/>
      <c r="K323" s="1007"/>
      <c r="L323" s="715"/>
      <c r="M323" s="715"/>
      <c r="N323" s="715"/>
      <c r="O323" s="715"/>
      <c r="P323" s="715"/>
      <c r="Q323" s="715"/>
      <c r="R323" s="715"/>
      <c r="S323" s="716"/>
      <c r="T323" s="717"/>
      <c r="U323" s="720">
        <f t="shared" si="101"/>
        <v>0</v>
      </c>
      <c r="V323" s="721">
        <f t="shared" si="102"/>
        <v>0</v>
      </c>
      <c r="W323" s="722">
        <f t="shared" si="103"/>
        <v>0</v>
      </c>
      <c r="X323" s="442"/>
      <c r="Y323" s="442"/>
      <c r="Z323" s="442"/>
      <c r="AA323" s="442"/>
      <c r="AB323" s="442"/>
      <c r="AC323" s="442"/>
      <c r="AD323" s="442"/>
      <c r="AE323" s="442"/>
      <c r="AF323" s="442"/>
      <c r="AG323" s="442"/>
      <c r="AH323" s="442"/>
      <c r="AI323" s="442"/>
      <c r="AJ323" s="442"/>
      <c r="AK323" s="442"/>
      <c r="AL323" s="442"/>
      <c r="AM323" s="442"/>
      <c r="AN323" s="442"/>
      <c r="AO323" s="442"/>
      <c r="AP323" s="442"/>
      <c r="AQ323" s="442"/>
      <c r="AR323" s="442"/>
      <c r="AS323" s="442"/>
      <c r="AT323" s="442"/>
      <c r="AU323" s="442"/>
      <c r="AV323" s="442"/>
      <c r="AW323" s="442"/>
      <c r="AX323" s="442"/>
      <c r="AY323" s="442"/>
      <c r="AZ323" s="442"/>
    </row>
    <row r="324" spans="2:52" s="19" customFormat="1" ht="9.9499999999999993" hidden="1" customHeight="1" outlineLevel="1">
      <c r="B324" s="435"/>
      <c r="C324" s="437"/>
      <c r="D324" s="437"/>
      <c r="E324" s="437"/>
      <c r="F324" s="437"/>
      <c r="G324" s="666"/>
      <c r="H324" s="666"/>
      <c r="I324" s="666"/>
      <c r="J324" s="666"/>
      <c r="K324" s="666"/>
      <c r="L324" s="438"/>
      <c r="M324" s="438"/>
      <c r="N324" s="438"/>
      <c r="O324" s="438"/>
      <c r="P324" s="438"/>
      <c r="Q324" s="438"/>
      <c r="R324" s="438"/>
      <c r="S324" s="438"/>
      <c r="T324" s="439"/>
      <c r="U324" s="439"/>
      <c r="V324" s="439"/>
      <c r="W324" s="667"/>
      <c r="X324" s="668"/>
      <c r="Y324" s="668"/>
      <c r="Z324" s="668"/>
      <c r="AA324" s="668"/>
      <c r="AB324" s="668"/>
      <c r="AC324" s="668"/>
      <c r="AD324" s="668"/>
      <c r="AE324" s="668"/>
      <c r="AF324" s="668"/>
      <c r="AG324" s="668"/>
      <c r="AH324" s="668"/>
      <c r="AI324" s="668"/>
      <c r="AJ324" s="668"/>
      <c r="AK324" s="668"/>
      <c r="AL324" s="668"/>
      <c r="AM324" s="668"/>
      <c r="AN324" s="668"/>
      <c r="AO324" s="668"/>
      <c r="AP324" s="668"/>
      <c r="AQ324" s="668"/>
      <c r="AR324" s="668"/>
      <c r="AS324" s="668"/>
      <c r="AT324" s="668"/>
      <c r="AU324" s="668"/>
      <c r="AV324" s="668"/>
      <c r="AW324" s="668"/>
      <c r="AX324" s="668"/>
      <c r="AY324" s="668"/>
      <c r="AZ324" s="668"/>
    </row>
    <row r="325" spans="2:52" ht="20.100000000000001" customHeight="1" collapsed="1">
      <c r="B325" s="32">
        <f>B313+1</f>
        <v>27</v>
      </c>
      <c r="C325" s="1013"/>
      <c r="D325" s="1014"/>
      <c r="E325" s="1014"/>
      <c r="F325" s="1015"/>
      <c r="G325" s="1016"/>
      <c r="H325" s="1017"/>
      <c r="I325" s="1017"/>
      <c r="J325" s="1017"/>
      <c r="K325" s="1018"/>
      <c r="L325" s="701">
        <f t="shared" ref="L325:R325" si="104">SUM(L326:L335)</f>
        <v>0</v>
      </c>
      <c r="M325" s="702">
        <f t="shared" si="104"/>
        <v>0</v>
      </c>
      <c r="N325" s="703">
        <f t="shared" si="104"/>
        <v>0</v>
      </c>
      <c r="O325" s="703">
        <f t="shared" si="104"/>
        <v>0</v>
      </c>
      <c r="P325" s="702">
        <f t="shared" si="104"/>
        <v>0</v>
      </c>
      <c r="Q325" s="704">
        <f t="shared" si="104"/>
        <v>0</v>
      </c>
      <c r="R325" s="701">
        <f t="shared" si="104"/>
        <v>0</v>
      </c>
      <c r="S325" s="705">
        <v>1</v>
      </c>
      <c r="T325" s="706">
        <f>(S326*T326)+(S327*T327)+(S328*T328)+(S329*T329)+(S330*T330)+(S331*T331)+(S332*T332)+(S333*T333)+(S334*T334)+(S335*T335)</f>
        <v>0</v>
      </c>
      <c r="U325" s="665">
        <f t="shared" ref="U325:U335" si="105">S325*T325*(1+MGKZ)*(1+Gewinn)*(1+Sicherheit)</f>
        <v>0</v>
      </c>
      <c r="V325" s="643">
        <f t="shared" ref="V325:V335" si="106">R325*Fertigung</f>
        <v>0</v>
      </c>
      <c r="W325" s="50">
        <f t="shared" ref="W325:W335" si="107">L325*$E$6+M325*$M$6+N325*$M$7+O325*$M$8+P325*$E$7+Q325*$M$9+U325+V325</f>
        <v>0</v>
      </c>
      <c r="X325" s="442"/>
      <c r="Y325" s="442"/>
      <c r="Z325" s="442"/>
      <c r="AA325" s="442"/>
      <c r="AB325" s="442"/>
      <c r="AC325" s="442"/>
      <c r="AD325" s="442"/>
      <c r="AE325" s="442"/>
      <c r="AF325" s="442"/>
      <c r="AG325" s="442"/>
      <c r="AH325" s="442"/>
      <c r="AI325" s="442"/>
      <c r="AJ325" s="442"/>
      <c r="AK325" s="442"/>
      <c r="AL325" s="442"/>
      <c r="AM325" s="442"/>
      <c r="AN325" s="442"/>
      <c r="AO325" s="442"/>
      <c r="AP325" s="442"/>
      <c r="AQ325" s="442"/>
      <c r="AR325" s="442"/>
      <c r="AS325" s="442"/>
      <c r="AT325" s="442"/>
      <c r="AU325" s="442"/>
      <c r="AV325" s="442"/>
      <c r="AW325" s="442"/>
      <c r="AX325" s="442"/>
      <c r="AY325" s="442"/>
      <c r="AZ325" s="442"/>
    </row>
    <row r="326" spans="2:52" ht="20.100000000000001" hidden="1" customHeight="1" outlineLevel="1">
      <c r="B326" s="433"/>
      <c r="C326" s="1002"/>
      <c r="D326" s="1003"/>
      <c r="E326" s="1003"/>
      <c r="F326" s="1004"/>
      <c r="G326" s="1005"/>
      <c r="H326" s="1006"/>
      <c r="I326" s="1006"/>
      <c r="J326" s="1006"/>
      <c r="K326" s="1007"/>
      <c r="L326" s="715"/>
      <c r="M326" s="715"/>
      <c r="N326" s="715"/>
      <c r="O326" s="715"/>
      <c r="P326" s="715"/>
      <c r="Q326" s="715"/>
      <c r="R326" s="715"/>
      <c r="S326" s="716"/>
      <c r="T326" s="717"/>
      <c r="U326" s="720">
        <f t="shared" si="105"/>
        <v>0</v>
      </c>
      <c r="V326" s="721">
        <f t="shared" si="106"/>
        <v>0</v>
      </c>
      <c r="W326" s="722">
        <f t="shared" si="107"/>
        <v>0</v>
      </c>
      <c r="X326" s="442"/>
      <c r="Y326" s="442"/>
      <c r="Z326" s="442"/>
      <c r="AA326" s="442"/>
      <c r="AB326" s="442"/>
      <c r="AC326" s="442"/>
      <c r="AD326" s="442"/>
      <c r="AE326" s="442"/>
      <c r="AF326" s="442"/>
      <c r="AG326" s="442"/>
      <c r="AH326" s="442"/>
      <c r="AI326" s="442"/>
      <c r="AJ326" s="442"/>
      <c r="AK326" s="442"/>
      <c r="AL326" s="442"/>
      <c r="AM326" s="442"/>
      <c r="AN326" s="442"/>
      <c r="AO326" s="442"/>
      <c r="AP326" s="442"/>
      <c r="AQ326" s="442"/>
      <c r="AR326" s="442"/>
      <c r="AS326" s="442"/>
      <c r="AT326" s="442"/>
      <c r="AU326" s="442"/>
      <c r="AV326" s="442"/>
      <c r="AW326" s="442"/>
      <c r="AX326" s="442"/>
      <c r="AY326" s="442"/>
      <c r="AZ326" s="442"/>
    </row>
    <row r="327" spans="2:52" ht="20.100000000000001" hidden="1" customHeight="1" outlineLevel="1">
      <c r="B327" s="434"/>
      <c r="C327" s="1002"/>
      <c r="D327" s="1003"/>
      <c r="E327" s="1003"/>
      <c r="F327" s="1004"/>
      <c r="G327" s="1005"/>
      <c r="H327" s="1006"/>
      <c r="I327" s="1006"/>
      <c r="J327" s="1006"/>
      <c r="K327" s="1007"/>
      <c r="L327" s="715"/>
      <c r="M327" s="715"/>
      <c r="N327" s="715"/>
      <c r="O327" s="715"/>
      <c r="P327" s="715"/>
      <c r="Q327" s="715"/>
      <c r="R327" s="715"/>
      <c r="S327" s="716"/>
      <c r="T327" s="717"/>
      <c r="U327" s="720">
        <f t="shared" si="105"/>
        <v>0</v>
      </c>
      <c r="V327" s="721">
        <f t="shared" si="106"/>
        <v>0</v>
      </c>
      <c r="W327" s="722">
        <f t="shared" si="107"/>
        <v>0</v>
      </c>
      <c r="X327" s="442"/>
      <c r="Y327" s="442"/>
      <c r="Z327" s="442"/>
      <c r="AA327" s="442"/>
      <c r="AB327" s="442"/>
      <c r="AC327" s="442"/>
      <c r="AD327" s="442"/>
      <c r="AE327" s="442"/>
      <c r="AF327" s="442"/>
      <c r="AG327" s="442"/>
      <c r="AH327" s="442"/>
      <c r="AI327" s="442"/>
      <c r="AJ327" s="442"/>
      <c r="AK327" s="442"/>
      <c r="AL327" s="442"/>
      <c r="AM327" s="442"/>
      <c r="AN327" s="442"/>
      <c r="AO327" s="442"/>
      <c r="AP327" s="442"/>
      <c r="AQ327" s="442"/>
      <c r="AR327" s="442"/>
      <c r="AS327" s="442"/>
      <c r="AT327" s="442"/>
      <c r="AU327" s="442"/>
      <c r="AV327" s="442"/>
      <c r="AW327" s="442"/>
      <c r="AX327" s="442"/>
      <c r="AY327" s="442"/>
      <c r="AZ327" s="442"/>
    </row>
    <row r="328" spans="2:52" ht="20.100000000000001" hidden="1" customHeight="1" outlineLevel="1">
      <c r="B328" s="434"/>
      <c r="C328" s="1002"/>
      <c r="D328" s="1003"/>
      <c r="E328" s="1003"/>
      <c r="F328" s="1004"/>
      <c r="G328" s="1005"/>
      <c r="H328" s="1006"/>
      <c r="I328" s="1006"/>
      <c r="J328" s="1006"/>
      <c r="K328" s="1007"/>
      <c r="L328" s="715"/>
      <c r="M328" s="715"/>
      <c r="N328" s="715"/>
      <c r="O328" s="715"/>
      <c r="P328" s="715"/>
      <c r="Q328" s="715"/>
      <c r="R328" s="715"/>
      <c r="S328" s="716"/>
      <c r="T328" s="717"/>
      <c r="U328" s="720">
        <f t="shared" si="105"/>
        <v>0</v>
      </c>
      <c r="V328" s="721">
        <f t="shared" si="106"/>
        <v>0</v>
      </c>
      <c r="W328" s="722">
        <f t="shared" si="107"/>
        <v>0</v>
      </c>
      <c r="X328" s="442"/>
      <c r="Y328" s="442"/>
      <c r="Z328" s="442"/>
      <c r="AA328" s="442"/>
      <c r="AB328" s="442"/>
      <c r="AC328" s="442"/>
      <c r="AD328" s="442"/>
      <c r="AE328" s="442"/>
      <c r="AF328" s="442"/>
      <c r="AG328" s="442"/>
      <c r="AH328" s="442"/>
      <c r="AI328" s="442"/>
      <c r="AJ328" s="442"/>
      <c r="AK328" s="442"/>
      <c r="AL328" s="442"/>
      <c r="AM328" s="442"/>
      <c r="AN328" s="442"/>
      <c r="AO328" s="442"/>
      <c r="AP328" s="442"/>
      <c r="AQ328" s="442"/>
      <c r="AR328" s="442"/>
      <c r="AS328" s="442"/>
      <c r="AT328" s="442"/>
      <c r="AU328" s="442"/>
      <c r="AV328" s="442"/>
      <c r="AW328" s="442"/>
      <c r="AX328" s="442"/>
      <c r="AY328" s="442"/>
      <c r="AZ328" s="442"/>
    </row>
    <row r="329" spans="2:52" ht="20.100000000000001" hidden="1" customHeight="1" outlineLevel="1">
      <c r="B329" s="434"/>
      <c r="C329" s="1002"/>
      <c r="D329" s="1003"/>
      <c r="E329" s="1003"/>
      <c r="F329" s="1004"/>
      <c r="G329" s="1005"/>
      <c r="H329" s="1006"/>
      <c r="I329" s="1006"/>
      <c r="J329" s="1006"/>
      <c r="K329" s="1007"/>
      <c r="L329" s="715"/>
      <c r="M329" s="715"/>
      <c r="N329" s="715"/>
      <c r="O329" s="715"/>
      <c r="P329" s="715"/>
      <c r="Q329" s="715"/>
      <c r="R329" s="715"/>
      <c r="S329" s="716"/>
      <c r="T329" s="717"/>
      <c r="U329" s="720">
        <f t="shared" si="105"/>
        <v>0</v>
      </c>
      <c r="V329" s="721">
        <f t="shared" si="106"/>
        <v>0</v>
      </c>
      <c r="W329" s="722">
        <f t="shared" si="107"/>
        <v>0</v>
      </c>
      <c r="X329" s="442"/>
      <c r="Y329" s="442"/>
      <c r="Z329" s="442"/>
      <c r="AA329" s="442"/>
      <c r="AB329" s="442"/>
      <c r="AC329" s="442"/>
      <c r="AD329" s="442"/>
      <c r="AE329" s="442"/>
      <c r="AF329" s="442"/>
      <c r="AG329" s="442"/>
      <c r="AH329" s="442"/>
      <c r="AI329" s="442"/>
      <c r="AJ329" s="442"/>
      <c r="AK329" s="442"/>
      <c r="AL329" s="442"/>
      <c r="AM329" s="442"/>
      <c r="AN329" s="442"/>
      <c r="AO329" s="442"/>
      <c r="AP329" s="442"/>
      <c r="AQ329" s="442"/>
      <c r="AR329" s="442"/>
      <c r="AS329" s="442"/>
      <c r="AT329" s="442"/>
      <c r="AU329" s="442"/>
      <c r="AV329" s="442"/>
      <c r="AW329" s="442"/>
      <c r="AX329" s="442"/>
      <c r="AY329" s="442"/>
      <c r="AZ329" s="442"/>
    </row>
    <row r="330" spans="2:52" ht="20.100000000000001" hidden="1" customHeight="1" outlineLevel="1">
      <c r="B330" s="434"/>
      <c r="C330" s="1002"/>
      <c r="D330" s="1003"/>
      <c r="E330" s="1003"/>
      <c r="F330" s="1004"/>
      <c r="G330" s="1005"/>
      <c r="H330" s="1006"/>
      <c r="I330" s="1006"/>
      <c r="J330" s="1006"/>
      <c r="K330" s="1007"/>
      <c r="L330" s="715"/>
      <c r="M330" s="715"/>
      <c r="N330" s="715"/>
      <c r="O330" s="715"/>
      <c r="P330" s="715"/>
      <c r="Q330" s="715"/>
      <c r="R330" s="715"/>
      <c r="S330" s="716"/>
      <c r="T330" s="717"/>
      <c r="U330" s="720">
        <f t="shared" si="105"/>
        <v>0</v>
      </c>
      <c r="V330" s="721">
        <f t="shared" si="106"/>
        <v>0</v>
      </c>
      <c r="W330" s="722">
        <f t="shared" si="107"/>
        <v>0</v>
      </c>
      <c r="X330" s="442"/>
      <c r="Y330" s="442"/>
      <c r="Z330" s="442"/>
      <c r="AA330" s="442"/>
      <c r="AB330" s="442"/>
      <c r="AC330" s="442"/>
      <c r="AD330" s="442"/>
      <c r="AE330" s="442"/>
      <c r="AF330" s="442"/>
      <c r="AG330" s="442"/>
      <c r="AH330" s="442"/>
      <c r="AI330" s="442"/>
      <c r="AJ330" s="442"/>
      <c r="AK330" s="442"/>
      <c r="AL330" s="442"/>
      <c r="AM330" s="442"/>
      <c r="AN330" s="442"/>
      <c r="AO330" s="442"/>
      <c r="AP330" s="442"/>
      <c r="AQ330" s="442"/>
      <c r="AR330" s="442"/>
      <c r="AS330" s="442"/>
      <c r="AT330" s="442"/>
      <c r="AU330" s="442"/>
      <c r="AV330" s="442"/>
      <c r="AW330" s="442"/>
      <c r="AX330" s="442"/>
      <c r="AY330" s="442"/>
      <c r="AZ330" s="442"/>
    </row>
    <row r="331" spans="2:52" ht="20.100000000000001" hidden="1" customHeight="1" outlineLevel="1">
      <c r="B331" s="434"/>
      <c r="C331" s="1002"/>
      <c r="D331" s="1003"/>
      <c r="E331" s="1003"/>
      <c r="F331" s="1004"/>
      <c r="G331" s="1005"/>
      <c r="H331" s="1006"/>
      <c r="I331" s="1006"/>
      <c r="J331" s="1006"/>
      <c r="K331" s="1007"/>
      <c r="L331" s="715"/>
      <c r="M331" s="715"/>
      <c r="N331" s="715"/>
      <c r="O331" s="715"/>
      <c r="P331" s="715"/>
      <c r="Q331" s="715"/>
      <c r="R331" s="715"/>
      <c r="S331" s="716"/>
      <c r="T331" s="717"/>
      <c r="U331" s="720">
        <f t="shared" si="105"/>
        <v>0</v>
      </c>
      <c r="V331" s="721">
        <f t="shared" si="106"/>
        <v>0</v>
      </c>
      <c r="W331" s="722">
        <f t="shared" si="107"/>
        <v>0</v>
      </c>
      <c r="X331" s="442"/>
      <c r="Y331" s="442"/>
      <c r="Z331" s="442"/>
      <c r="AA331" s="442"/>
      <c r="AB331" s="442"/>
      <c r="AC331" s="442"/>
      <c r="AD331" s="442"/>
      <c r="AE331" s="442"/>
      <c r="AF331" s="442"/>
      <c r="AG331" s="442"/>
      <c r="AH331" s="442"/>
      <c r="AI331" s="442"/>
      <c r="AJ331" s="442"/>
      <c r="AK331" s="442"/>
      <c r="AL331" s="442"/>
      <c r="AM331" s="442"/>
      <c r="AN331" s="442"/>
      <c r="AO331" s="442"/>
      <c r="AP331" s="442"/>
      <c r="AQ331" s="442"/>
      <c r="AR331" s="442"/>
      <c r="AS331" s="442"/>
      <c r="AT331" s="442"/>
      <c r="AU331" s="442"/>
      <c r="AV331" s="442"/>
      <c r="AW331" s="442"/>
      <c r="AX331" s="442"/>
      <c r="AY331" s="442"/>
      <c r="AZ331" s="442"/>
    </row>
    <row r="332" spans="2:52" ht="20.100000000000001" hidden="1" customHeight="1" outlineLevel="1">
      <c r="B332" s="434"/>
      <c r="C332" s="1002"/>
      <c r="D332" s="1003"/>
      <c r="E332" s="1003"/>
      <c r="F332" s="1004"/>
      <c r="G332" s="1005"/>
      <c r="H332" s="1006"/>
      <c r="I332" s="1006"/>
      <c r="J332" s="1006"/>
      <c r="K332" s="1007"/>
      <c r="L332" s="715"/>
      <c r="M332" s="715"/>
      <c r="N332" s="715"/>
      <c r="O332" s="715"/>
      <c r="P332" s="715"/>
      <c r="Q332" s="715"/>
      <c r="R332" s="715"/>
      <c r="S332" s="716"/>
      <c r="T332" s="717"/>
      <c r="U332" s="720">
        <f t="shared" si="105"/>
        <v>0</v>
      </c>
      <c r="V332" s="721">
        <f t="shared" si="106"/>
        <v>0</v>
      </c>
      <c r="W332" s="722">
        <f t="shared" si="107"/>
        <v>0</v>
      </c>
      <c r="X332" s="442"/>
      <c r="Y332" s="442"/>
      <c r="Z332" s="442"/>
      <c r="AA332" s="442"/>
      <c r="AB332" s="442"/>
      <c r="AC332" s="442"/>
      <c r="AD332" s="442"/>
      <c r="AE332" s="442"/>
      <c r="AF332" s="442"/>
      <c r="AG332" s="442"/>
      <c r="AH332" s="442"/>
      <c r="AI332" s="442"/>
      <c r="AJ332" s="442"/>
      <c r="AK332" s="442"/>
      <c r="AL332" s="442"/>
      <c r="AM332" s="442"/>
      <c r="AN332" s="442"/>
      <c r="AO332" s="442"/>
      <c r="AP332" s="442"/>
      <c r="AQ332" s="442"/>
      <c r="AR332" s="442"/>
      <c r="AS332" s="442"/>
      <c r="AT332" s="442"/>
      <c r="AU332" s="442"/>
      <c r="AV332" s="442"/>
      <c r="AW332" s="442"/>
      <c r="AX332" s="442"/>
      <c r="AY332" s="442"/>
      <c r="AZ332" s="442"/>
    </row>
    <row r="333" spans="2:52" ht="20.100000000000001" hidden="1" customHeight="1" outlineLevel="1">
      <c r="B333" s="434"/>
      <c r="C333" s="1002"/>
      <c r="D333" s="1003"/>
      <c r="E333" s="1003"/>
      <c r="F333" s="1004"/>
      <c r="G333" s="1005"/>
      <c r="H333" s="1006"/>
      <c r="I333" s="1006"/>
      <c r="J333" s="1006"/>
      <c r="K333" s="1007"/>
      <c r="L333" s="715"/>
      <c r="M333" s="715"/>
      <c r="N333" s="715"/>
      <c r="O333" s="715"/>
      <c r="P333" s="715"/>
      <c r="Q333" s="715"/>
      <c r="R333" s="715"/>
      <c r="S333" s="716"/>
      <c r="T333" s="717"/>
      <c r="U333" s="720">
        <f t="shared" si="105"/>
        <v>0</v>
      </c>
      <c r="V333" s="721">
        <f t="shared" si="106"/>
        <v>0</v>
      </c>
      <c r="W333" s="722">
        <f t="shared" si="107"/>
        <v>0</v>
      </c>
      <c r="X333" s="442"/>
      <c r="Y333" s="442"/>
      <c r="Z333" s="442"/>
      <c r="AA333" s="442"/>
      <c r="AB333" s="442"/>
      <c r="AC333" s="442"/>
      <c r="AD333" s="442"/>
      <c r="AE333" s="442"/>
      <c r="AF333" s="442"/>
      <c r="AG333" s="442"/>
      <c r="AH333" s="442"/>
      <c r="AI333" s="442"/>
      <c r="AJ333" s="442"/>
      <c r="AK333" s="442"/>
      <c r="AL333" s="442"/>
      <c r="AM333" s="442"/>
      <c r="AN333" s="442"/>
      <c r="AO333" s="442"/>
      <c r="AP333" s="442"/>
      <c r="AQ333" s="442"/>
      <c r="AR333" s="442"/>
      <c r="AS333" s="442"/>
      <c r="AT333" s="442"/>
      <c r="AU333" s="442"/>
      <c r="AV333" s="442"/>
      <c r="AW333" s="442"/>
      <c r="AX333" s="442"/>
      <c r="AY333" s="442"/>
      <c r="AZ333" s="442"/>
    </row>
    <row r="334" spans="2:52" ht="20.100000000000001" hidden="1" customHeight="1" outlineLevel="1">
      <c r="B334" s="434"/>
      <c r="C334" s="1002"/>
      <c r="D334" s="1003"/>
      <c r="E334" s="1003"/>
      <c r="F334" s="1004"/>
      <c r="G334" s="1005"/>
      <c r="H334" s="1006"/>
      <c r="I334" s="1006"/>
      <c r="J334" s="1006"/>
      <c r="K334" s="1007"/>
      <c r="L334" s="715"/>
      <c r="M334" s="715"/>
      <c r="N334" s="715"/>
      <c r="O334" s="715"/>
      <c r="P334" s="715"/>
      <c r="Q334" s="715"/>
      <c r="R334" s="715"/>
      <c r="S334" s="716"/>
      <c r="T334" s="717"/>
      <c r="U334" s="720">
        <f t="shared" si="105"/>
        <v>0</v>
      </c>
      <c r="V334" s="721">
        <f t="shared" si="106"/>
        <v>0</v>
      </c>
      <c r="W334" s="722">
        <f t="shared" si="107"/>
        <v>0</v>
      </c>
      <c r="X334" s="442"/>
      <c r="Y334" s="442"/>
      <c r="Z334" s="442"/>
      <c r="AA334" s="442"/>
      <c r="AB334" s="442"/>
      <c r="AC334" s="442"/>
      <c r="AD334" s="442"/>
      <c r="AE334" s="442"/>
      <c r="AF334" s="442"/>
      <c r="AG334" s="442"/>
      <c r="AH334" s="442"/>
      <c r="AI334" s="442"/>
      <c r="AJ334" s="442"/>
      <c r="AK334" s="442"/>
      <c r="AL334" s="442"/>
      <c r="AM334" s="442"/>
      <c r="AN334" s="442"/>
      <c r="AO334" s="442"/>
      <c r="AP334" s="442"/>
      <c r="AQ334" s="442"/>
      <c r="AR334" s="442"/>
      <c r="AS334" s="442"/>
      <c r="AT334" s="442"/>
      <c r="AU334" s="442"/>
      <c r="AV334" s="442"/>
      <c r="AW334" s="442"/>
      <c r="AX334" s="442"/>
      <c r="AY334" s="442"/>
      <c r="AZ334" s="442"/>
    </row>
    <row r="335" spans="2:52" ht="20.100000000000001" hidden="1" customHeight="1" outlineLevel="1">
      <c r="B335" s="434"/>
      <c r="C335" s="1002"/>
      <c r="D335" s="1003"/>
      <c r="E335" s="1003"/>
      <c r="F335" s="1004"/>
      <c r="G335" s="1005"/>
      <c r="H335" s="1006"/>
      <c r="I335" s="1006"/>
      <c r="J335" s="1006"/>
      <c r="K335" s="1007"/>
      <c r="L335" s="715"/>
      <c r="M335" s="715"/>
      <c r="N335" s="715"/>
      <c r="O335" s="715"/>
      <c r="P335" s="715"/>
      <c r="Q335" s="715"/>
      <c r="R335" s="715"/>
      <c r="S335" s="716"/>
      <c r="T335" s="717"/>
      <c r="U335" s="720">
        <f t="shared" si="105"/>
        <v>0</v>
      </c>
      <c r="V335" s="721">
        <f t="shared" si="106"/>
        <v>0</v>
      </c>
      <c r="W335" s="722">
        <f t="shared" si="107"/>
        <v>0</v>
      </c>
      <c r="X335" s="442"/>
      <c r="Y335" s="442"/>
      <c r="Z335" s="442"/>
      <c r="AA335" s="442"/>
      <c r="AB335" s="442"/>
      <c r="AC335" s="442"/>
      <c r="AD335" s="442"/>
      <c r="AE335" s="442"/>
      <c r="AF335" s="442"/>
      <c r="AG335" s="442"/>
      <c r="AH335" s="442"/>
      <c r="AI335" s="442"/>
      <c r="AJ335" s="442"/>
      <c r="AK335" s="442"/>
      <c r="AL335" s="442"/>
      <c r="AM335" s="442"/>
      <c r="AN335" s="442"/>
      <c r="AO335" s="442"/>
      <c r="AP335" s="442"/>
      <c r="AQ335" s="442"/>
      <c r="AR335" s="442"/>
      <c r="AS335" s="442"/>
      <c r="AT335" s="442"/>
      <c r="AU335" s="442"/>
      <c r="AV335" s="442"/>
      <c r="AW335" s="442"/>
      <c r="AX335" s="442"/>
      <c r="AY335" s="442"/>
      <c r="AZ335" s="442"/>
    </row>
    <row r="336" spans="2:52" s="19" customFormat="1" ht="9.9499999999999993" hidden="1" customHeight="1" outlineLevel="1">
      <c r="B336" s="435"/>
      <c r="C336" s="437"/>
      <c r="D336" s="437"/>
      <c r="E336" s="437"/>
      <c r="F336" s="437"/>
      <c r="G336" s="666"/>
      <c r="H336" s="666"/>
      <c r="I336" s="666"/>
      <c r="J336" s="666"/>
      <c r="K336" s="666"/>
      <c r="L336" s="438"/>
      <c r="M336" s="438"/>
      <c r="N336" s="438"/>
      <c r="O336" s="438"/>
      <c r="P336" s="438"/>
      <c r="Q336" s="438"/>
      <c r="R336" s="438"/>
      <c r="S336" s="438"/>
      <c r="T336" s="439"/>
      <c r="U336" s="439"/>
      <c r="V336" s="439"/>
      <c r="W336" s="667"/>
      <c r="X336" s="668"/>
      <c r="Y336" s="668"/>
      <c r="Z336" s="668"/>
      <c r="AA336" s="668"/>
      <c r="AB336" s="668"/>
      <c r="AC336" s="668"/>
      <c r="AD336" s="668"/>
      <c r="AE336" s="668"/>
      <c r="AF336" s="668"/>
      <c r="AG336" s="668"/>
      <c r="AH336" s="668"/>
      <c r="AI336" s="668"/>
      <c r="AJ336" s="668"/>
      <c r="AK336" s="668"/>
      <c r="AL336" s="668"/>
      <c r="AM336" s="668"/>
      <c r="AN336" s="668"/>
      <c r="AO336" s="668"/>
      <c r="AP336" s="668"/>
      <c r="AQ336" s="668"/>
      <c r="AR336" s="668"/>
      <c r="AS336" s="668"/>
      <c r="AT336" s="668"/>
      <c r="AU336" s="668"/>
      <c r="AV336" s="668"/>
      <c r="AW336" s="668"/>
      <c r="AX336" s="668"/>
      <c r="AY336" s="668"/>
      <c r="AZ336" s="668"/>
    </row>
    <row r="337" spans="2:52" ht="20.100000000000001" customHeight="1" collapsed="1">
      <c r="B337" s="32">
        <f>B325+1</f>
        <v>28</v>
      </c>
      <c r="C337" s="1013"/>
      <c r="D337" s="1014"/>
      <c r="E337" s="1014"/>
      <c r="F337" s="1015"/>
      <c r="G337" s="1016"/>
      <c r="H337" s="1017"/>
      <c r="I337" s="1017"/>
      <c r="J337" s="1017"/>
      <c r="K337" s="1018"/>
      <c r="L337" s="701">
        <f t="shared" ref="L337:R337" si="108">SUM(L338:L347)</f>
        <v>0</v>
      </c>
      <c r="M337" s="702">
        <f t="shared" si="108"/>
        <v>0</v>
      </c>
      <c r="N337" s="703">
        <f t="shared" si="108"/>
        <v>0</v>
      </c>
      <c r="O337" s="703">
        <f t="shared" si="108"/>
        <v>0</v>
      </c>
      <c r="P337" s="702">
        <f t="shared" si="108"/>
        <v>0</v>
      </c>
      <c r="Q337" s="704">
        <f t="shared" si="108"/>
        <v>0</v>
      </c>
      <c r="R337" s="701">
        <f t="shared" si="108"/>
        <v>0</v>
      </c>
      <c r="S337" s="705">
        <v>1</v>
      </c>
      <c r="T337" s="706">
        <f>(S338*T338)+(S339*T339)+(S340*T340)+(S341*T341)+(S342*T342)+(S343*T343)+(S344*T344)+(S345*T345)+(S346*T346)+(S347*T347)</f>
        <v>0</v>
      </c>
      <c r="U337" s="665">
        <f t="shared" ref="U337:U347" si="109">S337*T337*(1+MGKZ)*(1+Gewinn)*(1+Sicherheit)</f>
        <v>0</v>
      </c>
      <c r="V337" s="643">
        <f t="shared" ref="V337:V347" si="110">R337*Fertigung</f>
        <v>0</v>
      </c>
      <c r="W337" s="50">
        <f t="shared" ref="W337:W347" si="111">L337*$E$6+M337*$M$6+N337*$M$7+O337*$M$8+P337*$E$7+Q337*$M$9+U337+V337</f>
        <v>0</v>
      </c>
      <c r="X337" s="442"/>
      <c r="Y337" s="442"/>
      <c r="Z337" s="442"/>
      <c r="AA337" s="442"/>
      <c r="AB337" s="442"/>
      <c r="AC337" s="442"/>
      <c r="AD337" s="442"/>
      <c r="AE337" s="442"/>
      <c r="AF337" s="442"/>
      <c r="AG337" s="442"/>
      <c r="AH337" s="442"/>
      <c r="AI337" s="442"/>
      <c r="AJ337" s="442"/>
      <c r="AK337" s="442"/>
      <c r="AL337" s="442"/>
      <c r="AM337" s="442"/>
      <c r="AN337" s="442"/>
      <c r="AO337" s="442"/>
      <c r="AP337" s="442"/>
      <c r="AQ337" s="442"/>
      <c r="AR337" s="442"/>
      <c r="AS337" s="442"/>
      <c r="AT337" s="442"/>
      <c r="AU337" s="442"/>
      <c r="AV337" s="442"/>
      <c r="AW337" s="442"/>
      <c r="AX337" s="442"/>
      <c r="AY337" s="442"/>
      <c r="AZ337" s="442"/>
    </row>
    <row r="338" spans="2:52" ht="20.100000000000001" hidden="1" customHeight="1" outlineLevel="1">
      <c r="B338" s="433"/>
      <c r="C338" s="1002"/>
      <c r="D338" s="1003"/>
      <c r="E338" s="1003"/>
      <c r="F338" s="1004"/>
      <c r="G338" s="1005"/>
      <c r="H338" s="1006"/>
      <c r="I338" s="1006"/>
      <c r="J338" s="1006"/>
      <c r="K338" s="1007"/>
      <c r="L338" s="715"/>
      <c r="M338" s="715"/>
      <c r="N338" s="715"/>
      <c r="O338" s="715"/>
      <c r="P338" s="715"/>
      <c r="Q338" s="715"/>
      <c r="R338" s="715"/>
      <c r="S338" s="716"/>
      <c r="T338" s="717"/>
      <c r="U338" s="720">
        <f t="shared" si="109"/>
        <v>0</v>
      </c>
      <c r="V338" s="721">
        <f t="shared" si="110"/>
        <v>0</v>
      </c>
      <c r="W338" s="722">
        <f t="shared" si="111"/>
        <v>0</v>
      </c>
      <c r="X338" s="442"/>
      <c r="Y338" s="442"/>
      <c r="Z338" s="442"/>
      <c r="AA338" s="442"/>
      <c r="AB338" s="442"/>
      <c r="AC338" s="442"/>
      <c r="AD338" s="442"/>
      <c r="AE338" s="442"/>
      <c r="AF338" s="442"/>
      <c r="AG338" s="442"/>
      <c r="AH338" s="442"/>
      <c r="AI338" s="442"/>
      <c r="AJ338" s="442"/>
      <c r="AK338" s="442"/>
      <c r="AL338" s="442"/>
      <c r="AM338" s="442"/>
      <c r="AN338" s="442"/>
      <c r="AO338" s="442"/>
      <c r="AP338" s="442"/>
      <c r="AQ338" s="442"/>
      <c r="AR338" s="442"/>
      <c r="AS338" s="442"/>
      <c r="AT338" s="442"/>
      <c r="AU338" s="442"/>
      <c r="AV338" s="442"/>
      <c r="AW338" s="442"/>
      <c r="AX338" s="442"/>
      <c r="AY338" s="442"/>
      <c r="AZ338" s="442"/>
    </row>
    <row r="339" spans="2:52" ht="20.100000000000001" hidden="1" customHeight="1" outlineLevel="1">
      <c r="B339" s="434"/>
      <c r="C339" s="1002"/>
      <c r="D339" s="1003"/>
      <c r="E339" s="1003"/>
      <c r="F339" s="1004"/>
      <c r="G339" s="1005"/>
      <c r="H339" s="1006"/>
      <c r="I339" s="1006"/>
      <c r="J339" s="1006"/>
      <c r="K339" s="1007"/>
      <c r="L339" s="715"/>
      <c r="M339" s="715"/>
      <c r="N339" s="715"/>
      <c r="O339" s="715"/>
      <c r="P339" s="715"/>
      <c r="Q339" s="715"/>
      <c r="R339" s="715"/>
      <c r="S339" s="716"/>
      <c r="T339" s="717"/>
      <c r="U339" s="720">
        <f t="shared" si="109"/>
        <v>0</v>
      </c>
      <c r="V339" s="721">
        <f t="shared" si="110"/>
        <v>0</v>
      </c>
      <c r="W339" s="722">
        <f t="shared" si="111"/>
        <v>0</v>
      </c>
      <c r="X339" s="442"/>
      <c r="Y339" s="442"/>
      <c r="Z339" s="442"/>
      <c r="AA339" s="442"/>
      <c r="AB339" s="442"/>
      <c r="AC339" s="442"/>
      <c r="AD339" s="442"/>
      <c r="AE339" s="442"/>
      <c r="AF339" s="442"/>
      <c r="AG339" s="442"/>
      <c r="AH339" s="442"/>
      <c r="AI339" s="442"/>
      <c r="AJ339" s="442"/>
      <c r="AK339" s="442"/>
      <c r="AL339" s="442"/>
      <c r="AM339" s="442"/>
      <c r="AN339" s="442"/>
      <c r="AO339" s="442"/>
      <c r="AP339" s="442"/>
      <c r="AQ339" s="442"/>
      <c r="AR339" s="442"/>
      <c r="AS339" s="442"/>
      <c r="AT339" s="442"/>
      <c r="AU339" s="442"/>
      <c r="AV339" s="442"/>
      <c r="AW339" s="442"/>
      <c r="AX339" s="442"/>
      <c r="AY339" s="442"/>
      <c r="AZ339" s="442"/>
    </row>
    <row r="340" spans="2:52" ht="20.100000000000001" hidden="1" customHeight="1" outlineLevel="1">
      <c r="B340" s="434"/>
      <c r="C340" s="1002"/>
      <c r="D340" s="1003"/>
      <c r="E340" s="1003"/>
      <c r="F340" s="1004"/>
      <c r="G340" s="1005"/>
      <c r="H340" s="1006"/>
      <c r="I340" s="1006"/>
      <c r="J340" s="1006"/>
      <c r="K340" s="1007"/>
      <c r="L340" s="715"/>
      <c r="M340" s="715"/>
      <c r="N340" s="715"/>
      <c r="O340" s="715"/>
      <c r="P340" s="715"/>
      <c r="Q340" s="715"/>
      <c r="R340" s="715"/>
      <c r="S340" s="716"/>
      <c r="T340" s="717"/>
      <c r="U340" s="720">
        <f t="shared" si="109"/>
        <v>0</v>
      </c>
      <c r="V340" s="721">
        <f t="shared" si="110"/>
        <v>0</v>
      </c>
      <c r="W340" s="722">
        <f t="shared" si="111"/>
        <v>0</v>
      </c>
      <c r="X340" s="442"/>
      <c r="Y340" s="442"/>
      <c r="Z340" s="442"/>
      <c r="AA340" s="442"/>
      <c r="AB340" s="442"/>
      <c r="AC340" s="442"/>
      <c r="AD340" s="442"/>
      <c r="AE340" s="442"/>
      <c r="AF340" s="442"/>
      <c r="AG340" s="442"/>
      <c r="AH340" s="442"/>
      <c r="AI340" s="442"/>
      <c r="AJ340" s="442"/>
      <c r="AK340" s="442"/>
      <c r="AL340" s="442"/>
      <c r="AM340" s="442"/>
      <c r="AN340" s="442"/>
      <c r="AO340" s="442"/>
      <c r="AP340" s="442"/>
      <c r="AQ340" s="442"/>
      <c r="AR340" s="442"/>
      <c r="AS340" s="442"/>
      <c r="AT340" s="442"/>
      <c r="AU340" s="442"/>
      <c r="AV340" s="442"/>
      <c r="AW340" s="442"/>
      <c r="AX340" s="442"/>
      <c r="AY340" s="442"/>
      <c r="AZ340" s="442"/>
    </row>
    <row r="341" spans="2:52" ht="20.100000000000001" hidden="1" customHeight="1" outlineLevel="1">
      <c r="B341" s="434"/>
      <c r="C341" s="1002"/>
      <c r="D341" s="1003"/>
      <c r="E341" s="1003"/>
      <c r="F341" s="1004"/>
      <c r="G341" s="1005"/>
      <c r="H341" s="1006"/>
      <c r="I341" s="1006"/>
      <c r="J341" s="1006"/>
      <c r="K341" s="1007"/>
      <c r="L341" s="715"/>
      <c r="M341" s="715"/>
      <c r="N341" s="715"/>
      <c r="O341" s="715"/>
      <c r="P341" s="715"/>
      <c r="Q341" s="715"/>
      <c r="R341" s="715"/>
      <c r="S341" s="716"/>
      <c r="T341" s="717"/>
      <c r="U341" s="720">
        <f t="shared" si="109"/>
        <v>0</v>
      </c>
      <c r="V341" s="721">
        <f t="shared" si="110"/>
        <v>0</v>
      </c>
      <c r="W341" s="722">
        <f t="shared" si="111"/>
        <v>0</v>
      </c>
      <c r="X341" s="442"/>
      <c r="Y341" s="442"/>
      <c r="Z341" s="442"/>
      <c r="AA341" s="442"/>
      <c r="AB341" s="442"/>
      <c r="AC341" s="442"/>
      <c r="AD341" s="442"/>
      <c r="AE341" s="442"/>
      <c r="AF341" s="442"/>
      <c r="AG341" s="442"/>
      <c r="AH341" s="442"/>
      <c r="AI341" s="442"/>
      <c r="AJ341" s="442"/>
      <c r="AK341" s="442"/>
      <c r="AL341" s="442"/>
      <c r="AM341" s="442"/>
      <c r="AN341" s="442"/>
      <c r="AO341" s="442"/>
      <c r="AP341" s="442"/>
      <c r="AQ341" s="442"/>
      <c r="AR341" s="442"/>
      <c r="AS341" s="442"/>
      <c r="AT341" s="442"/>
      <c r="AU341" s="442"/>
      <c r="AV341" s="442"/>
      <c r="AW341" s="442"/>
      <c r="AX341" s="442"/>
      <c r="AY341" s="442"/>
      <c r="AZ341" s="442"/>
    </row>
    <row r="342" spans="2:52" ht="20.100000000000001" hidden="1" customHeight="1" outlineLevel="1">
      <c r="B342" s="434"/>
      <c r="C342" s="1002"/>
      <c r="D342" s="1003"/>
      <c r="E342" s="1003"/>
      <c r="F342" s="1004"/>
      <c r="G342" s="1005"/>
      <c r="H342" s="1006"/>
      <c r="I342" s="1006"/>
      <c r="J342" s="1006"/>
      <c r="K342" s="1007"/>
      <c r="L342" s="715"/>
      <c r="M342" s="715"/>
      <c r="N342" s="715"/>
      <c r="O342" s="715"/>
      <c r="P342" s="715"/>
      <c r="Q342" s="715"/>
      <c r="R342" s="715"/>
      <c r="S342" s="716"/>
      <c r="T342" s="717"/>
      <c r="U342" s="720">
        <f t="shared" si="109"/>
        <v>0</v>
      </c>
      <c r="V342" s="721">
        <f t="shared" si="110"/>
        <v>0</v>
      </c>
      <c r="W342" s="722">
        <f t="shared" si="111"/>
        <v>0</v>
      </c>
      <c r="X342" s="442"/>
      <c r="Y342" s="442"/>
      <c r="Z342" s="442"/>
      <c r="AA342" s="442"/>
      <c r="AB342" s="442"/>
      <c r="AC342" s="442"/>
      <c r="AD342" s="442"/>
      <c r="AE342" s="442"/>
      <c r="AF342" s="442"/>
      <c r="AG342" s="442"/>
      <c r="AH342" s="442"/>
      <c r="AI342" s="442"/>
      <c r="AJ342" s="442"/>
      <c r="AK342" s="442"/>
      <c r="AL342" s="442"/>
      <c r="AM342" s="442"/>
      <c r="AN342" s="442"/>
      <c r="AO342" s="442"/>
      <c r="AP342" s="442"/>
      <c r="AQ342" s="442"/>
      <c r="AR342" s="442"/>
      <c r="AS342" s="442"/>
      <c r="AT342" s="442"/>
      <c r="AU342" s="442"/>
      <c r="AV342" s="442"/>
      <c r="AW342" s="442"/>
      <c r="AX342" s="442"/>
      <c r="AY342" s="442"/>
      <c r="AZ342" s="442"/>
    </row>
    <row r="343" spans="2:52" ht="20.100000000000001" hidden="1" customHeight="1" outlineLevel="1">
      <c r="B343" s="434"/>
      <c r="C343" s="1002"/>
      <c r="D343" s="1003"/>
      <c r="E343" s="1003"/>
      <c r="F343" s="1004"/>
      <c r="G343" s="1005"/>
      <c r="H343" s="1006"/>
      <c r="I343" s="1006"/>
      <c r="J343" s="1006"/>
      <c r="K343" s="1007"/>
      <c r="L343" s="715"/>
      <c r="M343" s="715"/>
      <c r="N343" s="715"/>
      <c r="O343" s="715"/>
      <c r="P343" s="715"/>
      <c r="Q343" s="715"/>
      <c r="R343" s="715"/>
      <c r="S343" s="716"/>
      <c r="T343" s="717"/>
      <c r="U343" s="720">
        <f t="shared" si="109"/>
        <v>0</v>
      </c>
      <c r="V343" s="721">
        <f t="shared" si="110"/>
        <v>0</v>
      </c>
      <c r="W343" s="722">
        <f t="shared" si="111"/>
        <v>0</v>
      </c>
      <c r="X343" s="442"/>
      <c r="Y343" s="442"/>
      <c r="Z343" s="442"/>
      <c r="AA343" s="442"/>
      <c r="AB343" s="442"/>
      <c r="AC343" s="442"/>
      <c r="AD343" s="442"/>
      <c r="AE343" s="442"/>
      <c r="AF343" s="442"/>
      <c r="AG343" s="442"/>
      <c r="AH343" s="442"/>
      <c r="AI343" s="442"/>
      <c r="AJ343" s="442"/>
      <c r="AK343" s="442"/>
      <c r="AL343" s="442"/>
      <c r="AM343" s="442"/>
      <c r="AN343" s="442"/>
      <c r="AO343" s="442"/>
      <c r="AP343" s="442"/>
      <c r="AQ343" s="442"/>
      <c r="AR343" s="442"/>
      <c r="AS343" s="442"/>
      <c r="AT343" s="442"/>
      <c r="AU343" s="442"/>
      <c r="AV343" s="442"/>
      <c r="AW343" s="442"/>
      <c r="AX343" s="442"/>
      <c r="AY343" s="442"/>
      <c r="AZ343" s="442"/>
    </row>
    <row r="344" spans="2:52" ht="20.100000000000001" hidden="1" customHeight="1" outlineLevel="1">
      <c r="B344" s="434"/>
      <c r="C344" s="1002"/>
      <c r="D344" s="1003"/>
      <c r="E344" s="1003"/>
      <c r="F344" s="1004"/>
      <c r="G344" s="1005"/>
      <c r="H344" s="1006"/>
      <c r="I344" s="1006"/>
      <c r="J344" s="1006"/>
      <c r="K344" s="1007"/>
      <c r="L344" s="715"/>
      <c r="M344" s="715"/>
      <c r="N344" s="715"/>
      <c r="O344" s="715"/>
      <c r="P344" s="715"/>
      <c r="Q344" s="715"/>
      <c r="R344" s="715"/>
      <c r="S344" s="716"/>
      <c r="T344" s="717"/>
      <c r="U344" s="720">
        <f t="shared" si="109"/>
        <v>0</v>
      </c>
      <c r="V344" s="721">
        <f t="shared" si="110"/>
        <v>0</v>
      </c>
      <c r="W344" s="722">
        <f t="shared" si="111"/>
        <v>0</v>
      </c>
      <c r="X344" s="442"/>
      <c r="Y344" s="442"/>
      <c r="Z344" s="442"/>
      <c r="AA344" s="442"/>
      <c r="AB344" s="442"/>
      <c r="AC344" s="442"/>
      <c r="AD344" s="442"/>
      <c r="AE344" s="442"/>
      <c r="AF344" s="442"/>
      <c r="AG344" s="442"/>
      <c r="AH344" s="442"/>
      <c r="AI344" s="442"/>
      <c r="AJ344" s="442"/>
      <c r="AK344" s="442"/>
      <c r="AL344" s="442"/>
      <c r="AM344" s="442"/>
      <c r="AN344" s="442"/>
      <c r="AO344" s="442"/>
      <c r="AP344" s="442"/>
      <c r="AQ344" s="442"/>
      <c r="AR344" s="442"/>
      <c r="AS344" s="442"/>
      <c r="AT344" s="442"/>
      <c r="AU344" s="442"/>
      <c r="AV344" s="442"/>
      <c r="AW344" s="442"/>
      <c r="AX344" s="442"/>
      <c r="AY344" s="442"/>
      <c r="AZ344" s="442"/>
    </row>
    <row r="345" spans="2:52" ht="20.100000000000001" hidden="1" customHeight="1" outlineLevel="1">
      <c r="B345" s="434"/>
      <c r="C345" s="1002"/>
      <c r="D345" s="1003"/>
      <c r="E345" s="1003"/>
      <c r="F345" s="1004"/>
      <c r="G345" s="1005"/>
      <c r="H345" s="1006"/>
      <c r="I345" s="1006"/>
      <c r="J345" s="1006"/>
      <c r="K345" s="1007"/>
      <c r="L345" s="715"/>
      <c r="M345" s="715"/>
      <c r="N345" s="715"/>
      <c r="O345" s="715"/>
      <c r="P345" s="715"/>
      <c r="Q345" s="715"/>
      <c r="R345" s="715"/>
      <c r="S345" s="716"/>
      <c r="T345" s="717"/>
      <c r="U345" s="720">
        <f t="shared" si="109"/>
        <v>0</v>
      </c>
      <c r="V345" s="721">
        <f t="shared" si="110"/>
        <v>0</v>
      </c>
      <c r="W345" s="722">
        <f t="shared" si="111"/>
        <v>0</v>
      </c>
      <c r="X345" s="442"/>
      <c r="Y345" s="442"/>
      <c r="Z345" s="442"/>
      <c r="AA345" s="442"/>
      <c r="AB345" s="442"/>
      <c r="AC345" s="442"/>
      <c r="AD345" s="442"/>
      <c r="AE345" s="442"/>
      <c r="AF345" s="442"/>
      <c r="AG345" s="442"/>
      <c r="AH345" s="442"/>
      <c r="AI345" s="442"/>
      <c r="AJ345" s="442"/>
      <c r="AK345" s="442"/>
      <c r="AL345" s="442"/>
      <c r="AM345" s="442"/>
      <c r="AN345" s="442"/>
      <c r="AO345" s="442"/>
      <c r="AP345" s="442"/>
      <c r="AQ345" s="442"/>
      <c r="AR345" s="442"/>
      <c r="AS345" s="442"/>
      <c r="AT345" s="442"/>
      <c r="AU345" s="442"/>
      <c r="AV345" s="442"/>
      <c r="AW345" s="442"/>
      <c r="AX345" s="442"/>
      <c r="AY345" s="442"/>
      <c r="AZ345" s="442"/>
    </row>
    <row r="346" spans="2:52" ht="20.100000000000001" hidden="1" customHeight="1" outlineLevel="1">
      <c r="B346" s="434"/>
      <c r="C346" s="1002"/>
      <c r="D346" s="1003"/>
      <c r="E346" s="1003"/>
      <c r="F346" s="1004"/>
      <c r="G346" s="1005"/>
      <c r="H346" s="1006"/>
      <c r="I346" s="1006"/>
      <c r="J346" s="1006"/>
      <c r="K346" s="1007"/>
      <c r="L346" s="715"/>
      <c r="M346" s="715"/>
      <c r="N346" s="715"/>
      <c r="O346" s="715"/>
      <c r="P346" s="715"/>
      <c r="Q346" s="715"/>
      <c r="R346" s="715"/>
      <c r="S346" s="716"/>
      <c r="T346" s="717"/>
      <c r="U346" s="720">
        <f t="shared" si="109"/>
        <v>0</v>
      </c>
      <c r="V346" s="721">
        <f t="shared" si="110"/>
        <v>0</v>
      </c>
      <c r="W346" s="722">
        <f t="shared" si="111"/>
        <v>0</v>
      </c>
      <c r="X346" s="442"/>
      <c r="Y346" s="442"/>
      <c r="Z346" s="442"/>
      <c r="AA346" s="442"/>
      <c r="AB346" s="442"/>
      <c r="AC346" s="442"/>
      <c r="AD346" s="442"/>
      <c r="AE346" s="442"/>
      <c r="AF346" s="442"/>
      <c r="AG346" s="442"/>
      <c r="AH346" s="442"/>
      <c r="AI346" s="442"/>
      <c r="AJ346" s="442"/>
      <c r="AK346" s="442"/>
      <c r="AL346" s="442"/>
      <c r="AM346" s="442"/>
      <c r="AN346" s="442"/>
      <c r="AO346" s="442"/>
      <c r="AP346" s="442"/>
      <c r="AQ346" s="442"/>
      <c r="AR346" s="442"/>
      <c r="AS346" s="442"/>
      <c r="AT346" s="442"/>
      <c r="AU346" s="442"/>
      <c r="AV346" s="442"/>
      <c r="AW346" s="442"/>
      <c r="AX346" s="442"/>
      <c r="AY346" s="442"/>
      <c r="AZ346" s="442"/>
    </row>
    <row r="347" spans="2:52" ht="20.100000000000001" hidden="1" customHeight="1" outlineLevel="1">
      <c r="B347" s="434"/>
      <c r="C347" s="1002"/>
      <c r="D347" s="1003"/>
      <c r="E347" s="1003"/>
      <c r="F347" s="1004"/>
      <c r="G347" s="1005"/>
      <c r="H347" s="1006"/>
      <c r="I347" s="1006"/>
      <c r="J347" s="1006"/>
      <c r="K347" s="1007"/>
      <c r="L347" s="715"/>
      <c r="M347" s="715"/>
      <c r="N347" s="715"/>
      <c r="O347" s="715"/>
      <c r="P347" s="715"/>
      <c r="Q347" s="715"/>
      <c r="R347" s="715"/>
      <c r="S347" s="716"/>
      <c r="T347" s="717"/>
      <c r="U347" s="720">
        <f t="shared" si="109"/>
        <v>0</v>
      </c>
      <c r="V347" s="721">
        <f t="shared" si="110"/>
        <v>0</v>
      </c>
      <c r="W347" s="722">
        <f t="shared" si="111"/>
        <v>0</v>
      </c>
      <c r="X347" s="442"/>
      <c r="Y347" s="442"/>
      <c r="Z347" s="442"/>
      <c r="AA347" s="442"/>
      <c r="AB347" s="442"/>
      <c r="AC347" s="442"/>
      <c r="AD347" s="442"/>
      <c r="AE347" s="442"/>
      <c r="AF347" s="442"/>
      <c r="AG347" s="442"/>
      <c r="AH347" s="442"/>
      <c r="AI347" s="442"/>
      <c r="AJ347" s="442"/>
      <c r="AK347" s="442"/>
      <c r="AL347" s="442"/>
      <c r="AM347" s="442"/>
      <c r="AN347" s="442"/>
      <c r="AO347" s="442"/>
      <c r="AP347" s="442"/>
      <c r="AQ347" s="442"/>
      <c r="AR347" s="442"/>
      <c r="AS347" s="442"/>
      <c r="AT347" s="442"/>
      <c r="AU347" s="442"/>
      <c r="AV347" s="442"/>
      <c r="AW347" s="442"/>
      <c r="AX347" s="442"/>
      <c r="AY347" s="442"/>
      <c r="AZ347" s="442"/>
    </row>
    <row r="348" spans="2:52" s="19" customFormat="1" ht="9.9499999999999993" hidden="1" customHeight="1" outlineLevel="1">
      <c r="B348" s="435"/>
      <c r="C348" s="437"/>
      <c r="D348" s="437"/>
      <c r="E348" s="437"/>
      <c r="F348" s="437"/>
      <c r="G348" s="666"/>
      <c r="H348" s="666"/>
      <c r="I348" s="666"/>
      <c r="J348" s="666"/>
      <c r="K348" s="666"/>
      <c r="L348" s="438"/>
      <c r="M348" s="438"/>
      <c r="N348" s="438"/>
      <c r="O348" s="438"/>
      <c r="P348" s="438"/>
      <c r="Q348" s="438"/>
      <c r="R348" s="438"/>
      <c r="S348" s="438"/>
      <c r="T348" s="439"/>
      <c r="U348" s="439"/>
      <c r="V348" s="439"/>
      <c r="W348" s="667"/>
      <c r="X348" s="668"/>
      <c r="Y348" s="668"/>
      <c r="Z348" s="668"/>
      <c r="AA348" s="668"/>
      <c r="AB348" s="668"/>
      <c r="AC348" s="668"/>
      <c r="AD348" s="668"/>
      <c r="AE348" s="668"/>
      <c r="AF348" s="668"/>
      <c r="AG348" s="668"/>
      <c r="AH348" s="668"/>
      <c r="AI348" s="668"/>
      <c r="AJ348" s="668"/>
      <c r="AK348" s="668"/>
      <c r="AL348" s="668"/>
      <c r="AM348" s="668"/>
      <c r="AN348" s="668"/>
      <c r="AO348" s="668"/>
      <c r="AP348" s="668"/>
      <c r="AQ348" s="668"/>
      <c r="AR348" s="668"/>
      <c r="AS348" s="668"/>
      <c r="AT348" s="668"/>
      <c r="AU348" s="668"/>
      <c r="AV348" s="668"/>
      <c r="AW348" s="668"/>
      <c r="AX348" s="668"/>
      <c r="AY348" s="668"/>
      <c r="AZ348" s="668"/>
    </row>
    <row r="349" spans="2:52" ht="20.100000000000001" customHeight="1" collapsed="1">
      <c r="B349" s="32">
        <f>B337+1</f>
        <v>29</v>
      </c>
      <c r="C349" s="1013"/>
      <c r="D349" s="1014"/>
      <c r="E349" s="1014"/>
      <c r="F349" s="1015"/>
      <c r="G349" s="1016"/>
      <c r="H349" s="1017"/>
      <c r="I349" s="1017"/>
      <c r="J349" s="1017"/>
      <c r="K349" s="1018"/>
      <c r="L349" s="701">
        <f t="shared" ref="L349:R349" si="112">SUM(L350:L359)</f>
        <v>0</v>
      </c>
      <c r="M349" s="702">
        <f t="shared" si="112"/>
        <v>0</v>
      </c>
      <c r="N349" s="703">
        <f t="shared" si="112"/>
        <v>0</v>
      </c>
      <c r="O349" s="703">
        <f t="shared" si="112"/>
        <v>0</v>
      </c>
      <c r="P349" s="702">
        <f t="shared" si="112"/>
        <v>0</v>
      </c>
      <c r="Q349" s="704">
        <f t="shared" si="112"/>
        <v>0</v>
      </c>
      <c r="R349" s="701">
        <f t="shared" si="112"/>
        <v>0</v>
      </c>
      <c r="S349" s="705">
        <v>1</v>
      </c>
      <c r="T349" s="706">
        <f>(S350*T350)+(S351*T351)+(S352*T352)+(S353*T353)+(S354*T354)+(S355*T355)+(S356*T356)+(S357*T357)+(S358*T358)+(S359*T359)</f>
        <v>0</v>
      </c>
      <c r="U349" s="665">
        <f t="shared" ref="U349:U359" si="113">S349*T349*(1+MGKZ)*(1+Gewinn)*(1+Sicherheit)</f>
        <v>0</v>
      </c>
      <c r="V349" s="643">
        <f t="shared" ref="V349:V359" si="114">R349*Fertigung</f>
        <v>0</v>
      </c>
      <c r="W349" s="50">
        <f t="shared" ref="W349:W359" si="115">L349*$E$6+M349*$M$6+N349*$M$7+O349*$M$8+P349*$E$7+Q349*$M$9+U349+V349</f>
        <v>0</v>
      </c>
      <c r="X349" s="442"/>
      <c r="Y349" s="442"/>
      <c r="Z349" s="442"/>
      <c r="AA349" s="442"/>
      <c r="AB349" s="442"/>
      <c r="AC349" s="442"/>
      <c r="AD349" s="442"/>
      <c r="AE349" s="442"/>
      <c r="AF349" s="442"/>
      <c r="AG349" s="442"/>
      <c r="AH349" s="442"/>
      <c r="AI349" s="442"/>
      <c r="AJ349" s="442"/>
      <c r="AK349" s="442"/>
      <c r="AL349" s="442"/>
      <c r="AM349" s="442"/>
      <c r="AN349" s="442"/>
      <c r="AO349" s="442"/>
      <c r="AP349" s="442"/>
      <c r="AQ349" s="442"/>
      <c r="AR349" s="442"/>
      <c r="AS349" s="442"/>
      <c r="AT349" s="442"/>
      <c r="AU349" s="442"/>
      <c r="AV349" s="442"/>
      <c r="AW349" s="442"/>
      <c r="AX349" s="442"/>
      <c r="AY349" s="442"/>
      <c r="AZ349" s="442"/>
    </row>
    <row r="350" spans="2:52" ht="20.100000000000001" hidden="1" customHeight="1" outlineLevel="1">
      <c r="B350" s="433"/>
      <c r="C350" s="1002"/>
      <c r="D350" s="1003"/>
      <c r="E350" s="1003"/>
      <c r="F350" s="1004"/>
      <c r="G350" s="1005"/>
      <c r="H350" s="1006"/>
      <c r="I350" s="1006"/>
      <c r="J350" s="1006"/>
      <c r="K350" s="1007"/>
      <c r="L350" s="715"/>
      <c r="M350" s="715"/>
      <c r="N350" s="715"/>
      <c r="O350" s="715"/>
      <c r="P350" s="715"/>
      <c r="Q350" s="715"/>
      <c r="R350" s="715"/>
      <c r="S350" s="716"/>
      <c r="T350" s="717"/>
      <c r="U350" s="720">
        <f t="shared" si="113"/>
        <v>0</v>
      </c>
      <c r="V350" s="721">
        <f t="shared" si="114"/>
        <v>0</v>
      </c>
      <c r="W350" s="722">
        <f t="shared" si="115"/>
        <v>0</v>
      </c>
      <c r="X350" s="442"/>
      <c r="Y350" s="442"/>
      <c r="Z350" s="442"/>
      <c r="AA350" s="442"/>
      <c r="AB350" s="442"/>
      <c r="AC350" s="442"/>
      <c r="AD350" s="442"/>
      <c r="AE350" s="442"/>
      <c r="AF350" s="442"/>
      <c r="AG350" s="442"/>
      <c r="AH350" s="442"/>
      <c r="AI350" s="442"/>
      <c r="AJ350" s="442"/>
      <c r="AK350" s="442"/>
      <c r="AL350" s="442"/>
      <c r="AM350" s="442"/>
      <c r="AN350" s="442"/>
      <c r="AO350" s="442"/>
      <c r="AP350" s="442"/>
      <c r="AQ350" s="442"/>
      <c r="AR350" s="442"/>
      <c r="AS350" s="442"/>
      <c r="AT350" s="442"/>
      <c r="AU350" s="442"/>
      <c r="AV350" s="442"/>
      <c r="AW350" s="442"/>
      <c r="AX350" s="442"/>
      <c r="AY350" s="442"/>
      <c r="AZ350" s="442"/>
    </row>
    <row r="351" spans="2:52" ht="20.100000000000001" hidden="1" customHeight="1" outlineLevel="1">
      <c r="B351" s="434"/>
      <c r="C351" s="1002"/>
      <c r="D351" s="1003"/>
      <c r="E351" s="1003"/>
      <c r="F351" s="1004"/>
      <c r="G351" s="1005"/>
      <c r="H351" s="1006"/>
      <c r="I351" s="1006"/>
      <c r="J351" s="1006"/>
      <c r="K351" s="1007"/>
      <c r="L351" s="715"/>
      <c r="M351" s="715"/>
      <c r="N351" s="715"/>
      <c r="O351" s="715"/>
      <c r="P351" s="715"/>
      <c r="Q351" s="715"/>
      <c r="R351" s="715"/>
      <c r="S351" s="716"/>
      <c r="T351" s="717"/>
      <c r="U351" s="720">
        <f t="shared" si="113"/>
        <v>0</v>
      </c>
      <c r="V351" s="721">
        <f t="shared" si="114"/>
        <v>0</v>
      </c>
      <c r="W351" s="722">
        <f t="shared" si="115"/>
        <v>0</v>
      </c>
      <c r="X351" s="442"/>
      <c r="Y351" s="442"/>
      <c r="Z351" s="442"/>
      <c r="AA351" s="442"/>
      <c r="AB351" s="442"/>
      <c r="AC351" s="442"/>
      <c r="AD351" s="442"/>
      <c r="AE351" s="442"/>
      <c r="AF351" s="442"/>
      <c r="AG351" s="442"/>
      <c r="AH351" s="442"/>
      <c r="AI351" s="442"/>
      <c r="AJ351" s="442"/>
      <c r="AK351" s="442"/>
      <c r="AL351" s="442"/>
      <c r="AM351" s="442"/>
      <c r="AN351" s="442"/>
      <c r="AO351" s="442"/>
      <c r="AP351" s="442"/>
      <c r="AQ351" s="442"/>
      <c r="AR351" s="442"/>
      <c r="AS351" s="442"/>
      <c r="AT351" s="442"/>
      <c r="AU351" s="442"/>
      <c r="AV351" s="442"/>
      <c r="AW351" s="442"/>
      <c r="AX351" s="442"/>
      <c r="AY351" s="442"/>
      <c r="AZ351" s="442"/>
    </row>
    <row r="352" spans="2:52" ht="20.100000000000001" hidden="1" customHeight="1" outlineLevel="1">
      <c r="B352" s="434"/>
      <c r="C352" s="1002"/>
      <c r="D352" s="1003"/>
      <c r="E352" s="1003"/>
      <c r="F352" s="1004"/>
      <c r="G352" s="1005"/>
      <c r="H352" s="1006"/>
      <c r="I352" s="1006"/>
      <c r="J352" s="1006"/>
      <c r="K352" s="1007"/>
      <c r="L352" s="715"/>
      <c r="M352" s="715"/>
      <c r="N352" s="715"/>
      <c r="O352" s="715"/>
      <c r="P352" s="715"/>
      <c r="Q352" s="715"/>
      <c r="R352" s="715"/>
      <c r="S352" s="716"/>
      <c r="T352" s="717"/>
      <c r="U352" s="720">
        <f t="shared" si="113"/>
        <v>0</v>
      </c>
      <c r="V352" s="721">
        <f t="shared" si="114"/>
        <v>0</v>
      </c>
      <c r="W352" s="722">
        <f t="shared" si="115"/>
        <v>0</v>
      </c>
      <c r="X352" s="442"/>
      <c r="Y352" s="442"/>
      <c r="Z352" s="442"/>
      <c r="AA352" s="442"/>
      <c r="AB352" s="442"/>
      <c r="AC352" s="442"/>
      <c r="AD352" s="442"/>
      <c r="AE352" s="442"/>
      <c r="AF352" s="442"/>
      <c r="AG352" s="442"/>
      <c r="AH352" s="442"/>
      <c r="AI352" s="442"/>
      <c r="AJ352" s="442"/>
      <c r="AK352" s="442"/>
      <c r="AL352" s="442"/>
      <c r="AM352" s="442"/>
      <c r="AN352" s="442"/>
      <c r="AO352" s="442"/>
      <c r="AP352" s="442"/>
      <c r="AQ352" s="442"/>
      <c r="AR352" s="442"/>
      <c r="AS352" s="442"/>
      <c r="AT352" s="442"/>
      <c r="AU352" s="442"/>
      <c r="AV352" s="442"/>
      <c r="AW352" s="442"/>
      <c r="AX352" s="442"/>
      <c r="AY352" s="442"/>
      <c r="AZ352" s="442"/>
    </row>
    <row r="353" spans="2:52" ht="20.100000000000001" hidden="1" customHeight="1" outlineLevel="1">
      <c r="B353" s="434"/>
      <c r="C353" s="1002"/>
      <c r="D353" s="1003"/>
      <c r="E353" s="1003"/>
      <c r="F353" s="1004"/>
      <c r="G353" s="1005"/>
      <c r="H353" s="1006"/>
      <c r="I353" s="1006"/>
      <c r="J353" s="1006"/>
      <c r="K353" s="1007"/>
      <c r="L353" s="715"/>
      <c r="M353" s="715"/>
      <c r="N353" s="715"/>
      <c r="O353" s="715"/>
      <c r="P353" s="715"/>
      <c r="Q353" s="715"/>
      <c r="R353" s="715"/>
      <c r="S353" s="716"/>
      <c r="T353" s="717"/>
      <c r="U353" s="720">
        <f t="shared" si="113"/>
        <v>0</v>
      </c>
      <c r="V353" s="721">
        <f t="shared" si="114"/>
        <v>0</v>
      </c>
      <c r="W353" s="722">
        <f t="shared" si="115"/>
        <v>0</v>
      </c>
      <c r="X353" s="442"/>
      <c r="Y353" s="442"/>
      <c r="Z353" s="442"/>
      <c r="AA353" s="442"/>
      <c r="AB353" s="442"/>
      <c r="AC353" s="442"/>
      <c r="AD353" s="442"/>
      <c r="AE353" s="442"/>
      <c r="AF353" s="442"/>
      <c r="AG353" s="442"/>
      <c r="AH353" s="442"/>
      <c r="AI353" s="442"/>
      <c r="AJ353" s="442"/>
      <c r="AK353" s="442"/>
      <c r="AL353" s="442"/>
      <c r="AM353" s="442"/>
      <c r="AN353" s="442"/>
      <c r="AO353" s="442"/>
      <c r="AP353" s="442"/>
      <c r="AQ353" s="442"/>
      <c r="AR353" s="442"/>
      <c r="AS353" s="442"/>
      <c r="AT353" s="442"/>
      <c r="AU353" s="442"/>
      <c r="AV353" s="442"/>
      <c r="AW353" s="442"/>
      <c r="AX353" s="442"/>
      <c r="AY353" s="442"/>
      <c r="AZ353" s="442"/>
    </row>
    <row r="354" spans="2:52" ht="20.100000000000001" hidden="1" customHeight="1" outlineLevel="1">
      <c r="B354" s="434"/>
      <c r="C354" s="1002"/>
      <c r="D354" s="1003"/>
      <c r="E354" s="1003"/>
      <c r="F354" s="1004"/>
      <c r="G354" s="1005"/>
      <c r="H354" s="1006"/>
      <c r="I354" s="1006"/>
      <c r="J354" s="1006"/>
      <c r="K354" s="1007"/>
      <c r="L354" s="715"/>
      <c r="M354" s="715"/>
      <c r="N354" s="715"/>
      <c r="O354" s="715"/>
      <c r="P354" s="715"/>
      <c r="Q354" s="715"/>
      <c r="R354" s="715"/>
      <c r="S354" s="716"/>
      <c r="T354" s="717"/>
      <c r="U354" s="720">
        <f t="shared" si="113"/>
        <v>0</v>
      </c>
      <c r="V354" s="721">
        <f t="shared" si="114"/>
        <v>0</v>
      </c>
      <c r="W354" s="722">
        <f t="shared" si="115"/>
        <v>0</v>
      </c>
      <c r="X354" s="442"/>
      <c r="Y354" s="442"/>
      <c r="Z354" s="442"/>
      <c r="AA354" s="442"/>
      <c r="AB354" s="442"/>
      <c r="AC354" s="442"/>
      <c r="AD354" s="442"/>
      <c r="AE354" s="442"/>
      <c r="AF354" s="442"/>
      <c r="AG354" s="442"/>
      <c r="AH354" s="442"/>
      <c r="AI354" s="442"/>
      <c r="AJ354" s="442"/>
      <c r="AK354" s="442"/>
      <c r="AL354" s="442"/>
      <c r="AM354" s="442"/>
      <c r="AN354" s="442"/>
      <c r="AO354" s="442"/>
      <c r="AP354" s="442"/>
      <c r="AQ354" s="442"/>
      <c r="AR354" s="442"/>
      <c r="AS354" s="442"/>
      <c r="AT354" s="442"/>
      <c r="AU354" s="442"/>
      <c r="AV354" s="442"/>
      <c r="AW354" s="442"/>
      <c r="AX354" s="442"/>
      <c r="AY354" s="442"/>
      <c r="AZ354" s="442"/>
    </row>
    <row r="355" spans="2:52" ht="20.100000000000001" hidden="1" customHeight="1" outlineLevel="1">
      <c r="B355" s="434"/>
      <c r="C355" s="1002"/>
      <c r="D355" s="1003"/>
      <c r="E355" s="1003"/>
      <c r="F355" s="1004"/>
      <c r="G355" s="1005"/>
      <c r="H355" s="1006"/>
      <c r="I355" s="1006"/>
      <c r="J355" s="1006"/>
      <c r="K355" s="1007"/>
      <c r="L355" s="715"/>
      <c r="M355" s="715"/>
      <c r="N355" s="715"/>
      <c r="O355" s="715"/>
      <c r="P355" s="715"/>
      <c r="Q355" s="715"/>
      <c r="R355" s="715"/>
      <c r="S355" s="716"/>
      <c r="T355" s="717"/>
      <c r="U355" s="720">
        <f t="shared" si="113"/>
        <v>0</v>
      </c>
      <c r="V355" s="721">
        <f t="shared" si="114"/>
        <v>0</v>
      </c>
      <c r="W355" s="722">
        <f t="shared" si="115"/>
        <v>0</v>
      </c>
      <c r="X355" s="442"/>
      <c r="Y355" s="442"/>
      <c r="Z355" s="442"/>
      <c r="AA355" s="442"/>
      <c r="AB355" s="442"/>
      <c r="AC355" s="442"/>
      <c r="AD355" s="442"/>
      <c r="AE355" s="442"/>
      <c r="AF355" s="442"/>
      <c r="AG355" s="442"/>
      <c r="AH355" s="442"/>
      <c r="AI355" s="442"/>
      <c r="AJ355" s="442"/>
      <c r="AK355" s="442"/>
      <c r="AL355" s="442"/>
      <c r="AM355" s="442"/>
      <c r="AN355" s="442"/>
      <c r="AO355" s="442"/>
      <c r="AP355" s="442"/>
      <c r="AQ355" s="442"/>
      <c r="AR355" s="442"/>
      <c r="AS355" s="442"/>
      <c r="AT355" s="442"/>
      <c r="AU355" s="442"/>
      <c r="AV355" s="442"/>
      <c r="AW355" s="442"/>
      <c r="AX355" s="442"/>
      <c r="AY355" s="442"/>
      <c r="AZ355" s="442"/>
    </row>
    <row r="356" spans="2:52" ht="20.100000000000001" hidden="1" customHeight="1" outlineLevel="1">
      <c r="B356" s="434"/>
      <c r="C356" s="1002"/>
      <c r="D356" s="1003"/>
      <c r="E356" s="1003"/>
      <c r="F356" s="1004"/>
      <c r="G356" s="1005"/>
      <c r="H356" s="1006"/>
      <c r="I356" s="1006"/>
      <c r="J356" s="1006"/>
      <c r="K356" s="1007"/>
      <c r="L356" s="715"/>
      <c r="M356" s="715"/>
      <c r="N356" s="715"/>
      <c r="O356" s="715"/>
      <c r="P356" s="715"/>
      <c r="Q356" s="715"/>
      <c r="R356" s="715"/>
      <c r="S356" s="716"/>
      <c r="T356" s="717"/>
      <c r="U356" s="720">
        <f t="shared" si="113"/>
        <v>0</v>
      </c>
      <c r="V356" s="721">
        <f t="shared" si="114"/>
        <v>0</v>
      </c>
      <c r="W356" s="722">
        <f t="shared" si="115"/>
        <v>0</v>
      </c>
      <c r="X356" s="442"/>
      <c r="Y356" s="442"/>
      <c r="Z356" s="442"/>
      <c r="AA356" s="442"/>
      <c r="AB356" s="442"/>
      <c r="AC356" s="442"/>
      <c r="AD356" s="442"/>
      <c r="AE356" s="442"/>
      <c r="AF356" s="442"/>
      <c r="AG356" s="442"/>
      <c r="AH356" s="442"/>
      <c r="AI356" s="442"/>
      <c r="AJ356" s="442"/>
      <c r="AK356" s="442"/>
      <c r="AL356" s="442"/>
      <c r="AM356" s="442"/>
      <c r="AN356" s="442"/>
      <c r="AO356" s="442"/>
      <c r="AP356" s="442"/>
      <c r="AQ356" s="442"/>
      <c r="AR356" s="442"/>
      <c r="AS356" s="442"/>
      <c r="AT356" s="442"/>
      <c r="AU356" s="442"/>
      <c r="AV356" s="442"/>
      <c r="AW356" s="442"/>
      <c r="AX356" s="442"/>
      <c r="AY356" s="442"/>
      <c r="AZ356" s="442"/>
    </row>
    <row r="357" spans="2:52" ht="20.100000000000001" hidden="1" customHeight="1" outlineLevel="1">
      <c r="B357" s="434"/>
      <c r="C357" s="1002"/>
      <c r="D357" s="1003"/>
      <c r="E357" s="1003"/>
      <c r="F357" s="1004"/>
      <c r="G357" s="1005"/>
      <c r="H357" s="1006"/>
      <c r="I357" s="1006"/>
      <c r="J357" s="1006"/>
      <c r="K357" s="1007"/>
      <c r="L357" s="715"/>
      <c r="M357" s="715"/>
      <c r="N357" s="715"/>
      <c r="O357" s="715"/>
      <c r="P357" s="715"/>
      <c r="Q357" s="715"/>
      <c r="R357" s="715"/>
      <c r="S357" s="716"/>
      <c r="T357" s="717"/>
      <c r="U357" s="720">
        <f t="shared" si="113"/>
        <v>0</v>
      </c>
      <c r="V357" s="721">
        <f t="shared" si="114"/>
        <v>0</v>
      </c>
      <c r="W357" s="722">
        <f t="shared" si="115"/>
        <v>0</v>
      </c>
      <c r="X357" s="442"/>
      <c r="Y357" s="442"/>
      <c r="Z357" s="442"/>
      <c r="AA357" s="442"/>
      <c r="AB357" s="442"/>
      <c r="AC357" s="442"/>
      <c r="AD357" s="442"/>
      <c r="AE357" s="442"/>
      <c r="AF357" s="442"/>
      <c r="AG357" s="442"/>
      <c r="AH357" s="442"/>
      <c r="AI357" s="442"/>
      <c r="AJ357" s="442"/>
      <c r="AK357" s="442"/>
      <c r="AL357" s="442"/>
      <c r="AM357" s="442"/>
      <c r="AN357" s="442"/>
      <c r="AO357" s="442"/>
      <c r="AP357" s="442"/>
      <c r="AQ357" s="442"/>
      <c r="AR357" s="442"/>
      <c r="AS357" s="442"/>
      <c r="AT357" s="442"/>
      <c r="AU357" s="442"/>
      <c r="AV357" s="442"/>
      <c r="AW357" s="442"/>
      <c r="AX357" s="442"/>
      <c r="AY357" s="442"/>
      <c r="AZ357" s="442"/>
    </row>
    <row r="358" spans="2:52" ht="20.100000000000001" hidden="1" customHeight="1" outlineLevel="1">
      <c r="B358" s="434"/>
      <c r="C358" s="1002"/>
      <c r="D358" s="1003"/>
      <c r="E358" s="1003"/>
      <c r="F358" s="1004"/>
      <c r="G358" s="1005"/>
      <c r="H358" s="1006"/>
      <c r="I358" s="1006"/>
      <c r="J358" s="1006"/>
      <c r="K358" s="1007"/>
      <c r="L358" s="715"/>
      <c r="M358" s="715"/>
      <c r="N358" s="715"/>
      <c r="O358" s="715"/>
      <c r="P358" s="715"/>
      <c r="Q358" s="715"/>
      <c r="R358" s="715"/>
      <c r="S358" s="716"/>
      <c r="T358" s="717"/>
      <c r="U358" s="720">
        <f t="shared" si="113"/>
        <v>0</v>
      </c>
      <c r="V358" s="721">
        <f t="shared" si="114"/>
        <v>0</v>
      </c>
      <c r="W358" s="722">
        <f t="shared" si="115"/>
        <v>0</v>
      </c>
      <c r="X358" s="442"/>
      <c r="Y358" s="442"/>
      <c r="Z358" s="442"/>
      <c r="AA358" s="442"/>
      <c r="AB358" s="442"/>
      <c r="AC358" s="442"/>
      <c r="AD358" s="442"/>
      <c r="AE358" s="442"/>
      <c r="AF358" s="442"/>
      <c r="AG358" s="442"/>
      <c r="AH358" s="442"/>
      <c r="AI358" s="442"/>
      <c r="AJ358" s="442"/>
      <c r="AK358" s="442"/>
      <c r="AL358" s="442"/>
      <c r="AM358" s="442"/>
      <c r="AN358" s="442"/>
      <c r="AO358" s="442"/>
      <c r="AP358" s="442"/>
      <c r="AQ358" s="442"/>
      <c r="AR358" s="442"/>
      <c r="AS358" s="442"/>
      <c r="AT358" s="442"/>
      <c r="AU358" s="442"/>
      <c r="AV358" s="442"/>
      <c r="AW358" s="442"/>
      <c r="AX358" s="442"/>
      <c r="AY358" s="442"/>
      <c r="AZ358" s="442"/>
    </row>
    <row r="359" spans="2:52" ht="20.100000000000001" hidden="1" customHeight="1" outlineLevel="1">
      <c r="B359" s="434"/>
      <c r="C359" s="1002"/>
      <c r="D359" s="1003"/>
      <c r="E359" s="1003"/>
      <c r="F359" s="1004"/>
      <c r="G359" s="1005"/>
      <c r="H359" s="1006"/>
      <c r="I359" s="1006"/>
      <c r="J359" s="1006"/>
      <c r="K359" s="1007"/>
      <c r="L359" s="715"/>
      <c r="M359" s="715"/>
      <c r="N359" s="715"/>
      <c r="O359" s="715"/>
      <c r="P359" s="715"/>
      <c r="Q359" s="715"/>
      <c r="R359" s="715"/>
      <c r="S359" s="716"/>
      <c r="T359" s="717"/>
      <c r="U359" s="720">
        <f t="shared" si="113"/>
        <v>0</v>
      </c>
      <c r="V359" s="721">
        <f t="shared" si="114"/>
        <v>0</v>
      </c>
      <c r="W359" s="722">
        <f t="shared" si="115"/>
        <v>0</v>
      </c>
      <c r="X359" s="442"/>
      <c r="Y359" s="442"/>
      <c r="Z359" s="442"/>
      <c r="AA359" s="442"/>
      <c r="AB359" s="442"/>
      <c r="AC359" s="442"/>
      <c r="AD359" s="442"/>
      <c r="AE359" s="442"/>
      <c r="AF359" s="442"/>
      <c r="AG359" s="442"/>
      <c r="AH359" s="442"/>
      <c r="AI359" s="442"/>
      <c r="AJ359" s="442"/>
      <c r="AK359" s="442"/>
      <c r="AL359" s="442"/>
      <c r="AM359" s="442"/>
      <c r="AN359" s="442"/>
      <c r="AO359" s="442"/>
      <c r="AP359" s="442"/>
      <c r="AQ359" s="442"/>
      <c r="AR359" s="442"/>
      <c r="AS359" s="442"/>
      <c r="AT359" s="442"/>
      <c r="AU359" s="442"/>
      <c r="AV359" s="442"/>
      <c r="AW359" s="442"/>
      <c r="AX359" s="442"/>
      <c r="AY359" s="442"/>
      <c r="AZ359" s="442"/>
    </row>
    <row r="360" spans="2:52" s="19" customFormat="1" ht="9.9499999999999993" hidden="1" customHeight="1" outlineLevel="1">
      <c r="B360" s="435"/>
      <c r="C360" s="437"/>
      <c r="D360" s="437"/>
      <c r="E360" s="437"/>
      <c r="F360" s="437"/>
      <c r="G360" s="666"/>
      <c r="H360" s="666"/>
      <c r="I360" s="666"/>
      <c r="J360" s="666"/>
      <c r="K360" s="666"/>
      <c r="L360" s="438"/>
      <c r="M360" s="438"/>
      <c r="N360" s="438"/>
      <c r="O360" s="438"/>
      <c r="P360" s="438"/>
      <c r="Q360" s="438"/>
      <c r="R360" s="438"/>
      <c r="S360" s="438"/>
      <c r="T360" s="439"/>
      <c r="U360" s="439"/>
      <c r="V360" s="439"/>
      <c r="W360" s="667"/>
      <c r="X360" s="668"/>
      <c r="Y360" s="668"/>
      <c r="Z360" s="668"/>
      <c r="AA360" s="668"/>
      <c r="AB360" s="668"/>
      <c r="AC360" s="668"/>
      <c r="AD360" s="668"/>
      <c r="AE360" s="668"/>
      <c r="AF360" s="668"/>
      <c r="AG360" s="668"/>
      <c r="AH360" s="668"/>
      <c r="AI360" s="668"/>
      <c r="AJ360" s="668"/>
      <c r="AK360" s="668"/>
      <c r="AL360" s="668"/>
      <c r="AM360" s="668"/>
      <c r="AN360" s="668"/>
      <c r="AO360" s="668"/>
      <c r="AP360" s="668"/>
      <c r="AQ360" s="668"/>
      <c r="AR360" s="668"/>
      <c r="AS360" s="668"/>
      <c r="AT360" s="668"/>
      <c r="AU360" s="668"/>
      <c r="AV360" s="668"/>
      <c r="AW360" s="668"/>
      <c r="AX360" s="668"/>
      <c r="AY360" s="668"/>
      <c r="AZ360" s="668"/>
    </row>
    <row r="361" spans="2:52" ht="20.100000000000001" customHeight="1" collapsed="1">
      <c r="B361" s="32">
        <f>B349+1</f>
        <v>30</v>
      </c>
      <c r="C361" s="1013"/>
      <c r="D361" s="1014"/>
      <c r="E361" s="1014"/>
      <c r="F361" s="1015"/>
      <c r="G361" s="1016"/>
      <c r="H361" s="1017"/>
      <c r="I361" s="1017"/>
      <c r="J361" s="1017"/>
      <c r="K361" s="1018"/>
      <c r="L361" s="701">
        <f t="shared" ref="L361:R361" si="116">SUM(L362:L371)</f>
        <v>0</v>
      </c>
      <c r="M361" s="702">
        <f t="shared" si="116"/>
        <v>0</v>
      </c>
      <c r="N361" s="703">
        <f t="shared" si="116"/>
        <v>0</v>
      </c>
      <c r="O361" s="703">
        <f t="shared" si="116"/>
        <v>0</v>
      </c>
      <c r="P361" s="702">
        <f t="shared" si="116"/>
        <v>0</v>
      </c>
      <c r="Q361" s="704">
        <f t="shared" si="116"/>
        <v>0</v>
      </c>
      <c r="R361" s="701">
        <f t="shared" si="116"/>
        <v>0</v>
      </c>
      <c r="S361" s="705">
        <v>1</v>
      </c>
      <c r="T361" s="706">
        <f>(S362*T362)+(S363*T363)+(S364*T364)+(S365*T365)+(S366*T366)+(S367*T367)+(S368*T368)+(S369*T369)+(S370*T370)+(S371*T371)</f>
        <v>0</v>
      </c>
      <c r="U361" s="665">
        <f t="shared" ref="U361:U371" si="117">S361*T361*(1+MGKZ)*(1+Gewinn)*(1+Sicherheit)</f>
        <v>0</v>
      </c>
      <c r="V361" s="643">
        <f t="shared" ref="V361:V371" si="118">R361*Fertigung</f>
        <v>0</v>
      </c>
      <c r="W361" s="50">
        <f t="shared" ref="W361:W371" si="119">L361*$E$6+M361*$M$6+N361*$M$7+O361*$M$8+P361*$E$7+Q361*$M$9+U361+V361</f>
        <v>0</v>
      </c>
      <c r="X361" s="442"/>
      <c r="Y361" s="442"/>
      <c r="Z361" s="442"/>
      <c r="AA361" s="442"/>
      <c r="AB361" s="442"/>
      <c r="AC361" s="442"/>
      <c r="AD361" s="442"/>
      <c r="AE361" s="442"/>
      <c r="AF361" s="442"/>
      <c r="AG361" s="442"/>
      <c r="AH361" s="442"/>
      <c r="AI361" s="442"/>
      <c r="AJ361" s="442"/>
      <c r="AK361" s="442"/>
      <c r="AL361" s="442"/>
      <c r="AM361" s="442"/>
      <c r="AN361" s="442"/>
      <c r="AO361" s="442"/>
      <c r="AP361" s="442"/>
      <c r="AQ361" s="442"/>
      <c r="AR361" s="442"/>
      <c r="AS361" s="442"/>
      <c r="AT361" s="442"/>
      <c r="AU361" s="442"/>
      <c r="AV361" s="442"/>
      <c r="AW361" s="442"/>
      <c r="AX361" s="442"/>
      <c r="AY361" s="442"/>
      <c r="AZ361" s="442"/>
    </row>
    <row r="362" spans="2:52" ht="20.100000000000001" hidden="1" customHeight="1" outlineLevel="1">
      <c r="B362" s="433"/>
      <c r="C362" s="1002"/>
      <c r="D362" s="1003"/>
      <c r="E362" s="1003"/>
      <c r="F362" s="1004"/>
      <c r="G362" s="1005"/>
      <c r="H362" s="1006"/>
      <c r="I362" s="1006"/>
      <c r="J362" s="1006"/>
      <c r="K362" s="1007"/>
      <c r="L362" s="715"/>
      <c r="M362" s="715"/>
      <c r="N362" s="715"/>
      <c r="O362" s="715"/>
      <c r="P362" s="715"/>
      <c r="Q362" s="715"/>
      <c r="R362" s="715"/>
      <c r="S362" s="716"/>
      <c r="T362" s="717"/>
      <c r="U362" s="720">
        <f t="shared" si="117"/>
        <v>0</v>
      </c>
      <c r="V362" s="721">
        <f t="shared" si="118"/>
        <v>0</v>
      </c>
      <c r="W362" s="722">
        <f t="shared" si="119"/>
        <v>0</v>
      </c>
      <c r="X362" s="442"/>
      <c r="Y362" s="442"/>
      <c r="Z362" s="442"/>
      <c r="AA362" s="442"/>
      <c r="AB362" s="442"/>
      <c r="AC362" s="442"/>
      <c r="AD362" s="442"/>
      <c r="AE362" s="442"/>
      <c r="AF362" s="442"/>
      <c r="AG362" s="442"/>
      <c r="AH362" s="442"/>
      <c r="AI362" s="442"/>
      <c r="AJ362" s="442"/>
      <c r="AK362" s="442"/>
      <c r="AL362" s="442"/>
      <c r="AM362" s="442"/>
      <c r="AN362" s="442"/>
      <c r="AO362" s="442"/>
      <c r="AP362" s="442"/>
      <c r="AQ362" s="442"/>
      <c r="AR362" s="442"/>
      <c r="AS362" s="442"/>
      <c r="AT362" s="442"/>
      <c r="AU362" s="442"/>
      <c r="AV362" s="442"/>
      <c r="AW362" s="442"/>
      <c r="AX362" s="442"/>
      <c r="AY362" s="442"/>
      <c r="AZ362" s="442"/>
    </row>
    <row r="363" spans="2:52" ht="20.100000000000001" hidden="1" customHeight="1" outlineLevel="1">
      <c r="B363" s="434"/>
      <c r="C363" s="1002"/>
      <c r="D363" s="1003"/>
      <c r="E363" s="1003"/>
      <c r="F363" s="1004"/>
      <c r="G363" s="1005"/>
      <c r="H363" s="1006"/>
      <c r="I363" s="1006"/>
      <c r="J363" s="1006"/>
      <c r="K363" s="1007"/>
      <c r="L363" s="715"/>
      <c r="M363" s="715"/>
      <c r="N363" s="715"/>
      <c r="O363" s="715"/>
      <c r="P363" s="715"/>
      <c r="Q363" s="715"/>
      <c r="R363" s="715"/>
      <c r="S363" s="716"/>
      <c r="T363" s="717"/>
      <c r="U363" s="720">
        <f t="shared" si="117"/>
        <v>0</v>
      </c>
      <c r="V363" s="721">
        <f t="shared" si="118"/>
        <v>0</v>
      </c>
      <c r="W363" s="722">
        <f t="shared" si="119"/>
        <v>0</v>
      </c>
      <c r="X363" s="442"/>
      <c r="Y363" s="442"/>
      <c r="Z363" s="442"/>
      <c r="AA363" s="442"/>
      <c r="AB363" s="442"/>
      <c r="AC363" s="442"/>
      <c r="AD363" s="442"/>
      <c r="AE363" s="442"/>
      <c r="AF363" s="442"/>
      <c r="AG363" s="442"/>
      <c r="AH363" s="442"/>
      <c r="AI363" s="442"/>
      <c r="AJ363" s="442"/>
      <c r="AK363" s="442"/>
      <c r="AL363" s="442"/>
      <c r="AM363" s="442"/>
      <c r="AN363" s="442"/>
      <c r="AO363" s="442"/>
      <c r="AP363" s="442"/>
      <c r="AQ363" s="442"/>
      <c r="AR363" s="442"/>
      <c r="AS363" s="442"/>
      <c r="AT363" s="442"/>
      <c r="AU363" s="442"/>
      <c r="AV363" s="442"/>
      <c r="AW363" s="442"/>
      <c r="AX363" s="442"/>
      <c r="AY363" s="442"/>
      <c r="AZ363" s="442"/>
    </row>
    <row r="364" spans="2:52" ht="20.100000000000001" hidden="1" customHeight="1" outlineLevel="1">
      <c r="B364" s="434"/>
      <c r="C364" s="1002"/>
      <c r="D364" s="1003"/>
      <c r="E364" s="1003"/>
      <c r="F364" s="1004"/>
      <c r="G364" s="1005"/>
      <c r="H364" s="1006"/>
      <c r="I364" s="1006"/>
      <c r="J364" s="1006"/>
      <c r="K364" s="1007"/>
      <c r="L364" s="715"/>
      <c r="M364" s="715"/>
      <c r="N364" s="715"/>
      <c r="O364" s="715"/>
      <c r="P364" s="715"/>
      <c r="Q364" s="715"/>
      <c r="R364" s="715"/>
      <c r="S364" s="716"/>
      <c r="T364" s="717"/>
      <c r="U364" s="720">
        <f t="shared" si="117"/>
        <v>0</v>
      </c>
      <c r="V364" s="721">
        <f t="shared" si="118"/>
        <v>0</v>
      </c>
      <c r="W364" s="722">
        <f t="shared" si="119"/>
        <v>0</v>
      </c>
      <c r="X364" s="442"/>
      <c r="Y364" s="442"/>
      <c r="Z364" s="442"/>
      <c r="AA364" s="442"/>
      <c r="AB364" s="442"/>
      <c r="AC364" s="442"/>
      <c r="AD364" s="442"/>
      <c r="AE364" s="442"/>
      <c r="AF364" s="442"/>
      <c r="AG364" s="442"/>
      <c r="AH364" s="442"/>
      <c r="AI364" s="442"/>
      <c r="AJ364" s="442"/>
      <c r="AK364" s="442"/>
      <c r="AL364" s="442"/>
      <c r="AM364" s="442"/>
      <c r="AN364" s="442"/>
      <c r="AO364" s="442"/>
      <c r="AP364" s="442"/>
      <c r="AQ364" s="442"/>
      <c r="AR364" s="442"/>
      <c r="AS364" s="442"/>
      <c r="AT364" s="442"/>
      <c r="AU364" s="442"/>
      <c r="AV364" s="442"/>
      <c r="AW364" s="442"/>
      <c r="AX364" s="442"/>
      <c r="AY364" s="442"/>
      <c r="AZ364" s="442"/>
    </row>
    <row r="365" spans="2:52" ht="20.100000000000001" hidden="1" customHeight="1" outlineLevel="1">
      <c r="B365" s="434"/>
      <c r="C365" s="1002"/>
      <c r="D365" s="1003"/>
      <c r="E365" s="1003"/>
      <c r="F365" s="1004"/>
      <c r="G365" s="1005"/>
      <c r="H365" s="1006"/>
      <c r="I365" s="1006"/>
      <c r="J365" s="1006"/>
      <c r="K365" s="1007"/>
      <c r="L365" s="715"/>
      <c r="M365" s="715"/>
      <c r="N365" s="715"/>
      <c r="O365" s="715"/>
      <c r="P365" s="715"/>
      <c r="Q365" s="715"/>
      <c r="R365" s="715"/>
      <c r="S365" s="716"/>
      <c r="T365" s="717"/>
      <c r="U365" s="720">
        <f t="shared" si="117"/>
        <v>0</v>
      </c>
      <c r="V365" s="721">
        <f t="shared" si="118"/>
        <v>0</v>
      </c>
      <c r="W365" s="722">
        <f t="shared" si="119"/>
        <v>0</v>
      </c>
      <c r="X365" s="442"/>
      <c r="Y365" s="442"/>
      <c r="Z365" s="442"/>
      <c r="AA365" s="442"/>
      <c r="AB365" s="442"/>
      <c r="AC365" s="442"/>
      <c r="AD365" s="442"/>
      <c r="AE365" s="442"/>
      <c r="AF365" s="442"/>
      <c r="AG365" s="442"/>
      <c r="AH365" s="442"/>
      <c r="AI365" s="442"/>
      <c r="AJ365" s="442"/>
      <c r="AK365" s="442"/>
      <c r="AL365" s="442"/>
      <c r="AM365" s="442"/>
      <c r="AN365" s="442"/>
      <c r="AO365" s="442"/>
      <c r="AP365" s="442"/>
      <c r="AQ365" s="442"/>
      <c r="AR365" s="442"/>
      <c r="AS365" s="442"/>
      <c r="AT365" s="442"/>
      <c r="AU365" s="442"/>
      <c r="AV365" s="442"/>
      <c r="AW365" s="442"/>
      <c r="AX365" s="442"/>
      <c r="AY365" s="442"/>
      <c r="AZ365" s="442"/>
    </row>
    <row r="366" spans="2:52" ht="20.100000000000001" hidden="1" customHeight="1" outlineLevel="1">
      <c r="B366" s="434"/>
      <c r="C366" s="1002"/>
      <c r="D366" s="1003"/>
      <c r="E366" s="1003"/>
      <c r="F366" s="1004"/>
      <c r="G366" s="1005"/>
      <c r="H366" s="1006"/>
      <c r="I366" s="1006"/>
      <c r="J366" s="1006"/>
      <c r="K366" s="1007"/>
      <c r="L366" s="715"/>
      <c r="M366" s="715"/>
      <c r="N366" s="715"/>
      <c r="O366" s="715"/>
      <c r="P366" s="715"/>
      <c r="Q366" s="715"/>
      <c r="R366" s="715"/>
      <c r="S366" s="716"/>
      <c r="T366" s="717"/>
      <c r="U366" s="720">
        <f t="shared" si="117"/>
        <v>0</v>
      </c>
      <c r="V366" s="721">
        <f t="shared" si="118"/>
        <v>0</v>
      </c>
      <c r="W366" s="722">
        <f t="shared" si="119"/>
        <v>0</v>
      </c>
      <c r="X366" s="442"/>
      <c r="Y366" s="442"/>
      <c r="Z366" s="442"/>
      <c r="AA366" s="442"/>
      <c r="AB366" s="442"/>
      <c r="AC366" s="442"/>
      <c r="AD366" s="442"/>
      <c r="AE366" s="442"/>
      <c r="AF366" s="442"/>
      <c r="AG366" s="442"/>
      <c r="AH366" s="442"/>
      <c r="AI366" s="442"/>
      <c r="AJ366" s="442"/>
      <c r="AK366" s="442"/>
      <c r="AL366" s="442"/>
      <c r="AM366" s="442"/>
      <c r="AN366" s="442"/>
      <c r="AO366" s="442"/>
      <c r="AP366" s="442"/>
      <c r="AQ366" s="442"/>
      <c r="AR366" s="442"/>
      <c r="AS366" s="442"/>
      <c r="AT366" s="442"/>
      <c r="AU366" s="442"/>
      <c r="AV366" s="442"/>
      <c r="AW366" s="442"/>
      <c r="AX366" s="442"/>
      <c r="AY366" s="442"/>
      <c r="AZ366" s="442"/>
    </row>
    <row r="367" spans="2:52" ht="20.100000000000001" hidden="1" customHeight="1" outlineLevel="1">
      <c r="B367" s="434"/>
      <c r="C367" s="1002"/>
      <c r="D367" s="1003"/>
      <c r="E367" s="1003"/>
      <c r="F367" s="1004"/>
      <c r="G367" s="1005"/>
      <c r="H367" s="1006"/>
      <c r="I367" s="1006"/>
      <c r="J367" s="1006"/>
      <c r="K367" s="1007"/>
      <c r="L367" s="715"/>
      <c r="M367" s="715"/>
      <c r="N367" s="715"/>
      <c r="O367" s="715"/>
      <c r="P367" s="715"/>
      <c r="Q367" s="715"/>
      <c r="R367" s="715"/>
      <c r="S367" s="716"/>
      <c r="T367" s="717"/>
      <c r="U367" s="720">
        <f t="shared" si="117"/>
        <v>0</v>
      </c>
      <c r="V367" s="721">
        <f t="shared" si="118"/>
        <v>0</v>
      </c>
      <c r="W367" s="722">
        <f t="shared" si="119"/>
        <v>0</v>
      </c>
      <c r="X367" s="442"/>
      <c r="Y367" s="442"/>
      <c r="Z367" s="442"/>
      <c r="AA367" s="442"/>
      <c r="AB367" s="442"/>
      <c r="AC367" s="442"/>
      <c r="AD367" s="442"/>
      <c r="AE367" s="442"/>
      <c r="AF367" s="442"/>
      <c r="AG367" s="442"/>
      <c r="AH367" s="442"/>
      <c r="AI367" s="442"/>
      <c r="AJ367" s="442"/>
      <c r="AK367" s="442"/>
      <c r="AL367" s="442"/>
      <c r="AM367" s="442"/>
      <c r="AN367" s="442"/>
      <c r="AO367" s="442"/>
      <c r="AP367" s="442"/>
      <c r="AQ367" s="442"/>
      <c r="AR367" s="442"/>
      <c r="AS367" s="442"/>
      <c r="AT367" s="442"/>
      <c r="AU367" s="442"/>
      <c r="AV367" s="442"/>
      <c r="AW367" s="442"/>
      <c r="AX367" s="442"/>
      <c r="AY367" s="442"/>
      <c r="AZ367" s="442"/>
    </row>
    <row r="368" spans="2:52" ht="20.100000000000001" hidden="1" customHeight="1" outlineLevel="1">
      <c r="B368" s="434"/>
      <c r="C368" s="1002"/>
      <c r="D368" s="1003"/>
      <c r="E368" s="1003"/>
      <c r="F368" s="1004"/>
      <c r="G368" s="1005"/>
      <c r="H368" s="1006"/>
      <c r="I368" s="1006"/>
      <c r="J368" s="1006"/>
      <c r="K368" s="1007"/>
      <c r="L368" s="715"/>
      <c r="M368" s="715"/>
      <c r="N368" s="715"/>
      <c r="O368" s="715"/>
      <c r="P368" s="715"/>
      <c r="Q368" s="715"/>
      <c r="R368" s="715"/>
      <c r="S368" s="716"/>
      <c r="T368" s="717"/>
      <c r="U368" s="720">
        <f t="shared" si="117"/>
        <v>0</v>
      </c>
      <c r="V368" s="721">
        <f t="shared" si="118"/>
        <v>0</v>
      </c>
      <c r="W368" s="722">
        <f t="shared" si="119"/>
        <v>0</v>
      </c>
      <c r="X368" s="442"/>
      <c r="Y368" s="442"/>
      <c r="Z368" s="442"/>
      <c r="AA368" s="442"/>
      <c r="AB368" s="442"/>
      <c r="AC368" s="442"/>
      <c r="AD368" s="442"/>
      <c r="AE368" s="442"/>
      <c r="AF368" s="442"/>
      <c r="AG368" s="442"/>
      <c r="AH368" s="442"/>
      <c r="AI368" s="442"/>
      <c r="AJ368" s="442"/>
      <c r="AK368" s="442"/>
      <c r="AL368" s="442"/>
      <c r="AM368" s="442"/>
      <c r="AN368" s="442"/>
      <c r="AO368" s="442"/>
      <c r="AP368" s="442"/>
      <c r="AQ368" s="442"/>
      <c r="AR368" s="442"/>
      <c r="AS368" s="442"/>
      <c r="AT368" s="442"/>
      <c r="AU368" s="442"/>
      <c r="AV368" s="442"/>
      <c r="AW368" s="442"/>
      <c r="AX368" s="442"/>
      <c r="AY368" s="442"/>
      <c r="AZ368" s="442"/>
    </row>
    <row r="369" spans="2:52" ht="20.100000000000001" hidden="1" customHeight="1" outlineLevel="1">
      <c r="B369" s="434"/>
      <c r="C369" s="1002"/>
      <c r="D369" s="1003"/>
      <c r="E369" s="1003"/>
      <c r="F369" s="1004"/>
      <c r="G369" s="1005"/>
      <c r="H369" s="1006"/>
      <c r="I369" s="1006"/>
      <c r="J369" s="1006"/>
      <c r="K369" s="1007"/>
      <c r="L369" s="715"/>
      <c r="M369" s="715"/>
      <c r="N369" s="715"/>
      <c r="O369" s="715"/>
      <c r="P369" s="715"/>
      <c r="Q369" s="715"/>
      <c r="R369" s="715"/>
      <c r="S369" s="716"/>
      <c r="T369" s="717"/>
      <c r="U369" s="720">
        <f t="shared" si="117"/>
        <v>0</v>
      </c>
      <c r="V369" s="721">
        <f t="shared" si="118"/>
        <v>0</v>
      </c>
      <c r="W369" s="722">
        <f t="shared" si="119"/>
        <v>0</v>
      </c>
      <c r="X369" s="442"/>
      <c r="Y369" s="442"/>
      <c r="Z369" s="442"/>
      <c r="AA369" s="442"/>
      <c r="AB369" s="442"/>
      <c r="AC369" s="442"/>
      <c r="AD369" s="442"/>
      <c r="AE369" s="442"/>
      <c r="AF369" s="442"/>
      <c r="AG369" s="442"/>
      <c r="AH369" s="442"/>
      <c r="AI369" s="442"/>
      <c r="AJ369" s="442"/>
      <c r="AK369" s="442"/>
      <c r="AL369" s="442"/>
      <c r="AM369" s="442"/>
      <c r="AN369" s="442"/>
      <c r="AO369" s="442"/>
      <c r="AP369" s="442"/>
      <c r="AQ369" s="442"/>
      <c r="AR369" s="442"/>
      <c r="AS369" s="442"/>
      <c r="AT369" s="442"/>
      <c r="AU369" s="442"/>
      <c r="AV369" s="442"/>
      <c r="AW369" s="442"/>
      <c r="AX369" s="442"/>
      <c r="AY369" s="442"/>
      <c r="AZ369" s="442"/>
    </row>
    <row r="370" spans="2:52" ht="20.100000000000001" hidden="1" customHeight="1" outlineLevel="1">
      <c r="B370" s="434"/>
      <c r="C370" s="1002"/>
      <c r="D370" s="1003"/>
      <c r="E370" s="1003"/>
      <c r="F370" s="1004"/>
      <c r="G370" s="1005"/>
      <c r="H370" s="1006"/>
      <c r="I370" s="1006"/>
      <c r="J370" s="1006"/>
      <c r="K370" s="1007"/>
      <c r="L370" s="715"/>
      <c r="M370" s="715"/>
      <c r="N370" s="715"/>
      <c r="O370" s="715"/>
      <c r="P370" s="715"/>
      <c r="Q370" s="715"/>
      <c r="R370" s="715"/>
      <c r="S370" s="716"/>
      <c r="T370" s="717"/>
      <c r="U370" s="720">
        <f t="shared" si="117"/>
        <v>0</v>
      </c>
      <c r="V370" s="721">
        <f t="shared" si="118"/>
        <v>0</v>
      </c>
      <c r="W370" s="722">
        <f t="shared" si="119"/>
        <v>0</v>
      </c>
      <c r="X370" s="442"/>
      <c r="Y370" s="442"/>
      <c r="Z370" s="442"/>
      <c r="AA370" s="442"/>
      <c r="AB370" s="442"/>
      <c r="AC370" s="442"/>
      <c r="AD370" s="442"/>
      <c r="AE370" s="442"/>
      <c r="AF370" s="442"/>
      <c r="AG370" s="442"/>
      <c r="AH370" s="442"/>
      <c r="AI370" s="442"/>
      <c r="AJ370" s="442"/>
      <c r="AK370" s="442"/>
      <c r="AL370" s="442"/>
      <c r="AM370" s="442"/>
      <c r="AN370" s="442"/>
      <c r="AO370" s="442"/>
      <c r="AP370" s="442"/>
      <c r="AQ370" s="442"/>
      <c r="AR370" s="442"/>
      <c r="AS370" s="442"/>
      <c r="AT370" s="442"/>
      <c r="AU370" s="442"/>
      <c r="AV370" s="442"/>
      <c r="AW370" s="442"/>
      <c r="AX370" s="442"/>
      <c r="AY370" s="442"/>
      <c r="AZ370" s="442"/>
    </row>
    <row r="371" spans="2:52" ht="20.100000000000001" hidden="1" customHeight="1" outlineLevel="1">
      <c r="B371" s="434"/>
      <c r="C371" s="1002"/>
      <c r="D371" s="1003"/>
      <c r="E371" s="1003"/>
      <c r="F371" s="1004"/>
      <c r="G371" s="1005"/>
      <c r="H371" s="1006"/>
      <c r="I371" s="1006"/>
      <c r="J371" s="1006"/>
      <c r="K371" s="1007"/>
      <c r="L371" s="715"/>
      <c r="M371" s="715"/>
      <c r="N371" s="715"/>
      <c r="O371" s="715"/>
      <c r="P371" s="715"/>
      <c r="Q371" s="715"/>
      <c r="R371" s="715"/>
      <c r="S371" s="716"/>
      <c r="T371" s="717"/>
      <c r="U371" s="720">
        <f t="shared" si="117"/>
        <v>0</v>
      </c>
      <c r="V371" s="721">
        <f t="shared" si="118"/>
        <v>0</v>
      </c>
      <c r="W371" s="722">
        <f t="shared" si="119"/>
        <v>0</v>
      </c>
      <c r="X371" s="442"/>
      <c r="Y371" s="442"/>
      <c r="Z371" s="442"/>
      <c r="AA371" s="442"/>
      <c r="AB371" s="442"/>
      <c r="AC371" s="442"/>
      <c r="AD371" s="442"/>
      <c r="AE371" s="442"/>
      <c r="AF371" s="442"/>
      <c r="AG371" s="442"/>
      <c r="AH371" s="442"/>
      <c r="AI371" s="442"/>
      <c r="AJ371" s="442"/>
      <c r="AK371" s="442"/>
      <c r="AL371" s="442"/>
      <c r="AM371" s="442"/>
      <c r="AN371" s="442"/>
      <c r="AO371" s="442"/>
      <c r="AP371" s="442"/>
      <c r="AQ371" s="442"/>
      <c r="AR371" s="442"/>
      <c r="AS371" s="442"/>
      <c r="AT371" s="442"/>
      <c r="AU371" s="442"/>
      <c r="AV371" s="442"/>
      <c r="AW371" s="442"/>
      <c r="AX371" s="442"/>
      <c r="AY371" s="442"/>
      <c r="AZ371" s="442"/>
    </row>
    <row r="372" spans="2:52" ht="9.9499999999999993" hidden="1" customHeight="1" outlineLevel="1">
      <c r="B372" s="435"/>
      <c r="C372" s="437"/>
      <c r="D372" s="437"/>
      <c r="E372" s="437"/>
      <c r="F372" s="437"/>
      <c r="G372" s="436"/>
      <c r="H372" s="436"/>
      <c r="I372" s="436"/>
      <c r="J372" s="436"/>
      <c r="K372" s="436"/>
      <c r="L372" s="438"/>
      <c r="M372" s="438"/>
      <c r="N372" s="438"/>
      <c r="O372" s="438"/>
      <c r="P372" s="438"/>
      <c r="Q372" s="438"/>
      <c r="R372" s="438"/>
      <c r="S372" s="438"/>
      <c r="T372" s="439"/>
      <c r="U372" s="432"/>
      <c r="V372" s="432"/>
      <c r="W372" s="431"/>
      <c r="X372" s="442"/>
      <c r="Y372" s="442"/>
      <c r="Z372" s="442"/>
      <c r="AA372" s="442"/>
      <c r="AB372" s="442"/>
      <c r="AC372" s="442"/>
      <c r="AD372" s="442"/>
      <c r="AE372" s="442"/>
      <c r="AF372" s="442"/>
      <c r="AG372" s="442"/>
      <c r="AH372" s="442"/>
      <c r="AI372" s="442"/>
      <c r="AJ372" s="442"/>
      <c r="AK372" s="442"/>
      <c r="AL372" s="442"/>
      <c r="AM372" s="442"/>
      <c r="AN372" s="442"/>
      <c r="AO372" s="442"/>
      <c r="AP372" s="442"/>
      <c r="AQ372" s="442"/>
      <c r="AR372" s="442"/>
      <c r="AS372" s="442"/>
      <c r="AT372" s="442"/>
      <c r="AU372" s="442"/>
      <c r="AV372" s="442"/>
      <c r="AW372" s="442"/>
      <c r="AX372" s="442"/>
      <c r="AY372" s="442"/>
      <c r="AZ372" s="442"/>
    </row>
    <row r="373" spans="2:52" ht="3" customHeight="1" collapsed="1" thickBot="1">
      <c r="B373" s="503"/>
      <c r="C373" s="1008"/>
      <c r="D373" s="1009"/>
      <c r="E373" s="1009"/>
      <c r="F373" s="1010"/>
      <c r="G373" s="1011"/>
      <c r="H373" s="1012"/>
      <c r="I373" s="1012"/>
      <c r="J373" s="523"/>
      <c r="K373" s="498"/>
      <c r="L373" s="499"/>
      <c r="M373" s="499"/>
      <c r="N373" s="499"/>
      <c r="O373" s="499"/>
      <c r="P373" s="499"/>
      <c r="Q373" s="499"/>
      <c r="R373" s="499"/>
      <c r="S373" s="49"/>
      <c r="T373" s="500"/>
      <c r="U373" s="501"/>
      <c r="V373" s="501"/>
      <c r="W373" s="502"/>
      <c r="X373" s="442"/>
      <c r="Y373" s="442"/>
      <c r="Z373" s="442"/>
      <c r="AA373" s="442"/>
      <c r="AB373" s="442"/>
      <c r="AC373" s="442"/>
      <c r="AD373" s="442"/>
      <c r="AE373" s="442"/>
      <c r="AF373" s="442"/>
      <c r="AG373" s="442"/>
      <c r="AH373" s="442"/>
      <c r="AI373" s="442"/>
      <c r="AJ373" s="442"/>
      <c r="AK373" s="442"/>
      <c r="AL373" s="442"/>
      <c r="AM373" s="442"/>
      <c r="AN373" s="442"/>
      <c r="AO373" s="442"/>
      <c r="AP373" s="442"/>
      <c r="AQ373" s="442"/>
      <c r="AR373" s="442"/>
      <c r="AS373" s="442"/>
      <c r="AT373" s="442"/>
      <c r="AU373" s="442"/>
      <c r="AV373" s="442"/>
      <c r="AW373" s="442"/>
      <c r="AX373" s="442"/>
      <c r="AY373" s="442"/>
      <c r="AZ373" s="442"/>
    </row>
    <row r="374" spans="2:52" ht="13.5" customHeight="1">
      <c r="F374" s="3"/>
      <c r="G374" s="3"/>
      <c r="H374" s="3"/>
      <c r="I374" s="3"/>
      <c r="J374" s="3"/>
      <c r="K374" s="4"/>
      <c r="L374" s="10"/>
      <c r="M374" s="10"/>
      <c r="N374" s="10"/>
      <c r="O374" s="10"/>
      <c r="P374" s="10"/>
      <c r="Q374" s="10"/>
      <c r="R374" s="10"/>
      <c r="S374" s="10"/>
      <c r="V374" s="10"/>
      <c r="W374" s="16"/>
      <c r="X374" s="442"/>
      <c r="Y374" s="442"/>
      <c r="Z374" s="442"/>
      <c r="AA374" s="442"/>
      <c r="AB374" s="442"/>
      <c r="AC374" s="442"/>
      <c r="AD374" s="442"/>
      <c r="AE374" s="442"/>
      <c r="AF374" s="442"/>
      <c r="AG374" s="442"/>
      <c r="AH374" s="442"/>
      <c r="AI374" s="442"/>
      <c r="AJ374" s="442"/>
      <c r="AK374" s="442"/>
      <c r="AL374" s="442"/>
      <c r="AM374" s="442"/>
      <c r="AN374" s="442"/>
      <c r="AO374" s="442"/>
      <c r="AP374" s="442"/>
      <c r="AQ374" s="442"/>
      <c r="AR374" s="442"/>
      <c r="AS374" s="442"/>
      <c r="AT374" s="442"/>
      <c r="AU374" s="442"/>
      <c r="AV374" s="442"/>
      <c r="AW374" s="442"/>
      <c r="AX374" s="442"/>
      <c r="AY374" s="442"/>
      <c r="AZ374" s="442"/>
    </row>
    <row r="375" spans="2:52">
      <c r="X375" s="442"/>
      <c r="Y375" s="442"/>
      <c r="Z375" s="442"/>
      <c r="AA375" s="442"/>
      <c r="AB375" s="442"/>
      <c r="AC375" s="442"/>
      <c r="AD375" s="442"/>
      <c r="AE375" s="442"/>
      <c r="AF375" s="442"/>
      <c r="AG375" s="442"/>
      <c r="AH375" s="442"/>
      <c r="AI375" s="442"/>
      <c r="AJ375" s="442"/>
      <c r="AK375" s="442"/>
      <c r="AL375" s="442"/>
      <c r="AM375" s="442"/>
      <c r="AN375" s="442"/>
      <c r="AO375" s="442"/>
      <c r="AP375" s="442"/>
      <c r="AQ375" s="442"/>
      <c r="AR375" s="442"/>
      <c r="AS375" s="442"/>
      <c r="AT375" s="442"/>
      <c r="AU375" s="442"/>
      <c r="AV375" s="442"/>
      <c r="AW375" s="442"/>
      <c r="AX375" s="442"/>
      <c r="AY375" s="442"/>
      <c r="AZ375" s="442"/>
    </row>
    <row r="376" spans="2:52">
      <c r="X376" s="442"/>
      <c r="Y376" s="442"/>
      <c r="Z376" s="442"/>
      <c r="AA376" s="442"/>
      <c r="AB376" s="442"/>
      <c r="AC376" s="442"/>
      <c r="AD376" s="442"/>
      <c r="AE376" s="442"/>
      <c r="AF376" s="442"/>
      <c r="AG376" s="442"/>
      <c r="AH376" s="442"/>
      <c r="AI376" s="442"/>
      <c r="AJ376" s="442"/>
      <c r="AK376" s="442"/>
      <c r="AL376" s="442"/>
      <c r="AM376" s="442"/>
      <c r="AN376" s="442"/>
      <c r="AO376" s="442"/>
      <c r="AP376" s="442"/>
      <c r="AQ376" s="442"/>
      <c r="AR376" s="442"/>
      <c r="AS376" s="442"/>
      <c r="AT376" s="442"/>
      <c r="AU376" s="442"/>
      <c r="AV376" s="442"/>
      <c r="AW376" s="442"/>
      <c r="AX376" s="442"/>
      <c r="AY376" s="442"/>
      <c r="AZ376" s="442"/>
    </row>
    <row r="377" spans="2:52">
      <c r="X377" s="442"/>
      <c r="Y377" s="442"/>
      <c r="Z377" s="442"/>
      <c r="AA377" s="442"/>
      <c r="AB377" s="442"/>
      <c r="AC377" s="442"/>
      <c r="AD377" s="442"/>
      <c r="AE377" s="442"/>
      <c r="AF377" s="442"/>
      <c r="AG377" s="442"/>
      <c r="AH377" s="442"/>
      <c r="AI377" s="442"/>
      <c r="AJ377" s="442"/>
      <c r="AK377" s="442"/>
      <c r="AL377" s="442"/>
      <c r="AM377" s="442"/>
      <c r="AN377" s="442"/>
      <c r="AO377" s="442"/>
      <c r="AP377" s="442"/>
      <c r="AQ377" s="442"/>
      <c r="AR377" s="442"/>
      <c r="AS377" s="442"/>
      <c r="AT377" s="442"/>
      <c r="AU377" s="442"/>
      <c r="AV377" s="442"/>
      <c r="AW377" s="442"/>
      <c r="AX377" s="442"/>
      <c r="AY377" s="442"/>
      <c r="AZ377" s="442"/>
    </row>
    <row r="378" spans="2:52">
      <c r="X378" s="442"/>
      <c r="Y378" s="442"/>
      <c r="Z378" s="442"/>
      <c r="AA378" s="442"/>
      <c r="AB378" s="442"/>
      <c r="AC378" s="442"/>
      <c r="AD378" s="442"/>
      <c r="AE378" s="442"/>
      <c r="AF378" s="442"/>
      <c r="AG378" s="442"/>
      <c r="AH378" s="442"/>
      <c r="AI378" s="442"/>
      <c r="AJ378" s="442"/>
      <c r="AK378" s="442"/>
      <c r="AL378" s="442"/>
      <c r="AM378" s="442"/>
      <c r="AN378" s="442"/>
      <c r="AO378" s="442"/>
      <c r="AP378" s="442"/>
      <c r="AQ378" s="442"/>
      <c r="AR378" s="442"/>
      <c r="AS378" s="442"/>
      <c r="AT378" s="442"/>
      <c r="AU378" s="442"/>
      <c r="AV378" s="442"/>
      <c r="AW378" s="442"/>
      <c r="AX378" s="442"/>
      <c r="AY378" s="442"/>
      <c r="AZ378" s="442"/>
    </row>
    <row r="379" spans="2:52">
      <c r="X379" s="442"/>
      <c r="Y379" s="442"/>
      <c r="Z379" s="442"/>
      <c r="AA379" s="442"/>
      <c r="AB379" s="442"/>
      <c r="AC379" s="442"/>
      <c r="AD379" s="442"/>
      <c r="AE379" s="442"/>
      <c r="AF379" s="442"/>
      <c r="AG379" s="442"/>
      <c r="AH379" s="442"/>
      <c r="AI379" s="442"/>
      <c r="AJ379" s="442"/>
      <c r="AK379" s="442"/>
      <c r="AL379" s="442"/>
      <c r="AM379" s="442"/>
      <c r="AN379" s="442"/>
      <c r="AO379" s="442"/>
      <c r="AP379" s="442"/>
      <c r="AQ379" s="442"/>
      <c r="AR379" s="442"/>
      <c r="AS379" s="442"/>
      <c r="AT379" s="442"/>
      <c r="AU379" s="442"/>
      <c r="AV379" s="442"/>
      <c r="AW379" s="442"/>
      <c r="AX379" s="442"/>
      <c r="AY379" s="442"/>
      <c r="AZ379" s="442"/>
    </row>
    <row r="380" spans="2:52">
      <c r="X380" s="442"/>
      <c r="Y380" s="442"/>
      <c r="Z380" s="442"/>
      <c r="AA380" s="442"/>
      <c r="AB380" s="442"/>
      <c r="AC380" s="442"/>
      <c r="AD380" s="442"/>
      <c r="AE380" s="442"/>
      <c r="AF380" s="442"/>
      <c r="AG380" s="442"/>
      <c r="AH380" s="442"/>
      <c r="AI380" s="442"/>
      <c r="AJ380" s="442"/>
      <c r="AK380" s="442"/>
      <c r="AL380" s="442"/>
      <c r="AM380" s="442"/>
      <c r="AN380" s="442"/>
      <c r="AO380" s="442"/>
      <c r="AP380" s="442"/>
      <c r="AQ380" s="442"/>
      <c r="AR380" s="442"/>
      <c r="AS380" s="442"/>
      <c r="AT380" s="442"/>
      <c r="AU380" s="442"/>
      <c r="AV380" s="442"/>
      <c r="AW380" s="442"/>
      <c r="AX380" s="442"/>
      <c r="AY380" s="442"/>
      <c r="AZ380" s="442"/>
    </row>
    <row r="381" spans="2:52">
      <c r="X381" s="442"/>
      <c r="Y381" s="442"/>
      <c r="Z381" s="442"/>
      <c r="AA381" s="442"/>
      <c r="AB381" s="442"/>
      <c r="AC381" s="442"/>
      <c r="AD381" s="442"/>
      <c r="AE381" s="442"/>
      <c r="AF381" s="442"/>
      <c r="AG381" s="442"/>
      <c r="AH381" s="442"/>
      <c r="AI381" s="442"/>
      <c r="AJ381" s="442"/>
      <c r="AK381" s="442"/>
      <c r="AL381" s="442"/>
      <c r="AM381" s="442"/>
      <c r="AN381" s="442"/>
      <c r="AO381" s="442"/>
      <c r="AP381" s="442"/>
      <c r="AQ381" s="442"/>
      <c r="AR381" s="442"/>
      <c r="AS381" s="442"/>
      <c r="AT381" s="442"/>
      <c r="AU381" s="442"/>
      <c r="AV381" s="442"/>
      <c r="AW381" s="442"/>
      <c r="AX381" s="442"/>
      <c r="AY381" s="442"/>
      <c r="AZ381" s="442"/>
    </row>
    <row r="382" spans="2:52">
      <c r="X382" s="442"/>
      <c r="Y382" s="442"/>
      <c r="Z382" s="442"/>
      <c r="AA382" s="442"/>
      <c r="AB382" s="442"/>
      <c r="AC382" s="442"/>
      <c r="AD382" s="442"/>
      <c r="AE382" s="442"/>
      <c r="AF382" s="442"/>
      <c r="AG382" s="442"/>
      <c r="AH382" s="442"/>
      <c r="AI382" s="442"/>
      <c r="AJ382" s="442"/>
      <c r="AK382" s="442"/>
      <c r="AL382" s="442"/>
      <c r="AM382" s="442"/>
      <c r="AN382" s="442"/>
      <c r="AO382" s="442"/>
      <c r="AP382" s="442"/>
      <c r="AQ382" s="442"/>
      <c r="AR382" s="442"/>
      <c r="AS382" s="442"/>
      <c r="AT382" s="442"/>
      <c r="AU382" s="442"/>
      <c r="AV382" s="442"/>
      <c r="AW382" s="442"/>
      <c r="AX382" s="442"/>
      <c r="AY382" s="442"/>
      <c r="AZ382" s="442"/>
    </row>
    <row r="383" spans="2:52">
      <c r="X383" s="442"/>
      <c r="Y383" s="442"/>
      <c r="Z383" s="442"/>
      <c r="AA383" s="442"/>
      <c r="AB383" s="442"/>
      <c r="AC383" s="442"/>
      <c r="AD383" s="442"/>
      <c r="AE383" s="442"/>
      <c r="AF383" s="442"/>
      <c r="AG383" s="442"/>
      <c r="AH383" s="442"/>
      <c r="AI383" s="442"/>
      <c r="AJ383" s="442"/>
      <c r="AK383" s="442"/>
      <c r="AL383" s="442"/>
      <c r="AM383" s="442"/>
      <c r="AN383" s="442"/>
      <c r="AO383" s="442"/>
      <c r="AP383" s="442"/>
      <c r="AQ383" s="442"/>
      <c r="AR383" s="442"/>
      <c r="AS383" s="442"/>
      <c r="AT383" s="442"/>
      <c r="AU383" s="442"/>
      <c r="AV383" s="442"/>
      <c r="AW383" s="442"/>
      <c r="AX383" s="442"/>
      <c r="AY383" s="442"/>
      <c r="AZ383" s="442"/>
    </row>
    <row r="384" spans="2:52">
      <c r="X384" s="442"/>
      <c r="Y384" s="442"/>
      <c r="Z384" s="442"/>
      <c r="AA384" s="442"/>
      <c r="AB384" s="442"/>
      <c r="AC384" s="442"/>
      <c r="AD384" s="442"/>
      <c r="AE384" s="442"/>
      <c r="AF384" s="442"/>
      <c r="AG384" s="442"/>
      <c r="AH384" s="442"/>
      <c r="AI384" s="442"/>
      <c r="AJ384" s="442"/>
      <c r="AK384" s="442"/>
      <c r="AL384" s="442"/>
      <c r="AM384" s="442"/>
      <c r="AN384" s="442"/>
      <c r="AO384" s="442"/>
      <c r="AP384" s="442"/>
      <c r="AQ384" s="442"/>
      <c r="AR384" s="442"/>
      <c r="AS384" s="442"/>
      <c r="AT384" s="442"/>
      <c r="AU384" s="442"/>
      <c r="AV384" s="442"/>
      <c r="AW384" s="442"/>
      <c r="AX384" s="442"/>
      <c r="AY384" s="442"/>
      <c r="AZ384" s="442"/>
    </row>
    <row r="385" spans="24:52">
      <c r="X385" s="442"/>
      <c r="Y385" s="442"/>
      <c r="Z385" s="442"/>
      <c r="AA385" s="442"/>
      <c r="AB385" s="442"/>
      <c r="AC385" s="442"/>
      <c r="AD385" s="442"/>
      <c r="AE385" s="442"/>
      <c r="AF385" s="442"/>
      <c r="AG385" s="442"/>
      <c r="AH385" s="442"/>
      <c r="AI385" s="442"/>
      <c r="AJ385" s="442"/>
      <c r="AK385" s="442"/>
      <c r="AL385" s="442"/>
      <c r="AM385" s="442"/>
      <c r="AN385" s="442"/>
      <c r="AO385" s="442"/>
      <c r="AP385" s="442"/>
      <c r="AQ385" s="442"/>
      <c r="AR385" s="442"/>
      <c r="AS385" s="442"/>
      <c r="AT385" s="442"/>
      <c r="AU385" s="442"/>
      <c r="AV385" s="442"/>
      <c r="AW385" s="442"/>
      <c r="AX385" s="442"/>
      <c r="AY385" s="442"/>
      <c r="AZ385" s="442"/>
    </row>
    <row r="386" spans="24:52">
      <c r="X386" s="442"/>
      <c r="Y386" s="442"/>
      <c r="Z386" s="442"/>
      <c r="AA386" s="442"/>
      <c r="AB386" s="442"/>
      <c r="AC386" s="442"/>
      <c r="AD386" s="442"/>
      <c r="AE386" s="442"/>
      <c r="AF386" s="442"/>
      <c r="AG386" s="442"/>
      <c r="AH386" s="442"/>
      <c r="AI386" s="442"/>
      <c r="AJ386" s="442"/>
      <c r="AK386" s="442"/>
      <c r="AL386" s="442"/>
      <c r="AM386" s="442"/>
      <c r="AN386" s="442"/>
      <c r="AO386" s="442"/>
      <c r="AP386" s="442"/>
      <c r="AQ386" s="442"/>
      <c r="AR386" s="442"/>
      <c r="AS386" s="442"/>
      <c r="AT386" s="442"/>
      <c r="AU386" s="442"/>
      <c r="AV386" s="442"/>
      <c r="AW386" s="442"/>
      <c r="AX386" s="442"/>
      <c r="AY386" s="442"/>
      <c r="AZ386" s="442"/>
    </row>
    <row r="387" spans="24:52">
      <c r="X387" s="442"/>
      <c r="Y387" s="442"/>
      <c r="Z387" s="442"/>
      <c r="AA387" s="442"/>
      <c r="AB387" s="442"/>
      <c r="AC387" s="442"/>
      <c r="AD387" s="442"/>
      <c r="AE387" s="442"/>
      <c r="AF387" s="442"/>
      <c r="AG387" s="442"/>
      <c r="AH387" s="442"/>
      <c r="AI387" s="442"/>
      <c r="AJ387" s="442"/>
      <c r="AK387" s="442"/>
      <c r="AL387" s="442"/>
      <c r="AM387" s="442"/>
      <c r="AN387" s="442"/>
      <c r="AO387" s="442"/>
      <c r="AP387" s="442"/>
      <c r="AQ387" s="442"/>
      <c r="AR387" s="442"/>
      <c r="AS387" s="442"/>
      <c r="AT387" s="442"/>
      <c r="AU387" s="442"/>
      <c r="AV387" s="442"/>
      <c r="AW387" s="442"/>
      <c r="AX387" s="442"/>
      <c r="AY387" s="442"/>
      <c r="AZ387" s="442"/>
    </row>
    <row r="388" spans="24:52">
      <c r="X388" s="442"/>
      <c r="Y388" s="442"/>
      <c r="Z388" s="442"/>
      <c r="AA388" s="442"/>
      <c r="AB388" s="442"/>
      <c r="AC388" s="442"/>
      <c r="AD388" s="442"/>
      <c r="AE388" s="442"/>
      <c r="AF388" s="442"/>
      <c r="AG388" s="442"/>
      <c r="AH388" s="442"/>
      <c r="AI388" s="442"/>
      <c r="AJ388" s="442"/>
      <c r="AK388" s="442"/>
      <c r="AL388" s="442"/>
      <c r="AM388" s="442"/>
      <c r="AN388" s="442"/>
      <c r="AO388" s="442"/>
      <c r="AP388" s="442"/>
      <c r="AQ388" s="442"/>
      <c r="AR388" s="442"/>
      <c r="AS388" s="442"/>
      <c r="AT388" s="442"/>
      <c r="AU388" s="442"/>
      <c r="AV388" s="442"/>
      <c r="AW388" s="442"/>
      <c r="AX388" s="442"/>
      <c r="AY388" s="442"/>
      <c r="AZ388" s="442"/>
    </row>
    <row r="389" spans="24:52">
      <c r="X389" s="442"/>
      <c r="Y389" s="442"/>
      <c r="Z389" s="442"/>
      <c r="AA389" s="442"/>
      <c r="AB389" s="442"/>
      <c r="AC389" s="442"/>
      <c r="AD389" s="442"/>
      <c r="AE389" s="442"/>
      <c r="AF389" s="442"/>
      <c r="AG389" s="442"/>
      <c r="AH389" s="442"/>
      <c r="AI389" s="442"/>
      <c r="AJ389" s="442"/>
      <c r="AK389" s="442"/>
      <c r="AL389" s="442"/>
      <c r="AM389" s="442"/>
      <c r="AN389" s="442"/>
      <c r="AO389" s="442"/>
      <c r="AP389" s="442"/>
      <c r="AQ389" s="442"/>
      <c r="AR389" s="442"/>
      <c r="AS389" s="442"/>
      <c r="AT389" s="442"/>
      <c r="AU389" s="442"/>
      <c r="AV389" s="442"/>
      <c r="AW389" s="442"/>
      <c r="AX389" s="442"/>
      <c r="AY389" s="442"/>
      <c r="AZ389" s="442"/>
    </row>
    <row r="390" spans="24:52">
      <c r="X390" s="442"/>
      <c r="Y390" s="442"/>
      <c r="Z390" s="442"/>
      <c r="AA390" s="442"/>
      <c r="AB390" s="442"/>
      <c r="AC390" s="442"/>
      <c r="AD390" s="442"/>
      <c r="AE390" s="442"/>
      <c r="AF390" s="442"/>
      <c r="AG390" s="442"/>
      <c r="AH390" s="442"/>
      <c r="AI390" s="442"/>
      <c r="AJ390" s="442"/>
      <c r="AK390" s="442"/>
      <c r="AL390" s="442"/>
      <c r="AM390" s="442"/>
      <c r="AN390" s="442"/>
      <c r="AO390" s="442"/>
      <c r="AP390" s="442"/>
      <c r="AQ390" s="442"/>
      <c r="AR390" s="442"/>
      <c r="AS390" s="442"/>
      <c r="AT390" s="442"/>
      <c r="AU390" s="442"/>
      <c r="AV390" s="442"/>
      <c r="AW390" s="442"/>
      <c r="AX390" s="442"/>
      <c r="AY390" s="442"/>
      <c r="AZ390" s="442"/>
    </row>
    <row r="391" spans="24:52">
      <c r="X391" s="442"/>
      <c r="Y391" s="442"/>
      <c r="Z391" s="442"/>
      <c r="AA391" s="442"/>
      <c r="AB391" s="442"/>
      <c r="AC391" s="442"/>
      <c r="AD391" s="442"/>
      <c r="AE391" s="442"/>
      <c r="AF391" s="442"/>
      <c r="AG391" s="442"/>
      <c r="AH391" s="442"/>
      <c r="AI391" s="442"/>
      <c r="AJ391" s="442"/>
      <c r="AK391" s="442"/>
      <c r="AL391" s="442"/>
      <c r="AM391" s="442"/>
      <c r="AN391" s="442"/>
      <c r="AO391" s="442"/>
      <c r="AP391" s="442"/>
      <c r="AQ391" s="442"/>
      <c r="AR391" s="442"/>
      <c r="AS391" s="442"/>
      <c r="AT391" s="442"/>
      <c r="AU391" s="442"/>
      <c r="AV391" s="442"/>
      <c r="AW391" s="442"/>
      <c r="AX391" s="442"/>
      <c r="AY391" s="442"/>
      <c r="AZ391" s="442"/>
    </row>
    <row r="392" spans="24:52">
      <c r="X392" s="442"/>
      <c r="Y392" s="442"/>
      <c r="Z392" s="442"/>
      <c r="AA392" s="442"/>
      <c r="AB392" s="442"/>
      <c r="AC392" s="442"/>
      <c r="AD392" s="442"/>
      <c r="AE392" s="442"/>
      <c r="AF392" s="442"/>
      <c r="AG392" s="442"/>
      <c r="AH392" s="442"/>
      <c r="AI392" s="442"/>
      <c r="AJ392" s="442"/>
      <c r="AK392" s="442"/>
      <c r="AL392" s="442"/>
      <c r="AM392" s="442"/>
      <c r="AN392" s="442"/>
      <c r="AO392" s="442"/>
      <c r="AP392" s="442"/>
      <c r="AQ392" s="442"/>
      <c r="AR392" s="442"/>
      <c r="AS392" s="442"/>
      <c r="AT392" s="442"/>
      <c r="AU392" s="442"/>
      <c r="AV392" s="442"/>
      <c r="AW392" s="442"/>
      <c r="AX392" s="442"/>
      <c r="AY392" s="442"/>
      <c r="AZ392" s="442"/>
    </row>
    <row r="393" spans="24:52">
      <c r="X393" s="442"/>
      <c r="Y393" s="442"/>
      <c r="Z393" s="442"/>
      <c r="AA393" s="442"/>
      <c r="AB393" s="442"/>
      <c r="AC393" s="442"/>
      <c r="AD393" s="442"/>
      <c r="AE393" s="442"/>
      <c r="AF393" s="442"/>
      <c r="AG393" s="442"/>
      <c r="AH393" s="442"/>
      <c r="AI393" s="442"/>
      <c r="AJ393" s="442"/>
      <c r="AK393" s="442"/>
      <c r="AL393" s="442"/>
      <c r="AM393" s="442"/>
      <c r="AN393" s="442"/>
      <c r="AO393" s="442"/>
      <c r="AP393" s="442"/>
      <c r="AQ393" s="442"/>
      <c r="AR393" s="442"/>
      <c r="AS393" s="442"/>
      <c r="AT393" s="442"/>
      <c r="AU393" s="442"/>
      <c r="AV393" s="442"/>
      <c r="AW393" s="442"/>
      <c r="AX393" s="442"/>
      <c r="AY393" s="442"/>
      <c r="AZ393" s="442"/>
    </row>
    <row r="394" spans="24:52">
      <c r="X394" s="442"/>
      <c r="Y394" s="442"/>
      <c r="Z394" s="442"/>
      <c r="AA394" s="442"/>
      <c r="AB394" s="442"/>
      <c r="AC394" s="442"/>
      <c r="AD394" s="442"/>
      <c r="AE394" s="442"/>
      <c r="AF394" s="442"/>
      <c r="AG394" s="442"/>
      <c r="AH394" s="442"/>
      <c r="AI394" s="442"/>
      <c r="AJ394" s="442"/>
      <c r="AK394" s="442"/>
      <c r="AL394" s="442"/>
      <c r="AM394" s="442"/>
      <c r="AN394" s="442"/>
      <c r="AO394" s="442"/>
      <c r="AP394" s="442"/>
      <c r="AQ394" s="442"/>
      <c r="AR394" s="442"/>
      <c r="AS394" s="442"/>
      <c r="AT394" s="442"/>
      <c r="AU394" s="442"/>
      <c r="AV394" s="442"/>
      <c r="AW394" s="442"/>
      <c r="AX394" s="442"/>
      <c r="AY394" s="442"/>
      <c r="AZ394" s="442"/>
    </row>
    <row r="395" spans="24:52">
      <c r="X395" s="442"/>
      <c r="Y395" s="442"/>
      <c r="Z395" s="442"/>
      <c r="AA395" s="442"/>
      <c r="AB395" s="442"/>
      <c r="AC395" s="442"/>
      <c r="AD395" s="442"/>
      <c r="AE395" s="442"/>
      <c r="AF395" s="442"/>
      <c r="AG395" s="442"/>
      <c r="AH395" s="442"/>
      <c r="AI395" s="442"/>
      <c r="AJ395" s="442"/>
      <c r="AK395" s="442"/>
      <c r="AL395" s="442"/>
      <c r="AM395" s="442"/>
      <c r="AN395" s="442"/>
      <c r="AO395" s="442"/>
      <c r="AP395" s="442"/>
      <c r="AQ395" s="442"/>
      <c r="AR395" s="442"/>
      <c r="AS395" s="442"/>
      <c r="AT395" s="442"/>
      <c r="AU395" s="442"/>
      <c r="AV395" s="442"/>
      <c r="AW395" s="442"/>
      <c r="AX395" s="442"/>
      <c r="AY395" s="442"/>
      <c r="AZ395" s="442"/>
    </row>
    <row r="396" spans="24:52">
      <c r="X396" s="442"/>
      <c r="Y396" s="442"/>
      <c r="Z396" s="442"/>
      <c r="AA396" s="442"/>
      <c r="AB396" s="442"/>
      <c r="AC396" s="442"/>
      <c r="AD396" s="442"/>
      <c r="AE396" s="442"/>
      <c r="AF396" s="442"/>
      <c r="AG396" s="442"/>
      <c r="AH396" s="442"/>
      <c r="AI396" s="442"/>
      <c r="AJ396" s="442"/>
      <c r="AK396" s="442"/>
      <c r="AL396" s="442"/>
      <c r="AM396" s="442"/>
      <c r="AN396" s="442"/>
      <c r="AO396" s="442"/>
      <c r="AP396" s="442"/>
      <c r="AQ396" s="442"/>
      <c r="AR396" s="442"/>
      <c r="AS396" s="442"/>
      <c r="AT396" s="442"/>
      <c r="AU396" s="442"/>
      <c r="AV396" s="442"/>
      <c r="AW396" s="442"/>
      <c r="AX396" s="442"/>
      <c r="AY396" s="442"/>
      <c r="AZ396" s="442"/>
    </row>
    <row r="397" spans="24:52">
      <c r="X397" s="442"/>
      <c r="Y397" s="442"/>
      <c r="Z397" s="442"/>
      <c r="AA397" s="442"/>
      <c r="AB397" s="442"/>
      <c r="AC397" s="442"/>
      <c r="AD397" s="442"/>
      <c r="AE397" s="442"/>
      <c r="AF397" s="442"/>
      <c r="AG397" s="442"/>
      <c r="AH397" s="442"/>
      <c r="AI397" s="442"/>
      <c r="AJ397" s="442"/>
      <c r="AK397" s="442"/>
      <c r="AL397" s="442"/>
      <c r="AM397" s="442"/>
      <c r="AN397" s="442"/>
      <c r="AO397" s="442"/>
      <c r="AP397" s="442"/>
      <c r="AQ397" s="442"/>
      <c r="AR397" s="442"/>
      <c r="AS397" s="442"/>
      <c r="AT397" s="442"/>
      <c r="AU397" s="442"/>
      <c r="AV397" s="442"/>
      <c r="AW397" s="442"/>
      <c r="AX397" s="442"/>
      <c r="AY397" s="442"/>
      <c r="AZ397" s="442"/>
    </row>
    <row r="398" spans="24:52">
      <c r="X398" s="442"/>
      <c r="Y398" s="442"/>
      <c r="Z398" s="442"/>
      <c r="AA398" s="442"/>
      <c r="AB398" s="442"/>
      <c r="AC398" s="442"/>
      <c r="AD398" s="442"/>
      <c r="AE398" s="442"/>
      <c r="AF398" s="442"/>
      <c r="AG398" s="442"/>
      <c r="AH398" s="442"/>
      <c r="AI398" s="442"/>
      <c r="AJ398" s="442"/>
      <c r="AK398" s="442"/>
      <c r="AL398" s="442"/>
      <c r="AM398" s="442"/>
      <c r="AN398" s="442"/>
      <c r="AO398" s="442"/>
      <c r="AP398" s="442"/>
      <c r="AQ398" s="442"/>
      <c r="AR398" s="442"/>
      <c r="AS398" s="442"/>
      <c r="AT398" s="442"/>
      <c r="AU398" s="442"/>
      <c r="AV398" s="442"/>
      <c r="AW398" s="442"/>
      <c r="AX398" s="442"/>
      <c r="AY398" s="442"/>
      <c r="AZ398" s="442"/>
    </row>
    <row r="399" spans="24:52">
      <c r="X399" s="442"/>
      <c r="Y399" s="442"/>
      <c r="Z399" s="442"/>
      <c r="AA399" s="442"/>
      <c r="AB399" s="442"/>
      <c r="AC399" s="442"/>
      <c r="AD399" s="442"/>
      <c r="AE399" s="442"/>
      <c r="AF399" s="442"/>
      <c r="AG399" s="442"/>
      <c r="AH399" s="442"/>
      <c r="AI399" s="442"/>
      <c r="AJ399" s="442"/>
      <c r="AK399" s="442"/>
      <c r="AL399" s="442"/>
      <c r="AM399" s="442"/>
      <c r="AN399" s="442"/>
      <c r="AO399" s="442"/>
      <c r="AP399" s="442"/>
      <c r="AQ399" s="442"/>
      <c r="AR399" s="442"/>
      <c r="AS399" s="442"/>
      <c r="AT399" s="442"/>
      <c r="AU399" s="442"/>
      <c r="AV399" s="442"/>
      <c r="AW399" s="442"/>
      <c r="AX399" s="442"/>
      <c r="AY399" s="442"/>
      <c r="AZ399" s="442"/>
    </row>
    <row r="400" spans="24:52">
      <c r="X400" s="442"/>
      <c r="Y400" s="442"/>
      <c r="Z400" s="442"/>
      <c r="AA400" s="442"/>
      <c r="AB400" s="442"/>
      <c r="AC400" s="442"/>
      <c r="AD400" s="442"/>
      <c r="AE400" s="442"/>
      <c r="AF400" s="442"/>
      <c r="AG400" s="442"/>
      <c r="AH400" s="442"/>
      <c r="AI400" s="442"/>
      <c r="AJ400" s="442"/>
      <c r="AK400" s="442"/>
      <c r="AL400" s="442"/>
      <c r="AM400" s="442"/>
      <c r="AN400" s="442"/>
      <c r="AO400" s="442"/>
      <c r="AP400" s="442"/>
      <c r="AQ400" s="442"/>
      <c r="AR400" s="442"/>
      <c r="AS400" s="442"/>
      <c r="AT400" s="442"/>
      <c r="AU400" s="442"/>
      <c r="AV400" s="442"/>
      <c r="AW400" s="442"/>
      <c r="AX400" s="442"/>
      <c r="AY400" s="442"/>
      <c r="AZ400" s="442"/>
    </row>
    <row r="401" spans="24:52">
      <c r="X401" s="442"/>
      <c r="Y401" s="442"/>
      <c r="Z401" s="442"/>
      <c r="AA401" s="442"/>
      <c r="AB401" s="442"/>
      <c r="AC401" s="442"/>
      <c r="AD401" s="442"/>
      <c r="AE401" s="442"/>
      <c r="AF401" s="442"/>
      <c r="AG401" s="442"/>
      <c r="AH401" s="442"/>
      <c r="AI401" s="442"/>
      <c r="AJ401" s="442"/>
      <c r="AK401" s="442"/>
      <c r="AL401" s="442"/>
      <c r="AM401" s="442"/>
      <c r="AN401" s="442"/>
      <c r="AO401" s="442"/>
      <c r="AP401" s="442"/>
      <c r="AQ401" s="442"/>
      <c r="AR401" s="442"/>
      <c r="AS401" s="442"/>
      <c r="AT401" s="442"/>
      <c r="AU401" s="442"/>
      <c r="AV401" s="442"/>
      <c r="AW401" s="442"/>
      <c r="AX401" s="442"/>
      <c r="AY401" s="442"/>
      <c r="AZ401" s="442"/>
    </row>
  </sheetData>
  <sheetProtection algorithmName="SHA-512" hashValue="zNGby8SHrCL8SKKh5FpFxujbThICeJtwyMBaLAwIDBTm0eQuXuh4+fWXhX75rW9eFZWaNTK03aHxbRRQVfl2tQ==" saltValue="tZfjrH9/Xni2rBMM7BhQ+Q==" spinCount="100000" sheet="1" formatCells="0" formatColumns="0" formatRows="0"/>
  <mergeCells count="681">
    <mergeCell ref="C371:F371"/>
    <mergeCell ref="G371:K371"/>
    <mergeCell ref="C373:F373"/>
    <mergeCell ref="G373:I373"/>
    <mergeCell ref="C368:F368"/>
    <mergeCell ref="G368:K368"/>
    <mergeCell ref="C369:F369"/>
    <mergeCell ref="G369:K369"/>
    <mergeCell ref="C370:F370"/>
    <mergeCell ref="G370:K370"/>
    <mergeCell ref="C365:F365"/>
    <mergeCell ref="G365:K365"/>
    <mergeCell ref="C366:F366"/>
    <mergeCell ref="G366:K366"/>
    <mergeCell ref="C367:F367"/>
    <mergeCell ref="G367:K367"/>
    <mergeCell ref="C362:F362"/>
    <mergeCell ref="G362:K362"/>
    <mergeCell ref="C363:F363"/>
    <mergeCell ref="G363:K363"/>
    <mergeCell ref="C364:F364"/>
    <mergeCell ref="G364:K364"/>
    <mergeCell ref="C358:F358"/>
    <mergeCell ref="G358:K358"/>
    <mergeCell ref="C359:F359"/>
    <mergeCell ref="G359:K359"/>
    <mergeCell ref="C361:F361"/>
    <mergeCell ref="G361:K361"/>
    <mergeCell ref="C355:F355"/>
    <mergeCell ref="G355:K355"/>
    <mergeCell ref="C356:F356"/>
    <mergeCell ref="G356:K356"/>
    <mergeCell ref="C357:F357"/>
    <mergeCell ref="G357:K357"/>
    <mergeCell ref="C352:F352"/>
    <mergeCell ref="G352:K352"/>
    <mergeCell ref="C353:F353"/>
    <mergeCell ref="G353:K353"/>
    <mergeCell ref="C354:F354"/>
    <mergeCell ref="G354:K354"/>
    <mergeCell ref="C349:F349"/>
    <mergeCell ref="G349:K349"/>
    <mergeCell ref="C350:F350"/>
    <mergeCell ref="G350:K350"/>
    <mergeCell ref="C351:F351"/>
    <mergeCell ref="G351:K351"/>
    <mergeCell ref="C345:F345"/>
    <mergeCell ref="G345:K345"/>
    <mergeCell ref="C346:F346"/>
    <mergeCell ref="G346:K346"/>
    <mergeCell ref="C347:F347"/>
    <mergeCell ref="G347:K347"/>
    <mergeCell ref="C342:F342"/>
    <mergeCell ref="G342:K342"/>
    <mergeCell ref="C343:F343"/>
    <mergeCell ref="G343:K343"/>
    <mergeCell ref="C344:F344"/>
    <mergeCell ref="G344:K344"/>
    <mergeCell ref="C339:F339"/>
    <mergeCell ref="G339:K339"/>
    <mergeCell ref="C340:F340"/>
    <mergeCell ref="G340:K340"/>
    <mergeCell ref="C341:F341"/>
    <mergeCell ref="G341:K341"/>
    <mergeCell ref="C335:F335"/>
    <mergeCell ref="G335:K335"/>
    <mergeCell ref="C337:F337"/>
    <mergeCell ref="G337:K337"/>
    <mergeCell ref="C338:F338"/>
    <mergeCell ref="G338:K338"/>
    <mergeCell ref="C332:F332"/>
    <mergeCell ref="G332:K332"/>
    <mergeCell ref="C333:F333"/>
    <mergeCell ref="G333:K333"/>
    <mergeCell ref="C334:F334"/>
    <mergeCell ref="G334:K334"/>
    <mergeCell ref="C329:F329"/>
    <mergeCell ref="G329:K329"/>
    <mergeCell ref="C330:F330"/>
    <mergeCell ref="G330:K330"/>
    <mergeCell ref="C331:F331"/>
    <mergeCell ref="G331:K331"/>
    <mergeCell ref="C326:F326"/>
    <mergeCell ref="G326:K326"/>
    <mergeCell ref="C327:F327"/>
    <mergeCell ref="G327:K327"/>
    <mergeCell ref="C328:F328"/>
    <mergeCell ref="G328:K328"/>
    <mergeCell ref="C322:F322"/>
    <mergeCell ref="G322:K322"/>
    <mergeCell ref="C323:F323"/>
    <mergeCell ref="G323:K323"/>
    <mergeCell ref="C325:F325"/>
    <mergeCell ref="G325:K325"/>
    <mergeCell ref="C319:F319"/>
    <mergeCell ref="G319:K319"/>
    <mergeCell ref="C320:F320"/>
    <mergeCell ref="G320:K320"/>
    <mergeCell ref="C321:F321"/>
    <mergeCell ref="G321:K321"/>
    <mergeCell ref="C316:F316"/>
    <mergeCell ref="G316:K316"/>
    <mergeCell ref="C317:F317"/>
    <mergeCell ref="G317:K317"/>
    <mergeCell ref="C318:F318"/>
    <mergeCell ref="G318:K318"/>
    <mergeCell ref="C313:F313"/>
    <mergeCell ref="G313:K313"/>
    <mergeCell ref="C314:F314"/>
    <mergeCell ref="G314:K314"/>
    <mergeCell ref="C315:F315"/>
    <mergeCell ref="G315:K315"/>
    <mergeCell ref="C309:F309"/>
    <mergeCell ref="G309:K309"/>
    <mergeCell ref="C310:F310"/>
    <mergeCell ref="G310:K310"/>
    <mergeCell ref="C311:F311"/>
    <mergeCell ref="G311:K311"/>
    <mergeCell ref="C306:F306"/>
    <mergeCell ref="G306:K306"/>
    <mergeCell ref="C307:F307"/>
    <mergeCell ref="G307:K307"/>
    <mergeCell ref="C308:F308"/>
    <mergeCell ref="G308:K308"/>
    <mergeCell ref="C303:F303"/>
    <mergeCell ref="G303:K303"/>
    <mergeCell ref="C304:F304"/>
    <mergeCell ref="G304:K304"/>
    <mergeCell ref="C305:F305"/>
    <mergeCell ref="G305:K305"/>
    <mergeCell ref="C299:F299"/>
    <mergeCell ref="G299:K299"/>
    <mergeCell ref="C301:F301"/>
    <mergeCell ref="G301:K301"/>
    <mergeCell ref="C302:F302"/>
    <mergeCell ref="G302:K302"/>
    <mergeCell ref="C296:F296"/>
    <mergeCell ref="G296:K296"/>
    <mergeCell ref="C297:F297"/>
    <mergeCell ref="G297:K297"/>
    <mergeCell ref="C298:F298"/>
    <mergeCell ref="G298:K298"/>
    <mergeCell ref="C293:F293"/>
    <mergeCell ref="G293:K293"/>
    <mergeCell ref="C294:F294"/>
    <mergeCell ref="G294:K294"/>
    <mergeCell ref="C295:F295"/>
    <mergeCell ref="G295:K295"/>
    <mergeCell ref="C290:F290"/>
    <mergeCell ref="G290:K290"/>
    <mergeCell ref="C291:F291"/>
    <mergeCell ref="G291:K291"/>
    <mergeCell ref="C292:F292"/>
    <mergeCell ref="G292:K292"/>
    <mergeCell ref="C286:F286"/>
    <mergeCell ref="G286:K286"/>
    <mergeCell ref="C287:F287"/>
    <mergeCell ref="G287:K287"/>
    <mergeCell ref="C289:F289"/>
    <mergeCell ref="G289:K289"/>
    <mergeCell ref="C283:F283"/>
    <mergeCell ref="G283:K283"/>
    <mergeCell ref="C284:F284"/>
    <mergeCell ref="G284:K284"/>
    <mergeCell ref="C285:F285"/>
    <mergeCell ref="G285:K285"/>
    <mergeCell ref="C280:F280"/>
    <mergeCell ref="G280:K280"/>
    <mergeCell ref="C281:F281"/>
    <mergeCell ref="G281:K281"/>
    <mergeCell ref="C282:F282"/>
    <mergeCell ref="G282:K282"/>
    <mergeCell ref="C277:F277"/>
    <mergeCell ref="G277:K277"/>
    <mergeCell ref="C278:F278"/>
    <mergeCell ref="G278:K278"/>
    <mergeCell ref="C279:F279"/>
    <mergeCell ref="G279:K279"/>
    <mergeCell ref="C273:F273"/>
    <mergeCell ref="G273:K273"/>
    <mergeCell ref="C274:F274"/>
    <mergeCell ref="G274:K274"/>
    <mergeCell ref="C275:F275"/>
    <mergeCell ref="G275:K275"/>
    <mergeCell ref="C270:F270"/>
    <mergeCell ref="G270:K270"/>
    <mergeCell ref="C271:F271"/>
    <mergeCell ref="G271:K271"/>
    <mergeCell ref="C272:F272"/>
    <mergeCell ref="G272:K272"/>
    <mergeCell ref="C267:F267"/>
    <mergeCell ref="G267:K267"/>
    <mergeCell ref="C268:F268"/>
    <mergeCell ref="G268:K268"/>
    <mergeCell ref="C269:F269"/>
    <mergeCell ref="G269:K269"/>
    <mergeCell ref="C263:F263"/>
    <mergeCell ref="G263:K263"/>
    <mergeCell ref="C265:F265"/>
    <mergeCell ref="G265:K265"/>
    <mergeCell ref="C266:F266"/>
    <mergeCell ref="G266:K266"/>
    <mergeCell ref="C260:F260"/>
    <mergeCell ref="G260:K260"/>
    <mergeCell ref="C261:F261"/>
    <mergeCell ref="G261:K261"/>
    <mergeCell ref="C262:F262"/>
    <mergeCell ref="G262:K262"/>
    <mergeCell ref="C257:F257"/>
    <mergeCell ref="G257:K257"/>
    <mergeCell ref="C258:F258"/>
    <mergeCell ref="G258:K258"/>
    <mergeCell ref="C259:F259"/>
    <mergeCell ref="G259:K259"/>
    <mergeCell ref="C254:F254"/>
    <mergeCell ref="G254:K254"/>
    <mergeCell ref="C255:F255"/>
    <mergeCell ref="G255:K255"/>
    <mergeCell ref="C256:F256"/>
    <mergeCell ref="G256:K256"/>
    <mergeCell ref="C250:F250"/>
    <mergeCell ref="G250:K250"/>
    <mergeCell ref="C251:F251"/>
    <mergeCell ref="G251:K251"/>
    <mergeCell ref="C253:F253"/>
    <mergeCell ref="G253:K253"/>
    <mergeCell ref="C247:F247"/>
    <mergeCell ref="G247:K247"/>
    <mergeCell ref="C248:F248"/>
    <mergeCell ref="G248:K248"/>
    <mergeCell ref="C249:F249"/>
    <mergeCell ref="G249:K249"/>
    <mergeCell ref="C244:F244"/>
    <mergeCell ref="G244:K244"/>
    <mergeCell ref="C245:F245"/>
    <mergeCell ref="G245:K245"/>
    <mergeCell ref="C246:F246"/>
    <mergeCell ref="G246:K246"/>
    <mergeCell ref="C241:F241"/>
    <mergeCell ref="G241:K241"/>
    <mergeCell ref="C242:F242"/>
    <mergeCell ref="G242:K242"/>
    <mergeCell ref="C243:F243"/>
    <mergeCell ref="G243:K243"/>
    <mergeCell ref="C237:F237"/>
    <mergeCell ref="G237:K237"/>
    <mergeCell ref="C238:F238"/>
    <mergeCell ref="G238:K238"/>
    <mergeCell ref="C239:F239"/>
    <mergeCell ref="G239:K239"/>
    <mergeCell ref="C234:F234"/>
    <mergeCell ref="G234:K234"/>
    <mergeCell ref="C235:F235"/>
    <mergeCell ref="G235:K235"/>
    <mergeCell ref="C236:F236"/>
    <mergeCell ref="G236:K236"/>
    <mergeCell ref="C231:F231"/>
    <mergeCell ref="G231:K231"/>
    <mergeCell ref="C232:F232"/>
    <mergeCell ref="G232:K232"/>
    <mergeCell ref="C233:F233"/>
    <mergeCell ref="G233:K233"/>
    <mergeCell ref="C227:F227"/>
    <mergeCell ref="G227:K227"/>
    <mergeCell ref="C229:F229"/>
    <mergeCell ref="G229:K229"/>
    <mergeCell ref="C230:F230"/>
    <mergeCell ref="G230:K230"/>
    <mergeCell ref="C224:F224"/>
    <mergeCell ref="G224:K224"/>
    <mergeCell ref="C225:F225"/>
    <mergeCell ref="G225:K225"/>
    <mergeCell ref="C226:F226"/>
    <mergeCell ref="G226:K226"/>
    <mergeCell ref="C221:F221"/>
    <mergeCell ref="G221:K221"/>
    <mergeCell ref="C222:F222"/>
    <mergeCell ref="G222:K222"/>
    <mergeCell ref="C223:F223"/>
    <mergeCell ref="G223:K223"/>
    <mergeCell ref="C218:F218"/>
    <mergeCell ref="G218:K218"/>
    <mergeCell ref="C219:F219"/>
    <mergeCell ref="G219:K219"/>
    <mergeCell ref="C220:F220"/>
    <mergeCell ref="G220:K220"/>
    <mergeCell ref="C214:F214"/>
    <mergeCell ref="G214:K214"/>
    <mergeCell ref="C215:F215"/>
    <mergeCell ref="G215:K215"/>
    <mergeCell ref="C217:F217"/>
    <mergeCell ref="G217:K217"/>
    <mergeCell ref="C211:F211"/>
    <mergeCell ref="G211:K211"/>
    <mergeCell ref="C212:F212"/>
    <mergeCell ref="G212:K212"/>
    <mergeCell ref="C213:F213"/>
    <mergeCell ref="G213:K213"/>
    <mergeCell ref="C208:F208"/>
    <mergeCell ref="G208:K208"/>
    <mergeCell ref="C209:F209"/>
    <mergeCell ref="G209:K209"/>
    <mergeCell ref="C210:F210"/>
    <mergeCell ref="G210:K210"/>
    <mergeCell ref="C205:F205"/>
    <mergeCell ref="G205:K205"/>
    <mergeCell ref="C206:F206"/>
    <mergeCell ref="G206:K206"/>
    <mergeCell ref="C207:F207"/>
    <mergeCell ref="G207:K207"/>
    <mergeCell ref="C201:F201"/>
    <mergeCell ref="G201:K201"/>
    <mergeCell ref="C202:F202"/>
    <mergeCell ref="G202:K202"/>
    <mergeCell ref="C203:F203"/>
    <mergeCell ref="G203:K203"/>
    <mergeCell ref="C198:F198"/>
    <mergeCell ref="G198:K198"/>
    <mergeCell ref="C199:F199"/>
    <mergeCell ref="G199:K199"/>
    <mergeCell ref="C200:F200"/>
    <mergeCell ref="G200:K200"/>
    <mergeCell ref="C195:F195"/>
    <mergeCell ref="G195:K195"/>
    <mergeCell ref="C196:F196"/>
    <mergeCell ref="G196:K196"/>
    <mergeCell ref="C197:F197"/>
    <mergeCell ref="G197:K197"/>
    <mergeCell ref="C191:F191"/>
    <mergeCell ref="G191:K191"/>
    <mergeCell ref="C193:F193"/>
    <mergeCell ref="G193:K193"/>
    <mergeCell ref="C194:F194"/>
    <mergeCell ref="G194:K194"/>
    <mergeCell ref="C188:F188"/>
    <mergeCell ref="G188:K188"/>
    <mergeCell ref="C189:F189"/>
    <mergeCell ref="G189:K189"/>
    <mergeCell ref="C190:F190"/>
    <mergeCell ref="G190:K190"/>
    <mergeCell ref="C185:F185"/>
    <mergeCell ref="G185:K185"/>
    <mergeCell ref="C186:F186"/>
    <mergeCell ref="G186:K186"/>
    <mergeCell ref="C187:F187"/>
    <mergeCell ref="G187:K187"/>
    <mergeCell ref="C182:F182"/>
    <mergeCell ref="G182:K182"/>
    <mergeCell ref="C183:F183"/>
    <mergeCell ref="G183:K183"/>
    <mergeCell ref="C184:F184"/>
    <mergeCell ref="G184:K184"/>
    <mergeCell ref="C178:F178"/>
    <mergeCell ref="G178:K178"/>
    <mergeCell ref="C179:F179"/>
    <mergeCell ref="G179:K179"/>
    <mergeCell ref="C181:F181"/>
    <mergeCell ref="G181:K181"/>
    <mergeCell ref="C175:F175"/>
    <mergeCell ref="G175:K175"/>
    <mergeCell ref="C176:F176"/>
    <mergeCell ref="G176:K176"/>
    <mergeCell ref="C177:F177"/>
    <mergeCell ref="G177:K177"/>
    <mergeCell ref="C172:F172"/>
    <mergeCell ref="G172:K172"/>
    <mergeCell ref="C173:F173"/>
    <mergeCell ref="G173:K173"/>
    <mergeCell ref="C174:F174"/>
    <mergeCell ref="G174:K174"/>
    <mergeCell ref="C169:F169"/>
    <mergeCell ref="G169:K169"/>
    <mergeCell ref="C170:F170"/>
    <mergeCell ref="G170:K170"/>
    <mergeCell ref="C171:F171"/>
    <mergeCell ref="G171:K171"/>
    <mergeCell ref="C165:F165"/>
    <mergeCell ref="G165:K165"/>
    <mergeCell ref="C166:F166"/>
    <mergeCell ref="G166:K166"/>
    <mergeCell ref="C167:F167"/>
    <mergeCell ref="G167:K167"/>
    <mergeCell ref="C162:F162"/>
    <mergeCell ref="G162:K162"/>
    <mergeCell ref="C163:F163"/>
    <mergeCell ref="G163:K163"/>
    <mergeCell ref="C164:F164"/>
    <mergeCell ref="G164:K164"/>
    <mergeCell ref="C159:F159"/>
    <mergeCell ref="G159:K159"/>
    <mergeCell ref="C160:F160"/>
    <mergeCell ref="G160:K160"/>
    <mergeCell ref="C161:F161"/>
    <mergeCell ref="G161:K161"/>
    <mergeCell ref="C155:F155"/>
    <mergeCell ref="G155:K155"/>
    <mergeCell ref="C157:F157"/>
    <mergeCell ref="G157:K157"/>
    <mergeCell ref="C158:F158"/>
    <mergeCell ref="G158:K158"/>
    <mergeCell ref="C152:F152"/>
    <mergeCell ref="G152:K152"/>
    <mergeCell ref="C153:F153"/>
    <mergeCell ref="G153:K153"/>
    <mergeCell ref="C154:F154"/>
    <mergeCell ref="G154:K154"/>
    <mergeCell ref="C149:F149"/>
    <mergeCell ref="G149:K149"/>
    <mergeCell ref="C150:F150"/>
    <mergeCell ref="G150:K150"/>
    <mergeCell ref="C151:F151"/>
    <mergeCell ref="G151:K151"/>
    <mergeCell ref="C146:F146"/>
    <mergeCell ref="G146:K146"/>
    <mergeCell ref="C147:F147"/>
    <mergeCell ref="G147:K147"/>
    <mergeCell ref="C148:F148"/>
    <mergeCell ref="G148:K148"/>
    <mergeCell ref="C142:F142"/>
    <mergeCell ref="G142:K142"/>
    <mergeCell ref="C143:F143"/>
    <mergeCell ref="G143:K143"/>
    <mergeCell ref="C145:F145"/>
    <mergeCell ref="G145:K145"/>
    <mergeCell ref="C139:F139"/>
    <mergeCell ref="G139:K139"/>
    <mergeCell ref="C140:F140"/>
    <mergeCell ref="G140:K140"/>
    <mergeCell ref="C141:F141"/>
    <mergeCell ref="G141:K141"/>
    <mergeCell ref="C136:F136"/>
    <mergeCell ref="G136:K136"/>
    <mergeCell ref="C137:F137"/>
    <mergeCell ref="G137:K137"/>
    <mergeCell ref="C138:F138"/>
    <mergeCell ref="G138:K138"/>
    <mergeCell ref="C133:F133"/>
    <mergeCell ref="G133:K133"/>
    <mergeCell ref="C134:F134"/>
    <mergeCell ref="G134:K134"/>
    <mergeCell ref="C135:F135"/>
    <mergeCell ref="G135:K135"/>
    <mergeCell ref="C129:F129"/>
    <mergeCell ref="G129:K129"/>
    <mergeCell ref="C130:F130"/>
    <mergeCell ref="G130:K130"/>
    <mergeCell ref="C131:F131"/>
    <mergeCell ref="G131:K131"/>
    <mergeCell ref="C126:F126"/>
    <mergeCell ref="G126:K126"/>
    <mergeCell ref="C127:F127"/>
    <mergeCell ref="G127:K127"/>
    <mergeCell ref="C128:F128"/>
    <mergeCell ref="G128:K128"/>
    <mergeCell ref="C123:F123"/>
    <mergeCell ref="G123:K123"/>
    <mergeCell ref="C124:F124"/>
    <mergeCell ref="G124:K124"/>
    <mergeCell ref="C125:F125"/>
    <mergeCell ref="G125:K125"/>
    <mergeCell ref="C119:F119"/>
    <mergeCell ref="G119:K119"/>
    <mergeCell ref="C121:F121"/>
    <mergeCell ref="G121:K121"/>
    <mergeCell ref="C122:F122"/>
    <mergeCell ref="G122:K122"/>
    <mergeCell ref="C116:F116"/>
    <mergeCell ref="G116:K116"/>
    <mergeCell ref="C117:F117"/>
    <mergeCell ref="G117:K117"/>
    <mergeCell ref="C118:F118"/>
    <mergeCell ref="G118:K118"/>
    <mergeCell ref="C113:F113"/>
    <mergeCell ref="G113:K113"/>
    <mergeCell ref="C114:F114"/>
    <mergeCell ref="G114:K114"/>
    <mergeCell ref="C115:F115"/>
    <mergeCell ref="G115:K115"/>
    <mergeCell ref="C110:F110"/>
    <mergeCell ref="G110:K110"/>
    <mergeCell ref="C111:F111"/>
    <mergeCell ref="G111:K111"/>
    <mergeCell ref="C112:F112"/>
    <mergeCell ref="G112:K112"/>
    <mergeCell ref="C106:F106"/>
    <mergeCell ref="G106:K106"/>
    <mergeCell ref="C107:F107"/>
    <mergeCell ref="G107:K107"/>
    <mergeCell ref="C109:F109"/>
    <mergeCell ref="G109:K109"/>
    <mergeCell ref="C103:F103"/>
    <mergeCell ref="G103:K103"/>
    <mergeCell ref="C104:F104"/>
    <mergeCell ref="G104:K104"/>
    <mergeCell ref="C105:F105"/>
    <mergeCell ref="G105:K105"/>
    <mergeCell ref="C100:F100"/>
    <mergeCell ref="G100:K100"/>
    <mergeCell ref="C101:F101"/>
    <mergeCell ref="G101:K101"/>
    <mergeCell ref="C102:F102"/>
    <mergeCell ref="G102:K102"/>
    <mergeCell ref="C97:F97"/>
    <mergeCell ref="G97:K97"/>
    <mergeCell ref="C98:F98"/>
    <mergeCell ref="G98:K98"/>
    <mergeCell ref="C99:F99"/>
    <mergeCell ref="G99:K99"/>
    <mergeCell ref="C93:F93"/>
    <mergeCell ref="G93:K93"/>
    <mergeCell ref="C94:F94"/>
    <mergeCell ref="G94:K94"/>
    <mergeCell ref="C95:F95"/>
    <mergeCell ref="G95:K95"/>
    <mergeCell ref="C90:F90"/>
    <mergeCell ref="G90:K90"/>
    <mergeCell ref="C91:F91"/>
    <mergeCell ref="G91:K91"/>
    <mergeCell ref="C92:F92"/>
    <mergeCell ref="G92:K92"/>
    <mergeCell ref="C87:F87"/>
    <mergeCell ref="G87:K87"/>
    <mergeCell ref="C88:F88"/>
    <mergeCell ref="G88:K88"/>
    <mergeCell ref="C89:F89"/>
    <mergeCell ref="G89:K89"/>
    <mergeCell ref="C83:F83"/>
    <mergeCell ref="G83:K83"/>
    <mergeCell ref="C85:F85"/>
    <mergeCell ref="G85:K85"/>
    <mergeCell ref="C86:F86"/>
    <mergeCell ref="G86:K86"/>
    <mergeCell ref="C80:F80"/>
    <mergeCell ref="G80:K80"/>
    <mergeCell ref="C81:F81"/>
    <mergeCell ref="G81:K81"/>
    <mergeCell ref="C82:F82"/>
    <mergeCell ref="G82:K82"/>
    <mergeCell ref="C77:F77"/>
    <mergeCell ref="G77:K77"/>
    <mergeCell ref="C78:F78"/>
    <mergeCell ref="G78:K78"/>
    <mergeCell ref="C79:F79"/>
    <mergeCell ref="G79:K79"/>
    <mergeCell ref="C74:F74"/>
    <mergeCell ref="G74:K74"/>
    <mergeCell ref="C75:F75"/>
    <mergeCell ref="G75:K75"/>
    <mergeCell ref="C76:F76"/>
    <mergeCell ref="G76:K76"/>
    <mergeCell ref="C70:F70"/>
    <mergeCell ref="G70:K70"/>
    <mergeCell ref="C71:F71"/>
    <mergeCell ref="G71:K71"/>
    <mergeCell ref="C73:F73"/>
    <mergeCell ref="G73:K73"/>
    <mergeCell ref="C67:F67"/>
    <mergeCell ref="G67:K67"/>
    <mergeCell ref="C68:F68"/>
    <mergeCell ref="G68:K68"/>
    <mergeCell ref="C69:F69"/>
    <mergeCell ref="G69:K69"/>
    <mergeCell ref="C64:F64"/>
    <mergeCell ref="G64:K64"/>
    <mergeCell ref="C65:F65"/>
    <mergeCell ref="G65:K65"/>
    <mergeCell ref="C66:F66"/>
    <mergeCell ref="G66:K66"/>
    <mergeCell ref="C61:F61"/>
    <mergeCell ref="G61:K61"/>
    <mergeCell ref="C62:F62"/>
    <mergeCell ref="G62:K62"/>
    <mergeCell ref="C63:F63"/>
    <mergeCell ref="G63:K63"/>
    <mergeCell ref="C57:F57"/>
    <mergeCell ref="G57:K57"/>
    <mergeCell ref="C58:F58"/>
    <mergeCell ref="G58:K58"/>
    <mergeCell ref="C59:F59"/>
    <mergeCell ref="G59:K59"/>
    <mergeCell ref="C54:F54"/>
    <mergeCell ref="G54:K54"/>
    <mergeCell ref="C55:F55"/>
    <mergeCell ref="G55:K55"/>
    <mergeCell ref="C56:F56"/>
    <mergeCell ref="G56:K56"/>
    <mergeCell ref="C51:F51"/>
    <mergeCell ref="G51:K51"/>
    <mergeCell ref="C52:F52"/>
    <mergeCell ref="G52:K52"/>
    <mergeCell ref="C53:F53"/>
    <mergeCell ref="G53:K53"/>
    <mergeCell ref="C47:F47"/>
    <mergeCell ref="G47:K47"/>
    <mergeCell ref="C49:F49"/>
    <mergeCell ref="G49:K49"/>
    <mergeCell ref="C50:F50"/>
    <mergeCell ref="G50:K50"/>
    <mergeCell ref="C44:F44"/>
    <mergeCell ref="G44:K44"/>
    <mergeCell ref="C45:F45"/>
    <mergeCell ref="G45:K45"/>
    <mergeCell ref="C46:F46"/>
    <mergeCell ref="G46:K46"/>
    <mergeCell ref="C41:F41"/>
    <mergeCell ref="G41:K41"/>
    <mergeCell ref="C42:F42"/>
    <mergeCell ref="G42:K42"/>
    <mergeCell ref="C43:F43"/>
    <mergeCell ref="G43:K43"/>
    <mergeCell ref="C38:F38"/>
    <mergeCell ref="G38:K38"/>
    <mergeCell ref="C39:F39"/>
    <mergeCell ref="G39:K39"/>
    <mergeCell ref="C40:F40"/>
    <mergeCell ref="G40:K40"/>
    <mergeCell ref="C34:F34"/>
    <mergeCell ref="G34:K34"/>
    <mergeCell ref="C35:F35"/>
    <mergeCell ref="G35:K35"/>
    <mergeCell ref="C37:F37"/>
    <mergeCell ref="G37:K37"/>
    <mergeCell ref="C31:F31"/>
    <mergeCell ref="G31:K31"/>
    <mergeCell ref="C32:F32"/>
    <mergeCell ref="G32:K32"/>
    <mergeCell ref="C33:F33"/>
    <mergeCell ref="G33:K33"/>
    <mergeCell ref="C28:F28"/>
    <mergeCell ref="G28:K28"/>
    <mergeCell ref="C29:F29"/>
    <mergeCell ref="G29:K29"/>
    <mergeCell ref="C30:F30"/>
    <mergeCell ref="G30:K30"/>
    <mergeCell ref="C25:F25"/>
    <mergeCell ref="G25:K25"/>
    <mergeCell ref="C26:F26"/>
    <mergeCell ref="G26:K26"/>
    <mergeCell ref="C27:F27"/>
    <mergeCell ref="G27:K27"/>
    <mergeCell ref="C21:F21"/>
    <mergeCell ref="G21:K21"/>
    <mergeCell ref="C22:F22"/>
    <mergeCell ref="G22:K22"/>
    <mergeCell ref="C23:F23"/>
    <mergeCell ref="G23:K23"/>
    <mergeCell ref="C18:F18"/>
    <mergeCell ref="G18:K18"/>
    <mergeCell ref="C19:F19"/>
    <mergeCell ref="G19:K19"/>
    <mergeCell ref="C20:F20"/>
    <mergeCell ref="G20:K20"/>
    <mergeCell ref="C15:F15"/>
    <mergeCell ref="G15:K15"/>
    <mergeCell ref="C16:F16"/>
    <mergeCell ref="G16:K16"/>
    <mergeCell ref="C17:F17"/>
    <mergeCell ref="G17:K17"/>
    <mergeCell ref="C11:F11"/>
    <mergeCell ref="G11:K11"/>
    <mergeCell ref="C13:F13"/>
    <mergeCell ref="G13:K13"/>
    <mergeCell ref="C14:F14"/>
    <mergeCell ref="G14:K14"/>
    <mergeCell ref="I8:K8"/>
    <mergeCell ref="M8:N8"/>
    <mergeCell ref="O8:P8"/>
    <mergeCell ref="B2:B4"/>
    <mergeCell ref="I9:K9"/>
    <mergeCell ref="M9:N9"/>
    <mergeCell ref="O9:P9"/>
    <mergeCell ref="I6:K6"/>
    <mergeCell ref="M6:N6"/>
    <mergeCell ref="O6:P6"/>
    <mergeCell ref="I7:K7"/>
    <mergeCell ref="M7:N7"/>
    <mergeCell ref="O7:P7"/>
    <mergeCell ref="D2:K2"/>
    <mergeCell ref="D3:K3"/>
    <mergeCell ref="D4:E4"/>
    <mergeCell ref="F4:G4"/>
  </mergeCells>
  <pageMargins left="0.46" right="0.43307086614173229" top="0.48" bottom="0.38" header="0.27" footer="0.31496062992125984"/>
  <pageSetup paperSize="9" scale="65" orientation="landscape" r:id="rId1"/>
  <headerFooter>
    <oddFooter xml:space="preserve">&amp;R&amp;P 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06F95-1FC0-4F61-947C-764D402AB5B9}">
  <sheetPr codeName="Tabelle10">
    <tabColor theme="3" tint="0.59999389629810485"/>
    <outlinePr summaryBelow="0" summaryRight="0"/>
    <pageSetUpPr fitToPage="1"/>
  </sheetPr>
  <dimension ref="A1:AZ401"/>
  <sheetViews>
    <sheetView showGridLines="0" zoomScaleNormal="100" workbookViewId="0">
      <pane xSplit="2" ySplit="10" topLeftCell="C11" activePane="bottomRight" state="frozen"/>
      <selection activeCell="C369" sqref="C369:F369"/>
      <selection pane="topRight" activeCell="C369" sqref="C369:F369"/>
      <selection pane="bottomLeft" activeCell="C369" sqref="C369:F369"/>
      <selection pane="bottomRight" activeCell="C13" sqref="C13:F13"/>
    </sheetView>
  </sheetViews>
  <sheetFormatPr baseColWidth="10" defaultColWidth="11.42578125" defaultRowHeight="11.25" outlineLevelRow="1" outlineLevelCol="1"/>
  <cols>
    <col min="1" max="1" width="0.7109375" style="12" customWidth="1"/>
    <col min="2" max="2" width="4.7109375" style="12" customWidth="1"/>
    <col min="3" max="3" width="30.7109375" style="12" customWidth="1"/>
    <col min="4" max="4" width="7.7109375" style="12" customWidth="1"/>
    <col min="5" max="5" width="10.7109375" style="12" customWidth="1"/>
    <col min="6" max="6" width="15.7109375" style="12" customWidth="1"/>
    <col min="7" max="7" width="10.7109375" style="12" customWidth="1"/>
    <col min="8" max="8" width="4.7109375" style="12" customWidth="1"/>
    <col min="9" max="9" width="11.42578125" style="12" customWidth="1"/>
    <col min="10" max="11" width="4.7109375" style="12" customWidth="1"/>
    <col min="12" max="19" width="6.7109375" style="12" customWidth="1" outlineLevel="1"/>
    <col min="20" max="20" width="12.28515625" style="12" customWidth="1" outlineLevel="1"/>
    <col min="21" max="21" width="12.140625" style="12" customWidth="1" outlineLevel="1"/>
    <col min="22" max="22" width="11.5703125" style="12" customWidth="1" outlineLevel="1"/>
    <col min="23" max="23" width="15.7109375" style="12" customWidth="1"/>
    <col min="24" max="24" width="8.7109375" style="12" customWidth="1"/>
    <col min="25" max="25" width="4.7109375" style="12" customWidth="1"/>
    <col min="26" max="26" width="8.5703125" style="12" customWidth="1"/>
    <col min="27" max="27" width="6.7109375" style="12" hidden="1" customWidth="1"/>
    <col min="28" max="16384" width="11.42578125" style="12"/>
  </cols>
  <sheetData>
    <row r="1" spans="1:52" ht="8.25" customHeight="1" thickBot="1">
      <c r="X1" s="442"/>
      <c r="Y1" s="442"/>
      <c r="Z1" s="442"/>
      <c r="AA1" s="442"/>
      <c r="AB1" s="442"/>
      <c r="AC1" s="442"/>
      <c r="AD1" s="442"/>
      <c r="AE1" s="442"/>
      <c r="AF1" s="442"/>
      <c r="AG1" s="442"/>
      <c r="AH1" s="442"/>
      <c r="AI1" s="442"/>
      <c r="AJ1" s="442"/>
      <c r="AK1" s="442"/>
      <c r="AL1" s="442"/>
      <c r="AM1" s="442"/>
      <c r="AN1" s="442"/>
      <c r="AO1" s="442"/>
      <c r="AP1" s="442"/>
      <c r="AQ1" s="442"/>
      <c r="AR1" s="442"/>
      <c r="AS1" s="442"/>
      <c r="AT1" s="442"/>
      <c r="AU1" s="442"/>
      <c r="AV1" s="442"/>
      <c r="AW1" s="442"/>
      <c r="AX1" s="442"/>
      <c r="AY1" s="442"/>
      <c r="AZ1" s="442"/>
    </row>
    <row r="2" spans="1:52" s="13" customFormat="1" ht="20.100000000000001" customHeight="1" thickBot="1">
      <c r="B2" s="996" t="s">
        <v>261</v>
      </c>
      <c r="C2" s="22" t="str">
        <f>Kunde</f>
        <v>Bosch Rodez</v>
      </c>
      <c r="D2" s="899" t="str">
        <f>Anlage</f>
        <v>Montage Magnetanker</v>
      </c>
      <c r="E2" s="900"/>
      <c r="F2" s="900"/>
      <c r="G2" s="900"/>
      <c r="H2" s="900"/>
      <c r="I2" s="900"/>
      <c r="J2" s="900"/>
      <c r="K2" s="901"/>
      <c r="L2" s="688"/>
      <c r="M2" s="688"/>
      <c r="N2" s="688"/>
      <c r="O2" s="688"/>
      <c r="P2" s="688"/>
      <c r="Q2" s="688"/>
      <c r="R2" s="690"/>
      <c r="S2" s="690"/>
      <c r="T2" s="690"/>
      <c r="U2" s="379"/>
      <c r="V2" s="692"/>
      <c r="W2" s="695"/>
      <c r="X2" s="493"/>
      <c r="Y2" s="494"/>
      <c r="Z2" s="494"/>
      <c r="AA2" s="494"/>
      <c r="AB2" s="494"/>
      <c r="AC2" s="494"/>
      <c r="AD2" s="494"/>
      <c r="AE2" s="494"/>
      <c r="AF2" s="494"/>
      <c r="AG2" s="494"/>
      <c r="AH2" s="494"/>
      <c r="AI2" s="494"/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</row>
    <row r="3" spans="1:52" s="13" customFormat="1" ht="20.100000000000001" customHeight="1" thickBot="1">
      <c r="B3" s="1037"/>
      <c r="C3" s="689" t="s">
        <v>241</v>
      </c>
      <c r="D3" s="1052" t="str">
        <f>Übersicht!C19</f>
        <v>Modul 12 leer</v>
      </c>
      <c r="E3" s="1053"/>
      <c r="F3" s="1053"/>
      <c r="G3" s="1053"/>
      <c r="H3" s="1053"/>
      <c r="I3" s="1053"/>
      <c r="J3" s="1053"/>
      <c r="K3" s="1054"/>
      <c r="L3" s="688"/>
      <c r="M3" s="688"/>
      <c r="N3" s="688"/>
      <c r="O3" s="688"/>
      <c r="P3" s="688"/>
      <c r="Q3" s="688"/>
      <c r="R3" s="690"/>
      <c r="S3" s="690"/>
      <c r="T3" s="690"/>
      <c r="U3" s="379"/>
      <c r="V3" s="692"/>
      <c r="W3" s="694">
        <f>Übersicht!F19</f>
        <v>1</v>
      </c>
      <c r="X3" s="493"/>
      <c r="Y3" s="494"/>
      <c r="Z3" s="494"/>
      <c r="AA3" s="494"/>
      <c r="AB3" s="494"/>
      <c r="AC3" s="494"/>
      <c r="AD3" s="494"/>
      <c r="AE3" s="494"/>
      <c r="AF3" s="494"/>
      <c r="AG3" s="494"/>
      <c r="AH3" s="494"/>
      <c r="AI3" s="494"/>
      <c r="AJ3" s="494"/>
      <c r="AK3" s="494"/>
      <c r="AL3" s="494"/>
      <c r="AM3" s="494"/>
      <c r="AN3" s="494"/>
      <c r="AO3" s="494"/>
      <c r="AP3" s="494"/>
      <c r="AQ3" s="494"/>
      <c r="AR3" s="494"/>
      <c r="AS3" s="494"/>
      <c r="AT3" s="494"/>
      <c r="AU3" s="494"/>
      <c r="AV3" s="494"/>
      <c r="AW3" s="494"/>
      <c r="AX3" s="494"/>
      <c r="AY3" s="494"/>
      <c r="AZ3" s="494"/>
    </row>
    <row r="4" spans="1:52" s="13" customFormat="1" ht="20.100000000000001" customHeight="1" thickBot="1">
      <c r="B4" s="997"/>
      <c r="C4" s="691" t="str">
        <f>Angebotsnummer</f>
        <v>A07591000</v>
      </c>
      <c r="D4" s="1055">
        <f>Datum</f>
        <v>45344</v>
      </c>
      <c r="E4" s="1056"/>
      <c r="F4" s="1057" t="str">
        <f>Bearbeiter</f>
        <v>Waas. Harald</v>
      </c>
      <c r="G4" s="1057"/>
      <c r="H4" s="696"/>
      <c r="I4" s="696"/>
      <c r="J4" s="696"/>
      <c r="K4" s="697"/>
      <c r="L4" s="688"/>
      <c r="M4" s="688"/>
      <c r="N4" s="688"/>
      <c r="O4" s="688"/>
      <c r="P4" s="688"/>
      <c r="Q4" s="688"/>
      <c r="R4" s="690"/>
      <c r="S4" s="690"/>
      <c r="T4" s="690"/>
      <c r="U4" s="379"/>
      <c r="V4" s="692"/>
      <c r="W4" s="698">
        <f>Übersicht!V19</f>
        <v>0</v>
      </c>
      <c r="X4" s="495"/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4"/>
      <c r="AK4" s="494"/>
      <c r="AL4" s="494"/>
      <c r="AM4" s="494"/>
      <c r="AN4" s="494"/>
      <c r="AO4" s="494"/>
      <c r="AP4" s="494"/>
      <c r="AQ4" s="494"/>
      <c r="AR4" s="494"/>
      <c r="AS4" s="494"/>
      <c r="AT4" s="494"/>
      <c r="AU4" s="494"/>
      <c r="AV4" s="494"/>
      <c r="AW4" s="494"/>
      <c r="AX4" s="494"/>
      <c r="AY4" s="494"/>
      <c r="AZ4" s="494"/>
    </row>
    <row r="5" spans="1:52" ht="15" customHeight="1" collapsed="1" thickBot="1">
      <c r="T5" s="1"/>
      <c r="U5" s="1"/>
      <c r="X5" s="442"/>
      <c r="Y5" s="442"/>
      <c r="Z5" s="442"/>
      <c r="AA5" s="442"/>
      <c r="AB5" s="442"/>
      <c r="AC5" s="442"/>
      <c r="AD5" s="442"/>
      <c r="AE5" s="442"/>
      <c r="AF5" s="442"/>
      <c r="AG5" s="442"/>
      <c r="AH5" s="442"/>
      <c r="AI5" s="442"/>
      <c r="AJ5" s="442"/>
      <c r="AK5" s="442"/>
      <c r="AL5" s="442"/>
      <c r="AM5" s="442"/>
      <c r="AN5" s="442"/>
      <c r="AO5" s="442"/>
      <c r="AP5" s="442"/>
      <c r="AQ5" s="442"/>
      <c r="AR5" s="442"/>
      <c r="AS5" s="442"/>
      <c r="AT5" s="442"/>
      <c r="AU5" s="442"/>
      <c r="AV5" s="442"/>
      <c r="AW5" s="442"/>
      <c r="AX5" s="442"/>
      <c r="AY5" s="442"/>
      <c r="AZ5" s="442"/>
    </row>
    <row r="6" spans="1:52" s="4" customFormat="1" ht="20.100000000000001" hidden="1" customHeight="1" outlineLevel="1">
      <c r="B6" s="632">
        <v>1</v>
      </c>
      <c r="C6" s="633" t="s">
        <v>185</v>
      </c>
      <c r="D6" s="634">
        <f>SUM(L13,L25,L37,L49,L61,L73,L85,L97,L109,L121,L133,L145,L157,L169,L181,L193,L205,L217,L229,L241,L253,L265,L277,L289,L301,L313,L325,L337,L349,L361)</f>
        <v>0</v>
      </c>
      <c r="E6" s="635">
        <f>Konstruktion</f>
        <v>110.00000000000001</v>
      </c>
      <c r="F6" s="636">
        <f>D6*E6</f>
        <v>0</v>
      </c>
      <c r="G6" s="40"/>
      <c r="H6" s="644">
        <v>5</v>
      </c>
      <c r="I6" s="1045" t="s">
        <v>186</v>
      </c>
      <c r="J6" s="1046"/>
      <c r="K6" s="1047"/>
      <c r="L6" s="645">
        <f>SUM(M13,M25,M37,M49,M61,M73,M85,M97,M109,M121,M133,M145,M157,M169,M181,M193,M205,M217,M229,M241,M253,M265,M277,M289,M301,M313,M325,M337,M349,M361)</f>
        <v>0</v>
      </c>
      <c r="M6" s="1048">
        <f>Hardware</f>
        <v>101.2</v>
      </c>
      <c r="N6" s="1049"/>
      <c r="O6" s="1050">
        <f>L6*M6</f>
        <v>0</v>
      </c>
      <c r="P6" s="1051"/>
      <c r="Q6" s="40"/>
      <c r="R6" s="40"/>
      <c r="S6" s="40"/>
      <c r="T6" s="1"/>
      <c r="U6" s="1"/>
      <c r="V6" s="12"/>
      <c r="W6" s="12"/>
      <c r="X6" s="442"/>
      <c r="Y6" s="496"/>
      <c r="Z6" s="496"/>
      <c r="AA6" s="496"/>
      <c r="AB6" s="496"/>
      <c r="AC6" s="496"/>
      <c r="AD6" s="496"/>
      <c r="AE6" s="496"/>
      <c r="AF6" s="496"/>
      <c r="AG6" s="496"/>
      <c r="AH6" s="496"/>
      <c r="AI6" s="496"/>
      <c r="AJ6" s="496"/>
      <c r="AK6" s="496"/>
      <c r="AL6" s="496"/>
      <c r="AM6" s="496"/>
      <c r="AN6" s="496"/>
      <c r="AO6" s="496"/>
      <c r="AP6" s="496"/>
      <c r="AQ6" s="496"/>
      <c r="AR6" s="496"/>
      <c r="AS6" s="496"/>
      <c r="AT6" s="496"/>
      <c r="AU6" s="496"/>
      <c r="AV6" s="496"/>
      <c r="AW6" s="496"/>
      <c r="AX6" s="496"/>
      <c r="AY6" s="496"/>
      <c r="AZ6" s="496"/>
    </row>
    <row r="7" spans="1:52" ht="20.100000000000001" hidden="1" customHeight="1" outlineLevel="1">
      <c r="B7" s="652">
        <v>2</v>
      </c>
      <c r="C7" s="653" t="s">
        <v>14</v>
      </c>
      <c r="D7" s="654">
        <f>SUM(Q13,Q25,Q37,Q49,Q61,Q73,Q85,Q97,Q109,Q121,Q133,Q145,Q157,Q169,Q181,Q193,Q205,Q217,Q229,Q241,Q253,Q265,Q277,Q289,Q301,Q313,Q325,Q337,Q349,Q361)</f>
        <v>0</v>
      </c>
      <c r="E7" s="655">
        <f>Montage</f>
        <v>90.2</v>
      </c>
      <c r="F7" s="656">
        <f>D7*E7</f>
        <v>0</v>
      </c>
      <c r="G7" s="40"/>
      <c r="H7" s="649">
        <v>6</v>
      </c>
      <c r="I7" s="1030" t="s">
        <v>27</v>
      </c>
      <c r="J7" s="1031"/>
      <c r="K7" s="1032"/>
      <c r="L7" s="650">
        <f>SUM(N13,N25,N37,N49,N61,N73,N85,N97,N109,N121,N133,N145,N157,N169,N181,N193,N205,N217,N229,N241,N253,N265,N277,N289,N301,N313,N325,N337,N349,N361)</f>
        <v>0</v>
      </c>
      <c r="M7" s="1033">
        <f>Software</f>
        <v>115.50000000000001</v>
      </c>
      <c r="N7" s="1034"/>
      <c r="O7" s="1035">
        <f>L7*M7</f>
        <v>0</v>
      </c>
      <c r="P7" s="1036"/>
      <c r="Q7" s="40"/>
      <c r="R7" s="40"/>
      <c r="S7" s="40"/>
      <c r="T7" s="1"/>
      <c r="U7" s="1"/>
      <c r="X7" s="442"/>
      <c r="Y7" s="442"/>
      <c r="Z7" s="442"/>
      <c r="AA7" s="442"/>
      <c r="AB7" s="442"/>
      <c r="AC7" s="442"/>
      <c r="AD7" s="442"/>
      <c r="AE7" s="442"/>
      <c r="AF7" s="442"/>
      <c r="AG7" s="442"/>
      <c r="AH7" s="442"/>
      <c r="AI7" s="442"/>
      <c r="AJ7" s="442"/>
      <c r="AK7" s="442"/>
      <c r="AL7" s="442"/>
      <c r="AM7" s="442"/>
      <c r="AN7" s="442"/>
      <c r="AO7" s="442"/>
      <c r="AP7" s="442"/>
      <c r="AQ7" s="442"/>
      <c r="AR7" s="442"/>
      <c r="AS7" s="442"/>
      <c r="AT7" s="442"/>
      <c r="AU7" s="442"/>
      <c r="AV7" s="442"/>
      <c r="AW7" s="442"/>
      <c r="AX7" s="442"/>
      <c r="AY7" s="442"/>
      <c r="AZ7" s="442"/>
    </row>
    <row r="8" spans="1:52" ht="20.100000000000001" hidden="1" customHeight="1" outlineLevel="1">
      <c r="B8" s="637">
        <v>3</v>
      </c>
      <c r="C8" s="638" t="s">
        <v>15</v>
      </c>
      <c r="D8" s="639">
        <f>SUM(R13,R25,R37,R49,R61,R73,R85,R97,R109,R121,R133,R145,R157,R169,R181,R193,R205,R217,R229,R241,R253,R265,R277,R289,R301,R313,R325,R337,R349,R361)</f>
        <v>0</v>
      </c>
      <c r="E8" s="640">
        <f>Fertigung</f>
        <v>93.500000000000014</v>
      </c>
      <c r="F8" s="641">
        <f>D8*E8</f>
        <v>0</v>
      </c>
      <c r="G8" s="40"/>
      <c r="H8" s="649">
        <v>7</v>
      </c>
      <c r="I8" s="1030" t="s">
        <v>28</v>
      </c>
      <c r="J8" s="1031"/>
      <c r="K8" s="1032"/>
      <c r="L8" s="650">
        <f>SUM(O13,O25,O37,O49,O61,O73,O85,O97,O109,O121,O133,O145,O157,O169,O181,O193,O205,O217,O229,O241,O253,O265,O277,O289,O301,O313,O325,O337,O349,O361)</f>
        <v>0</v>
      </c>
      <c r="M8" s="1033">
        <f>INB</f>
        <v>115.50000000000001</v>
      </c>
      <c r="N8" s="1034"/>
      <c r="O8" s="1035">
        <f>L8*M8</f>
        <v>0</v>
      </c>
      <c r="P8" s="1036"/>
      <c r="Q8" s="40"/>
      <c r="R8" s="40"/>
      <c r="S8" s="40"/>
      <c r="T8" s="1"/>
      <c r="U8" s="1"/>
      <c r="X8" s="442"/>
      <c r="Y8" s="442"/>
      <c r="Z8" s="442"/>
      <c r="AA8" s="442"/>
      <c r="AB8" s="442"/>
      <c r="AC8" s="442"/>
      <c r="AD8" s="442"/>
      <c r="AE8" s="442"/>
      <c r="AF8" s="442"/>
      <c r="AG8" s="442"/>
      <c r="AH8" s="442"/>
      <c r="AI8" s="442"/>
      <c r="AJ8" s="442"/>
      <c r="AK8" s="442"/>
      <c r="AL8" s="442"/>
      <c r="AM8" s="442"/>
      <c r="AN8" s="442"/>
      <c r="AO8" s="442"/>
      <c r="AP8" s="442"/>
      <c r="AQ8" s="442"/>
      <c r="AR8" s="442"/>
      <c r="AS8" s="442"/>
      <c r="AT8" s="442"/>
      <c r="AU8" s="442"/>
      <c r="AV8" s="442"/>
      <c r="AW8" s="442"/>
      <c r="AX8" s="442"/>
      <c r="AY8" s="442"/>
      <c r="AZ8" s="442"/>
    </row>
    <row r="9" spans="1:52" ht="19.5" hidden="1" customHeight="1" outlineLevel="1" thickBot="1">
      <c r="B9" s="658">
        <v>4</v>
      </c>
      <c r="C9" s="659" t="s">
        <v>12</v>
      </c>
      <c r="D9" s="660"/>
      <c r="E9" s="661" t="s">
        <v>18</v>
      </c>
      <c r="F9" s="662">
        <f>SUM(U13,U25,U37,U49,U61,U73,U85,U97,U109,U121,U133,U145,U157,U169,U181,U193,U205,U217,U229,U241,U253,U265,U277,U289,U301,U313,U325,U337,U349,U361)</f>
        <v>0</v>
      </c>
      <c r="G9" s="40"/>
      <c r="H9" s="646">
        <v>8</v>
      </c>
      <c r="I9" s="1038" t="s">
        <v>29</v>
      </c>
      <c r="J9" s="1039"/>
      <c r="K9" s="1040"/>
      <c r="L9" s="647">
        <f>SUM(P13,P25,P37,P49,P61,P73,P85,P97,P109,P121,P133,P145,P157,P169,P181,P193,P205,P217,P229,P241,P253,P265,P277,P289,P301,P313,P325,P337,P349,P361)</f>
        <v>0</v>
      </c>
      <c r="M9" s="1041">
        <f>Elektrik</f>
        <v>90.2</v>
      </c>
      <c r="N9" s="1042"/>
      <c r="O9" s="1043">
        <f>L9*M9</f>
        <v>0</v>
      </c>
      <c r="P9" s="1044"/>
      <c r="Q9" s="40"/>
      <c r="R9" s="40"/>
      <c r="S9" s="40"/>
      <c r="T9" s="1"/>
      <c r="U9" s="1"/>
      <c r="X9" s="442"/>
      <c r="Y9" s="442"/>
      <c r="Z9" s="442"/>
      <c r="AA9" s="442"/>
      <c r="AB9" s="442"/>
      <c r="AC9" s="442"/>
      <c r="AD9" s="442"/>
      <c r="AE9" s="442"/>
      <c r="AF9" s="442"/>
      <c r="AG9" s="442"/>
      <c r="AH9" s="442"/>
      <c r="AI9" s="442"/>
      <c r="AJ9" s="442"/>
      <c r="AK9" s="442"/>
      <c r="AL9" s="442"/>
      <c r="AM9" s="442"/>
      <c r="AN9" s="442"/>
      <c r="AO9" s="442"/>
      <c r="AP9" s="442"/>
      <c r="AQ9" s="442"/>
      <c r="AR9" s="442"/>
      <c r="AS9" s="442"/>
      <c r="AT9" s="442"/>
      <c r="AU9" s="442"/>
      <c r="AV9" s="442"/>
      <c r="AW9" s="442"/>
      <c r="AX9" s="442"/>
      <c r="AY9" s="442"/>
      <c r="AZ9" s="442"/>
    </row>
    <row r="10" spans="1:52" ht="15" hidden="1" customHeight="1" outlineLevel="1" thickBot="1">
      <c r="A10" s="19"/>
      <c r="B10" s="30"/>
      <c r="C10" s="36"/>
      <c r="D10" s="36"/>
      <c r="E10" s="36"/>
      <c r="F10" s="25"/>
      <c r="G10" s="25"/>
      <c r="H10" s="25"/>
      <c r="I10" s="28"/>
      <c r="J10" s="28"/>
      <c r="K10" s="24"/>
      <c r="L10" s="27"/>
      <c r="M10" s="27"/>
      <c r="N10" s="27"/>
      <c r="O10" s="27"/>
      <c r="P10" s="27"/>
      <c r="Q10" s="26"/>
      <c r="R10" s="29"/>
      <c r="S10" s="29"/>
      <c r="T10" s="29"/>
      <c r="U10" s="29"/>
      <c r="V10" s="25"/>
      <c r="X10" s="442"/>
      <c r="Y10" s="442"/>
      <c r="Z10" s="442"/>
      <c r="AA10" s="442"/>
      <c r="AB10" s="442"/>
      <c r="AC10" s="442"/>
      <c r="AD10" s="442"/>
      <c r="AE10" s="442"/>
      <c r="AF10" s="442"/>
      <c r="AG10" s="442"/>
      <c r="AH10" s="442"/>
      <c r="AI10" s="442"/>
      <c r="AJ10" s="442"/>
      <c r="AK10" s="442"/>
      <c r="AL10" s="442"/>
      <c r="AM10" s="442"/>
      <c r="AN10" s="442"/>
      <c r="AO10" s="442"/>
      <c r="AP10" s="442"/>
      <c r="AQ10" s="442"/>
      <c r="AR10" s="442"/>
      <c r="AS10" s="442"/>
      <c r="AT10" s="442"/>
      <c r="AU10" s="442"/>
      <c r="AV10" s="442"/>
      <c r="AW10" s="442"/>
      <c r="AX10" s="442"/>
      <c r="AY10" s="442"/>
      <c r="AZ10" s="442"/>
    </row>
    <row r="11" spans="1:52" ht="20.100000000000001" customHeight="1" collapsed="1" thickBot="1">
      <c r="B11" s="39" t="s">
        <v>11</v>
      </c>
      <c r="C11" s="1027" t="s">
        <v>17</v>
      </c>
      <c r="D11" s="1028"/>
      <c r="E11" s="1028"/>
      <c r="F11" s="1029"/>
      <c r="G11" s="1027" t="s">
        <v>2</v>
      </c>
      <c r="H11" s="1028"/>
      <c r="I11" s="1028"/>
      <c r="J11" s="1028"/>
      <c r="K11" s="1029"/>
      <c r="L11" s="591" t="s">
        <v>247</v>
      </c>
      <c r="M11" s="648" t="s">
        <v>248</v>
      </c>
      <c r="N11" s="651" t="s">
        <v>25</v>
      </c>
      <c r="O11" s="651" t="s">
        <v>249</v>
      </c>
      <c r="P11" s="648" t="s">
        <v>246</v>
      </c>
      <c r="Q11" s="657" t="s">
        <v>250</v>
      </c>
      <c r="R11" s="591" t="s">
        <v>245</v>
      </c>
      <c r="S11" s="663" t="s">
        <v>21</v>
      </c>
      <c r="T11" s="663" t="s">
        <v>24</v>
      </c>
      <c r="U11" s="664" t="s">
        <v>275</v>
      </c>
      <c r="V11" s="642" t="s">
        <v>251</v>
      </c>
      <c r="W11" s="47" t="s">
        <v>6</v>
      </c>
      <c r="X11" s="442"/>
      <c r="Y11" s="442"/>
      <c r="Z11" s="442"/>
      <c r="AA11" s="442"/>
      <c r="AB11" s="442"/>
      <c r="AC11" s="442"/>
      <c r="AD11" s="442"/>
      <c r="AE11" s="442"/>
      <c r="AF11" s="442"/>
      <c r="AG11" s="442"/>
      <c r="AH11" s="442"/>
      <c r="AI11" s="442"/>
      <c r="AJ11" s="442"/>
      <c r="AK11" s="442"/>
      <c r="AL11" s="442"/>
      <c r="AM11" s="442"/>
      <c r="AN11" s="442"/>
      <c r="AO11" s="442"/>
      <c r="AP11" s="442"/>
      <c r="AQ11" s="442"/>
      <c r="AR11" s="442"/>
      <c r="AS11" s="442"/>
      <c r="AT11" s="442"/>
      <c r="AU11" s="442"/>
      <c r="AV11" s="442"/>
      <c r="AW11" s="442"/>
      <c r="AX11" s="442"/>
      <c r="AY11" s="442"/>
      <c r="AZ11" s="442"/>
    </row>
    <row r="12" spans="1:52" ht="3" customHeight="1">
      <c r="B12" s="504"/>
      <c r="C12" s="57"/>
      <c r="D12" s="56"/>
      <c r="E12" s="56"/>
      <c r="F12" s="290"/>
      <c r="G12" s="57"/>
      <c r="H12" s="56"/>
      <c r="I12" s="56"/>
      <c r="J12" s="430"/>
      <c r="K12" s="430"/>
      <c r="L12" s="55"/>
      <c r="M12" s="55"/>
      <c r="N12" s="55"/>
      <c r="O12" s="55"/>
      <c r="P12" s="55"/>
      <c r="Q12" s="55"/>
      <c r="R12" s="55"/>
      <c r="S12" s="56"/>
      <c r="T12" s="57"/>
      <c r="U12" s="60"/>
      <c r="V12" s="55"/>
      <c r="W12" s="55"/>
      <c r="X12" s="442"/>
      <c r="Y12" s="442"/>
      <c r="Z12" s="442"/>
      <c r="AA12" s="442"/>
      <c r="AB12" s="442"/>
      <c r="AC12" s="442"/>
      <c r="AD12" s="442"/>
      <c r="AE12" s="442"/>
      <c r="AF12" s="442"/>
      <c r="AG12" s="442"/>
      <c r="AH12" s="442"/>
      <c r="AI12" s="442"/>
      <c r="AJ12" s="442"/>
      <c r="AK12" s="442"/>
      <c r="AL12" s="442"/>
      <c r="AM12" s="442"/>
      <c r="AN12" s="442"/>
      <c r="AO12" s="442"/>
      <c r="AP12" s="442"/>
      <c r="AQ12" s="442"/>
      <c r="AR12" s="442"/>
      <c r="AS12" s="442"/>
      <c r="AT12" s="442"/>
      <c r="AU12" s="442"/>
      <c r="AV12" s="442"/>
      <c r="AW12" s="442"/>
      <c r="AX12" s="442"/>
      <c r="AY12" s="442"/>
      <c r="AZ12" s="442"/>
    </row>
    <row r="13" spans="1:52" ht="20.100000000000001" customHeight="1" collapsed="1">
      <c r="B13" s="714">
        <v>1</v>
      </c>
      <c r="C13" s="1013"/>
      <c r="D13" s="1014"/>
      <c r="E13" s="1014"/>
      <c r="F13" s="1015"/>
      <c r="G13" s="1016"/>
      <c r="H13" s="1017"/>
      <c r="I13" s="1017"/>
      <c r="J13" s="1017"/>
      <c r="K13" s="1018"/>
      <c r="L13" s="701">
        <f t="shared" ref="L13:R13" si="0">SUM(L14:L23)</f>
        <v>0</v>
      </c>
      <c r="M13" s="702">
        <f t="shared" si="0"/>
        <v>0</v>
      </c>
      <c r="N13" s="703">
        <f t="shared" si="0"/>
        <v>0</v>
      </c>
      <c r="O13" s="703">
        <f t="shared" si="0"/>
        <v>0</v>
      </c>
      <c r="P13" s="702">
        <f t="shared" si="0"/>
        <v>0</v>
      </c>
      <c r="Q13" s="704">
        <f t="shared" si="0"/>
        <v>0</v>
      </c>
      <c r="R13" s="701">
        <f t="shared" si="0"/>
        <v>0</v>
      </c>
      <c r="S13" s="705">
        <v>1</v>
      </c>
      <c r="T13" s="706">
        <f>(S14*T14)+(S15*T15)+(S16*T16)+(S17*T17)+(S18*T18)+(S19*T19)+(S20*T20)+(S21*T21)+(S22*T22)+(S23*T23)</f>
        <v>0</v>
      </c>
      <c r="U13" s="665">
        <f t="shared" ref="U13:U23" si="1">S13*T13*(1+MGKZ)*(1+Gewinn)*(1+Sicherheit)</f>
        <v>0</v>
      </c>
      <c r="V13" s="643">
        <f t="shared" ref="V13:V23" si="2">R13*Fertigung</f>
        <v>0</v>
      </c>
      <c r="W13" s="50">
        <f>L13*$E$6+M13*$M$6+N13*$M$7+O13*$M$8+P13*$E$7+Q13*$M$9+U13+V13</f>
        <v>0</v>
      </c>
      <c r="X13" s="442"/>
      <c r="Y13" s="442"/>
      <c r="Z13" s="442"/>
      <c r="AA13" s="442"/>
      <c r="AB13" s="442"/>
      <c r="AC13" s="442"/>
      <c r="AD13" s="442"/>
      <c r="AE13" s="442"/>
      <c r="AF13" s="442"/>
      <c r="AG13" s="442"/>
      <c r="AH13" s="442"/>
      <c r="AI13" s="442"/>
      <c r="AJ13" s="442"/>
      <c r="AK13" s="442"/>
      <c r="AL13" s="442"/>
      <c r="AM13" s="442"/>
      <c r="AN13" s="442"/>
      <c r="AO13" s="442"/>
      <c r="AP13" s="442"/>
      <c r="AQ13" s="442"/>
      <c r="AR13" s="442"/>
      <c r="AS13" s="442"/>
      <c r="AT13" s="442"/>
      <c r="AU13" s="442"/>
      <c r="AV13" s="442"/>
      <c r="AW13" s="442"/>
      <c r="AX13" s="442"/>
      <c r="AY13" s="442"/>
      <c r="AZ13" s="442"/>
    </row>
    <row r="14" spans="1:52" ht="18" hidden="1" customHeight="1" outlineLevel="1">
      <c r="B14" s="433"/>
      <c r="C14" s="1002"/>
      <c r="D14" s="1003"/>
      <c r="E14" s="1003"/>
      <c r="F14" s="1004"/>
      <c r="G14" s="1005"/>
      <c r="H14" s="1006"/>
      <c r="I14" s="1006"/>
      <c r="J14" s="1006"/>
      <c r="K14" s="1007"/>
      <c r="L14" s="715"/>
      <c r="M14" s="715"/>
      <c r="N14" s="715"/>
      <c r="O14" s="715"/>
      <c r="P14" s="715"/>
      <c r="Q14" s="715"/>
      <c r="R14" s="715"/>
      <c r="S14" s="716"/>
      <c r="T14" s="717"/>
      <c r="U14" s="720">
        <f t="shared" si="1"/>
        <v>0</v>
      </c>
      <c r="V14" s="721">
        <f t="shared" si="2"/>
        <v>0</v>
      </c>
      <c r="W14" s="722">
        <f t="shared" ref="W14:W23" si="3">L14*$E$6+M14*$M$6+N14*$M$7+O14*$M$8+P14*$E$7+Q14*$M$9+U14+V14</f>
        <v>0</v>
      </c>
      <c r="X14" s="442"/>
      <c r="Y14" s="442"/>
      <c r="Z14" s="442"/>
      <c r="AA14" s="442"/>
      <c r="AB14" s="442"/>
      <c r="AC14" s="442"/>
      <c r="AD14" s="442"/>
      <c r="AE14" s="442"/>
      <c r="AF14" s="442"/>
      <c r="AG14" s="442"/>
      <c r="AH14" s="442"/>
      <c r="AI14" s="442"/>
      <c r="AJ14" s="442"/>
      <c r="AK14" s="442"/>
      <c r="AL14" s="442"/>
      <c r="AM14" s="442"/>
      <c r="AN14" s="442"/>
      <c r="AO14" s="442"/>
      <c r="AP14" s="442"/>
      <c r="AQ14" s="442"/>
      <c r="AR14" s="442"/>
      <c r="AS14" s="442"/>
      <c r="AT14" s="442"/>
      <c r="AU14" s="442"/>
      <c r="AV14" s="442"/>
      <c r="AW14" s="442"/>
      <c r="AX14" s="442"/>
      <c r="AY14" s="442"/>
      <c r="AZ14" s="442"/>
    </row>
    <row r="15" spans="1:52" ht="18" hidden="1" customHeight="1" outlineLevel="1">
      <c r="B15" s="434"/>
      <c r="C15" s="1002"/>
      <c r="D15" s="1003"/>
      <c r="E15" s="1003"/>
      <c r="F15" s="1004"/>
      <c r="G15" s="1005"/>
      <c r="H15" s="1006"/>
      <c r="I15" s="1006"/>
      <c r="J15" s="1006"/>
      <c r="K15" s="1007"/>
      <c r="L15" s="715"/>
      <c r="M15" s="715"/>
      <c r="N15" s="715"/>
      <c r="O15" s="715"/>
      <c r="P15" s="715"/>
      <c r="Q15" s="715"/>
      <c r="R15" s="715"/>
      <c r="S15" s="716"/>
      <c r="T15" s="717"/>
      <c r="U15" s="720">
        <f t="shared" si="1"/>
        <v>0</v>
      </c>
      <c r="V15" s="721">
        <f t="shared" si="2"/>
        <v>0</v>
      </c>
      <c r="W15" s="722">
        <f t="shared" si="3"/>
        <v>0</v>
      </c>
      <c r="X15" s="442"/>
      <c r="Y15" s="442"/>
      <c r="Z15" s="442"/>
      <c r="AA15" s="442"/>
      <c r="AB15" s="442"/>
      <c r="AC15" s="442"/>
      <c r="AD15" s="442"/>
      <c r="AE15" s="442"/>
      <c r="AF15" s="442"/>
      <c r="AG15" s="442"/>
      <c r="AH15" s="442"/>
      <c r="AI15" s="442"/>
      <c r="AJ15" s="442"/>
      <c r="AK15" s="442"/>
      <c r="AL15" s="442"/>
      <c r="AM15" s="442"/>
      <c r="AN15" s="442"/>
      <c r="AO15" s="442"/>
      <c r="AP15" s="442"/>
      <c r="AQ15" s="442"/>
      <c r="AR15" s="442"/>
      <c r="AS15" s="442"/>
      <c r="AT15" s="442"/>
      <c r="AU15" s="442"/>
      <c r="AV15" s="442"/>
      <c r="AW15" s="442"/>
      <c r="AX15" s="442"/>
      <c r="AY15" s="442"/>
      <c r="AZ15" s="442"/>
    </row>
    <row r="16" spans="1:52" ht="18" hidden="1" customHeight="1" outlineLevel="1">
      <c r="B16" s="434"/>
      <c r="C16" s="1002"/>
      <c r="D16" s="1003"/>
      <c r="E16" s="1003"/>
      <c r="F16" s="1004"/>
      <c r="G16" s="1005"/>
      <c r="H16" s="1006"/>
      <c r="I16" s="1006"/>
      <c r="J16" s="1006"/>
      <c r="K16" s="1007"/>
      <c r="L16" s="715"/>
      <c r="M16" s="715"/>
      <c r="N16" s="715"/>
      <c r="O16" s="715"/>
      <c r="P16" s="715"/>
      <c r="Q16" s="715"/>
      <c r="R16" s="715"/>
      <c r="S16" s="716"/>
      <c r="T16" s="717"/>
      <c r="U16" s="720">
        <f t="shared" si="1"/>
        <v>0</v>
      </c>
      <c r="V16" s="721">
        <f t="shared" si="2"/>
        <v>0</v>
      </c>
      <c r="W16" s="722">
        <f t="shared" si="3"/>
        <v>0</v>
      </c>
      <c r="X16" s="442"/>
      <c r="Y16" s="442"/>
      <c r="Z16" s="442"/>
      <c r="AA16" s="442"/>
      <c r="AB16" s="442"/>
      <c r="AC16" s="442"/>
      <c r="AD16" s="442"/>
      <c r="AE16" s="442"/>
      <c r="AF16" s="442"/>
      <c r="AG16" s="442"/>
      <c r="AH16" s="442"/>
      <c r="AI16" s="442"/>
      <c r="AJ16" s="442"/>
      <c r="AK16" s="442"/>
      <c r="AL16" s="442"/>
      <c r="AM16" s="442"/>
      <c r="AN16" s="442"/>
      <c r="AO16" s="442"/>
      <c r="AP16" s="442"/>
      <c r="AQ16" s="442"/>
      <c r="AR16" s="442"/>
      <c r="AS16" s="442"/>
      <c r="AT16" s="442"/>
      <c r="AU16" s="442"/>
      <c r="AV16" s="442"/>
      <c r="AW16" s="442"/>
      <c r="AX16" s="442"/>
      <c r="AY16" s="442"/>
      <c r="AZ16" s="442"/>
    </row>
    <row r="17" spans="2:52" ht="18" hidden="1" customHeight="1" outlineLevel="1">
      <c r="B17" s="434"/>
      <c r="C17" s="1002"/>
      <c r="D17" s="1003"/>
      <c r="E17" s="1003"/>
      <c r="F17" s="1004"/>
      <c r="G17" s="1005"/>
      <c r="H17" s="1006"/>
      <c r="I17" s="1006"/>
      <c r="J17" s="1006"/>
      <c r="K17" s="1007"/>
      <c r="L17" s="715"/>
      <c r="M17" s="715"/>
      <c r="N17" s="715"/>
      <c r="O17" s="715"/>
      <c r="P17" s="715"/>
      <c r="Q17" s="715"/>
      <c r="R17" s="715"/>
      <c r="S17" s="716"/>
      <c r="T17" s="717"/>
      <c r="U17" s="720">
        <f t="shared" si="1"/>
        <v>0</v>
      </c>
      <c r="V17" s="721">
        <f t="shared" si="2"/>
        <v>0</v>
      </c>
      <c r="W17" s="722">
        <f t="shared" si="3"/>
        <v>0</v>
      </c>
      <c r="X17" s="442"/>
      <c r="Y17" s="442"/>
      <c r="Z17" s="442"/>
      <c r="AA17" s="442"/>
      <c r="AB17" s="442"/>
      <c r="AC17" s="442"/>
      <c r="AD17" s="442"/>
      <c r="AE17" s="442"/>
      <c r="AF17" s="442"/>
      <c r="AG17" s="442"/>
      <c r="AH17" s="442"/>
      <c r="AI17" s="442"/>
      <c r="AJ17" s="442"/>
      <c r="AK17" s="442"/>
      <c r="AL17" s="442"/>
      <c r="AM17" s="442"/>
      <c r="AN17" s="442"/>
      <c r="AO17" s="442"/>
      <c r="AP17" s="442"/>
      <c r="AQ17" s="442"/>
      <c r="AR17" s="442"/>
      <c r="AS17" s="442"/>
      <c r="AT17" s="442"/>
      <c r="AU17" s="442"/>
      <c r="AV17" s="442"/>
      <c r="AW17" s="442"/>
      <c r="AX17" s="442"/>
      <c r="AY17" s="442"/>
      <c r="AZ17" s="442"/>
    </row>
    <row r="18" spans="2:52" ht="18" hidden="1" customHeight="1" outlineLevel="1">
      <c r="B18" s="434"/>
      <c r="C18" s="1002"/>
      <c r="D18" s="1003"/>
      <c r="E18" s="1003"/>
      <c r="F18" s="1004"/>
      <c r="G18" s="1005"/>
      <c r="H18" s="1006"/>
      <c r="I18" s="1006"/>
      <c r="J18" s="1006"/>
      <c r="K18" s="1007"/>
      <c r="L18" s="715"/>
      <c r="M18" s="715"/>
      <c r="N18" s="715"/>
      <c r="O18" s="715"/>
      <c r="P18" s="715"/>
      <c r="Q18" s="715"/>
      <c r="R18" s="715"/>
      <c r="S18" s="716"/>
      <c r="T18" s="717"/>
      <c r="U18" s="720">
        <f t="shared" si="1"/>
        <v>0</v>
      </c>
      <c r="V18" s="721">
        <f t="shared" si="2"/>
        <v>0</v>
      </c>
      <c r="W18" s="722">
        <f t="shared" si="3"/>
        <v>0</v>
      </c>
      <c r="X18" s="442"/>
      <c r="Y18" s="442"/>
      <c r="Z18" s="442"/>
      <c r="AA18" s="442"/>
      <c r="AB18" s="442"/>
      <c r="AC18" s="442"/>
      <c r="AD18" s="442"/>
      <c r="AE18" s="442"/>
      <c r="AF18" s="442"/>
      <c r="AG18" s="442"/>
      <c r="AH18" s="442"/>
      <c r="AI18" s="442"/>
      <c r="AJ18" s="442"/>
      <c r="AK18" s="442"/>
      <c r="AL18" s="442"/>
      <c r="AM18" s="442"/>
      <c r="AN18" s="442"/>
      <c r="AO18" s="442"/>
      <c r="AP18" s="442"/>
      <c r="AQ18" s="442"/>
      <c r="AR18" s="442"/>
      <c r="AS18" s="442"/>
      <c r="AT18" s="442"/>
      <c r="AU18" s="442"/>
      <c r="AV18" s="442"/>
      <c r="AW18" s="442"/>
      <c r="AX18" s="442"/>
      <c r="AY18" s="442"/>
      <c r="AZ18" s="442"/>
    </row>
    <row r="19" spans="2:52" ht="18" hidden="1" customHeight="1" outlineLevel="1">
      <c r="B19" s="434"/>
      <c r="C19" s="1002"/>
      <c r="D19" s="1003"/>
      <c r="E19" s="1003"/>
      <c r="F19" s="1004"/>
      <c r="G19" s="1005"/>
      <c r="H19" s="1006"/>
      <c r="I19" s="1006"/>
      <c r="J19" s="1006"/>
      <c r="K19" s="1007"/>
      <c r="L19" s="715"/>
      <c r="M19" s="715"/>
      <c r="N19" s="715"/>
      <c r="O19" s="715"/>
      <c r="P19" s="715"/>
      <c r="Q19" s="715"/>
      <c r="R19" s="715"/>
      <c r="S19" s="716"/>
      <c r="T19" s="717"/>
      <c r="U19" s="720">
        <f t="shared" si="1"/>
        <v>0</v>
      </c>
      <c r="V19" s="721">
        <f t="shared" si="2"/>
        <v>0</v>
      </c>
      <c r="W19" s="722">
        <f t="shared" si="3"/>
        <v>0</v>
      </c>
      <c r="X19" s="442"/>
      <c r="Y19" s="442"/>
      <c r="Z19" s="442"/>
      <c r="AA19" s="442"/>
      <c r="AB19" s="442"/>
      <c r="AC19" s="442"/>
      <c r="AD19" s="442"/>
      <c r="AE19" s="442"/>
      <c r="AF19" s="442"/>
      <c r="AG19" s="442"/>
      <c r="AH19" s="442"/>
      <c r="AI19" s="442"/>
      <c r="AJ19" s="442"/>
      <c r="AK19" s="442"/>
      <c r="AL19" s="442"/>
      <c r="AM19" s="442"/>
      <c r="AN19" s="442"/>
      <c r="AO19" s="442"/>
      <c r="AP19" s="442"/>
      <c r="AQ19" s="442"/>
      <c r="AR19" s="442"/>
      <c r="AS19" s="442"/>
      <c r="AT19" s="442"/>
      <c r="AU19" s="442"/>
      <c r="AV19" s="442"/>
      <c r="AW19" s="442"/>
      <c r="AX19" s="442"/>
      <c r="AY19" s="442"/>
      <c r="AZ19" s="442"/>
    </row>
    <row r="20" spans="2:52" ht="18" hidden="1" customHeight="1" outlineLevel="1">
      <c r="B20" s="434"/>
      <c r="C20" s="1002"/>
      <c r="D20" s="1003"/>
      <c r="E20" s="1003"/>
      <c r="F20" s="1004"/>
      <c r="G20" s="1005"/>
      <c r="H20" s="1006"/>
      <c r="I20" s="1006"/>
      <c r="J20" s="1006"/>
      <c r="K20" s="1007"/>
      <c r="L20" s="715"/>
      <c r="M20" s="715"/>
      <c r="N20" s="715"/>
      <c r="O20" s="715"/>
      <c r="P20" s="715"/>
      <c r="Q20" s="715"/>
      <c r="R20" s="715"/>
      <c r="S20" s="716"/>
      <c r="T20" s="717"/>
      <c r="U20" s="720">
        <f t="shared" si="1"/>
        <v>0</v>
      </c>
      <c r="V20" s="721">
        <f t="shared" si="2"/>
        <v>0</v>
      </c>
      <c r="W20" s="722">
        <f t="shared" si="3"/>
        <v>0</v>
      </c>
      <c r="X20" s="442"/>
      <c r="Y20" s="442"/>
      <c r="Z20" s="442"/>
      <c r="AA20" s="442"/>
      <c r="AB20" s="442"/>
      <c r="AC20" s="442"/>
      <c r="AD20" s="442"/>
      <c r="AE20" s="442"/>
      <c r="AF20" s="442"/>
      <c r="AG20" s="442"/>
      <c r="AH20" s="442"/>
      <c r="AI20" s="442"/>
      <c r="AJ20" s="442"/>
      <c r="AK20" s="442"/>
      <c r="AL20" s="442"/>
      <c r="AM20" s="442"/>
      <c r="AN20" s="442"/>
      <c r="AO20" s="442"/>
      <c r="AP20" s="442"/>
      <c r="AQ20" s="442"/>
      <c r="AR20" s="442"/>
      <c r="AS20" s="442"/>
      <c r="AT20" s="442"/>
      <c r="AU20" s="442"/>
      <c r="AV20" s="442"/>
      <c r="AW20" s="442"/>
      <c r="AX20" s="442"/>
      <c r="AY20" s="442"/>
      <c r="AZ20" s="442"/>
    </row>
    <row r="21" spans="2:52" ht="18" hidden="1" customHeight="1" outlineLevel="1">
      <c r="B21" s="434"/>
      <c r="C21" s="1002"/>
      <c r="D21" s="1003"/>
      <c r="E21" s="1003"/>
      <c r="F21" s="1004"/>
      <c r="G21" s="1005"/>
      <c r="H21" s="1006"/>
      <c r="I21" s="1006"/>
      <c r="J21" s="1006"/>
      <c r="K21" s="1007"/>
      <c r="L21" s="715"/>
      <c r="M21" s="715"/>
      <c r="N21" s="715"/>
      <c r="O21" s="715"/>
      <c r="P21" s="715"/>
      <c r="Q21" s="715"/>
      <c r="R21" s="715"/>
      <c r="S21" s="716"/>
      <c r="T21" s="717"/>
      <c r="U21" s="720">
        <f t="shared" si="1"/>
        <v>0</v>
      </c>
      <c r="V21" s="721">
        <f t="shared" si="2"/>
        <v>0</v>
      </c>
      <c r="W21" s="722">
        <f t="shared" si="3"/>
        <v>0</v>
      </c>
      <c r="X21" s="442"/>
      <c r="Y21" s="442"/>
      <c r="Z21" s="442"/>
      <c r="AA21" s="442"/>
      <c r="AB21" s="442"/>
      <c r="AC21" s="442"/>
      <c r="AD21" s="442"/>
      <c r="AE21" s="442"/>
      <c r="AF21" s="442"/>
      <c r="AG21" s="442"/>
      <c r="AH21" s="442"/>
      <c r="AI21" s="442"/>
      <c r="AJ21" s="442"/>
      <c r="AK21" s="442"/>
      <c r="AL21" s="442"/>
      <c r="AM21" s="442"/>
      <c r="AN21" s="442"/>
      <c r="AO21" s="442"/>
      <c r="AP21" s="442"/>
      <c r="AQ21" s="442"/>
      <c r="AR21" s="442"/>
      <c r="AS21" s="442"/>
      <c r="AT21" s="442"/>
      <c r="AU21" s="442"/>
      <c r="AV21" s="442"/>
      <c r="AW21" s="442"/>
      <c r="AX21" s="442"/>
      <c r="AY21" s="442"/>
      <c r="AZ21" s="442"/>
    </row>
    <row r="22" spans="2:52" ht="18" hidden="1" customHeight="1" outlineLevel="1">
      <c r="B22" s="434"/>
      <c r="C22" s="1002"/>
      <c r="D22" s="1003"/>
      <c r="E22" s="1003"/>
      <c r="F22" s="1004"/>
      <c r="G22" s="1005"/>
      <c r="H22" s="1006"/>
      <c r="I22" s="1006"/>
      <c r="J22" s="1006"/>
      <c r="K22" s="1007"/>
      <c r="L22" s="715"/>
      <c r="M22" s="715"/>
      <c r="N22" s="715"/>
      <c r="O22" s="715"/>
      <c r="P22" s="715"/>
      <c r="Q22" s="715"/>
      <c r="R22" s="715"/>
      <c r="S22" s="716"/>
      <c r="T22" s="717"/>
      <c r="U22" s="720">
        <f t="shared" si="1"/>
        <v>0</v>
      </c>
      <c r="V22" s="721">
        <f t="shared" si="2"/>
        <v>0</v>
      </c>
      <c r="W22" s="722">
        <f t="shared" si="3"/>
        <v>0</v>
      </c>
      <c r="X22" s="442"/>
      <c r="Y22" s="442"/>
      <c r="Z22" s="442"/>
      <c r="AA22" s="442"/>
      <c r="AB22" s="442"/>
      <c r="AC22" s="442"/>
      <c r="AD22" s="442"/>
      <c r="AE22" s="442"/>
      <c r="AF22" s="442"/>
      <c r="AG22" s="442"/>
      <c r="AH22" s="442"/>
      <c r="AI22" s="442"/>
      <c r="AJ22" s="442"/>
      <c r="AK22" s="442"/>
      <c r="AL22" s="442"/>
      <c r="AM22" s="442"/>
      <c r="AN22" s="442"/>
      <c r="AO22" s="442"/>
      <c r="AP22" s="442"/>
      <c r="AQ22" s="442"/>
      <c r="AR22" s="442"/>
      <c r="AS22" s="442"/>
      <c r="AT22" s="442"/>
      <c r="AU22" s="442"/>
      <c r="AV22" s="442"/>
      <c r="AW22" s="442"/>
      <c r="AX22" s="442"/>
      <c r="AY22" s="442"/>
      <c r="AZ22" s="442"/>
    </row>
    <row r="23" spans="2:52" ht="18" hidden="1" customHeight="1" outlineLevel="1">
      <c r="B23" s="434"/>
      <c r="C23" s="1002"/>
      <c r="D23" s="1003"/>
      <c r="E23" s="1003"/>
      <c r="F23" s="1004"/>
      <c r="G23" s="1005"/>
      <c r="H23" s="1006"/>
      <c r="I23" s="1006"/>
      <c r="J23" s="1006"/>
      <c r="K23" s="1007"/>
      <c r="L23" s="715"/>
      <c r="M23" s="715"/>
      <c r="N23" s="715"/>
      <c r="O23" s="715"/>
      <c r="P23" s="715"/>
      <c r="Q23" s="715"/>
      <c r="R23" s="715"/>
      <c r="S23" s="716"/>
      <c r="T23" s="717"/>
      <c r="U23" s="720">
        <f t="shared" si="1"/>
        <v>0</v>
      </c>
      <c r="V23" s="721">
        <f t="shared" si="2"/>
        <v>0</v>
      </c>
      <c r="W23" s="722">
        <f t="shared" si="3"/>
        <v>0</v>
      </c>
      <c r="X23" s="442"/>
      <c r="Y23" s="442"/>
      <c r="Z23" s="442"/>
      <c r="AA23" s="442"/>
      <c r="AB23" s="442"/>
      <c r="AC23" s="442"/>
      <c r="AD23" s="442"/>
      <c r="AE23" s="442"/>
      <c r="AF23" s="442"/>
      <c r="AG23" s="442"/>
      <c r="AH23" s="442"/>
      <c r="AI23" s="442"/>
      <c r="AJ23" s="442"/>
      <c r="AK23" s="442"/>
      <c r="AL23" s="442"/>
      <c r="AM23" s="442"/>
      <c r="AN23" s="442"/>
      <c r="AO23" s="442"/>
      <c r="AP23" s="442"/>
      <c r="AQ23" s="442"/>
      <c r="AR23" s="442"/>
      <c r="AS23" s="442"/>
      <c r="AT23" s="442"/>
      <c r="AU23" s="442"/>
      <c r="AV23" s="442"/>
      <c r="AW23" s="442"/>
      <c r="AX23" s="442"/>
      <c r="AY23" s="442"/>
      <c r="AZ23" s="442"/>
    </row>
    <row r="24" spans="2:52" ht="9.9499999999999993" hidden="1" customHeight="1" outlineLevel="1">
      <c r="B24" s="435"/>
      <c r="C24" s="437"/>
      <c r="D24" s="437"/>
      <c r="E24" s="437"/>
      <c r="F24" s="437"/>
      <c r="G24" s="436"/>
      <c r="H24" s="436"/>
      <c r="I24" s="436"/>
      <c r="J24" s="436"/>
      <c r="K24" s="436"/>
      <c r="L24" s="707"/>
      <c r="M24" s="707"/>
      <c r="N24" s="707"/>
      <c r="O24" s="707"/>
      <c r="P24" s="707"/>
      <c r="Q24" s="707"/>
      <c r="R24" s="707"/>
      <c r="S24" s="438"/>
      <c r="T24" s="439"/>
      <c r="U24" s="439"/>
      <c r="V24" s="439"/>
      <c r="W24" s="431"/>
      <c r="X24" s="442"/>
      <c r="Y24" s="442"/>
      <c r="Z24" s="442"/>
      <c r="AA24" s="442"/>
      <c r="AB24" s="442"/>
      <c r="AC24" s="442"/>
      <c r="AD24" s="442"/>
      <c r="AE24" s="442"/>
      <c r="AF24" s="442"/>
      <c r="AG24" s="442"/>
      <c r="AH24" s="442"/>
      <c r="AI24" s="442"/>
      <c r="AJ24" s="442"/>
      <c r="AK24" s="442"/>
      <c r="AL24" s="442"/>
      <c r="AM24" s="442"/>
      <c r="AN24" s="442"/>
      <c r="AO24" s="442"/>
      <c r="AP24" s="442"/>
      <c r="AQ24" s="442"/>
      <c r="AR24" s="442"/>
      <c r="AS24" s="442"/>
      <c r="AT24" s="442"/>
      <c r="AU24" s="442"/>
      <c r="AV24" s="442"/>
      <c r="AW24" s="442"/>
      <c r="AX24" s="442"/>
      <c r="AY24" s="442"/>
      <c r="AZ24" s="442"/>
    </row>
    <row r="25" spans="2:52" ht="20.100000000000001" customHeight="1" collapsed="1">
      <c r="B25" s="714">
        <f>B13+1</f>
        <v>2</v>
      </c>
      <c r="C25" s="1013"/>
      <c r="D25" s="1014"/>
      <c r="E25" s="1014"/>
      <c r="F25" s="1015"/>
      <c r="G25" s="1016"/>
      <c r="H25" s="1017"/>
      <c r="I25" s="1017"/>
      <c r="J25" s="1017"/>
      <c r="K25" s="1018"/>
      <c r="L25" s="701">
        <f t="shared" ref="L25:R25" si="4">SUM(L26:L35)</f>
        <v>0</v>
      </c>
      <c r="M25" s="702">
        <f t="shared" si="4"/>
        <v>0</v>
      </c>
      <c r="N25" s="703">
        <f t="shared" si="4"/>
        <v>0</v>
      </c>
      <c r="O25" s="703">
        <f t="shared" si="4"/>
        <v>0</v>
      </c>
      <c r="P25" s="702">
        <f t="shared" si="4"/>
        <v>0</v>
      </c>
      <c r="Q25" s="704">
        <f t="shared" si="4"/>
        <v>0</v>
      </c>
      <c r="R25" s="701">
        <f t="shared" si="4"/>
        <v>0</v>
      </c>
      <c r="S25" s="705">
        <v>1</v>
      </c>
      <c r="T25" s="706">
        <f>(S26*T26)+(S27*T27)+(S28*T28)+(S29*T29)+(S30*T30)+(S31*T31)+(S32*T32)+(S33*T33)+(S34*T34)+(S35*T35)</f>
        <v>0</v>
      </c>
      <c r="U25" s="665">
        <f t="shared" ref="U25:U35" si="5">S25*T25*(1+MGKZ)*(1+Gewinn)*(1+Sicherheit)</f>
        <v>0</v>
      </c>
      <c r="V25" s="643">
        <f t="shared" ref="V25:V35" si="6">R25*Fertigung</f>
        <v>0</v>
      </c>
      <c r="W25" s="50">
        <f t="shared" ref="W25:W35" si="7">L25*$E$6+M25*$M$6+N25*$M$7+O25*$M$8+P25*$E$7+Q25*$M$9+U25+V25</f>
        <v>0</v>
      </c>
      <c r="X25" s="442"/>
      <c r="Y25" s="442"/>
      <c r="Z25" s="442"/>
      <c r="AA25" s="442"/>
      <c r="AB25" s="442"/>
      <c r="AC25" s="442"/>
      <c r="AD25" s="442"/>
      <c r="AE25" s="442"/>
      <c r="AF25" s="442"/>
      <c r="AG25" s="442"/>
      <c r="AH25" s="442"/>
      <c r="AI25" s="442"/>
      <c r="AJ25" s="442"/>
      <c r="AK25" s="442"/>
      <c r="AL25" s="442"/>
      <c r="AM25" s="442"/>
      <c r="AN25" s="442"/>
      <c r="AO25" s="442"/>
      <c r="AP25" s="442"/>
      <c r="AQ25" s="442"/>
      <c r="AR25" s="442"/>
      <c r="AS25" s="442"/>
      <c r="AT25" s="442"/>
      <c r="AU25" s="442"/>
      <c r="AV25" s="442"/>
      <c r="AW25" s="442"/>
      <c r="AX25" s="442"/>
      <c r="AY25" s="442"/>
      <c r="AZ25" s="442"/>
    </row>
    <row r="26" spans="2:52" ht="18" hidden="1" customHeight="1" outlineLevel="1">
      <c r="B26" s="433"/>
      <c r="C26" s="1002"/>
      <c r="D26" s="1003"/>
      <c r="E26" s="1003"/>
      <c r="F26" s="1004"/>
      <c r="G26" s="1005"/>
      <c r="H26" s="1006"/>
      <c r="I26" s="1006"/>
      <c r="J26" s="1006"/>
      <c r="K26" s="1007"/>
      <c r="L26" s="715"/>
      <c r="M26" s="715"/>
      <c r="N26" s="715"/>
      <c r="O26" s="715"/>
      <c r="P26" s="715"/>
      <c r="Q26" s="715"/>
      <c r="R26" s="715"/>
      <c r="S26" s="716"/>
      <c r="T26" s="717"/>
      <c r="U26" s="720">
        <f t="shared" si="5"/>
        <v>0</v>
      </c>
      <c r="V26" s="721">
        <f t="shared" si="6"/>
        <v>0</v>
      </c>
      <c r="W26" s="722">
        <f t="shared" si="7"/>
        <v>0</v>
      </c>
      <c r="X26" s="442"/>
      <c r="Y26" s="442"/>
      <c r="Z26" s="442"/>
      <c r="AA26" s="442"/>
      <c r="AB26" s="442"/>
      <c r="AC26" s="442"/>
      <c r="AD26" s="442"/>
      <c r="AE26" s="442"/>
      <c r="AF26" s="442"/>
      <c r="AG26" s="442"/>
      <c r="AH26" s="442"/>
      <c r="AI26" s="442"/>
      <c r="AJ26" s="442"/>
      <c r="AK26" s="442"/>
      <c r="AL26" s="442"/>
      <c r="AM26" s="442"/>
      <c r="AN26" s="442"/>
      <c r="AO26" s="442"/>
      <c r="AP26" s="442"/>
      <c r="AQ26" s="442"/>
      <c r="AR26" s="442"/>
      <c r="AS26" s="442"/>
      <c r="AT26" s="442"/>
      <c r="AU26" s="442"/>
      <c r="AV26" s="442"/>
      <c r="AW26" s="442"/>
      <c r="AX26" s="442"/>
      <c r="AY26" s="442"/>
      <c r="AZ26" s="442"/>
    </row>
    <row r="27" spans="2:52" ht="18" hidden="1" customHeight="1" outlineLevel="1">
      <c r="B27" s="434"/>
      <c r="C27" s="1002"/>
      <c r="D27" s="1003"/>
      <c r="E27" s="1003"/>
      <c r="F27" s="1004"/>
      <c r="G27" s="1005"/>
      <c r="H27" s="1006"/>
      <c r="I27" s="1006"/>
      <c r="J27" s="1006"/>
      <c r="K27" s="1007"/>
      <c r="L27" s="715"/>
      <c r="M27" s="715"/>
      <c r="N27" s="715"/>
      <c r="O27" s="715"/>
      <c r="P27" s="715"/>
      <c r="Q27" s="715"/>
      <c r="R27" s="715"/>
      <c r="S27" s="716"/>
      <c r="T27" s="717"/>
      <c r="U27" s="720">
        <f t="shared" si="5"/>
        <v>0</v>
      </c>
      <c r="V27" s="721">
        <f t="shared" si="6"/>
        <v>0</v>
      </c>
      <c r="W27" s="722">
        <f t="shared" si="7"/>
        <v>0</v>
      </c>
      <c r="X27" s="442"/>
      <c r="Y27" s="442"/>
      <c r="Z27" s="442"/>
      <c r="AA27" s="442"/>
      <c r="AB27" s="442"/>
      <c r="AC27" s="442"/>
      <c r="AD27" s="442"/>
      <c r="AE27" s="442"/>
      <c r="AF27" s="442"/>
      <c r="AG27" s="442"/>
      <c r="AH27" s="442"/>
      <c r="AI27" s="442"/>
      <c r="AJ27" s="442"/>
      <c r="AK27" s="442"/>
      <c r="AL27" s="442"/>
      <c r="AM27" s="442"/>
      <c r="AN27" s="442"/>
      <c r="AO27" s="442"/>
      <c r="AP27" s="442"/>
      <c r="AQ27" s="442"/>
      <c r="AR27" s="442"/>
      <c r="AS27" s="442"/>
      <c r="AT27" s="442"/>
      <c r="AU27" s="442"/>
      <c r="AV27" s="442"/>
      <c r="AW27" s="442"/>
      <c r="AX27" s="442"/>
      <c r="AY27" s="442"/>
      <c r="AZ27" s="442"/>
    </row>
    <row r="28" spans="2:52" ht="18" hidden="1" customHeight="1" outlineLevel="1">
      <c r="B28" s="434"/>
      <c r="C28" s="1002"/>
      <c r="D28" s="1003"/>
      <c r="E28" s="1003"/>
      <c r="F28" s="1004"/>
      <c r="G28" s="1005"/>
      <c r="H28" s="1006"/>
      <c r="I28" s="1006"/>
      <c r="J28" s="1006"/>
      <c r="K28" s="1007"/>
      <c r="L28" s="715"/>
      <c r="M28" s="715"/>
      <c r="N28" s="715"/>
      <c r="O28" s="715"/>
      <c r="P28" s="715"/>
      <c r="Q28" s="715"/>
      <c r="R28" s="715"/>
      <c r="S28" s="716"/>
      <c r="T28" s="717"/>
      <c r="U28" s="720">
        <f t="shared" si="5"/>
        <v>0</v>
      </c>
      <c r="V28" s="721">
        <f t="shared" si="6"/>
        <v>0</v>
      </c>
      <c r="W28" s="722">
        <f t="shared" si="7"/>
        <v>0</v>
      </c>
      <c r="X28" s="442"/>
      <c r="Y28" s="442"/>
      <c r="Z28" s="442"/>
      <c r="AA28" s="442"/>
      <c r="AB28" s="442"/>
      <c r="AC28" s="442"/>
      <c r="AD28" s="442"/>
      <c r="AE28" s="442"/>
      <c r="AF28" s="442"/>
      <c r="AG28" s="442"/>
      <c r="AH28" s="442"/>
      <c r="AI28" s="442"/>
      <c r="AJ28" s="442"/>
      <c r="AK28" s="442"/>
      <c r="AL28" s="442"/>
      <c r="AM28" s="442"/>
      <c r="AN28" s="442"/>
      <c r="AO28" s="442"/>
      <c r="AP28" s="442"/>
      <c r="AQ28" s="442"/>
      <c r="AR28" s="442"/>
      <c r="AS28" s="442"/>
      <c r="AT28" s="442"/>
      <c r="AU28" s="442"/>
      <c r="AV28" s="442"/>
      <c r="AW28" s="442"/>
      <c r="AX28" s="442"/>
      <c r="AY28" s="442"/>
      <c r="AZ28" s="442"/>
    </row>
    <row r="29" spans="2:52" ht="18" hidden="1" customHeight="1" outlineLevel="1">
      <c r="B29" s="434"/>
      <c r="C29" s="1002"/>
      <c r="D29" s="1003"/>
      <c r="E29" s="1003"/>
      <c r="F29" s="1004"/>
      <c r="G29" s="1005"/>
      <c r="H29" s="1006"/>
      <c r="I29" s="1006"/>
      <c r="J29" s="1006"/>
      <c r="K29" s="1007"/>
      <c r="L29" s="715"/>
      <c r="M29" s="715"/>
      <c r="N29" s="715"/>
      <c r="O29" s="715"/>
      <c r="P29" s="715"/>
      <c r="Q29" s="715"/>
      <c r="R29" s="715"/>
      <c r="S29" s="716"/>
      <c r="T29" s="717"/>
      <c r="U29" s="720">
        <f t="shared" si="5"/>
        <v>0</v>
      </c>
      <c r="V29" s="721">
        <f t="shared" si="6"/>
        <v>0</v>
      </c>
      <c r="W29" s="722">
        <f t="shared" si="7"/>
        <v>0</v>
      </c>
      <c r="X29" s="442"/>
      <c r="Y29" s="442"/>
      <c r="Z29" s="442"/>
      <c r="AA29" s="442"/>
      <c r="AB29" s="442"/>
      <c r="AC29" s="442"/>
      <c r="AD29" s="442"/>
      <c r="AE29" s="442"/>
      <c r="AF29" s="442"/>
      <c r="AG29" s="442"/>
      <c r="AH29" s="442"/>
      <c r="AI29" s="442"/>
      <c r="AJ29" s="442"/>
      <c r="AK29" s="442"/>
      <c r="AL29" s="442"/>
      <c r="AM29" s="442"/>
      <c r="AN29" s="442"/>
      <c r="AO29" s="442"/>
      <c r="AP29" s="442"/>
      <c r="AQ29" s="442"/>
      <c r="AR29" s="442"/>
      <c r="AS29" s="442"/>
      <c r="AT29" s="442"/>
      <c r="AU29" s="442"/>
      <c r="AV29" s="442"/>
      <c r="AW29" s="442"/>
      <c r="AX29" s="442"/>
      <c r="AY29" s="442"/>
      <c r="AZ29" s="442"/>
    </row>
    <row r="30" spans="2:52" ht="18" hidden="1" customHeight="1" outlineLevel="1">
      <c r="B30" s="434"/>
      <c r="C30" s="1002"/>
      <c r="D30" s="1003"/>
      <c r="E30" s="1003"/>
      <c r="F30" s="1004"/>
      <c r="G30" s="1005"/>
      <c r="H30" s="1006"/>
      <c r="I30" s="1006"/>
      <c r="J30" s="1006"/>
      <c r="K30" s="1007"/>
      <c r="L30" s="715"/>
      <c r="M30" s="715"/>
      <c r="N30" s="715"/>
      <c r="O30" s="715"/>
      <c r="P30" s="715"/>
      <c r="Q30" s="715"/>
      <c r="R30" s="715"/>
      <c r="S30" s="716"/>
      <c r="T30" s="717"/>
      <c r="U30" s="720">
        <f t="shared" si="5"/>
        <v>0</v>
      </c>
      <c r="V30" s="721">
        <f t="shared" si="6"/>
        <v>0</v>
      </c>
      <c r="W30" s="722">
        <f t="shared" si="7"/>
        <v>0</v>
      </c>
      <c r="X30" s="442"/>
      <c r="Y30" s="442"/>
      <c r="Z30" s="442"/>
      <c r="AA30" s="442"/>
      <c r="AB30" s="442"/>
      <c r="AC30" s="442"/>
      <c r="AD30" s="442"/>
      <c r="AE30" s="442"/>
      <c r="AF30" s="442"/>
      <c r="AG30" s="442"/>
      <c r="AH30" s="442"/>
      <c r="AI30" s="442"/>
      <c r="AJ30" s="442"/>
      <c r="AK30" s="442"/>
      <c r="AL30" s="442"/>
      <c r="AM30" s="442"/>
      <c r="AN30" s="442"/>
      <c r="AO30" s="442"/>
      <c r="AP30" s="442"/>
      <c r="AQ30" s="442"/>
      <c r="AR30" s="442"/>
      <c r="AS30" s="442"/>
      <c r="AT30" s="442"/>
      <c r="AU30" s="442"/>
      <c r="AV30" s="442"/>
      <c r="AW30" s="442"/>
      <c r="AX30" s="442"/>
      <c r="AY30" s="442"/>
      <c r="AZ30" s="442"/>
    </row>
    <row r="31" spans="2:52" ht="18" hidden="1" customHeight="1" outlineLevel="1">
      <c r="B31" s="434"/>
      <c r="C31" s="1002"/>
      <c r="D31" s="1003"/>
      <c r="E31" s="1003"/>
      <c r="F31" s="1004"/>
      <c r="G31" s="1005"/>
      <c r="H31" s="1006"/>
      <c r="I31" s="1006"/>
      <c r="J31" s="1006"/>
      <c r="K31" s="1007"/>
      <c r="L31" s="715"/>
      <c r="M31" s="715"/>
      <c r="N31" s="715"/>
      <c r="O31" s="715"/>
      <c r="P31" s="715"/>
      <c r="Q31" s="715"/>
      <c r="R31" s="715"/>
      <c r="S31" s="716"/>
      <c r="T31" s="717"/>
      <c r="U31" s="720">
        <f t="shared" si="5"/>
        <v>0</v>
      </c>
      <c r="V31" s="721">
        <f t="shared" si="6"/>
        <v>0</v>
      </c>
      <c r="W31" s="722">
        <f t="shared" si="7"/>
        <v>0</v>
      </c>
      <c r="X31" s="442"/>
      <c r="Y31" s="442"/>
      <c r="Z31" s="442"/>
      <c r="AA31" s="442"/>
      <c r="AB31" s="442"/>
      <c r="AC31" s="442"/>
      <c r="AD31" s="442"/>
      <c r="AE31" s="442"/>
      <c r="AF31" s="442"/>
      <c r="AG31" s="442"/>
      <c r="AH31" s="442"/>
      <c r="AI31" s="442"/>
      <c r="AJ31" s="442"/>
      <c r="AK31" s="442"/>
      <c r="AL31" s="442"/>
      <c r="AM31" s="442"/>
      <c r="AN31" s="442"/>
      <c r="AO31" s="442"/>
      <c r="AP31" s="442"/>
      <c r="AQ31" s="442"/>
      <c r="AR31" s="442"/>
      <c r="AS31" s="442"/>
      <c r="AT31" s="442"/>
      <c r="AU31" s="442"/>
      <c r="AV31" s="442"/>
      <c r="AW31" s="442"/>
      <c r="AX31" s="442"/>
      <c r="AY31" s="442"/>
      <c r="AZ31" s="442"/>
    </row>
    <row r="32" spans="2:52" ht="18" hidden="1" customHeight="1" outlineLevel="1">
      <c r="B32" s="434"/>
      <c r="C32" s="1002"/>
      <c r="D32" s="1003"/>
      <c r="E32" s="1003"/>
      <c r="F32" s="1004"/>
      <c r="G32" s="1005"/>
      <c r="H32" s="1006"/>
      <c r="I32" s="1006"/>
      <c r="J32" s="1006"/>
      <c r="K32" s="1007"/>
      <c r="L32" s="715"/>
      <c r="M32" s="715"/>
      <c r="N32" s="715"/>
      <c r="O32" s="715"/>
      <c r="P32" s="715"/>
      <c r="Q32" s="715"/>
      <c r="R32" s="715"/>
      <c r="S32" s="716"/>
      <c r="T32" s="717"/>
      <c r="U32" s="720">
        <f t="shared" si="5"/>
        <v>0</v>
      </c>
      <c r="V32" s="721">
        <f t="shared" si="6"/>
        <v>0</v>
      </c>
      <c r="W32" s="722">
        <f t="shared" si="7"/>
        <v>0</v>
      </c>
      <c r="X32" s="442"/>
      <c r="Y32" s="442"/>
      <c r="Z32" s="442"/>
      <c r="AA32" s="442"/>
      <c r="AB32" s="442"/>
      <c r="AC32" s="442"/>
      <c r="AD32" s="442"/>
      <c r="AE32" s="442"/>
      <c r="AF32" s="442"/>
      <c r="AG32" s="442"/>
      <c r="AH32" s="442"/>
      <c r="AI32" s="442"/>
      <c r="AJ32" s="442"/>
      <c r="AK32" s="442"/>
      <c r="AL32" s="442"/>
      <c r="AM32" s="442"/>
      <c r="AN32" s="442"/>
      <c r="AO32" s="442"/>
      <c r="AP32" s="442"/>
      <c r="AQ32" s="442"/>
      <c r="AR32" s="442"/>
      <c r="AS32" s="442"/>
      <c r="AT32" s="442"/>
      <c r="AU32" s="442"/>
      <c r="AV32" s="442"/>
      <c r="AW32" s="442"/>
      <c r="AX32" s="442"/>
      <c r="AY32" s="442"/>
      <c r="AZ32" s="442"/>
    </row>
    <row r="33" spans="2:52" ht="18" hidden="1" customHeight="1" outlineLevel="1">
      <c r="B33" s="434"/>
      <c r="C33" s="1002"/>
      <c r="D33" s="1003"/>
      <c r="E33" s="1003"/>
      <c r="F33" s="1004"/>
      <c r="G33" s="1005"/>
      <c r="H33" s="1006"/>
      <c r="I33" s="1006"/>
      <c r="J33" s="1006"/>
      <c r="K33" s="1007"/>
      <c r="L33" s="715"/>
      <c r="M33" s="715"/>
      <c r="N33" s="715"/>
      <c r="O33" s="715"/>
      <c r="P33" s="715"/>
      <c r="Q33" s="715"/>
      <c r="R33" s="715"/>
      <c r="S33" s="716"/>
      <c r="T33" s="717"/>
      <c r="U33" s="720">
        <f t="shared" si="5"/>
        <v>0</v>
      </c>
      <c r="V33" s="721">
        <f t="shared" si="6"/>
        <v>0</v>
      </c>
      <c r="W33" s="722">
        <f t="shared" si="7"/>
        <v>0</v>
      </c>
      <c r="X33" s="442"/>
      <c r="Y33" s="442"/>
      <c r="Z33" s="442"/>
      <c r="AA33" s="442"/>
      <c r="AB33" s="442"/>
      <c r="AC33" s="442"/>
      <c r="AD33" s="442"/>
      <c r="AE33" s="442"/>
      <c r="AF33" s="442"/>
      <c r="AG33" s="442"/>
      <c r="AH33" s="442"/>
      <c r="AI33" s="442"/>
      <c r="AJ33" s="442"/>
      <c r="AK33" s="442"/>
      <c r="AL33" s="442"/>
      <c r="AM33" s="442"/>
      <c r="AN33" s="442"/>
      <c r="AO33" s="442"/>
      <c r="AP33" s="442"/>
      <c r="AQ33" s="442"/>
      <c r="AR33" s="442"/>
      <c r="AS33" s="442"/>
      <c r="AT33" s="442"/>
      <c r="AU33" s="442"/>
      <c r="AV33" s="442"/>
      <c r="AW33" s="442"/>
      <c r="AX33" s="442"/>
      <c r="AY33" s="442"/>
      <c r="AZ33" s="442"/>
    </row>
    <row r="34" spans="2:52" ht="18" hidden="1" customHeight="1" outlineLevel="1">
      <c r="B34" s="434"/>
      <c r="C34" s="1002"/>
      <c r="D34" s="1003"/>
      <c r="E34" s="1003"/>
      <c r="F34" s="1004"/>
      <c r="G34" s="1005"/>
      <c r="H34" s="1006"/>
      <c r="I34" s="1006"/>
      <c r="J34" s="1006"/>
      <c r="K34" s="1007"/>
      <c r="L34" s="715"/>
      <c r="M34" s="715"/>
      <c r="N34" s="715"/>
      <c r="O34" s="715"/>
      <c r="P34" s="715"/>
      <c r="Q34" s="715"/>
      <c r="R34" s="715"/>
      <c r="S34" s="716"/>
      <c r="T34" s="717"/>
      <c r="U34" s="720">
        <f t="shared" si="5"/>
        <v>0</v>
      </c>
      <c r="V34" s="721">
        <f t="shared" si="6"/>
        <v>0</v>
      </c>
      <c r="W34" s="722">
        <f t="shared" si="7"/>
        <v>0</v>
      </c>
      <c r="X34" s="442"/>
      <c r="Y34" s="442"/>
      <c r="Z34" s="442"/>
      <c r="AA34" s="442"/>
      <c r="AB34" s="442"/>
      <c r="AC34" s="442"/>
      <c r="AD34" s="442"/>
      <c r="AE34" s="442"/>
      <c r="AF34" s="442"/>
      <c r="AG34" s="442"/>
      <c r="AH34" s="442"/>
      <c r="AI34" s="442"/>
      <c r="AJ34" s="442"/>
      <c r="AK34" s="442"/>
      <c r="AL34" s="442"/>
      <c r="AM34" s="442"/>
      <c r="AN34" s="442"/>
      <c r="AO34" s="442"/>
      <c r="AP34" s="442"/>
      <c r="AQ34" s="442"/>
      <c r="AR34" s="442"/>
      <c r="AS34" s="442"/>
      <c r="AT34" s="442"/>
      <c r="AU34" s="442"/>
      <c r="AV34" s="442"/>
      <c r="AW34" s="442"/>
      <c r="AX34" s="442"/>
      <c r="AY34" s="442"/>
      <c r="AZ34" s="442"/>
    </row>
    <row r="35" spans="2:52" ht="18" hidden="1" customHeight="1" outlineLevel="1">
      <c r="B35" s="434"/>
      <c r="C35" s="1002"/>
      <c r="D35" s="1003"/>
      <c r="E35" s="1003"/>
      <c r="F35" s="1004"/>
      <c r="G35" s="1005"/>
      <c r="H35" s="1006"/>
      <c r="I35" s="1006"/>
      <c r="J35" s="1006"/>
      <c r="K35" s="1007"/>
      <c r="L35" s="715"/>
      <c r="M35" s="715"/>
      <c r="N35" s="715"/>
      <c r="O35" s="715"/>
      <c r="P35" s="715"/>
      <c r="Q35" s="715"/>
      <c r="R35" s="715"/>
      <c r="S35" s="716"/>
      <c r="T35" s="717"/>
      <c r="U35" s="720">
        <f t="shared" si="5"/>
        <v>0</v>
      </c>
      <c r="V35" s="721">
        <f t="shared" si="6"/>
        <v>0</v>
      </c>
      <c r="W35" s="722">
        <f t="shared" si="7"/>
        <v>0</v>
      </c>
      <c r="X35" s="442"/>
      <c r="Y35" s="442"/>
      <c r="Z35" s="442"/>
      <c r="AA35" s="442"/>
      <c r="AB35" s="442"/>
      <c r="AC35" s="442"/>
      <c r="AD35" s="442"/>
      <c r="AE35" s="442"/>
      <c r="AF35" s="442"/>
      <c r="AG35" s="442"/>
      <c r="AH35" s="442"/>
      <c r="AI35" s="442"/>
      <c r="AJ35" s="442"/>
      <c r="AK35" s="442"/>
      <c r="AL35" s="442"/>
      <c r="AM35" s="442"/>
      <c r="AN35" s="442"/>
      <c r="AO35" s="442"/>
      <c r="AP35" s="442"/>
      <c r="AQ35" s="442"/>
      <c r="AR35" s="442"/>
      <c r="AS35" s="442"/>
      <c r="AT35" s="442"/>
      <c r="AU35" s="442"/>
      <c r="AV35" s="442"/>
      <c r="AW35" s="442"/>
      <c r="AX35" s="442"/>
      <c r="AY35" s="442"/>
      <c r="AZ35" s="442"/>
    </row>
    <row r="36" spans="2:52" ht="9.9499999999999993" hidden="1" customHeight="1" outlineLevel="1">
      <c r="B36" s="435"/>
      <c r="C36" s="437"/>
      <c r="D36" s="437"/>
      <c r="E36" s="437"/>
      <c r="F36" s="437"/>
      <c r="G36" s="436"/>
      <c r="H36" s="436"/>
      <c r="I36" s="436"/>
      <c r="J36" s="436"/>
      <c r="K36" s="436"/>
      <c r="L36" s="438"/>
      <c r="M36" s="438"/>
      <c r="N36" s="438"/>
      <c r="O36" s="438"/>
      <c r="P36" s="438"/>
      <c r="Q36" s="438"/>
      <c r="R36" s="438"/>
      <c r="S36" s="438"/>
      <c r="T36" s="439"/>
      <c r="U36" s="439"/>
      <c r="V36" s="439"/>
      <c r="W36" s="431"/>
      <c r="X36" s="442"/>
      <c r="Y36" s="442"/>
      <c r="Z36" s="442"/>
      <c r="AA36" s="442"/>
      <c r="AB36" s="442"/>
      <c r="AC36" s="442"/>
      <c r="AD36" s="442"/>
      <c r="AE36" s="442"/>
      <c r="AF36" s="442"/>
      <c r="AG36" s="442"/>
      <c r="AH36" s="442"/>
      <c r="AI36" s="442"/>
      <c r="AJ36" s="442"/>
      <c r="AK36" s="442"/>
      <c r="AL36" s="442"/>
      <c r="AM36" s="442"/>
      <c r="AN36" s="442"/>
      <c r="AO36" s="442"/>
      <c r="AP36" s="442"/>
      <c r="AQ36" s="442"/>
      <c r="AR36" s="442"/>
      <c r="AS36" s="442"/>
      <c r="AT36" s="442"/>
      <c r="AU36" s="442"/>
      <c r="AV36" s="442"/>
      <c r="AW36" s="442"/>
      <c r="AX36" s="442"/>
      <c r="AY36" s="442"/>
      <c r="AZ36" s="442"/>
    </row>
    <row r="37" spans="2:52" ht="20.100000000000001" customHeight="1" collapsed="1">
      <c r="B37" s="714">
        <f>B25+1</f>
        <v>3</v>
      </c>
      <c r="C37" s="1013"/>
      <c r="D37" s="1014"/>
      <c r="E37" s="1014"/>
      <c r="F37" s="1015"/>
      <c r="G37" s="1016"/>
      <c r="H37" s="1017"/>
      <c r="I37" s="1017"/>
      <c r="J37" s="1017"/>
      <c r="K37" s="1018"/>
      <c r="L37" s="701">
        <f t="shared" ref="L37:R37" si="8">SUM(L38:L47)</f>
        <v>0</v>
      </c>
      <c r="M37" s="702">
        <f t="shared" si="8"/>
        <v>0</v>
      </c>
      <c r="N37" s="703">
        <f t="shared" si="8"/>
        <v>0</v>
      </c>
      <c r="O37" s="703">
        <f t="shared" si="8"/>
        <v>0</v>
      </c>
      <c r="P37" s="702">
        <f t="shared" si="8"/>
        <v>0</v>
      </c>
      <c r="Q37" s="704">
        <f t="shared" si="8"/>
        <v>0</v>
      </c>
      <c r="R37" s="701">
        <f t="shared" si="8"/>
        <v>0</v>
      </c>
      <c r="S37" s="705">
        <v>1</v>
      </c>
      <c r="T37" s="706">
        <f>(S38*T38)+(S39*T39)+(S40*T40)+(S41*T41)+(S42*T42)+(S43*T43)+(S44*T44)+(S45*T45)+(S46*T46)+(S47*T47)</f>
        <v>0</v>
      </c>
      <c r="U37" s="665">
        <f t="shared" ref="U37:U47" si="9">S37*T37*(1+MGKZ)*(1+Gewinn)*(1+Sicherheit)</f>
        <v>0</v>
      </c>
      <c r="V37" s="643">
        <f t="shared" ref="V37:V47" si="10">R37*Fertigung</f>
        <v>0</v>
      </c>
      <c r="W37" s="50">
        <f t="shared" ref="W37:W47" si="11">L37*$E$6+M37*$M$6+N37*$M$7+O37*$M$8+P37*$E$7+Q37*$M$9+U37+V37</f>
        <v>0</v>
      </c>
      <c r="X37" s="442"/>
      <c r="Y37" s="442"/>
      <c r="Z37" s="442"/>
      <c r="AA37" s="442"/>
      <c r="AB37" s="442"/>
      <c r="AC37" s="442"/>
      <c r="AD37" s="442"/>
      <c r="AE37" s="442"/>
      <c r="AF37" s="442"/>
      <c r="AG37" s="442"/>
      <c r="AH37" s="442"/>
      <c r="AI37" s="442"/>
      <c r="AJ37" s="442"/>
      <c r="AK37" s="442"/>
      <c r="AL37" s="442"/>
      <c r="AM37" s="442"/>
      <c r="AN37" s="442"/>
      <c r="AO37" s="442"/>
      <c r="AP37" s="442"/>
      <c r="AQ37" s="442"/>
      <c r="AR37" s="442"/>
      <c r="AS37" s="442"/>
      <c r="AT37" s="442"/>
      <c r="AU37" s="442"/>
      <c r="AV37" s="442"/>
      <c r="AW37" s="442"/>
      <c r="AX37" s="442"/>
      <c r="AY37" s="442"/>
      <c r="AZ37" s="442"/>
    </row>
    <row r="38" spans="2:52" ht="20.100000000000001" hidden="1" customHeight="1" outlineLevel="1">
      <c r="B38" s="433"/>
      <c r="C38" s="1002"/>
      <c r="D38" s="1003"/>
      <c r="E38" s="1003"/>
      <c r="F38" s="1004"/>
      <c r="G38" s="1005"/>
      <c r="H38" s="1006"/>
      <c r="I38" s="1006"/>
      <c r="J38" s="1006"/>
      <c r="K38" s="1007"/>
      <c r="L38" s="715"/>
      <c r="M38" s="715"/>
      <c r="N38" s="715"/>
      <c r="O38" s="715"/>
      <c r="P38" s="715"/>
      <c r="Q38" s="715"/>
      <c r="R38" s="715"/>
      <c r="S38" s="716"/>
      <c r="T38" s="717"/>
      <c r="U38" s="720">
        <f t="shared" si="9"/>
        <v>0</v>
      </c>
      <c r="V38" s="721">
        <f t="shared" si="10"/>
        <v>0</v>
      </c>
      <c r="W38" s="722">
        <f t="shared" si="11"/>
        <v>0</v>
      </c>
      <c r="X38" s="442"/>
      <c r="Y38" s="442"/>
      <c r="Z38" s="442"/>
      <c r="AA38" s="442"/>
      <c r="AB38" s="442"/>
      <c r="AC38" s="442"/>
      <c r="AD38" s="442"/>
      <c r="AE38" s="442"/>
      <c r="AF38" s="442"/>
      <c r="AG38" s="442"/>
      <c r="AH38" s="442"/>
      <c r="AI38" s="442"/>
      <c r="AJ38" s="442"/>
      <c r="AK38" s="442"/>
      <c r="AL38" s="442"/>
      <c r="AM38" s="442"/>
      <c r="AN38" s="442"/>
      <c r="AO38" s="442"/>
      <c r="AP38" s="442"/>
      <c r="AQ38" s="442"/>
      <c r="AR38" s="442"/>
      <c r="AS38" s="442"/>
      <c r="AT38" s="442"/>
      <c r="AU38" s="442"/>
      <c r="AV38" s="442"/>
      <c r="AW38" s="442"/>
      <c r="AX38" s="442"/>
      <c r="AY38" s="442"/>
      <c r="AZ38" s="442"/>
    </row>
    <row r="39" spans="2:52" ht="20.100000000000001" hidden="1" customHeight="1" outlineLevel="1">
      <c r="B39" s="434"/>
      <c r="C39" s="1002"/>
      <c r="D39" s="1003"/>
      <c r="E39" s="1003"/>
      <c r="F39" s="1004"/>
      <c r="G39" s="1005"/>
      <c r="H39" s="1006"/>
      <c r="I39" s="1006"/>
      <c r="J39" s="1006"/>
      <c r="K39" s="1007"/>
      <c r="L39" s="715"/>
      <c r="M39" s="715"/>
      <c r="N39" s="715"/>
      <c r="O39" s="715"/>
      <c r="P39" s="715"/>
      <c r="Q39" s="715"/>
      <c r="R39" s="715"/>
      <c r="S39" s="716"/>
      <c r="T39" s="717"/>
      <c r="U39" s="720">
        <f t="shared" si="9"/>
        <v>0</v>
      </c>
      <c r="V39" s="721">
        <f t="shared" si="10"/>
        <v>0</v>
      </c>
      <c r="W39" s="722">
        <f t="shared" si="11"/>
        <v>0</v>
      </c>
      <c r="X39" s="442"/>
      <c r="Y39" s="442"/>
      <c r="Z39" s="442"/>
      <c r="AA39" s="442"/>
      <c r="AB39" s="442"/>
      <c r="AC39" s="442"/>
      <c r="AD39" s="442"/>
      <c r="AE39" s="442"/>
      <c r="AF39" s="442"/>
      <c r="AG39" s="442"/>
      <c r="AH39" s="442"/>
      <c r="AI39" s="442"/>
      <c r="AJ39" s="442"/>
      <c r="AK39" s="442"/>
      <c r="AL39" s="442"/>
      <c r="AM39" s="442"/>
      <c r="AN39" s="442"/>
      <c r="AO39" s="442"/>
      <c r="AP39" s="442"/>
      <c r="AQ39" s="442"/>
      <c r="AR39" s="442"/>
      <c r="AS39" s="442"/>
      <c r="AT39" s="442"/>
      <c r="AU39" s="442"/>
      <c r="AV39" s="442"/>
      <c r="AW39" s="442"/>
      <c r="AX39" s="442"/>
      <c r="AY39" s="442"/>
      <c r="AZ39" s="442"/>
    </row>
    <row r="40" spans="2:52" ht="20.100000000000001" hidden="1" customHeight="1" outlineLevel="1">
      <c r="B40" s="434"/>
      <c r="C40" s="1002"/>
      <c r="D40" s="1003"/>
      <c r="E40" s="1003"/>
      <c r="F40" s="1004"/>
      <c r="G40" s="1005"/>
      <c r="H40" s="1006"/>
      <c r="I40" s="1006"/>
      <c r="J40" s="1006"/>
      <c r="K40" s="1007"/>
      <c r="L40" s="715"/>
      <c r="M40" s="715"/>
      <c r="N40" s="715"/>
      <c r="O40" s="715"/>
      <c r="P40" s="715"/>
      <c r="Q40" s="715"/>
      <c r="R40" s="715"/>
      <c r="S40" s="716"/>
      <c r="T40" s="717"/>
      <c r="U40" s="720">
        <f t="shared" si="9"/>
        <v>0</v>
      </c>
      <c r="V40" s="721">
        <f t="shared" si="10"/>
        <v>0</v>
      </c>
      <c r="W40" s="722">
        <f t="shared" si="11"/>
        <v>0</v>
      </c>
      <c r="X40" s="442"/>
      <c r="Y40" s="442"/>
      <c r="Z40" s="442"/>
      <c r="AA40" s="442"/>
      <c r="AB40" s="442"/>
      <c r="AC40" s="442"/>
      <c r="AD40" s="442"/>
      <c r="AE40" s="442"/>
      <c r="AF40" s="442"/>
      <c r="AG40" s="442"/>
      <c r="AH40" s="442"/>
      <c r="AI40" s="442"/>
      <c r="AJ40" s="442"/>
      <c r="AK40" s="442"/>
      <c r="AL40" s="442"/>
      <c r="AM40" s="442"/>
      <c r="AN40" s="442"/>
      <c r="AO40" s="442"/>
      <c r="AP40" s="442"/>
      <c r="AQ40" s="442"/>
      <c r="AR40" s="442"/>
      <c r="AS40" s="442"/>
      <c r="AT40" s="442"/>
      <c r="AU40" s="442"/>
      <c r="AV40" s="442"/>
      <c r="AW40" s="442"/>
      <c r="AX40" s="442"/>
      <c r="AY40" s="442"/>
      <c r="AZ40" s="442"/>
    </row>
    <row r="41" spans="2:52" ht="20.100000000000001" hidden="1" customHeight="1" outlineLevel="1">
      <c r="B41" s="434"/>
      <c r="C41" s="1002"/>
      <c r="D41" s="1003"/>
      <c r="E41" s="1003"/>
      <c r="F41" s="1004"/>
      <c r="G41" s="1005"/>
      <c r="H41" s="1006"/>
      <c r="I41" s="1006"/>
      <c r="J41" s="1006"/>
      <c r="K41" s="1007"/>
      <c r="L41" s="715"/>
      <c r="M41" s="715"/>
      <c r="N41" s="715"/>
      <c r="O41" s="715"/>
      <c r="P41" s="715"/>
      <c r="Q41" s="715"/>
      <c r="R41" s="715"/>
      <c r="S41" s="716"/>
      <c r="T41" s="717"/>
      <c r="U41" s="720">
        <f t="shared" si="9"/>
        <v>0</v>
      </c>
      <c r="V41" s="721">
        <f t="shared" si="10"/>
        <v>0</v>
      </c>
      <c r="W41" s="722">
        <f t="shared" si="11"/>
        <v>0</v>
      </c>
      <c r="X41" s="442"/>
      <c r="Y41" s="442"/>
      <c r="Z41" s="442"/>
      <c r="AA41" s="442"/>
      <c r="AB41" s="442"/>
      <c r="AC41" s="442"/>
      <c r="AD41" s="442"/>
      <c r="AE41" s="442"/>
      <c r="AF41" s="442"/>
      <c r="AG41" s="442"/>
      <c r="AH41" s="442"/>
      <c r="AI41" s="442"/>
      <c r="AJ41" s="442"/>
      <c r="AK41" s="442"/>
      <c r="AL41" s="442"/>
      <c r="AM41" s="442"/>
      <c r="AN41" s="442"/>
      <c r="AO41" s="442"/>
      <c r="AP41" s="442"/>
      <c r="AQ41" s="442"/>
      <c r="AR41" s="442"/>
      <c r="AS41" s="442"/>
      <c r="AT41" s="442"/>
      <c r="AU41" s="442"/>
      <c r="AV41" s="442"/>
      <c r="AW41" s="442"/>
      <c r="AX41" s="442"/>
      <c r="AY41" s="442"/>
      <c r="AZ41" s="442"/>
    </row>
    <row r="42" spans="2:52" ht="20.100000000000001" hidden="1" customHeight="1" outlineLevel="1">
      <c r="B42" s="434"/>
      <c r="C42" s="1002"/>
      <c r="D42" s="1003"/>
      <c r="E42" s="1003"/>
      <c r="F42" s="1004"/>
      <c r="G42" s="1005"/>
      <c r="H42" s="1006"/>
      <c r="I42" s="1006"/>
      <c r="J42" s="1006"/>
      <c r="K42" s="1007"/>
      <c r="L42" s="715"/>
      <c r="M42" s="715"/>
      <c r="N42" s="715"/>
      <c r="O42" s="715"/>
      <c r="P42" s="715"/>
      <c r="Q42" s="715"/>
      <c r="R42" s="715"/>
      <c r="S42" s="716"/>
      <c r="T42" s="717"/>
      <c r="U42" s="720">
        <f t="shared" si="9"/>
        <v>0</v>
      </c>
      <c r="V42" s="721">
        <f t="shared" si="10"/>
        <v>0</v>
      </c>
      <c r="W42" s="722">
        <f t="shared" si="11"/>
        <v>0</v>
      </c>
      <c r="X42" s="442"/>
      <c r="Y42" s="442"/>
      <c r="Z42" s="442"/>
      <c r="AA42" s="442"/>
      <c r="AB42" s="442"/>
      <c r="AC42" s="442"/>
      <c r="AD42" s="442"/>
      <c r="AE42" s="442"/>
      <c r="AF42" s="442"/>
      <c r="AG42" s="442"/>
      <c r="AH42" s="442"/>
      <c r="AI42" s="442"/>
      <c r="AJ42" s="442"/>
      <c r="AK42" s="442"/>
      <c r="AL42" s="442"/>
      <c r="AM42" s="442"/>
      <c r="AN42" s="442"/>
      <c r="AO42" s="442"/>
      <c r="AP42" s="442"/>
      <c r="AQ42" s="442"/>
      <c r="AR42" s="442"/>
      <c r="AS42" s="442"/>
      <c r="AT42" s="442"/>
      <c r="AU42" s="442"/>
      <c r="AV42" s="442"/>
      <c r="AW42" s="442"/>
      <c r="AX42" s="442"/>
      <c r="AY42" s="442"/>
      <c r="AZ42" s="442"/>
    </row>
    <row r="43" spans="2:52" ht="20.100000000000001" hidden="1" customHeight="1" outlineLevel="1">
      <c r="B43" s="434"/>
      <c r="C43" s="1002"/>
      <c r="D43" s="1003"/>
      <c r="E43" s="1003"/>
      <c r="F43" s="1004"/>
      <c r="G43" s="1005"/>
      <c r="H43" s="1006"/>
      <c r="I43" s="1006"/>
      <c r="J43" s="1006"/>
      <c r="K43" s="1007"/>
      <c r="L43" s="715"/>
      <c r="M43" s="715"/>
      <c r="N43" s="715"/>
      <c r="O43" s="715"/>
      <c r="P43" s="715"/>
      <c r="Q43" s="715"/>
      <c r="R43" s="715"/>
      <c r="S43" s="716"/>
      <c r="T43" s="717"/>
      <c r="U43" s="720">
        <f t="shared" si="9"/>
        <v>0</v>
      </c>
      <c r="V43" s="721">
        <f t="shared" si="10"/>
        <v>0</v>
      </c>
      <c r="W43" s="722">
        <f t="shared" si="11"/>
        <v>0</v>
      </c>
      <c r="X43" s="442"/>
      <c r="Y43" s="442"/>
      <c r="Z43" s="442"/>
      <c r="AA43" s="442"/>
      <c r="AB43" s="442"/>
      <c r="AC43" s="442"/>
      <c r="AD43" s="442"/>
      <c r="AE43" s="442"/>
      <c r="AF43" s="442"/>
      <c r="AG43" s="442"/>
      <c r="AH43" s="442"/>
      <c r="AI43" s="442"/>
      <c r="AJ43" s="442"/>
      <c r="AK43" s="442"/>
      <c r="AL43" s="442"/>
      <c r="AM43" s="442"/>
      <c r="AN43" s="442"/>
      <c r="AO43" s="442"/>
      <c r="AP43" s="442"/>
      <c r="AQ43" s="442"/>
      <c r="AR43" s="442"/>
      <c r="AS43" s="442"/>
      <c r="AT43" s="442"/>
      <c r="AU43" s="442"/>
      <c r="AV43" s="442"/>
      <c r="AW43" s="442"/>
      <c r="AX43" s="442"/>
      <c r="AY43" s="442"/>
      <c r="AZ43" s="442"/>
    </row>
    <row r="44" spans="2:52" ht="20.100000000000001" hidden="1" customHeight="1" outlineLevel="1">
      <c r="B44" s="434"/>
      <c r="C44" s="1002"/>
      <c r="D44" s="1003"/>
      <c r="E44" s="1003"/>
      <c r="F44" s="1004"/>
      <c r="G44" s="1005"/>
      <c r="H44" s="1006"/>
      <c r="I44" s="1006"/>
      <c r="J44" s="1006"/>
      <c r="K44" s="1007"/>
      <c r="L44" s="715"/>
      <c r="M44" s="715"/>
      <c r="N44" s="715"/>
      <c r="O44" s="715"/>
      <c r="P44" s="715"/>
      <c r="Q44" s="715"/>
      <c r="R44" s="715"/>
      <c r="S44" s="716"/>
      <c r="T44" s="717"/>
      <c r="U44" s="720">
        <f t="shared" si="9"/>
        <v>0</v>
      </c>
      <c r="V44" s="721">
        <f t="shared" si="10"/>
        <v>0</v>
      </c>
      <c r="W44" s="722">
        <f t="shared" si="11"/>
        <v>0</v>
      </c>
      <c r="X44" s="442"/>
      <c r="Y44" s="442"/>
      <c r="Z44" s="442"/>
      <c r="AA44" s="442"/>
      <c r="AB44" s="442"/>
      <c r="AC44" s="442"/>
      <c r="AD44" s="442"/>
      <c r="AE44" s="442"/>
      <c r="AF44" s="442"/>
      <c r="AG44" s="442"/>
      <c r="AH44" s="442"/>
      <c r="AI44" s="442"/>
      <c r="AJ44" s="442"/>
      <c r="AK44" s="442"/>
      <c r="AL44" s="442"/>
      <c r="AM44" s="442"/>
      <c r="AN44" s="442"/>
      <c r="AO44" s="442"/>
      <c r="AP44" s="442"/>
      <c r="AQ44" s="442"/>
      <c r="AR44" s="442"/>
      <c r="AS44" s="442"/>
      <c r="AT44" s="442"/>
      <c r="AU44" s="442"/>
      <c r="AV44" s="442"/>
      <c r="AW44" s="442"/>
      <c r="AX44" s="442"/>
      <c r="AY44" s="442"/>
      <c r="AZ44" s="442"/>
    </row>
    <row r="45" spans="2:52" ht="20.100000000000001" hidden="1" customHeight="1" outlineLevel="1">
      <c r="B45" s="434"/>
      <c r="C45" s="1002"/>
      <c r="D45" s="1003"/>
      <c r="E45" s="1003"/>
      <c r="F45" s="1004"/>
      <c r="G45" s="1005"/>
      <c r="H45" s="1006"/>
      <c r="I45" s="1006"/>
      <c r="J45" s="1006"/>
      <c r="K45" s="1007"/>
      <c r="L45" s="715"/>
      <c r="M45" s="715"/>
      <c r="N45" s="715"/>
      <c r="O45" s="715"/>
      <c r="P45" s="715"/>
      <c r="Q45" s="715"/>
      <c r="R45" s="715"/>
      <c r="S45" s="716"/>
      <c r="T45" s="717"/>
      <c r="U45" s="720">
        <f t="shared" si="9"/>
        <v>0</v>
      </c>
      <c r="V45" s="721">
        <f t="shared" si="10"/>
        <v>0</v>
      </c>
      <c r="W45" s="722">
        <f t="shared" si="11"/>
        <v>0</v>
      </c>
      <c r="X45" s="442"/>
      <c r="Y45" s="442"/>
      <c r="Z45" s="442"/>
      <c r="AA45" s="442"/>
      <c r="AB45" s="442"/>
      <c r="AC45" s="442"/>
      <c r="AD45" s="442"/>
      <c r="AE45" s="442"/>
      <c r="AF45" s="442"/>
      <c r="AG45" s="442"/>
      <c r="AH45" s="442"/>
      <c r="AI45" s="442"/>
      <c r="AJ45" s="442"/>
      <c r="AK45" s="442"/>
      <c r="AL45" s="442"/>
      <c r="AM45" s="442"/>
      <c r="AN45" s="442"/>
      <c r="AO45" s="442"/>
      <c r="AP45" s="442"/>
      <c r="AQ45" s="442"/>
      <c r="AR45" s="442"/>
      <c r="AS45" s="442"/>
      <c r="AT45" s="442"/>
      <c r="AU45" s="442"/>
      <c r="AV45" s="442"/>
      <c r="AW45" s="442"/>
      <c r="AX45" s="442"/>
      <c r="AY45" s="442"/>
      <c r="AZ45" s="442"/>
    </row>
    <row r="46" spans="2:52" ht="20.100000000000001" hidden="1" customHeight="1" outlineLevel="1">
      <c r="B46" s="434"/>
      <c r="C46" s="1002"/>
      <c r="D46" s="1003"/>
      <c r="E46" s="1003"/>
      <c r="F46" s="1004"/>
      <c r="G46" s="1005"/>
      <c r="H46" s="1006"/>
      <c r="I46" s="1006"/>
      <c r="J46" s="1006"/>
      <c r="K46" s="1007"/>
      <c r="L46" s="715"/>
      <c r="M46" s="715"/>
      <c r="N46" s="715"/>
      <c r="O46" s="715"/>
      <c r="P46" s="715"/>
      <c r="Q46" s="715"/>
      <c r="R46" s="715"/>
      <c r="S46" s="716"/>
      <c r="T46" s="717"/>
      <c r="U46" s="720">
        <f t="shared" si="9"/>
        <v>0</v>
      </c>
      <c r="V46" s="721">
        <f t="shared" si="10"/>
        <v>0</v>
      </c>
      <c r="W46" s="722">
        <f t="shared" si="11"/>
        <v>0</v>
      </c>
      <c r="X46" s="442"/>
      <c r="Y46" s="442"/>
      <c r="Z46" s="442"/>
      <c r="AA46" s="442"/>
      <c r="AB46" s="442"/>
      <c r="AC46" s="442"/>
      <c r="AD46" s="442"/>
      <c r="AE46" s="442"/>
      <c r="AF46" s="442"/>
      <c r="AG46" s="442"/>
      <c r="AH46" s="442"/>
      <c r="AI46" s="442"/>
      <c r="AJ46" s="442"/>
      <c r="AK46" s="442"/>
      <c r="AL46" s="442"/>
      <c r="AM46" s="442"/>
      <c r="AN46" s="442"/>
      <c r="AO46" s="442"/>
      <c r="AP46" s="442"/>
      <c r="AQ46" s="442"/>
      <c r="AR46" s="442"/>
      <c r="AS46" s="442"/>
      <c r="AT46" s="442"/>
      <c r="AU46" s="442"/>
      <c r="AV46" s="442"/>
      <c r="AW46" s="442"/>
      <c r="AX46" s="442"/>
      <c r="AY46" s="442"/>
      <c r="AZ46" s="442"/>
    </row>
    <row r="47" spans="2:52" ht="20.100000000000001" hidden="1" customHeight="1" outlineLevel="1">
      <c r="B47" s="434"/>
      <c r="C47" s="1002"/>
      <c r="D47" s="1003"/>
      <c r="E47" s="1003"/>
      <c r="F47" s="1004"/>
      <c r="G47" s="1005"/>
      <c r="H47" s="1006"/>
      <c r="I47" s="1006"/>
      <c r="J47" s="1006"/>
      <c r="K47" s="1007"/>
      <c r="L47" s="715"/>
      <c r="M47" s="715"/>
      <c r="N47" s="715"/>
      <c r="O47" s="715"/>
      <c r="P47" s="715"/>
      <c r="Q47" s="715"/>
      <c r="R47" s="715"/>
      <c r="S47" s="716"/>
      <c r="T47" s="717"/>
      <c r="U47" s="720">
        <f t="shared" si="9"/>
        <v>0</v>
      </c>
      <c r="V47" s="721">
        <f t="shared" si="10"/>
        <v>0</v>
      </c>
      <c r="W47" s="722">
        <f t="shared" si="11"/>
        <v>0</v>
      </c>
      <c r="X47" s="442"/>
      <c r="Y47" s="442"/>
      <c r="Z47" s="442"/>
      <c r="AA47" s="442"/>
      <c r="AB47" s="442"/>
      <c r="AC47" s="442"/>
      <c r="AD47" s="442"/>
      <c r="AE47" s="442"/>
      <c r="AF47" s="442"/>
      <c r="AG47" s="442"/>
      <c r="AH47" s="442"/>
      <c r="AI47" s="442"/>
      <c r="AJ47" s="442"/>
      <c r="AK47" s="442"/>
      <c r="AL47" s="442"/>
      <c r="AM47" s="442"/>
      <c r="AN47" s="442"/>
      <c r="AO47" s="442"/>
      <c r="AP47" s="442"/>
      <c r="AQ47" s="442"/>
      <c r="AR47" s="442"/>
      <c r="AS47" s="442"/>
      <c r="AT47" s="442"/>
      <c r="AU47" s="442"/>
      <c r="AV47" s="442"/>
      <c r="AW47" s="442"/>
      <c r="AX47" s="442"/>
      <c r="AY47" s="442"/>
      <c r="AZ47" s="442"/>
    </row>
    <row r="48" spans="2:52" s="19" customFormat="1" ht="9.9499999999999993" hidden="1" customHeight="1" outlineLevel="1">
      <c r="B48" s="435"/>
      <c r="C48" s="437"/>
      <c r="D48" s="437"/>
      <c r="E48" s="437"/>
      <c r="F48" s="437"/>
      <c r="G48" s="666"/>
      <c r="H48" s="666"/>
      <c r="I48" s="666"/>
      <c r="J48" s="666"/>
      <c r="K48" s="666"/>
      <c r="L48" s="438"/>
      <c r="M48" s="438"/>
      <c r="N48" s="438"/>
      <c r="O48" s="438"/>
      <c r="P48" s="438"/>
      <c r="Q48" s="438"/>
      <c r="R48" s="438"/>
      <c r="S48" s="438"/>
      <c r="T48" s="439"/>
      <c r="U48" s="439"/>
      <c r="V48" s="439"/>
      <c r="W48" s="667"/>
      <c r="X48" s="668"/>
      <c r="Y48" s="668"/>
      <c r="Z48" s="668"/>
      <c r="AA48" s="668"/>
      <c r="AB48" s="668"/>
      <c r="AC48" s="668"/>
      <c r="AD48" s="668"/>
      <c r="AE48" s="668"/>
      <c r="AF48" s="668"/>
      <c r="AG48" s="668"/>
      <c r="AH48" s="668"/>
      <c r="AI48" s="668"/>
      <c r="AJ48" s="668"/>
      <c r="AK48" s="668"/>
      <c r="AL48" s="668"/>
      <c r="AM48" s="668"/>
      <c r="AN48" s="668"/>
      <c r="AO48" s="668"/>
      <c r="AP48" s="668"/>
      <c r="AQ48" s="668"/>
      <c r="AR48" s="668"/>
      <c r="AS48" s="668"/>
      <c r="AT48" s="668"/>
      <c r="AU48" s="668"/>
      <c r="AV48" s="668"/>
      <c r="AW48" s="668"/>
      <c r="AX48" s="668"/>
      <c r="AY48" s="668"/>
      <c r="AZ48" s="668"/>
    </row>
    <row r="49" spans="2:52" ht="20.100000000000001" customHeight="1" collapsed="1">
      <c r="B49" s="714">
        <f>B37+1</f>
        <v>4</v>
      </c>
      <c r="C49" s="1013"/>
      <c r="D49" s="1014"/>
      <c r="E49" s="1014"/>
      <c r="F49" s="1015"/>
      <c r="G49" s="1016"/>
      <c r="H49" s="1017"/>
      <c r="I49" s="1017"/>
      <c r="J49" s="1017"/>
      <c r="K49" s="1018"/>
      <c r="L49" s="701">
        <f t="shared" ref="L49:R49" si="12">SUM(L50:L59)</f>
        <v>0</v>
      </c>
      <c r="M49" s="702">
        <f t="shared" si="12"/>
        <v>0</v>
      </c>
      <c r="N49" s="703">
        <f t="shared" si="12"/>
        <v>0</v>
      </c>
      <c r="O49" s="703">
        <f t="shared" si="12"/>
        <v>0</v>
      </c>
      <c r="P49" s="702">
        <f t="shared" si="12"/>
        <v>0</v>
      </c>
      <c r="Q49" s="704">
        <f t="shared" si="12"/>
        <v>0</v>
      </c>
      <c r="R49" s="701">
        <f t="shared" si="12"/>
        <v>0</v>
      </c>
      <c r="S49" s="705">
        <v>1</v>
      </c>
      <c r="T49" s="706">
        <f>(S50*T50)+(S51*T51)+(S52*T52)+(S53*T53)+(S54*T54)+(S55*T55)+(S56*T56)+(S57*T57)+(S58*T58)+(S59*T59)</f>
        <v>0</v>
      </c>
      <c r="U49" s="665">
        <f t="shared" ref="U49:U59" si="13">S49*T49*(1+MGKZ)*(1+Gewinn)*(1+Sicherheit)</f>
        <v>0</v>
      </c>
      <c r="V49" s="643">
        <f t="shared" ref="V49:V59" si="14">R49*Fertigung</f>
        <v>0</v>
      </c>
      <c r="W49" s="50">
        <f t="shared" ref="W49:W59" si="15">L49*$E$6+M49*$M$6+N49*$M$7+O49*$M$8+P49*$E$7+Q49*$M$9+U49+V49</f>
        <v>0</v>
      </c>
      <c r="X49" s="442"/>
      <c r="Y49" s="442"/>
      <c r="Z49" s="442"/>
      <c r="AA49" s="442"/>
      <c r="AB49" s="442"/>
      <c r="AC49" s="442"/>
      <c r="AD49" s="442"/>
      <c r="AE49" s="442"/>
      <c r="AF49" s="442"/>
      <c r="AG49" s="442"/>
      <c r="AH49" s="442"/>
      <c r="AI49" s="442"/>
      <c r="AJ49" s="442"/>
      <c r="AK49" s="442"/>
      <c r="AL49" s="442"/>
      <c r="AM49" s="442"/>
      <c r="AN49" s="442"/>
      <c r="AO49" s="442"/>
      <c r="AP49" s="442"/>
      <c r="AQ49" s="442"/>
      <c r="AR49" s="442"/>
      <c r="AS49" s="442"/>
      <c r="AT49" s="442"/>
      <c r="AU49" s="442"/>
      <c r="AV49" s="442"/>
      <c r="AW49" s="442"/>
      <c r="AX49" s="442"/>
      <c r="AY49" s="442"/>
      <c r="AZ49" s="442"/>
    </row>
    <row r="50" spans="2:52" ht="20.100000000000001" hidden="1" customHeight="1" outlineLevel="1">
      <c r="B50" s="433"/>
      <c r="C50" s="1002"/>
      <c r="D50" s="1003"/>
      <c r="E50" s="1003"/>
      <c r="F50" s="1004"/>
      <c r="G50" s="1005"/>
      <c r="H50" s="1006"/>
      <c r="I50" s="1006"/>
      <c r="J50" s="1006"/>
      <c r="K50" s="1007"/>
      <c r="L50" s="715"/>
      <c r="M50" s="715"/>
      <c r="N50" s="715"/>
      <c r="O50" s="715"/>
      <c r="P50" s="715"/>
      <c r="Q50" s="715"/>
      <c r="R50" s="715"/>
      <c r="S50" s="716"/>
      <c r="T50" s="717"/>
      <c r="U50" s="720">
        <f t="shared" si="13"/>
        <v>0</v>
      </c>
      <c r="V50" s="721">
        <f t="shared" si="14"/>
        <v>0</v>
      </c>
      <c r="W50" s="722">
        <f t="shared" si="15"/>
        <v>0</v>
      </c>
      <c r="X50" s="442"/>
      <c r="Y50" s="442"/>
      <c r="Z50" s="442"/>
      <c r="AA50" s="442"/>
      <c r="AB50" s="442"/>
      <c r="AC50" s="442"/>
      <c r="AD50" s="442"/>
      <c r="AE50" s="442"/>
      <c r="AF50" s="442"/>
      <c r="AG50" s="442"/>
      <c r="AH50" s="442"/>
      <c r="AI50" s="442"/>
      <c r="AJ50" s="442"/>
      <c r="AK50" s="442"/>
      <c r="AL50" s="442"/>
      <c r="AM50" s="442"/>
      <c r="AN50" s="442"/>
      <c r="AO50" s="442"/>
      <c r="AP50" s="442"/>
      <c r="AQ50" s="442"/>
      <c r="AR50" s="442"/>
      <c r="AS50" s="442"/>
      <c r="AT50" s="442"/>
      <c r="AU50" s="442"/>
      <c r="AV50" s="442"/>
      <c r="AW50" s="442"/>
      <c r="AX50" s="442"/>
      <c r="AY50" s="442"/>
      <c r="AZ50" s="442"/>
    </row>
    <row r="51" spans="2:52" ht="20.100000000000001" hidden="1" customHeight="1" outlineLevel="1">
      <c r="B51" s="434"/>
      <c r="C51" s="1002"/>
      <c r="D51" s="1003"/>
      <c r="E51" s="1003"/>
      <c r="F51" s="1004"/>
      <c r="G51" s="1005"/>
      <c r="H51" s="1006"/>
      <c r="I51" s="1006"/>
      <c r="J51" s="1006"/>
      <c r="K51" s="1007"/>
      <c r="L51" s="715"/>
      <c r="M51" s="715"/>
      <c r="N51" s="715"/>
      <c r="O51" s="715"/>
      <c r="P51" s="715"/>
      <c r="Q51" s="715"/>
      <c r="R51" s="715"/>
      <c r="S51" s="716"/>
      <c r="T51" s="717"/>
      <c r="U51" s="720">
        <f t="shared" si="13"/>
        <v>0</v>
      </c>
      <c r="V51" s="721">
        <f t="shared" si="14"/>
        <v>0</v>
      </c>
      <c r="W51" s="722">
        <f t="shared" si="15"/>
        <v>0</v>
      </c>
      <c r="X51" s="442"/>
      <c r="Y51" s="442"/>
      <c r="Z51" s="442"/>
      <c r="AA51" s="442"/>
      <c r="AB51" s="442"/>
      <c r="AC51" s="442"/>
      <c r="AD51" s="442"/>
      <c r="AE51" s="442"/>
      <c r="AF51" s="442"/>
      <c r="AG51" s="442"/>
      <c r="AH51" s="442"/>
      <c r="AI51" s="442"/>
      <c r="AJ51" s="442"/>
      <c r="AK51" s="442"/>
      <c r="AL51" s="442"/>
      <c r="AM51" s="442"/>
      <c r="AN51" s="442"/>
      <c r="AO51" s="442"/>
      <c r="AP51" s="442"/>
      <c r="AQ51" s="442"/>
      <c r="AR51" s="442"/>
      <c r="AS51" s="442"/>
      <c r="AT51" s="442"/>
      <c r="AU51" s="442"/>
      <c r="AV51" s="442"/>
      <c r="AW51" s="442"/>
      <c r="AX51" s="442"/>
      <c r="AY51" s="442"/>
      <c r="AZ51" s="442"/>
    </row>
    <row r="52" spans="2:52" ht="20.100000000000001" hidden="1" customHeight="1" outlineLevel="1">
      <c r="B52" s="434"/>
      <c r="C52" s="1002"/>
      <c r="D52" s="1003"/>
      <c r="E52" s="1003"/>
      <c r="F52" s="1004"/>
      <c r="G52" s="1005"/>
      <c r="H52" s="1006"/>
      <c r="I52" s="1006"/>
      <c r="J52" s="1006"/>
      <c r="K52" s="1007"/>
      <c r="L52" s="715"/>
      <c r="M52" s="715"/>
      <c r="N52" s="715"/>
      <c r="O52" s="715"/>
      <c r="P52" s="715"/>
      <c r="Q52" s="715"/>
      <c r="R52" s="715"/>
      <c r="S52" s="716"/>
      <c r="T52" s="717"/>
      <c r="U52" s="720">
        <f t="shared" si="13"/>
        <v>0</v>
      </c>
      <c r="V52" s="721">
        <f t="shared" si="14"/>
        <v>0</v>
      </c>
      <c r="W52" s="722">
        <f t="shared" si="15"/>
        <v>0</v>
      </c>
      <c r="X52" s="442"/>
      <c r="Y52" s="442"/>
      <c r="Z52" s="442"/>
      <c r="AA52" s="442"/>
      <c r="AB52" s="442"/>
      <c r="AC52" s="442"/>
      <c r="AD52" s="442"/>
      <c r="AE52" s="442"/>
      <c r="AF52" s="442"/>
      <c r="AG52" s="442"/>
      <c r="AH52" s="442"/>
      <c r="AI52" s="442"/>
      <c r="AJ52" s="442"/>
      <c r="AK52" s="442"/>
      <c r="AL52" s="442"/>
      <c r="AM52" s="442"/>
      <c r="AN52" s="442"/>
      <c r="AO52" s="442"/>
      <c r="AP52" s="442"/>
      <c r="AQ52" s="442"/>
      <c r="AR52" s="442"/>
      <c r="AS52" s="442"/>
      <c r="AT52" s="442"/>
      <c r="AU52" s="442"/>
      <c r="AV52" s="442"/>
      <c r="AW52" s="442"/>
      <c r="AX52" s="442"/>
      <c r="AY52" s="442"/>
      <c r="AZ52" s="442"/>
    </row>
    <row r="53" spans="2:52" ht="20.100000000000001" hidden="1" customHeight="1" outlineLevel="1">
      <c r="B53" s="434"/>
      <c r="C53" s="1002"/>
      <c r="D53" s="1003"/>
      <c r="E53" s="1003"/>
      <c r="F53" s="1004"/>
      <c r="G53" s="1005"/>
      <c r="H53" s="1006"/>
      <c r="I53" s="1006"/>
      <c r="J53" s="1006"/>
      <c r="K53" s="1007"/>
      <c r="L53" s="715"/>
      <c r="M53" s="715"/>
      <c r="N53" s="715"/>
      <c r="O53" s="715"/>
      <c r="P53" s="715"/>
      <c r="Q53" s="715"/>
      <c r="R53" s="715"/>
      <c r="S53" s="716"/>
      <c r="T53" s="717"/>
      <c r="U53" s="720">
        <f t="shared" si="13"/>
        <v>0</v>
      </c>
      <c r="V53" s="721">
        <f t="shared" si="14"/>
        <v>0</v>
      </c>
      <c r="W53" s="722">
        <f t="shared" si="15"/>
        <v>0</v>
      </c>
      <c r="X53" s="442"/>
      <c r="Y53" s="442"/>
      <c r="Z53" s="442"/>
      <c r="AA53" s="442"/>
      <c r="AB53" s="442"/>
      <c r="AC53" s="442"/>
      <c r="AD53" s="442"/>
      <c r="AE53" s="442"/>
      <c r="AF53" s="442"/>
      <c r="AG53" s="442"/>
      <c r="AH53" s="442"/>
      <c r="AI53" s="442"/>
      <c r="AJ53" s="442"/>
      <c r="AK53" s="442"/>
      <c r="AL53" s="442"/>
      <c r="AM53" s="442"/>
      <c r="AN53" s="442"/>
      <c r="AO53" s="442"/>
      <c r="AP53" s="442"/>
      <c r="AQ53" s="442"/>
      <c r="AR53" s="442"/>
      <c r="AS53" s="442"/>
      <c r="AT53" s="442"/>
      <c r="AU53" s="442"/>
      <c r="AV53" s="442"/>
      <c r="AW53" s="442"/>
      <c r="AX53" s="442"/>
      <c r="AY53" s="442"/>
      <c r="AZ53" s="442"/>
    </row>
    <row r="54" spans="2:52" ht="20.100000000000001" hidden="1" customHeight="1" outlineLevel="1">
      <c r="B54" s="434"/>
      <c r="C54" s="1002"/>
      <c r="D54" s="1003"/>
      <c r="E54" s="1003"/>
      <c r="F54" s="1004"/>
      <c r="G54" s="1005"/>
      <c r="H54" s="1006"/>
      <c r="I54" s="1006"/>
      <c r="J54" s="1006"/>
      <c r="K54" s="1007"/>
      <c r="L54" s="715"/>
      <c r="M54" s="715"/>
      <c r="N54" s="715"/>
      <c r="O54" s="715"/>
      <c r="P54" s="715"/>
      <c r="Q54" s="715"/>
      <c r="R54" s="715"/>
      <c r="S54" s="716"/>
      <c r="T54" s="717"/>
      <c r="U54" s="720">
        <f t="shared" si="13"/>
        <v>0</v>
      </c>
      <c r="V54" s="721">
        <f t="shared" si="14"/>
        <v>0</v>
      </c>
      <c r="W54" s="722">
        <f t="shared" si="15"/>
        <v>0</v>
      </c>
      <c r="X54" s="442"/>
      <c r="Y54" s="442"/>
      <c r="Z54" s="442"/>
      <c r="AA54" s="442"/>
      <c r="AB54" s="442"/>
      <c r="AC54" s="442"/>
      <c r="AD54" s="442"/>
      <c r="AE54" s="442"/>
      <c r="AF54" s="442"/>
      <c r="AG54" s="442"/>
      <c r="AH54" s="442"/>
      <c r="AI54" s="442"/>
      <c r="AJ54" s="442"/>
      <c r="AK54" s="442"/>
      <c r="AL54" s="442"/>
      <c r="AM54" s="442"/>
      <c r="AN54" s="442"/>
      <c r="AO54" s="442"/>
      <c r="AP54" s="442"/>
      <c r="AQ54" s="442"/>
      <c r="AR54" s="442"/>
      <c r="AS54" s="442"/>
      <c r="AT54" s="442"/>
      <c r="AU54" s="442"/>
      <c r="AV54" s="442"/>
      <c r="AW54" s="442"/>
      <c r="AX54" s="442"/>
      <c r="AY54" s="442"/>
      <c r="AZ54" s="442"/>
    </row>
    <row r="55" spans="2:52" ht="20.100000000000001" hidden="1" customHeight="1" outlineLevel="1">
      <c r="B55" s="434"/>
      <c r="C55" s="1002" t="s">
        <v>283</v>
      </c>
      <c r="D55" s="1003"/>
      <c r="E55" s="1003"/>
      <c r="F55" s="1004"/>
      <c r="G55" s="1005"/>
      <c r="H55" s="1006"/>
      <c r="I55" s="1006"/>
      <c r="J55" s="1006"/>
      <c r="K55" s="1007"/>
      <c r="L55" s="715"/>
      <c r="M55" s="715"/>
      <c r="N55" s="715"/>
      <c r="O55" s="715"/>
      <c r="P55" s="715"/>
      <c r="Q55" s="715"/>
      <c r="R55" s="715"/>
      <c r="S55" s="716"/>
      <c r="T55" s="717"/>
      <c r="U55" s="720">
        <f t="shared" si="13"/>
        <v>0</v>
      </c>
      <c r="V55" s="721">
        <f t="shared" si="14"/>
        <v>0</v>
      </c>
      <c r="W55" s="722">
        <f t="shared" si="15"/>
        <v>0</v>
      </c>
      <c r="X55" s="442"/>
      <c r="Y55" s="442"/>
      <c r="Z55" s="442"/>
      <c r="AA55" s="442"/>
      <c r="AB55" s="442"/>
      <c r="AC55" s="442"/>
      <c r="AD55" s="442"/>
      <c r="AE55" s="442"/>
      <c r="AF55" s="442"/>
      <c r="AG55" s="442"/>
      <c r="AH55" s="442"/>
      <c r="AI55" s="442"/>
      <c r="AJ55" s="442"/>
      <c r="AK55" s="442"/>
      <c r="AL55" s="442"/>
      <c r="AM55" s="442"/>
      <c r="AN55" s="442"/>
      <c r="AO55" s="442"/>
      <c r="AP55" s="442"/>
      <c r="AQ55" s="442"/>
      <c r="AR55" s="442"/>
      <c r="AS55" s="442"/>
      <c r="AT55" s="442"/>
      <c r="AU55" s="442"/>
      <c r="AV55" s="442"/>
      <c r="AW55" s="442"/>
      <c r="AX55" s="442"/>
      <c r="AY55" s="442"/>
      <c r="AZ55" s="442"/>
    </row>
    <row r="56" spans="2:52" ht="20.100000000000001" hidden="1" customHeight="1" outlineLevel="1">
      <c r="B56" s="434"/>
      <c r="C56" s="1002"/>
      <c r="D56" s="1003"/>
      <c r="E56" s="1003"/>
      <c r="F56" s="1004"/>
      <c r="G56" s="1005"/>
      <c r="H56" s="1006"/>
      <c r="I56" s="1006"/>
      <c r="J56" s="1006"/>
      <c r="K56" s="1007"/>
      <c r="L56" s="715"/>
      <c r="M56" s="715"/>
      <c r="N56" s="715"/>
      <c r="O56" s="715"/>
      <c r="P56" s="715"/>
      <c r="Q56" s="715"/>
      <c r="R56" s="715"/>
      <c r="S56" s="716"/>
      <c r="T56" s="717"/>
      <c r="U56" s="720">
        <f t="shared" si="13"/>
        <v>0</v>
      </c>
      <c r="V56" s="721">
        <f t="shared" si="14"/>
        <v>0</v>
      </c>
      <c r="W56" s="722">
        <f t="shared" si="15"/>
        <v>0</v>
      </c>
      <c r="X56" s="442"/>
      <c r="Y56" s="442"/>
      <c r="Z56" s="442"/>
      <c r="AA56" s="442"/>
      <c r="AB56" s="442"/>
      <c r="AC56" s="442"/>
      <c r="AD56" s="442"/>
      <c r="AE56" s="442"/>
      <c r="AF56" s="442"/>
      <c r="AG56" s="442"/>
      <c r="AH56" s="442"/>
      <c r="AI56" s="442"/>
      <c r="AJ56" s="442"/>
      <c r="AK56" s="442"/>
      <c r="AL56" s="442"/>
      <c r="AM56" s="442"/>
      <c r="AN56" s="442"/>
      <c r="AO56" s="442"/>
      <c r="AP56" s="442"/>
      <c r="AQ56" s="442"/>
      <c r="AR56" s="442"/>
      <c r="AS56" s="442"/>
      <c r="AT56" s="442"/>
      <c r="AU56" s="442"/>
      <c r="AV56" s="442"/>
      <c r="AW56" s="442"/>
      <c r="AX56" s="442"/>
      <c r="AY56" s="442"/>
      <c r="AZ56" s="442"/>
    </row>
    <row r="57" spans="2:52" ht="20.100000000000001" hidden="1" customHeight="1" outlineLevel="1">
      <c r="B57" s="434"/>
      <c r="C57" s="1002"/>
      <c r="D57" s="1003"/>
      <c r="E57" s="1003"/>
      <c r="F57" s="1004"/>
      <c r="G57" s="1005"/>
      <c r="H57" s="1006"/>
      <c r="I57" s="1006"/>
      <c r="J57" s="1006"/>
      <c r="K57" s="1007"/>
      <c r="L57" s="715"/>
      <c r="M57" s="715"/>
      <c r="N57" s="715"/>
      <c r="O57" s="715"/>
      <c r="P57" s="715"/>
      <c r="Q57" s="715"/>
      <c r="R57" s="715"/>
      <c r="S57" s="716"/>
      <c r="T57" s="717"/>
      <c r="U57" s="720">
        <f t="shared" si="13"/>
        <v>0</v>
      </c>
      <c r="V57" s="721">
        <f t="shared" si="14"/>
        <v>0</v>
      </c>
      <c r="W57" s="722">
        <f t="shared" si="15"/>
        <v>0</v>
      </c>
      <c r="X57" s="442"/>
      <c r="Y57" s="442"/>
      <c r="Z57" s="442"/>
      <c r="AA57" s="442"/>
      <c r="AB57" s="442"/>
      <c r="AC57" s="442"/>
      <c r="AD57" s="442"/>
      <c r="AE57" s="442"/>
      <c r="AF57" s="442"/>
      <c r="AG57" s="442"/>
      <c r="AH57" s="442"/>
      <c r="AI57" s="442"/>
      <c r="AJ57" s="442"/>
      <c r="AK57" s="442"/>
      <c r="AL57" s="442"/>
      <c r="AM57" s="442"/>
      <c r="AN57" s="442"/>
      <c r="AO57" s="442"/>
      <c r="AP57" s="442"/>
      <c r="AQ57" s="442"/>
      <c r="AR57" s="442"/>
      <c r="AS57" s="442"/>
      <c r="AT57" s="442"/>
      <c r="AU57" s="442"/>
      <c r="AV57" s="442"/>
      <c r="AW57" s="442"/>
      <c r="AX57" s="442"/>
      <c r="AY57" s="442"/>
      <c r="AZ57" s="442"/>
    </row>
    <row r="58" spans="2:52" ht="20.100000000000001" hidden="1" customHeight="1" outlineLevel="1">
      <c r="B58" s="434"/>
      <c r="C58" s="1002"/>
      <c r="D58" s="1003"/>
      <c r="E58" s="1003"/>
      <c r="F58" s="1004"/>
      <c r="G58" s="1005"/>
      <c r="H58" s="1006"/>
      <c r="I58" s="1006"/>
      <c r="J58" s="1006"/>
      <c r="K58" s="1007"/>
      <c r="L58" s="715"/>
      <c r="M58" s="715"/>
      <c r="N58" s="715"/>
      <c r="O58" s="715"/>
      <c r="P58" s="715"/>
      <c r="Q58" s="715"/>
      <c r="R58" s="715"/>
      <c r="S58" s="716"/>
      <c r="T58" s="717"/>
      <c r="U58" s="720">
        <f t="shared" si="13"/>
        <v>0</v>
      </c>
      <c r="V58" s="721">
        <f t="shared" si="14"/>
        <v>0</v>
      </c>
      <c r="W58" s="722">
        <f t="shared" si="15"/>
        <v>0</v>
      </c>
      <c r="X58" s="442"/>
      <c r="Y58" s="442"/>
      <c r="Z58" s="442"/>
      <c r="AA58" s="442"/>
      <c r="AB58" s="442"/>
      <c r="AC58" s="442"/>
      <c r="AD58" s="442"/>
      <c r="AE58" s="442"/>
      <c r="AF58" s="442"/>
      <c r="AG58" s="442"/>
      <c r="AH58" s="442"/>
      <c r="AI58" s="442"/>
      <c r="AJ58" s="442"/>
      <c r="AK58" s="442"/>
      <c r="AL58" s="442"/>
      <c r="AM58" s="442"/>
      <c r="AN58" s="442"/>
      <c r="AO58" s="442"/>
      <c r="AP58" s="442"/>
      <c r="AQ58" s="442"/>
      <c r="AR58" s="442"/>
      <c r="AS58" s="442"/>
      <c r="AT58" s="442"/>
      <c r="AU58" s="442"/>
      <c r="AV58" s="442"/>
      <c r="AW58" s="442"/>
      <c r="AX58" s="442"/>
      <c r="AY58" s="442"/>
      <c r="AZ58" s="442"/>
    </row>
    <row r="59" spans="2:52" ht="20.100000000000001" hidden="1" customHeight="1" outlineLevel="1">
      <c r="B59" s="434"/>
      <c r="C59" s="1002"/>
      <c r="D59" s="1003"/>
      <c r="E59" s="1003"/>
      <c r="F59" s="1004"/>
      <c r="G59" s="1005"/>
      <c r="H59" s="1006"/>
      <c r="I59" s="1006"/>
      <c r="J59" s="1006"/>
      <c r="K59" s="1007"/>
      <c r="L59" s="715"/>
      <c r="M59" s="715"/>
      <c r="N59" s="715"/>
      <c r="O59" s="715"/>
      <c r="P59" s="715"/>
      <c r="Q59" s="715"/>
      <c r="R59" s="715"/>
      <c r="S59" s="716"/>
      <c r="T59" s="717"/>
      <c r="U59" s="720">
        <f t="shared" si="13"/>
        <v>0</v>
      </c>
      <c r="V59" s="721">
        <f t="shared" si="14"/>
        <v>0</v>
      </c>
      <c r="W59" s="722">
        <f t="shared" si="15"/>
        <v>0</v>
      </c>
      <c r="X59" s="442"/>
      <c r="Y59" s="442"/>
      <c r="Z59" s="442"/>
      <c r="AA59" s="442"/>
      <c r="AB59" s="442"/>
      <c r="AC59" s="442"/>
      <c r="AD59" s="442"/>
      <c r="AE59" s="442"/>
      <c r="AF59" s="442"/>
      <c r="AG59" s="442"/>
      <c r="AH59" s="442"/>
      <c r="AI59" s="442"/>
      <c r="AJ59" s="442"/>
      <c r="AK59" s="442"/>
      <c r="AL59" s="442"/>
      <c r="AM59" s="442"/>
      <c r="AN59" s="442"/>
      <c r="AO59" s="442"/>
      <c r="AP59" s="442"/>
      <c r="AQ59" s="442"/>
      <c r="AR59" s="442"/>
      <c r="AS59" s="442"/>
      <c r="AT59" s="442"/>
      <c r="AU59" s="442"/>
      <c r="AV59" s="442"/>
      <c r="AW59" s="442"/>
      <c r="AX59" s="442"/>
      <c r="AY59" s="442"/>
      <c r="AZ59" s="442"/>
    </row>
    <row r="60" spans="2:52" s="19" customFormat="1" ht="9.9499999999999993" hidden="1" customHeight="1" outlineLevel="1">
      <c r="B60" s="435"/>
      <c r="C60" s="437"/>
      <c r="D60" s="437"/>
      <c r="E60" s="437"/>
      <c r="F60" s="437"/>
      <c r="G60" s="666"/>
      <c r="H60" s="666"/>
      <c r="I60" s="666"/>
      <c r="J60" s="666"/>
      <c r="K60" s="666"/>
      <c r="L60" s="438"/>
      <c r="M60" s="438"/>
      <c r="N60" s="438"/>
      <c r="O60" s="438"/>
      <c r="P60" s="438"/>
      <c r="Q60" s="438"/>
      <c r="R60" s="438"/>
      <c r="S60" s="438"/>
      <c r="T60" s="439"/>
      <c r="U60" s="439"/>
      <c r="V60" s="439"/>
      <c r="W60" s="667"/>
      <c r="X60" s="668"/>
      <c r="Y60" s="668"/>
      <c r="Z60" s="668"/>
      <c r="AA60" s="668"/>
      <c r="AB60" s="668"/>
      <c r="AC60" s="668"/>
      <c r="AD60" s="668"/>
      <c r="AE60" s="668"/>
      <c r="AF60" s="668"/>
      <c r="AG60" s="668"/>
      <c r="AH60" s="668"/>
      <c r="AI60" s="668"/>
      <c r="AJ60" s="668"/>
      <c r="AK60" s="668"/>
      <c r="AL60" s="668"/>
      <c r="AM60" s="668"/>
      <c r="AN60" s="668"/>
      <c r="AO60" s="668"/>
      <c r="AP60" s="668"/>
      <c r="AQ60" s="668"/>
      <c r="AR60" s="668"/>
      <c r="AS60" s="668"/>
      <c r="AT60" s="668"/>
      <c r="AU60" s="668"/>
      <c r="AV60" s="668"/>
      <c r="AW60" s="668"/>
      <c r="AX60" s="668"/>
      <c r="AY60" s="668"/>
      <c r="AZ60" s="668"/>
    </row>
    <row r="61" spans="2:52" ht="20.100000000000001" customHeight="1" collapsed="1">
      <c r="B61" s="714">
        <f>B49+1</f>
        <v>5</v>
      </c>
      <c r="C61" s="1013"/>
      <c r="D61" s="1014"/>
      <c r="E61" s="1014"/>
      <c r="F61" s="1015"/>
      <c r="G61" s="1016"/>
      <c r="H61" s="1017"/>
      <c r="I61" s="1017"/>
      <c r="J61" s="1017"/>
      <c r="K61" s="1018"/>
      <c r="L61" s="701">
        <f t="shared" ref="L61:R61" si="16">SUM(L62:L71)</f>
        <v>0</v>
      </c>
      <c r="M61" s="702">
        <f t="shared" si="16"/>
        <v>0</v>
      </c>
      <c r="N61" s="703">
        <f t="shared" si="16"/>
        <v>0</v>
      </c>
      <c r="O61" s="703">
        <f t="shared" si="16"/>
        <v>0</v>
      </c>
      <c r="P61" s="702">
        <f t="shared" si="16"/>
        <v>0</v>
      </c>
      <c r="Q61" s="704">
        <f t="shared" si="16"/>
        <v>0</v>
      </c>
      <c r="R61" s="701">
        <f t="shared" si="16"/>
        <v>0</v>
      </c>
      <c r="S61" s="705">
        <v>1</v>
      </c>
      <c r="T61" s="706">
        <f>(S62*T62)+(S63*T63)+(S64*T64)+(S65*T65)+(S66*T66)+(S67*T67)+(S68*T68)+(S69*T69)+(S70*T70)+(S71*T71)</f>
        <v>0</v>
      </c>
      <c r="U61" s="665">
        <f t="shared" ref="U61:U71" si="17">S61*T61*(1+MGKZ)*(1+Gewinn)*(1+Sicherheit)</f>
        <v>0</v>
      </c>
      <c r="V61" s="643">
        <f t="shared" ref="V61:V71" si="18">R61*Fertigung</f>
        <v>0</v>
      </c>
      <c r="W61" s="50">
        <f t="shared" ref="W61:W71" si="19">L61*$E$6+M61*$M$6+N61*$M$7+O61*$M$8+P61*$E$7+Q61*$M$9+U61+V61</f>
        <v>0</v>
      </c>
      <c r="X61" s="442"/>
      <c r="Y61" s="442"/>
      <c r="Z61" s="442"/>
      <c r="AA61" s="442"/>
      <c r="AB61" s="442"/>
      <c r="AC61" s="442"/>
      <c r="AD61" s="442"/>
      <c r="AE61" s="442"/>
      <c r="AF61" s="442"/>
      <c r="AG61" s="442"/>
      <c r="AH61" s="442"/>
      <c r="AI61" s="442"/>
      <c r="AJ61" s="442"/>
      <c r="AK61" s="442"/>
      <c r="AL61" s="442"/>
      <c r="AM61" s="442"/>
      <c r="AN61" s="442"/>
      <c r="AO61" s="442"/>
      <c r="AP61" s="442"/>
      <c r="AQ61" s="442"/>
      <c r="AR61" s="442"/>
      <c r="AS61" s="442"/>
      <c r="AT61" s="442"/>
      <c r="AU61" s="442"/>
      <c r="AV61" s="442"/>
      <c r="AW61" s="442"/>
      <c r="AX61" s="442"/>
      <c r="AY61" s="442"/>
      <c r="AZ61" s="442"/>
    </row>
    <row r="62" spans="2:52" ht="20.100000000000001" hidden="1" customHeight="1" outlineLevel="1">
      <c r="B62" s="433"/>
      <c r="C62" s="1002"/>
      <c r="D62" s="1003"/>
      <c r="E62" s="1003"/>
      <c r="F62" s="1004"/>
      <c r="G62" s="1005"/>
      <c r="H62" s="1006"/>
      <c r="I62" s="1006"/>
      <c r="J62" s="1006"/>
      <c r="K62" s="1007"/>
      <c r="L62" s="715"/>
      <c r="M62" s="715"/>
      <c r="N62" s="715"/>
      <c r="O62" s="715"/>
      <c r="P62" s="715"/>
      <c r="Q62" s="715"/>
      <c r="R62" s="715"/>
      <c r="S62" s="716"/>
      <c r="T62" s="717"/>
      <c r="U62" s="720">
        <f t="shared" si="17"/>
        <v>0</v>
      </c>
      <c r="V62" s="721">
        <f t="shared" si="18"/>
        <v>0</v>
      </c>
      <c r="W62" s="722">
        <f t="shared" si="19"/>
        <v>0</v>
      </c>
      <c r="X62" s="442"/>
      <c r="Y62" s="442"/>
      <c r="Z62" s="442"/>
      <c r="AA62" s="442"/>
      <c r="AB62" s="442"/>
      <c r="AC62" s="442"/>
      <c r="AD62" s="442"/>
      <c r="AE62" s="442"/>
      <c r="AF62" s="442"/>
      <c r="AG62" s="442"/>
      <c r="AH62" s="442"/>
      <c r="AI62" s="442"/>
      <c r="AJ62" s="442"/>
      <c r="AK62" s="442"/>
      <c r="AL62" s="442"/>
      <c r="AM62" s="442"/>
      <c r="AN62" s="442"/>
      <c r="AO62" s="442"/>
      <c r="AP62" s="442"/>
      <c r="AQ62" s="442"/>
      <c r="AR62" s="442"/>
      <c r="AS62" s="442"/>
      <c r="AT62" s="442"/>
      <c r="AU62" s="442"/>
      <c r="AV62" s="442"/>
      <c r="AW62" s="442"/>
      <c r="AX62" s="442"/>
      <c r="AY62" s="442"/>
      <c r="AZ62" s="442"/>
    </row>
    <row r="63" spans="2:52" ht="20.100000000000001" hidden="1" customHeight="1" outlineLevel="1">
      <c r="B63" s="434"/>
      <c r="C63" s="1002"/>
      <c r="D63" s="1003"/>
      <c r="E63" s="1003"/>
      <c r="F63" s="1004"/>
      <c r="G63" s="1005"/>
      <c r="H63" s="1006"/>
      <c r="I63" s="1006"/>
      <c r="J63" s="1006"/>
      <c r="K63" s="1007"/>
      <c r="L63" s="715"/>
      <c r="M63" s="715"/>
      <c r="N63" s="715"/>
      <c r="O63" s="715"/>
      <c r="P63" s="715"/>
      <c r="Q63" s="715"/>
      <c r="R63" s="715"/>
      <c r="S63" s="716"/>
      <c r="T63" s="717"/>
      <c r="U63" s="720">
        <f t="shared" si="17"/>
        <v>0</v>
      </c>
      <c r="V63" s="721">
        <f t="shared" si="18"/>
        <v>0</v>
      </c>
      <c r="W63" s="722">
        <f t="shared" si="19"/>
        <v>0</v>
      </c>
      <c r="X63" s="442"/>
      <c r="Y63" s="442"/>
      <c r="Z63" s="442"/>
      <c r="AA63" s="442"/>
      <c r="AB63" s="442"/>
      <c r="AC63" s="442"/>
      <c r="AD63" s="442"/>
      <c r="AE63" s="442"/>
      <c r="AF63" s="442"/>
      <c r="AG63" s="442"/>
      <c r="AH63" s="442"/>
      <c r="AI63" s="442"/>
      <c r="AJ63" s="442"/>
      <c r="AK63" s="442"/>
      <c r="AL63" s="442"/>
      <c r="AM63" s="442"/>
      <c r="AN63" s="442"/>
      <c r="AO63" s="442"/>
      <c r="AP63" s="442"/>
      <c r="AQ63" s="442"/>
      <c r="AR63" s="442"/>
      <c r="AS63" s="442"/>
      <c r="AT63" s="442"/>
      <c r="AU63" s="442"/>
      <c r="AV63" s="442"/>
      <c r="AW63" s="442"/>
      <c r="AX63" s="442"/>
      <c r="AY63" s="442"/>
      <c r="AZ63" s="442"/>
    </row>
    <row r="64" spans="2:52" ht="20.100000000000001" hidden="1" customHeight="1" outlineLevel="1">
      <c r="B64" s="434"/>
      <c r="C64" s="1002"/>
      <c r="D64" s="1003"/>
      <c r="E64" s="1003"/>
      <c r="F64" s="1004"/>
      <c r="G64" s="1005"/>
      <c r="H64" s="1006"/>
      <c r="I64" s="1006"/>
      <c r="J64" s="1006"/>
      <c r="K64" s="1007"/>
      <c r="L64" s="715"/>
      <c r="M64" s="715"/>
      <c r="N64" s="715"/>
      <c r="O64" s="715"/>
      <c r="P64" s="715"/>
      <c r="Q64" s="715"/>
      <c r="R64" s="715"/>
      <c r="S64" s="716"/>
      <c r="T64" s="717"/>
      <c r="U64" s="720">
        <f t="shared" si="17"/>
        <v>0</v>
      </c>
      <c r="V64" s="721">
        <f t="shared" si="18"/>
        <v>0</v>
      </c>
      <c r="W64" s="722">
        <f t="shared" si="19"/>
        <v>0</v>
      </c>
      <c r="X64" s="442"/>
      <c r="Y64" s="442"/>
      <c r="Z64" s="442"/>
      <c r="AA64" s="442"/>
      <c r="AB64" s="442"/>
      <c r="AC64" s="442"/>
      <c r="AD64" s="442"/>
      <c r="AE64" s="442"/>
      <c r="AF64" s="442"/>
      <c r="AG64" s="442"/>
      <c r="AH64" s="442"/>
      <c r="AI64" s="442"/>
      <c r="AJ64" s="442"/>
      <c r="AK64" s="442"/>
      <c r="AL64" s="442"/>
      <c r="AM64" s="442"/>
      <c r="AN64" s="442"/>
      <c r="AO64" s="442"/>
      <c r="AP64" s="442"/>
      <c r="AQ64" s="442"/>
      <c r="AR64" s="442"/>
      <c r="AS64" s="442"/>
      <c r="AT64" s="442"/>
      <c r="AU64" s="442"/>
      <c r="AV64" s="442"/>
      <c r="AW64" s="442"/>
      <c r="AX64" s="442"/>
      <c r="AY64" s="442"/>
      <c r="AZ64" s="442"/>
    </row>
    <row r="65" spans="2:52" ht="20.100000000000001" hidden="1" customHeight="1" outlineLevel="1">
      <c r="B65" s="434"/>
      <c r="C65" s="1002"/>
      <c r="D65" s="1003"/>
      <c r="E65" s="1003"/>
      <c r="F65" s="1004"/>
      <c r="G65" s="1005"/>
      <c r="H65" s="1006"/>
      <c r="I65" s="1006"/>
      <c r="J65" s="1006"/>
      <c r="K65" s="1007"/>
      <c r="L65" s="715"/>
      <c r="M65" s="715"/>
      <c r="N65" s="715"/>
      <c r="O65" s="715"/>
      <c r="P65" s="715"/>
      <c r="Q65" s="715"/>
      <c r="R65" s="715"/>
      <c r="S65" s="716"/>
      <c r="T65" s="717"/>
      <c r="U65" s="720">
        <f t="shared" si="17"/>
        <v>0</v>
      </c>
      <c r="V65" s="721">
        <f t="shared" si="18"/>
        <v>0</v>
      </c>
      <c r="W65" s="722">
        <f t="shared" si="19"/>
        <v>0</v>
      </c>
      <c r="X65" s="442"/>
      <c r="Y65" s="442"/>
      <c r="Z65" s="442"/>
      <c r="AA65" s="442"/>
      <c r="AB65" s="442"/>
      <c r="AC65" s="442"/>
      <c r="AD65" s="442"/>
      <c r="AE65" s="442"/>
      <c r="AF65" s="442"/>
      <c r="AG65" s="442"/>
      <c r="AH65" s="442"/>
      <c r="AI65" s="442"/>
      <c r="AJ65" s="442"/>
      <c r="AK65" s="442"/>
      <c r="AL65" s="442"/>
      <c r="AM65" s="442"/>
      <c r="AN65" s="442"/>
      <c r="AO65" s="442"/>
      <c r="AP65" s="442"/>
      <c r="AQ65" s="442"/>
      <c r="AR65" s="442"/>
      <c r="AS65" s="442"/>
      <c r="AT65" s="442"/>
      <c r="AU65" s="442"/>
      <c r="AV65" s="442"/>
      <c r="AW65" s="442"/>
      <c r="AX65" s="442"/>
      <c r="AY65" s="442"/>
      <c r="AZ65" s="442"/>
    </row>
    <row r="66" spans="2:52" ht="20.100000000000001" hidden="1" customHeight="1" outlineLevel="1">
      <c r="B66" s="434"/>
      <c r="C66" s="1002"/>
      <c r="D66" s="1003"/>
      <c r="E66" s="1003"/>
      <c r="F66" s="1004"/>
      <c r="G66" s="1005"/>
      <c r="H66" s="1006"/>
      <c r="I66" s="1006"/>
      <c r="J66" s="1006"/>
      <c r="K66" s="1007"/>
      <c r="L66" s="715"/>
      <c r="M66" s="715"/>
      <c r="N66" s="715"/>
      <c r="O66" s="715"/>
      <c r="P66" s="715"/>
      <c r="Q66" s="715"/>
      <c r="R66" s="715"/>
      <c r="S66" s="716"/>
      <c r="T66" s="717"/>
      <c r="U66" s="720">
        <f t="shared" si="17"/>
        <v>0</v>
      </c>
      <c r="V66" s="721">
        <f t="shared" si="18"/>
        <v>0</v>
      </c>
      <c r="W66" s="722">
        <f t="shared" si="19"/>
        <v>0</v>
      </c>
      <c r="X66" s="442"/>
      <c r="Y66" s="442"/>
      <c r="Z66" s="442"/>
      <c r="AA66" s="442"/>
      <c r="AB66" s="442"/>
      <c r="AC66" s="442"/>
      <c r="AD66" s="442"/>
      <c r="AE66" s="442"/>
      <c r="AF66" s="442"/>
      <c r="AG66" s="442"/>
      <c r="AH66" s="442"/>
      <c r="AI66" s="442"/>
      <c r="AJ66" s="442"/>
      <c r="AK66" s="442"/>
      <c r="AL66" s="442"/>
      <c r="AM66" s="442"/>
      <c r="AN66" s="442"/>
      <c r="AO66" s="442"/>
      <c r="AP66" s="442"/>
      <c r="AQ66" s="442"/>
      <c r="AR66" s="442"/>
      <c r="AS66" s="442"/>
      <c r="AT66" s="442"/>
      <c r="AU66" s="442"/>
      <c r="AV66" s="442"/>
      <c r="AW66" s="442"/>
      <c r="AX66" s="442"/>
      <c r="AY66" s="442"/>
      <c r="AZ66" s="442"/>
    </row>
    <row r="67" spans="2:52" ht="20.100000000000001" hidden="1" customHeight="1" outlineLevel="1">
      <c r="B67" s="434"/>
      <c r="C67" s="1002"/>
      <c r="D67" s="1003"/>
      <c r="E67" s="1003"/>
      <c r="F67" s="1004"/>
      <c r="G67" s="1005"/>
      <c r="H67" s="1006"/>
      <c r="I67" s="1006"/>
      <c r="J67" s="1006"/>
      <c r="K67" s="1007"/>
      <c r="L67" s="715"/>
      <c r="M67" s="715"/>
      <c r="N67" s="715"/>
      <c r="O67" s="715"/>
      <c r="P67" s="715"/>
      <c r="Q67" s="715"/>
      <c r="R67" s="715"/>
      <c r="S67" s="716"/>
      <c r="T67" s="717"/>
      <c r="U67" s="720">
        <f t="shared" si="17"/>
        <v>0</v>
      </c>
      <c r="V67" s="721">
        <f t="shared" si="18"/>
        <v>0</v>
      </c>
      <c r="W67" s="722">
        <f t="shared" si="19"/>
        <v>0</v>
      </c>
      <c r="X67" s="442"/>
      <c r="Y67" s="442"/>
      <c r="Z67" s="442"/>
      <c r="AA67" s="442"/>
      <c r="AB67" s="442"/>
      <c r="AC67" s="442"/>
      <c r="AD67" s="442"/>
      <c r="AE67" s="442"/>
      <c r="AF67" s="442"/>
      <c r="AG67" s="442"/>
      <c r="AH67" s="442"/>
      <c r="AI67" s="442"/>
      <c r="AJ67" s="442"/>
      <c r="AK67" s="442"/>
      <c r="AL67" s="442"/>
      <c r="AM67" s="442"/>
      <c r="AN67" s="442"/>
      <c r="AO67" s="442"/>
      <c r="AP67" s="442"/>
      <c r="AQ67" s="442"/>
      <c r="AR67" s="442"/>
      <c r="AS67" s="442"/>
      <c r="AT67" s="442"/>
      <c r="AU67" s="442"/>
      <c r="AV67" s="442"/>
      <c r="AW67" s="442"/>
      <c r="AX67" s="442"/>
      <c r="AY67" s="442"/>
      <c r="AZ67" s="442"/>
    </row>
    <row r="68" spans="2:52" ht="20.100000000000001" hidden="1" customHeight="1" outlineLevel="1">
      <c r="B68" s="434"/>
      <c r="C68" s="1002"/>
      <c r="D68" s="1003"/>
      <c r="E68" s="1003"/>
      <c r="F68" s="1004"/>
      <c r="G68" s="1005"/>
      <c r="H68" s="1006"/>
      <c r="I68" s="1006"/>
      <c r="J68" s="1006"/>
      <c r="K68" s="1007"/>
      <c r="L68" s="715"/>
      <c r="M68" s="715"/>
      <c r="N68" s="715"/>
      <c r="O68" s="715"/>
      <c r="P68" s="715"/>
      <c r="Q68" s="715"/>
      <c r="R68" s="715"/>
      <c r="S68" s="716"/>
      <c r="T68" s="717"/>
      <c r="U68" s="720">
        <f t="shared" si="17"/>
        <v>0</v>
      </c>
      <c r="V68" s="721">
        <f t="shared" si="18"/>
        <v>0</v>
      </c>
      <c r="W68" s="722">
        <f t="shared" si="19"/>
        <v>0</v>
      </c>
      <c r="X68" s="442"/>
      <c r="Y68" s="442"/>
      <c r="Z68" s="442"/>
      <c r="AA68" s="442"/>
      <c r="AB68" s="442"/>
      <c r="AC68" s="442"/>
      <c r="AD68" s="442"/>
      <c r="AE68" s="442"/>
      <c r="AF68" s="442"/>
      <c r="AG68" s="442"/>
      <c r="AH68" s="442"/>
      <c r="AI68" s="442"/>
      <c r="AJ68" s="442"/>
      <c r="AK68" s="442"/>
      <c r="AL68" s="442"/>
      <c r="AM68" s="442"/>
      <c r="AN68" s="442"/>
      <c r="AO68" s="442"/>
      <c r="AP68" s="442"/>
      <c r="AQ68" s="442"/>
      <c r="AR68" s="442"/>
      <c r="AS68" s="442"/>
      <c r="AT68" s="442"/>
      <c r="AU68" s="442"/>
      <c r="AV68" s="442"/>
      <c r="AW68" s="442"/>
      <c r="AX68" s="442"/>
      <c r="AY68" s="442"/>
      <c r="AZ68" s="442"/>
    </row>
    <row r="69" spans="2:52" ht="20.100000000000001" hidden="1" customHeight="1" outlineLevel="1">
      <c r="B69" s="434"/>
      <c r="C69" s="1002"/>
      <c r="D69" s="1003"/>
      <c r="E69" s="1003"/>
      <c r="F69" s="1004"/>
      <c r="G69" s="1005"/>
      <c r="H69" s="1006"/>
      <c r="I69" s="1006"/>
      <c r="J69" s="1006"/>
      <c r="K69" s="1007"/>
      <c r="L69" s="715"/>
      <c r="M69" s="715"/>
      <c r="N69" s="715"/>
      <c r="O69" s="715"/>
      <c r="P69" s="715"/>
      <c r="Q69" s="715"/>
      <c r="R69" s="715"/>
      <c r="S69" s="716"/>
      <c r="T69" s="717"/>
      <c r="U69" s="720">
        <f t="shared" si="17"/>
        <v>0</v>
      </c>
      <c r="V69" s="721">
        <f t="shared" si="18"/>
        <v>0</v>
      </c>
      <c r="W69" s="722">
        <f t="shared" si="19"/>
        <v>0</v>
      </c>
      <c r="X69" s="442"/>
      <c r="Y69" s="442"/>
      <c r="Z69" s="442"/>
      <c r="AA69" s="442"/>
      <c r="AB69" s="442"/>
      <c r="AC69" s="442"/>
      <c r="AD69" s="442"/>
      <c r="AE69" s="442"/>
      <c r="AF69" s="442"/>
      <c r="AG69" s="442"/>
      <c r="AH69" s="442"/>
      <c r="AI69" s="442"/>
      <c r="AJ69" s="442"/>
      <c r="AK69" s="442"/>
      <c r="AL69" s="442"/>
      <c r="AM69" s="442"/>
      <c r="AN69" s="442"/>
      <c r="AO69" s="442"/>
      <c r="AP69" s="442"/>
      <c r="AQ69" s="442"/>
      <c r="AR69" s="442"/>
      <c r="AS69" s="442"/>
      <c r="AT69" s="442"/>
      <c r="AU69" s="442"/>
      <c r="AV69" s="442"/>
      <c r="AW69" s="442"/>
      <c r="AX69" s="442"/>
      <c r="AY69" s="442"/>
      <c r="AZ69" s="442"/>
    </row>
    <row r="70" spans="2:52" ht="20.100000000000001" hidden="1" customHeight="1" outlineLevel="1">
      <c r="B70" s="434"/>
      <c r="C70" s="1002"/>
      <c r="D70" s="1003"/>
      <c r="E70" s="1003"/>
      <c r="F70" s="1004"/>
      <c r="G70" s="1005"/>
      <c r="H70" s="1006"/>
      <c r="I70" s="1006"/>
      <c r="J70" s="1006"/>
      <c r="K70" s="1007"/>
      <c r="L70" s="715"/>
      <c r="M70" s="715"/>
      <c r="N70" s="715"/>
      <c r="O70" s="715"/>
      <c r="P70" s="715"/>
      <c r="Q70" s="715"/>
      <c r="R70" s="715"/>
      <c r="S70" s="716"/>
      <c r="T70" s="717"/>
      <c r="U70" s="720">
        <f t="shared" si="17"/>
        <v>0</v>
      </c>
      <c r="V70" s="721">
        <f t="shared" si="18"/>
        <v>0</v>
      </c>
      <c r="W70" s="722">
        <f t="shared" si="19"/>
        <v>0</v>
      </c>
      <c r="X70" s="442"/>
      <c r="Y70" s="442"/>
      <c r="Z70" s="442"/>
      <c r="AA70" s="442"/>
      <c r="AB70" s="442"/>
      <c r="AC70" s="442"/>
      <c r="AD70" s="442"/>
      <c r="AE70" s="442"/>
      <c r="AF70" s="442"/>
      <c r="AG70" s="442"/>
      <c r="AH70" s="442"/>
      <c r="AI70" s="442"/>
      <c r="AJ70" s="442"/>
      <c r="AK70" s="442"/>
      <c r="AL70" s="442"/>
      <c r="AM70" s="442"/>
      <c r="AN70" s="442"/>
      <c r="AO70" s="442"/>
      <c r="AP70" s="442"/>
      <c r="AQ70" s="442"/>
      <c r="AR70" s="442"/>
      <c r="AS70" s="442"/>
      <c r="AT70" s="442"/>
      <c r="AU70" s="442"/>
      <c r="AV70" s="442"/>
      <c r="AW70" s="442"/>
      <c r="AX70" s="442"/>
      <c r="AY70" s="442"/>
      <c r="AZ70" s="442"/>
    </row>
    <row r="71" spans="2:52" ht="20.100000000000001" hidden="1" customHeight="1" outlineLevel="1">
      <c r="B71" s="434"/>
      <c r="C71" s="1002"/>
      <c r="D71" s="1003"/>
      <c r="E71" s="1003"/>
      <c r="F71" s="1004"/>
      <c r="G71" s="1005"/>
      <c r="H71" s="1006"/>
      <c r="I71" s="1006"/>
      <c r="J71" s="1006"/>
      <c r="K71" s="1007"/>
      <c r="L71" s="715"/>
      <c r="M71" s="715"/>
      <c r="N71" s="715"/>
      <c r="O71" s="715"/>
      <c r="P71" s="715"/>
      <c r="Q71" s="715"/>
      <c r="R71" s="715"/>
      <c r="S71" s="716"/>
      <c r="T71" s="717"/>
      <c r="U71" s="720">
        <f t="shared" si="17"/>
        <v>0</v>
      </c>
      <c r="V71" s="721">
        <f t="shared" si="18"/>
        <v>0</v>
      </c>
      <c r="W71" s="722">
        <f t="shared" si="19"/>
        <v>0</v>
      </c>
      <c r="X71" s="442"/>
      <c r="Y71" s="442"/>
      <c r="Z71" s="442"/>
      <c r="AA71" s="442"/>
      <c r="AB71" s="442"/>
      <c r="AC71" s="442"/>
      <c r="AD71" s="442"/>
      <c r="AE71" s="442"/>
      <c r="AF71" s="442"/>
      <c r="AG71" s="442"/>
      <c r="AH71" s="442"/>
      <c r="AI71" s="442"/>
      <c r="AJ71" s="442"/>
      <c r="AK71" s="442"/>
      <c r="AL71" s="442"/>
      <c r="AM71" s="442"/>
      <c r="AN71" s="442"/>
      <c r="AO71" s="442"/>
      <c r="AP71" s="442"/>
      <c r="AQ71" s="442"/>
      <c r="AR71" s="442"/>
      <c r="AS71" s="442"/>
      <c r="AT71" s="442"/>
      <c r="AU71" s="442"/>
      <c r="AV71" s="442"/>
      <c r="AW71" s="442"/>
      <c r="AX71" s="442"/>
      <c r="AY71" s="442"/>
      <c r="AZ71" s="442"/>
    </row>
    <row r="72" spans="2:52" s="19" customFormat="1" ht="9.9499999999999993" hidden="1" customHeight="1" outlineLevel="1">
      <c r="B72" s="435"/>
      <c r="C72" s="437"/>
      <c r="D72" s="437"/>
      <c r="E72" s="437"/>
      <c r="F72" s="437"/>
      <c r="G72" s="666"/>
      <c r="H72" s="666"/>
      <c r="I72" s="666"/>
      <c r="J72" s="666"/>
      <c r="K72" s="666"/>
      <c r="L72" s="438"/>
      <c r="M72" s="438"/>
      <c r="N72" s="438"/>
      <c r="O72" s="438"/>
      <c r="P72" s="438"/>
      <c r="Q72" s="438"/>
      <c r="R72" s="438"/>
      <c r="S72" s="438"/>
      <c r="T72" s="439"/>
      <c r="U72" s="439"/>
      <c r="V72" s="439"/>
      <c r="W72" s="667"/>
      <c r="X72" s="668"/>
      <c r="Y72" s="668"/>
      <c r="Z72" s="668"/>
      <c r="AA72" s="668"/>
      <c r="AB72" s="668"/>
      <c r="AC72" s="668"/>
      <c r="AD72" s="668"/>
      <c r="AE72" s="668"/>
      <c r="AF72" s="668"/>
      <c r="AG72" s="668"/>
      <c r="AH72" s="668"/>
      <c r="AI72" s="668"/>
      <c r="AJ72" s="668"/>
      <c r="AK72" s="668"/>
      <c r="AL72" s="668"/>
      <c r="AM72" s="668"/>
      <c r="AN72" s="668"/>
      <c r="AO72" s="668"/>
      <c r="AP72" s="668"/>
      <c r="AQ72" s="668"/>
      <c r="AR72" s="668"/>
      <c r="AS72" s="668"/>
      <c r="AT72" s="668"/>
      <c r="AU72" s="668"/>
      <c r="AV72" s="668"/>
      <c r="AW72" s="668"/>
      <c r="AX72" s="668"/>
      <c r="AY72" s="668"/>
      <c r="AZ72" s="668"/>
    </row>
    <row r="73" spans="2:52" ht="20.100000000000001" customHeight="1" collapsed="1">
      <c r="B73" s="714">
        <f>B61+1</f>
        <v>6</v>
      </c>
      <c r="C73" s="1013"/>
      <c r="D73" s="1014"/>
      <c r="E73" s="1014"/>
      <c r="F73" s="1015"/>
      <c r="G73" s="1016"/>
      <c r="H73" s="1017"/>
      <c r="I73" s="1017"/>
      <c r="J73" s="1017"/>
      <c r="K73" s="1018"/>
      <c r="L73" s="701">
        <f t="shared" ref="L73:R73" si="20">SUM(L74:L83)</f>
        <v>0</v>
      </c>
      <c r="M73" s="702">
        <f t="shared" si="20"/>
        <v>0</v>
      </c>
      <c r="N73" s="703">
        <f t="shared" si="20"/>
        <v>0</v>
      </c>
      <c r="O73" s="703">
        <f t="shared" si="20"/>
        <v>0</v>
      </c>
      <c r="P73" s="702">
        <f t="shared" si="20"/>
        <v>0</v>
      </c>
      <c r="Q73" s="704">
        <f t="shared" si="20"/>
        <v>0</v>
      </c>
      <c r="R73" s="701">
        <f t="shared" si="20"/>
        <v>0</v>
      </c>
      <c r="S73" s="705">
        <v>1</v>
      </c>
      <c r="T73" s="706">
        <f>(S74*T74)+(S75*T75)+(S76*T76)+(S77*T77)+(S78*T78)+(S79*T79)+(S80*T80)+(S81*T81)+(S82*T82)+(S83*T83)</f>
        <v>0</v>
      </c>
      <c r="U73" s="665">
        <f t="shared" ref="U73:U83" si="21">S73*T73*(1+MGKZ)*(1+Gewinn)*(1+Sicherheit)</f>
        <v>0</v>
      </c>
      <c r="V73" s="643">
        <f t="shared" ref="V73:V83" si="22">R73*Fertigung</f>
        <v>0</v>
      </c>
      <c r="W73" s="50">
        <f t="shared" ref="W73:W83" si="23">L73*$E$6+M73*$M$6+N73*$M$7+O73*$M$8+P73*$E$7+Q73*$M$9+U73+V73</f>
        <v>0</v>
      </c>
      <c r="X73" s="442"/>
      <c r="Y73" s="442"/>
      <c r="Z73" s="442"/>
      <c r="AA73" s="442"/>
      <c r="AB73" s="442"/>
      <c r="AC73" s="442"/>
      <c r="AD73" s="442"/>
      <c r="AE73" s="442"/>
      <c r="AF73" s="442"/>
      <c r="AG73" s="442"/>
      <c r="AH73" s="442"/>
      <c r="AI73" s="442"/>
      <c r="AJ73" s="442"/>
      <c r="AK73" s="442"/>
      <c r="AL73" s="442"/>
      <c r="AM73" s="442"/>
      <c r="AN73" s="442"/>
      <c r="AO73" s="442"/>
      <c r="AP73" s="442"/>
      <c r="AQ73" s="442"/>
      <c r="AR73" s="442"/>
      <c r="AS73" s="442"/>
      <c r="AT73" s="442"/>
      <c r="AU73" s="442"/>
      <c r="AV73" s="442"/>
      <c r="AW73" s="442"/>
      <c r="AX73" s="442"/>
      <c r="AY73" s="442"/>
      <c r="AZ73" s="442"/>
    </row>
    <row r="74" spans="2:52" ht="20.100000000000001" hidden="1" customHeight="1" outlineLevel="1">
      <c r="B74" s="433"/>
      <c r="C74" s="1002"/>
      <c r="D74" s="1003"/>
      <c r="E74" s="1003"/>
      <c r="F74" s="1004"/>
      <c r="G74" s="1005"/>
      <c r="H74" s="1006"/>
      <c r="I74" s="1006"/>
      <c r="J74" s="1006"/>
      <c r="K74" s="1007"/>
      <c r="L74" s="715"/>
      <c r="M74" s="715"/>
      <c r="N74" s="715"/>
      <c r="O74" s="715"/>
      <c r="P74" s="715"/>
      <c r="Q74" s="715"/>
      <c r="R74" s="715"/>
      <c r="S74" s="716"/>
      <c r="T74" s="717"/>
      <c r="U74" s="720">
        <f t="shared" si="21"/>
        <v>0</v>
      </c>
      <c r="V74" s="721">
        <f t="shared" si="22"/>
        <v>0</v>
      </c>
      <c r="W74" s="722">
        <f t="shared" si="23"/>
        <v>0</v>
      </c>
      <c r="X74" s="442"/>
      <c r="Y74" s="442"/>
      <c r="Z74" s="442"/>
      <c r="AA74" s="442"/>
      <c r="AB74" s="442"/>
      <c r="AC74" s="442"/>
      <c r="AD74" s="442"/>
      <c r="AE74" s="442"/>
      <c r="AF74" s="442"/>
      <c r="AG74" s="442"/>
      <c r="AH74" s="442"/>
      <c r="AI74" s="442"/>
      <c r="AJ74" s="442"/>
      <c r="AK74" s="442"/>
      <c r="AL74" s="442"/>
      <c r="AM74" s="442"/>
      <c r="AN74" s="442"/>
      <c r="AO74" s="442"/>
      <c r="AP74" s="442"/>
      <c r="AQ74" s="442"/>
      <c r="AR74" s="442"/>
      <c r="AS74" s="442"/>
      <c r="AT74" s="442"/>
      <c r="AU74" s="442"/>
      <c r="AV74" s="442"/>
      <c r="AW74" s="442"/>
      <c r="AX74" s="442"/>
      <c r="AY74" s="442"/>
      <c r="AZ74" s="442"/>
    </row>
    <row r="75" spans="2:52" ht="20.100000000000001" hidden="1" customHeight="1" outlineLevel="1">
      <c r="B75" s="434"/>
      <c r="C75" s="1002"/>
      <c r="D75" s="1003"/>
      <c r="E75" s="1003"/>
      <c r="F75" s="1004"/>
      <c r="G75" s="1005"/>
      <c r="H75" s="1006"/>
      <c r="I75" s="1006"/>
      <c r="J75" s="1006"/>
      <c r="K75" s="1007"/>
      <c r="L75" s="715"/>
      <c r="M75" s="715"/>
      <c r="N75" s="715"/>
      <c r="O75" s="715"/>
      <c r="P75" s="715"/>
      <c r="Q75" s="715"/>
      <c r="R75" s="715"/>
      <c r="S75" s="716"/>
      <c r="T75" s="717"/>
      <c r="U75" s="720">
        <f t="shared" si="21"/>
        <v>0</v>
      </c>
      <c r="V75" s="721">
        <f t="shared" si="22"/>
        <v>0</v>
      </c>
      <c r="W75" s="722">
        <f t="shared" si="23"/>
        <v>0</v>
      </c>
      <c r="X75" s="442"/>
      <c r="Y75" s="442"/>
      <c r="Z75" s="442"/>
      <c r="AA75" s="442"/>
      <c r="AB75" s="442"/>
      <c r="AC75" s="442"/>
      <c r="AD75" s="442"/>
      <c r="AE75" s="442"/>
      <c r="AF75" s="442"/>
      <c r="AG75" s="442"/>
      <c r="AH75" s="442"/>
      <c r="AI75" s="442"/>
      <c r="AJ75" s="442"/>
      <c r="AK75" s="442"/>
      <c r="AL75" s="442"/>
      <c r="AM75" s="442"/>
      <c r="AN75" s="442"/>
      <c r="AO75" s="442"/>
      <c r="AP75" s="442"/>
      <c r="AQ75" s="442"/>
      <c r="AR75" s="442"/>
      <c r="AS75" s="442"/>
      <c r="AT75" s="442"/>
      <c r="AU75" s="442"/>
      <c r="AV75" s="442"/>
      <c r="AW75" s="442"/>
      <c r="AX75" s="442"/>
      <c r="AY75" s="442"/>
      <c r="AZ75" s="442"/>
    </row>
    <row r="76" spans="2:52" ht="20.100000000000001" hidden="1" customHeight="1" outlineLevel="1">
      <c r="B76" s="434"/>
      <c r="C76" s="1002"/>
      <c r="D76" s="1003"/>
      <c r="E76" s="1003"/>
      <c r="F76" s="1004"/>
      <c r="G76" s="1005"/>
      <c r="H76" s="1006"/>
      <c r="I76" s="1006"/>
      <c r="J76" s="1006"/>
      <c r="K76" s="1007"/>
      <c r="L76" s="715"/>
      <c r="M76" s="715"/>
      <c r="N76" s="715"/>
      <c r="O76" s="715"/>
      <c r="P76" s="715"/>
      <c r="Q76" s="715"/>
      <c r="R76" s="715"/>
      <c r="S76" s="716"/>
      <c r="T76" s="717"/>
      <c r="U76" s="720">
        <f t="shared" si="21"/>
        <v>0</v>
      </c>
      <c r="V76" s="721">
        <f t="shared" si="22"/>
        <v>0</v>
      </c>
      <c r="W76" s="722">
        <f t="shared" si="23"/>
        <v>0</v>
      </c>
      <c r="X76" s="442"/>
      <c r="Y76" s="442"/>
      <c r="Z76" s="442"/>
      <c r="AA76" s="442"/>
      <c r="AB76" s="442"/>
      <c r="AC76" s="442"/>
      <c r="AD76" s="442"/>
      <c r="AE76" s="442"/>
      <c r="AF76" s="442"/>
      <c r="AG76" s="442"/>
      <c r="AH76" s="442"/>
      <c r="AI76" s="442"/>
      <c r="AJ76" s="442"/>
      <c r="AK76" s="442"/>
      <c r="AL76" s="442"/>
      <c r="AM76" s="442"/>
      <c r="AN76" s="442"/>
      <c r="AO76" s="442"/>
      <c r="AP76" s="442"/>
      <c r="AQ76" s="442"/>
      <c r="AR76" s="442"/>
      <c r="AS76" s="442"/>
      <c r="AT76" s="442"/>
      <c r="AU76" s="442"/>
      <c r="AV76" s="442"/>
      <c r="AW76" s="442"/>
      <c r="AX76" s="442"/>
      <c r="AY76" s="442"/>
      <c r="AZ76" s="442"/>
    </row>
    <row r="77" spans="2:52" ht="20.100000000000001" hidden="1" customHeight="1" outlineLevel="1">
      <c r="B77" s="434"/>
      <c r="C77" s="1002"/>
      <c r="D77" s="1003"/>
      <c r="E77" s="1003"/>
      <c r="F77" s="1004"/>
      <c r="G77" s="1005"/>
      <c r="H77" s="1006"/>
      <c r="I77" s="1006"/>
      <c r="J77" s="1006"/>
      <c r="K77" s="1007"/>
      <c r="L77" s="715"/>
      <c r="M77" s="715"/>
      <c r="N77" s="715"/>
      <c r="O77" s="715"/>
      <c r="P77" s="715"/>
      <c r="Q77" s="715"/>
      <c r="R77" s="715"/>
      <c r="S77" s="716"/>
      <c r="T77" s="717"/>
      <c r="U77" s="720">
        <f t="shared" si="21"/>
        <v>0</v>
      </c>
      <c r="V77" s="721">
        <f t="shared" si="22"/>
        <v>0</v>
      </c>
      <c r="W77" s="722">
        <f t="shared" si="23"/>
        <v>0</v>
      </c>
      <c r="X77" s="442"/>
      <c r="Y77" s="442"/>
      <c r="Z77" s="442"/>
      <c r="AA77" s="442"/>
      <c r="AB77" s="442"/>
      <c r="AC77" s="442"/>
      <c r="AD77" s="442"/>
      <c r="AE77" s="442"/>
      <c r="AF77" s="442"/>
      <c r="AG77" s="442"/>
      <c r="AH77" s="442"/>
      <c r="AI77" s="442"/>
      <c r="AJ77" s="442"/>
      <c r="AK77" s="442"/>
      <c r="AL77" s="442"/>
      <c r="AM77" s="442"/>
      <c r="AN77" s="442"/>
      <c r="AO77" s="442"/>
      <c r="AP77" s="442"/>
      <c r="AQ77" s="442"/>
      <c r="AR77" s="442"/>
      <c r="AS77" s="442"/>
      <c r="AT77" s="442"/>
      <c r="AU77" s="442"/>
      <c r="AV77" s="442"/>
      <c r="AW77" s="442"/>
      <c r="AX77" s="442"/>
      <c r="AY77" s="442"/>
      <c r="AZ77" s="442"/>
    </row>
    <row r="78" spans="2:52" ht="20.100000000000001" hidden="1" customHeight="1" outlineLevel="1">
      <c r="B78" s="434"/>
      <c r="C78" s="1002"/>
      <c r="D78" s="1003"/>
      <c r="E78" s="1003"/>
      <c r="F78" s="1004"/>
      <c r="G78" s="1005"/>
      <c r="H78" s="1006"/>
      <c r="I78" s="1006"/>
      <c r="J78" s="1006"/>
      <c r="K78" s="1007"/>
      <c r="L78" s="715"/>
      <c r="M78" s="715"/>
      <c r="N78" s="715"/>
      <c r="O78" s="715"/>
      <c r="P78" s="715"/>
      <c r="Q78" s="715"/>
      <c r="R78" s="715"/>
      <c r="S78" s="716"/>
      <c r="T78" s="717"/>
      <c r="U78" s="720">
        <f t="shared" si="21"/>
        <v>0</v>
      </c>
      <c r="V78" s="721">
        <f t="shared" si="22"/>
        <v>0</v>
      </c>
      <c r="W78" s="722">
        <f t="shared" si="23"/>
        <v>0</v>
      </c>
      <c r="X78" s="442"/>
      <c r="Y78" s="442"/>
      <c r="Z78" s="442"/>
      <c r="AA78" s="442"/>
      <c r="AB78" s="442"/>
      <c r="AC78" s="442"/>
      <c r="AD78" s="442"/>
      <c r="AE78" s="442"/>
      <c r="AF78" s="442"/>
      <c r="AG78" s="442"/>
      <c r="AH78" s="442"/>
      <c r="AI78" s="442"/>
      <c r="AJ78" s="442"/>
      <c r="AK78" s="442"/>
      <c r="AL78" s="442"/>
      <c r="AM78" s="442"/>
      <c r="AN78" s="442"/>
      <c r="AO78" s="442"/>
      <c r="AP78" s="442"/>
      <c r="AQ78" s="442"/>
      <c r="AR78" s="442"/>
      <c r="AS78" s="442"/>
      <c r="AT78" s="442"/>
      <c r="AU78" s="442"/>
      <c r="AV78" s="442"/>
      <c r="AW78" s="442"/>
      <c r="AX78" s="442"/>
      <c r="AY78" s="442"/>
      <c r="AZ78" s="442"/>
    </row>
    <row r="79" spans="2:52" ht="20.100000000000001" hidden="1" customHeight="1" outlineLevel="1">
      <c r="B79" s="434"/>
      <c r="C79" s="1002"/>
      <c r="D79" s="1003"/>
      <c r="E79" s="1003"/>
      <c r="F79" s="1004"/>
      <c r="G79" s="1005"/>
      <c r="H79" s="1006"/>
      <c r="I79" s="1006"/>
      <c r="J79" s="1006"/>
      <c r="K79" s="1007"/>
      <c r="L79" s="715"/>
      <c r="M79" s="715"/>
      <c r="N79" s="715"/>
      <c r="O79" s="715"/>
      <c r="P79" s="715"/>
      <c r="Q79" s="715"/>
      <c r="R79" s="715"/>
      <c r="S79" s="716"/>
      <c r="T79" s="717"/>
      <c r="U79" s="720">
        <f t="shared" si="21"/>
        <v>0</v>
      </c>
      <c r="V79" s="721">
        <f t="shared" si="22"/>
        <v>0</v>
      </c>
      <c r="W79" s="722">
        <f t="shared" si="23"/>
        <v>0</v>
      </c>
      <c r="X79" s="442"/>
      <c r="Y79" s="442"/>
      <c r="Z79" s="442"/>
      <c r="AA79" s="442"/>
      <c r="AB79" s="442"/>
      <c r="AC79" s="442"/>
      <c r="AD79" s="442"/>
      <c r="AE79" s="442"/>
      <c r="AF79" s="442"/>
      <c r="AG79" s="442"/>
      <c r="AH79" s="442"/>
      <c r="AI79" s="442"/>
      <c r="AJ79" s="442"/>
      <c r="AK79" s="442"/>
      <c r="AL79" s="442"/>
      <c r="AM79" s="442"/>
      <c r="AN79" s="442"/>
      <c r="AO79" s="442"/>
      <c r="AP79" s="442"/>
      <c r="AQ79" s="442"/>
      <c r="AR79" s="442"/>
      <c r="AS79" s="442"/>
      <c r="AT79" s="442"/>
      <c r="AU79" s="442"/>
      <c r="AV79" s="442"/>
      <c r="AW79" s="442"/>
      <c r="AX79" s="442"/>
      <c r="AY79" s="442"/>
      <c r="AZ79" s="442"/>
    </row>
    <row r="80" spans="2:52" ht="20.100000000000001" hidden="1" customHeight="1" outlineLevel="1">
      <c r="B80" s="434"/>
      <c r="C80" s="1002"/>
      <c r="D80" s="1003"/>
      <c r="E80" s="1003"/>
      <c r="F80" s="1004"/>
      <c r="G80" s="1005"/>
      <c r="H80" s="1006"/>
      <c r="I80" s="1006"/>
      <c r="J80" s="1006"/>
      <c r="K80" s="1007"/>
      <c r="L80" s="715"/>
      <c r="M80" s="715"/>
      <c r="N80" s="715"/>
      <c r="O80" s="715"/>
      <c r="P80" s="715"/>
      <c r="Q80" s="715"/>
      <c r="R80" s="715"/>
      <c r="S80" s="716"/>
      <c r="T80" s="717"/>
      <c r="U80" s="720">
        <f t="shared" si="21"/>
        <v>0</v>
      </c>
      <c r="V80" s="721">
        <f t="shared" si="22"/>
        <v>0</v>
      </c>
      <c r="W80" s="722">
        <f t="shared" si="23"/>
        <v>0</v>
      </c>
      <c r="X80" s="442"/>
      <c r="Y80" s="442"/>
      <c r="Z80" s="442"/>
      <c r="AA80" s="442"/>
      <c r="AB80" s="442"/>
      <c r="AC80" s="442"/>
      <c r="AD80" s="442"/>
      <c r="AE80" s="442"/>
      <c r="AF80" s="442"/>
      <c r="AG80" s="442"/>
      <c r="AH80" s="442"/>
      <c r="AI80" s="442"/>
      <c r="AJ80" s="442"/>
      <c r="AK80" s="442"/>
      <c r="AL80" s="442"/>
      <c r="AM80" s="442"/>
      <c r="AN80" s="442"/>
      <c r="AO80" s="442"/>
      <c r="AP80" s="442"/>
      <c r="AQ80" s="442"/>
      <c r="AR80" s="442"/>
      <c r="AS80" s="442"/>
      <c r="AT80" s="442"/>
      <c r="AU80" s="442"/>
      <c r="AV80" s="442"/>
      <c r="AW80" s="442"/>
      <c r="AX80" s="442"/>
      <c r="AY80" s="442"/>
      <c r="AZ80" s="442"/>
    </row>
    <row r="81" spans="2:52" ht="20.100000000000001" hidden="1" customHeight="1" outlineLevel="1">
      <c r="B81" s="434"/>
      <c r="C81" s="1002"/>
      <c r="D81" s="1003"/>
      <c r="E81" s="1003"/>
      <c r="F81" s="1004"/>
      <c r="G81" s="1005"/>
      <c r="H81" s="1006"/>
      <c r="I81" s="1006"/>
      <c r="J81" s="1006"/>
      <c r="K81" s="1007"/>
      <c r="L81" s="715"/>
      <c r="M81" s="715"/>
      <c r="N81" s="715"/>
      <c r="O81" s="715"/>
      <c r="P81" s="715"/>
      <c r="Q81" s="715"/>
      <c r="R81" s="715"/>
      <c r="S81" s="716"/>
      <c r="T81" s="717"/>
      <c r="U81" s="720">
        <f t="shared" si="21"/>
        <v>0</v>
      </c>
      <c r="V81" s="721">
        <f t="shared" si="22"/>
        <v>0</v>
      </c>
      <c r="W81" s="722">
        <f t="shared" si="23"/>
        <v>0</v>
      </c>
      <c r="X81" s="442"/>
      <c r="Y81" s="442"/>
      <c r="Z81" s="442"/>
      <c r="AA81" s="442"/>
      <c r="AB81" s="442"/>
      <c r="AC81" s="442"/>
      <c r="AD81" s="442"/>
      <c r="AE81" s="442"/>
      <c r="AF81" s="442"/>
      <c r="AG81" s="442"/>
      <c r="AH81" s="442"/>
      <c r="AI81" s="442"/>
      <c r="AJ81" s="442"/>
      <c r="AK81" s="442"/>
      <c r="AL81" s="442"/>
      <c r="AM81" s="442"/>
      <c r="AN81" s="442"/>
      <c r="AO81" s="442"/>
      <c r="AP81" s="442"/>
      <c r="AQ81" s="442"/>
      <c r="AR81" s="442"/>
      <c r="AS81" s="442"/>
      <c r="AT81" s="442"/>
      <c r="AU81" s="442"/>
      <c r="AV81" s="442"/>
      <c r="AW81" s="442"/>
      <c r="AX81" s="442"/>
      <c r="AY81" s="442"/>
      <c r="AZ81" s="442"/>
    </row>
    <row r="82" spans="2:52" ht="20.100000000000001" hidden="1" customHeight="1" outlineLevel="1">
      <c r="B82" s="434"/>
      <c r="C82" s="1002"/>
      <c r="D82" s="1003"/>
      <c r="E82" s="1003"/>
      <c r="F82" s="1004"/>
      <c r="G82" s="1005"/>
      <c r="H82" s="1006"/>
      <c r="I82" s="1006"/>
      <c r="J82" s="1006"/>
      <c r="K82" s="1007"/>
      <c r="L82" s="715"/>
      <c r="M82" s="715"/>
      <c r="N82" s="715"/>
      <c r="O82" s="715"/>
      <c r="P82" s="715"/>
      <c r="Q82" s="715"/>
      <c r="R82" s="715"/>
      <c r="S82" s="716"/>
      <c r="T82" s="717"/>
      <c r="U82" s="720">
        <f t="shared" si="21"/>
        <v>0</v>
      </c>
      <c r="V82" s="721">
        <f t="shared" si="22"/>
        <v>0</v>
      </c>
      <c r="W82" s="722">
        <f t="shared" si="23"/>
        <v>0</v>
      </c>
      <c r="X82" s="442"/>
      <c r="Y82" s="442"/>
      <c r="Z82" s="442"/>
      <c r="AA82" s="442"/>
      <c r="AB82" s="442"/>
      <c r="AC82" s="442"/>
      <c r="AD82" s="442"/>
      <c r="AE82" s="442"/>
      <c r="AF82" s="442"/>
      <c r="AG82" s="442"/>
      <c r="AH82" s="442"/>
      <c r="AI82" s="442"/>
      <c r="AJ82" s="442"/>
      <c r="AK82" s="442"/>
      <c r="AL82" s="442"/>
      <c r="AM82" s="442"/>
      <c r="AN82" s="442"/>
      <c r="AO82" s="442"/>
      <c r="AP82" s="442"/>
      <c r="AQ82" s="442"/>
      <c r="AR82" s="442"/>
      <c r="AS82" s="442"/>
      <c r="AT82" s="442"/>
      <c r="AU82" s="442"/>
      <c r="AV82" s="442"/>
      <c r="AW82" s="442"/>
      <c r="AX82" s="442"/>
      <c r="AY82" s="442"/>
      <c r="AZ82" s="442"/>
    </row>
    <row r="83" spans="2:52" ht="20.100000000000001" hidden="1" customHeight="1" outlineLevel="1">
      <c r="B83" s="434"/>
      <c r="C83" s="1002"/>
      <c r="D83" s="1003"/>
      <c r="E83" s="1003"/>
      <c r="F83" s="1004"/>
      <c r="G83" s="1005"/>
      <c r="H83" s="1006"/>
      <c r="I83" s="1006"/>
      <c r="J83" s="1006"/>
      <c r="K83" s="1007"/>
      <c r="L83" s="715"/>
      <c r="M83" s="715"/>
      <c r="N83" s="715"/>
      <c r="O83" s="715"/>
      <c r="P83" s="715"/>
      <c r="Q83" s="715"/>
      <c r="R83" s="715"/>
      <c r="S83" s="716"/>
      <c r="T83" s="717"/>
      <c r="U83" s="720">
        <f t="shared" si="21"/>
        <v>0</v>
      </c>
      <c r="V83" s="721">
        <f t="shared" si="22"/>
        <v>0</v>
      </c>
      <c r="W83" s="722">
        <f t="shared" si="23"/>
        <v>0</v>
      </c>
      <c r="X83" s="442"/>
      <c r="Y83" s="442"/>
      <c r="Z83" s="442"/>
      <c r="AA83" s="442"/>
      <c r="AB83" s="442"/>
      <c r="AC83" s="442"/>
      <c r="AD83" s="442"/>
      <c r="AE83" s="442"/>
      <c r="AF83" s="442"/>
      <c r="AG83" s="442"/>
      <c r="AH83" s="442"/>
      <c r="AI83" s="442"/>
      <c r="AJ83" s="442"/>
      <c r="AK83" s="442"/>
      <c r="AL83" s="442"/>
      <c r="AM83" s="442"/>
      <c r="AN83" s="442"/>
      <c r="AO83" s="442"/>
      <c r="AP83" s="442"/>
      <c r="AQ83" s="442"/>
      <c r="AR83" s="442"/>
      <c r="AS83" s="442"/>
      <c r="AT83" s="442"/>
      <c r="AU83" s="442"/>
      <c r="AV83" s="442"/>
      <c r="AW83" s="442"/>
      <c r="AX83" s="442"/>
      <c r="AY83" s="442"/>
      <c r="AZ83" s="442"/>
    </row>
    <row r="84" spans="2:52" s="19" customFormat="1" ht="9.9499999999999993" hidden="1" customHeight="1" outlineLevel="1">
      <c r="B84" s="435"/>
      <c r="C84" s="437"/>
      <c r="D84" s="437"/>
      <c r="E84" s="437"/>
      <c r="F84" s="437"/>
      <c r="G84" s="666"/>
      <c r="H84" s="666"/>
      <c r="I84" s="666"/>
      <c r="J84" s="666"/>
      <c r="K84" s="666"/>
      <c r="L84" s="438"/>
      <c r="M84" s="438"/>
      <c r="N84" s="438"/>
      <c r="O84" s="438"/>
      <c r="P84" s="438"/>
      <c r="Q84" s="438"/>
      <c r="R84" s="438"/>
      <c r="S84" s="438"/>
      <c r="T84" s="439"/>
      <c r="U84" s="439"/>
      <c r="V84" s="439"/>
      <c r="W84" s="667"/>
      <c r="X84" s="668"/>
      <c r="Y84" s="668"/>
      <c r="Z84" s="668"/>
      <c r="AA84" s="668"/>
      <c r="AB84" s="668"/>
      <c r="AC84" s="668"/>
      <c r="AD84" s="668"/>
      <c r="AE84" s="668"/>
      <c r="AF84" s="668"/>
      <c r="AG84" s="668"/>
      <c r="AH84" s="668"/>
      <c r="AI84" s="668"/>
      <c r="AJ84" s="668"/>
      <c r="AK84" s="668"/>
      <c r="AL84" s="668"/>
      <c r="AM84" s="668"/>
      <c r="AN84" s="668"/>
      <c r="AO84" s="668"/>
      <c r="AP84" s="668"/>
      <c r="AQ84" s="668"/>
      <c r="AR84" s="668"/>
      <c r="AS84" s="668"/>
      <c r="AT84" s="668"/>
      <c r="AU84" s="668"/>
      <c r="AV84" s="668"/>
      <c r="AW84" s="668"/>
      <c r="AX84" s="668"/>
      <c r="AY84" s="668"/>
      <c r="AZ84" s="668"/>
    </row>
    <row r="85" spans="2:52" ht="20.100000000000001" customHeight="1" collapsed="1">
      <c r="B85" s="714">
        <f>B73+1</f>
        <v>7</v>
      </c>
      <c r="C85" s="1013"/>
      <c r="D85" s="1014"/>
      <c r="E85" s="1014"/>
      <c r="F85" s="1015"/>
      <c r="G85" s="1016"/>
      <c r="H85" s="1017"/>
      <c r="I85" s="1017"/>
      <c r="J85" s="1017"/>
      <c r="K85" s="1018"/>
      <c r="L85" s="701">
        <f t="shared" ref="L85:R85" si="24">SUM(L86:L95)</f>
        <v>0</v>
      </c>
      <c r="M85" s="702">
        <f t="shared" si="24"/>
        <v>0</v>
      </c>
      <c r="N85" s="703">
        <f t="shared" si="24"/>
        <v>0</v>
      </c>
      <c r="O85" s="703">
        <f t="shared" si="24"/>
        <v>0</v>
      </c>
      <c r="P85" s="702">
        <f t="shared" si="24"/>
        <v>0</v>
      </c>
      <c r="Q85" s="704">
        <f t="shared" si="24"/>
        <v>0</v>
      </c>
      <c r="R85" s="701">
        <f t="shared" si="24"/>
        <v>0</v>
      </c>
      <c r="S85" s="705">
        <v>1</v>
      </c>
      <c r="T85" s="706">
        <f>(S86*T86)+(S87*T87)+(S88*T88)+(S89*T89)+(S90*T90)+(S91*T91)+(S92*T92)+(S93*T93)+(S94*T94)+(S95*T95)</f>
        <v>0</v>
      </c>
      <c r="U85" s="665">
        <f t="shared" ref="U85:U95" si="25">S85*T85*(1+MGKZ)*(1+Gewinn)*(1+Sicherheit)</f>
        <v>0</v>
      </c>
      <c r="V85" s="643">
        <f t="shared" ref="V85:V95" si="26">R85*Fertigung</f>
        <v>0</v>
      </c>
      <c r="W85" s="50">
        <f t="shared" ref="W85:W95" si="27">L85*$E$6+M85*$M$6+N85*$M$7+O85*$M$8+P85*$E$7+Q85*$M$9+U85+V85</f>
        <v>0</v>
      </c>
      <c r="X85" s="442"/>
      <c r="Y85" s="442"/>
      <c r="Z85" s="442"/>
      <c r="AA85" s="442"/>
      <c r="AB85" s="442"/>
      <c r="AC85" s="442"/>
      <c r="AD85" s="442"/>
      <c r="AE85" s="442"/>
      <c r="AF85" s="442"/>
      <c r="AG85" s="442"/>
      <c r="AH85" s="442"/>
      <c r="AI85" s="442"/>
      <c r="AJ85" s="442"/>
      <c r="AK85" s="442"/>
      <c r="AL85" s="442"/>
      <c r="AM85" s="442"/>
      <c r="AN85" s="442"/>
      <c r="AO85" s="442"/>
      <c r="AP85" s="442"/>
      <c r="AQ85" s="442"/>
      <c r="AR85" s="442"/>
      <c r="AS85" s="442"/>
      <c r="AT85" s="442"/>
      <c r="AU85" s="442"/>
      <c r="AV85" s="442"/>
      <c r="AW85" s="442"/>
      <c r="AX85" s="442"/>
      <c r="AY85" s="442"/>
      <c r="AZ85" s="442"/>
    </row>
    <row r="86" spans="2:52" ht="20.100000000000001" hidden="1" customHeight="1" outlineLevel="1">
      <c r="B86" s="433"/>
      <c r="C86" s="1002"/>
      <c r="D86" s="1003"/>
      <c r="E86" s="1003"/>
      <c r="F86" s="1004"/>
      <c r="G86" s="1005"/>
      <c r="H86" s="1006"/>
      <c r="I86" s="1006"/>
      <c r="J86" s="1006"/>
      <c r="K86" s="1007"/>
      <c r="L86" s="715"/>
      <c r="M86" s="715"/>
      <c r="N86" s="715"/>
      <c r="O86" s="715"/>
      <c r="P86" s="715"/>
      <c r="Q86" s="715"/>
      <c r="R86" s="715"/>
      <c r="S86" s="716"/>
      <c r="T86" s="717"/>
      <c r="U86" s="720">
        <f t="shared" si="25"/>
        <v>0</v>
      </c>
      <c r="V86" s="721">
        <f t="shared" si="26"/>
        <v>0</v>
      </c>
      <c r="W86" s="722">
        <f t="shared" si="27"/>
        <v>0</v>
      </c>
      <c r="X86" s="442"/>
      <c r="Y86" s="442"/>
      <c r="Z86" s="442"/>
      <c r="AA86" s="442"/>
      <c r="AB86" s="442"/>
      <c r="AC86" s="442"/>
      <c r="AD86" s="442"/>
      <c r="AE86" s="442"/>
      <c r="AF86" s="442"/>
      <c r="AG86" s="442"/>
      <c r="AH86" s="442"/>
      <c r="AI86" s="442"/>
      <c r="AJ86" s="442"/>
      <c r="AK86" s="442"/>
      <c r="AL86" s="442"/>
      <c r="AM86" s="442"/>
      <c r="AN86" s="442"/>
      <c r="AO86" s="442"/>
      <c r="AP86" s="442"/>
      <c r="AQ86" s="442"/>
      <c r="AR86" s="442"/>
      <c r="AS86" s="442"/>
      <c r="AT86" s="442"/>
      <c r="AU86" s="442"/>
      <c r="AV86" s="442"/>
      <c r="AW86" s="442"/>
      <c r="AX86" s="442"/>
      <c r="AY86" s="442"/>
      <c r="AZ86" s="442"/>
    </row>
    <row r="87" spans="2:52" ht="20.100000000000001" hidden="1" customHeight="1" outlineLevel="1">
      <c r="B87" s="434"/>
      <c r="C87" s="1002"/>
      <c r="D87" s="1003"/>
      <c r="E87" s="1003"/>
      <c r="F87" s="1004"/>
      <c r="G87" s="1005"/>
      <c r="H87" s="1006"/>
      <c r="I87" s="1006"/>
      <c r="J87" s="1006"/>
      <c r="K87" s="1007"/>
      <c r="L87" s="715"/>
      <c r="M87" s="715"/>
      <c r="N87" s="715"/>
      <c r="O87" s="715"/>
      <c r="P87" s="715"/>
      <c r="Q87" s="715"/>
      <c r="R87" s="715"/>
      <c r="S87" s="716"/>
      <c r="T87" s="717"/>
      <c r="U87" s="720">
        <f t="shared" si="25"/>
        <v>0</v>
      </c>
      <c r="V87" s="721">
        <f t="shared" si="26"/>
        <v>0</v>
      </c>
      <c r="W87" s="722">
        <f t="shared" si="27"/>
        <v>0</v>
      </c>
      <c r="X87" s="442"/>
      <c r="Y87" s="442"/>
      <c r="Z87" s="442"/>
      <c r="AA87" s="442"/>
      <c r="AB87" s="442"/>
      <c r="AC87" s="442"/>
      <c r="AD87" s="442"/>
      <c r="AE87" s="442"/>
      <c r="AF87" s="442"/>
      <c r="AG87" s="442"/>
      <c r="AH87" s="442"/>
      <c r="AI87" s="442"/>
      <c r="AJ87" s="442"/>
      <c r="AK87" s="442"/>
      <c r="AL87" s="442"/>
      <c r="AM87" s="442"/>
      <c r="AN87" s="442"/>
      <c r="AO87" s="442"/>
      <c r="AP87" s="442"/>
      <c r="AQ87" s="442"/>
      <c r="AR87" s="442"/>
      <c r="AS87" s="442"/>
      <c r="AT87" s="442"/>
      <c r="AU87" s="442"/>
      <c r="AV87" s="442"/>
      <c r="AW87" s="442"/>
      <c r="AX87" s="442"/>
      <c r="AY87" s="442"/>
      <c r="AZ87" s="442"/>
    </row>
    <row r="88" spans="2:52" ht="20.100000000000001" hidden="1" customHeight="1" outlineLevel="1">
      <c r="B88" s="434"/>
      <c r="C88" s="1002"/>
      <c r="D88" s="1003"/>
      <c r="E88" s="1003"/>
      <c r="F88" s="1004"/>
      <c r="G88" s="1005"/>
      <c r="H88" s="1006"/>
      <c r="I88" s="1006"/>
      <c r="J88" s="1006"/>
      <c r="K88" s="1007"/>
      <c r="L88" s="715"/>
      <c r="M88" s="715"/>
      <c r="N88" s="715"/>
      <c r="O88" s="715"/>
      <c r="P88" s="715"/>
      <c r="Q88" s="715"/>
      <c r="R88" s="715"/>
      <c r="S88" s="716"/>
      <c r="T88" s="717"/>
      <c r="U88" s="720">
        <f t="shared" si="25"/>
        <v>0</v>
      </c>
      <c r="V88" s="721">
        <f t="shared" si="26"/>
        <v>0</v>
      </c>
      <c r="W88" s="722">
        <f t="shared" si="27"/>
        <v>0</v>
      </c>
      <c r="X88" s="442"/>
      <c r="Y88" s="442"/>
      <c r="Z88" s="442"/>
      <c r="AA88" s="442"/>
      <c r="AB88" s="442"/>
      <c r="AC88" s="442"/>
      <c r="AD88" s="442"/>
      <c r="AE88" s="442"/>
      <c r="AF88" s="442"/>
      <c r="AG88" s="442"/>
      <c r="AH88" s="442"/>
      <c r="AI88" s="442"/>
      <c r="AJ88" s="442"/>
      <c r="AK88" s="442"/>
      <c r="AL88" s="442"/>
      <c r="AM88" s="442"/>
      <c r="AN88" s="442"/>
      <c r="AO88" s="442"/>
      <c r="AP88" s="442"/>
      <c r="AQ88" s="442"/>
      <c r="AR88" s="442"/>
      <c r="AS88" s="442"/>
      <c r="AT88" s="442"/>
      <c r="AU88" s="442"/>
      <c r="AV88" s="442"/>
      <c r="AW88" s="442"/>
      <c r="AX88" s="442"/>
      <c r="AY88" s="442"/>
      <c r="AZ88" s="442"/>
    </row>
    <row r="89" spans="2:52" ht="20.100000000000001" hidden="1" customHeight="1" outlineLevel="1">
      <c r="B89" s="434"/>
      <c r="C89" s="1002"/>
      <c r="D89" s="1003"/>
      <c r="E89" s="1003"/>
      <c r="F89" s="1004"/>
      <c r="G89" s="1005"/>
      <c r="H89" s="1006"/>
      <c r="I89" s="1006"/>
      <c r="J89" s="1006"/>
      <c r="K89" s="1007"/>
      <c r="L89" s="715"/>
      <c r="M89" s="715"/>
      <c r="N89" s="715"/>
      <c r="O89" s="715"/>
      <c r="P89" s="715"/>
      <c r="Q89" s="715"/>
      <c r="R89" s="715"/>
      <c r="S89" s="716"/>
      <c r="T89" s="717"/>
      <c r="U89" s="720">
        <f t="shared" si="25"/>
        <v>0</v>
      </c>
      <c r="V89" s="721">
        <f t="shared" si="26"/>
        <v>0</v>
      </c>
      <c r="W89" s="722">
        <f t="shared" si="27"/>
        <v>0</v>
      </c>
      <c r="X89" s="442"/>
      <c r="Y89" s="442"/>
      <c r="Z89" s="442"/>
      <c r="AA89" s="442"/>
      <c r="AB89" s="442"/>
      <c r="AC89" s="442"/>
      <c r="AD89" s="442"/>
      <c r="AE89" s="442"/>
      <c r="AF89" s="442"/>
      <c r="AG89" s="442"/>
      <c r="AH89" s="442"/>
      <c r="AI89" s="442"/>
      <c r="AJ89" s="442"/>
      <c r="AK89" s="442"/>
      <c r="AL89" s="442"/>
      <c r="AM89" s="442"/>
      <c r="AN89" s="442"/>
      <c r="AO89" s="442"/>
      <c r="AP89" s="442"/>
      <c r="AQ89" s="442"/>
      <c r="AR89" s="442"/>
      <c r="AS89" s="442"/>
      <c r="AT89" s="442"/>
      <c r="AU89" s="442"/>
      <c r="AV89" s="442"/>
      <c r="AW89" s="442"/>
      <c r="AX89" s="442"/>
      <c r="AY89" s="442"/>
      <c r="AZ89" s="442"/>
    </row>
    <row r="90" spans="2:52" ht="20.100000000000001" hidden="1" customHeight="1" outlineLevel="1">
      <c r="B90" s="434"/>
      <c r="C90" s="1002"/>
      <c r="D90" s="1003"/>
      <c r="E90" s="1003"/>
      <c r="F90" s="1004"/>
      <c r="G90" s="1005"/>
      <c r="H90" s="1006"/>
      <c r="I90" s="1006"/>
      <c r="J90" s="1006"/>
      <c r="K90" s="1007"/>
      <c r="L90" s="715"/>
      <c r="M90" s="715"/>
      <c r="N90" s="715"/>
      <c r="O90" s="715"/>
      <c r="P90" s="715"/>
      <c r="Q90" s="715"/>
      <c r="R90" s="715"/>
      <c r="S90" s="716"/>
      <c r="T90" s="717"/>
      <c r="U90" s="720">
        <f t="shared" si="25"/>
        <v>0</v>
      </c>
      <c r="V90" s="721">
        <f t="shared" si="26"/>
        <v>0</v>
      </c>
      <c r="W90" s="722">
        <f t="shared" si="27"/>
        <v>0</v>
      </c>
      <c r="X90" s="442"/>
      <c r="Y90" s="442"/>
      <c r="Z90" s="442"/>
      <c r="AA90" s="442"/>
      <c r="AB90" s="442"/>
      <c r="AC90" s="442"/>
      <c r="AD90" s="442"/>
      <c r="AE90" s="442"/>
      <c r="AF90" s="442"/>
      <c r="AG90" s="442"/>
      <c r="AH90" s="442"/>
      <c r="AI90" s="442"/>
      <c r="AJ90" s="442"/>
      <c r="AK90" s="442"/>
      <c r="AL90" s="442"/>
      <c r="AM90" s="442"/>
      <c r="AN90" s="442"/>
      <c r="AO90" s="442"/>
      <c r="AP90" s="442"/>
      <c r="AQ90" s="442"/>
      <c r="AR90" s="442"/>
      <c r="AS90" s="442"/>
      <c r="AT90" s="442"/>
      <c r="AU90" s="442"/>
      <c r="AV90" s="442"/>
      <c r="AW90" s="442"/>
      <c r="AX90" s="442"/>
      <c r="AY90" s="442"/>
      <c r="AZ90" s="442"/>
    </row>
    <row r="91" spans="2:52" ht="20.100000000000001" hidden="1" customHeight="1" outlineLevel="1">
      <c r="B91" s="434"/>
      <c r="C91" s="1002"/>
      <c r="D91" s="1003"/>
      <c r="E91" s="1003"/>
      <c r="F91" s="1004"/>
      <c r="G91" s="1005"/>
      <c r="H91" s="1006"/>
      <c r="I91" s="1006"/>
      <c r="J91" s="1006"/>
      <c r="K91" s="1007"/>
      <c r="L91" s="715"/>
      <c r="M91" s="715"/>
      <c r="N91" s="715"/>
      <c r="O91" s="715"/>
      <c r="P91" s="715"/>
      <c r="Q91" s="715"/>
      <c r="R91" s="715"/>
      <c r="S91" s="716"/>
      <c r="T91" s="717"/>
      <c r="U91" s="720">
        <f t="shared" si="25"/>
        <v>0</v>
      </c>
      <c r="V91" s="721">
        <f t="shared" si="26"/>
        <v>0</v>
      </c>
      <c r="W91" s="722">
        <f t="shared" si="27"/>
        <v>0</v>
      </c>
      <c r="X91" s="442"/>
      <c r="Y91" s="442"/>
      <c r="Z91" s="442"/>
      <c r="AA91" s="442"/>
      <c r="AB91" s="442"/>
      <c r="AC91" s="442"/>
      <c r="AD91" s="442"/>
      <c r="AE91" s="442"/>
      <c r="AF91" s="442"/>
      <c r="AG91" s="442"/>
      <c r="AH91" s="442"/>
      <c r="AI91" s="442"/>
      <c r="AJ91" s="442"/>
      <c r="AK91" s="442"/>
      <c r="AL91" s="442"/>
      <c r="AM91" s="442"/>
      <c r="AN91" s="442"/>
      <c r="AO91" s="442"/>
      <c r="AP91" s="442"/>
      <c r="AQ91" s="442"/>
      <c r="AR91" s="442"/>
      <c r="AS91" s="442"/>
      <c r="AT91" s="442"/>
      <c r="AU91" s="442"/>
      <c r="AV91" s="442"/>
      <c r="AW91" s="442"/>
      <c r="AX91" s="442"/>
      <c r="AY91" s="442"/>
      <c r="AZ91" s="442"/>
    </row>
    <row r="92" spans="2:52" ht="20.100000000000001" hidden="1" customHeight="1" outlineLevel="1">
      <c r="B92" s="434"/>
      <c r="C92" s="1002"/>
      <c r="D92" s="1003"/>
      <c r="E92" s="1003"/>
      <c r="F92" s="1004"/>
      <c r="G92" s="1005"/>
      <c r="H92" s="1006"/>
      <c r="I92" s="1006"/>
      <c r="J92" s="1006"/>
      <c r="K92" s="1007"/>
      <c r="L92" s="715"/>
      <c r="M92" s="715"/>
      <c r="N92" s="715"/>
      <c r="O92" s="715"/>
      <c r="P92" s="715"/>
      <c r="Q92" s="715"/>
      <c r="R92" s="715"/>
      <c r="S92" s="716"/>
      <c r="T92" s="717"/>
      <c r="U92" s="720">
        <f t="shared" si="25"/>
        <v>0</v>
      </c>
      <c r="V92" s="721">
        <f t="shared" si="26"/>
        <v>0</v>
      </c>
      <c r="W92" s="722">
        <f t="shared" si="27"/>
        <v>0</v>
      </c>
      <c r="X92" s="442"/>
      <c r="Y92" s="442"/>
      <c r="Z92" s="442"/>
      <c r="AA92" s="442"/>
      <c r="AB92" s="442"/>
      <c r="AC92" s="442"/>
      <c r="AD92" s="442"/>
      <c r="AE92" s="442"/>
      <c r="AF92" s="442"/>
      <c r="AG92" s="442"/>
      <c r="AH92" s="442"/>
      <c r="AI92" s="442"/>
      <c r="AJ92" s="442"/>
      <c r="AK92" s="442"/>
      <c r="AL92" s="442"/>
      <c r="AM92" s="442"/>
      <c r="AN92" s="442"/>
      <c r="AO92" s="442"/>
      <c r="AP92" s="442"/>
      <c r="AQ92" s="442"/>
      <c r="AR92" s="442"/>
      <c r="AS92" s="442"/>
      <c r="AT92" s="442"/>
      <c r="AU92" s="442"/>
      <c r="AV92" s="442"/>
      <c r="AW92" s="442"/>
      <c r="AX92" s="442"/>
      <c r="AY92" s="442"/>
      <c r="AZ92" s="442"/>
    </row>
    <row r="93" spans="2:52" ht="20.100000000000001" hidden="1" customHeight="1" outlineLevel="1">
      <c r="B93" s="434"/>
      <c r="C93" s="1002"/>
      <c r="D93" s="1003"/>
      <c r="E93" s="1003"/>
      <c r="F93" s="1004"/>
      <c r="G93" s="1005"/>
      <c r="H93" s="1006"/>
      <c r="I93" s="1006"/>
      <c r="J93" s="1006"/>
      <c r="K93" s="1007"/>
      <c r="L93" s="715"/>
      <c r="M93" s="715"/>
      <c r="N93" s="715"/>
      <c r="O93" s="715"/>
      <c r="P93" s="715"/>
      <c r="Q93" s="715"/>
      <c r="R93" s="715"/>
      <c r="S93" s="716"/>
      <c r="T93" s="717"/>
      <c r="U93" s="720">
        <f t="shared" si="25"/>
        <v>0</v>
      </c>
      <c r="V93" s="721">
        <f t="shared" si="26"/>
        <v>0</v>
      </c>
      <c r="W93" s="722">
        <f t="shared" si="27"/>
        <v>0</v>
      </c>
      <c r="X93" s="442"/>
      <c r="Y93" s="442"/>
      <c r="Z93" s="442"/>
      <c r="AA93" s="442"/>
      <c r="AB93" s="442"/>
      <c r="AC93" s="442"/>
      <c r="AD93" s="442"/>
      <c r="AE93" s="442"/>
      <c r="AF93" s="442"/>
      <c r="AG93" s="442"/>
      <c r="AH93" s="442"/>
      <c r="AI93" s="442"/>
      <c r="AJ93" s="442"/>
      <c r="AK93" s="442"/>
      <c r="AL93" s="442"/>
      <c r="AM93" s="442"/>
      <c r="AN93" s="442"/>
      <c r="AO93" s="442"/>
      <c r="AP93" s="442"/>
      <c r="AQ93" s="442"/>
      <c r="AR93" s="442"/>
      <c r="AS93" s="442"/>
      <c r="AT93" s="442"/>
      <c r="AU93" s="442"/>
      <c r="AV93" s="442"/>
      <c r="AW93" s="442"/>
      <c r="AX93" s="442"/>
      <c r="AY93" s="442"/>
      <c r="AZ93" s="442"/>
    </row>
    <row r="94" spans="2:52" ht="20.100000000000001" hidden="1" customHeight="1" outlineLevel="1">
      <c r="B94" s="434"/>
      <c r="C94" s="1002"/>
      <c r="D94" s="1003"/>
      <c r="E94" s="1003"/>
      <c r="F94" s="1004"/>
      <c r="G94" s="1005"/>
      <c r="H94" s="1006"/>
      <c r="I94" s="1006"/>
      <c r="J94" s="1006"/>
      <c r="K94" s="1007"/>
      <c r="L94" s="715"/>
      <c r="M94" s="715"/>
      <c r="N94" s="715"/>
      <c r="O94" s="715"/>
      <c r="P94" s="715"/>
      <c r="Q94" s="715"/>
      <c r="R94" s="715"/>
      <c r="S94" s="716"/>
      <c r="T94" s="717"/>
      <c r="U94" s="720">
        <f t="shared" si="25"/>
        <v>0</v>
      </c>
      <c r="V94" s="721">
        <f t="shared" si="26"/>
        <v>0</v>
      </c>
      <c r="W94" s="722">
        <f t="shared" si="27"/>
        <v>0</v>
      </c>
      <c r="X94" s="442"/>
      <c r="Y94" s="442"/>
      <c r="Z94" s="442"/>
      <c r="AA94" s="442"/>
      <c r="AB94" s="442"/>
      <c r="AC94" s="442"/>
      <c r="AD94" s="442"/>
      <c r="AE94" s="442"/>
      <c r="AF94" s="442"/>
      <c r="AG94" s="442"/>
      <c r="AH94" s="442"/>
      <c r="AI94" s="442"/>
      <c r="AJ94" s="442"/>
      <c r="AK94" s="442"/>
      <c r="AL94" s="442"/>
      <c r="AM94" s="442"/>
      <c r="AN94" s="442"/>
      <c r="AO94" s="442"/>
      <c r="AP94" s="442"/>
      <c r="AQ94" s="442"/>
      <c r="AR94" s="442"/>
      <c r="AS94" s="442"/>
      <c r="AT94" s="442"/>
      <c r="AU94" s="442"/>
      <c r="AV94" s="442"/>
      <c r="AW94" s="442"/>
      <c r="AX94" s="442"/>
      <c r="AY94" s="442"/>
      <c r="AZ94" s="442"/>
    </row>
    <row r="95" spans="2:52" ht="20.100000000000001" hidden="1" customHeight="1" outlineLevel="1">
      <c r="B95" s="434"/>
      <c r="C95" s="1002"/>
      <c r="D95" s="1003"/>
      <c r="E95" s="1003"/>
      <c r="F95" s="1004"/>
      <c r="G95" s="1005"/>
      <c r="H95" s="1006"/>
      <c r="I95" s="1006"/>
      <c r="J95" s="1006"/>
      <c r="K95" s="1007"/>
      <c r="L95" s="715"/>
      <c r="M95" s="715"/>
      <c r="N95" s="715"/>
      <c r="O95" s="715"/>
      <c r="P95" s="715"/>
      <c r="Q95" s="715"/>
      <c r="R95" s="715"/>
      <c r="S95" s="716"/>
      <c r="T95" s="717"/>
      <c r="U95" s="720">
        <f t="shared" si="25"/>
        <v>0</v>
      </c>
      <c r="V95" s="721">
        <f t="shared" si="26"/>
        <v>0</v>
      </c>
      <c r="W95" s="722">
        <f t="shared" si="27"/>
        <v>0</v>
      </c>
      <c r="X95" s="442"/>
      <c r="Y95" s="442"/>
      <c r="Z95" s="442"/>
      <c r="AA95" s="442"/>
      <c r="AB95" s="442"/>
      <c r="AC95" s="442"/>
      <c r="AD95" s="442"/>
      <c r="AE95" s="442"/>
      <c r="AF95" s="442"/>
      <c r="AG95" s="442"/>
      <c r="AH95" s="442"/>
      <c r="AI95" s="442"/>
      <c r="AJ95" s="442"/>
      <c r="AK95" s="442"/>
      <c r="AL95" s="442"/>
      <c r="AM95" s="442"/>
      <c r="AN95" s="442"/>
      <c r="AO95" s="442"/>
      <c r="AP95" s="442"/>
      <c r="AQ95" s="442"/>
      <c r="AR95" s="442"/>
      <c r="AS95" s="442"/>
      <c r="AT95" s="442"/>
      <c r="AU95" s="442"/>
      <c r="AV95" s="442"/>
      <c r="AW95" s="442"/>
      <c r="AX95" s="442"/>
      <c r="AY95" s="442"/>
      <c r="AZ95" s="442"/>
    </row>
    <row r="96" spans="2:52" s="19" customFormat="1" ht="9.9499999999999993" hidden="1" customHeight="1" outlineLevel="1">
      <c r="B96" s="435"/>
      <c r="C96" s="437"/>
      <c r="D96" s="437"/>
      <c r="E96" s="437"/>
      <c r="F96" s="437"/>
      <c r="G96" s="666"/>
      <c r="H96" s="666"/>
      <c r="I96" s="666"/>
      <c r="J96" s="666"/>
      <c r="K96" s="666"/>
      <c r="L96" s="438"/>
      <c r="M96" s="438"/>
      <c r="N96" s="438"/>
      <c r="O96" s="438"/>
      <c r="P96" s="438"/>
      <c r="Q96" s="438"/>
      <c r="R96" s="438"/>
      <c r="S96" s="438"/>
      <c r="T96" s="439"/>
      <c r="U96" s="439"/>
      <c r="V96" s="439"/>
      <c r="W96" s="667"/>
      <c r="X96" s="668"/>
      <c r="Y96" s="668"/>
      <c r="Z96" s="668"/>
      <c r="AA96" s="668"/>
      <c r="AB96" s="668"/>
      <c r="AC96" s="668"/>
      <c r="AD96" s="668"/>
      <c r="AE96" s="668"/>
      <c r="AF96" s="668"/>
      <c r="AG96" s="668"/>
      <c r="AH96" s="668"/>
      <c r="AI96" s="668"/>
      <c r="AJ96" s="668"/>
      <c r="AK96" s="668"/>
      <c r="AL96" s="668"/>
      <c r="AM96" s="668"/>
      <c r="AN96" s="668"/>
      <c r="AO96" s="668"/>
      <c r="AP96" s="668"/>
      <c r="AQ96" s="668"/>
      <c r="AR96" s="668"/>
      <c r="AS96" s="668"/>
      <c r="AT96" s="668"/>
      <c r="AU96" s="668"/>
      <c r="AV96" s="668"/>
      <c r="AW96" s="668"/>
      <c r="AX96" s="668"/>
      <c r="AY96" s="668"/>
      <c r="AZ96" s="668"/>
    </row>
    <row r="97" spans="2:52" ht="20.100000000000001" customHeight="1" collapsed="1">
      <c r="B97" s="714">
        <f>B85+1</f>
        <v>8</v>
      </c>
      <c r="C97" s="1013"/>
      <c r="D97" s="1014"/>
      <c r="E97" s="1014"/>
      <c r="F97" s="1015"/>
      <c r="G97" s="1016"/>
      <c r="H97" s="1017"/>
      <c r="I97" s="1017"/>
      <c r="J97" s="1017"/>
      <c r="K97" s="1018"/>
      <c r="L97" s="701">
        <f t="shared" ref="L97:R97" si="28">SUM(L98:L107)</f>
        <v>0</v>
      </c>
      <c r="M97" s="702">
        <f t="shared" si="28"/>
        <v>0</v>
      </c>
      <c r="N97" s="703">
        <f t="shared" si="28"/>
        <v>0</v>
      </c>
      <c r="O97" s="703">
        <f t="shared" si="28"/>
        <v>0</v>
      </c>
      <c r="P97" s="702">
        <f t="shared" si="28"/>
        <v>0</v>
      </c>
      <c r="Q97" s="704">
        <f t="shared" si="28"/>
        <v>0</v>
      </c>
      <c r="R97" s="701">
        <f t="shared" si="28"/>
        <v>0</v>
      </c>
      <c r="S97" s="705">
        <v>1</v>
      </c>
      <c r="T97" s="706">
        <f>(S98*T98)+(S99*T99)+(S100*T100)+(S101*T101)+(S102*T102)+(S103*T103)+(S104*T104)+(S105*T105)+(S106*T106)+(S107*T107)</f>
        <v>0</v>
      </c>
      <c r="U97" s="665">
        <f t="shared" ref="U97:U107" si="29">S97*T97*(1+MGKZ)*(1+Gewinn)*(1+Sicherheit)</f>
        <v>0</v>
      </c>
      <c r="V97" s="643">
        <f t="shared" ref="V97:V107" si="30">R97*Fertigung</f>
        <v>0</v>
      </c>
      <c r="W97" s="50">
        <f t="shared" ref="W97:W107" si="31">L97*$E$6+M97*$M$6+N97*$M$7+O97*$M$8+P97*$E$7+Q97*$M$9+U97+V97</f>
        <v>0</v>
      </c>
      <c r="X97" s="442"/>
      <c r="Y97" s="442"/>
      <c r="Z97" s="442"/>
      <c r="AA97" s="442"/>
      <c r="AB97" s="442"/>
      <c r="AC97" s="442"/>
      <c r="AD97" s="442"/>
      <c r="AE97" s="442"/>
      <c r="AF97" s="442"/>
      <c r="AG97" s="442"/>
      <c r="AH97" s="442"/>
      <c r="AI97" s="442"/>
      <c r="AJ97" s="442"/>
      <c r="AK97" s="442"/>
      <c r="AL97" s="442"/>
      <c r="AM97" s="442"/>
      <c r="AN97" s="442"/>
      <c r="AO97" s="442"/>
      <c r="AP97" s="442"/>
      <c r="AQ97" s="442"/>
      <c r="AR97" s="442"/>
      <c r="AS97" s="442"/>
      <c r="AT97" s="442"/>
      <c r="AU97" s="442"/>
      <c r="AV97" s="442"/>
      <c r="AW97" s="442"/>
      <c r="AX97" s="442"/>
      <c r="AY97" s="442"/>
      <c r="AZ97" s="442"/>
    </row>
    <row r="98" spans="2:52" ht="20.100000000000001" hidden="1" customHeight="1" outlineLevel="1">
      <c r="B98" s="433"/>
      <c r="C98" s="1002"/>
      <c r="D98" s="1003"/>
      <c r="E98" s="1003"/>
      <c r="F98" s="1004"/>
      <c r="G98" s="1005"/>
      <c r="H98" s="1006"/>
      <c r="I98" s="1006"/>
      <c r="J98" s="1006"/>
      <c r="K98" s="1007"/>
      <c r="L98" s="715"/>
      <c r="M98" s="715"/>
      <c r="N98" s="715"/>
      <c r="O98" s="715"/>
      <c r="P98" s="715"/>
      <c r="Q98" s="715"/>
      <c r="R98" s="715"/>
      <c r="S98" s="716"/>
      <c r="T98" s="717"/>
      <c r="U98" s="720">
        <f t="shared" si="29"/>
        <v>0</v>
      </c>
      <c r="V98" s="721">
        <f t="shared" si="30"/>
        <v>0</v>
      </c>
      <c r="W98" s="722">
        <f t="shared" si="31"/>
        <v>0</v>
      </c>
      <c r="X98" s="442"/>
      <c r="Y98" s="442"/>
      <c r="Z98" s="442"/>
      <c r="AA98" s="442"/>
      <c r="AB98" s="442"/>
      <c r="AC98" s="442"/>
      <c r="AD98" s="442"/>
      <c r="AE98" s="442"/>
      <c r="AF98" s="442"/>
      <c r="AG98" s="442"/>
      <c r="AH98" s="442"/>
      <c r="AI98" s="442"/>
      <c r="AJ98" s="442"/>
      <c r="AK98" s="442"/>
      <c r="AL98" s="442"/>
      <c r="AM98" s="442"/>
      <c r="AN98" s="442"/>
      <c r="AO98" s="442"/>
      <c r="AP98" s="442"/>
      <c r="AQ98" s="442"/>
      <c r="AR98" s="442"/>
      <c r="AS98" s="442"/>
      <c r="AT98" s="442"/>
      <c r="AU98" s="442"/>
      <c r="AV98" s="442"/>
      <c r="AW98" s="442"/>
      <c r="AX98" s="442"/>
      <c r="AY98" s="442"/>
      <c r="AZ98" s="442"/>
    </row>
    <row r="99" spans="2:52" ht="20.100000000000001" hidden="1" customHeight="1" outlineLevel="1">
      <c r="B99" s="434"/>
      <c r="C99" s="1002"/>
      <c r="D99" s="1003"/>
      <c r="E99" s="1003"/>
      <c r="F99" s="1004"/>
      <c r="G99" s="1005"/>
      <c r="H99" s="1006"/>
      <c r="I99" s="1006"/>
      <c r="J99" s="1006"/>
      <c r="K99" s="1007"/>
      <c r="L99" s="715"/>
      <c r="M99" s="715"/>
      <c r="N99" s="715"/>
      <c r="O99" s="715"/>
      <c r="P99" s="715"/>
      <c r="Q99" s="715"/>
      <c r="R99" s="715"/>
      <c r="S99" s="716"/>
      <c r="T99" s="717"/>
      <c r="U99" s="720">
        <f t="shared" si="29"/>
        <v>0</v>
      </c>
      <c r="V99" s="721">
        <f t="shared" si="30"/>
        <v>0</v>
      </c>
      <c r="W99" s="722">
        <f t="shared" si="31"/>
        <v>0</v>
      </c>
      <c r="X99" s="442"/>
      <c r="Y99" s="442"/>
      <c r="Z99" s="442"/>
      <c r="AA99" s="442"/>
      <c r="AB99" s="442"/>
      <c r="AC99" s="442"/>
      <c r="AD99" s="442"/>
      <c r="AE99" s="442"/>
      <c r="AF99" s="442"/>
      <c r="AG99" s="442"/>
      <c r="AH99" s="442"/>
      <c r="AI99" s="442"/>
      <c r="AJ99" s="442"/>
      <c r="AK99" s="442"/>
      <c r="AL99" s="442"/>
      <c r="AM99" s="442"/>
      <c r="AN99" s="442"/>
      <c r="AO99" s="442"/>
      <c r="AP99" s="442"/>
      <c r="AQ99" s="442"/>
      <c r="AR99" s="442"/>
      <c r="AS99" s="442"/>
      <c r="AT99" s="442"/>
      <c r="AU99" s="442"/>
      <c r="AV99" s="442"/>
      <c r="AW99" s="442"/>
      <c r="AX99" s="442"/>
      <c r="AY99" s="442"/>
      <c r="AZ99" s="442"/>
    </row>
    <row r="100" spans="2:52" ht="20.100000000000001" hidden="1" customHeight="1" outlineLevel="1">
      <c r="B100" s="434"/>
      <c r="C100" s="1002"/>
      <c r="D100" s="1003"/>
      <c r="E100" s="1003"/>
      <c r="F100" s="1004"/>
      <c r="G100" s="1005"/>
      <c r="H100" s="1006"/>
      <c r="I100" s="1006"/>
      <c r="J100" s="1006"/>
      <c r="K100" s="1007"/>
      <c r="L100" s="715"/>
      <c r="M100" s="715"/>
      <c r="N100" s="715"/>
      <c r="O100" s="715"/>
      <c r="P100" s="715"/>
      <c r="Q100" s="715"/>
      <c r="R100" s="715"/>
      <c r="S100" s="716"/>
      <c r="T100" s="717"/>
      <c r="U100" s="720">
        <f t="shared" si="29"/>
        <v>0</v>
      </c>
      <c r="V100" s="721">
        <f t="shared" si="30"/>
        <v>0</v>
      </c>
      <c r="W100" s="722">
        <f t="shared" si="31"/>
        <v>0</v>
      </c>
      <c r="X100" s="442"/>
      <c r="Y100" s="442"/>
      <c r="Z100" s="442"/>
      <c r="AA100" s="442"/>
      <c r="AB100" s="442"/>
      <c r="AC100" s="442"/>
      <c r="AD100" s="442"/>
      <c r="AE100" s="442"/>
      <c r="AF100" s="442"/>
      <c r="AG100" s="442"/>
      <c r="AH100" s="442"/>
      <c r="AI100" s="442"/>
      <c r="AJ100" s="442"/>
      <c r="AK100" s="442"/>
      <c r="AL100" s="442"/>
      <c r="AM100" s="442"/>
      <c r="AN100" s="442"/>
      <c r="AO100" s="442"/>
      <c r="AP100" s="442"/>
      <c r="AQ100" s="442"/>
      <c r="AR100" s="442"/>
      <c r="AS100" s="442"/>
      <c r="AT100" s="442"/>
      <c r="AU100" s="442"/>
      <c r="AV100" s="442"/>
      <c r="AW100" s="442"/>
      <c r="AX100" s="442"/>
      <c r="AY100" s="442"/>
      <c r="AZ100" s="442"/>
    </row>
    <row r="101" spans="2:52" ht="20.100000000000001" hidden="1" customHeight="1" outlineLevel="1">
      <c r="B101" s="434"/>
      <c r="C101" s="1002"/>
      <c r="D101" s="1003"/>
      <c r="E101" s="1003"/>
      <c r="F101" s="1004"/>
      <c r="G101" s="1005"/>
      <c r="H101" s="1006"/>
      <c r="I101" s="1006"/>
      <c r="J101" s="1006"/>
      <c r="K101" s="1007"/>
      <c r="L101" s="715"/>
      <c r="M101" s="715"/>
      <c r="N101" s="715"/>
      <c r="O101" s="715"/>
      <c r="P101" s="715"/>
      <c r="Q101" s="715"/>
      <c r="R101" s="715"/>
      <c r="S101" s="716"/>
      <c r="T101" s="717"/>
      <c r="U101" s="720">
        <f t="shared" si="29"/>
        <v>0</v>
      </c>
      <c r="V101" s="721">
        <f t="shared" si="30"/>
        <v>0</v>
      </c>
      <c r="W101" s="722">
        <f t="shared" si="31"/>
        <v>0</v>
      </c>
      <c r="X101" s="442"/>
      <c r="Y101" s="442"/>
      <c r="Z101" s="442"/>
      <c r="AA101" s="442"/>
      <c r="AB101" s="442"/>
      <c r="AC101" s="442"/>
      <c r="AD101" s="442"/>
      <c r="AE101" s="442"/>
      <c r="AF101" s="442"/>
      <c r="AG101" s="442"/>
      <c r="AH101" s="442"/>
      <c r="AI101" s="442"/>
      <c r="AJ101" s="442"/>
      <c r="AK101" s="442"/>
      <c r="AL101" s="442"/>
      <c r="AM101" s="442"/>
      <c r="AN101" s="442"/>
      <c r="AO101" s="442"/>
      <c r="AP101" s="442"/>
      <c r="AQ101" s="442"/>
      <c r="AR101" s="442"/>
      <c r="AS101" s="442"/>
      <c r="AT101" s="442"/>
      <c r="AU101" s="442"/>
      <c r="AV101" s="442"/>
      <c r="AW101" s="442"/>
      <c r="AX101" s="442"/>
      <c r="AY101" s="442"/>
      <c r="AZ101" s="442"/>
    </row>
    <row r="102" spans="2:52" ht="20.100000000000001" hidden="1" customHeight="1" outlineLevel="1">
      <c r="B102" s="434"/>
      <c r="C102" s="1002"/>
      <c r="D102" s="1003"/>
      <c r="E102" s="1003"/>
      <c r="F102" s="1004"/>
      <c r="G102" s="1005"/>
      <c r="H102" s="1006"/>
      <c r="I102" s="1006"/>
      <c r="J102" s="1006"/>
      <c r="K102" s="1007"/>
      <c r="L102" s="715"/>
      <c r="M102" s="715"/>
      <c r="N102" s="715"/>
      <c r="O102" s="715"/>
      <c r="P102" s="715"/>
      <c r="Q102" s="715"/>
      <c r="R102" s="715"/>
      <c r="S102" s="716"/>
      <c r="T102" s="717"/>
      <c r="U102" s="720">
        <f t="shared" si="29"/>
        <v>0</v>
      </c>
      <c r="V102" s="721">
        <f t="shared" si="30"/>
        <v>0</v>
      </c>
      <c r="W102" s="722">
        <f t="shared" si="31"/>
        <v>0</v>
      </c>
      <c r="X102" s="442"/>
      <c r="Y102" s="442"/>
      <c r="Z102" s="442"/>
      <c r="AA102" s="442"/>
      <c r="AB102" s="442"/>
      <c r="AC102" s="442"/>
      <c r="AD102" s="442"/>
      <c r="AE102" s="442"/>
      <c r="AF102" s="442"/>
      <c r="AG102" s="442"/>
      <c r="AH102" s="442"/>
      <c r="AI102" s="442"/>
      <c r="AJ102" s="442"/>
      <c r="AK102" s="442"/>
      <c r="AL102" s="442"/>
      <c r="AM102" s="442"/>
      <c r="AN102" s="442"/>
      <c r="AO102" s="442"/>
      <c r="AP102" s="442"/>
      <c r="AQ102" s="442"/>
      <c r="AR102" s="442"/>
      <c r="AS102" s="442"/>
      <c r="AT102" s="442"/>
      <c r="AU102" s="442"/>
      <c r="AV102" s="442"/>
      <c r="AW102" s="442"/>
      <c r="AX102" s="442"/>
      <c r="AY102" s="442"/>
      <c r="AZ102" s="442"/>
    </row>
    <row r="103" spans="2:52" ht="20.100000000000001" hidden="1" customHeight="1" outlineLevel="1">
      <c r="B103" s="434"/>
      <c r="C103" s="1002"/>
      <c r="D103" s="1003"/>
      <c r="E103" s="1003"/>
      <c r="F103" s="1004"/>
      <c r="G103" s="1005"/>
      <c r="H103" s="1006"/>
      <c r="I103" s="1006"/>
      <c r="J103" s="1006"/>
      <c r="K103" s="1007"/>
      <c r="L103" s="715"/>
      <c r="M103" s="715"/>
      <c r="N103" s="715"/>
      <c r="O103" s="715"/>
      <c r="P103" s="715"/>
      <c r="Q103" s="715"/>
      <c r="R103" s="715"/>
      <c r="S103" s="716"/>
      <c r="T103" s="717"/>
      <c r="U103" s="720">
        <f t="shared" si="29"/>
        <v>0</v>
      </c>
      <c r="V103" s="721">
        <f t="shared" si="30"/>
        <v>0</v>
      </c>
      <c r="W103" s="722">
        <f t="shared" si="31"/>
        <v>0</v>
      </c>
      <c r="X103" s="442"/>
      <c r="Y103" s="442"/>
      <c r="Z103" s="442"/>
      <c r="AA103" s="442"/>
      <c r="AB103" s="442"/>
      <c r="AC103" s="442"/>
      <c r="AD103" s="442"/>
      <c r="AE103" s="442"/>
      <c r="AF103" s="442"/>
      <c r="AG103" s="442"/>
      <c r="AH103" s="442"/>
      <c r="AI103" s="442"/>
      <c r="AJ103" s="442"/>
      <c r="AK103" s="442"/>
      <c r="AL103" s="442"/>
      <c r="AM103" s="442"/>
      <c r="AN103" s="442"/>
      <c r="AO103" s="442"/>
      <c r="AP103" s="442"/>
      <c r="AQ103" s="442"/>
      <c r="AR103" s="442"/>
      <c r="AS103" s="442"/>
      <c r="AT103" s="442"/>
      <c r="AU103" s="442"/>
      <c r="AV103" s="442"/>
      <c r="AW103" s="442"/>
      <c r="AX103" s="442"/>
      <c r="AY103" s="442"/>
      <c r="AZ103" s="442"/>
    </row>
    <row r="104" spans="2:52" ht="20.100000000000001" hidden="1" customHeight="1" outlineLevel="1">
      <c r="B104" s="434"/>
      <c r="C104" s="1002"/>
      <c r="D104" s="1003"/>
      <c r="E104" s="1003"/>
      <c r="F104" s="1004"/>
      <c r="G104" s="1005"/>
      <c r="H104" s="1006"/>
      <c r="I104" s="1006"/>
      <c r="J104" s="1006"/>
      <c r="K104" s="1007"/>
      <c r="L104" s="715"/>
      <c r="M104" s="715"/>
      <c r="N104" s="715"/>
      <c r="O104" s="715"/>
      <c r="P104" s="715"/>
      <c r="Q104" s="715"/>
      <c r="R104" s="715"/>
      <c r="S104" s="716"/>
      <c r="T104" s="717"/>
      <c r="U104" s="720">
        <f t="shared" si="29"/>
        <v>0</v>
      </c>
      <c r="V104" s="721">
        <f t="shared" si="30"/>
        <v>0</v>
      </c>
      <c r="W104" s="722">
        <f t="shared" si="31"/>
        <v>0</v>
      </c>
      <c r="X104" s="442"/>
      <c r="Y104" s="442"/>
      <c r="Z104" s="442"/>
      <c r="AA104" s="442"/>
      <c r="AB104" s="442"/>
      <c r="AC104" s="442"/>
      <c r="AD104" s="442"/>
      <c r="AE104" s="442"/>
      <c r="AF104" s="442"/>
      <c r="AG104" s="442"/>
      <c r="AH104" s="442"/>
      <c r="AI104" s="442"/>
      <c r="AJ104" s="442"/>
      <c r="AK104" s="442"/>
      <c r="AL104" s="442"/>
      <c r="AM104" s="442"/>
      <c r="AN104" s="442"/>
      <c r="AO104" s="442"/>
      <c r="AP104" s="442"/>
      <c r="AQ104" s="442"/>
      <c r="AR104" s="442"/>
      <c r="AS104" s="442"/>
      <c r="AT104" s="442"/>
      <c r="AU104" s="442"/>
      <c r="AV104" s="442"/>
      <c r="AW104" s="442"/>
      <c r="AX104" s="442"/>
      <c r="AY104" s="442"/>
      <c r="AZ104" s="442"/>
    </row>
    <row r="105" spans="2:52" ht="20.100000000000001" hidden="1" customHeight="1" outlineLevel="1">
      <c r="B105" s="434"/>
      <c r="C105" s="1002"/>
      <c r="D105" s="1003"/>
      <c r="E105" s="1003"/>
      <c r="F105" s="1004"/>
      <c r="G105" s="1005"/>
      <c r="H105" s="1006"/>
      <c r="I105" s="1006"/>
      <c r="J105" s="1006"/>
      <c r="K105" s="1007"/>
      <c r="L105" s="715"/>
      <c r="M105" s="715"/>
      <c r="N105" s="715"/>
      <c r="O105" s="715"/>
      <c r="P105" s="715"/>
      <c r="Q105" s="715"/>
      <c r="R105" s="715"/>
      <c r="S105" s="716"/>
      <c r="T105" s="717"/>
      <c r="U105" s="720">
        <f t="shared" si="29"/>
        <v>0</v>
      </c>
      <c r="V105" s="721">
        <f t="shared" si="30"/>
        <v>0</v>
      </c>
      <c r="W105" s="722">
        <f t="shared" si="31"/>
        <v>0</v>
      </c>
      <c r="X105" s="442"/>
      <c r="Y105" s="442"/>
      <c r="Z105" s="442"/>
      <c r="AA105" s="442"/>
      <c r="AB105" s="442"/>
      <c r="AC105" s="442"/>
      <c r="AD105" s="442"/>
      <c r="AE105" s="442"/>
      <c r="AF105" s="442"/>
      <c r="AG105" s="442"/>
      <c r="AH105" s="442"/>
      <c r="AI105" s="442"/>
      <c r="AJ105" s="442"/>
      <c r="AK105" s="442"/>
      <c r="AL105" s="442"/>
      <c r="AM105" s="442"/>
      <c r="AN105" s="442"/>
      <c r="AO105" s="442"/>
      <c r="AP105" s="442"/>
      <c r="AQ105" s="442"/>
      <c r="AR105" s="442"/>
      <c r="AS105" s="442"/>
      <c r="AT105" s="442"/>
      <c r="AU105" s="442"/>
      <c r="AV105" s="442"/>
      <c r="AW105" s="442"/>
      <c r="AX105" s="442"/>
      <c r="AY105" s="442"/>
      <c r="AZ105" s="442"/>
    </row>
    <row r="106" spans="2:52" ht="20.100000000000001" hidden="1" customHeight="1" outlineLevel="1">
      <c r="B106" s="434"/>
      <c r="C106" s="1002"/>
      <c r="D106" s="1003"/>
      <c r="E106" s="1003"/>
      <c r="F106" s="1004"/>
      <c r="G106" s="1005"/>
      <c r="H106" s="1006"/>
      <c r="I106" s="1006"/>
      <c r="J106" s="1006"/>
      <c r="K106" s="1007"/>
      <c r="L106" s="715"/>
      <c r="M106" s="715"/>
      <c r="N106" s="715"/>
      <c r="O106" s="715"/>
      <c r="P106" s="715"/>
      <c r="Q106" s="715"/>
      <c r="R106" s="715"/>
      <c r="S106" s="716"/>
      <c r="T106" s="717"/>
      <c r="U106" s="720">
        <f t="shared" si="29"/>
        <v>0</v>
      </c>
      <c r="V106" s="721">
        <f t="shared" si="30"/>
        <v>0</v>
      </c>
      <c r="W106" s="722">
        <f t="shared" si="31"/>
        <v>0</v>
      </c>
      <c r="X106" s="442"/>
      <c r="Y106" s="442"/>
      <c r="Z106" s="442"/>
      <c r="AA106" s="442"/>
      <c r="AB106" s="442"/>
      <c r="AC106" s="442"/>
      <c r="AD106" s="442"/>
      <c r="AE106" s="442"/>
      <c r="AF106" s="442"/>
      <c r="AG106" s="442"/>
      <c r="AH106" s="442"/>
      <c r="AI106" s="442"/>
      <c r="AJ106" s="442"/>
      <c r="AK106" s="442"/>
      <c r="AL106" s="442"/>
      <c r="AM106" s="442"/>
      <c r="AN106" s="442"/>
      <c r="AO106" s="442"/>
      <c r="AP106" s="442"/>
      <c r="AQ106" s="442"/>
      <c r="AR106" s="442"/>
      <c r="AS106" s="442"/>
      <c r="AT106" s="442"/>
      <c r="AU106" s="442"/>
      <c r="AV106" s="442"/>
      <c r="AW106" s="442"/>
      <c r="AX106" s="442"/>
      <c r="AY106" s="442"/>
      <c r="AZ106" s="442"/>
    </row>
    <row r="107" spans="2:52" ht="20.100000000000001" hidden="1" customHeight="1" outlineLevel="1">
      <c r="B107" s="434"/>
      <c r="C107" s="1002"/>
      <c r="D107" s="1003"/>
      <c r="E107" s="1003"/>
      <c r="F107" s="1004"/>
      <c r="G107" s="1005"/>
      <c r="H107" s="1006"/>
      <c r="I107" s="1006"/>
      <c r="J107" s="1006"/>
      <c r="K107" s="1007"/>
      <c r="L107" s="715"/>
      <c r="M107" s="715"/>
      <c r="N107" s="715"/>
      <c r="O107" s="715"/>
      <c r="P107" s="715"/>
      <c r="Q107" s="715"/>
      <c r="R107" s="715"/>
      <c r="S107" s="716"/>
      <c r="T107" s="717"/>
      <c r="U107" s="720">
        <f t="shared" si="29"/>
        <v>0</v>
      </c>
      <c r="V107" s="721">
        <f t="shared" si="30"/>
        <v>0</v>
      </c>
      <c r="W107" s="722">
        <f t="shared" si="31"/>
        <v>0</v>
      </c>
      <c r="X107" s="442"/>
      <c r="Y107" s="442"/>
      <c r="Z107" s="442"/>
      <c r="AA107" s="442"/>
      <c r="AB107" s="442"/>
      <c r="AC107" s="442"/>
      <c r="AD107" s="442"/>
      <c r="AE107" s="442"/>
      <c r="AF107" s="442"/>
      <c r="AG107" s="442"/>
      <c r="AH107" s="442"/>
      <c r="AI107" s="442"/>
      <c r="AJ107" s="442"/>
      <c r="AK107" s="442"/>
      <c r="AL107" s="442"/>
      <c r="AM107" s="442"/>
      <c r="AN107" s="442"/>
      <c r="AO107" s="442"/>
      <c r="AP107" s="442"/>
      <c r="AQ107" s="442"/>
      <c r="AR107" s="442"/>
      <c r="AS107" s="442"/>
      <c r="AT107" s="442"/>
      <c r="AU107" s="442"/>
      <c r="AV107" s="442"/>
      <c r="AW107" s="442"/>
      <c r="AX107" s="442"/>
      <c r="AY107" s="442"/>
      <c r="AZ107" s="442"/>
    </row>
    <row r="108" spans="2:52" s="19" customFormat="1" ht="9.9499999999999993" hidden="1" customHeight="1" outlineLevel="1">
      <c r="B108" s="435"/>
      <c r="C108" s="437"/>
      <c r="D108" s="437"/>
      <c r="E108" s="437"/>
      <c r="F108" s="437"/>
      <c r="G108" s="666"/>
      <c r="H108" s="666"/>
      <c r="I108" s="666"/>
      <c r="J108" s="666"/>
      <c r="K108" s="666"/>
      <c r="L108" s="438"/>
      <c r="M108" s="438"/>
      <c r="N108" s="438"/>
      <c r="O108" s="438"/>
      <c r="P108" s="438"/>
      <c r="Q108" s="438"/>
      <c r="R108" s="438"/>
      <c r="S108" s="438"/>
      <c r="T108" s="439"/>
      <c r="U108" s="439"/>
      <c r="V108" s="439"/>
      <c r="W108" s="667"/>
      <c r="X108" s="668"/>
      <c r="Y108" s="668"/>
      <c r="Z108" s="668"/>
      <c r="AA108" s="668"/>
      <c r="AB108" s="668"/>
      <c r="AC108" s="668"/>
      <c r="AD108" s="668"/>
      <c r="AE108" s="668"/>
      <c r="AF108" s="668"/>
      <c r="AG108" s="668"/>
      <c r="AH108" s="668"/>
      <c r="AI108" s="668"/>
      <c r="AJ108" s="668"/>
      <c r="AK108" s="668"/>
      <c r="AL108" s="668"/>
      <c r="AM108" s="668"/>
      <c r="AN108" s="668"/>
      <c r="AO108" s="668"/>
      <c r="AP108" s="668"/>
      <c r="AQ108" s="668"/>
      <c r="AR108" s="668"/>
      <c r="AS108" s="668"/>
      <c r="AT108" s="668"/>
      <c r="AU108" s="668"/>
      <c r="AV108" s="668"/>
      <c r="AW108" s="668"/>
      <c r="AX108" s="668"/>
      <c r="AY108" s="668"/>
      <c r="AZ108" s="668"/>
    </row>
    <row r="109" spans="2:52" ht="20.100000000000001" customHeight="1" collapsed="1">
      <c r="B109" s="714">
        <f>B97+1</f>
        <v>9</v>
      </c>
      <c r="C109" s="1013"/>
      <c r="D109" s="1014"/>
      <c r="E109" s="1014"/>
      <c r="F109" s="1015"/>
      <c r="G109" s="1016"/>
      <c r="H109" s="1017"/>
      <c r="I109" s="1017"/>
      <c r="J109" s="1017"/>
      <c r="K109" s="1018"/>
      <c r="L109" s="701">
        <f t="shared" ref="L109:R109" si="32">SUM(L110:L119)</f>
        <v>0</v>
      </c>
      <c r="M109" s="702">
        <f t="shared" si="32"/>
        <v>0</v>
      </c>
      <c r="N109" s="703">
        <f t="shared" si="32"/>
        <v>0</v>
      </c>
      <c r="O109" s="703">
        <f t="shared" si="32"/>
        <v>0</v>
      </c>
      <c r="P109" s="702">
        <f t="shared" si="32"/>
        <v>0</v>
      </c>
      <c r="Q109" s="704">
        <f t="shared" si="32"/>
        <v>0</v>
      </c>
      <c r="R109" s="701">
        <f t="shared" si="32"/>
        <v>0</v>
      </c>
      <c r="S109" s="705">
        <v>1</v>
      </c>
      <c r="T109" s="706">
        <f>(S110*T110)+(S111*T111)+(S112*T112)+(S113*T113)+(S114*T114)+(S115*T115)+(S116*T116)+(S117*T117)+(S118*T118)+(S119*T119)</f>
        <v>0</v>
      </c>
      <c r="U109" s="665">
        <f t="shared" ref="U109:U119" si="33">S109*T109*(1+MGKZ)*(1+Gewinn)*(1+Sicherheit)</f>
        <v>0</v>
      </c>
      <c r="V109" s="643">
        <f t="shared" ref="V109:V119" si="34">R109*Fertigung</f>
        <v>0</v>
      </c>
      <c r="W109" s="50">
        <f t="shared" ref="W109:W119" si="35">L109*$E$6+M109*$M$6+N109*$M$7+O109*$M$8+P109*$E$7+Q109*$M$9+U109+V109</f>
        <v>0</v>
      </c>
      <c r="X109" s="442"/>
      <c r="Y109" s="442"/>
      <c r="Z109" s="442"/>
      <c r="AA109" s="442"/>
      <c r="AB109" s="442"/>
      <c r="AC109" s="442"/>
      <c r="AD109" s="442"/>
      <c r="AE109" s="442"/>
      <c r="AF109" s="442"/>
      <c r="AG109" s="442"/>
      <c r="AH109" s="442"/>
      <c r="AI109" s="442"/>
      <c r="AJ109" s="442"/>
      <c r="AK109" s="442"/>
      <c r="AL109" s="442"/>
      <c r="AM109" s="442"/>
      <c r="AN109" s="442"/>
      <c r="AO109" s="442"/>
      <c r="AP109" s="442"/>
      <c r="AQ109" s="442"/>
      <c r="AR109" s="442"/>
      <c r="AS109" s="442"/>
      <c r="AT109" s="442"/>
      <c r="AU109" s="442"/>
      <c r="AV109" s="442"/>
      <c r="AW109" s="442"/>
      <c r="AX109" s="442"/>
      <c r="AY109" s="442"/>
      <c r="AZ109" s="442"/>
    </row>
    <row r="110" spans="2:52" ht="20.100000000000001" hidden="1" customHeight="1" outlineLevel="1">
      <c r="B110" s="433"/>
      <c r="C110" s="1002"/>
      <c r="D110" s="1003"/>
      <c r="E110" s="1003"/>
      <c r="F110" s="1004"/>
      <c r="G110" s="1005"/>
      <c r="H110" s="1006"/>
      <c r="I110" s="1006"/>
      <c r="J110" s="1006"/>
      <c r="K110" s="1007"/>
      <c r="L110" s="715"/>
      <c r="M110" s="715"/>
      <c r="N110" s="715"/>
      <c r="O110" s="715"/>
      <c r="P110" s="715"/>
      <c r="Q110" s="715"/>
      <c r="R110" s="715"/>
      <c r="S110" s="716"/>
      <c r="T110" s="717"/>
      <c r="U110" s="720">
        <f t="shared" si="33"/>
        <v>0</v>
      </c>
      <c r="V110" s="721">
        <f t="shared" si="34"/>
        <v>0</v>
      </c>
      <c r="W110" s="722">
        <f t="shared" si="35"/>
        <v>0</v>
      </c>
      <c r="X110" s="442"/>
      <c r="Y110" s="442"/>
      <c r="Z110" s="442"/>
      <c r="AA110" s="442"/>
      <c r="AB110" s="442"/>
      <c r="AC110" s="442"/>
      <c r="AD110" s="442"/>
      <c r="AE110" s="442"/>
      <c r="AF110" s="442"/>
      <c r="AG110" s="442"/>
      <c r="AH110" s="442"/>
      <c r="AI110" s="442"/>
      <c r="AJ110" s="442"/>
      <c r="AK110" s="442"/>
      <c r="AL110" s="442"/>
      <c r="AM110" s="442"/>
      <c r="AN110" s="442"/>
      <c r="AO110" s="442"/>
      <c r="AP110" s="442"/>
      <c r="AQ110" s="442"/>
      <c r="AR110" s="442"/>
      <c r="AS110" s="442"/>
      <c r="AT110" s="442"/>
      <c r="AU110" s="442"/>
      <c r="AV110" s="442"/>
      <c r="AW110" s="442"/>
      <c r="AX110" s="442"/>
      <c r="AY110" s="442"/>
      <c r="AZ110" s="442"/>
    </row>
    <row r="111" spans="2:52" ht="20.100000000000001" hidden="1" customHeight="1" outlineLevel="1">
      <c r="B111" s="434"/>
      <c r="C111" s="1002"/>
      <c r="D111" s="1003"/>
      <c r="E111" s="1003"/>
      <c r="F111" s="1004"/>
      <c r="G111" s="1005"/>
      <c r="H111" s="1006"/>
      <c r="I111" s="1006"/>
      <c r="J111" s="1006"/>
      <c r="K111" s="1007"/>
      <c r="L111" s="715"/>
      <c r="M111" s="715"/>
      <c r="N111" s="715"/>
      <c r="O111" s="715"/>
      <c r="P111" s="715"/>
      <c r="Q111" s="715"/>
      <c r="R111" s="715"/>
      <c r="S111" s="716"/>
      <c r="T111" s="717"/>
      <c r="U111" s="720">
        <f t="shared" si="33"/>
        <v>0</v>
      </c>
      <c r="V111" s="721">
        <f t="shared" si="34"/>
        <v>0</v>
      </c>
      <c r="W111" s="722">
        <f t="shared" si="35"/>
        <v>0</v>
      </c>
      <c r="X111" s="442"/>
      <c r="Y111" s="442"/>
      <c r="Z111" s="442"/>
      <c r="AA111" s="442"/>
      <c r="AB111" s="442"/>
      <c r="AC111" s="442"/>
      <c r="AD111" s="442"/>
      <c r="AE111" s="442"/>
      <c r="AF111" s="442"/>
      <c r="AG111" s="442"/>
      <c r="AH111" s="442"/>
      <c r="AI111" s="442"/>
      <c r="AJ111" s="442"/>
      <c r="AK111" s="442"/>
      <c r="AL111" s="442"/>
      <c r="AM111" s="442"/>
      <c r="AN111" s="442"/>
      <c r="AO111" s="442"/>
      <c r="AP111" s="442"/>
      <c r="AQ111" s="442"/>
      <c r="AR111" s="442"/>
      <c r="AS111" s="442"/>
      <c r="AT111" s="442"/>
      <c r="AU111" s="442"/>
      <c r="AV111" s="442"/>
      <c r="AW111" s="442"/>
      <c r="AX111" s="442"/>
      <c r="AY111" s="442"/>
      <c r="AZ111" s="442"/>
    </row>
    <row r="112" spans="2:52" ht="20.100000000000001" hidden="1" customHeight="1" outlineLevel="1">
      <c r="B112" s="434"/>
      <c r="C112" s="1002"/>
      <c r="D112" s="1003"/>
      <c r="E112" s="1003"/>
      <c r="F112" s="1004"/>
      <c r="G112" s="1005"/>
      <c r="H112" s="1006"/>
      <c r="I112" s="1006"/>
      <c r="J112" s="1006"/>
      <c r="K112" s="1007"/>
      <c r="L112" s="715"/>
      <c r="M112" s="715"/>
      <c r="N112" s="715"/>
      <c r="O112" s="715"/>
      <c r="P112" s="715"/>
      <c r="Q112" s="715"/>
      <c r="R112" s="715"/>
      <c r="S112" s="716"/>
      <c r="T112" s="717"/>
      <c r="U112" s="720">
        <f t="shared" si="33"/>
        <v>0</v>
      </c>
      <c r="V112" s="721">
        <f t="shared" si="34"/>
        <v>0</v>
      </c>
      <c r="W112" s="722">
        <f t="shared" si="35"/>
        <v>0</v>
      </c>
      <c r="X112" s="442"/>
      <c r="Y112" s="442"/>
      <c r="Z112" s="442"/>
      <c r="AA112" s="442"/>
      <c r="AB112" s="442"/>
      <c r="AC112" s="442"/>
      <c r="AD112" s="442"/>
      <c r="AE112" s="442"/>
      <c r="AF112" s="442"/>
      <c r="AG112" s="442"/>
      <c r="AH112" s="442"/>
      <c r="AI112" s="442"/>
      <c r="AJ112" s="442"/>
      <c r="AK112" s="442"/>
      <c r="AL112" s="442"/>
      <c r="AM112" s="442"/>
      <c r="AN112" s="442"/>
      <c r="AO112" s="442"/>
      <c r="AP112" s="442"/>
      <c r="AQ112" s="442"/>
      <c r="AR112" s="442"/>
      <c r="AS112" s="442"/>
      <c r="AT112" s="442"/>
      <c r="AU112" s="442"/>
      <c r="AV112" s="442"/>
      <c r="AW112" s="442"/>
      <c r="AX112" s="442"/>
      <c r="AY112" s="442"/>
      <c r="AZ112" s="442"/>
    </row>
    <row r="113" spans="2:52" ht="20.100000000000001" hidden="1" customHeight="1" outlineLevel="1">
      <c r="B113" s="434"/>
      <c r="C113" s="1002"/>
      <c r="D113" s="1003"/>
      <c r="E113" s="1003"/>
      <c r="F113" s="1004"/>
      <c r="G113" s="1005"/>
      <c r="H113" s="1006"/>
      <c r="I113" s="1006"/>
      <c r="J113" s="1006"/>
      <c r="K113" s="1007"/>
      <c r="L113" s="715"/>
      <c r="M113" s="715"/>
      <c r="N113" s="715"/>
      <c r="O113" s="715"/>
      <c r="P113" s="715"/>
      <c r="Q113" s="715"/>
      <c r="R113" s="715"/>
      <c r="S113" s="716"/>
      <c r="T113" s="717"/>
      <c r="U113" s="720">
        <f t="shared" si="33"/>
        <v>0</v>
      </c>
      <c r="V113" s="721">
        <f t="shared" si="34"/>
        <v>0</v>
      </c>
      <c r="W113" s="722">
        <f t="shared" si="35"/>
        <v>0</v>
      </c>
      <c r="X113" s="442"/>
      <c r="Y113" s="442"/>
      <c r="Z113" s="442"/>
      <c r="AA113" s="442"/>
      <c r="AB113" s="442"/>
      <c r="AC113" s="442"/>
      <c r="AD113" s="442"/>
      <c r="AE113" s="442"/>
      <c r="AF113" s="442"/>
      <c r="AG113" s="442"/>
      <c r="AH113" s="442"/>
      <c r="AI113" s="442"/>
      <c r="AJ113" s="442"/>
      <c r="AK113" s="442"/>
      <c r="AL113" s="442"/>
      <c r="AM113" s="442"/>
      <c r="AN113" s="442"/>
      <c r="AO113" s="442"/>
      <c r="AP113" s="442"/>
      <c r="AQ113" s="442"/>
      <c r="AR113" s="442"/>
      <c r="AS113" s="442"/>
      <c r="AT113" s="442"/>
      <c r="AU113" s="442"/>
      <c r="AV113" s="442"/>
      <c r="AW113" s="442"/>
      <c r="AX113" s="442"/>
      <c r="AY113" s="442"/>
      <c r="AZ113" s="442"/>
    </row>
    <row r="114" spans="2:52" ht="20.100000000000001" hidden="1" customHeight="1" outlineLevel="1">
      <c r="B114" s="434"/>
      <c r="C114" s="1002"/>
      <c r="D114" s="1003"/>
      <c r="E114" s="1003"/>
      <c r="F114" s="1004"/>
      <c r="G114" s="1005"/>
      <c r="H114" s="1006"/>
      <c r="I114" s="1006"/>
      <c r="J114" s="1006"/>
      <c r="K114" s="1007"/>
      <c r="L114" s="715"/>
      <c r="M114" s="715"/>
      <c r="N114" s="715"/>
      <c r="O114" s="715"/>
      <c r="P114" s="715"/>
      <c r="Q114" s="715"/>
      <c r="R114" s="715"/>
      <c r="S114" s="716"/>
      <c r="T114" s="717"/>
      <c r="U114" s="720">
        <f t="shared" si="33"/>
        <v>0</v>
      </c>
      <c r="V114" s="721">
        <f t="shared" si="34"/>
        <v>0</v>
      </c>
      <c r="W114" s="722">
        <f t="shared" si="35"/>
        <v>0</v>
      </c>
      <c r="X114" s="442"/>
      <c r="Y114" s="442"/>
      <c r="Z114" s="442"/>
      <c r="AA114" s="442"/>
      <c r="AB114" s="442"/>
      <c r="AC114" s="442"/>
      <c r="AD114" s="442"/>
      <c r="AE114" s="442"/>
      <c r="AF114" s="442"/>
      <c r="AG114" s="442"/>
      <c r="AH114" s="442"/>
      <c r="AI114" s="442"/>
      <c r="AJ114" s="442"/>
      <c r="AK114" s="442"/>
      <c r="AL114" s="442"/>
      <c r="AM114" s="442"/>
      <c r="AN114" s="442"/>
      <c r="AO114" s="442"/>
      <c r="AP114" s="442"/>
      <c r="AQ114" s="442"/>
      <c r="AR114" s="442"/>
      <c r="AS114" s="442"/>
      <c r="AT114" s="442"/>
      <c r="AU114" s="442"/>
      <c r="AV114" s="442"/>
      <c r="AW114" s="442"/>
      <c r="AX114" s="442"/>
      <c r="AY114" s="442"/>
      <c r="AZ114" s="442"/>
    </row>
    <row r="115" spans="2:52" ht="20.100000000000001" hidden="1" customHeight="1" outlineLevel="1">
      <c r="B115" s="434"/>
      <c r="C115" s="1002"/>
      <c r="D115" s="1003"/>
      <c r="E115" s="1003"/>
      <c r="F115" s="1004"/>
      <c r="G115" s="1005"/>
      <c r="H115" s="1006"/>
      <c r="I115" s="1006"/>
      <c r="J115" s="1006"/>
      <c r="K115" s="1007"/>
      <c r="L115" s="715"/>
      <c r="M115" s="715"/>
      <c r="N115" s="715"/>
      <c r="O115" s="715"/>
      <c r="P115" s="715"/>
      <c r="Q115" s="715"/>
      <c r="R115" s="715"/>
      <c r="S115" s="716"/>
      <c r="T115" s="717"/>
      <c r="U115" s="720">
        <f t="shared" si="33"/>
        <v>0</v>
      </c>
      <c r="V115" s="721">
        <f t="shared" si="34"/>
        <v>0</v>
      </c>
      <c r="W115" s="722">
        <f t="shared" si="35"/>
        <v>0</v>
      </c>
      <c r="X115" s="442"/>
      <c r="Y115" s="442"/>
      <c r="Z115" s="442"/>
      <c r="AA115" s="442"/>
      <c r="AB115" s="442"/>
      <c r="AC115" s="442"/>
      <c r="AD115" s="442"/>
      <c r="AE115" s="442"/>
      <c r="AF115" s="442"/>
      <c r="AG115" s="442"/>
      <c r="AH115" s="442"/>
      <c r="AI115" s="442"/>
      <c r="AJ115" s="442"/>
      <c r="AK115" s="442"/>
      <c r="AL115" s="442"/>
      <c r="AM115" s="442"/>
      <c r="AN115" s="442"/>
      <c r="AO115" s="442"/>
      <c r="AP115" s="442"/>
      <c r="AQ115" s="442"/>
      <c r="AR115" s="442"/>
      <c r="AS115" s="442"/>
      <c r="AT115" s="442"/>
      <c r="AU115" s="442"/>
      <c r="AV115" s="442"/>
      <c r="AW115" s="442"/>
      <c r="AX115" s="442"/>
      <c r="AY115" s="442"/>
      <c r="AZ115" s="442"/>
    </row>
    <row r="116" spans="2:52" ht="20.100000000000001" hidden="1" customHeight="1" outlineLevel="1">
      <c r="B116" s="434"/>
      <c r="C116" s="1002"/>
      <c r="D116" s="1003"/>
      <c r="E116" s="1003"/>
      <c r="F116" s="1004"/>
      <c r="G116" s="1005"/>
      <c r="H116" s="1006"/>
      <c r="I116" s="1006"/>
      <c r="J116" s="1006"/>
      <c r="K116" s="1007"/>
      <c r="L116" s="715"/>
      <c r="M116" s="715"/>
      <c r="N116" s="715"/>
      <c r="O116" s="715"/>
      <c r="P116" s="715"/>
      <c r="Q116" s="715"/>
      <c r="R116" s="715"/>
      <c r="S116" s="716"/>
      <c r="T116" s="717"/>
      <c r="U116" s="720">
        <f t="shared" si="33"/>
        <v>0</v>
      </c>
      <c r="V116" s="721">
        <f t="shared" si="34"/>
        <v>0</v>
      </c>
      <c r="W116" s="722">
        <f t="shared" si="35"/>
        <v>0</v>
      </c>
      <c r="X116" s="442"/>
      <c r="Y116" s="442"/>
      <c r="Z116" s="442"/>
      <c r="AA116" s="442"/>
      <c r="AB116" s="442"/>
      <c r="AC116" s="442"/>
      <c r="AD116" s="442"/>
      <c r="AE116" s="442"/>
      <c r="AF116" s="442"/>
      <c r="AG116" s="442"/>
      <c r="AH116" s="442"/>
      <c r="AI116" s="442"/>
      <c r="AJ116" s="442"/>
      <c r="AK116" s="442"/>
      <c r="AL116" s="442"/>
      <c r="AM116" s="442"/>
      <c r="AN116" s="442"/>
      <c r="AO116" s="442"/>
      <c r="AP116" s="442"/>
      <c r="AQ116" s="442"/>
      <c r="AR116" s="442"/>
      <c r="AS116" s="442"/>
      <c r="AT116" s="442"/>
      <c r="AU116" s="442"/>
      <c r="AV116" s="442"/>
      <c r="AW116" s="442"/>
      <c r="AX116" s="442"/>
      <c r="AY116" s="442"/>
      <c r="AZ116" s="442"/>
    </row>
    <row r="117" spans="2:52" ht="20.100000000000001" hidden="1" customHeight="1" outlineLevel="1">
      <c r="B117" s="434"/>
      <c r="C117" s="1002"/>
      <c r="D117" s="1003"/>
      <c r="E117" s="1003"/>
      <c r="F117" s="1004"/>
      <c r="G117" s="1005"/>
      <c r="H117" s="1006"/>
      <c r="I117" s="1006"/>
      <c r="J117" s="1006"/>
      <c r="K117" s="1007"/>
      <c r="L117" s="715"/>
      <c r="M117" s="715"/>
      <c r="N117" s="715"/>
      <c r="O117" s="715"/>
      <c r="P117" s="715"/>
      <c r="Q117" s="715"/>
      <c r="R117" s="715"/>
      <c r="S117" s="716"/>
      <c r="T117" s="717"/>
      <c r="U117" s="720">
        <f t="shared" si="33"/>
        <v>0</v>
      </c>
      <c r="V117" s="721">
        <f t="shared" si="34"/>
        <v>0</v>
      </c>
      <c r="W117" s="722">
        <f t="shared" si="35"/>
        <v>0</v>
      </c>
      <c r="X117" s="442"/>
      <c r="Y117" s="442"/>
      <c r="Z117" s="442"/>
      <c r="AA117" s="442"/>
      <c r="AB117" s="442"/>
      <c r="AC117" s="442"/>
      <c r="AD117" s="442"/>
      <c r="AE117" s="442"/>
      <c r="AF117" s="442"/>
      <c r="AG117" s="442"/>
      <c r="AH117" s="442"/>
      <c r="AI117" s="442"/>
      <c r="AJ117" s="442"/>
      <c r="AK117" s="442"/>
      <c r="AL117" s="442"/>
      <c r="AM117" s="442"/>
      <c r="AN117" s="442"/>
      <c r="AO117" s="442"/>
      <c r="AP117" s="442"/>
      <c r="AQ117" s="442"/>
      <c r="AR117" s="442"/>
      <c r="AS117" s="442"/>
      <c r="AT117" s="442"/>
      <c r="AU117" s="442"/>
      <c r="AV117" s="442"/>
      <c r="AW117" s="442"/>
      <c r="AX117" s="442"/>
      <c r="AY117" s="442"/>
      <c r="AZ117" s="442"/>
    </row>
    <row r="118" spans="2:52" ht="20.100000000000001" hidden="1" customHeight="1" outlineLevel="1">
      <c r="B118" s="434"/>
      <c r="C118" s="1002"/>
      <c r="D118" s="1003"/>
      <c r="E118" s="1003"/>
      <c r="F118" s="1004"/>
      <c r="G118" s="1005"/>
      <c r="H118" s="1006"/>
      <c r="I118" s="1006"/>
      <c r="J118" s="1006"/>
      <c r="K118" s="1007"/>
      <c r="L118" s="715"/>
      <c r="M118" s="715"/>
      <c r="N118" s="715"/>
      <c r="O118" s="715"/>
      <c r="P118" s="715"/>
      <c r="Q118" s="715"/>
      <c r="R118" s="715"/>
      <c r="S118" s="716"/>
      <c r="T118" s="717"/>
      <c r="U118" s="720">
        <f t="shared" si="33"/>
        <v>0</v>
      </c>
      <c r="V118" s="721">
        <f t="shared" si="34"/>
        <v>0</v>
      </c>
      <c r="W118" s="722">
        <f t="shared" si="35"/>
        <v>0</v>
      </c>
      <c r="X118" s="442"/>
      <c r="Y118" s="442"/>
      <c r="Z118" s="442"/>
      <c r="AA118" s="442"/>
      <c r="AB118" s="442"/>
      <c r="AC118" s="442"/>
      <c r="AD118" s="442"/>
      <c r="AE118" s="442"/>
      <c r="AF118" s="442"/>
      <c r="AG118" s="442"/>
      <c r="AH118" s="442"/>
      <c r="AI118" s="442"/>
      <c r="AJ118" s="442"/>
      <c r="AK118" s="442"/>
      <c r="AL118" s="442"/>
      <c r="AM118" s="442"/>
      <c r="AN118" s="442"/>
      <c r="AO118" s="442"/>
      <c r="AP118" s="442"/>
      <c r="AQ118" s="442"/>
      <c r="AR118" s="442"/>
      <c r="AS118" s="442"/>
      <c r="AT118" s="442"/>
      <c r="AU118" s="442"/>
      <c r="AV118" s="442"/>
      <c r="AW118" s="442"/>
      <c r="AX118" s="442"/>
      <c r="AY118" s="442"/>
      <c r="AZ118" s="442"/>
    </row>
    <row r="119" spans="2:52" ht="20.100000000000001" hidden="1" customHeight="1" outlineLevel="1">
      <c r="B119" s="434"/>
      <c r="C119" s="1002"/>
      <c r="D119" s="1003"/>
      <c r="E119" s="1003"/>
      <c r="F119" s="1004"/>
      <c r="G119" s="1005"/>
      <c r="H119" s="1006"/>
      <c r="I119" s="1006"/>
      <c r="J119" s="1006"/>
      <c r="K119" s="1007"/>
      <c r="L119" s="715"/>
      <c r="M119" s="715"/>
      <c r="N119" s="715"/>
      <c r="O119" s="715"/>
      <c r="P119" s="715"/>
      <c r="Q119" s="715"/>
      <c r="R119" s="715"/>
      <c r="S119" s="716"/>
      <c r="T119" s="717"/>
      <c r="U119" s="720">
        <f t="shared" si="33"/>
        <v>0</v>
      </c>
      <c r="V119" s="721">
        <f t="shared" si="34"/>
        <v>0</v>
      </c>
      <c r="W119" s="722">
        <f t="shared" si="35"/>
        <v>0</v>
      </c>
      <c r="X119" s="442"/>
      <c r="Y119" s="442"/>
      <c r="Z119" s="442"/>
      <c r="AA119" s="442"/>
      <c r="AB119" s="442"/>
      <c r="AC119" s="442"/>
      <c r="AD119" s="442"/>
      <c r="AE119" s="442"/>
      <c r="AF119" s="442"/>
      <c r="AG119" s="442"/>
      <c r="AH119" s="442"/>
      <c r="AI119" s="442"/>
      <c r="AJ119" s="442"/>
      <c r="AK119" s="442"/>
      <c r="AL119" s="442"/>
      <c r="AM119" s="442"/>
      <c r="AN119" s="442"/>
      <c r="AO119" s="442"/>
      <c r="AP119" s="442"/>
      <c r="AQ119" s="442"/>
      <c r="AR119" s="442"/>
      <c r="AS119" s="442"/>
      <c r="AT119" s="442"/>
      <c r="AU119" s="442"/>
      <c r="AV119" s="442"/>
      <c r="AW119" s="442"/>
      <c r="AX119" s="442"/>
      <c r="AY119" s="442"/>
      <c r="AZ119" s="442"/>
    </row>
    <row r="120" spans="2:52" s="19" customFormat="1" ht="9.9499999999999993" hidden="1" customHeight="1" outlineLevel="1">
      <c r="B120" s="435"/>
      <c r="C120" s="437"/>
      <c r="D120" s="437"/>
      <c r="E120" s="437"/>
      <c r="F120" s="437"/>
      <c r="G120" s="666"/>
      <c r="H120" s="666"/>
      <c r="I120" s="666"/>
      <c r="J120" s="666"/>
      <c r="K120" s="666"/>
      <c r="L120" s="438"/>
      <c r="M120" s="438"/>
      <c r="N120" s="438"/>
      <c r="O120" s="438"/>
      <c r="P120" s="438"/>
      <c r="Q120" s="438"/>
      <c r="R120" s="438"/>
      <c r="S120" s="438"/>
      <c r="T120" s="439"/>
      <c r="U120" s="439"/>
      <c r="V120" s="439"/>
      <c r="W120" s="667"/>
      <c r="X120" s="668"/>
      <c r="Y120" s="668"/>
      <c r="Z120" s="668"/>
      <c r="AA120" s="668"/>
      <c r="AB120" s="668"/>
      <c r="AC120" s="668"/>
      <c r="AD120" s="668"/>
      <c r="AE120" s="668"/>
      <c r="AF120" s="668"/>
      <c r="AG120" s="668"/>
      <c r="AH120" s="668"/>
      <c r="AI120" s="668"/>
      <c r="AJ120" s="668"/>
      <c r="AK120" s="668"/>
      <c r="AL120" s="668"/>
      <c r="AM120" s="668"/>
      <c r="AN120" s="668"/>
      <c r="AO120" s="668"/>
      <c r="AP120" s="668"/>
      <c r="AQ120" s="668"/>
      <c r="AR120" s="668"/>
      <c r="AS120" s="668"/>
      <c r="AT120" s="668"/>
      <c r="AU120" s="668"/>
      <c r="AV120" s="668"/>
      <c r="AW120" s="668"/>
      <c r="AX120" s="668"/>
      <c r="AY120" s="668"/>
      <c r="AZ120" s="668"/>
    </row>
    <row r="121" spans="2:52" ht="20.100000000000001" customHeight="1" collapsed="1">
      <c r="B121" s="714">
        <f>B109+1</f>
        <v>10</v>
      </c>
      <c r="C121" s="1013"/>
      <c r="D121" s="1014"/>
      <c r="E121" s="1014"/>
      <c r="F121" s="1015"/>
      <c r="G121" s="1016"/>
      <c r="H121" s="1017"/>
      <c r="I121" s="1017"/>
      <c r="J121" s="1017"/>
      <c r="K121" s="1018"/>
      <c r="L121" s="701">
        <f t="shared" ref="L121:R121" si="36">SUM(L122:L131)</f>
        <v>0</v>
      </c>
      <c r="M121" s="702">
        <f t="shared" si="36"/>
        <v>0</v>
      </c>
      <c r="N121" s="703">
        <f t="shared" si="36"/>
        <v>0</v>
      </c>
      <c r="O121" s="703">
        <f t="shared" si="36"/>
        <v>0</v>
      </c>
      <c r="P121" s="702">
        <f t="shared" si="36"/>
        <v>0</v>
      </c>
      <c r="Q121" s="704">
        <f t="shared" si="36"/>
        <v>0</v>
      </c>
      <c r="R121" s="701">
        <f t="shared" si="36"/>
        <v>0</v>
      </c>
      <c r="S121" s="705">
        <v>1</v>
      </c>
      <c r="T121" s="706">
        <f>(S122*T122)+(S123*T123)+(S124*T124)+(S125*T125)+(S126*T126)+(S127*T127)+(S128*T128)+(S129*T129)+(S130*T130)+(S131*T131)</f>
        <v>0</v>
      </c>
      <c r="U121" s="665">
        <f t="shared" ref="U121:U131" si="37">S121*T121*(1+MGKZ)*(1+Gewinn)*(1+Sicherheit)</f>
        <v>0</v>
      </c>
      <c r="V121" s="643">
        <f t="shared" ref="V121:V131" si="38">R121*Fertigung</f>
        <v>0</v>
      </c>
      <c r="W121" s="50">
        <f t="shared" ref="W121:W131" si="39">L121*$E$6+M121*$M$6+N121*$M$7+O121*$M$8+P121*$E$7+Q121*$M$9+U121+V121</f>
        <v>0</v>
      </c>
      <c r="X121" s="442"/>
      <c r="Y121" s="442"/>
      <c r="Z121" s="442"/>
      <c r="AA121" s="442"/>
      <c r="AB121" s="442"/>
      <c r="AC121" s="442"/>
      <c r="AD121" s="442"/>
      <c r="AE121" s="442"/>
      <c r="AF121" s="442"/>
      <c r="AG121" s="442"/>
      <c r="AH121" s="442"/>
      <c r="AI121" s="442"/>
      <c r="AJ121" s="442"/>
      <c r="AK121" s="442"/>
      <c r="AL121" s="442"/>
      <c r="AM121" s="442"/>
      <c r="AN121" s="442"/>
      <c r="AO121" s="442"/>
      <c r="AP121" s="442"/>
      <c r="AQ121" s="442"/>
      <c r="AR121" s="442"/>
      <c r="AS121" s="442"/>
      <c r="AT121" s="442"/>
      <c r="AU121" s="442"/>
      <c r="AV121" s="442"/>
      <c r="AW121" s="442"/>
      <c r="AX121" s="442"/>
      <c r="AY121" s="442"/>
      <c r="AZ121" s="442"/>
    </row>
    <row r="122" spans="2:52" ht="20.100000000000001" hidden="1" customHeight="1" outlineLevel="1">
      <c r="B122" s="433"/>
      <c r="C122" s="1002"/>
      <c r="D122" s="1003"/>
      <c r="E122" s="1003"/>
      <c r="F122" s="1004"/>
      <c r="G122" s="1005"/>
      <c r="H122" s="1006"/>
      <c r="I122" s="1006"/>
      <c r="J122" s="1006"/>
      <c r="K122" s="1007"/>
      <c r="L122" s="715"/>
      <c r="M122" s="715"/>
      <c r="N122" s="715"/>
      <c r="O122" s="715"/>
      <c r="P122" s="715"/>
      <c r="Q122" s="715"/>
      <c r="R122" s="715"/>
      <c r="S122" s="716"/>
      <c r="T122" s="717"/>
      <c r="U122" s="720">
        <f t="shared" si="37"/>
        <v>0</v>
      </c>
      <c r="V122" s="721">
        <f t="shared" si="38"/>
        <v>0</v>
      </c>
      <c r="W122" s="722">
        <f t="shared" si="39"/>
        <v>0</v>
      </c>
      <c r="X122" s="442"/>
      <c r="Y122" s="442"/>
      <c r="Z122" s="442"/>
      <c r="AA122" s="442"/>
      <c r="AB122" s="442"/>
      <c r="AC122" s="442"/>
      <c r="AD122" s="442"/>
      <c r="AE122" s="442"/>
      <c r="AF122" s="442"/>
      <c r="AG122" s="442"/>
      <c r="AH122" s="442"/>
      <c r="AI122" s="442"/>
      <c r="AJ122" s="442"/>
      <c r="AK122" s="442"/>
      <c r="AL122" s="442"/>
      <c r="AM122" s="442"/>
      <c r="AN122" s="442"/>
      <c r="AO122" s="442"/>
      <c r="AP122" s="442"/>
      <c r="AQ122" s="442"/>
      <c r="AR122" s="442"/>
      <c r="AS122" s="442"/>
      <c r="AT122" s="442"/>
      <c r="AU122" s="442"/>
      <c r="AV122" s="442"/>
      <c r="AW122" s="442"/>
      <c r="AX122" s="442"/>
      <c r="AY122" s="442"/>
      <c r="AZ122" s="442"/>
    </row>
    <row r="123" spans="2:52" ht="20.100000000000001" hidden="1" customHeight="1" outlineLevel="1">
      <c r="B123" s="434"/>
      <c r="C123" s="1002"/>
      <c r="D123" s="1003"/>
      <c r="E123" s="1003"/>
      <c r="F123" s="1004"/>
      <c r="G123" s="1005"/>
      <c r="H123" s="1006"/>
      <c r="I123" s="1006"/>
      <c r="J123" s="1006"/>
      <c r="K123" s="1007"/>
      <c r="L123" s="715"/>
      <c r="M123" s="715"/>
      <c r="N123" s="715"/>
      <c r="O123" s="715"/>
      <c r="P123" s="715"/>
      <c r="Q123" s="715"/>
      <c r="R123" s="715"/>
      <c r="S123" s="716"/>
      <c r="T123" s="717"/>
      <c r="U123" s="720">
        <f t="shared" si="37"/>
        <v>0</v>
      </c>
      <c r="V123" s="721">
        <f t="shared" si="38"/>
        <v>0</v>
      </c>
      <c r="W123" s="722">
        <f t="shared" si="39"/>
        <v>0</v>
      </c>
      <c r="X123" s="442"/>
      <c r="Y123" s="442"/>
      <c r="Z123" s="442"/>
      <c r="AA123" s="442"/>
      <c r="AB123" s="442"/>
      <c r="AC123" s="442"/>
      <c r="AD123" s="442"/>
      <c r="AE123" s="442"/>
      <c r="AF123" s="442"/>
      <c r="AG123" s="442"/>
      <c r="AH123" s="442"/>
      <c r="AI123" s="442"/>
      <c r="AJ123" s="442"/>
      <c r="AK123" s="442"/>
      <c r="AL123" s="442"/>
      <c r="AM123" s="442"/>
      <c r="AN123" s="442"/>
      <c r="AO123" s="442"/>
      <c r="AP123" s="442"/>
      <c r="AQ123" s="442"/>
      <c r="AR123" s="442"/>
      <c r="AS123" s="442"/>
      <c r="AT123" s="442"/>
      <c r="AU123" s="442"/>
      <c r="AV123" s="442"/>
      <c r="AW123" s="442"/>
      <c r="AX123" s="442"/>
      <c r="AY123" s="442"/>
      <c r="AZ123" s="442"/>
    </row>
    <row r="124" spans="2:52" ht="20.100000000000001" hidden="1" customHeight="1" outlineLevel="1">
      <c r="B124" s="434"/>
      <c r="C124" s="1002"/>
      <c r="D124" s="1003"/>
      <c r="E124" s="1003"/>
      <c r="F124" s="1004"/>
      <c r="G124" s="1005"/>
      <c r="H124" s="1006"/>
      <c r="I124" s="1006"/>
      <c r="J124" s="1006"/>
      <c r="K124" s="1007"/>
      <c r="L124" s="715"/>
      <c r="M124" s="715"/>
      <c r="N124" s="715"/>
      <c r="O124" s="715"/>
      <c r="P124" s="715"/>
      <c r="Q124" s="715"/>
      <c r="R124" s="715"/>
      <c r="S124" s="716"/>
      <c r="T124" s="717"/>
      <c r="U124" s="720">
        <f t="shared" si="37"/>
        <v>0</v>
      </c>
      <c r="V124" s="721">
        <f t="shared" si="38"/>
        <v>0</v>
      </c>
      <c r="W124" s="722">
        <f t="shared" si="39"/>
        <v>0</v>
      </c>
      <c r="X124" s="442"/>
      <c r="Y124" s="442"/>
      <c r="Z124" s="442"/>
      <c r="AA124" s="442"/>
      <c r="AB124" s="442"/>
      <c r="AC124" s="442"/>
      <c r="AD124" s="442"/>
      <c r="AE124" s="442"/>
      <c r="AF124" s="442"/>
      <c r="AG124" s="442"/>
      <c r="AH124" s="442"/>
      <c r="AI124" s="442"/>
      <c r="AJ124" s="442"/>
      <c r="AK124" s="442"/>
      <c r="AL124" s="442"/>
      <c r="AM124" s="442"/>
      <c r="AN124" s="442"/>
      <c r="AO124" s="442"/>
      <c r="AP124" s="442"/>
      <c r="AQ124" s="442"/>
      <c r="AR124" s="442"/>
      <c r="AS124" s="442"/>
      <c r="AT124" s="442"/>
      <c r="AU124" s="442"/>
      <c r="AV124" s="442"/>
      <c r="AW124" s="442"/>
      <c r="AX124" s="442"/>
      <c r="AY124" s="442"/>
      <c r="AZ124" s="442"/>
    </row>
    <row r="125" spans="2:52" ht="20.100000000000001" hidden="1" customHeight="1" outlineLevel="1">
      <c r="B125" s="434"/>
      <c r="C125" s="1002"/>
      <c r="D125" s="1003"/>
      <c r="E125" s="1003"/>
      <c r="F125" s="1004"/>
      <c r="G125" s="1005"/>
      <c r="H125" s="1006"/>
      <c r="I125" s="1006"/>
      <c r="J125" s="1006"/>
      <c r="K125" s="1007"/>
      <c r="L125" s="715"/>
      <c r="M125" s="715"/>
      <c r="N125" s="715"/>
      <c r="O125" s="715"/>
      <c r="P125" s="715"/>
      <c r="Q125" s="715"/>
      <c r="R125" s="715"/>
      <c r="S125" s="716"/>
      <c r="T125" s="717"/>
      <c r="U125" s="720">
        <f t="shared" si="37"/>
        <v>0</v>
      </c>
      <c r="V125" s="721">
        <f t="shared" si="38"/>
        <v>0</v>
      </c>
      <c r="W125" s="722">
        <f t="shared" si="39"/>
        <v>0</v>
      </c>
      <c r="X125" s="442"/>
      <c r="Y125" s="442"/>
      <c r="Z125" s="442"/>
      <c r="AA125" s="442"/>
      <c r="AB125" s="442"/>
      <c r="AC125" s="442"/>
      <c r="AD125" s="442"/>
      <c r="AE125" s="442"/>
      <c r="AF125" s="442"/>
      <c r="AG125" s="442"/>
      <c r="AH125" s="442"/>
      <c r="AI125" s="442"/>
      <c r="AJ125" s="442"/>
      <c r="AK125" s="442"/>
      <c r="AL125" s="442"/>
      <c r="AM125" s="442"/>
      <c r="AN125" s="442"/>
      <c r="AO125" s="442"/>
      <c r="AP125" s="442"/>
      <c r="AQ125" s="442"/>
      <c r="AR125" s="442"/>
      <c r="AS125" s="442"/>
      <c r="AT125" s="442"/>
      <c r="AU125" s="442"/>
      <c r="AV125" s="442"/>
      <c r="AW125" s="442"/>
      <c r="AX125" s="442"/>
      <c r="AY125" s="442"/>
      <c r="AZ125" s="442"/>
    </row>
    <row r="126" spans="2:52" ht="20.100000000000001" hidden="1" customHeight="1" outlineLevel="1">
      <c r="B126" s="434"/>
      <c r="C126" s="1002"/>
      <c r="D126" s="1003"/>
      <c r="E126" s="1003"/>
      <c r="F126" s="1004"/>
      <c r="G126" s="1005"/>
      <c r="H126" s="1006"/>
      <c r="I126" s="1006"/>
      <c r="J126" s="1006"/>
      <c r="K126" s="1007"/>
      <c r="L126" s="715"/>
      <c r="M126" s="715"/>
      <c r="N126" s="715"/>
      <c r="O126" s="715"/>
      <c r="P126" s="715"/>
      <c r="Q126" s="715"/>
      <c r="R126" s="715"/>
      <c r="S126" s="716"/>
      <c r="T126" s="717"/>
      <c r="U126" s="720">
        <f t="shared" si="37"/>
        <v>0</v>
      </c>
      <c r="V126" s="721">
        <f t="shared" si="38"/>
        <v>0</v>
      </c>
      <c r="W126" s="722">
        <f t="shared" si="39"/>
        <v>0</v>
      </c>
      <c r="X126" s="442"/>
      <c r="Y126" s="442"/>
      <c r="Z126" s="442"/>
      <c r="AA126" s="442"/>
      <c r="AB126" s="442"/>
      <c r="AC126" s="442"/>
      <c r="AD126" s="442"/>
      <c r="AE126" s="442"/>
      <c r="AF126" s="442"/>
      <c r="AG126" s="442"/>
      <c r="AH126" s="442"/>
      <c r="AI126" s="442"/>
      <c r="AJ126" s="442"/>
      <c r="AK126" s="442"/>
      <c r="AL126" s="442"/>
      <c r="AM126" s="442"/>
      <c r="AN126" s="442"/>
      <c r="AO126" s="442"/>
      <c r="AP126" s="442"/>
      <c r="AQ126" s="442"/>
      <c r="AR126" s="442"/>
      <c r="AS126" s="442"/>
      <c r="AT126" s="442"/>
      <c r="AU126" s="442"/>
      <c r="AV126" s="442"/>
      <c r="AW126" s="442"/>
      <c r="AX126" s="442"/>
      <c r="AY126" s="442"/>
      <c r="AZ126" s="442"/>
    </row>
    <row r="127" spans="2:52" ht="20.100000000000001" hidden="1" customHeight="1" outlineLevel="1">
      <c r="B127" s="434"/>
      <c r="C127" s="1002"/>
      <c r="D127" s="1003"/>
      <c r="E127" s="1003"/>
      <c r="F127" s="1004"/>
      <c r="G127" s="1005"/>
      <c r="H127" s="1006"/>
      <c r="I127" s="1006"/>
      <c r="J127" s="1006"/>
      <c r="K127" s="1007"/>
      <c r="L127" s="715"/>
      <c r="M127" s="715"/>
      <c r="N127" s="715"/>
      <c r="O127" s="715"/>
      <c r="P127" s="715"/>
      <c r="Q127" s="715"/>
      <c r="R127" s="715"/>
      <c r="S127" s="716"/>
      <c r="T127" s="717"/>
      <c r="U127" s="720">
        <f t="shared" si="37"/>
        <v>0</v>
      </c>
      <c r="V127" s="721">
        <f t="shared" si="38"/>
        <v>0</v>
      </c>
      <c r="W127" s="722">
        <f t="shared" si="39"/>
        <v>0</v>
      </c>
      <c r="X127" s="442"/>
      <c r="Y127" s="442"/>
      <c r="Z127" s="442"/>
      <c r="AA127" s="442"/>
      <c r="AB127" s="442"/>
      <c r="AC127" s="442"/>
      <c r="AD127" s="442"/>
      <c r="AE127" s="442"/>
      <c r="AF127" s="442"/>
      <c r="AG127" s="442"/>
      <c r="AH127" s="442"/>
      <c r="AI127" s="442"/>
      <c r="AJ127" s="442"/>
      <c r="AK127" s="442"/>
      <c r="AL127" s="442"/>
      <c r="AM127" s="442"/>
      <c r="AN127" s="442"/>
      <c r="AO127" s="442"/>
      <c r="AP127" s="442"/>
      <c r="AQ127" s="442"/>
      <c r="AR127" s="442"/>
      <c r="AS127" s="442"/>
      <c r="AT127" s="442"/>
      <c r="AU127" s="442"/>
      <c r="AV127" s="442"/>
      <c r="AW127" s="442"/>
      <c r="AX127" s="442"/>
      <c r="AY127" s="442"/>
      <c r="AZ127" s="442"/>
    </row>
    <row r="128" spans="2:52" ht="20.100000000000001" hidden="1" customHeight="1" outlineLevel="1">
      <c r="B128" s="434"/>
      <c r="C128" s="1002"/>
      <c r="D128" s="1003"/>
      <c r="E128" s="1003"/>
      <c r="F128" s="1004"/>
      <c r="G128" s="1005"/>
      <c r="H128" s="1006"/>
      <c r="I128" s="1006"/>
      <c r="J128" s="1006"/>
      <c r="K128" s="1007"/>
      <c r="L128" s="715"/>
      <c r="M128" s="715"/>
      <c r="N128" s="715"/>
      <c r="O128" s="715"/>
      <c r="P128" s="715"/>
      <c r="Q128" s="715"/>
      <c r="R128" s="715"/>
      <c r="S128" s="716"/>
      <c r="T128" s="717"/>
      <c r="U128" s="720">
        <f t="shared" si="37"/>
        <v>0</v>
      </c>
      <c r="V128" s="721">
        <f t="shared" si="38"/>
        <v>0</v>
      </c>
      <c r="W128" s="722">
        <f t="shared" si="39"/>
        <v>0</v>
      </c>
      <c r="X128" s="442"/>
      <c r="Y128" s="442"/>
      <c r="Z128" s="442"/>
      <c r="AA128" s="442"/>
      <c r="AB128" s="442"/>
      <c r="AC128" s="442"/>
      <c r="AD128" s="442"/>
      <c r="AE128" s="442"/>
      <c r="AF128" s="442"/>
      <c r="AG128" s="442"/>
      <c r="AH128" s="442"/>
      <c r="AI128" s="442"/>
      <c r="AJ128" s="442"/>
      <c r="AK128" s="442"/>
      <c r="AL128" s="442"/>
      <c r="AM128" s="442"/>
      <c r="AN128" s="442"/>
      <c r="AO128" s="442"/>
      <c r="AP128" s="442"/>
      <c r="AQ128" s="442"/>
      <c r="AR128" s="442"/>
      <c r="AS128" s="442"/>
      <c r="AT128" s="442"/>
      <c r="AU128" s="442"/>
      <c r="AV128" s="442"/>
      <c r="AW128" s="442"/>
      <c r="AX128" s="442"/>
      <c r="AY128" s="442"/>
      <c r="AZ128" s="442"/>
    </row>
    <row r="129" spans="2:52" ht="20.100000000000001" hidden="1" customHeight="1" outlineLevel="1">
      <c r="B129" s="434"/>
      <c r="C129" s="1002"/>
      <c r="D129" s="1003"/>
      <c r="E129" s="1003"/>
      <c r="F129" s="1004"/>
      <c r="G129" s="1005"/>
      <c r="H129" s="1006"/>
      <c r="I129" s="1006"/>
      <c r="J129" s="1006"/>
      <c r="K129" s="1007"/>
      <c r="L129" s="715"/>
      <c r="M129" s="715"/>
      <c r="N129" s="715"/>
      <c r="O129" s="715"/>
      <c r="P129" s="715"/>
      <c r="Q129" s="715"/>
      <c r="R129" s="715"/>
      <c r="S129" s="716"/>
      <c r="T129" s="717"/>
      <c r="U129" s="720">
        <f t="shared" si="37"/>
        <v>0</v>
      </c>
      <c r="V129" s="721">
        <f t="shared" si="38"/>
        <v>0</v>
      </c>
      <c r="W129" s="722">
        <f t="shared" si="39"/>
        <v>0</v>
      </c>
      <c r="X129" s="442"/>
      <c r="Y129" s="442"/>
      <c r="Z129" s="442"/>
      <c r="AA129" s="442"/>
      <c r="AB129" s="442"/>
      <c r="AC129" s="442"/>
      <c r="AD129" s="442"/>
      <c r="AE129" s="442"/>
      <c r="AF129" s="442"/>
      <c r="AG129" s="442"/>
      <c r="AH129" s="442"/>
      <c r="AI129" s="442"/>
      <c r="AJ129" s="442"/>
      <c r="AK129" s="442"/>
      <c r="AL129" s="442"/>
      <c r="AM129" s="442"/>
      <c r="AN129" s="442"/>
      <c r="AO129" s="442"/>
      <c r="AP129" s="442"/>
      <c r="AQ129" s="442"/>
      <c r="AR129" s="442"/>
      <c r="AS129" s="442"/>
      <c r="AT129" s="442"/>
      <c r="AU129" s="442"/>
      <c r="AV129" s="442"/>
      <c r="AW129" s="442"/>
      <c r="AX129" s="442"/>
      <c r="AY129" s="442"/>
      <c r="AZ129" s="442"/>
    </row>
    <row r="130" spans="2:52" ht="20.100000000000001" hidden="1" customHeight="1" outlineLevel="1">
      <c r="B130" s="434"/>
      <c r="C130" s="1002"/>
      <c r="D130" s="1003"/>
      <c r="E130" s="1003"/>
      <c r="F130" s="1004"/>
      <c r="G130" s="1005"/>
      <c r="H130" s="1006"/>
      <c r="I130" s="1006"/>
      <c r="J130" s="1006"/>
      <c r="K130" s="1007"/>
      <c r="L130" s="715"/>
      <c r="M130" s="715"/>
      <c r="N130" s="715"/>
      <c r="O130" s="715"/>
      <c r="P130" s="715"/>
      <c r="Q130" s="715"/>
      <c r="R130" s="715"/>
      <c r="S130" s="716"/>
      <c r="T130" s="717"/>
      <c r="U130" s="720">
        <f t="shared" si="37"/>
        <v>0</v>
      </c>
      <c r="V130" s="721">
        <f t="shared" si="38"/>
        <v>0</v>
      </c>
      <c r="W130" s="722">
        <f t="shared" si="39"/>
        <v>0</v>
      </c>
      <c r="X130" s="442"/>
      <c r="Y130" s="442"/>
      <c r="Z130" s="442"/>
      <c r="AA130" s="442"/>
      <c r="AB130" s="442"/>
      <c r="AC130" s="442"/>
      <c r="AD130" s="442"/>
      <c r="AE130" s="442"/>
      <c r="AF130" s="442"/>
      <c r="AG130" s="442"/>
      <c r="AH130" s="442"/>
      <c r="AI130" s="442"/>
      <c r="AJ130" s="442"/>
      <c r="AK130" s="442"/>
      <c r="AL130" s="442"/>
      <c r="AM130" s="442"/>
      <c r="AN130" s="442"/>
      <c r="AO130" s="442"/>
      <c r="AP130" s="442"/>
      <c r="AQ130" s="442"/>
      <c r="AR130" s="442"/>
      <c r="AS130" s="442"/>
      <c r="AT130" s="442"/>
      <c r="AU130" s="442"/>
      <c r="AV130" s="442"/>
      <c r="AW130" s="442"/>
      <c r="AX130" s="442"/>
      <c r="AY130" s="442"/>
      <c r="AZ130" s="442"/>
    </row>
    <row r="131" spans="2:52" ht="20.100000000000001" hidden="1" customHeight="1" outlineLevel="1">
      <c r="B131" s="434"/>
      <c r="C131" s="1002"/>
      <c r="D131" s="1003"/>
      <c r="E131" s="1003"/>
      <c r="F131" s="1004"/>
      <c r="G131" s="1005"/>
      <c r="H131" s="1006"/>
      <c r="I131" s="1006"/>
      <c r="J131" s="1006"/>
      <c r="K131" s="1007"/>
      <c r="L131" s="715"/>
      <c r="M131" s="715"/>
      <c r="N131" s="715"/>
      <c r="O131" s="715"/>
      <c r="P131" s="715"/>
      <c r="Q131" s="715"/>
      <c r="R131" s="715"/>
      <c r="S131" s="716"/>
      <c r="T131" s="717"/>
      <c r="U131" s="720">
        <f t="shared" si="37"/>
        <v>0</v>
      </c>
      <c r="V131" s="721">
        <f t="shared" si="38"/>
        <v>0</v>
      </c>
      <c r="W131" s="722">
        <f t="shared" si="39"/>
        <v>0</v>
      </c>
      <c r="X131" s="442"/>
      <c r="Y131" s="442"/>
      <c r="Z131" s="442"/>
      <c r="AA131" s="442"/>
      <c r="AB131" s="442"/>
      <c r="AC131" s="442"/>
      <c r="AD131" s="442"/>
      <c r="AE131" s="442"/>
      <c r="AF131" s="442"/>
      <c r="AG131" s="442"/>
      <c r="AH131" s="442"/>
      <c r="AI131" s="442"/>
      <c r="AJ131" s="442"/>
      <c r="AK131" s="442"/>
      <c r="AL131" s="442"/>
      <c r="AM131" s="442"/>
      <c r="AN131" s="442"/>
      <c r="AO131" s="442"/>
      <c r="AP131" s="442"/>
      <c r="AQ131" s="442"/>
      <c r="AR131" s="442"/>
      <c r="AS131" s="442"/>
      <c r="AT131" s="442"/>
      <c r="AU131" s="442"/>
      <c r="AV131" s="442"/>
      <c r="AW131" s="442"/>
      <c r="AX131" s="442"/>
      <c r="AY131" s="442"/>
      <c r="AZ131" s="442"/>
    </row>
    <row r="132" spans="2:52" s="19" customFormat="1" ht="9.9499999999999993" hidden="1" customHeight="1" outlineLevel="1">
      <c r="B132" s="435"/>
      <c r="C132" s="437"/>
      <c r="D132" s="437"/>
      <c r="E132" s="437"/>
      <c r="F132" s="437"/>
      <c r="G132" s="666"/>
      <c r="H132" s="666"/>
      <c r="I132" s="666"/>
      <c r="J132" s="666"/>
      <c r="K132" s="666"/>
      <c r="L132" s="438"/>
      <c r="M132" s="438"/>
      <c r="N132" s="438"/>
      <c r="O132" s="438"/>
      <c r="P132" s="438"/>
      <c r="Q132" s="438"/>
      <c r="R132" s="438"/>
      <c r="S132" s="438"/>
      <c r="T132" s="439"/>
      <c r="U132" s="439"/>
      <c r="V132" s="439"/>
      <c r="W132" s="667"/>
      <c r="X132" s="668"/>
      <c r="Y132" s="668"/>
      <c r="Z132" s="668"/>
      <c r="AA132" s="668"/>
      <c r="AB132" s="668"/>
      <c r="AC132" s="668"/>
      <c r="AD132" s="668"/>
      <c r="AE132" s="668"/>
      <c r="AF132" s="668"/>
      <c r="AG132" s="668"/>
      <c r="AH132" s="668"/>
      <c r="AI132" s="668"/>
      <c r="AJ132" s="668"/>
      <c r="AK132" s="668"/>
      <c r="AL132" s="668"/>
      <c r="AM132" s="668"/>
      <c r="AN132" s="668"/>
      <c r="AO132" s="668"/>
      <c r="AP132" s="668"/>
      <c r="AQ132" s="668"/>
      <c r="AR132" s="668"/>
      <c r="AS132" s="668"/>
      <c r="AT132" s="668"/>
      <c r="AU132" s="668"/>
      <c r="AV132" s="668"/>
      <c r="AW132" s="668"/>
      <c r="AX132" s="668"/>
      <c r="AY132" s="668"/>
      <c r="AZ132" s="668"/>
    </row>
    <row r="133" spans="2:52" ht="20.100000000000001" customHeight="1" collapsed="1">
      <c r="B133" s="714">
        <f>B121+1</f>
        <v>11</v>
      </c>
      <c r="C133" s="1013"/>
      <c r="D133" s="1014"/>
      <c r="E133" s="1014"/>
      <c r="F133" s="1015"/>
      <c r="G133" s="1016"/>
      <c r="H133" s="1017"/>
      <c r="I133" s="1017"/>
      <c r="J133" s="1017"/>
      <c r="K133" s="1018"/>
      <c r="L133" s="701">
        <f t="shared" ref="L133:R133" si="40">SUM(L134:L143)</f>
        <v>0</v>
      </c>
      <c r="M133" s="702">
        <f t="shared" si="40"/>
        <v>0</v>
      </c>
      <c r="N133" s="703">
        <f t="shared" si="40"/>
        <v>0</v>
      </c>
      <c r="O133" s="703">
        <f t="shared" si="40"/>
        <v>0</v>
      </c>
      <c r="P133" s="702">
        <f t="shared" si="40"/>
        <v>0</v>
      </c>
      <c r="Q133" s="704">
        <f t="shared" si="40"/>
        <v>0</v>
      </c>
      <c r="R133" s="701">
        <f t="shared" si="40"/>
        <v>0</v>
      </c>
      <c r="S133" s="705">
        <v>1</v>
      </c>
      <c r="T133" s="706">
        <f>(S134*T134)+(S135*T135)+(S136*T136)+(S137*T137)+(S138*T138)+(S139*T139)+(S140*T140)+(S141*T141)+(S142*T142)+(S143*T143)</f>
        <v>0</v>
      </c>
      <c r="U133" s="665">
        <f t="shared" ref="U133:U143" si="41">S133*T133*(1+MGKZ)*(1+Gewinn)*(1+Sicherheit)</f>
        <v>0</v>
      </c>
      <c r="V133" s="643">
        <f t="shared" ref="V133:V143" si="42">R133*Fertigung</f>
        <v>0</v>
      </c>
      <c r="W133" s="50">
        <f t="shared" ref="W133:W143" si="43">L133*$E$6+M133*$M$6+N133*$M$7+O133*$M$8+P133*$E$7+Q133*$M$9+U133+V133</f>
        <v>0</v>
      </c>
      <c r="X133" s="442"/>
      <c r="Y133" s="442"/>
      <c r="Z133" s="442"/>
      <c r="AA133" s="442"/>
      <c r="AB133" s="442"/>
      <c r="AC133" s="442"/>
      <c r="AD133" s="442"/>
      <c r="AE133" s="442"/>
      <c r="AF133" s="442"/>
      <c r="AG133" s="442"/>
      <c r="AH133" s="442"/>
      <c r="AI133" s="442"/>
      <c r="AJ133" s="442"/>
      <c r="AK133" s="442"/>
      <c r="AL133" s="442"/>
      <c r="AM133" s="442"/>
      <c r="AN133" s="442"/>
      <c r="AO133" s="442"/>
      <c r="AP133" s="442"/>
      <c r="AQ133" s="442"/>
      <c r="AR133" s="442"/>
      <c r="AS133" s="442"/>
      <c r="AT133" s="442"/>
      <c r="AU133" s="442"/>
      <c r="AV133" s="442"/>
      <c r="AW133" s="442"/>
      <c r="AX133" s="442"/>
      <c r="AY133" s="442"/>
      <c r="AZ133" s="442"/>
    </row>
    <row r="134" spans="2:52" ht="20.100000000000001" hidden="1" customHeight="1" outlineLevel="1">
      <c r="B134" s="433"/>
      <c r="C134" s="1002"/>
      <c r="D134" s="1003"/>
      <c r="E134" s="1003"/>
      <c r="F134" s="1004"/>
      <c r="G134" s="1005"/>
      <c r="H134" s="1006"/>
      <c r="I134" s="1006"/>
      <c r="J134" s="1006"/>
      <c r="K134" s="1007"/>
      <c r="L134" s="715"/>
      <c r="M134" s="715"/>
      <c r="N134" s="715"/>
      <c r="O134" s="715"/>
      <c r="P134" s="715"/>
      <c r="Q134" s="715"/>
      <c r="R134" s="715"/>
      <c r="S134" s="716"/>
      <c r="T134" s="717"/>
      <c r="U134" s="720">
        <f t="shared" si="41"/>
        <v>0</v>
      </c>
      <c r="V134" s="721">
        <f t="shared" si="42"/>
        <v>0</v>
      </c>
      <c r="W134" s="722">
        <f t="shared" si="43"/>
        <v>0</v>
      </c>
      <c r="X134" s="442"/>
      <c r="Y134" s="442"/>
      <c r="Z134" s="442"/>
      <c r="AA134" s="442"/>
      <c r="AB134" s="442"/>
      <c r="AC134" s="442"/>
      <c r="AD134" s="442"/>
      <c r="AE134" s="442"/>
      <c r="AF134" s="442"/>
      <c r="AG134" s="442"/>
      <c r="AH134" s="442"/>
      <c r="AI134" s="442"/>
      <c r="AJ134" s="442"/>
      <c r="AK134" s="442"/>
      <c r="AL134" s="442"/>
      <c r="AM134" s="442"/>
      <c r="AN134" s="442"/>
      <c r="AO134" s="442"/>
      <c r="AP134" s="442"/>
      <c r="AQ134" s="442"/>
      <c r="AR134" s="442"/>
      <c r="AS134" s="442"/>
      <c r="AT134" s="442"/>
      <c r="AU134" s="442"/>
      <c r="AV134" s="442"/>
      <c r="AW134" s="442"/>
      <c r="AX134" s="442"/>
      <c r="AY134" s="442"/>
      <c r="AZ134" s="442"/>
    </row>
    <row r="135" spans="2:52" ht="20.100000000000001" hidden="1" customHeight="1" outlineLevel="1">
      <c r="B135" s="434"/>
      <c r="C135" s="1002"/>
      <c r="D135" s="1003"/>
      <c r="E135" s="1003"/>
      <c r="F135" s="1004"/>
      <c r="G135" s="1005"/>
      <c r="H135" s="1006"/>
      <c r="I135" s="1006"/>
      <c r="J135" s="1006"/>
      <c r="K135" s="1007"/>
      <c r="L135" s="715"/>
      <c r="M135" s="715"/>
      <c r="N135" s="715"/>
      <c r="O135" s="715"/>
      <c r="P135" s="715"/>
      <c r="Q135" s="715"/>
      <c r="R135" s="715"/>
      <c r="S135" s="716"/>
      <c r="T135" s="717"/>
      <c r="U135" s="720">
        <f t="shared" si="41"/>
        <v>0</v>
      </c>
      <c r="V135" s="721">
        <f t="shared" si="42"/>
        <v>0</v>
      </c>
      <c r="W135" s="722">
        <f t="shared" si="43"/>
        <v>0</v>
      </c>
      <c r="X135" s="442"/>
      <c r="Y135" s="442"/>
      <c r="Z135" s="442"/>
      <c r="AA135" s="442"/>
      <c r="AB135" s="442"/>
      <c r="AC135" s="442"/>
      <c r="AD135" s="442"/>
      <c r="AE135" s="442"/>
      <c r="AF135" s="442"/>
      <c r="AG135" s="442"/>
      <c r="AH135" s="442"/>
      <c r="AI135" s="442"/>
      <c r="AJ135" s="442"/>
      <c r="AK135" s="442"/>
      <c r="AL135" s="442"/>
      <c r="AM135" s="442"/>
      <c r="AN135" s="442"/>
      <c r="AO135" s="442"/>
      <c r="AP135" s="442"/>
      <c r="AQ135" s="442"/>
      <c r="AR135" s="442"/>
      <c r="AS135" s="442"/>
      <c r="AT135" s="442"/>
      <c r="AU135" s="442"/>
      <c r="AV135" s="442"/>
      <c r="AW135" s="442"/>
      <c r="AX135" s="442"/>
      <c r="AY135" s="442"/>
      <c r="AZ135" s="442"/>
    </row>
    <row r="136" spans="2:52" ht="20.100000000000001" hidden="1" customHeight="1" outlineLevel="1">
      <c r="B136" s="434"/>
      <c r="C136" s="1002"/>
      <c r="D136" s="1003"/>
      <c r="E136" s="1003"/>
      <c r="F136" s="1004"/>
      <c r="G136" s="1005"/>
      <c r="H136" s="1006"/>
      <c r="I136" s="1006"/>
      <c r="J136" s="1006"/>
      <c r="K136" s="1007"/>
      <c r="L136" s="715"/>
      <c r="M136" s="715"/>
      <c r="N136" s="715"/>
      <c r="O136" s="715"/>
      <c r="P136" s="715"/>
      <c r="Q136" s="715"/>
      <c r="R136" s="715"/>
      <c r="S136" s="716"/>
      <c r="T136" s="717"/>
      <c r="U136" s="720">
        <f t="shared" si="41"/>
        <v>0</v>
      </c>
      <c r="V136" s="721">
        <f t="shared" si="42"/>
        <v>0</v>
      </c>
      <c r="W136" s="722">
        <f t="shared" si="43"/>
        <v>0</v>
      </c>
      <c r="X136" s="442"/>
      <c r="Y136" s="442"/>
      <c r="Z136" s="442"/>
      <c r="AA136" s="442"/>
      <c r="AB136" s="442"/>
      <c r="AC136" s="442"/>
      <c r="AD136" s="442"/>
      <c r="AE136" s="442"/>
      <c r="AF136" s="442"/>
      <c r="AG136" s="442"/>
      <c r="AH136" s="442"/>
      <c r="AI136" s="442"/>
      <c r="AJ136" s="442"/>
      <c r="AK136" s="442"/>
      <c r="AL136" s="442"/>
      <c r="AM136" s="442"/>
      <c r="AN136" s="442"/>
      <c r="AO136" s="442"/>
      <c r="AP136" s="442"/>
      <c r="AQ136" s="442"/>
      <c r="AR136" s="442"/>
      <c r="AS136" s="442"/>
      <c r="AT136" s="442"/>
      <c r="AU136" s="442"/>
      <c r="AV136" s="442"/>
      <c r="AW136" s="442"/>
      <c r="AX136" s="442"/>
      <c r="AY136" s="442"/>
      <c r="AZ136" s="442"/>
    </row>
    <row r="137" spans="2:52" ht="20.100000000000001" hidden="1" customHeight="1" outlineLevel="1">
      <c r="B137" s="434"/>
      <c r="C137" s="1002"/>
      <c r="D137" s="1003"/>
      <c r="E137" s="1003"/>
      <c r="F137" s="1004"/>
      <c r="G137" s="1005"/>
      <c r="H137" s="1006"/>
      <c r="I137" s="1006"/>
      <c r="J137" s="1006"/>
      <c r="K137" s="1007"/>
      <c r="L137" s="715"/>
      <c r="M137" s="715"/>
      <c r="N137" s="715"/>
      <c r="O137" s="715"/>
      <c r="P137" s="715"/>
      <c r="Q137" s="715"/>
      <c r="R137" s="715"/>
      <c r="S137" s="716"/>
      <c r="T137" s="717"/>
      <c r="U137" s="720">
        <f t="shared" si="41"/>
        <v>0</v>
      </c>
      <c r="V137" s="721">
        <f t="shared" si="42"/>
        <v>0</v>
      </c>
      <c r="W137" s="722">
        <f t="shared" si="43"/>
        <v>0</v>
      </c>
      <c r="X137" s="442"/>
      <c r="Y137" s="442"/>
      <c r="Z137" s="442"/>
      <c r="AA137" s="442"/>
      <c r="AB137" s="442"/>
      <c r="AC137" s="442"/>
      <c r="AD137" s="442"/>
      <c r="AE137" s="442"/>
      <c r="AF137" s="442"/>
      <c r="AG137" s="442"/>
      <c r="AH137" s="442"/>
      <c r="AI137" s="442"/>
      <c r="AJ137" s="442"/>
      <c r="AK137" s="442"/>
      <c r="AL137" s="442"/>
      <c r="AM137" s="442"/>
      <c r="AN137" s="442"/>
      <c r="AO137" s="442"/>
      <c r="AP137" s="442"/>
      <c r="AQ137" s="442"/>
      <c r="AR137" s="442"/>
      <c r="AS137" s="442"/>
      <c r="AT137" s="442"/>
      <c r="AU137" s="442"/>
      <c r="AV137" s="442"/>
      <c r="AW137" s="442"/>
      <c r="AX137" s="442"/>
      <c r="AY137" s="442"/>
      <c r="AZ137" s="442"/>
    </row>
    <row r="138" spans="2:52" ht="20.100000000000001" hidden="1" customHeight="1" outlineLevel="1">
      <c r="B138" s="434"/>
      <c r="C138" s="1002"/>
      <c r="D138" s="1003"/>
      <c r="E138" s="1003"/>
      <c r="F138" s="1004"/>
      <c r="G138" s="1005"/>
      <c r="H138" s="1006"/>
      <c r="I138" s="1006"/>
      <c r="J138" s="1006"/>
      <c r="K138" s="1007"/>
      <c r="L138" s="715"/>
      <c r="M138" s="715"/>
      <c r="N138" s="715"/>
      <c r="O138" s="715"/>
      <c r="P138" s="715"/>
      <c r="Q138" s="715"/>
      <c r="R138" s="715"/>
      <c r="S138" s="716"/>
      <c r="T138" s="717"/>
      <c r="U138" s="720">
        <f t="shared" si="41"/>
        <v>0</v>
      </c>
      <c r="V138" s="721">
        <f t="shared" si="42"/>
        <v>0</v>
      </c>
      <c r="W138" s="722">
        <f t="shared" si="43"/>
        <v>0</v>
      </c>
      <c r="X138" s="442"/>
      <c r="Y138" s="442"/>
      <c r="Z138" s="442"/>
      <c r="AA138" s="442"/>
      <c r="AB138" s="442"/>
      <c r="AC138" s="442"/>
      <c r="AD138" s="442"/>
      <c r="AE138" s="442"/>
      <c r="AF138" s="442"/>
      <c r="AG138" s="442"/>
      <c r="AH138" s="442"/>
      <c r="AI138" s="442"/>
      <c r="AJ138" s="442"/>
      <c r="AK138" s="442"/>
      <c r="AL138" s="442"/>
      <c r="AM138" s="442"/>
      <c r="AN138" s="442"/>
      <c r="AO138" s="442"/>
      <c r="AP138" s="442"/>
      <c r="AQ138" s="442"/>
      <c r="AR138" s="442"/>
      <c r="AS138" s="442"/>
      <c r="AT138" s="442"/>
      <c r="AU138" s="442"/>
      <c r="AV138" s="442"/>
      <c r="AW138" s="442"/>
      <c r="AX138" s="442"/>
      <c r="AY138" s="442"/>
      <c r="AZ138" s="442"/>
    </row>
    <row r="139" spans="2:52" ht="20.100000000000001" hidden="1" customHeight="1" outlineLevel="1">
      <c r="B139" s="434"/>
      <c r="C139" s="1002"/>
      <c r="D139" s="1003"/>
      <c r="E139" s="1003"/>
      <c r="F139" s="1004"/>
      <c r="G139" s="1005"/>
      <c r="H139" s="1006"/>
      <c r="I139" s="1006"/>
      <c r="J139" s="1006"/>
      <c r="K139" s="1007"/>
      <c r="L139" s="715"/>
      <c r="M139" s="715"/>
      <c r="N139" s="715"/>
      <c r="O139" s="715"/>
      <c r="P139" s="715"/>
      <c r="Q139" s="715"/>
      <c r="R139" s="715"/>
      <c r="S139" s="716"/>
      <c r="T139" s="717"/>
      <c r="U139" s="720">
        <f t="shared" si="41"/>
        <v>0</v>
      </c>
      <c r="V139" s="721">
        <f t="shared" si="42"/>
        <v>0</v>
      </c>
      <c r="W139" s="722">
        <f t="shared" si="43"/>
        <v>0</v>
      </c>
      <c r="X139" s="442"/>
      <c r="Y139" s="442"/>
      <c r="Z139" s="442"/>
      <c r="AA139" s="442"/>
      <c r="AB139" s="442"/>
      <c r="AC139" s="442"/>
      <c r="AD139" s="442"/>
      <c r="AE139" s="442"/>
      <c r="AF139" s="442"/>
      <c r="AG139" s="442"/>
      <c r="AH139" s="442"/>
      <c r="AI139" s="442"/>
      <c r="AJ139" s="442"/>
      <c r="AK139" s="442"/>
      <c r="AL139" s="442"/>
      <c r="AM139" s="442"/>
      <c r="AN139" s="442"/>
      <c r="AO139" s="442"/>
      <c r="AP139" s="442"/>
      <c r="AQ139" s="442"/>
      <c r="AR139" s="442"/>
      <c r="AS139" s="442"/>
      <c r="AT139" s="442"/>
      <c r="AU139" s="442"/>
      <c r="AV139" s="442"/>
      <c r="AW139" s="442"/>
      <c r="AX139" s="442"/>
      <c r="AY139" s="442"/>
      <c r="AZ139" s="442"/>
    </row>
    <row r="140" spans="2:52" ht="20.100000000000001" hidden="1" customHeight="1" outlineLevel="1">
      <c r="B140" s="434"/>
      <c r="C140" s="1002"/>
      <c r="D140" s="1003"/>
      <c r="E140" s="1003"/>
      <c r="F140" s="1004"/>
      <c r="G140" s="1005"/>
      <c r="H140" s="1006"/>
      <c r="I140" s="1006"/>
      <c r="J140" s="1006"/>
      <c r="K140" s="1007"/>
      <c r="L140" s="715"/>
      <c r="M140" s="715"/>
      <c r="N140" s="715"/>
      <c r="O140" s="715"/>
      <c r="P140" s="715"/>
      <c r="Q140" s="715"/>
      <c r="R140" s="715"/>
      <c r="S140" s="716"/>
      <c r="T140" s="717"/>
      <c r="U140" s="720">
        <f t="shared" si="41"/>
        <v>0</v>
      </c>
      <c r="V140" s="721">
        <f t="shared" si="42"/>
        <v>0</v>
      </c>
      <c r="W140" s="722">
        <f t="shared" si="43"/>
        <v>0</v>
      </c>
      <c r="X140" s="442"/>
      <c r="Y140" s="442"/>
      <c r="Z140" s="442"/>
      <c r="AA140" s="442"/>
      <c r="AB140" s="442"/>
      <c r="AC140" s="442"/>
      <c r="AD140" s="442"/>
      <c r="AE140" s="442"/>
      <c r="AF140" s="442"/>
      <c r="AG140" s="442"/>
      <c r="AH140" s="442"/>
      <c r="AI140" s="442"/>
      <c r="AJ140" s="442"/>
      <c r="AK140" s="442"/>
      <c r="AL140" s="442"/>
      <c r="AM140" s="442"/>
      <c r="AN140" s="442"/>
      <c r="AO140" s="442"/>
      <c r="AP140" s="442"/>
      <c r="AQ140" s="442"/>
      <c r="AR140" s="442"/>
      <c r="AS140" s="442"/>
      <c r="AT140" s="442"/>
      <c r="AU140" s="442"/>
      <c r="AV140" s="442"/>
      <c r="AW140" s="442"/>
      <c r="AX140" s="442"/>
      <c r="AY140" s="442"/>
      <c r="AZ140" s="442"/>
    </row>
    <row r="141" spans="2:52" ht="20.100000000000001" hidden="1" customHeight="1" outlineLevel="1">
      <c r="B141" s="434"/>
      <c r="C141" s="1002"/>
      <c r="D141" s="1003"/>
      <c r="E141" s="1003"/>
      <c r="F141" s="1004"/>
      <c r="G141" s="1005"/>
      <c r="H141" s="1006"/>
      <c r="I141" s="1006"/>
      <c r="J141" s="1006"/>
      <c r="K141" s="1007"/>
      <c r="L141" s="715"/>
      <c r="M141" s="715"/>
      <c r="N141" s="715"/>
      <c r="O141" s="715"/>
      <c r="P141" s="715"/>
      <c r="Q141" s="715"/>
      <c r="R141" s="715"/>
      <c r="S141" s="716"/>
      <c r="T141" s="717"/>
      <c r="U141" s="720">
        <f t="shared" si="41"/>
        <v>0</v>
      </c>
      <c r="V141" s="721">
        <f t="shared" si="42"/>
        <v>0</v>
      </c>
      <c r="W141" s="722">
        <f t="shared" si="43"/>
        <v>0</v>
      </c>
      <c r="X141" s="442"/>
      <c r="Y141" s="442"/>
      <c r="Z141" s="442"/>
      <c r="AA141" s="442"/>
      <c r="AB141" s="442"/>
      <c r="AC141" s="442"/>
      <c r="AD141" s="442"/>
      <c r="AE141" s="442"/>
      <c r="AF141" s="442"/>
      <c r="AG141" s="442"/>
      <c r="AH141" s="442"/>
      <c r="AI141" s="442"/>
      <c r="AJ141" s="442"/>
      <c r="AK141" s="442"/>
      <c r="AL141" s="442"/>
      <c r="AM141" s="442"/>
      <c r="AN141" s="442"/>
      <c r="AO141" s="442"/>
      <c r="AP141" s="442"/>
      <c r="AQ141" s="442"/>
      <c r="AR141" s="442"/>
      <c r="AS141" s="442"/>
      <c r="AT141" s="442"/>
      <c r="AU141" s="442"/>
      <c r="AV141" s="442"/>
      <c r="AW141" s="442"/>
      <c r="AX141" s="442"/>
      <c r="AY141" s="442"/>
      <c r="AZ141" s="442"/>
    </row>
    <row r="142" spans="2:52" ht="20.100000000000001" hidden="1" customHeight="1" outlineLevel="1">
      <c r="B142" s="434"/>
      <c r="C142" s="1002"/>
      <c r="D142" s="1003"/>
      <c r="E142" s="1003"/>
      <c r="F142" s="1004"/>
      <c r="G142" s="1005"/>
      <c r="H142" s="1006"/>
      <c r="I142" s="1006"/>
      <c r="J142" s="1006"/>
      <c r="K142" s="1007"/>
      <c r="L142" s="715"/>
      <c r="M142" s="715"/>
      <c r="N142" s="715"/>
      <c r="O142" s="715"/>
      <c r="P142" s="715"/>
      <c r="Q142" s="715"/>
      <c r="R142" s="715"/>
      <c r="S142" s="716"/>
      <c r="T142" s="717"/>
      <c r="U142" s="720">
        <f t="shared" si="41"/>
        <v>0</v>
      </c>
      <c r="V142" s="721">
        <f t="shared" si="42"/>
        <v>0</v>
      </c>
      <c r="W142" s="722">
        <f t="shared" si="43"/>
        <v>0</v>
      </c>
      <c r="X142" s="442"/>
      <c r="Y142" s="442"/>
      <c r="Z142" s="442"/>
      <c r="AA142" s="442"/>
      <c r="AB142" s="442"/>
      <c r="AC142" s="442"/>
      <c r="AD142" s="442"/>
      <c r="AE142" s="442"/>
      <c r="AF142" s="442"/>
      <c r="AG142" s="442"/>
      <c r="AH142" s="442"/>
      <c r="AI142" s="442"/>
      <c r="AJ142" s="442"/>
      <c r="AK142" s="442"/>
      <c r="AL142" s="442"/>
      <c r="AM142" s="442"/>
      <c r="AN142" s="442"/>
      <c r="AO142" s="442"/>
      <c r="AP142" s="442"/>
      <c r="AQ142" s="442"/>
      <c r="AR142" s="442"/>
      <c r="AS142" s="442"/>
      <c r="AT142" s="442"/>
      <c r="AU142" s="442"/>
      <c r="AV142" s="442"/>
      <c r="AW142" s="442"/>
      <c r="AX142" s="442"/>
      <c r="AY142" s="442"/>
      <c r="AZ142" s="442"/>
    </row>
    <row r="143" spans="2:52" ht="20.100000000000001" hidden="1" customHeight="1" outlineLevel="1">
      <c r="B143" s="434"/>
      <c r="C143" s="1002"/>
      <c r="D143" s="1003"/>
      <c r="E143" s="1003"/>
      <c r="F143" s="1004"/>
      <c r="G143" s="1005"/>
      <c r="H143" s="1006"/>
      <c r="I143" s="1006"/>
      <c r="J143" s="1006"/>
      <c r="K143" s="1007"/>
      <c r="L143" s="715"/>
      <c r="M143" s="715"/>
      <c r="N143" s="715"/>
      <c r="O143" s="715"/>
      <c r="P143" s="715"/>
      <c r="Q143" s="715"/>
      <c r="R143" s="715"/>
      <c r="S143" s="716"/>
      <c r="T143" s="717"/>
      <c r="U143" s="720">
        <f t="shared" si="41"/>
        <v>0</v>
      </c>
      <c r="V143" s="721">
        <f t="shared" si="42"/>
        <v>0</v>
      </c>
      <c r="W143" s="722">
        <f t="shared" si="43"/>
        <v>0</v>
      </c>
      <c r="X143" s="442"/>
      <c r="Y143" s="442"/>
      <c r="Z143" s="442"/>
      <c r="AA143" s="442"/>
      <c r="AB143" s="442"/>
      <c r="AC143" s="442"/>
      <c r="AD143" s="442"/>
      <c r="AE143" s="442"/>
      <c r="AF143" s="442"/>
      <c r="AG143" s="442"/>
      <c r="AH143" s="442"/>
      <c r="AI143" s="442"/>
      <c r="AJ143" s="442"/>
      <c r="AK143" s="442"/>
      <c r="AL143" s="442"/>
      <c r="AM143" s="442"/>
      <c r="AN143" s="442"/>
      <c r="AO143" s="442"/>
      <c r="AP143" s="442"/>
      <c r="AQ143" s="442"/>
      <c r="AR143" s="442"/>
      <c r="AS143" s="442"/>
      <c r="AT143" s="442"/>
      <c r="AU143" s="442"/>
      <c r="AV143" s="442"/>
      <c r="AW143" s="442"/>
      <c r="AX143" s="442"/>
      <c r="AY143" s="442"/>
      <c r="AZ143" s="442"/>
    </row>
    <row r="144" spans="2:52" s="19" customFormat="1" ht="9.9499999999999993" hidden="1" customHeight="1" outlineLevel="1">
      <c r="B144" s="435"/>
      <c r="C144" s="437"/>
      <c r="D144" s="437"/>
      <c r="E144" s="437"/>
      <c r="F144" s="437"/>
      <c r="G144" s="666"/>
      <c r="H144" s="666"/>
      <c r="I144" s="666"/>
      <c r="J144" s="666"/>
      <c r="K144" s="666"/>
      <c r="L144" s="438"/>
      <c r="M144" s="438"/>
      <c r="N144" s="438"/>
      <c r="O144" s="438"/>
      <c r="P144" s="438"/>
      <c r="Q144" s="438"/>
      <c r="R144" s="438"/>
      <c r="S144" s="438"/>
      <c r="T144" s="439"/>
      <c r="U144" s="439"/>
      <c r="V144" s="439"/>
      <c r="W144" s="667"/>
      <c r="X144" s="668"/>
      <c r="Y144" s="668"/>
      <c r="Z144" s="668"/>
      <c r="AA144" s="668"/>
      <c r="AB144" s="668"/>
      <c r="AC144" s="668"/>
      <c r="AD144" s="668"/>
      <c r="AE144" s="668"/>
      <c r="AF144" s="668"/>
      <c r="AG144" s="668"/>
      <c r="AH144" s="668"/>
      <c r="AI144" s="668"/>
      <c r="AJ144" s="668"/>
      <c r="AK144" s="668"/>
      <c r="AL144" s="668"/>
      <c r="AM144" s="668"/>
      <c r="AN144" s="668"/>
      <c r="AO144" s="668"/>
      <c r="AP144" s="668"/>
      <c r="AQ144" s="668"/>
      <c r="AR144" s="668"/>
      <c r="AS144" s="668"/>
      <c r="AT144" s="668"/>
      <c r="AU144" s="668"/>
      <c r="AV144" s="668"/>
      <c r="AW144" s="668"/>
      <c r="AX144" s="668"/>
      <c r="AY144" s="668"/>
      <c r="AZ144" s="668"/>
    </row>
    <row r="145" spans="2:52" ht="20.100000000000001" customHeight="1" collapsed="1">
      <c r="B145" s="714">
        <f>B133+1</f>
        <v>12</v>
      </c>
      <c r="C145" s="1013"/>
      <c r="D145" s="1014"/>
      <c r="E145" s="1014"/>
      <c r="F145" s="1015"/>
      <c r="G145" s="1016"/>
      <c r="H145" s="1017"/>
      <c r="I145" s="1017"/>
      <c r="J145" s="1017"/>
      <c r="K145" s="1018"/>
      <c r="L145" s="701">
        <f t="shared" ref="L145:R145" si="44">SUM(L146:L155)</f>
        <v>0</v>
      </c>
      <c r="M145" s="702">
        <f t="shared" si="44"/>
        <v>0</v>
      </c>
      <c r="N145" s="703">
        <f t="shared" si="44"/>
        <v>0</v>
      </c>
      <c r="O145" s="703">
        <f t="shared" si="44"/>
        <v>0</v>
      </c>
      <c r="P145" s="702">
        <f t="shared" si="44"/>
        <v>0</v>
      </c>
      <c r="Q145" s="704">
        <f t="shared" si="44"/>
        <v>0</v>
      </c>
      <c r="R145" s="701">
        <f t="shared" si="44"/>
        <v>0</v>
      </c>
      <c r="S145" s="705">
        <v>1</v>
      </c>
      <c r="T145" s="706">
        <f>(S146*T146)+(S147*T147)+(S148*T148)+(S149*T149)+(S150*T150)+(S151*T151)+(S152*T152)+(S153*T153)+(S154*T154)+(S155*T155)</f>
        <v>0</v>
      </c>
      <c r="U145" s="665">
        <f t="shared" ref="U145:U155" si="45">S145*T145*(1+MGKZ)*(1+Gewinn)*(1+Sicherheit)</f>
        <v>0</v>
      </c>
      <c r="V145" s="643">
        <f t="shared" ref="V145:V155" si="46">R145*Fertigung</f>
        <v>0</v>
      </c>
      <c r="W145" s="50">
        <f t="shared" ref="W145:W155" si="47">L145*$E$6+M145*$M$6+N145*$M$7+O145*$M$8+P145*$E$7+Q145*$M$9+U145+V145</f>
        <v>0</v>
      </c>
      <c r="X145" s="442"/>
      <c r="Y145" s="442"/>
      <c r="Z145" s="442"/>
      <c r="AA145" s="442"/>
      <c r="AB145" s="442"/>
      <c r="AC145" s="442"/>
      <c r="AD145" s="442"/>
      <c r="AE145" s="442"/>
      <c r="AF145" s="442"/>
      <c r="AG145" s="442"/>
      <c r="AH145" s="442"/>
      <c r="AI145" s="442"/>
      <c r="AJ145" s="442"/>
      <c r="AK145" s="442"/>
      <c r="AL145" s="442"/>
      <c r="AM145" s="442"/>
      <c r="AN145" s="442"/>
      <c r="AO145" s="442"/>
      <c r="AP145" s="442"/>
      <c r="AQ145" s="442"/>
      <c r="AR145" s="442"/>
      <c r="AS145" s="442"/>
      <c r="AT145" s="442"/>
      <c r="AU145" s="442"/>
      <c r="AV145" s="442"/>
      <c r="AW145" s="442"/>
      <c r="AX145" s="442"/>
      <c r="AY145" s="442"/>
      <c r="AZ145" s="442"/>
    </row>
    <row r="146" spans="2:52" ht="20.100000000000001" hidden="1" customHeight="1" outlineLevel="1">
      <c r="B146" s="433"/>
      <c r="C146" s="1002"/>
      <c r="D146" s="1003"/>
      <c r="E146" s="1003"/>
      <c r="F146" s="1004"/>
      <c r="G146" s="1005"/>
      <c r="H146" s="1006"/>
      <c r="I146" s="1006"/>
      <c r="J146" s="1006"/>
      <c r="K146" s="1007"/>
      <c r="L146" s="715"/>
      <c r="M146" s="715"/>
      <c r="N146" s="715"/>
      <c r="O146" s="715"/>
      <c r="P146" s="715"/>
      <c r="Q146" s="715"/>
      <c r="R146" s="715"/>
      <c r="S146" s="716"/>
      <c r="T146" s="717"/>
      <c r="U146" s="720">
        <f t="shared" si="45"/>
        <v>0</v>
      </c>
      <c r="V146" s="721">
        <f t="shared" si="46"/>
        <v>0</v>
      </c>
      <c r="W146" s="722">
        <f t="shared" si="47"/>
        <v>0</v>
      </c>
      <c r="X146" s="442"/>
      <c r="Y146" s="442"/>
      <c r="Z146" s="442"/>
      <c r="AA146" s="442"/>
      <c r="AB146" s="442"/>
      <c r="AC146" s="442"/>
      <c r="AD146" s="442"/>
      <c r="AE146" s="442"/>
      <c r="AF146" s="442"/>
      <c r="AG146" s="442"/>
      <c r="AH146" s="442"/>
      <c r="AI146" s="442"/>
      <c r="AJ146" s="442"/>
      <c r="AK146" s="442"/>
      <c r="AL146" s="442"/>
      <c r="AM146" s="442"/>
      <c r="AN146" s="442"/>
      <c r="AO146" s="442"/>
      <c r="AP146" s="442"/>
      <c r="AQ146" s="442"/>
      <c r="AR146" s="442"/>
      <c r="AS146" s="442"/>
      <c r="AT146" s="442"/>
      <c r="AU146" s="442"/>
      <c r="AV146" s="442"/>
      <c r="AW146" s="442"/>
      <c r="AX146" s="442"/>
      <c r="AY146" s="442"/>
      <c r="AZ146" s="442"/>
    </row>
    <row r="147" spans="2:52" ht="20.100000000000001" hidden="1" customHeight="1" outlineLevel="1">
      <c r="B147" s="434"/>
      <c r="C147" s="1002"/>
      <c r="D147" s="1003"/>
      <c r="E147" s="1003"/>
      <c r="F147" s="1004"/>
      <c r="G147" s="1005"/>
      <c r="H147" s="1006"/>
      <c r="I147" s="1006"/>
      <c r="J147" s="1006"/>
      <c r="K147" s="1007"/>
      <c r="L147" s="715"/>
      <c r="M147" s="715"/>
      <c r="N147" s="715"/>
      <c r="O147" s="715"/>
      <c r="P147" s="715"/>
      <c r="Q147" s="715"/>
      <c r="R147" s="715"/>
      <c r="S147" s="716"/>
      <c r="T147" s="717"/>
      <c r="U147" s="720">
        <f t="shared" si="45"/>
        <v>0</v>
      </c>
      <c r="V147" s="721">
        <f t="shared" si="46"/>
        <v>0</v>
      </c>
      <c r="W147" s="722">
        <f t="shared" si="47"/>
        <v>0</v>
      </c>
      <c r="X147" s="442"/>
      <c r="Y147" s="442"/>
      <c r="Z147" s="442"/>
      <c r="AA147" s="442"/>
      <c r="AB147" s="442"/>
      <c r="AC147" s="442"/>
      <c r="AD147" s="442"/>
      <c r="AE147" s="442"/>
      <c r="AF147" s="442"/>
      <c r="AG147" s="442"/>
      <c r="AH147" s="442"/>
      <c r="AI147" s="442"/>
      <c r="AJ147" s="442"/>
      <c r="AK147" s="442"/>
      <c r="AL147" s="442"/>
      <c r="AM147" s="442"/>
      <c r="AN147" s="442"/>
      <c r="AO147" s="442"/>
      <c r="AP147" s="442"/>
      <c r="AQ147" s="442"/>
      <c r="AR147" s="442"/>
      <c r="AS147" s="442"/>
      <c r="AT147" s="442"/>
      <c r="AU147" s="442"/>
      <c r="AV147" s="442"/>
      <c r="AW147" s="442"/>
      <c r="AX147" s="442"/>
      <c r="AY147" s="442"/>
      <c r="AZ147" s="442"/>
    </row>
    <row r="148" spans="2:52" ht="20.100000000000001" hidden="1" customHeight="1" outlineLevel="1">
      <c r="B148" s="434"/>
      <c r="C148" s="1002"/>
      <c r="D148" s="1003"/>
      <c r="E148" s="1003"/>
      <c r="F148" s="1004"/>
      <c r="G148" s="1005"/>
      <c r="H148" s="1006"/>
      <c r="I148" s="1006"/>
      <c r="J148" s="1006"/>
      <c r="K148" s="1007"/>
      <c r="L148" s="715"/>
      <c r="M148" s="715"/>
      <c r="N148" s="715"/>
      <c r="O148" s="715"/>
      <c r="P148" s="715"/>
      <c r="Q148" s="715"/>
      <c r="R148" s="715"/>
      <c r="S148" s="716"/>
      <c r="T148" s="717"/>
      <c r="U148" s="720">
        <f t="shared" si="45"/>
        <v>0</v>
      </c>
      <c r="V148" s="721">
        <f t="shared" si="46"/>
        <v>0</v>
      </c>
      <c r="W148" s="722">
        <f t="shared" si="47"/>
        <v>0</v>
      </c>
      <c r="X148" s="442"/>
      <c r="Y148" s="442"/>
      <c r="Z148" s="442"/>
      <c r="AA148" s="442"/>
      <c r="AB148" s="442"/>
      <c r="AC148" s="442"/>
      <c r="AD148" s="442"/>
      <c r="AE148" s="442"/>
      <c r="AF148" s="442"/>
      <c r="AG148" s="442"/>
      <c r="AH148" s="442"/>
      <c r="AI148" s="442"/>
      <c r="AJ148" s="442"/>
      <c r="AK148" s="442"/>
      <c r="AL148" s="442"/>
      <c r="AM148" s="442"/>
      <c r="AN148" s="442"/>
      <c r="AO148" s="442"/>
      <c r="AP148" s="442"/>
      <c r="AQ148" s="442"/>
      <c r="AR148" s="442"/>
      <c r="AS148" s="442"/>
      <c r="AT148" s="442"/>
      <c r="AU148" s="442"/>
      <c r="AV148" s="442"/>
      <c r="AW148" s="442"/>
      <c r="AX148" s="442"/>
      <c r="AY148" s="442"/>
      <c r="AZ148" s="442"/>
    </row>
    <row r="149" spans="2:52" ht="20.100000000000001" hidden="1" customHeight="1" outlineLevel="1">
      <c r="B149" s="434"/>
      <c r="C149" s="1002"/>
      <c r="D149" s="1003"/>
      <c r="E149" s="1003"/>
      <c r="F149" s="1004"/>
      <c r="G149" s="1005"/>
      <c r="H149" s="1006"/>
      <c r="I149" s="1006"/>
      <c r="J149" s="1006"/>
      <c r="K149" s="1007"/>
      <c r="L149" s="715"/>
      <c r="M149" s="715"/>
      <c r="N149" s="715"/>
      <c r="O149" s="715"/>
      <c r="P149" s="715"/>
      <c r="Q149" s="715"/>
      <c r="R149" s="715"/>
      <c r="S149" s="716"/>
      <c r="T149" s="717"/>
      <c r="U149" s="720">
        <f t="shared" si="45"/>
        <v>0</v>
      </c>
      <c r="V149" s="721">
        <f t="shared" si="46"/>
        <v>0</v>
      </c>
      <c r="W149" s="722">
        <f t="shared" si="47"/>
        <v>0</v>
      </c>
      <c r="X149" s="442"/>
      <c r="Y149" s="442"/>
      <c r="Z149" s="442"/>
      <c r="AA149" s="442"/>
      <c r="AB149" s="442"/>
      <c r="AC149" s="442"/>
      <c r="AD149" s="442"/>
      <c r="AE149" s="442"/>
      <c r="AF149" s="442"/>
      <c r="AG149" s="442"/>
      <c r="AH149" s="442"/>
      <c r="AI149" s="442"/>
      <c r="AJ149" s="442"/>
      <c r="AK149" s="442"/>
      <c r="AL149" s="442"/>
      <c r="AM149" s="442"/>
      <c r="AN149" s="442"/>
      <c r="AO149" s="442"/>
      <c r="AP149" s="442"/>
      <c r="AQ149" s="442"/>
      <c r="AR149" s="442"/>
      <c r="AS149" s="442"/>
      <c r="AT149" s="442"/>
      <c r="AU149" s="442"/>
      <c r="AV149" s="442"/>
      <c r="AW149" s="442"/>
      <c r="AX149" s="442"/>
      <c r="AY149" s="442"/>
      <c r="AZ149" s="442"/>
    </row>
    <row r="150" spans="2:52" ht="20.100000000000001" hidden="1" customHeight="1" outlineLevel="1">
      <c r="B150" s="434"/>
      <c r="C150" s="1002"/>
      <c r="D150" s="1003"/>
      <c r="E150" s="1003"/>
      <c r="F150" s="1004"/>
      <c r="G150" s="1005"/>
      <c r="H150" s="1006"/>
      <c r="I150" s="1006"/>
      <c r="J150" s="1006"/>
      <c r="K150" s="1007"/>
      <c r="L150" s="715"/>
      <c r="M150" s="715"/>
      <c r="N150" s="715"/>
      <c r="O150" s="715"/>
      <c r="P150" s="715"/>
      <c r="Q150" s="715"/>
      <c r="R150" s="715"/>
      <c r="S150" s="716"/>
      <c r="T150" s="717"/>
      <c r="U150" s="720">
        <f t="shared" si="45"/>
        <v>0</v>
      </c>
      <c r="V150" s="721">
        <f t="shared" si="46"/>
        <v>0</v>
      </c>
      <c r="W150" s="722">
        <f t="shared" si="47"/>
        <v>0</v>
      </c>
      <c r="X150" s="442"/>
      <c r="Y150" s="442"/>
      <c r="Z150" s="442"/>
      <c r="AA150" s="442"/>
      <c r="AB150" s="442"/>
      <c r="AC150" s="442"/>
      <c r="AD150" s="442"/>
      <c r="AE150" s="442"/>
      <c r="AF150" s="442"/>
      <c r="AG150" s="442"/>
      <c r="AH150" s="442"/>
      <c r="AI150" s="442"/>
      <c r="AJ150" s="442"/>
      <c r="AK150" s="442"/>
      <c r="AL150" s="442"/>
      <c r="AM150" s="442"/>
      <c r="AN150" s="442"/>
      <c r="AO150" s="442"/>
      <c r="AP150" s="442"/>
      <c r="AQ150" s="442"/>
      <c r="AR150" s="442"/>
      <c r="AS150" s="442"/>
      <c r="AT150" s="442"/>
      <c r="AU150" s="442"/>
      <c r="AV150" s="442"/>
      <c r="AW150" s="442"/>
      <c r="AX150" s="442"/>
      <c r="AY150" s="442"/>
      <c r="AZ150" s="442"/>
    </row>
    <row r="151" spans="2:52" ht="20.100000000000001" hidden="1" customHeight="1" outlineLevel="1">
      <c r="B151" s="434"/>
      <c r="C151" s="1002"/>
      <c r="D151" s="1003"/>
      <c r="E151" s="1003"/>
      <c r="F151" s="1004"/>
      <c r="G151" s="1005"/>
      <c r="H151" s="1006"/>
      <c r="I151" s="1006"/>
      <c r="J151" s="1006"/>
      <c r="K151" s="1007"/>
      <c r="L151" s="715"/>
      <c r="M151" s="715"/>
      <c r="N151" s="715"/>
      <c r="O151" s="715"/>
      <c r="P151" s="715"/>
      <c r="Q151" s="715"/>
      <c r="R151" s="715"/>
      <c r="S151" s="716"/>
      <c r="T151" s="717"/>
      <c r="U151" s="720">
        <f t="shared" si="45"/>
        <v>0</v>
      </c>
      <c r="V151" s="721">
        <f t="shared" si="46"/>
        <v>0</v>
      </c>
      <c r="W151" s="722">
        <f t="shared" si="47"/>
        <v>0</v>
      </c>
      <c r="X151" s="442"/>
      <c r="Y151" s="442"/>
      <c r="Z151" s="442"/>
      <c r="AA151" s="442"/>
      <c r="AB151" s="442"/>
      <c r="AC151" s="442"/>
      <c r="AD151" s="442"/>
      <c r="AE151" s="442"/>
      <c r="AF151" s="442"/>
      <c r="AG151" s="442"/>
      <c r="AH151" s="442"/>
      <c r="AI151" s="442"/>
      <c r="AJ151" s="442"/>
      <c r="AK151" s="442"/>
      <c r="AL151" s="442"/>
      <c r="AM151" s="442"/>
      <c r="AN151" s="442"/>
      <c r="AO151" s="442"/>
      <c r="AP151" s="442"/>
      <c r="AQ151" s="442"/>
      <c r="AR151" s="442"/>
      <c r="AS151" s="442"/>
      <c r="AT151" s="442"/>
      <c r="AU151" s="442"/>
      <c r="AV151" s="442"/>
      <c r="AW151" s="442"/>
      <c r="AX151" s="442"/>
      <c r="AY151" s="442"/>
      <c r="AZ151" s="442"/>
    </row>
    <row r="152" spans="2:52" ht="20.100000000000001" hidden="1" customHeight="1" outlineLevel="1">
      <c r="B152" s="434"/>
      <c r="C152" s="1002"/>
      <c r="D152" s="1003"/>
      <c r="E152" s="1003"/>
      <c r="F152" s="1004"/>
      <c r="G152" s="1005"/>
      <c r="H152" s="1006"/>
      <c r="I152" s="1006"/>
      <c r="J152" s="1006"/>
      <c r="K152" s="1007"/>
      <c r="L152" s="715"/>
      <c r="M152" s="715"/>
      <c r="N152" s="715"/>
      <c r="O152" s="715"/>
      <c r="P152" s="715"/>
      <c r="Q152" s="715"/>
      <c r="R152" s="715"/>
      <c r="S152" s="716"/>
      <c r="T152" s="717"/>
      <c r="U152" s="720">
        <f t="shared" si="45"/>
        <v>0</v>
      </c>
      <c r="V152" s="721">
        <f t="shared" si="46"/>
        <v>0</v>
      </c>
      <c r="W152" s="722">
        <f t="shared" si="47"/>
        <v>0</v>
      </c>
      <c r="X152" s="442"/>
      <c r="Y152" s="442"/>
      <c r="Z152" s="442"/>
      <c r="AA152" s="442"/>
      <c r="AB152" s="442"/>
      <c r="AC152" s="442"/>
      <c r="AD152" s="442"/>
      <c r="AE152" s="442"/>
      <c r="AF152" s="442"/>
      <c r="AG152" s="442"/>
      <c r="AH152" s="442"/>
      <c r="AI152" s="442"/>
      <c r="AJ152" s="442"/>
      <c r="AK152" s="442"/>
      <c r="AL152" s="442"/>
      <c r="AM152" s="442"/>
      <c r="AN152" s="442"/>
      <c r="AO152" s="442"/>
      <c r="AP152" s="442"/>
      <c r="AQ152" s="442"/>
      <c r="AR152" s="442"/>
      <c r="AS152" s="442"/>
      <c r="AT152" s="442"/>
      <c r="AU152" s="442"/>
      <c r="AV152" s="442"/>
      <c r="AW152" s="442"/>
      <c r="AX152" s="442"/>
      <c r="AY152" s="442"/>
      <c r="AZ152" s="442"/>
    </row>
    <row r="153" spans="2:52" ht="20.100000000000001" hidden="1" customHeight="1" outlineLevel="1">
      <c r="B153" s="434"/>
      <c r="C153" s="1002"/>
      <c r="D153" s="1003"/>
      <c r="E153" s="1003"/>
      <c r="F153" s="1004"/>
      <c r="G153" s="1005"/>
      <c r="H153" s="1006"/>
      <c r="I153" s="1006"/>
      <c r="J153" s="1006"/>
      <c r="K153" s="1007"/>
      <c r="L153" s="715"/>
      <c r="M153" s="715"/>
      <c r="N153" s="715"/>
      <c r="O153" s="715"/>
      <c r="P153" s="715"/>
      <c r="Q153" s="715"/>
      <c r="R153" s="715"/>
      <c r="S153" s="716"/>
      <c r="T153" s="717"/>
      <c r="U153" s="720">
        <f t="shared" si="45"/>
        <v>0</v>
      </c>
      <c r="V153" s="721">
        <f t="shared" si="46"/>
        <v>0</v>
      </c>
      <c r="W153" s="722">
        <f t="shared" si="47"/>
        <v>0</v>
      </c>
      <c r="X153" s="442"/>
      <c r="Y153" s="442"/>
      <c r="Z153" s="442"/>
      <c r="AA153" s="442"/>
      <c r="AB153" s="442"/>
      <c r="AC153" s="442"/>
      <c r="AD153" s="442"/>
      <c r="AE153" s="442"/>
      <c r="AF153" s="442"/>
      <c r="AG153" s="442"/>
      <c r="AH153" s="442"/>
      <c r="AI153" s="442"/>
      <c r="AJ153" s="442"/>
      <c r="AK153" s="442"/>
      <c r="AL153" s="442"/>
      <c r="AM153" s="442"/>
      <c r="AN153" s="442"/>
      <c r="AO153" s="442"/>
      <c r="AP153" s="442"/>
      <c r="AQ153" s="442"/>
      <c r="AR153" s="442"/>
      <c r="AS153" s="442"/>
      <c r="AT153" s="442"/>
      <c r="AU153" s="442"/>
      <c r="AV153" s="442"/>
      <c r="AW153" s="442"/>
      <c r="AX153" s="442"/>
      <c r="AY153" s="442"/>
      <c r="AZ153" s="442"/>
    </row>
    <row r="154" spans="2:52" ht="20.100000000000001" hidden="1" customHeight="1" outlineLevel="1">
      <c r="B154" s="434"/>
      <c r="C154" s="1002"/>
      <c r="D154" s="1003"/>
      <c r="E154" s="1003"/>
      <c r="F154" s="1004"/>
      <c r="G154" s="1005"/>
      <c r="H154" s="1006"/>
      <c r="I154" s="1006"/>
      <c r="J154" s="1006"/>
      <c r="K154" s="1007"/>
      <c r="L154" s="715"/>
      <c r="M154" s="715"/>
      <c r="N154" s="715"/>
      <c r="O154" s="715"/>
      <c r="P154" s="715"/>
      <c r="Q154" s="715"/>
      <c r="R154" s="715"/>
      <c r="S154" s="716"/>
      <c r="T154" s="717"/>
      <c r="U154" s="720">
        <f t="shared" si="45"/>
        <v>0</v>
      </c>
      <c r="V154" s="721">
        <f t="shared" si="46"/>
        <v>0</v>
      </c>
      <c r="W154" s="722">
        <f t="shared" si="47"/>
        <v>0</v>
      </c>
      <c r="X154" s="442"/>
      <c r="Y154" s="442"/>
      <c r="Z154" s="442"/>
      <c r="AA154" s="442"/>
      <c r="AB154" s="442"/>
      <c r="AC154" s="442"/>
      <c r="AD154" s="442"/>
      <c r="AE154" s="442"/>
      <c r="AF154" s="442"/>
      <c r="AG154" s="442"/>
      <c r="AH154" s="442"/>
      <c r="AI154" s="442"/>
      <c r="AJ154" s="442"/>
      <c r="AK154" s="442"/>
      <c r="AL154" s="442"/>
      <c r="AM154" s="442"/>
      <c r="AN154" s="442"/>
      <c r="AO154" s="442"/>
      <c r="AP154" s="442"/>
      <c r="AQ154" s="442"/>
      <c r="AR154" s="442"/>
      <c r="AS154" s="442"/>
      <c r="AT154" s="442"/>
      <c r="AU154" s="442"/>
      <c r="AV154" s="442"/>
      <c r="AW154" s="442"/>
      <c r="AX154" s="442"/>
      <c r="AY154" s="442"/>
      <c r="AZ154" s="442"/>
    </row>
    <row r="155" spans="2:52" ht="20.100000000000001" hidden="1" customHeight="1" outlineLevel="1">
      <c r="B155" s="434"/>
      <c r="C155" s="1002"/>
      <c r="D155" s="1003"/>
      <c r="E155" s="1003"/>
      <c r="F155" s="1004"/>
      <c r="G155" s="1005"/>
      <c r="H155" s="1006"/>
      <c r="I155" s="1006"/>
      <c r="J155" s="1006"/>
      <c r="K155" s="1007"/>
      <c r="L155" s="715"/>
      <c r="M155" s="715"/>
      <c r="N155" s="715"/>
      <c r="O155" s="715"/>
      <c r="P155" s="715"/>
      <c r="Q155" s="715"/>
      <c r="R155" s="715"/>
      <c r="S155" s="716"/>
      <c r="T155" s="717"/>
      <c r="U155" s="720">
        <f t="shared" si="45"/>
        <v>0</v>
      </c>
      <c r="V155" s="721">
        <f t="shared" si="46"/>
        <v>0</v>
      </c>
      <c r="W155" s="722">
        <f t="shared" si="47"/>
        <v>0</v>
      </c>
      <c r="X155" s="442"/>
      <c r="Y155" s="442"/>
      <c r="Z155" s="442"/>
      <c r="AA155" s="442"/>
      <c r="AB155" s="442"/>
      <c r="AC155" s="442"/>
      <c r="AD155" s="442"/>
      <c r="AE155" s="442"/>
      <c r="AF155" s="442"/>
      <c r="AG155" s="442"/>
      <c r="AH155" s="442"/>
      <c r="AI155" s="442"/>
      <c r="AJ155" s="442"/>
      <c r="AK155" s="442"/>
      <c r="AL155" s="442"/>
      <c r="AM155" s="442"/>
      <c r="AN155" s="442"/>
      <c r="AO155" s="442"/>
      <c r="AP155" s="442"/>
      <c r="AQ155" s="442"/>
      <c r="AR155" s="442"/>
      <c r="AS155" s="442"/>
      <c r="AT155" s="442"/>
      <c r="AU155" s="442"/>
      <c r="AV155" s="442"/>
      <c r="AW155" s="442"/>
      <c r="AX155" s="442"/>
      <c r="AY155" s="442"/>
      <c r="AZ155" s="442"/>
    </row>
    <row r="156" spans="2:52" s="19" customFormat="1" ht="9.9499999999999993" hidden="1" customHeight="1" outlineLevel="1">
      <c r="B156" s="435"/>
      <c r="C156" s="437"/>
      <c r="D156" s="437"/>
      <c r="E156" s="437"/>
      <c r="F156" s="437"/>
      <c r="G156" s="666"/>
      <c r="H156" s="666"/>
      <c r="I156" s="666"/>
      <c r="J156" s="666"/>
      <c r="K156" s="666"/>
      <c r="L156" s="438"/>
      <c r="M156" s="438"/>
      <c r="N156" s="438"/>
      <c r="O156" s="438"/>
      <c r="P156" s="438"/>
      <c r="Q156" s="438"/>
      <c r="R156" s="438"/>
      <c r="S156" s="438"/>
      <c r="T156" s="439"/>
      <c r="U156" s="439"/>
      <c r="V156" s="439"/>
      <c r="W156" s="667"/>
      <c r="X156" s="668"/>
      <c r="Y156" s="668"/>
      <c r="Z156" s="668"/>
      <c r="AA156" s="668"/>
      <c r="AB156" s="668"/>
      <c r="AC156" s="668"/>
      <c r="AD156" s="668"/>
      <c r="AE156" s="668"/>
      <c r="AF156" s="668"/>
      <c r="AG156" s="668"/>
      <c r="AH156" s="668"/>
      <c r="AI156" s="668"/>
      <c r="AJ156" s="668"/>
      <c r="AK156" s="668"/>
      <c r="AL156" s="668"/>
      <c r="AM156" s="668"/>
      <c r="AN156" s="668"/>
      <c r="AO156" s="668"/>
      <c r="AP156" s="668"/>
      <c r="AQ156" s="668"/>
      <c r="AR156" s="668"/>
      <c r="AS156" s="668"/>
      <c r="AT156" s="668"/>
      <c r="AU156" s="668"/>
      <c r="AV156" s="668"/>
      <c r="AW156" s="668"/>
      <c r="AX156" s="668"/>
      <c r="AY156" s="668"/>
      <c r="AZ156" s="668"/>
    </row>
    <row r="157" spans="2:52" ht="20.100000000000001" customHeight="1" collapsed="1">
      <c r="B157" s="714">
        <f>B145+1</f>
        <v>13</v>
      </c>
      <c r="C157" s="1013"/>
      <c r="D157" s="1014"/>
      <c r="E157" s="1014"/>
      <c r="F157" s="1015"/>
      <c r="G157" s="1016"/>
      <c r="H157" s="1017"/>
      <c r="I157" s="1017"/>
      <c r="J157" s="1017"/>
      <c r="K157" s="1018"/>
      <c r="L157" s="701">
        <f t="shared" ref="L157:R157" si="48">SUM(L158:L167)</f>
        <v>0</v>
      </c>
      <c r="M157" s="702">
        <f t="shared" si="48"/>
        <v>0</v>
      </c>
      <c r="N157" s="703">
        <f t="shared" si="48"/>
        <v>0</v>
      </c>
      <c r="O157" s="703">
        <f t="shared" si="48"/>
        <v>0</v>
      </c>
      <c r="P157" s="702">
        <f t="shared" si="48"/>
        <v>0</v>
      </c>
      <c r="Q157" s="704">
        <f t="shared" si="48"/>
        <v>0</v>
      </c>
      <c r="R157" s="701">
        <f t="shared" si="48"/>
        <v>0</v>
      </c>
      <c r="S157" s="705">
        <v>1</v>
      </c>
      <c r="T157" s="706">
        <f>(S158*T158)+(S159*T159)+(S160*T160)+(S161*T161)+(S162*T162)+(S163*T163)+(S164*T164)+(S165*T165)+(S166*T166)+(S167*T167)</f>
        <v>0</v>
      </c>
      <c r="U157" s="665">
        <f t="shared" ref="U157:U167" si="49">S157*T157*(1+MGKZ)*(1+Gewinn)*(1+Sicherheit)</f>
        <v>0</v>
      </c>
      <c r="V157" s="643">
        <f t="shared" ref="V157:V167" si="50">R157*Fertigung</f>
        <v>0</v>
      </c>
      <c r="W157" s="50">
        <f t="shared" ref="W157:W167" si="51">L157*$E$6+M157*$M$6+N157*$M$7+O157*$M$8+P157*$E$7+Q157*$M$9+U157+V157</f>
        <v>0</v>
      </c>
      <c r="X157" s="442"/>
      <c r="Y157" s="442"/>
      <c r="Z157" s="442"/>
      <c r="AA157" s="442"/>
      <c r="AB157" s="442"/>
      <c r="AC157" s="442"/>
      <c r="AD157" s="442"/>
      <c r="AE157" s="442"/>
      <c r="AF157" s="442"/>
      <c r="AG157" s="442"/>
      <c r="AH157" s="442"/>
      <c r="AI157" s="442"/>
      <c r="AJ157" s="442"/>
      <c r="AK157" s="442"/>
      <c r="AL157" s="442"/>
      <c r="AM157" s="442"/>
      <c r="AN157" s="442"/>
      <c r="AO157" s="442"/>
      <c r="AP157" s="442"/>
      <c r="AQ157" s="442"/>
      <c r="AR157" s="442"/>
      <c r="AS157" s="442"/>
      <c r="AT157" s="442"/>
      <c r="AU157" s="442"/>
      <c r="AV157" s="442"/>
      <c r="AW157" s="442"/>
      <c r="AX157" s="442"/>
      <c r="AY157" s="442"/>
      <c r="AZ157" s="442"/>
    </row>
    <row r="158" spans="2:52" ht="20.100000000000001" hidden="1" customHeight="1" outlineLevel="1">
      <c r="B158" s="433"/>
      <c r="C158" s="1002"/>
      <c r="D158" s="1003"/>
      <c r="E158" s="1003"/>
      <c r="F158" s="1004"/>
      <c r="G158" s="1005"/>
      <c r="H158" s="1006"/>
      <c r="I158" s="1006"/>
      <c r="J158" s="1006"/>
      <c r="K158" s="1007"/>
      <c r="L158" s="715"/>
      <c r="M158" s="715"/>
      <c r="N158" s="715"/>
      <c r="O158" s="715"/>
      <c r="P158" s="715"/>
      <c r="Q158" s="715"/>
      <c r="R158" s="715"/>
      <c r="S158" s="716"/>
      <c r="T158" s="717"/>
      <c r="U158" s="720">
        <f t="shared" si="49"/>
        <v>0</v>
      </c>
      <c r="V158" s="721">
        <f t="shared" si="50"/>
        <v>0</v>
      </c>
      <c r="W158" s="722">
        <f t="shared" si="51"/>
        <v>0</v>
      </c>
      <c r="X158" s="442"/>
      <c r="Y158" s="442"/>
      <c r="Z158" s="442"/>
      <c r="AA158" s="442"/>
      <c r="AB158" s="442"/>
      <c r="AC158" s="442"/>
      <c r="AD158" s="442"/>
      <c r="AE158" s="442"/>
      <c r="AF158" s="442"/>
      <c r="AG158" s="442"/>
      <c r="AH158" s="442"/>
      <c r="AI158" s="442"/>
      <c r="AJ158" s="442"/>
      <c r="AK158" s="442"/>
      <c r="AL158" s="442"/>
      <c r="AM158" s="442"/>
      <c r="AN158" s="442"/>
      <c r="AO158" s="442"/>
      <c r="AP158" s="442"/>
      <c r="AQ158" s="442"/>
      <c r="AR158" s="442"/>
      <c r="AS158" s="442"/>
      <c r="AT158" s="442"/>
      <c r="AU158" s="442"/>
      <c r="AV158" s="442"/>
      <c r="AW158" s="442"/>
      <c r="AX158" s="442"/>
      <c r="AY158" s="442"/>
      <c r="AZ158" s="442"/>
    </row>
    <row r="159" spans="2:52" ht="20.100000000000001" hidden="1" customHeight="1" outlineLevel="1">
      <c r="B159" s="434"/>
      <c r="C159" s="1002"/>
      <c r="D159" s="1003"/>
      <c r="E159" s="1003"/>
      <c r="F159" s="1004"/>
      <c r="G159" s="1005"/>
      <c r="H159" s="1006"/>
      <c r="I159" s="1006"/>
      <c r="J159" s="1006"/>
      <c r="K159" s="1007"/>
      <c r="L159" s="715"/>
      <c r="M159" s="715"/>
      <c r="N159" s="715"/>
      <c r="O159" s="715"/>
      <c r="P159" s="715"/>
      <c r="Q159" s="715"/>
      <c r="R159" s="715"/>
      <c r="S159" s="716"/>
      <c r="T159" s="717"/>
      <c r="U159" s="720">
        <f t="shared" si="49"/>
        <v>0</v>
      </c>
      <c r="V159" s="721">
        <f t="shared" si="50"/>
        <v>0</v>
      </c>
      <c r="W159" s="722">
        <f t="shared" si="51"/>
        <v>0</v>
      </c>
      <c r="X159" s="442"/>
      <c r="Y159" s="442"/>
      <c r="Z159" s="442"/>
      <c r="AA159" s="442"/>
      <c r="AB159" s="442"/>
      <c r="AC159" s="442"/>
      <c r="AD159" s="442"/>
      <c r="AE159" s="442"/>
      <c r="AF159" s="442"/>
      <c r="AG159" s="442"/>
      <c r="AH159" s="442"/>
      <c r="AI159" s="442"/>
      <c r="AJ159" s="442"/>
      <c r="AK159" s="442"/>
      <c r="AL159" s="442"/>
      <c r="AM159" s="442"/>
      <c r="AN159" s="442"/>
      <c r="AO159" s="442"/>
      <c r="AP159" s="442"/>
      <c r="AQ159" s="442"/>
      <c r="AR159" s="442"/>
      <c r="AS159" s="442"/>
      <c r="AT159" s="442"/>
      <c r="AU159" s="442"/>
      <c r="AV159" s="442"/>
      <c r="AW159" s="442"/>
      <c r="AX159" s="442"/>
      <c r="AY159" s="442"/>
      <c r="AZ159" s="442"/>
    </row>
    <row r="160" spans="2:52" ht="20.100000000000001" hidden="1" customHeight="1" outlineLevel="1">
      <c r="B160" s="434"/>
      <c r="C160" s="1002"/>
      <c r="D160" s="1003"/>
      <c r="E160" s="1003"/>
      <c r="F160" s="1004"/>
      <c r="G160" s="1005"/>
      <c r="H160" s="1006"/>
      <c r="I160" s="1006"/>
      <c r="J160" s="1006"/>
      <c r="K160" s="1007"/>
      <c r="L160" s="715"/>
      <c r="M160" s="715"/>
      <c r="N160" s="715"/>
      <c r="O160" s="715"/>
      <c r="P160" s="715"/>
      <c r="Q160" s="715"/>
      <c r="R160" s="715"/>
      <c r="S160" s="716"/>
      <c r="T160" s="717"/>
      <c r="U160" s="720">
        <f t="shared" si="49"/>
        <v>0</v>
      </c>
      <c r="V160" s="721">
        <f t="shared" si="50"/>
        <v>0</v>
      </c>
      <c r="W160" s="722">
        <f t="shared" si="51"/>
        <v>0</v>
      </c>
      <c r="X160" s="442"/>
      <c r="Y160" s="442"/>
      <c r="Z160" s="442"/>
      <c r="AA160" s="442"/>
      <c r="AB160" s="442"/>
      <c r="AC160" s="442"/>
      <c r="AD160" s="442"/>
      <c r="AE160" s="442"/>
      <c r="AF160" s="442"/>
      <c r="AG160" s="442"/>
      <c r="AH160" s="442"/>
      <c r="AI160" s="442"/>
      <c r="AJ160" s="442"/>
      <c r="AK160" s="442"/>
      <c r="AL160" s="442"/>
      <c r="AM160" s="442"/>
      <c r="AN160" s="442"/>
      <c r="AO160" s="442"/>
      <c r="AP160" s="442"/>
      <c r="AQ160" s="442"/>
      <c r="AR160" s="442"/>
      <c r="AS160" s="442"/>
      <c r="AT160" s="442"/>
      <c r="AU160" s="442"/>
      <c r="AV160" s="442"/>
      <c r="AW160" s="442"/>
      <c r="AX160" s="442"/>
      <c r="AY160" s="442"/>
      <c r="AZ160" s="442"/>
    </row>
    <row r="161" spans="2:52" ht="20.100000000000001" hidden="1" customHeight="1" outlineLevel="1">
      <c r="B161" s="434"/>
      <c r="C161" s="1002"/>
      <c r="D161" s="1003"/>
      <c r="E161" s="1003"/>
      <c r="F161" s="1004"/>
      <c r="G161" s="1005"/>
      <c r="H161" s="1006"/>
      <c r="I161" s="1006"/>
      <c r="J161" s="1006"/>
      <c r="K161" s="1007"/>
      <c r="L161" s="715"/>
      <c r="M161" s="715"/>
      <c r="N161" s="715"/>
      <c r="O161" s="715"/>
      <c r="P161" s="715"/>
      <c r="Q161" s="715"/>
      <c r="R161" s="715"/>
      <c r="S161" s="716"/>
      <c r="T161" s="717"/>
      <c r="U161" s="720">
        <f t="shared" si="49"/>
        <v>0</v>
      </c>
      <c r="V161" s="721">
        <f t="shared" si="50"/>
        <v>0</v>
      </c>
      <c r="W161" s="722">
        <f t="shared" si="51"/>
        <v>0</v>
      </c>
      <c r="X161" s="442"/>
      <c r="Y161" s="442"/>
      <c r="Z161" s="442"/>
      <c r="AA161" s="442"/>
      <c r="AB161" s="442"/>
      <c r="AC161" s="442"/>
      <c r="AD161" s="442"/>
      <c r="AE161" s="442"/>
      <c r="AF161" s="442"/>
      <c r="AG161" s="442"/>
      <c r="AH161" s="442"/>
      <c r="AI161" s="442"/>
      <c r="AJ161" s="442"/>
      <c r="AK161" s="442"/>
      <c r="AL161" s="442"/>
      <c r="AM161" s="442"/>
      <c r="AN161" s="442"/>
      <c r="AO161" s="442"/>
      <c r="AP161" s="442"/>
      <c r="AQ161" s="442"/>
      <c r="AR161" s="442"/>
      <c r="AS161" s="442"/>
      <c r="AT161" s="442"/>
      <c r="AU161" s="442"/>
      <c r="AV161" s="442"/>
      <c r="AW161" s="442"/>
      <c r="AX161" s="442"/>
      <c r="AY161" s="442"/>
      <c r="AZ161" s="442"/>
    </row>
    <row r="162" spans="2:52" ht="20.100000000000001" hidden="1" customHeight="1" outlineLevel="1">
      <c r="B162" s="434"/>
      <c r="C162" s="1002"/>
      <c r="D162" s="1003"/>
      <c r="E162" s="1003"/>
      <c r="F162" s="1004"/>
      <c r="G162" s="1005"/>
      <c r="H162" s="1006"/>
      <c r="I162" s="1006"/>
      <c r="J162" s="1006"/>
      <c r="K162" s="1007"/>
      <c r="L162" s="715"/>
      <c r="M162" s="715"/>
      <c r="N162" s="715"/>
      <c r="O162" s="715"/>
      <c r="P162" s="715"/>
      <c r="Q162" s="715"/>
      <c r="R162" s="715"/>
      <c r="S162" s="716"/>
      <c r="T162" s="717"/>
      <c r="U162" s="720">
        <f t="shared" si="49"/>
        <v>0</v>
      </c>
      <c r="V162" s="721">
        <f t="shared" si="50"/>
        <v>0</v>
      </c>
      <c r="W162" s="722">
        <f t="shared" si="51"/>
        <v>0</v>
      </c>
      <c r="X162" s="442"/>
      <c r="Y162" s="442"/>
      <c r="Z162" s="442"/>
      <c r="AA162" s="442"/>
      <c r="AB162" s="442"/>
      <c r="AC162" s="442"/>
      <c r="AD162" s="442"/>
      <c r="AE162" s="442"/>
      <c r="AF162" s="442"/>
      <c r="AG162" s="442"/>
      <c r="AH162" s="442"/>
      <c r="AI162" s="442"/>
      <c r="AJ162" s="442"/>
      <c r="AK162" s="442"/>
      <c r="AL162" s="442"/>
      <c r="AM162" s="442"/>
      <c r="AN162" s="442"/>
      <c r="AO162" s="442"/>
      <c r="AP162" s="442"/>
      <c r="AQ162" s="442"/>
      <c r="AR162" s="442"/>
      <c r="AS162" s="442"/>
      <c r="AT162" s="442"/>
      <c r="AU162" s="442"/>
      <c r="AV162" s="442"/>
      <c r="AW162" s="442"/>
      <c r="AX162" s="442"/>
      <c r="AY162" s="442"/>
      <c r="AZ162" s="442"/>
    </row>
    <row r="163" spans="2:52" ht="20.100000000000001" hidden="1" customHeight="1" outlineLevel="1">
      <c r="B163" s="434"/>
      <c r="C163" s="1002"/>
      <c r="D163" s="1003"/>
      <c r="E163" s="1003"/>
      <c r="F163" s="1004"/>
      <c r="G163" s="1005"/>
      <c r="H163" s="1006"/>
      <c r="I163" s="1006"/>
      <c r="J163" s="1006"/>
      <c r="K163" s="1007"/>
      <c r="L163" s="715"/>
      <c r="M163" s="715"/>
      <c r="N163" s="715"/>
      <c r="O163" s="715"/>
      <c r="P163" s="715"/>
      <c r="Q163" s="715"/>
      <c r="R163" s="715"/>
      <c r="S163" s="716"/>
      <c r="T163" s="717"/>
      <c r="U163" s="720">
        <f t="shared" si="49"/>
        <v>0</v>
      </c>
      <c r="V163" s="721">
        <f t="shared" si="50"/>
        <v>0</v>
      </c>
      <c r="W163" s="722">
        <f t="shared" si="51"/>
        <v>0</v>
      </c>
      <c r="X163" s="442"/>
      <c r="Y163" s="442"/>
      <c r="Z163" s="442"/>
      <c r="AA163" s="442"/>
      <c r="AB163" s="442"/>
      <c r="AC163" s="442"/>
      <c r="AD163" s="442"/>
      <c r="AE163" s="442"/>
      <c r="AF163" s="442"/>
      <c r="AG163" s="442"/>
      <c r="AH163" s="442"/>
      <c r="AI163" s="442"/>
      <c r="AJ163" s="442"/>
      <c r="AK163" s="442"/>
      <c r="AL163" s="442"/>
      <c r="AM163" s="442"/>
      <c r="AN163" s="442"/>
      <c r="AO163" s="442"/>
      <c r="AP163" s="442"/>
      <c r="AQ163" s="442"/>
      <c r="AR163" s="442"/>
      <c r="AS163" s="442"/>
      <c r="AT163" s="442"/>
      <c r="AU163" s="442"/>
      <c r="AV163" s="442"/>
      <c r="AW163" s="442"/>
      <c r="AX163" s="442"/>
      <c r="AY163" s="442"/>
      <c r="AZ163" s="442"/>
    </row>
    <row r="164" spans="2:52" ht="20.100000000000001" hidden="1" customHeight="1" outlineLevel="1">
      <c r="B164" s="434"/>
      <c r="C164" s="1002"/>
      <c r="D164" s="1003"/>
      <c r="E164" s="1003"/>
      <c r="F164" s="1004"/>
      <c r="G164" s="1005"/>
      <c r="H164" s="1006"/>
      <c r="I164" s="1006"/>
      <c r="J164" s="1006"/>
      <c r="K164" s="1007"/>
      <c r="L164" s="715"/>
      <c r="M164" s="715"/>
      <c r="N164" s="715"/>
      <c r="O164" s="715"/>
      <c r="P164" s="715"/>
      <c r="Q164" s="715"/>
      <c r="R164" s="715"/>
      <c r="S164" s="716"/>
      <c r="T164" s="717"/>
      <c r="U164" s="720">
        <f t="shared" si="49"/>
        <v>0</v>
      </c>
      <c r="V164" s="721">
        <f t="shared" si="50"/>
        <v>0</v>
      </c>
      <c r="W164" s="722">
        <f t="shared" si="51"/>
        <v>0</v>
      </c>
      <c r="X164" s="442"/>
      <c r="Y164" s="442"/>
      <c r="Z164" s="442"/>
      <c r="AA164" s="442"/>
      <c r="AB164" s="442"/>
      <c r="AC164" s="442"/>
      <c r="AD164" s="442"/>
      <c r="AE164" s="442"/>
      <c r="AF164" s="442"/>
      <c r="AG164" s="442"/>
      <c r="AH164" s="442"/>
      <c r="AI164" s="442"/>
      <c r="AJ164" s="442"/>
      <c r="AK164" s="442"/>
      <c r="AL164" s="442"/>
      <c r="AM164" s="442"/>
      <c r="AN164" s="442"/>
      <c r="AO164" s="442"/>
      <c r="AP164" s="442"/>
      <c r="AQ164" s="442"/>
      <c r="AR164" s="442"/>
      <c r="AS164" s="442"/>
      <c r="AT164" s="442"/>
      <c r="AU164" s="442"/>
      <c r="AV164" s="442"/>
      <c r="AW164" s="442"/>
      <c r="AX164" s="442"/>
      <c r="AY164" s="442"/>
      <c r="AZ164" s="442"/>
    </row>
    <row r="165" spans="2:52" ht="20.100000000000001" hidden="1" customHeight="1" outlineLevel="1">
      <c r="B165" s="434"/>
      <c r="C165" s="1002"/>
      <c r="D165" s="1003"/>
      <c r="E165" s="1003"/>
      <c r="F165" s="1004"/>
      <c r="G165" s="1005"/>
      <c r="H165" s="1006"/>
      <c r="I165" s="1006"/>
      <c r="J165" s="1006"/>
      <c r="K165" s="1007"/>
      <c r="L165" s="715"/>
      <c r="M165" s="715"/>
      <c r="N165" s="715"/>
      <c r="O165" s="715"/>
      <c r="P165" s="715"/>
      <c r="Q165" s="715"/>
      <c r="R165" s="715"/>
      <c r="S165" s="716"/>
      <c r="T165" s="717"/>
      <c r="U165" s="720">
        <f t="shared" si="49"/>
        <v>0</v>
      </c>
      <c r="V165" s="721">
        <f t="shared" si="50"/>
        <v>0</v>
      </c>
      <c r="W165" s="722">
        <f t="shared" si="51"/>
        <v>0</v>
      </c>
      <c r="X165" s="442"/>
      <c r="Y165" s="442"/>
      <c r="Z165" s="442"/>
      <c r="AA165" s="442"/>
      <c r="AB165" s="442"/>
      <c r="AC165" s="442"/>
      <c r="AD165" s="442"/>
      <c r="AE165" s="442"/>
      <c r="AF165" s="442"/>
      <c r="AG165" s="442"/>
      <c r="AH165" s="442"/>
      <c r="AI165" s="442"/>
      <c r="AJ165" s="442"/>
      <c r="AK165" s="442"/>
      <c r="AL165" s="442"/>
      <c r="AM165" s="442"/>
      <c r="AN165" s="442"/>
      <c r="AO165" s="442"/>
      <c r="AP165" s="442"/>
      <c r="AQ165" s="442"/>
      <c r="AR165" s="442"/>
      <c r="AS165" s="442"/>
      <c r="AT165" s="442"/>
      <c r="AU165" s="442"/>
      <c r="AV165" s="442"/>
      <c r="AW165" s="442"/>
      <c r="AX165" s="442"/>
      <c r="AY165" s="442"/>
      <c r="AZ165" s="442"/>
    </row>
    <row r="166" spans="2:52" ht="20.100000000000001" hidden="1" customHeight="1" outlineLevel="1">
      <c r="B166" s="434"/>
      <c r="C166" s="1002"/>
      <c r="D166" s="1003"/>
      <c r="E166" s="1003"/>
      <c r="F166" s="1004"/>
      <c r="G166" s="1005"/>
      <c r="H166" s="1006"/>
      <c r="I166" s="1006"/>
      <c r="J166" s="1006"/>
      <c r="K166" s="1007"/>
      <c r="L166" s="715"/>
      <c r="M166" s="715"/>
      <c r="N166" s="715"/>
      <c r="O166" s="715"/>
      <c r="P166" s="715"/>
      <c r="Q166" s="715"/>
      <c r="R166" s="715"/>
      <c r="S166" s="716"/>
      <c r="T166" s="717"/>
      <c r="U166" s="720">
        <f t="shared" si="49"/>
        <v>0</v>
      </c>
      <c r="V166" s="721">
        <f t="shared" si="50"/>
        <v>0</v>
      </c>
      <c r="W166" s="722">
        <f t="shared" si="51"/>
        <v>0</v>
      </c>
      <c r="X166" s="442"/>
      <c r="Y166" s="442"/>
      <c r="Z166" s="442"/>
      <c r="AA166" s="442"/>
      <c r="AB166" s="442"/>
      <c r="AC166" s="442"/>
      <c r="AD166" s="442"/>
      <c r="AE166" s="442"/>
      <c r="AF166" s="442"/>
      <c r="AG166" s="442"/>
      <c r="AH166" s="442"/>
      <c r="AI166" s="442"/>
      <c r="AJ166" s="442"/>
      <c r="AK166" s="442"/>
      <c r="AL166" s="442"/>
      <c r="AM166" s="442"/>
      <c r="AN166" s="442"/>
      <c r="AO166" s="442"/>
      <c r="AP166" s="442"/>
      <c r="AQ166" s="442"/>
      <c r="AR166" s="442"/>
      <c r="AS166" s="442"/>
      <c r="AT166" s="442"/>
      <c r="AU166" s="442"/>
      <c r="AV166" s="442"/>
      <c r="AW166" s="442"/>
      <c r="AX166" s="442"/>
      <c r="AY166" s="442"/>
      <c r="AZ166" s="442"/>
    </row>
    <row r="167" spans="2:52" ht="20.100000000000001" hidden="1" customHeight="1" outlineLevel="1">
      <c r="B167" s="434"/>
      <c r="C167" s="1002"/>
      <c r="D167" s="1003"/>
      <c r="E167" s="1003"/>
      <c r="F167" s="1004"/>
      <c r="G167" s="1005"/>
      <c r="H167" s="1006"/>
      <c r="I167" s="1006"/>
      <c r="J167" s="1006"/>
      <c r="K167" s="1007"/>
      <c r="L167" s="715"/>
      <c r="M167" s="715"/>
      <c r="N167" s="715"/>
      <c r="O167" s="715"/>
      <c r="P167" s="715"/>
      <c r="Q167" s="715"/>
      <c r="R167" s="715"/>
      <c r="S167" s="716"/>
      <c r="T167" s="717"/>
      <c r="U167" s="720">
        <f t="shared" si="49"/>
        <v>0</v>
      </c>
      <c r="V167" s="721">
        <f t="shared" si="50"/>
        <v>0</v>
      </c>
      <c r="W167" s="722">
        <f t="shared" si="51"/>
        <v>0</v>
      </c>
      <c r="X167" s="442"/>
      <c r="Y167" s="442"/>
      <c r="Z167" s="442"/>
      <c r="AA167" s="442"/>
      <c r="AB167" s="442"/>
      <c r="AC167" s="442"/>
      <c r="AD167" s="442"/>
      <c r="AE167" s="442"/>
      <c r="AF167" s="442"/>
      <c r="AG167" s="442"/>
      <c r="AH167" s="442"/>
      <c r="AI167" s="442"/>
      <c r="AJ167" s="442"/>
      <c r="AK167" s="442"/>
      <c r="AL167" s="442"/>
      <c r="AM167" s="442"/>
      <c r="AN167" s="442"/>
      <c r="AO167" s="442"/>
      <c r="AP167" s="442"/>
      <c r="AQ167" s="442"/>
      <c r="AR167" s="442"/>
      <c r="AS167" s="442"/>
      <c r="AT167" s="442"/>
      <c r="AU167" s="442"/>
      <c r="AV167" s="442"/>
      <c r="AW167" s="442"/>
      <c r="AX167" s="442"/>
      <c r="AY167" s="442"/>
      <c r="AZ167" s="442"/>
    </row>
    <row r="168" spans="2:52" s="19" customFormat="1" ht="9.9499999999999993" hidden="1" customHeight="1" outlineLevel="1">
      <c r="B168" s="435"/>
      <c r="C168" s="437"/>
      <c r="D168" s="437"/>
      <c r="E168" s="437"/>
      <c r="F168" s="437"/>
      <c r="G168" s="666"/>
      <c r="H168" s="666"/>
      <c r="I168" s="666"/>
      <c r="J168" s="666"/>
      <c r="K168" s="666"/>
      <c r="L168" s="438"/>
      <c r="M168" s="438"/>
      <c r="N168" s="438"/>
      <c r="O168" s="438"/>
      <c r="P168" s="438"/>
      <c r="Q168" s="438"/>
      <c r="R168" s="438"/>
      <c r="S168" s="438"/>
      <c r="T168" s="439"/>
      <c r="U168" s="439"/>
      <c r="V168" s="439"/>
      <c r="W168" s="667"/>
      <c r="X168" s="668"/>
      <c r="Y168" s="668"/>
      <c r="Z168" s="668"/>
      <c r="AA168" s="668"/>
      <c r="AB168" s="668"/>
      <c r="AC168" s="668"/>
      <c r="AD168" s="668"/>
      <c r="AE168" s="668"/>
      <c r="AF168" s="668"/>
      <c r="AG168" s="668"/>
      <c r="AH168" s="668"/>
      <c r="AI168" s="668"/>
      <c r="AJ168" s="668"/>
      <c r="AK168" s="668"/>
      <c r="AL168" s="668"/>
      <c r="AM168" s="668"/>
      <c r="AN168" s="668"/>
      <c r="AO168" s="668"/>
      <c r="AP168" s="668"/>
      <c r="AQ168" s="668"/>
      <c r="AR168" s="668"/>
      <c r="AS168" s="668"/>
      <c r="AT168" s="668"/>
      <c r="AU168" s="668"/>
      <c r="AV168" s="668"/>
      <c r="AW168" s="668"/>
      <c r="AX168" s="668"/>
      <c r="AY168" s="668"/>
      <c r="AZ168" s="668"/>
    </row>
    <row r="169" spans="2:52" ht="20.100000000000001" customHeight="1" collapsed="1">
      <c r="B169" s="32">
        <f>B157+1</f>
        <v>14</v>
      </c>
      <c r="C169" s="1013"/>
      <c r="D169" s="1014"/>
      <c r="E169" s="1014"/>
      <c r="F169" s="1015"/>
      <c r="G169" s="1016"/>
      <c r="H169" s="1017"/>
      <c r="I169" s="1017"/>
      <c r="J169" s="1017"/>
      <c r="K169" s="1018"/>
      <c r="L169" s="701">
        <f t="shared" ref="L169:R169" si="52">SUM(L170:L179)</f>
        <v>0</v>
      </c>
      <c r="M169" s="702">
        <f t="shared" si="52"/>
        <v>0</v>
      </c>
      <c r="N169" s="703">
        <f t="shared" si="52"/>
        <v>0</v>
      </c>
      <c r="O169" s="703">
        <f t="shared" si="52"/>
        <v>0</v>
      </c>
      <c r="P169" s="702">
        <f t="shared" si="52"/>
        <v>0</v>
      </c>
      <c r="Q169" s="704">
        <f t="shared" si="52"/>
        <v>0</v>
      </c>
      <c r="R169" s="701">
        <f t="shared" si="52"/>
        <v>0</v>
      </c>
      <c r="S169" s="705">
        <v>1</v>
      </c>
      <c r="T169" s="706">
        <f>(S170*T170)+(S171*T171)+(S172*T172)+(S173*T173)+(S174*T174)+(S175*T175)+(S176*T176)+(S177*T177)+(S178*T178)+(S179*T179)</f>
        <v>0</v>
      </c>
      <c r="U169" s="665">
        <f t="shared" ref="U169:U179" si="53">S169*T169*(1+MGKZ)*(1+Gewinn)*(1+Sicherheit)</f>
        <v>0</v>
      </c>
      <c r="V169" s="643">
        <f t="shared" ref="V169:V179" si="54">R169*Fertigung</f>
        <v>0</v>
      </c>
      <c r="W169" s="50">
        <f t="shared" ref="W169:W179" si="55">L169*$E$6+M169*$M$6+N169*$M$7+O169*$M$8+P169*$E$7+Q169*$M$9+U169+V169</f>
        <v>0</v>
      </c>
      <c r="X169" s="442"/>
      <c r="Y169" s="442"/>
      <c r="Z169" s="442"/>
      <c r="AA169" s="442"/>
      <c r="AB169" s="442"/>
      <c r="AC169" s="442"/>
      <c r="AD169" s="442"/>
      <c r="AE169" s="442"/>
      <c r="AF169" s="442"/>
      <c r="AG169" s="442"/>
      <c r="AH169" s="442"/>
      <c r="AI169" s="442"/>
      <c r="AJ169" s="442"/>
      <c r="AK169" s="442"/>
      <c r="AL169" s="442"/>
      <c r="AM169" s="442"/>
      <c r="AN169" s="442"/>
      <c r="AO169" s="442"/>
      <c r="AP169" s="442"/>
      <c r="AQ169" s="442"/>
      <c r="AR169" s="442"/>
      <c r="AS169" s="442"/>
      <c r="AT169" s="442"/>
      <c r="AU169" s="442"/>
      <c r="AV169" s="442"/>
      <c r="AW169" s="442"/>
      <c r="AX169" s="442"/>
      <c r="AY169" s="442"/>
      <c r="AZ169" s="442"/>
    </row>
    <row r="170" spans="2:52" ht="20.100000000000001" hidden="1" customHeight="1" outlineLevel="1">
      <c r="B170" s="433"/>
      <c r="C170" s="1002"/>
      <c r="D170" s="1003"/>
      <c r="E170" s="1003"/>
      <c r="F170" s="1004"/>
      <c r="G170" s="1005"/>
      <c r="H170" s="1006"/>
      <c r="I170" s="1006"/>
      <c r="J170" s="1006"/>
      <c r="K170" s="1007"/>
      <c r="L170" s="715"/>
      <c r="M170" s="715"/>
      <c r="N170" s="715"/>
      <c r="O170" s="715"/>
      <c r="P170" s="715"/>
      <c r="Q170" s="715"/>
      <c r="R170" s="715"/>
      <c r="S170" s="716"/>
      <c r="T170" s="717"/>
      <c r="U170" s="720">
        <f t="shared" si="53"/>
        <v>0</v>
      </c>
      <c r="V170" s="721">
        <f t="shared" si="54"/>
        <v>0</v>
      </c>
      <c r="W170" s="722">
        <f t="shared" si="55"/>
        <v>0</v>
      </c>
      <c r="X170" s="442"/>
      <c r="Y170" s="442"/>
      <c r="Z170" s="442"/>
      <c r="AA170" s="442"/>
      <c r="AB170" s="442"/>
      <c r="AC170" s="442"/>
      <c r="AD170" s="442"/>
      <c r="AE170" s="442"/>
      <c r="AF170" s="442"/>
      <c r="AG170" s="442"/>
      <c r="AH170" s="442"/>
      <c r="AI170" s="442"/>
      <c r="AJ170" s="442"/>
      <c r="AK170" s="442"/>
      <c r="AL170" s="442"/>
      <c r="AM170" s="442"/>
      <c r="AN170" s="442"/>
      <c r="AO170" s="442"/>
      <c r="AP170" s="442"/>
      <c r="AQ170" s="442"/>
      <c r="AR170" s="442"/>
      <c r="AS170" s="442"/>
      <c r="AT170" s="442"/>
      <c r="AU170" s="442"/>
      <c r="AV170" s="442"/>
      <c r="AW170" s="442"/>
      <c r="AX170" s="442"/>
      <c r="AY170" s="442"/>
      <c r="AZ170" s="442"/>
    </row>
    <row r="171" spans="2:52" ht="20.100000000000001" hidden="1" customHeight="1" outlineLevel="1">
      <c r="B171" s="434"/>
      <c r="C171" s="1002"/>
      <c r="D171" s="1003"/>
      <c r="E171" s="1003"/>
      <c r="F171" s="1004"/>
      <c r="G171" s="1005"/>
      <c r="H171" s="1006"/>
      <c r="I171" s="1006"/>
      <c r="J171" s="1006"/>
      <c r="K171" s="1007"/>
      <c r="L171" s="715"/>
      <c r="M171" s="715"/>
      <c r="N171" s="715"/>
      <c r="O171" s="715"/>
      <c r="P171" s="715"/>
      <c r="Q171" s="715"/>
      <c r="R171" s="715"/>
      <c r="S171" s="716"/>
      <c r="T171" s="717"/>
      <c r="U171" s="720">
        <f t="shared" si="53"/>
        <v>0</v>
      </c>
      <c r="V171" s="721">
        <f t="shared" si="54"/>
        <v>0</v>
      </c>
      <c r="W171" s="722">
        <f t="shared" si="55"/>
        <v>0</v>
      </c>
      <c r="X171" s="442"/>
      <c r="Y171" s="442"/>
      <c r="Z171" s="442"/>
      <c r="AA171" s="442"/>
      <c r="AB171" s="442"/>
      <c r="AC171" s="442"/>
      <c r="AD171" s="442"/>
      <c r="AE171" s="442"/>
      <c r="AF171" s="442"/>
      <c r="AG171" s="442"/>
      <c r="AH171" s="442"/>
      <c r="AI171" s="442"/>
      <c r="AJ171" s="442"/>
      <c r="AK171" s="442"/>
      <c r="AL171" s="442"/>
      <c r="AM171" s="442"/>
      <c r="AN171" s="442"/>
      <c r="AO171" s="442"/>
      <c r="AP171" s="442"/>
      <c r="AQ171" s="442"/>
      <c r="AR171" s="442"/>
      <c r="AS171" s="442"/>
      <c r="AT171" s="442"/>
      <c r="AU171" s="442"/>
      <c r="AV171" s="442"/>
      <c r="AW171" s="442"/>
      <c r="AX171" s="442"/>
      <c r="AY171" s="442"/>
      <c r="AZ171" s="442"/>
    </row>
    <row r="172" spans="2:52" ht="20.100000000000001" hidden="1" customHeight="1" outlineLevel="1">
      <c r="B172" s="434"/>
      <c r="C172" s="1002"/>
      <c r="D172" s="1003"/>
      <c r="E172" s="1003"/>
      <c r="F172" s="1004"/>
      <c r="G172" s="1005"/>
      <c r="H172" s="1006"/>
      <c r="I172" s="1006"/>
      <c r="J172" s="1006"/>
      <c r="K172" s="1007"/>
      <c r="L172" s="715"/>
      <c r="M172" s="715"/>
      <c r="N172" s="715"/>
      <c r="O172" s="715"/>
      <c r="P172" s="715"/>
      <c r="Q172" s="715"/>
      <c r="R172" s="715"/>
      <c r="S172" s="716"/>
      <c r="T172" s="717"/>
      <c r="U172" s="720">
        <f t="shared" si="53"/>
        <v>0</v>
      </c>
      <c r="V172" s="721">
        <f t="shared" si="54"/>
        <v>0</v>
      </c>
      <c r="W172" s="722">
        <f t="shared" si="55"/>
        <v>0</v>
      </c>
      <c r="X172" s="442"/>
      <c r="Y172" s="442"/>
      <c r="Z172" s="442"/>
      <c r="AA172" s="442"/>
      <c r="AB172" s="442"/>
      <c r="AC172" s="442"/>
      <c r="AD172" s="442"/>
      <c r="AE172" s="442"/>
      <c r="AF172" s="442"/>
      <c r="AG172" s="442"/>
      <c r="AH172" s="442"/>
      <c r="AI172" s="442"/>
      <c r="AJ172" s="442"/>
      <c r="AK172" s="442"/>
      <c r="AL172" s="442"/>
      <c r="AM172" s="442"/>
      <c r="AN172" s="442"/>
      <c r="AO172" s="442"/>
      <c r="AP172" s="442"/>
      <c r="AQ172" s="442"/>
      <c r="AR172" s="442"/>
      <c r="AS172" s="442"/>
      <c r="AT172" s="442"/>
      <c r="AU172" s="442"/>
      <c r="AV172" s="442"/>
      <c r="AW172" s="442"/>
      <c r="AX172" s="442"/>
      <c r="AY172" s="442"/>
      <c r="AZ172" s="442"/>
    </row>
    <row r="173" spans="2:52" ht="20.100000000000001" hidden="1" customHeight="1" outlineLevel="1">
      <c r="B173" s="434"/>
      <c r="C173" s="1002"/>
      <c r="D173" s="1003"/>
      <c r="E173" s="1003"/>
      <c r="F173" s="1004"/>
      <c r="G173" s="1005"/>
      <c r="H173" s="1006"/>
      <c r="I173" s="1006"/>
      <c r="J173" s="1006"/>
      <c r="K173" s="1007"/>
      <c r="L173" s="715"/>
      <c r="M173" s="715"/>
      <c r="N173" s="715"/>
      <c r="O173" s="715"/>
      <c r="P173" s="715"/>
      <c r="Q173" s="715"/>
      <c r="R173" s="715"/>
      <c r="S173" s="716"/>
      <c r="T173" s="717"/>
      <c r="U173" s="720">
        <f t="shared" si="53"/>
        <v>0</v>
      </c>
      <c r="V173" s="721">
        <f t="shared" si="54"/>
        <v>0</v>
      </c>
      <c r="W173" s="722">
        <f t="shared" si="55"/>
        <v>0</v>
      </c>
      <c r="X173" s="442"/>
      <c r="Y173" s="442"/>
      <c r="Z173" s="442"/>
      <c r="AA173" s="442"/>
      <c r="AB173" s="442"/>
      <c r="AC173" s="442"/>
      <c r="AD173" s="442"/>
      <c r="AE173" s="442"/>
      <c r="AF173" s="442"/>
      <c r="AG173" s="442"/>
      <c r="AH173" s="442"/>
      <c r="AI173" s="442"/>
      <c r="AJ173" s="442"/>
      <c r="AK173" s="442"/>
      <c r="AL173" s="442"/>
      <c r="AM173" s="442"/>
      <c r="AN173" s="442"/>
      <c r="AO173" s="442"/>
      <c r="AP173" s="442"/>
      <c r="AQ173" s="442"/>
      <c r="AR173" s="442"/>
      <c r="AS173" s="442"/>
      <c r="AT173" s="442"/>
      <c r="AU173" s="442"/>
      <c r="AV173" s="442"/>
      <c r="AW173" s="442"/>
      <c r="AX173" s="442"/>
      <c r="AY173" s="442"/>
      <c r="AZ173" s="442"/>
    </row>
    <row r="174" spans="2:52" ht="20.100000000000001" hidden="1" customHeight="1" outlineLevel="1">
      <c r="B174" s="434"/>
      <c r="C174" s="1002"/>
      <c r="D174" s="1003"/>
      <c r="E174" s="1003"/>
      <c r="F174" s="1004"/>
      <c r="G174" s="1005"/>
      <c r="H174" s="1006"/>
      <c r="I174" s="1006"/>
      <c r="J174" s="1006"/>
      <c r="K174" s="1007"/>
      <c r="L174" s="715"/>
      <c r="M174" s="715"/>
      <c r="N174" s="715"/>
      <c r="O174" s="715"/>
      <c r="P174" s="715"/>
      <c r="Q174" s="715"/>
      <c r="R174" s="715"/>
      <c r="S174" s="716"/>
      <c r="T174" s="717"/>
      <c r="U174" s="720">
        <f t="shared" si="53"/>
        <v>0</v>
      </c>
      <c r="V174" s="721">
        <f t="shared" si="54"/>
        <v>0</v>
      </c>
      <c r="W174" s="722">
        <f t="shared" si="55"/>
        <v>0</v>
      </c>
      <c r="X174" s="442"/>
      <c r="Y174" s="442"/>
      <c r="Z174" s="442"/>
      <c r="AA174" s="442"/>
      <c r="AB174" s="442"/>
      <c r="AC174" s="442"/>
      <c r="AD174" s="442"/>
      <c r="AE174" s="442"/>
      <c r="AF174" s="442"/>
      <c r="AG174" s="442"/>
      <c r="AH174" s="442"/>
      <c r="AI174" s="442"/>
      <c r="AJ174" s="442"/>
      <c r="AK174" s="442"/>
      <c r="AL174" s="442"/>
      <c r="AM174" s="442"/>
      <c r="AN174" s="442"/>
      <c r="AO174" s="442"/>
      <c r="AP174" s="442"/>
      <c r="AQ174" s="442"/>
      <c r="AR174" s="442"/>
      <c r="AS174" s="442"/>
      <c r="AT174" s="442"/>
      <c r="AU174" s="442"/>
      <c r="AV174" s="442"/>
      <c r="AW174" s="442"/>
      <c r="AX174" s="442"/>
      <c r="AY174" s="442"/>
      <c r="AZ174" s="442"/>
    </row>
    <row r="175" spans="2:52" ht="20.100000000000001" hidden="1" customHeight="1" outlineLevel="1">
      <c r="B175" s="434"/>
      <c r="C175" s="1002"/>
      <c r="D175" s="1003"/>
      <c r="E175" s="1003"/>
      <c r="F175" s="1004"/>
      <c r="G175" s="1005"/>
      <c r="H175" s="1006"/>
      <c r="I175" s="1006"/>
      <c r="J175" s="1006"/>
      <c r="K175" s="1007"/>
      <c r="L175" s="715"/>
      <c r="M175" s="715"/>
      <c r="N175" s="715"/>
      <c r="O175" s="715"/>
      <c r="P175" s="715"/>
      <c r="Q175" s="715"/>
      <c r="R175" s="715"/>
      <c r="S175" s="716"/>
      <c r="T175" s="717"/>
      <c r="U175" s="720">
        <f t="shared" si="53"/>
        <v>0</v>
      </c>
      <c r="V175" s="721">
        <f t="shared" si="54"/>
        <v>0</v>
      </c>
      <c r="W175" s="722">
        <f t="shared" si="55"/>
        <v>0</v>
      </c>
      <c r="X175" s="442"/>
      <c r="Y175" s="442"/>
      <c r="Z175" s="442"/>
      <c r="AA175" s="442"/>
      <c r="AB175" s="442"/>
      <c r="AC175" s="442"/>
      <c r="AD175" s="442"/>
      <c r="AE175" s="442"/>
      <c r="AF175" s="442"/>
      <c r="AG175" s="442"/>
      <c r="AH175" s="442"/>
      <c r="AI175" s="442"/>
      <c r="AJ175" s="442"/>
      <c r="AK175" s="442"/>
      <c r="AL175" s="442"/>
      <c r="AM175" s="442"/>
      <c r="AN175" s="442"/>
      <c r="AO175" s="442"/>
      <c r="AP175" s="442"/>
      <c r="AQ175" s="442"/>
      <c r="AR175" s="442"/>
      <c r="AS175" s="442"/>
      <c r="AT175" s="442"/>
      <c r="AU175" s="442"/>
      <c r="AV175" s="442"/>
      <c r="AW175" s="442"/>
      <c r="AX175" s="442"/>
      <c r="AY175" s="442"/>
      <c r="AZ175" s="442"/>
    </row>
    <row r="176" spans="2:52" ht="20.100000000000001" hidden="1" customHeight="1" outlineLevel="1">
      <c r="B176" s="434"/>
      <c r="C176" s="1002"/>
      <c r="D176" s="1003"/>
      <c r="E176" s="1003"/>
      <c r="F176" s="1004"/>
      <c r="G176" s="1005"/>
      <c r="H176" s="1006"/>
      <c r="I176" s="1006"/>
      <c r="J176" s="1006"/>
      <c r="K176" s="1007"/>
      <c r="L176" s="715"/>
      <c r="M176" s="715"/>
      <c r="N176" s="715"/>
      <c r="O176" s="715"/>
      <c r="P176" s="715"/>
      <c r="Q176" s="715"/>
      <c r="R176" s="715"/>
      <c r="S176" s="716"/>
      <c r="T176" s="717"/>
      <c r="U176" s="720">
        <f t="shared" si="53"/>
        <v>0</v>
      </c>
      <c r="V176" s="721">
        <f t="shared" si="54"/>
        <v>0</v>
      </c>
      <c r="W176" s="722">
        <f t="shared" si="55"/>
        <v>0</v>
      </c>
      <c r="X176" s="442"/>
      <c r="Y176" s="442"/>
      <c r="Z176" s="442"/>
      <c r="AA176" s="442"/>
      <c r="AB176" s="442"/>
      <c r="AC176" s="442"/>
      <c r="AD176" s="442"/>
      <c r="AE176" s="442"/>
      <c r="AF176" s="442"/>
      <c r="AG176" s="442"/>
      <c r="AH176" s="442"/>
      <c r="AI176" s="442"/>
      <c r="AJ176" s="442"/>
      <c r="AK176" s="442"/>
      <c r="AL176" s="442"/>
      <c r="AM176" s="442"/>
      <c r="AN176" s="442"/>
      <c r="AO176" s="442"/>
      <c r="AP176" s="442"/>
      <c r="AQ176" s="442"/>
      <c r="AR176" s="442"/>
      <c r="AS176" s="442"/>
      <c r="AT176" s="442"/>
      <c r="AU176" s="442"/>
      <c r="AV176" s="442"/>
      <c r="AW176" s="442"/>
      <c r="AX176" s="442"/>
      <c r="AY176" s="442"/>
      <c r="AZ176" s="442"/>
    </row>
    <row r="177" spans="2:52" ht="20.100000000000001" hidden="1" customHeight="1" outlineLevel="1">
      <c r="B177" s="434"/>
      <c r="C177" s="1002"/>
      <c r="D177" s="1003"/>
      <c r="E177" s="1003"/>
      <c r="F177" s="1004"/>
      <c r="G177" s="1005"/>
      <c r="H177" s="1006"/>
      <c r="I177" s="1006"/>
      <c r="J177" s="1006"/>
      <c r="K177" s="1007"/>
      <c r="L177" s="715"/>
      <c r="M177" s="715"/>
      <c r="N177" s="715"/>
      <c r="O177" s="715"/>
      <c r="P177" s="715"/>
      <c r="Q177" s="715"/>
      <c r="R177" s="715"/>
      <c r="S177" s="716"/>
      <c r="T177" s="717"/>
      <c r="U177" s="720">
        <f t="shared" si="53"/>
        <v>0</v>
      </c>
      <c r="V177" s="721">
        <f t="shared" si="54"/>
        <v>0</v>
      </c>
      <c r="W177" s="722">
        <f t="shared" si="55"/>
        <v>0</v>
      </c>
      <c r="X177" s="442"/>
      <c r="Y177" s="442"/>
      <c r="Z177" s="442"/>
      <c r="AA177" s="442"/>
      <c r="AB177" s="442"/>
      <c r="AC177" s="442"/>
      <c r="AD177" s="442"/>
      <c r="AE177" s="442"/>
      <c r="AF177" s="442"/>
      <c r="AG177" s="442"/>
      <c r="AH177" s="442"/>
      <c r="AI177" s="442"/>
      <c r="AJ177" s="442"/>
      <c r="AK177" s="442"/>
      <c r="AL177" s="442"/>
      <c r="AM177" s="442"/>
      <c r="AN177" s="442"/>
      <c r="AO177" s="442"/>
      <c r="AP177" s="442"/>
      <c r="AQ177" s="442"/>
      <c r="AR177" s="442"/>
      <c r="AS177" s="442"/>
      <c r="AT177" s="442"/>
      <c r="AU177" s="442"/>
      <c r="AV177" s="442"/>
      <c r="AW177" s="442"/>
      <c r="AX177" s="442"/>
      <c r="AY177" s="442"/>
      <c r="AZ177" s="442"/>
    </row>
    <row r="178" spans="2:52" ht="20.100000000000001" hidden="1" customHeight="1" outlineLevel="1">
      <c r="B178" s="434"/>
      <c r="C178" s="1002"/>
      <c r="D178" s="1003"/>
      <c r="E178" s="1003"/>
      <c r="F178" s="1004"/>
      <c r="G178" s="1005"/>
      <c r="H178" s="1006"/>
      <c r="I178" s="1006"/>
      <c r="J178" s="1006"/>
      <c r="K178" s="1007"/>
      <c r="L178" s="715"/>
      <c r="M178" s="715"/>
      <c r="N178" s="715"/>
      <c r="O178" s="715"/>
      <c r="P178" s="715"/>
      <c r="Q178" s="715"/>
      <c r="R178" s="715"/>
      <c r="S178" s="716"/>
      <c r="T178" s="717"/>
      <c r="U178" s="720">
        <f t="shared" si="53"/>
        <v>0</v>
      </c>
      <c r="V178" s="721">
        <f t="shared" si="54"/>
        <v>0</v>
      </c>
      <c r="W178" s="722">
        <f t="shared" si="55"/>
        <v>0</v>
      </c>
      <c r="X178" s="442"/>
      <c r="Y178" s="442"/>
      <c r="Z178" s="442"/>
      <c r="AA178" s="442"/>
      <c r="AB178" s="442"/>
      <c r="AC178" s="442"/>
      <c r="AD178" s="442"/>
      <c r="AE178" s="442"/>
      <c r="AF178" s="442"/>
      <c r="AG178" s="442"/>
      <c r="AH178" s="442"/>
      <c r="AI178" s="442"/>
      <c r="AJ178" s="442"/>
      <c r="AK178" s="442"/>
      <c r="AL178" s="442"/>
      <c r="AM178" s="442"/>
      <c r="AN178" s="442"/>
      <c r="AO178" s="442"/>
      <c r="AP178" s="442"/>
      <c r="AQ178" s="442"/>
      <c r="AR178" s="442"/>
      <c r="AS178" s="442"/>
      <c r="AT178" s="442"/>
      <c r="AU178" s="442"/>
      <c r="AV178" s="442"/>
      <c r="AW178" s="442"/>
      <c r="AX178" s="442"/>
      <c r="AY178" s="442"/>
      <c r="AZ178" s="442"/>
    </row>
    <row r="179" spans="2:52" ht="20.100000000000001" hidden="1" customHeight="1" outlineLevel="1">
      <c r="B179" s="434"/>
      <c r="C179" s="1002"/>
      <c r="D179" s="1003"/>
      <c r="E179" s="1003"/>
      <c r="F179" s="1004"/>
      <c r="G179" s="1005"/>
      <c r="H179" s="1006"/>
      <c r="I179" s="1006"/>
      <c r="J179" s="1006"/>
      <c r="K179" s="1007"/>
      <c r="L179" s="715"/>
      <c r="M179" s="715"/>
      <c r="N179" s="715"/>
      <c r="O179" s="715"/>
      <c r="P179" s="715"/>
      <c r="Q179" s="715"/>
      <c r="R179" s="715"/>
      <c r="S179" s="716"/>
      <c r="T179" s="717"/>
      <c r="U179" s="720">
        <f t="shared" si="53"/>
        <v>0</v>
      </c>
      <c r="V179" s="721">
        <f t="shared" si="54"/>
        <v>0</v>
      </c>
      <c r="W179" s="722">
        <f t="shared" si="55"/>
        <v>0</v>
      </c>
      <c r="X179" s="442"/>
      <c r="Y179" s="442"/>
      <c r="Z179" s="442"/>
      <c r="AA179" s="442"/>
      <c r="AB179" s="442"/>
      <c r="AC179" s="442"/>
      <c r="AD179" s="442"/>
      <c r="AE179" s="442"/>
      <c r="AF179" s="442"/>
      <c r="AG179" s="442"/>
      <c r="AH179" s="442"/>
      <c r="AI179" s="442"/>
      <c r="AJ179" s="442"/>
      <c r="AK179" s="442"/>
      <c r="AL179" s="442"/>
      <c r="AM179" s="442"/>
      <c r="AN179" s="442"/>
      <c r="AO179" s="442"/>
      <c r="AP179" s="442"/>
      <c r="AQ179" s="442"/>
      <c r="AR179" s="442"/>
      <c r="AS179" s="442"/>
      <c r="AT179" s="442"/>
      <c r="AU179" s="442"/>
      <c r="AV179" s="442"/>
      <c r="AW179" s="442"/>
      <c r="AX179" s="442"/>
      <c r="AY179" s="442"/>
      <c r="AZ179" s="442"/>
    </row>
    <row r="180" spans="2:52" s="19" customFormat="1" ht="9.9499999999999993" hidden="1" customHeight="1" outlineLevel="1">
      <c r="B180" s="435"/>
      <c r="C180" s="437"/>
      <c r="D180" s="437"/>
      <c r="E180" s="437"/>
      <c r="F180" s="437"/>
      <c r="G180" s="666"/>
      <c r="H180" s="666"/>
      <c r="I180" s="666"/>
      <c r="J180" s="666"/>
      <c r="K180" s="666"/>
      <c r="L180" s="438"/>
      <c r="M180" s="438"/>
      <c r="N180" s="438"/>
      <c r="O180" s="438"/>
      <c r="P180" s="438"/>
      <c r="Q180" s="438"/>
      <c r="R180" s="438"/>
      <c r="S180" s="438"/>
      <c r="T180" s="439"/>
      <c r="U180" s="439"/>
      <c r="V180" s="439"/>
      <c r="W180" s="667"/>
      <c r="X180" s="668"/>
      <c r="Y180" s="668"/>
      <c r="Z180" s="668"/>
      <c r="AA180" s="668"/>
      <c r="AB180" s="668"/>
      <c r="AC180" s="668"/>
      <c r="AD180" s="668"/>
      <c r="AE180" s="668"/>
      <c r="AF180" s="668"/>
      <c r="AG180" s="668"/>
      <c r="AH180" s="668"/>
      <c r="AI180" s="668"/>
      <c r="AJ180" s="668"/>
      <c r="AK180" s="668"/>
      <c r="AL180" s="668"/>
      <c r="AM180" s="668"/>
      <c r="AN180" s="668"/>
      <c r="AO180" s="668"/>
      <c r="AP180" s="668"/>
      <c r="AQ180" s="668"/>
      <c r="AR180" s="668"/>
      <c r="AS180" s="668"/>
      <c r="AT180" s="668"/>
      <c r="AU180" s="668"/>
      <c r="AV180" s="668"/>
      <c r="AW180" s="668"/>
      <c r="AX180" s="668"/>
      <c r="AY180" s="668"/>
      <c r="AZ180" s="668"/>
    </row>
    <row r="181" spans="2:52" ht="20.100000000000001" customHeight="1" collapsed="1">
      <c r="B181" s="32">
        <f>B169+1</f>
        <v>15</v>
      </c>
      <c r="C181" s="1013"/>
      <c r="D181" s="1014"/>
      <c r="E181" s="1014"/>
      <c r="F181" s="1015"/>
      <c r="G181" s="1016"/>
      <c r="H181" s="1017"/>
      <c r="I181" s="1017"/>
      <c r="J181" s="1017"/>
      <c r="K181" s="1018"/>
      <c r="L181" s="701">
        <f t="shared" ref="L181:R181" si="56">SUM(L182:L191)</f>
        <v>0</v>
      </c>
      <c r="M181" s="702">
        <f t="shared" si="56"/>
        <v>0</v>
      </c>
      <c r="N181" s="703">
        <f t="shared" si="56"/>
        <v>0</v>
      </c>
      <c r="O181" s="703">
        <f t="shared" si="56"/>
        <v>0</v>
      </c>
      <c r="P181" s="702">
        <f t="shared" si="56"/>
        <v>0</v>
      </c>
      <c r="Q181" s="704">
        <f t="shared" si="56"/>
        <v>0</v>
      </c>
      <c r="R181" s="701">
        <f t="shared" si="56"/>
        <v>0</v>
      </c>
      <c r="S181" s="705">
        <v>1</v>
      </c>
      <c r="T181" s="706">
        <f>(S182*T182)+(S183*T183)+(S184*T184)+(S185*T185)+(S186*T186)+(S187*T187)+(S188*T188)+(S189*T189)+(S190*T190)+(S191*T191)</f>
        <v>0</v>
      </c>
      <c r="U181" s="665">
        <f t="shared" ref="U181:U191" si="57">S181*T181*(1+MGKZ)*(1+Gewinn)*(1+Sicherheit)</f>
        <v>0</v>
      </c>
      <c r="V181" s="643">
        <f t="shared" ref="V181:V191" si="58">R181*Fertigung</f>
        <v>0</v>
      </c>
      <c r="W181" s="50">
        <f t="shared" ref="W181:W191" si="59">L181*$E$6+M181*$M$6+N181*$M$7+O181*$M$8+P181*$E$7+Q181*$M$9+U181+V181</f>
        <v>0</v>
      </c>
      <c r="X181" s="442"/>
      <c r="Y181" s="442"/>
      <c r="Z181" s="442"/>
      <c r="AA181" s="442"/>
      <c r="AB181" s="442"/>
      <c r="AC181" s="442"/>
      <c r="AD181" s="442"/>
      <c r="AE181" s="442"/>
      <c r="AF181" s="442"/>
      <c r="AG181" s="442"/>
      <c r="AH181" s="442"/>
      <c r="AI181" s="442"/>
      <c r="AJ181" s="442"/>
      <c r="AK181" s="442"/>
      <c r="AL181" s="442"/>
      <c r="AM181" s="442"/>
      <c r="AN181" s="442"/>
      <c r="AO181" s="442"/>
      <c r="AP181" s="442"/>
      <c r="AQ181" s="442"/>
      <c r="AR181" s="442"/>
      <c r="AS181" s="442"/>
      <c r="AT181" s="442"/>
      <c r="AU181" s="442"/>
      <c r="AV181" s="442"/>
      <c r="AW181" s="442"/>
      <c r="AX181" s="442"/>
      <c r="AY181" s="442"/>
      <c r="AZ181" s="442"/>
    </row>
    <row r="182" spans="2:52" ht="20.100000000000001" hidden="1" customHeight="1" outlineLevel="1">
      <c r="B182" s="433"/>
      <c r="C182" s="1002"/>
      <c r="D182" s="1003"/>
      <c r="E182" s="1003"/>
      <c r="F182" s="1004"/>
      <c r="G182" s="1005"/>
      <c r="H182" s="1006"/>
      <c r="I182" s="1006"/>
      <c r="J182" s="1006"/>
      <c r="K182" s="1007"/>
      <c r="L182" s="715"/>
      <c r="M182" s="715"/>
      <c r="N182" s="715"/>
      <c r="O182" s="715"/>
      <c r="P182" s="715"/>
      <c r="Q182" s="715"/>
      <c r="R182" s="715"/>
      <c r="S182" s="716"/>
      <c r="T182" s="717"/>
      <c r="U182" s="720">
        <f t="shared" si="57"/>
        <v>0</v>
      </c>
      <c r="V182" s="721">
        <f t="shared" si="58"/>
        <v>0</v>
      </c>
      <c r="W182" s="722">
        <f t="shared" si="59"/>
        <v>0</v>
      </c>
      <c r="X182" s="442"/>
      <c r="Y182" s="442"/>
      <c r="Z182" s="442"/>
      <c r="AA182" s="442"/>
      <c r="AB182" s="442"/>
      <c r="AC182" s="442"/>
      <c r="AD182" s="442"/>
      <c r="AE182" s="442"/>
      <c r="AF182" s="442"/>
      <c r="AG182" s="442"/>
      <c r="AH182" s="442"/>
      <c r="AI182" s="442"/>
      <c r="AJ182" s="442"/>
      <c r="AK182" s="442"/>
      <c r="AL182" s="442"/>
      <c r="AM182" s="442"/>
      <c r="AN182" s="442"/>
      <c r="AO182" s="442"/>
      <c r="AP182" s="442"/>
      <c r="AQ182" s="442"/>
      <c r="AR182" s="442"/>
      <c r="AS182" s="442"/>
      <c r="AT182" s="442"/>
      <c r="AU182" s="442"/>
      <c r="AV182" s="442"/>
      <c r="AW182" s="442"/>
      <c r="AX182" s="442"/>
      <c r="AY182" s="442"/>
      <c r="AZ182" s="442"/>
    </row>
    <row r="183" spans="2:52" ht="20.100000000000001" hidden="1" customHeight="1" outlineLevel="1">
      <c r="B183" s="434"/>
      <c r="C183" s="1002"/>
      <c r="D183" s="1003"/>
      <c r="E183" s="1003"/>
      <c r="F183" s="1004"/>
      <c r="G183" s="1005"/>
      <c r="H183" s="1006"/>
      <c r="I183" s="1006"/>
      <c r="J183" s="1006"/>
      <c r="K183" s="1007"/>
      <c r="L183" s="715"/>
      <c r="M183" s="715"/>
      <c r="N183" s="715"/>
      <c r="O183" s="715"/>
      <c r="P183" s="715"/>
      <c r="Q183" s="715"/>
      <c r="R183" s="715"/>
      <c r="S183" s="716"/>
      <c r="T183" s="717"/>
      <c r="U183" s="720">
        <f t="shared" si="57"/>
        <v>0</v>
      </c>
      <c r="V183" s="721">
        <f t="shared" si="58"/>
        <v>0</v>
      </c>
      <c r="W183" s="722">
        <f t="shared" si="59"/>
        <v>0</v>
      </c>
      <c r="X183" s="442"/>
      <c r="Y183" s="442"/>
      <c r="Z183" s="442"/>
      <c r="AA183" s="442"/>
      <c r="AB183" s="442"/>
      <c r="AC183" s="442"/>
      <c r="AD183" s="442"/>
      <c r="AE183" s="442"/>
      <c r="AF183" s="442"/>
      <c r="AG183" s="442"/>
      <c r="AH183" s="442"/>
      <c r="AI183" s="442"/>
      <c r="AJ183" s="442"/>
      <c r="AK183" s="442"/>
      <c r="AL183" s="442"/>
      <c r="AM183" s="442"/>
      <c r="AN183" s="442"/>
      <c r="AO183" s="442"/>
      <c r="AP183" s="442"/>
      <c r="AQ183" s="442"/>
      <c r="AR183" s="442"/>
      <c r="AS183" s="442"/>
      <c r="AT183" s="442"/>
      <c r="AU183" s="442"/>
      <c r="AV183" s="442"/>
      <c r="AW183" s="442"/>
      <c r="AX183" s="442"/>
      <c r="AY183" s="442"/>
      <c r="AZ183" s="442"/>
    </row>
    <row r="184" spans="2:52" ht="20.100000000000001" hidden="1" customHeight="1" outlineLevel="1">
      <c r="B184" s="434"/>
      <c r="C184" s="1002"/>
      <c r="D184" s="1003"/>
      <c r="E184" s="1003"/>
      <c r="F184" s="1004"/>
      <c r="G184" s="1005"/>
      <c r="H184" s="1006"/>
      <c r="I184" s="1006"/>
      <c r="J184" s="1006"/>
      <c r="K184" s="1007"/>
      <c r="L184" s="715"/>
      <c r="M184" s="715"/>
      <c r="N184" s="715"/>
      <c r="O184" s="715"/>
      <c r="P184" s="715"/>
      <c r="Q184" s="715"/>
      <c r="R184" s="715"/>
      <c r="S184" s="716"/>
      <c r="T184" s="717"/>
      <c r="U184" s="720">
        <f t="shared" si="57"/>
        <v>0</v>
      </c>
      <c r="V184" s="721">
        <f t="shared" si="58"/>
        <v>0</v>
      </c>
      <c r="W184" s="722">
        <f t="shared" si="59"/>
        <v>0</v>
      </c>
      <c r="X184" s="442"/>
      <c r="Y184" s="442"/>
      <c r="Z184" s="442"/>
      <c r="AA184" s="442"/>
      <c r="AB184" s="442"/>
      <c r="AC184" s="442"/>
      <c r="AD184" s="442"/>
      <c r="AE184" s="442"/>
      <c r="AF184" s="442"/>
      <c r="AG184" s="442"/>
      <c r="AH184" s="442"/>
      <c r="AI184" s="442"/>
      <c r="AJ184" s="442"/>
      <c r="AK184" s="442"/>
      <c r="AL184" s="442"/>
      <c r="AM184" s="442"/>
      <c r="AN184" s="442"/>
      <c r="AO184" s="442"/>
      <c r="AP184" s="442"/>
      <c r="AQ184" s="442"/>
      <c r="AR184" s="442"/>
      <c r="AS184" s="442"/>
      <c r="AT184" s="442"/>
      <c r="AU184" s="442"/>
      <c r="AV184" s="442"/>
      <c r="AW184" s="442"/>
      <c r="AX184" s="442"/>
      <c r="AY184" s="442"/>
      <c r="AZ184" s="442"/>
    </row>
    <row r="185" spans="2:52" ht="20.100000000000001" hidden="1" customHeight="1" outlineLevel="1">
      <c r="B185" s="434"/>
      <c r="C185" s="1002"/>
      <c r="D185" s="1003"/>
      <c r="E185" s="1003"/>
      <c r="F185" s="1004"/>
      <c r="G185" s="1005"/>
      <c r="H185" s="1006"/>
      <c r="I185" s="1006"/>
      <c r="J185" s="1006"/>
      <c r="K185" s="1007"/>
      <c r="L185" s="715"/>
      <c r="M185" s="715"/>
      <c r="N185" s="715"/>
      <c r="O185" s="715"/>
      <c r="P185" s="715"/>
      <c r="Q185" s="715"/>
      <c r="R185" s="715"/>
      <c r="S185" s="716"/>
      <c r="T185" s="717"/>
      <c r="U185" s="720">
        <f t="shared" si="57"/>
        <v>0</v>
      </c>
      <c r="V185" s="721">
        <f t="shared" si="58"/>
        <v>0</v>
      </c>
      <c r="W185" s="722">
        <f t="shared" si="59"/>
        <v>0</v>
      </c>
      <c r="X185" s="442"/>
      <c r="Y185" s="442"/>
      <c r="Z185" s="442"/>
      <c r="AA185" s="442"/>
      <c r="AB185" s="442"/>
      <c r="AC185" s="442"/>
      <c r="AD185" s="442"/>
      <c r="AE185" s="442"/>
      <c r="AF185" s="442"/>
      <c r="AG185" s="442"/>
      <c r="AH185" s="442"/>
      <c r="AI185" s="442"/>
      <c r="AJ185" s="442"/>
      <c r="AK185" s="442"/>
      <c r="AL185" s="442"/>
      <c r="AM185" s="442"/>
      <c r="AN185" s="442"/>
      <c r="AO185" s="442"/>
      <c r="AP185" s="442"/>
      <c r="AQ185" s="442"/>
      <c r="AR185" s="442"/>
      <c r="AS185" s="442"/>
      <c r="AT185" s="442"/>
      <c r="AU185" s="442"/>
      <c r="AV185" s="442"/>
      <c r="AW185" s="442"/>
      <c r="AX185" s="442"/>
      <c r="AY185" s="442"/>
      <c r="AZ185" s="442"/>
    </row>
    <row r="186" spans="2:52" ht="20.100000000000001" hidden="1" customHeight="1" outlineLevel="1">
      <c r="B186" s="434"/>
      <c r="C186" s="1002"/>
      <c r="D186" s="1003"/>
      <c r="E186" s="1003"/>
      <c r="F186" s="1004"/>
      <c r="G186" s="1005"/>
      <c r="H186" s="1006"/>
      <c r="I186" s="1006"/>
      <c r="J186" s="1006"/>
      <c r="K186" s="1007"/>
      <c r="L186" s="715"/>
      <c r="M186" s="715"/>
      <c r="N186" s="715"/>
      <c r="O186" s="715"/>
      <c r="P186" s="715"/>
      <c r="Q186" s="715"/>
      <c r="R186" s="715"/>
      <c r="S186" s="716"/>
      <c r="T186" s="717"/>
      <c r="U186" s="720">
        <f t="shared" si="57"/>
        <v>0</v>
      </c>
      <c r="V186" s="721">
        <f t="shared" si="58"/>
        <v>0</v>
      </c>
      <c r="W186" s="722">
        <f t="shared" si="59"/>
        <v>0</v>
      </c>
      <c r="X186" s="442"/>
      <c r="Y186" s="442"/>
      <c r="Z186" s="442"/>
      <c r="AA186" s="442"/>
      <c r="AB186" s="442"/>
      <c r="AC186" s="442"/>
      <c r="AD186" s="442"/>
      <c r="AE186" s="442"/>
      <c r="AF186" s="442"/>
      <c r="AG186" s="442"/>
      <c r="AH186" s="442"/>
      <c r="AI186" s="442"/>
      <c r="AJ186" s="442"/>
      <c r="AK186" s="442"/>
      <c r="AL186" s="442"/>
      <c r="AM186" s="442"/>
      <c r="AN186" s="442"/>
      <c r="AO186" s="442"/>
      <c r="AP186" s="442"/>
      <c r="AQ186" s="442"/>
      <c r="AR186" s="442"/>
      <c r="AS186" s="442"/>
      <c r="AT186" s="442"/>
      <c r="AU186" s="442"/>
      <c r="AV186" s="442"/>
      <c r="AW186" s="442"/>
      <c r="AX186" s="442"/>
      <c r="AY186" s="442"/>
      <c r="AZ186" s="442"/>
    </row>
    <row r="187" spans="2:52" ht="20.100000000000001" hidden="1" customHeight="1" outlineLevel="1">
      <c r="B187" s="434"/>
      <c r="C187" s="1002"/>
      <c r="D187" s="1003"/>
      <c r="E187" s="1003"/>
      <c r="F187" s="1004"/>
      <c r="G187" s="1005"/>
      <c r="H187" s="1006"/>
      <c r="I187" s="1006"/>
      <c r="J187" s="1006"/>
      <c r="K187" s="1007"/>
      <c r="L187" s="715"/>
      <c r="M187" s="715"/>
      <c r="N187" s="715"/>
      <c r="O187" s="715"/>
      <c r="P187" s="715"/>
      <c r="Q187" s="715"/>
      <c r="R187" s="715"/>
      <c r="S187" s="716"/>
      <c r="T187" s="717"/>
      <c r="U187" s="720">
        <f t="shared" si="57"/>
        <v>0</v>
      </c>
      <c r="V187" s="721">
        <f t="shared" si="58"/>
        <v>0</v>
      </c>
      <c r="W187" s="722">
        <f t="shared" si="59"/>
        <v>0</v>
      </c>
      <c r="X187" s="442"/>
      <c r="Y187" s="442"/>
      <c r="Z187" s="442"/>
      <c r="AA187" s="442"/>
      <c r="AB187" s="442"/>
      <c r="AC187" s="442"/>
      <c r="AD187" s="442"/>
      <c r="AE187" s="442"/>
      <c r="AF187" s="442"/>
      <c r="AG187" s="442"/>
      <c r="AH187" s="442"/>
      <c r="AI187" s="442"/>
      <c r="AJ187" s="442"/>
      <c r="AK187" s="442"/>
      <c r="AL187" s="442"/>
      <c r="AM187" s="442"/>
      <c r="AN187" s="442"/>
      <c r="AO187" s="442"/>
      <c r="AP187" s="442"/>
      <c r="AQ187" s="442"/>
      <c r="AR187" s="442"/>
      <c r="AS187" s="442"/>
      <c r="AT187" s="442"/>
      <c r="AU187" s="442"/>
      <c r="AV187" s="442"/>
      <c r="AW187" s="442"/>
      <c r="AX187" s="442"/>
      <c r="AY187" s="442"/>
      <c r="AZ187" s="442"/>
    </row>
    <row r="188" spans="2:52" ht="20.100000000000001" hidden="1" customHeight="1" outlineLevel="1">
      <c r="B188" s="434"/>
      <c r="C188" s="1002"/>
      <c r="D188" s="1003"/>
      <c r="E188" s="1003"/>
      <c r="F188" s="1004"/>
      <c r="G188" s="1005"/>
      <c r="H188" s="1006"/>
      <c r="I188" s="1006"/>
      <c r="J188" s="1006"/>
      <c r="K188" s="1007"/>
      <c r="L188" s="715"/>
      <c r="M188" s="715"/>
      <c r="N188" s="715"/>
      <c r="O188" s="715"/>
      <c r="P188" s="715"/>
      <c r="Q188" s="715"/>
      <c r="R188" s="715"/>
      <c r="S188" s="716"/>
      <c r="T188" s="717"/>
      <c r="U188" s="720">
        <f t="shared" si="57"/>
        <v>0</v>
      </c>
      <c r="V188" s="721">
        <f t="shared" si="58"/>
        <v>0</v>
      </c>
      <c r="W188" s="722">
        <f t="shared" si="59"/>
        <v>0</v>
      </c>
      <c r="X188" s="442"/>
      <c r="Y188" s="442"/>
      <c r="Z188" s="442"/>
      <c r="AA188" s="442"/>
      <c r="AB188" s="442"/>
      <c r="AC188" s="442"/>
      <c r="AD188" s="442"/>
      <c r="AE188" s="442"/>
      <c r="AF188" s="442"/>
      <c r="AG188" s="442"/>
      <c r="AH188" s="442"/>
      <c r="AI188" s="442"/>
      <c r="AJ188" s="442"/>
      <c r="AK188" s="442"/>
      <c r="AL188" s="442"/>
      <c r="AM188" s="442"/>
      <c r="AN188" s="442"/>
      <c r="AO188" s="442"/>
      <c r="AP188" s="442"/>
      <c r="AQ188" s="442"/>
      <c r="AR188" s="442"/>
      <c r="AS188" s="442"/>
      <c r="AT188" s="442"/>
      <c r="AU188" s="442"/>
      <c r="AV188" s="442"/>
      <c r="AW188" s="442"/>
      <c r="AX188" s="442"/>
      <c r="AY188" s="442"/>
      <c r="AZ188" s="442"/>
    </row>
    <row r="189" spans="2:52" ht="20.100000000000001" hidden="1" customHeight="1" outlineLevel="1">
      <c r="B189" s="434"/>
      <c r="C189" s="1002"/>
      <c r="D189" s="1003"/>
      <c r="E189" s="1003"/>
      <c r="F189" s="1004"/>
      <c r="G189" s="1005"/>
      <c r="H189" s="1006"/>
      <c r="I189" s="1006"/>
      <c r="J189" s="1006"/>
      <c r="K189" s="1007"/>
      <c r="L189" s="715"/>
      <c r="M189" s="715"/>
      <c r="N189" s="715"/>
      <c r="O189" s="715"/>
      <c r="P189" s="715"/>
      <c r="Q189" s="715"/>
      <c r="R189" s="715"/>
      <c r="S189" s="716"/>
      <c r="T189" s="717"/>
      <c r="U189" s="720">
        <f t="shared" si="57"/>
        <v>0</v>
      </c>
      <c r="V189" s="721">
        <f t="shared" si="58"/>
        <v>0</v>
      </c>
      <c r="W189" s="722">
        <f t="shared" si="59"/>
        <v>0</v>
      </c>
      <c r="X189" s="442"/>
      <c r="Y189" s="442"/>
      <c r="Z189" s="442"/>
      <c r="AA189" s="442"/>
      <c r="AB189" s="442"/>
      <c r="AC189" s="442"/>
      <c r="AD189" s="442"/>
      <c r="AE189" s="442"/>
      <c r="AF189" s="442"/>
      <c r="AG189" s="442"/>
      <c r="AH189" s="442"/>
      <c r="AI189" s="442"/>
      <c r="AJ189" s="442"/>
      <c r="AK189" s="442"/>
      <c r="AL189" s="442"/>
      <c r="AM189" s="442"/>
      <c r="AN189" s="442"/>
      <c r="AO189" s="442"/>
      <c r="AP189" s="442"/>
      <c r="AQ189" s="442"/>
      <c r="AR189" s="442"/>
      <c r="AS189" s="442"/>
      <c r="AT189" s="442"/>
      <c r="AU189" s="442"/>
      <c r="AV189" s="442"/>
      <c r="AW189" s="442"/>
      <c r="AX189" s="442"/>
      <c r="AY189" s="442"/>
      <c r="AZ189" s="442"/>
    </row>
    <row r="190" spans="2:52" ht="20.100000000000001" hidden="1" customHeight="1" outlineLevel="1">
      <c r="B190" s="434"/>
      <c r="C190" s="1002"/>
      <c r="D190" s="1003"/>
      <c r="E190" s="1003"/>
      <c r="F190" s="1004"/>
      <c r="G190" s="1005"/>
      <c r="H190" s="1006"/>
      <c r="I190" s="1006"/>
      <c r="J190" s="1006"/>
      <c r="K190" s="1007"/>
      <c r="L190" s="715"/>
      <c r="M190" s="715"/>
      <c r="N190" s="715"/>
      <c r="O190" s="715"/>
      <c r="P190" s="715"/>
      <c r="Q190" s="715"/>
      <c r="R190" s="715"/>
      <c r="S190" s="716"/>
      <c r="T190" s="717"/>
      <c r="U190" s="720">
        <f t="shared" si="57"/>
        <v>0</v>
      </c>
      <c r="V190" s="721">
        <f t="shared" si="58"/>
        <v>0</v>
      </c>
      <c r="W190" s="722">
        <f t="shared" si="59"/>
        <v>0</v>
      </c>
      <c r="X190" s="442"/>
      <c r="Y190" s="442"/>
      <c r="Z190" s="442"/>
      <c r="AA190" s="442"/>
      <c r="AB190" s="442"/>
      <c r="AC190" s="442"/>
      <c r="AD190" s="442"/>
      <c r="AE190" s="442"/>
      <c r="AF190" s="442"/>
      <c r="AG190" s="442"/>
      <c r="AH190" s="442"/>
      <c r="AI190" s="442"/>
      <c r="AJ190" s="442"/>
      <c r="AK190" s="442"/>
      <c r="AL190" s="442"/>
      <c r="AM190" s="442"/>
      <c r="AN190" s="442"/>
      <c r="AO190" s="442"/>
      <c r="AP190" s="442"/>
      <c r="AQ190" s="442"/>
      <c r="AR190" s="442"/>
      <c r="AS190" s="442"/>
      <c r="AT190" s="442"/>
      <c r="AU190" s="442"/>
      <c r="AV190" s="442"/>
      <c r="AW190" s="442"/>
      <c r="AX190" s="442"/>
      <c r="AY190" s="442"/>
      <c r="AZ190" s="442"/>
    </row>
    <row r="191" spans="2:52" ht="20.100000000000001" hidden="1" customHeight="1" outlineLevel="1">
      <c r="B191" s="434"/>
      <c r="C191" s="1002"/>
      <c r="D191" s="1003"/>
      <c r="E191" s="1003"/>
      <c r="F191" s="1004"/>
      <c r="G191" s="1005"/>
      <c r="H191" s="1006"/>
      <c r="I191" s="1006"/>
      <c r="J191" s="1006"/>
      <c r="K191" s="1007"/>
      <c r="L191" s="715"/>
      <c r="M191" s="715"/>
      <c r="N191" s="715"/>
      <c r="O191" s="715"/>
      <c r="P191" s="715"/>
      <c r="Q191" s="715"/>
      <c r="R191" s="715"/>
      <c r="S191" s="716"/>
      <c r="T191" s="717"/>
      <c r="U191" s="720">
        <f t="shared" si="57"/>
        <v>0</v>
      </c>
      <c r="V191" s="721">
        <f t="shared" si="58"/>
        <v>0</v>
      </c>
      <c r="W191" s="722">
        <f t="shared" si="59"/>
        <v>0</v>
      </c>
      <c r="X191" s="442"/>
      <c r="Y191" s="442"/>
      <c r="Z191" s="442"/>
      <c r="AA191" s="442"/>
      <c r="AB191" s="442"/>
      <c r="AC191" s="442"/>
      <c r="AD191" s="442"/>
      <c r="AE191" s="442"/>
      <c r="AF191" s="442"/>
      <c r="AG191" s="442"/>
      <c r="AH191" s="442"/>
      <c r="AI191" s="442"/>
      <c r="AJ191" s="442"/>
      <c r="AK191" s="442"/>
      <c r="AL191" s="442"/>
      <c r="AM191" s="442"/>
      <c r="AN191" s="442"/>
      <c r="AO191" s="442"/>
      <c r="AP191" s="442"/>
      <c r="AQ191" s="442"/>
      <c r="AR191" s="442"/>
      <c r="AS191" s="442"/>
      <c r="AT191" s="442"/>
      <c r="AU191" s="442"/>
      <c r="AV191" s="442"/>
      <c r="AW191" s="442"/>
      <c r="AX191" s="442"/>
      <c r="AY191" s="442"/>
      <c r="AZ191" s="442"/>
    </row>
    <row r="192" spans="2:52" s="19" customFormat="1" ht="9.9499999999999993" hidden="1" customHeight="1" outlineLevel="1">
      <c r="B192" s="435"/>
      <c r="C192" s="437"/>
      <c r="D192" s="437"/>
      <c r="E192" s="437"/>
      <c r="F192" s="437"/>
      <c r="G192" s="666"/>
      <c r="H192" s="666"/>
      <c r="I192" s="666"/>
      <c r="J192" s="666"/>
      <c r="K192" s="666"/>
      <c r="L192" s="438"/>
      <c r="M192" s="438"/>
      <c r="N192" s="438"/>
      <c r="O192" s="438"/>
      <c r="P192" s="438"/>
      <c r="Q192" s="438"/>
      <c r="R192" s="438"/>
      <c r="S192" s="438"/>
      <c r="T192" s="439"/>
      <c r="U192" s="439"/>
      <c r="V192" s="439"/>
      <c r="W192" s="667"/>
      <c r="X192" s="668"/>
      <c r="Y192" s="668"/>
      <c r="Z192" s="668"/>
      <c r="AA192" s="668"/>
      <c r="AB192" s="668"/>
      <c r="AC192" s="668"/>
      <c r="AD192" s="668"/>
      <c r="AE192" s="668"/>
      <c r="AF192" s="668"/>
      <c r="AG192" s="668"/>
      <c r="AH192" s="668"/>
      <c r="AI192" s="668"/>
      <c r="AJ192" s="668"/>
      <c r="AK192" s="668"/>
      <c r="AL192" s="668"/>
      <c r="AM192" s="668"/>
      <c r="AN192" s="668"/>
      <c r="AO192" s="668"/>
      <c r="AP192" s="668"/>
      <c r="AQ192" s="668"/>
      <c r="AR192" s="668"/>
      <c r="AS192" s="668"/>
      <c r="AT192" s="668"/>
      <c r="AU192" s="668"/>
      <c r="AV192" s="668"/>
      <c r="AW192" s="668"/>
      <c r="AX192" s="668"/>
      <c r="AY192" s="668"/>
      <c r="AZ192" s="668"/>
    </row>
    <row r="193" spans="2:52" ht="20.100000000000001" customHeight="1" collapsed="1">
      <c r="B193" s="32">
        <f>B181+1</f>
        <v>16</v>
      </c>
      <c r="C193" s="1013"/>
      <c r="D193" s="1014"/>
      <c r="E193" s="1014"/>
      <c r="F193" s="1015"/>
      <c r="G193" s="1016"/>
      <c r="H193" s="1017"/>
      <c r="I193" s="1017"/>
      <c r="J193" s="1017"/>
      <c r="K193" s="1018"/>
      <c r="L193" s="701">
        <f t="shared" ref="L193:R193" si="60">SUM(L194:L203)</f>
        <v>0</v>
      </c>
      <c r="M193" s="702">
        <f t="shared" si="60"/>
        <v>0</v>
      </c>
      <c r="N193" s="703">
        <f t="shared" si="60"/>
        <v>0</v>
      </c>
      <c r="O193" s="703">
        <f t="shared" si="60"/>
        <v>0</v>
      </c>
      <c r="P193" s="702">
        <f t="shared" si="60"/>
        <v>0</v>
      </c>
      <c r="Q193" s="704">
        <f t="shared" si="60"/>
        <v>0</v>
      </c>
      <c r="R193" s="701">
        <f t="shared" si="60"/>
        <v>0</v>
      </c>
      <c r="S193" s="705">
        <v>1</v>
      </c>
      <c r="T193" s="706">
        <f>(S194*T194)+(S195*T195)+(S196*T196)+(S197*T197)+(S198*T198)+(S199*T199)+(S200*T200)+(S201*T201)+(S202*T202)+(S203*T203)</f>
        <v>0</v>
      </c>
      <c r="U193" s="665">
        <f t="shared" ref="U193:U203" si="61">S193*T193*(1+MGKZ)*(1+Gewinn)*(1+Sicherheit)</f>
        <v>0</v>
      </c>
      <c r="V193" s="643">
        <f t="shared" ref="V193:V203" si="62">R193*Fertigung</f>
        <v>0</v>
      </c>
      <c r="W193" s="50">
        <f t="shared" ref="W193:W203" si="63">L193*$E$6+M193*$M$6+N193*$M$7+O193*$M$8+P193*$E$7+Q193*$M$9+U193+V193</f>
        <v>0</v>
      </c>
      <c r="X193" s="442"/>
      <c r="Y193" s="442"/>
      <c r="Z193" s="442"/>
      <c r="AA193" s="442"/>
      <c r="AB193" s="442"/>
      <c r="AC193" s="442"/>
      <c r="AD193" s="442"/>
      <c r="AE193" s="442"/>
      <c r="AF193" s="442"/>
      <c r="AG193" s="442"/>
      <c r="AH193" s="442"/>
      <c r="AI193" s="442"/>
      <c r="AJ193" s="442"/>
      <c r="AK193" s="442"/>
      <c r="AL193" s="442"/>
      <c r="AM193" s="442"/>
      <c r="AN193" s="442"/>
      <c r="AO193" s="442"/>
      <c r="AP193" s="442"/>
      <c r="AQ193" s="442"/>
      <c r="AR193" s="442"/>
      <c r="AS193" s="442"/>
      <c r="AT193" s="442"/>
      <c r="AU193" s="442"/>
      <c r="AV193" s="442"/>
      <c r="AW193" s="442"/>
      <c r="AX193" s="442"/>
      <c r="AY193" s="442"/>
      <c r="AZ193" s="442"/>
    </row>
    <row r="194" spans="2:52" ht="20.100000000000001" hidden="1" customHeight="1" outlineLevel="1">
      <c r="B194" s="433"/>
      <c r="C194" s="1002"/>
      <c r="D194" s="1003"/>
      <c r="E194" s="1003"/>
      <c r="F194" s="1004"/>
      <c r="G194" s="1005"/>
      <c r="H194" s="1006"/>
      <c r="I194" s="1006"/>
      <c r="J194" s="1006"/>
      <c r="K194" s="1007"/>
      <c r="L194" s="715"/>
      <c r="M194" s="715"/>
      <c r="N194" s="715"/>
      <c r="O194" s="715"/>
      <c r="P194" s="715"/>
      <c r="Q194" s="715"/>
      <c r="R194" s="715"/>
      <c r="S194" s="716"/>
      <c r="T194" s="717"/>
      <c r="U194" s="720">
        <f t="shared" si="61"/>
        <v>0</v>
      </c>
      <c r="V194" s="721">
        <f t="shared" si="62"/>
        <v>0</v>
      </c>
      <c r="W194" s="722">
        <f t="shared" si="63"/>
        <v>0</v>
      </c>
      <c r="X194" s="442"/>
      <c r="Y194" s="442"/>
      <c r="Z194" s="442"/>
      <c r="AA194" s="442"/>
      <c r="AB194" s="442"/>
      <c r="AC194" s="442"/>
      <c r="AD194" s="442"/>
      <c r="AE194" s="442"/>
      <c r="AF194" s="442"/>
      <c r="AG194" s="442"/>
      <c r="AH194" s="442"/>
      <c r="AI194" s="442"/>
      <c r="AJ194" s="442"/>
      <c r="AK194" s="442"/>
      <c r="AL194" s="442"/>
      <c r="AM194" s="442"/>
      <c r="AN194" s="442"/>
      <c r="AO194" s="442"/>
      <c r="AP194" s="442"/>
      <c r="AQ194" s="442"/>
      <c r="AR194" s="442"/>
      <c r="AS194" s="442"/>
      <c r="AT194" s="442"/>
      <c r="AU194" s="442"/>
      <c r="AV194" s="442"/>
      <c r="AW194" s="442"/>
      <c r="AX194" s="442"/>
      <c r="AY194" s="442"/>
      <c r="AZ194" s="442"/>
    </row>
    <row r="195" spans="2:52" ht="20.100000000000001" hidden="1" customHeight="1" outlineLevel="1">
      <c r="B195" s="434"/>
      <c r="C195" s="1002"/>
      <c r="D195" s="1003"/>
      <c r="E195" s="1003"/>
      <c r="F195" s="1004"/>
      <c r="G195" s="1005"/>
      <c r="H195" s="1006"/>
      <c r="I195" s="1006"/>
      <c r="J195" s="1006"/>
      <c r="K195" s="1007"/>
      <c r="L195" s="715"/>
      <c r="M195" s="715"/>
      <c r="N195" s="715"/>
      <c r="O195" s="715"/>
      <c r="P195" s="715"/>
      <c r="Q195" s="715"/>
      <c r="R195" s="715"/>
      <c r="S195" s="716"/>
      <c r="T195" s="717"/>
      <c r="U195" s="720">
        <f t="shared" si="61"/>
        <v>0</v>
      </c>
      <c r="V195" s="721">
        <f t="shared" si="62"/>
        <v>0</v>
      </c>
      <c r="W195" s="722">
        <f t="shared" si="63"/>
        <v>0</v>
      </c>
      <c r="X195" s="442"/>
      <c r="Y195" s="442"/>
      <c r="Z195" s="442"/>
      <c r="AA195" s="442"/>
      <c r="AB195" s="442"/>
      <c r="AC195" s="442"/>
      <c r="AD195" s="442"/>
      <c r="AE195" s="442"/>
      <c r="AF195" s="442"/>
      <c r="AG195" s="442"/>
      <c r="AH195" s="442"/>
      <c r="AI195" s="442"/>
      <c r="AJ195" s="442"/>
      <c r="AK195" s="442"/>
      <c r="AL195" s="442"/>
      <c r="AM195" s="442"/>
      <c r="AN195" s="442"/>
      <c r="AO195" s="442"/>
      <c r="AP195" s="442"/>
      <c r="AQ195" s="442"/>
      <c r="AR195" s="442"/>
      <c r="AS195" s="442"/>
      <c r="AT195" s="442"/>
      <c r="AU195" s="442"/>
      <c r="AV195" s="442"/>
      <c r="AW195" s="442"/>
      <c r="AX195" s="442"/>
      <c r="AY195" s="442"/>
      <c r="AZ195" s="442"/>
    </row>
    <row r="196" spans="2:52" ht="20.100000000000001" hidden="1" customHeight="1" outlineLevel="1">
      <c r="B196" s="434"/>
      <c r="C196" s="1002"/>
      <c r="D196" s="1003"/>
      <c r="E196" s="1003"/>
      <c r="F196" s="1004"/>
      <c r="G196" s="1005"/>
      <c r="H196" s="1006"/>
      <c r="I196" s="1006"/>
      <c r="J196" s="1006"/>
      <c r="K196" s="1007"/>
      <c r="L196" s="715"/>
      <c r="M196" s="715"/>
      <c r="N196" s="715"/>
      <c r="O196" s="715"/>
      <c r="P196" s="715"/>
      <c r="Q196" s="715"/>
      <c r="R196" s="715"/>
      <c r="S196" s="716"/>
      <c r="T196" s="717"/>
      <c r="U196" s="720">
        <f t="shared" si="61"/>
        <v>0</v>
      </c>
      <c r="V196" s="721">
        <f t="shared" si="62"/>
        <v>0</v>
      </c>
      <c r="W196" s="722">
        <f t="shared" si="63"/>
        <v>0</v>
      </c>
      <c r="X196" s="442"/>
      <c r="Y196" s="442"/>
      <c r="Z196" s="442"/>
      <c r="AA196" s="442"/>
      <c r="AB196" s="442"/>
      <c r="AC196" s="442"/>
      <c r="AD196" s="442"/>
      <c r="AE196" s="442"/>
      <c r="AF196" s="442"/>
      <c r="AG196" s="442"/>
      <c r="AH196" s="442"/>
      <c r="AI196" s="442"/>
      <c r="AJ196" s="442"/>
      <c r="AK196" s="442"/>
      <c r="AL196" s="442"/>
      <c r="AM196" s="442"/>
      <c r="AN196" s="442"/>
      <c r="AO196" s="442"/>
      <c r="AP196" s="442"/>
      <c r="AQ196" s="442"/>
      <c r="AR196" s="442"/>
      <c r="AS196" s="442"/>
      <c r="AT196" s="442"/>
      <c r="AU196" s="442"/>
      <c r="AV196" s="442"/>
      <c r="AW196" s="442"/>
      <c r="AX196" s="442"/>
      <c r="AY196" s="442"/>
      <c r="AZ196" s="442"/>
    </row>
    <row r="197" spans="2:52" ht="20.100000000000001" hidden="1" customHeight="1" outlineLevel="1">
      <c r="B197" s="434"/>
      <c r="C197" s="1002"/>
      <c r="D197" s="1003"/>
      <c r="E197" s="1003"/>
      <c r="F197" s="1004"/>
      <c r="G197" s="1005"/>
      <c r="H197" s="1006"/>
      <c r="I197" s="1006"/>
      <c r="J197" s="1006"/>
      <c r="K197" s="1007"/>
      <c r="L197" s="715"/>
      <c r="M197" s="715"/>
      <c r="N197" s="715"/>
      <c r="O197" s="715"/>
      <c r="P197" s="715"/>
      <c r="Q197" s="715"/>
      <c r="R197" s="715"/>
      <c r="S197" s="716"/>
      <c r="T197" s="717"/>
      <c r="U197" s="720">
        <f t="shared" si="61"/>
        <v>0</v>
      </c>
      <c r="V197" s="721">
        <f t="shared" si="62"/>
        <v>0</v>
      </c>
      <c r="W197" s="722">
        <f t="shared" si="63"/>
        <v>0</v>
      </c>
      <c r="X197" s="442"/>
      <c r="Y197" s="442"/>
      <c r="Z197" s="442"/>
      <c r="AA197" s="442"/>
      <c r="AB197" s="442"/>
      <c r="AC197" s="442"/>
      <c r="AD197" s="442"/>
      <c r="AE197" s="442"/>
      <c r="AF197" s="442"/>
      <c r="AG197" s="442"/>
      <c r="AH197" s="442"/>
      <c r="AI197" s="442"/>
      <c r="AJ197" s="442"/>
      <c r="AK197" s="442"/>
      <c r="AL197" s="442"/>
      <c r="AM197" s="442"/>
      <c r="AN197" s="442"/>
      <c r="AO197" s="442"/>
      <c r="AP197" s="442"/>
      <c r="AQ197" s="442"/>
      <c r="AR197" s="442"/>
      <c r="AS197" s="442"/>
      <c r="AT197" s="442"/>
      <c r="AU197" s="442"/>
      <c r="AV197" s="442"/>
      <c r="AW197" s="442"/>
      <c r="AX197" s="442"/>
      <c r="AY197" s="442"/>
      <c r="AZ197" s="442"/>
    </row>
    <row r="198" spans="2:52" ht="20.100000000000001" hidden="1" customHeight="1" outlineLevel="1">
      <c r="B198" s="434"/>
      <c r="C198" s="1002"/>
      <c r="D198" s="1003"/>
      <c r="E198" s="1003"/>
      <c r="F198" s="1004"/>
      <c r="G198" s="1005"/>
      <c r="H198" s="1006"/>
      <c r="I198" s="1006"/>
      <c r="J198" s="1006"/>
      <c r="K198" s="1007"/>
      <c r="L198" s="715"/>
      <c r="M198" s="715"/>
      <c r="N198" s="715"/>
      <c r="O198" s="715"/>
      <c r="P198" s="715"/>
      <c r="Q198" s="715"/>
      <c r="R198" s="715"/>
      <c r="S198" s="716"/>
      <c r="T198" s="717"/>
      <c r="U198" s="720">
        <f t="shared" si="61"/>
        <v>0</v>
      </c>
      <c r="V198" s="721">
        <f t="shared" si="62"/>
        <v>0</v>
      </c>
      <c r="W198" s="722">
        <f t="shared" si="63"/>
        <v>0</v>
      </c>
      <c r="X198" s="442"/>
      <c r="Y198" s="442"/>
      <c r="Z198" s="442"/>
      <c r="AA198" s="442"/>
      <c r="AB198" s="442"/>
      <c r="AC198" s="442"/>
      <c r="AD198" s="442"/>
      <c r="AE198" s="442"/>
      <c r="AF198" s="442"/>
      <c r="AG198" s="442"/>
      <c r="AH198" s="442"/>
      <c r="AI198" s="442"/>
      <c r="AJ198" s="442"/>
      <c r="AK198" s="442"/>
      <c r="AL198" s="442"/>
      <c r="AM198" s="442"/>
      <c r="AN198" s="442"/>
      <c r="AO198" s="442"/>
      <c r="AP198" s="442"/>
      <c r="AQ198" s="442"/>
      <c r="AR198" s="442"/>
      <c r="AS198" s="442"/>
      <c r="AT198" s="442"/>
      <c r="AU198" s="442"/>
      <c r="AV198" s="442"/>
      <c r="AW198" s="442"/>
      <c r="AX198" s="442"/>
      <c r="AY198" s="442"/>
      <c r="AZ198" s="442"/>
    </row>
    <row r="199" spans="2:52" ht="20.100000000000001" hidden="1" customHeight="1" outlineLevel="1">
      <c r="B199" s="434"/>
      <c r="C199" s="1002"/>
      <c r="D199" s="1003"/>
      <c r="E199" s="1003"/>
      <c r="F199" s="1004"/>
      <c r="G199" s="1005"/>
      <c r="H199" s="1006"/>
      <c r="I199" s="1006"/>
      <c r="J199" s="1006"/>
      <c r="K199" s="1007"/>
      <c r="L199" s="715"/>
      <c r="M199" s="715"/>
      <c r="N199" s="715"/>
      <c r="O199" s="715"/>
      <c r="P199" s="715"/>
      <c r="Q199" s="715"/>
      <c r="R199" s="715"/>
      <c r="S199" s="716"/>
      <c r="T199" s="717"/>
      <c r="U199" s="720">
        <f t="shared" si="61"/>
        <v>0</v>
      </c>
      <c r="V199" s="721">
        <f t="shared" si="62"/>
        <v>0</v>
      </c>
      <c r="W199" s="722">
        <f t="shared" si="63"/>
        <v>0</v>
      </c>
      <c r="X199" s="442"/>
      <c r="Y199" s="442"/>
      <c r="Z199" s="442"/>
      <c r="AA199" s="442"/>
      <c r="AB199" s="442"/>
      <c r="AC199" s="442"/>
      <c r="AD199" s="442"/>
      <c r="AE199" s="442"/>
      <c r="AF199" s="442"/>
      <c r="AG199" s="442"/>
      <c r="AH199" s="442"/>
      <c r="AI199" s="442"/>
      <c r="AJ199" s="442"/>
      <c r="AK199" s="442"/>
      <c r="AL199" s="442"/>
      <c r="AM199" s="442"/>
      <c r="AN199" s="442"/>
      <c r="AO199" s="442"/>
      <c r="AP199" s="442"/>
      <c r="AQ199" s="442"/>
      <c r="AR199" s="442"/>
      <c r="AS199" s="442"/>
      <c r="AT199" s="442"/>
      <c r="AU199" s="442"/>
      <c r="AV199" s="442"/>
      <c r="AW199" s="442"/>
      <c r="AX199" s="442"/>
      <c r="AY199" s="442"/>
      <c r="AZ199" s="442"/>
    </row>
    <row r="200" spans="2:52" ht="20.100000000000001" hidden="1" customHeight="1" outlineLevel="1">
      <c r="B200" s="434"/>
      <c r="C200" s="1002"/>
      <c r="D200" s="1003"/>
      <c r="E200" s="1003"/>
      <c r="F200" s="1004"/>
      <c r="G200" s="1005"/>
      <c r="H200" s="1006"/>
      <c r="I200" s="1006"/>
      <c r="J200" s="1006"/>
      <c r="K200" s="1007"/>
      <c r="L200" s="715"/>
      <c r="M200" s="715"/>
      <c r="N200" s="715"/>
      <c r="O200" s="715"/>
      <c r="P200" s="715"/>
      <c r="Q200" s="715"/>
      <c r="R200" s="715"/>
      <c r="S200" s="716"/>
      <c r="T200" s="717"/>
      <c r="U200" s="720">
        <f t="shared" si="61"/>
        <v>0</v>
      </c>
      <c r="V200" s="721">
        <f t="shared" si="62"/>
        <v>0</v>
      </c>
      <c r="W200" s="722">
        <f t="shared" si="63"/>
        <v>0</v>
      </c>
      <c r="X200" s="442"/>
      <c r="Y200" s="442"/>
      <c r="Z200" s="442"/>
      <c r="AA200" s="442"/>
      <c r="AB200" s="442"/>
      <c r="AC200" s="442"/>
      <c r="AD200" s="442"/>
      <c r="AE200" s="442"/>
      <c r="AF200" s="442"/>
      <c r="AG200" s="442"/>
      <c r="AH200" s="442"/>
      <c r="AI200" s="442"/>
      <c r="AJ200" s="442"/>
      <c r="AK200" s="442"/>
      <c r="AL200" s="442"/>
      <c r="AM200" s="442"/>
      <c r="AN200" s="442"/>
      <c r="AO200" s="442"/>
      <c r="AP200" s="442"/>
      <c r="AQ200" s="442"/>
      <c r="AR200" s="442"/>
      <c r="AS200" s="442"/>
      <c r="AT200" s="442"/>
      <c r="AU200" s="442"/>
      <c r="AV200" s="442"/>
      <c r="AW200" s="442"/>
      <c r="AX200" s="442"/>
      <c r="AY200" s="442"/>
      <c r="AZ200" s="442"/>
    </row>
    <row r="201" spans="2:52" ht="20.100000000000001" hidden="1" customHeight="1" outlineLevel="1">
      <c r="B201" s="434"/>
      <c r="C201" s="1002"/>
      <c r="D201" s="1003"/>
      <c r="E201" s="1003"/>
      <c r="F201" s="1004"/>
      <c r="G201" s="1005"/>
      <c r="H201" s="1006"/>
      <c r="I201" s="1006"/>
      <c r="J201" s="1006"/>
      <c r="K201" s="1007"/>
      <c r="L201" s="715"/>
      <c r="M201" s="715"/>
      <c r="N201" s="715"/>
      <c r="O201" s="715"/>
      <c r="P201" s="715"/>
      <c r="Q201" s="715"/>
      <c r="R201" s="715"/>
      <c r="S201" s="716"/>
      <c r="T201" s="717"/>
      <c r="U201" s="720">
        <f t="shared" si="61"/>
        <v>0</v>
      </c>
      <c r="V201" s="721">
        <f t="shared" si="62"/>
        <v>0</v>
      </c>
      <c r="W201" s="722">
        <f t="shared" si="63"/>
        <v>0</v>
      </c>
      <c r="X201" s="442"/>
      <c r="Y201" s="442"/>
      <c r="Z201" s="442"/>
      <c r="AA201" s="442"/>
      <c r="AB201" s="442"/>
      <c r="AC201" s="442"/>
      <c r="AD201" s="442"/>
      <c r="AE201" s="442"/>
      <c r="AF201" s="442"/>
      <c r="AG201" s="442"/>
      <c r="AH201" s="442"/>
      <c r="AI201" s="442"/>
      <c r="AJ201" s="442"/>
      <c r="AK201" s="442"/>
      <c r="AL201" s="442"/>
      <c r="AM201" s="442"/>
      <c r="AN201" s="442"/>
      <c r="AO201" s="442"/>
      <c r="AP201" s="442"/>
      <c r="AQ201" s="442"/>
      <c r="AR201" s="442"/>
      <c r="AS201" s="442"/>
      <c r="AT201" s="442"/>
      <c r="AU201" s="442"/>
      <c r="AV201" s="442"/>
      <c r="AW201" s="442"/>
      <c r="AX201" s="442"/>
      <c r="AY201" s="442"/>
      <c r="AZ201" s="442"/>
    </row>
    <row r="202" spans="2:52" ht="20.100000000000001" hidden="1" customHeight="1" outlineLevel="1">
      <c r="B202" s="434"/>
      <c r="C202" s="1002"/>
      <c r="D202" s="1003"/>
      <c r="E202" s="1003"/>
      <c r="F202" s="1004"/>
      <c r="G202" s="1005"/>
      <c r="H202" s="1006"/>
      <c r="I202" s="1006"/>
      <c r="J202" s="1006"/>
      <c r="K202" s="1007"/>
      <c r="L202" s="715"/>
      <c r="M202" s="715"/>
      <c r="N202" s="715"/>
      <c r="O202" s="715"/>
      <c r="P202" s="715"/>
      <c r="Q202" s="715"/>
      <c r="R202" s="715"/>
      <c r="S202" s="716"/>
      <c r="T202" s="717"/>
      <c r="U202" s="720">
        <f t="shared" si="61"/>
        <v>0</v>
      </c>
      <c r="V202" s="721">
        <f t="shared" si="62"/>
        <v>0</v>
      </c>
      <c r="W202" s="722">
        <f t="shared" si="63"/>
        <v>0</v>
      </c>
      <c r="X202" s="442"/>
      <c r="Y202" s="442"/>
      <c r="Z202" s="442"/>
      <c r="AA202" s="442"/>
      <c r="AB202" s="442"/>
      <c r="AC202" s="442"/>
      <c r="AD202" s="442"/>
      <c r="AE202" s="442"/>
      <c r="AF202" s="442"/>
      <c r="AG202" s="442"/>
      <c r="AH202" s="442"/>
      <c r="AI202" s="442"/>
      <c r="AJ202" s="442"/>
      <c r="AK202" s="442"/>
      <c r="AL202" s="442"/>
      <c r="AM202" s="442"/>
      <c r="AN202" s="442"/>
      <c r="AO202" s="442"/>
      <c r="AP202" s="442"/>
      <c r="AQ202" s="442"/>
      <c r="AR202" s="442"/>
      <c r="AS202" s="442"/>
      <c r="AT202" s="442"/>
      <c r="AU202" s="442"/>
      <c r="AV202" s="442"/>
      <c r="AW202" s="442"/>
      <c r="AX202" s="442"/>
      <c r="AY202" s="442"/>
      <c r="AZ202" s="442"/>
    </row>
    <row r="203" spans="2:52" ht="20.100000000000001" hidden="1" customHeight="1" outlineLevel="1">
      <c r="B203" s="434"/>
      <c r="C203" s="1002"/>
      <c r="D203" s="1003"/>
      <c r="E203" s="1003"/>
      <c r="F203" s="1004"/>
      <c r="G203" s="1005"/>
      <c r="H203" s="1006"/>
      <c r="I203" s="1006"/>
      <c r="J203" s="1006"/>
      <c r="K203" s="1007"/>
      <c r="L203" s="715"/>
      <c r="M203" s="715"/>
      <c r="N203" s="715"/>
      <c r="O203" s="715"/>
      <c r="P203" s="715"/>
      <c r="Q203" s="715"/>
      <c r="R203" s="715"/>
      <c r="S203" s="716"/>
      <c r="T203" s="717"/>
      <c r="U203" s="720">
        <f t="shared" si="61"/>
        <v>0</v>
      </c>
      <c r="V203" s="721">
        <f t="shared" si="62"/>
        <v>0</v>
      </c>
      <c r="W203" s="722">
        <f t="shared" si="63"/>
        <v>0</v>
      </c>
      <c r="X203" s="442"/>
      <c r="Y203" s="442"/>
      <c r="Z203" s="442"/>
      <c r="AA203" s="442"/>
      <c r="AB203" s="442"/>
      <c r="AC203" s="442"/>
      <c r="AD203" s="442"/>
      <c r="AE203" s="442"/>
      <c r="AF203" s="442"/>
      <c r="AG203" s="442"/>
      <c r="AH203" s="442"/>
      <c r="AI203" s="442"/>
      <c r="AJ203" s="442"/>
      <c r="AK203" s="442"/>
      <c r="AL203" s="442"/>
      <c r="AM203" s="442"/>
      <c r="AN203" s="442"/>
      <c r="AO203" s="442"/>
      <c r="AP203" s="442"/>
      <c r="AQ203" s="442"/>
      <c r="AR203" s="442"/>
      <c r="AS203" s="442"/>
      <c r="AT203" s="442"/>
      <c r="AU203" s="442"/>
      <c r="AV203" s="442"/>
      <c r="AW203" s="442"/>
      <c r="AX203" s="442"/>
      <c r="AY203" s="442"/>
      <c r="AZ203" s="442"/>
    </row>
    <row r="204" spans="2:52" s="19" customFormat="1" ht="9.9499999999999993" hidden="1" customHeight="1" outlineLevel="1">
      <c r="B204" s="435"/>
      <c r="C204" s="437"/>
      <c r="D204" s="437"/>
      <c r="E204" s="437"/>
      <c r="F204" s="437"/>
      <c r="G204" s="666"/>
      <c r="H204" s="666"/>
      <c r="I204" s="666"/>
      <c r="J204" s="666"/>
      <c r="K204" s="666"/>
      <c r="L204" s="438"/>
      <c r="M204" s="438"/>
      <c r="N204" s="438"/>
      <c r="O204" s="438"/>
      <c r="P204" s="438"/>
      <c r="Q204" s="438"/>
      <c r="R204" s="438"/>
      <c r="S204" s="438"/>
      <c r="T204" s="439"/>
      <c r="U204" s="439"/>
      <c r="V204" s="439"/>
      <c r="W204" s="667"/>
      <c r="X204" s="668"/>
      <c r="Y204" s="668"/>
      <c r="Z204" s="668"/>
      <c r="AA204" s="668"/>
      <c r="AB204" s="668"/>
      <c r="AC204" s="668"/>
      <c r="AD204" s="668"/>
      <c r="AE204" s="668"/>
      <c r="AF204" s="668"/>
      <c r="AG204" s="668"/>
      <c r="AH204" s="668"/>
      <c r="AI204" s="668"/>
      <c r="AJ204" s="668"/>
      <c r="AK204" s="668"/>
      <c r="AL204" s="668"/>
      <c r="AM204" s="668"/>
      <c r="AN204" s="668"/>
      <c r="AO204" s="668"/>
      <c r="AP204" s="668"/>
      <c r="AQ204" s="668"/>
      <c r="AR204" s="668"/>
      <c r="AS204" s="668"/>
      <c r="AT204" s="668"/>
      <c r="AU204" s="668"/>
      <c r="AV204" s="668"/>
      <c r="AW204" s="668"/>
      <c r="AX204" s="668"/>
      <c r="AY204" s="668"/>
      <c r="AZ204" s="668"/>
    </row>
    <row r="205" spans="2:52" ht="20.100000000000001" customHeight="1" collapsed="1">
      <c r="B205" s="32">
        <f>B193+1</f>
        <v>17</v>
      </c>
      <c r="C205" s="1013"/>
      <c r="D205" s="1014"/>
      <c r="E205" s="1014"/>
      <c r="F205" s="1015"/>
      <c r="G205" s="1016"/>
      <c r="H205" s="1017"/>
      <c r="I205" s="1017"/>
      <c r="J205" s="1017"/>
      <c r="K205" s="1018"/>
      <c r="L205" s="701">
        <f t="shared" ref="L205:R205" si="64">SUM(L206:L215)</f>
        <v>0</v>
      </c>
      <c r="M205" s="702">
        <f t="shared" si="64"/>
        <v>0</v>
      </c>
      <c r="N205" s="703">
        <f t="shared" si="64"/>
        <v>0</v>
      </c>
      <c r="O205" s="703">
        <f t="shared" si="64"/>
        <v>0</v>
      </c>
      <c r="P205" s="702">
        <f t="shared" si="64"/>
        <v>0</v>
      </c>
      <c r="Q205" s="704">
        <f t="shared" si="64"/>
        <v>0</v>
      </c>
      <c r="R205" s="701">
        <f t="shared" si="64"/>
        <v>0</v>
      </c>
      <c r="S205" s="705">
        <v>1</v>
      </c>
      <c r="T205" s="706">
        <f>(S206*T206)+(S207*T207)+(S208*T208)+(S209*T209)+(S210*T210)+(S211*T211)+(S212*T212)+(S213*T213)+(S214*T214)+(S215*T215)</f>
        <v>0</v>
      </c>
      <c r="U205" s="665">
        <f t="shared" ref="U205:U215" si="65">S205*T205*(1+MGKZ)*(1+Gewinn)*(1+Sicherheit)</f>
        <v>0</v>
      </c>
      <c r="V205" s="643">
        <f t="shared" ref="V205:V215" si="66">R205*Fertigung</f>
        <v>0</v>
      </c>
      <c r="W205" s="50">
        <f t="shared" ref="W205:W215" si="67">L205*$E$6+M205*$M$6+N205*$M$7+O205*$M$8+P205*$E$7+Q205*$M$9+U205+V205</f>
        <v>0</v>
      </c>
      <c r="X205" s="442"/>
      <c r="Y205" s="442"/>
      <c r="Z205" s="442"/>
      <c r="AA205" s="442"/>
      <c r="AB205" s="442"/>
      <c r="AC205" s="442"/>
      <c r="AD205" s="442"/>
      <c r="AE205" s="442"/>
      <c r="AF205" s="442"/>
      <c r="AG205" s="442"/>
      <c r="AH205" s="442"/>
      <c r="AI205" s="442"/>
      <c r="AJ205" s="442"/>
      <c r="AK205" s="442"/>
      <c r="AL205" s="442"/>
      <c r="AM205" s="442"/>
      <c r="AN205" s="442"/>
      <c r="AO205" s="442"/>
      <c r="AP205" s="442"/>
      <c r="AQ205" s="442"/>
      <c r="AR205" s="442"/>
      <c r="AS205" s="442"/>
      <c r="AT205" s="442"/>
      <c r="AU205" s="442"/>
      <c r="AV205" s="442"/>
      <c r="AW205" s="442"/>
      <c r="AX205" s="442"/>
      <c r="AY205" s="442"/>
      <c r="AZ205" s="442"/>
    </row>
    <row r="206" spans="2:52" ht="20.100000000000001" hidden="1" customHeight="1" outlineLevel="1">
      <c r="B206" s="433"/>
      <c r="C206" s="1002"/>
      <c r="D206" s="1003"/>
      <c r="E206" s="1003"/>
      <c r="F206" s="1004"/>
      <c r="G206" s="1005"/>
      <c r="H206" s="1006"/>
      <c r="I206" s="1006"/>
      <c r="J206" s="1006"/>
      <c r="K206" s="1007"/>
      <c r="L206" s="715"/>
      <c r="M206" s="715"/>
      <c r="N206" s="715"/>
      <c r="O206" s="715"/>
      <c r="P206" s="715"/>
      <c r="Q206" s="715"/>
      <c r="R206" s="715"/>
      <c r="S206" s="716"/>
      <c r="T206" s="717"/>
      <c r="U206" s="720">
        <f t="shared" si="65"/>
        <v>0</v>
      </c>
      <c r="V206" s="721">
        <f t="shared" si="66"/>
        <v>0</v>
      </c>
      <c r="W206" s="722">
        <f t="shared" si="67"/>
        <v>0</v>
      </c>
      <c r="X206" s="442"/>
      <c r="Y206" s="442"/>
      <c r="Z206" s="442"/>
      <c r="AA206" s="442"/>
      <c r="AB206" s="442"/>
      <c r="AC206" s="442"/>
      <c r="AD206" s="442"/>
      <c r="AE206" s="442"/>
      <c r="AF206" s="442"/>
      <c r="AG206" s="442"/>
      <c r="AH206" s="442"/>
      <c r="AI206" s="442"/>
      <c r="AJ206" s="442"/>
      <c r="AK206" s="442"/>
      <c r="AL206" s="442"/>
      <c r="AM206" s="442"/>
      <c r="AN206" s="442"/>
      <c r="AO206" s="442"/>
      <c r="AP206" s="442"/>
      <c r="AQ206" s="442"/>
      <c r="AR206" s="442"/>
      <c r="AS206" s="442"/>
      <c r="AT206" s="442"/>
      <c r="AU206" s="442"/>
      <c r="AV206" s="442"/>
      <c r="AW206" s="442"/>
      <c r="AX206" s="442"/>
      <c r="AY206" s="442"/>
      <c r="AZ206" s="442"/>
    </row>
    <row r="207" spans="2:52" ht="20.100000000000001" hidden="1" customHeight="1" outlineLevel="1">
      <c r="B207" s="434"/>
      <c r="C207" s="1002"/>
      <c r="D207" s="1003"/>
      <c r="E207" s="1003"/>
      <c r="F207" s="1004"/>
      <c r="G207" s="1005"/>
      <c r="H207" s="1006"/>
      <c r="I207" s="1006"/>
      <c r="J207" s="1006"/>
      <c r="K207" s="1007"/>
      <c r="L207" s="715"/>
      <c r="M207" s="715"/>
      <c r="N207" s="715"/>
      <c r="O207" s="715"/>
      <c r="P207" s="715"/>
      <c r="Q207" s="715"/>
      <c r="R207" s="715"/>
      <c r="S207" s="716"/>
      <c r="T207" s="717"/>
      <c r="U207" s="720">
        <f t="shared" si="65"/>
        <v>0</v>
      </c>
      <c r="V207" s="721">
        <f t="shared" si="66"/>
        <v>0</v>
      </c>
      <c r="W207" s="722">
        <f t="shared" si="67"/>
        <v>0</v>
      </c>
      <c r="X207" s="442"/>
      <c r="Y207" s="442"/>
      <c r="Z207" s="442"/>
      <c r="AA207" s="442"/>
      <c r="AB207" s="442"/>
      <c r="AC207" s="442"/>
      <c r="AD207" s="442"/>
      <c r="AE207" s="442"/>
      <c r="AF207" s="442"/>
      <c r="AG207" s="442"/>
      <c r="AH207" s="442"/>
      <c r="AI207" s="442"/>
      <c r="AJ207" s="442"/>
      <c r="AK207" s="442"/>
      <c r="AL207" s="442"/>
      <c r="AM207" s="442"/>
      <c r="AN207" s="442"/>
      <c r="AO207" s="442"/>
      <c r="AP207" s="442"/>
      <c r="AQ207" s="442"/>
      <c r="AR207" s="442"/>
      <c r="AS207" s="442"/>
      <c r="AT207" s="442"/>
      <c r="AU207" s="442"/>
      <c r="AV207" s="442"/>
      <c r="AW207" s="442"/>
      <c r="AX207" s="442"/>
      <c r="AY207" s="442"/>
      <c r="AZ207" s="442"/>
    </row>
    <row r="208" spans="2:52" ht="20.100000000000001" hidden="1" customHeight="1" outlineLevel="1">
      <c r="B208" s="434"/>
      <c r="C208" s="1002"/>
      <c r="D208" s="1003"/>
      <c r="E208" s="1003"/>
      <c r="F208" s="1004"/>
      <c r="G208" s="1005"/>
      <c r="H208" s="1006"/>
      <c r="I208" s="1006"/>
      <c r="J208" s="1006"/>
      <c r="K208" s="1007"/>
      <c r="L208" s="715"/>
      <c r="M208" s="715"/>
      <c r="N208" s="715"/>
      <c r="O208" s="715"/>
      <c r="P208" s="715"/>
      <c r="Q208" s="715"/>
      <c r="R208" s="715"/>
      <c r="S208" s="716"/>
      <c r="T208" s="717"/>
      <c r="U208" s="720">
        <f t="shared" si="65"/>
        <v>0</v>
      </c>
      <c r="V208" s="721">
        <f t="shared" si="66"/>
        <v>0</v>
      </c>
      <c r="W208" s="722">
        <f t="shared" si="67"/>
        <v>0</v>
      </c>
      <c r="X208" s="442"/>
      <c r="Y208" s="442"/>
      <c r="Z208" s="442"/>
      <c r="AA208" s="442"/>
      <c r="AB208" s="442"/>
      <c r="AC208" s="442"/>
      <c r="AD208" s="442"/>
      <c r="AE208" s="442"/>
      <c r="AF208" s="442"/>
      <c r="AG208" s="442"/>
      <c r="AH208" s="442"/>
      <c r="AI208" s="442"/>
      <c r="AJ208" s="442"/>
      <c r="AK208" s="442"/>
      <c r="AL208" s="442"/>
      <c r="AM208" s="442"/>
      <c r="AN208" s="442"/>
      <c r="AO208" s="442"/>
      <c r="AP208" s="442"/>
      <c r="AQ208" s="442"/>
      <c r="AR208" s="442"/>
      <c r="AS208" s="442"/>
      <c r="AT208" s="442"/>
      <c r="AU208" s="442"/>
      <c r="AV208" s="442"/>
      <c r="AW208" s="442"/>
      <c r="AX208" s="442"/>
      <c r="AY208" s="442"/>
      <c r="AZ208" s="442"/>
    </row>
    <row r="209" spans="2:52" ht="20.100000000000001" hidden="1" customHeight="1" outlineLevel="1">
      <c r="B209" s="434"/>
      <c r="C209" s="1002"/>
      <c r="D209" s="1003"/>
      <c r="E209" s="1003"/>
      <c r="F209" s="1004"/>
      <c r="G209" s="1005"/>
      <c r="H209" s="1006"/>
      <c r="I209" s="1006"/>
      <c r="J209" s="1006"/>
      <c r="K209" s="1007"/>
      <c r="L209" s="715"/>
      <c r="M209" s="715"/>
      <c r="N209" s="715"/>
      <c r="O209" s="715"/>
      <c r="P209" s="715"/>
      <c r="Q209" s="715"/>
      <c r="R209" s="715"/>
      <c r="S209" s="716"/>
      <c r="T209" s="717"/>
      <c r="U209" s="720">
        <f t="shared" si="65"/>
        <v>0</v>
      </c>
      <c r="V209" s="721">
        <f t="shared" si="66"/>
        <v>0</v>
      </c>
      <c r="W209" s="722">
        <f t="shared" si="67"/>
        <v>0</v>
      </c>
      <c r="X209" s="442"/>
      <c r="Y209" s="442"/>
      <c r="Z209" s="442"/>
      <c r="AA209" s="442"/>
      <c r="AB209" s="442"/>
      <c r="AC209" s="442"/>
      <c r="AD209" s="442"/>
      <c r="AE209" s="442"/>
      <c r="AF209" s="442"/>
      <c r="AG209" s="442"/>
      <c r="AH209" s="442"/>
      <c r="AI209" s="442"/>
      <c r="AJ209" s="442"/>
      <c r="AK209" s="442"/>
      <c r="AL209" s="442"/>
      <c r="AM209" s="442"/>
      <c r="AN209" s="442"/>
      <c r="AO209" s="442"/>
      <c r="AP209" s="442"/>
      <c r="AQ209" s="442"/>
      <c r="AR209" s="442"/>
      <c r="AS209" s="442"/>
      <c r="AT209" s="442"/>
      <c r="AU209" s="442"/>
      <c r="AV209" s="442"/>
      <c r="AW209" s="442"/>
      <c r="AX209" s="442"/>
      <c r="AY209" s="442"/>
      <c r="AZ209" s="442"/>
    </row>
    <row r="210" spans="2:52" ht="20.100000000000001" hidden="1" customHeight="1" outlineLevel="1">
      <c r="B210" s="434"/>
      <c r="C210" s="1002"/>
      <c r="D210" s="1003"/>
      <c r="E210" s="1003"/>
      <c r="F210" s="1004"/>
      <c r="G210" s="1005"/>
      <c r="H210" s="1006"/>
      <c r="I210" s="1006"/>
      <c r="J210" s="1006"/>
      <c r="K210" s="1007"/>
      <c r="L210" s="715"/>
      <c r="M210" s="715"/>
      <c r="N210" s="715"/>
      <c r="O210" s="715"/>
      <c r="P210" s="715"/>
      <c r="Q210" s="715"/>
      <c r="R210" s="715"/>
      <c r="S210" s="716"/>
      <c r="T210" s="717"/>
      <c r="U210" s="720">
        <f t="shared" si="65"/>
        <v>0</v>
      </c>
      <c r="V210" s="721">
        <f t="shared" si="66"/>
        <v>0</v>
      </c>
      <c r="W210" s="722">
        <f t="shared" si="67"/>
        <v>0</v>
      </c>
      <c r="X210" s="442"/>
      <c r="Y210" s="442"/>
      <c r="Z210" s="442"/>
      <c r="AA210" s="442"/>
      <c r="AB210" s="442"/>
      <c r="AC210" s="442"/>
      <c r="AD210" s="442"/>
      <c r="AE210" s="442"/>
      <c r="AF210" s="442"/>
      <c r="AG210" s="442"/>
      <c r="AH210" s="442"/>
      <c r="AI210" s="442"/>
      <c r="AJ210" s="442"/>
      <c r="AK210" s="442"/>
      <c r="AL210" s="442"/>
      <c r="AM210" s="442"/>
      <c r="AN210" s="442"/>
      <c r="AO210" s="442"/>
      <c r="AP210" s="442"/>
      <c r="AQ210" s="442"/>
      <c r="AR210" s="442"/>
      <c r="AS210" s="442"/>
      <c r="AT210" s="442"/>
      <c r="AU210" s="442"/>
      <c r="AV210" s="442"/>
      <c r="AW210" s="442"/>
      <c r="AX210" s="442"/>
      <c r="AY210" s="442"/>
      <c r="AZ210" s="442"/>
    </row>
    <row r="211" spans="2:52" ht="20.100000000000001" hidden="1" customHeight="1" outlineLevel="1">
      <c r="B211" s="434"/>
      <c r="C211" s="1002"/>
      <c r="D211" s="1003"/>
      <c r="E211" s="1003"/>
      <c r="F211" s="1004"/>
      <c r="G211" s="1005"/>
      <c r="H211" s="1006"/>
      <c r="I211" s="1006"/>
      <c r="J211" s="1006"/>
      <c r="K211" s="1007"/>
      <c r="L211" s="715"/>
      <c r="M211" s="715"/>
      <c r="N211" s="715"/>
      <c r="O211" s="715"/>
      <c r="P211" s="715"/>
      <c r="Q211" s="715"/>
      <c r="R211" s="715"/>
      <c r="S211" s="716"/>
      <c r="T211" s="717"/>
      <c r="U211" s="720">
        <f t="shared" si="65"/>
        <v>0</v>
      </c>
      <c r="V211" s="721">
        <f t="shared" si="66"/>
        <v>0</v>
      </c>
      <c r="W211" s="722">
        <f t="shared" si="67"/>
        <v>0</v>
      </c>
      <c r="X211" s="442"/>
      <c r="Y211" s="442"/>
      <c r="Z211" s="442"/>
      <c r="AA211" s="442"/>
      <c r="AB211" s="442"/>
      <c r="AC211" s="442"/>
      <c r="AD211" s="442"/>
      <c r="AE211" s="442"/>
      <c r="AF211" s="442"/>
      <c r="AG211" s="442"/>
      <c r="AH211" s="442"/>
      <c r="AI211" s="442"/>
      <c r="AJ211" s="442"/>
      <c r="AK211" s="442"/>
      <c r="AL211" s="442"/>
      <c r="AM211" s="442"/>
      <c r="AN211" s="442"/>
      <c r="AO211" s="442"/>
      <c r="AP211" s="442"/>
      <c r="AQ211" s="442"/>
      <c r="AR211" s="442"/>
      <c r="AS211" s="442"/>
      <c r="AT211" s="442"/>
      <c r="AU211" s="442"/>
      <c r="AV211" s="442"/>
      <c r="AW211" s="442"/>
      <c r="AX211" s="442"/>
      <c r="AY211" s="442"/>
      <c r="AZ211" s="442"/>
    </row>
    <row r="212" spans="2:52" ht="20.100000000000001" hidden="1" customHeight="1" outlineLevel="1">
      <c r="B212" s="434"/>
      <c r="C212" s="1002"/>
      <c r="D212" s="1003"/>
      <c r="E212" s="1003"/>
      <c r="F212" s="1004"/>
      <c r="G212" s="1005"/>
      <c r="H212" s="1006"/>
      <c r="I212" s="1006"/>
      <c r="J212" s="1006"/>
      <c r="K212" s="1007"/>
      <c r="L212" s="715"/>
      <c r="M212" s="715"/>
      <c r="N212" s="715"/>
      <c r="O212" s="715"/>
      <c r="P212" s="715"/>
      <c r="Q212" s="715"/>
      <c r="R212" s="715"/>
      <c r="S212" s="716"/>
      <c r="T212" s="717"/>
      <c r="U212" s="720">
        <f t="shared" si="65"/>
        <v>0</v>
      </c>
      <c r="V212" s="721">
        <f t="shared" si="66"/>
        <v>0</v>
      </c>
      <c r="W212" s="722">
        <f t="shared" si="67"/>
        <v>0</v>
      </c>
      <c r="X212" s="442"/>
      <c r="Y212" s="442"/>
      <c r="Z212" s="442"/>
      <c r="AA212" s="442"/>
      <c r="AB212" s="442"/>
      <c r="AC212" s="442"/>
      <c r="AD212" s="442"/>
      <c r="AE212" s="442"/>
      <c r="AF212" s="442"/>
      <c r="AG212" s="442"/>
      <c r="AH212" s="442"/>
      <c r="AI212" s="442"/>
      <c r="AJ212" s="442"/>
      <c r="AK212" s="442"/>
      <c r="AL212" s="442"/>
      <c r="AM212" s="442"/>
      <c r="AN212" s="442"/>
      <c r="AO212" s="442"/>
      <c r="AP212" s="442"/>
      <c r="AQ212" s="442"/>
      <c r="AR212" s="442"/>
      <c r="AS212" s="442"/>
      <c r="AT212" s="442"/>
      <c r="AU212" s="442"/>
      <c r="AV212" s="442"/>
      <c r="AW212" s="442"/>
      <c r="AX212" s="442"/>
      <c r="AY212" s="442"/>
      <c r="AZ212" s="442"/>
    </row>
    <row r="213" spans="2:52" ht="20.100000000000001" hidden="1" customHeight="1" outlineLevel="1">
      <c r="B213" s="434"/>
      <c r="C213" s="1002"/>
      <c r="D213" s="1003"/>
      <c r="E213" s="1003"/>
      <c r="F213" s="1004"/>
      <c r="G213" s="1005"/>
      <c r="H213" s="1006"/>
      <c r="I213" s="1006"/>
      <c r="J213" s="1006"/>
      <c r="K213" s="1007"/>
      <c r="L213" s="715"/>
      <c r="M213" s="715"/>
      <c r="N213" s="715"/>
      <c r="O213" s="715"/>
      <c r="P213" s="715"/>
      <c r="Q213" s="715"/>
      <c r="R213" s="715"/>
      <c r="S213" s="716"/>
      <c r="T213" s="717"/>
      <c r="U213" s="720">
        <f t="shared" si="65"/>
        <v>0</v>
      </c>
      <c r="V213" s="721">
        <f t="shared" si="66"/>
        <v>0</v>
      </c>
      <c r="W213" s="722">
        <f t="shared" si="67"/>
        <v>0</v>
      </c>
      <c r="X213" s="442"/>
      <c r="Y213" s="442"/>
      <c r="Z213" s="442"/>
      <c r="AA213" s="442"/>
      <c r="AB213" s="442"/>
      <c r="AC213" s="442"/>
      <c r="AD213" s="442"/>
      <c r="AE213" s="442"/>
      <c r="AF213" s="442"/>
      <c r="AG213" s="442"/>
      <c r="AH213" s="442"/>
      <c r="AI213" s="442"/>
      <c r="AJ213" s="442"/>
      <c r="AK213" s="442"/>
      <c r="AL213" s="442"/>
      <c r="AM213" s="442"/>
      <c r="AN213" s="442"/>
      <c r="AO213" s="442"/>
      <c r="AP213" s="442"/>
      <c r="AQ213" s="442"/>
      <c r="AR213" s="442"/>
      <c r="AS213" s="442"/>
      <c r="AT213" s="442"/>
      <c r="AU213" s="442"/>
      <c r="AV213" s="442"/>
      <c r="AW213" s="442"/>
      <c r="AX213" s="442"/>
      <c r="AY213" s="442"/>
      <c r="AZ213" s="442"/>
    </row>
    <row r="214" spans="2:52" ht="20.100000000000001" hidden="1" customHeight="1" outlineLevel="1">
      <c r="B214" s="434"/>
      <c r="C214" s="1002"/>
      <c r="D214" s="1003"/>
      <c r="E214" s="1003"/>
      <c r="F214" s="1004"/>
      <c r="G214" s="1005"/>
      <c r="H214" s="1006"/>
      <c r="I214" s="1006"/>
      <c r="J214" s="1006"/>
      <c r="K214" s="1007"/>
      <c r="L214" s="715"/>
      <c r="M214" s="715"/>
      <c r="N214" s="715"/>
      <c r="O214" s="715"/>
      <c r="P214" s="715"/>
      <c r="Q214" s="715"/>
      <c r="R214" s="715"/>
      <c r="S214" s="716"/>
      <c r="T214" s="717"/>
      <c r="U214" s="720">
        <f t="shared" si="65"/>
        <v>0</v>
      </c>
      <c r="V214" s="721">
        <f t="shared" si="66"/>
        <v>0</v>
      </c>
      <c r="W214" s="722">
        <f t="shared" si="67"/>
        <v>0</v>
      </c>
      <c r="X214" s="442"/>
      <c r="Y214" s="442"/>
      <c r="Z214" s="442"/>
      <c r="AA214" s="442"/>
      <c r="AB214" s="442"/>
      <c r="AC214" s="442"/>
      <c r="AD214" s="442"/>
      <c r="AE214" s="442"/>
      <c r="AF214" s="442"/>
      <c r="AG214" s="442"/>
      <c r="AH214" s="442"/>
      <c r="AI214" s="442"/>
      <c r="AJ214" s="442"/>
      <c r="AK214" s="442"/>
      <c r="AL214" s="442"/>
      <c r="AM214" s="442"/>
      <c r="AN214" s="442"/>
      <c r="AO214" s="442"/>
      <c r="AP214" s="442"/>
      <c r="AQ214" s="442"/>
      <c r="AR214" s="442"/>
      <c r="AS214" s="442"/>
      <c r="AT214" s="442"/>
      <c r="AU214" s="442"/>
      <c r="AV214" s="442"/>
      <c r="AW214" s="442"/>
      <c r="AX214" s="442"/>
      <c r="AY214" s="442"/>
      <c r="AZ214" s="442"/>
    </row>
    <row r="215" spans="2:52" ht="20.100000000000001" hidden="1" customHeight="1" outlineLevel="1">
      <c r="B215" s="434"/>
      <c r="C215" s="1002"/>
      <c r="D215" s="1003"/>
      <c r="E215" s="1003"/>
      <c r="F215" s="1004"/>
      <c r="G215" s="1005"/>
      <c r="H215" s="1006"/>
      <c r="I215" s="1006"/>
      <c r="J215" s="1006"/>
      <c r="K215" s="1007"/>
      <c r="L215" s="715"/>
      <c r="M215" s="715"/>
      <c r="N215" s="715"/>
      <c r="O215" s="715"/>
      <c r="P215" s="715"/>
      <c r="Q215" s="715"/>
      <c r="R215" s="715"/>
      <c r="S215" s="716"/>
      <c r="T215" s="717"/>
      <c r="U215" s="720">
        <f t="shared" si="65"/>
        <v>0</v>
      </c>
      <c r="V215" s="721">
        <f t="shared" si="66"/>
        <v>0</v>
      </c>
      <c r="W215" s="722">
        <f t="shared" si="67"/>
        <v>0</v>
      </c>
      <c r="X215" s="442"/>
      <c r="Y215" s="442"/>
      <c r="Z215" s="442"/>
      <c r="AA215" s="442"/>
      <c r="AB215" s="442"/>
      <c r="AC215" s="442"/>
      <c r="AD215" s="442"/>
      <c r="AE215" s="442"/>
      <c r="AF215" s="442"/>
      <c r="AG215" s="442"/>
      <c r="AH215" s="442"/>
      <c r="AI215" s="442"/>
      <c r="AJ215" s="442"/>
      <c r="AK215" s="442"/>
      <c r="AL215" s="442"/>
      <c r="AM215" s="442"/>
      <c r="AN215" s="442"/>
      <c r="AO215" s="442"/>
      <c r="AP215" s="442"/>
      <c r="AQ215" s="442"/>
      <c r="AR215" s="442"/>
      <c r="AS215" s="442"/>
      <c r="AT215" s="442"/>
      <c r="AU215" s="442"/>
      <c r="AV215" s="442"/>
      <c r="AW215" s="442"/>
      <c r="AX215" s="442"/>
      <c r="AY215" s="442"/>
      <c r="AZ215" s="442"/>
    </row>
    <row r="216" spans="2:52" s="19" customFormat="1" ht="9.9499999999999993" hidden="1" customHeight="1" outlineLevel="1">
      <c r="B216" s="435"/>
      <c r="C216" s="437"/>
      <c r="D216" s="437"/>
      <c r="E216" s="437"/>
      <c r="F216" s="437"/>
      <c r="G216" s="666"/>
      <c r="H216" s="666"/>
      <c r="I216" s="666"/>
      <c r="J216" s="666"/>
      <c r="K216" s="666"/>
      <c r="L216" s="438"/>
      <c r="M216" s="438"/>
      <c r="N216" s="438"/>
      <c r="O216" s="438"/>
      <c r="P216" s="438"/>
      <c r="Q216" s="438"/>
      <c r="R216" s="438"/>
      <c r="S216" s="438"/>
      <c r="T216" s="439"/>
      <c r="U216" s="439"/>
      <c r="V216" s="439"/>
      <c r="W216" s="667"/>
      <c r="X216" s="668"/>
      <c r="Y216" s="668"/>
      <c r="Z216" s="668"/>
      <c r="AA216" s="668"/>
      <c r="AB216" s="668"/>
      <c r="AC216" s="668"/>
      <c r="AD216" s="668"/>
      <c r="AE216" s="668"/>
      <c r="AF216" s="668"/>
      <c r="AG216" s="668"/>
      <c r="AH216" s="668"/>
      <c r="AI216" s="668"/>
      <c r="AJ216" s="668"/>
      <c r="AK216" s="668"/>
      <c r="AL216" s="668"/>
      <c r="AM216" s="668"/>
      <c r="AN216" s="668"/>
      <c r="AO216" s="668"/>
      <c r="AP216" s="668"/>
      <c r="AQ216" s="668"/>
      <c r="AR216" s="668"/>
      <c r="AS216" s="668"/>
      <c r="AT216" s="668"/>
      <c r="AU216" s="668"/>
      <c r="AV216" s="668"/>
      <c r="AW216" s="668"/>
      <c r="AX216" s="668"/>
      <c r="AY216" s="668"/>
      <c r="AZ216" s="668"/>
    </row>
    <row r="217" spans="2:52" ht="20.100000000000001" customHeight="1" collapsed="1">
      <c r="B217" s="32">
        <f>B205+1</f>
        <v>18</v>
      </c>
      <c r="C217" s="1013"/>
      <c r="D217" s="1014"/>
      <c r="E217" s="1014"/>
      <c r="F217" s="1015"/>
      <c r="G217" s="1016"/>
      <c r="H217" s="1017"/>
      <c r="I217" s="1017"/>
      <c r="J217" s="1017"/>
      <c r="K217" s="1018"/>
      <c r="L217" s="701">
        <f t="shared" ref="L217:R217" si="68">SUM(L218:L227)</f>
        <v>0</v>
      </c>
      <c r="M217" s="702">
        <f t="shared" si="68"/>
        <v>0</v>
      </c>
      <c r="N217" s="703">
        <f t="shared" si="68"/>
        <v>0</v>
      </c>
      <c r="O217" s="703">
        <f t="shared" si="68"/>
        <v>0</v>
      </c>
      <c r="P217" s="702">
        <f t="shared" si="68"/>
        <v>0</v>
      </c>
      <c r="Q217" s="704">
        <f t="shared" si="68"/>
        <v>0</v>
      </c>
      <c r="R217" s="701">
        <f t="shared" si="68"/>
        <v>0</v>
      </c>
      <c r="S217" s="705">
        <v>1</v>
      </c>
      <c r="T217" s="706">
        <f>(S218*T218)+(S219*T219)+(S220*T220)+(S221*T221)+(S222*T222)+(S223*T223)+(S224*T224)+(S225*T225)+(S226*T226)+(S227*T227)</f>
        <v>0</v>
      </c>
      <c r="U217" s="665">
        <f t="shared" ref="U217:U227" si="69">S217*T217*(1+MGKZ)*(1+Gewinn)*(1+Sicherheit)</f>
        <v>0</v>
      </c>
      <c r="V217" s="643">
        <f t="shared" ref="V217:V227" si="70">R217*Fertigung</f>
        <v>0</v>
      </c>
      <c r="W217" s="50">
        <f t="shared" ref="W217:W227" si="71">L217*$E$6+M217*$M$6+N217*$M$7+O217*$M$8+P217*$E$7+Q217*$M$9+U217+V217</f>
        <v>0</v>
      </c>
      <c r="X217" s="442"/>
      <c r="Y217" s="442"/>
      <c r="Z217" s="442"/>
      <c r="AA217" s="442"/>
      <c r="AB217" s="442"/>
      <c r="AC217" s="442"/>
      <c r="AD217" s="442"/>
      <c r="AE217" s="442"/>
      <c r="AF217" s="442"/>
      <c r="AG217" s="442"/>
      <c r="AH217" s="442"/>
      <c r="AI217" s="442"/>
      <c r="AJ217" s="442"/>
      <c r="AK217" s="442"/>
      <c r="AL217" s="442"/>
      <c r="AM217" s="442"/>
      <c r="AN217" s="442"/>
      <c r="AO217" s="442"/>
      <c r="AP217" s="442"/>
      <c r="AQ217" s="442"/>
      <c r="AR217" s="442"/>
      <c r="AS217" s="442"/>
      <c r="AT217" s="442"/>
      <c r="AU217" s="442"/>
      <c r="AV217" s="442"/>
      <c r="AW217" s="442"/>
      <c r="AX217" s="442"/>
      <c r="AY217" s="442"/>
      <c r="AZ217" s="442"/>
    </row>
    <row r="218" spans="2:52" ht="20.100000000000001" hidden="1" customHeight="1" outlineLevel="1">
      <c r="B218" s="433"/>
      <c r="C218" s="1002"/>
      <c r="D218" s="1003"/>
      <c r="E218" s="1003"/>
      <c r="F218" s="1004"/>
      <c r="G218" s="1005"/>
      <c r="H218" s="1006"/>
      <c r="I218" s="1006"/>
      <c r="J218" s="1006"/>
      <c r="K218" s="1007"/>
      <c r="L218" s="715"/>
      <c r="M218" s="715"/>
      <c r="N218" s="715"/>
      <c r="O218" s="715"/>
      <c r="P218" s="715"/>
      <c r="Q218" s="715"/>
      <c r="R218" s="715"/>
      <c r="S218" s="716"/>
      <c r="T218" s="717"/>
      <c r="U218" s="720">
        <f t="shared" si="69"/>
        <v>0</v>
      </c>
      <c r="V218" s="721">
        <f t="shared" si="70"/>
        <v>0</v>
      </c>
      <c r="W218" s="722">
        <f t="shared" si="71"/>
        <v>0</v>
      </c>
      <c r="X218" s="442"/>
      <c r="Y218" s="442"/>
      <c r="Z218" s="442"/>
      <c r="AA218" s="442"/>
      <c r="AB218" s="442"/>
      <c r="AC218" s="442"/>
      <c r="AD218" s="442"/>
      <c r="AE218" s="442"/>
      <c r="AF218" s="442"/>
      <c r="AG218" s="442"/>
      <c r="AH218" s="442"/>
      <c r="AI218" s="442"/>
      <c r="AJ218" s="442"/>
      <c r="AK218" s="442"/>
      <c r="AL218" s="442"/>
      <c r="AM218" s="442"/>
      <c r="AN218" s="442"/>
      <c r="AO218" s="442"/>
      <c r="AP218" s="442"/>
      <c r="AQ218" s="442"/>
      <c r="AR218" s="442"/>
      <c r="AS218" s="442"/>
      <c r="AT218" s="442"/>
      <c r="AU218" s="442"/>
      <c r="AV218" s="442"/>
      <c r="AW218" s="442"/>
      <c r="AX218" s="442"/>
      <c r="AY218" s="442"/>
      <c r="AZ218" s="442"/>
    </row>
    <row r="219" spans="2:52" ht="20.100000000000001" hidden="1" customHeight="1" outlineLevel="1">
      <c r="B219" s="434"/>
      <c r="C219" s="1002"/>
      <c r="D219" s="1003"/>
      <c r="E219" s="1003"/>
      <c r="F219" s="1004"/>
      <c r="G219" s="1005"/>
      <c r="H219" s="1006"/>
      <c r="I219" s="1006"/>
      <c r="J219" s="1006"/>
      <c r="K219" s="1007"/>
      <c r="L219" s="715"/>
      <c r="M219" s="715"/>
      <c r="N219" s="715"/>
      <c r="O219" s="715"/>
      <c r="P219" s="715"/>
      <c r="Q219" s="715"/>
      <c r="R219" s="715"/>
      <c r="S219" s="716"/>
      <c r="T219" s="717"/>
      <c r="U219" s="720">
        <f t="shared" si="69"/>
        <v>0</v>
      </c>
      <c r="V219" s="721">
        <f t="shared" si="70"/>
        <v>0</v>
      </c>
      <c r="W219" s="722">
        <f t="shared" si="71"/>
        <v>0</v>
      </c>
      <c r="X219" s="442"/>
      <c r="Y219" s="442"/>
      <c r="Z219" s="442"/>
      <c r="AA219" s="442"/>
      <c r="AB219" s="442"/>
      <c r="AC219" s="442"/>
      <c r="AD219" s="442"/>
      <c r="AE219" s="442"/>
      <c r="AF219" s="442"/>
      <c r="AG219" s="442"/>
      <c r="AH219" s="442"/>
      <c r="AI219" s="442"/>
      <c r="AJ219" s="442"/>
      <c r="AK219" s="442"/>
      <c r="AL219" s="442"/>
      <c r="AM219" s="442"/>
      <c r="AN219" s="442"/>
      <c r="AO219" s="442"/>
      <c r="AP219" s="442"/>
      <c r="AQ219" s="442"/>
      <c r="AR219" s="442"/>
      <c r="AS219" s="442"/>
      <c r="AT219" s="442"/>
      <c r="AU219" s="442"/>
      <c r="AV219" s="442"/>
      <c r="AW219" s="442"/>
      <c r="AX219" s="442"/>
      <c r="AY219" s="442"/>
      <c r="AZ219" s="442"/>
    </row>
    <row r="220" spans="2:52" ht="20.100000000000001" hidden="1" customHeight="1" outlineLevel="1">
      <c r="B220" s="434"/>
      <c r="C220" s="1002"/>
      <c r="D220" s="1003"/>
      <c r="E220" s="1003"/>
      <c r="F220" s="1004"/>
      <c r="G220" s="1005"/>
      <c r="H220" s="1006"/>
      <c r="I220" s="1006"/>
      <c r="J220" s="1006"/>
      <c r="K220" s="1007"/>
      <c r="L220" s="715"/>
      <c r="M220" s="715"/>
      <c r="N220" s="715"/>
      <c r="O220" s="715"/>
      <c r="P220" s="715"/>
      <c r="Q220" s="715"/>
      <c r="R220" s="715"/>
      <c r="S220" s="716"/>
      <c r="T220" s="717"/>
      <c r="U220" s="720">
        <f t="shared" si="69"/>
        <v>0</v>
      </c>
      <c r="V220" s="721">
        <f t="shared" si="70"/>
        <v>0</v>
      </c>
      <c r="W220" s="722">
        <f t="shared" si="71"/>
        <v>0</v>
      </c>
      <c r="X220" s="442"/>
      <c r="Y220" s="442"/>
      <c r="Z220" s="442"/>
      <c r="AA220" s="442"/>
      <c r="AB220" s="442"/>
      <c r="AC220" s="442"/>
      <c r="AD220" s="442"/>
      <c r="AE220" s="442"/>
      <c r="AF220" s="442"/>
      <c r="AG220" s="442"/>
      <c r="AH220" s="442"/>
      <c r="AI220" s="442"/>
      <c r="AJ220" s="442"/>
      <c r="AK220" s="442"/>
      <c r="AL220" s="442"/>
      <c r="AM220" s="442"/>
      <c r="AN220" s="442"/>
      <c r="AO220" s="442"/>
      <c r="AP220" s="442"/>
      <c r="AQ220" s="442"/>
      <c r="AR220" s="442"/>
      <c r="AS220" s="442"/>
      <c r="AT220" s="442"/>
      <c r="AU220" s="442"/>
      <c r="AV220" s="442"/>
      <c r="AW220" s="442"/>
      <c r="AX220" s="442"/>
      <c r="AY220" s="442"/>
      <c r="AZ220" s="442"/>
    </row>
    <row r="221" spans="2:52" ht="20.100000000000001" hidden="1" customHeight="1" outlineLevel="1">
      <c r="B221" s="434"/>
      <c r="C221" s="1002"/>
      <c r="D221" s="1003"/>
      <c r="E221" s="1003"/>
      <c r="F221" s="1004"/>
      <c r="G221" s="1005"/>
      <c r="H221" s="1006"/>
      <c r="I221" s="1006"/>
      <c r="J221" s="1006"/>
      <c r="K221" s="1007"/>
      <c r="L221" s="715"/>
      <c r="M221" s="715"/>
      <c r="N221" s="715"/>
      <c r="O221" s="715"/>
      <c r="P221" s="715"/>
      <c r="Q221" s="715"/>
      <c r="R221" s="715"/>
      <c r="S221" s="716"/>
      <c r="T221" s="717"/>
      <c r="U221" s="720">
        <f t="shared" si="69"/>
        <v>0</v>
      </c>
      <c r="V221" s="721">
        <f t="shared" si="70"/>
        <v>0</v>
      </c>
      <c r="W221" s="722">
        <f t="shared" si="71"/>
        <v>0</v>
      </c>
      <c r="X221" s="442"/>
      <c r="Y221" s="442"/>
      <c r="Z221" s="442"/>
      <c r="AA221" s="442"/>
      <c r="AB221" s="442"/>
      <c r="AC221" s="442"/>
      <c r="AD221" s="442"/>
      <c r="AE221" s="442"/>
      <c r="AF221" s="442"/>
      <c r="AG221" s="442"/>
      <c r="AH221" s="442"/>
      <c r="AI221" s="442"/>
      <c r="AJ221" s="442"/>
      <c r="AK221" s="442"/>
      <c r="AL221" s="442"/>
      <c r="AM221" s="442"/>
      <c r="AN221" s="442"/>
      <c r="AO221" s="442"/>
      <c r="AP221" s="442"/>
      <c r="AQ221" s="442"/>
      <c r="AR221" s="442"/>
      <c r="AS221" s="442"/>
      <c r="AT221" s="442"/>
      <c r="AU221" s="442"/>
      <c r="AV221" s="442"/>
      <c r="AW221" s="442"/>
      <c r="AX221" s="442"/>
      <c r="AY221" s="442"/>
      <c r="AZ221" s="442"/>
    </row>
    <row r="222" spans="2:52" ht="20.100000000000001" hidden="1" customHeight="1" outlineLevel="1">
      <c r="B222" s="434"/>
      <c r="C222" s="1002"/>
      <c r="D222" s="1003"/>
      <c r="E222" s="1003"/>
      <c r="F222" s="1004"/>
      <c r="G222" s="1005"/>
      <c r="H222" s="1006"/>
      <c r="I222" s="1006"/>
      <c r="J222" s="1006"/>
      <c r="K222" s="1007"/>
      <c r="L222" s="715"/>
      <c r="M222" s="715"/>
      <c r="N222" s="715"/>
      <c r="O222" s="715"/>
      <c r="P222" s="715"/>
      <c r="Q222" s="715"/>
      <c r="R222" s="715"/>
      <c r="S222" s="716"/>
      <c r="T222" s="717"/>
      <c r="U222" s="720">
        <f t="shared" si="69"/>
        <v>0</v>
      </c>
      <c r="V222" s="721">
        <f t="shared" si="70"/>
        <v>0</v>
      </c>
      <c r="W222" s="722">
        <f t="shared" si="71"/>
        <v>0</v>
      </c>
      <c r="X222" s="442"/>
      <c r="Y222" s="442"/>
      <c r="Z222" s="442"/>
      <c r="AA222" s="442"/>
      <c r="AB222" s="442"/>
      <c r="AC222" s="442"/>
      <c r="AD222" s="442"/>
      <c r="AE222" s="442"/>
      <c r="AF222" s="442"/>
      <c r="AG222" s="442"/>
      <c r="AH222" s="442"/>
      <c r="AI222" s="442"/>
      <c r="AJ222" s="442"/>
      <c r="AK222" s="442"/>
      <c r="AL222" s="442"/>
      <c r="AM222" s="442"/>
      <c r="AN222" s="442"/>
      <c r="AO222" s="442"/>
      <c r="AP222" s="442"/>
      <c r="AQ222" s="442"/>
      <c r="AR222" s="442"/>
      <c r="AS222" s="442"/>
      <c r="AT222" s="442"/>
      <c r="AU222" s="442"/>
      <c r="AV222" s="442"/>
      <c r="AW222" s="442"/>
      <c r="AX222" s="442"/>
      <c r="AY222" s="442"/>
      <c r="AZ222" s="442"/>
    </row>
    <row r="223" spans="2:52" ht="20.100000000000001" hidden="1" customHeight="1" outlineLevel="1">
      <c r="B223" s="434"/>
      <c r="C223" s="1002"/>
      <c r="D223" s="1003"/>
      <c r="E223" s="1003"/>
      <c r="F223" s="1004"/>
      <c r="G223" s="1005"/>
      <c r="H223" s="1006"/>
      <c r="I223" s="1006"/>
      <c r="J223" s="1006"/>
      <c r="K223" s="1007"/>
      <c r="L223" s="715"/>
      <c r="M223" s="715"/>
      <c r="N223" s="715"/>
      <c r="O223" s="715"/>
      <c r="P223" s="715"/>
      <c r="Q223" s="715"/>
      <c r="R223" s="715"/>
      <c r="S223" s="716"/>
      <c r="T223" s="717"/>
      <c r="U223" s="720">
        <f t="shared" si="69"/>
        <v>0</v>
      </c>
      <c r="V223" s="721">
        <f t="shared" si="70"/>
        <v>0</v>
      </c>
      <c r="W223" s="722">
        <f t="shared" si="71"/>
        <v>0</v>
      </c>
      <c r="X223" s="442"/>
      <c r="Y223" s="442"/>
      <c r="Z223" s="442"/>
      <c r="AA223" s="442"/>
      <c r="AB223" s="442"/>
      <c r="AC223" s="442"/>
      <c r="AD223" s="442"/>
      <c r="AE223" s="442"/>
      <c r="AF223" s="442"/>
      <c r="AG223" s="442"/>
      <c r="AH223" s="442"/>
      <c r="AI223" s="442"/>
      <c r="AJ223" s="442"/>
      <c r="AK223" s="442"/>
      <c r="AL223" s="442"/>
      <c r="AM223" s="442"/>
      <c r="AN223" s="442"/>
      <c r="AO223" s="442"/>
      <c r="AP223" s="442"/>
      <c r="AQ223" s="442"/>
      <c r="AR223" s="442"/>
      <c r="AS223" s="442"/>
      <c r="AT223" s="442"/>
      <c r="AU223" s="442"/>
      <c r="AV223" s="442"/>
      <c r="AW223" s="442"/>
      <c r="AX223" s="442"/>
      <c r="AY223" s="442"/>
      <c r="AZ223" s="442"/>
    </row>
    <row r="224" spans="2:52" ht="20.100000000000001" hidden="1" customHeight="1" outlineLevel="1">
      <c r="B224" s="434"/>
      <c r="C224" s="1002"/>
      <c r="D224" s="1003"/>
      <c r="E224" s="1003"/>
      <c r="F224" s="1004"/>
      <c r="G224" s="1005"/>
      <c r="H224" s="1006"/>
      <c r="I224" s="1006"/>
      <c r="J224" s="1006"/>
      <c r="K224" s="1007"/>
      <c r="L224" s="715"/>
      <c r="M224" s="715"/>
      <c r="N224" s="715"/>
      <c r="O224" s="715"/>
      <c r="P224" s="715"/>
      <c r="Q224" s="715"/>
      <c r="R224" s="715"/>
      <c r="S224" s="716"/>
      <c r="T224" s="717"/>
      <c r="U224" s="720">
        <f t="shared" si="69"/>
        <v>0</v>
      </c>
      <c r="V224" s="721">
        <f t="shared" si="70"/>
        <v>0</v>
      </c>
      <c r="W224" s="722">
        <f t="shared" si="71"/>
        <v>0</v>
      </c>
      <c r="X224" s="442"/>
      <c r="Y224" s="442"/>
      <c r="Z224" s="442"/>
      <c r="AA224" s="442"/>
      <c r="AB224" s="442"/>
      <c r="AC224" s="442"/>
      <c r="AD224" s="442"/>
      <c r="AE224" s="442"/>
      <c r="AF224" s="442"/>
      <c r="AG224" s="442"/>
      <c r="AH224" s="442"/>
      <c r="AI224" s="442"/>
      <c r="AJ224" s="442"/>
      <c r="AK224" s="442"/>
      <c r="AL224" s="442"/>
      <c r="AM224" s="442"/>
      <c r="AN224" s="442"/>
      <c r="AO224" s="442"/>
      <c r="AP224" s="442"/>
      <c r="AQ224" s="442"/>
      <c r="AR224" s="442"/>
      <c r="AS224" s="442"/>
      <c r="AT224" s="442"/>
      <c r="AU224" s="442"/>
      <c r="AV224" s="442"/>
      <c r="AW224" s="442"/>
      <c r="AX224" s="442"/>
      <c r="AY224" s="442"/>
      <c r="AZ224" s="442"/>
    </row>
    <row r="225" spans="2:52" ht="20.100000000000001" hidden="1" customHeight="1" outlineLevel="1">
      <c r="B225" s="434"/>
      <c r="C225" s="1002"/>
      <c r="D225" s="1003"/>
      <c r="E225" s="1003"/>
      <c r="F225" s="1004"/>
      <c r="G225" s="1005"/>
      <c r="H225" s="1006"/>
      <c r="I225" s="1006"/>
      <c r="J225" s="1006"/>
      <c r="K225" s="1007"/>
      <c r="L225" s="715"/>
      <c r="M225" s="715"/>
      <c r="N225" s="715"/>
      <c r="O225" s="715"/>
      <c r="P225" s="715"/>
      <c r="Q225" s="715"/>
      <c r="R225" s="715"/>
      <c r="S225" s="716"/>
      <c r="T225" s="717"/>
      <c r="U225" s="720">
        <f t="shared" si="69"/>
        <v>0</v>
      </c>
      <c r="V225" s="721">
        <f t="shared" si="70"/>
        <v>0</v>
      </c>
      <c r="W225" s="722">
        <f t="shared" si="71"/>
        <v>0</v>
      </c>
      <c r="X225" s="442"/>
      <c r="Y225" s="442"/>
      <c r="Z225" s="442"/>
      <c r="AA225" s="442"/>
      <c r="AB225" s="442"/>
      <c r="AC225" s="442"/>
      <c r="AD225" s="442"/>
      <c r="AE225" s="442"/>
      <c r="AF225" s="442"/>
      <c r="AG225" s="442"/>
      <c r="AH225" s="442"/>
      <c r="AI225" s="442"/>
      <c r="AJ225" s="442"/>
      <c r="AK225" s="442"/>
      <c r="AL225" s="442"/>
      <c r="AM225" s="442"/>
      <c r="AN225" s="442"/>
      <c r="AO225" s="442"/>
      <c r="AP225" s="442"/>
      <c r="AQ225" s="442"/>
      <c r="AR225" s="442"/>
      <c r="AS225" s="442"/>
      <c r="AT225" s="442"/>
      <c r="AU225" s="442"/>
      <c r="AV225" s="442"/>
      <c r="AW225" s="442"/>
      <c r="AX225" s="442"/>
      <c r="AY225" s="442"/>
      <c r="AZ225" s="442"/>
    </row>
    <row r="226" spans="2:52" ht="20.100000000000001" hidden="1" customHeight="1" outlineLevel="1">
      <c r="B226" s="434"/>
      <c r="C226" s="1002"/>
      <c r="D226" s="1003"/>
      <c r="E226" s="1003"/>
      <c r="F226" s="1004"/>
      <c r="G226" s="1005"/>
      <c r="H226" s="1006"/>
      <c r="I226" s="1006"/>
      <c r="J226" s="1006"/>
      <c r="K226" s="1007"/>
      <c r="L226" s="715"/>
      <c r="M226" s="715"/>
      <c r="N226" s="715"/>
      <c r="O226" s="715"/>
      <c r="P226" s="715"/>
      <c r="Q226" s="715"/>
      <c r="R226" s="715"/>
      <c r="S226" s="716"/>
      <c r="T226" s="717"/>
      <c r="U226" s="720">
        <f t="shared" si="69"/>
        <v>0</v>
      </c>
      <c r="V226" s="721">
        <f t="shared" si="70"/>
        <v>0</v>
      </c>
      <c r="W226" s="722">
        <f t="shared" si="71"/>
        <v>0</v>
      </c>
      <c r="X226" s="442"/>
      <c r="Y226" s="442"/>
      <c r="Z226" s="442"/>
      <c r="AA226" s="442"/>
      <c r="AB226" s="442"/>
      <c r="AC226" s="442"/>
      <c r="AD226" s="442"/>
      <c r="AE226" s="442"/>
      <c r="AF226" s="442"/>
      <c r="AG226" s="442"/>
      <c r="AH226" s="442"/>
      <c r="AI226" s="442"/>
      <c r="AJ226" s="442"/>
      <c r="AK226" s="442"/>
      <c r="AL226" s="442"/>
      <c r="AM226" s="442"/>
      <c r="AN226" s="442"/>
      <c r="AO226" s="442"/>
      <c r="AP226" s="442"/>
      <c r="AQ226" s="442"/>
      <c r="AR226" s="442"/>
      <c r="AS226" s="442"/>
      <c r="AT226" s="442"/>
      <c r="AU226" s="442"/>
      <c r="AV226" s="442"/>
      <c r="AW226" s="442"/>
      <c r="AX226" s="442"/>
      <c r="AY226" s="442"/>
      <c r="AZ226" s="442"/>
    </row>
    <row r="227" spans="2:52" ht="20.100000000000001" hidden="1" customHeight="1" outlineLevel="1">
      <c r="B227" s="434"/>
      <c r="C227" s="1002"/>
      <c r="D227" s="1003"/>
      <c r="E227" s="1003"/>
      <c r="F227" s="1004"/>
      <c r="G227" s="1005"/>
      <c r="H227" s="1006"/>
      <c r="I227" s="1006"/>
      <c r="J227" s="1006"/>
      <c r="K227" s="1007"/>
      <c r="L227" s="715"/>
      <c r="M227" s="715"/>
      <c r="N227" s="715"/>
      <c r="O227" s="715"/>
      <c r="P227" s="715"/>
      <c r="Q227" s="715"/>
      <c r="R227" s="715"/>
      <c r="S227" s="716"/>
      <c r="T227" s="717"/>
      <c r="U227" s="720">
        <f t="shared" si="69"/>
        <v>0</v>
      </c>
      <c r="V227" s="721">
        <f t="shared" si="70"/>
        <v>0</v>
      </c>
      <c r="W227" s="722">
        <f t="shared" si="71"/>
        <v>0</v>
      </c>
      <c r="X227" s="442"/>
      <c r="Y227" s="442"/>
      <c r="Z227" s="442"/>
      <c r="AA227" s="442"/>
      <c r="AB227" s="442"/>
      <c r="AC227" s="442"/>
      <c r="AD227" s="442"/>
      <c r="AE227" s="442"/>
      <c r="AF227" s="442"/>
      <c r="AG227" s="442"/>
      <c r="AH227" s="442"/>
      <c r="AI227" s="442"/>
      <c r="AJ227" s="442"/>
      <c r="AK227" s="442"/>
      <c r="AL227" s="442"/>
      <c r="AM227" s="442"/>
      <c r="AN227" s="442"/>
      <c r="AO227" s="442"/>
      <c r="AP227" s="442"/>
      <c r="AQ227" s="442"/>
      <c r="AR227" s="442"/>
      <c r="AS227" s="442"/>
      <c r="AT227" s="442"/>
      <c r="AU227" s="442"/>
      <c r="AV227" s="442"/>
      <c r="AW227" s="442"/>
      <c r="AX227" s="442"/>
      <c r="AY227" s="442"/>
      <c r="AZ227" s="442"/>
    </row>
    <row r="228" spans="2:52" s="19" customFormat="1" ht="9.9499999999999993" hidden="1" customHeight="1" outlineLevel="1">
      <c r="B228" s="435"/>
      <c r="C228" s="437"/>
      <c r="D228" s="437"/>
      <c r="E228" s="437"/>
      <c r="F228" s="437"/>
      <c r="G228" s="666"/>
      <c r="H228" s="666"/>
      <c r="I228" s="666"/>
      <c r="J228" s="666"/>
      <c r="K228" s="666"/>
      <c r="L228" s="438"/>
      <c r="M228" s="438"/>
      <c r="N228" s="438"/>
      <c r="O228" s="438"/>
      <c r="P228" s="438"/>
      <c r="Q228" s="438"/>
      <c r="R228" s="438"/>
      <c r="S228" s="438"/>
      <c r="T228" s="439"/>
      <c r="U228" s="439"/>
      <c r="V228" s="439"/>
      <c r="W228" s="667"/>
      <c r="X228" s="668"/>
      <c r="Y228" s="668"/>
      <c r="Z228" s="668"/>
      <c r="AA228" s="668"/>
      <c r="AB228" s="668"/>
      <c r="AC228" s="668"/>
      <c r="AD228" s="668"/>
      <c r="AE228" s="668"/>
      <c r="AF228" s="668"/>
      <c r="AG228" s="668"/>
      <c r="AH228" s="668"/>
      <c r="AI228" s="668"/>
      <c r="AJ228" s="668"/>
      <c r="AK228" s="668"/>
      <c r="AL228" s="668"/>
      <c r="AM228" s="668"/>
      <c r="AN228" s="668"/>
      <c r="AO228" s="668"/>
      <c r="AP228" s="668"/>
      <c r="AQ228" s="668"/>
      <c r="AR228" s="668"/>
      <c r="AS228" s="668"/>
      <c r="AT228" s="668"/>
      <c r="AU228" s="668"/>
      <c r="AV228" s="668"/>
      <c r="AW228" s="668"/>
      <c r="AX228" s="668"/>
      <c r="AY228" s="668"/>
      <c r="AZ228" s="668"/>
    </row>
    <row r="229" spans="2:52" ht="20.100000000000001" customHeight="1" collapsed="1">
      <c r="B229" s="32">
        <f>B217+1</f>
        <v>19</v>
      </c>
      <c r="C229" s="1013"/>
      <c r="D229" s="1014"/>
      <c r="E229" s="1014"/>
      <c r="F229" s="1015"/>
      <c r="G229" s="1016"/>
      <c r="H229" s="1017"/>
      <c r="I229" s="1017"/>
      <c r="J229" s="1017"/>
      <c r="K229" s="1018"/>
      <c r="L229" s="701">
        <f t="shared" ref="L229:R229" si="72">SUM(L230:L239)</f>
        <v>0</v>
      </c>
      <c r="M229" s="702">
        <f t="shared" si="72"/>
        <v>0</v>
      </c>
      <c r="N229" s="703">
        <f t="shared" si="72"/>
        <v>0</v>
      </c>
      <c r="O229" s="703">
        <f t="shared" si="72"/>
        <v>0</v>
      </c>
      <c r="P229" s="702">
        <f t="shared" si="72"/>
        <v>0</v>
      </c>
      <c r="Q229" s="704">
        <f t="shared" si="72"/>
        <v>0</v>
      </c>
      <c r="R229" s="701">
        <f t="shared" si="72"/>
        <v>0</v>
      </c>
      <c r="S229" s="705">
        <v>1</v>
      </c>
      <c r="T229" s="706">
        <f>(S230*T230)+(S231*T231)+(S232*T232)+(S233*T233)+(S234*T234)+(S235*T235)+(S236*T236)+(S237*T237)+(S238*T238)+(S239*T239)</f>
        <v>0</v>
      </c>
      <c r="U229" s="665">
        <f t="shared" ref="U229:U239" si="73">S229*T229*(1+MGKZ)*(1+Gewinn)*(1+Sicherheit)</f>
        <v>0</v>
      </c>
      <c r="V229" s="643">
        <f t="shared" ref="V229:V239" si="74">R229*Fertigung</f>
        <v>0</v>
      </c>
      <c r="W229" s="50">
        <f t="shared" ref="W229:W239" si="75">L229*$E$6+M229*$M$6+N229*$M$7+O229*$M$8+P229*$E$7+Q229*$M$9+U229+V229</f>
        <v>0</v>
      </c>
      <c r="X229" s="442"/>
      <c r="Y229" s="442"/>
      <c r="Z229" s="442"/>
      <c r="AA229" s="442"/>
      <c r="AB229" s="442"/>
      <c r="AC229" s="442"/>
      <c r="AD229" s="442"/>
      <c r="AE229" s="442"/>
      <c r="AF229" s="442"/>
      <c r="AG229" s="442"/>
      <c r="AH229" s="442"/>
      <c r="AI229" s="442"/>
      <c r="AJ229" s="442"/>
      <c r="AK229" s="442"/>
      <c r="AL229" s="442"/>
      <c r="AM229" s="442"/>
      <c r="AN229" s="442"/>
      <c r="AO229" s="442"/>
      <c r="AP229" s="442"/>
      <c r="AQ229" s="442"/>
      <c r="AR229" s="442"/>
      <c r="AS229" s="442"/>
      <c r="AT229" s="442"/>
      <c r="AU229" s="442"/>
      <c r="AV229" s="442"/>
      <c r="AW229" s="442"/>
      <c r="AX229" s="442"/>
      <c r="AY229" s="442"/>
      <c r="AZ229" s="442"/>
    </row>
    <row r="230" spans="2:52" ht="20.100000000000001" hidden="1" customHeight="1" outlineLevel="1">
      <c r="B230" s="433"/>
      <c r="C230" s="1002"/>
      <c r="D230" s="1003"/>
      <c r="E230" s="1003"/>
      <c r="F230" s="1004"/>
      <c r="G230" s="1005"/>
      <c r="H230" s="1006"/>
      <c r="I230" s="1006"/>
      <c r="J230" s="1006"/>
      <c r="K230" s="1007"/>
      <c r="L230" s="715"/>
      <c r="M230" s="715"/>
      <c r="N230" s="715"/>
      <c r="O230" s="715"/>
      <c r="P230" s="715"/>
      <c r="Q230" s="715"/>
      <c r="R230" s="715"/>
      <c r="S230" s="716"/>
      <c r="T230" s="717"/>
      <c r="U230" s="720">
        <f t="shared" si="73"/>
        <v>0</v>
      </c>
      <c r="V230" s="721">
        <f t="shared" si="74"/>
        <v>0</v>
      </c>
      <c r="W230" s="722">
        <f t="shared" si="75"/>
        <v>0</v>
      </c>
      <c r="X230" s="442"/>
      <c r="Y230" s="442"/>
      <c r="Z230" s="442"/>
      <c r="AA230" s="442"/>
      <c r="AB230" s="442"/>
      <c r="AC230" s="442"/>
      <c r="AD230" s="442"/>
      <c r="AE230" s="442"/>
      <c r="AF230" s="442"/>
      <c r="AG230" s="442"/>
      <c r="AH230" s="442"/>
      <c r="AI230" s="442"/>
      <c r="AJ230" s="442"/>
      <c r="AK230" s="442"/>
      <c r="AL230" s="442"/>
      <c r="AM230" s="442"/>
      <c r="AN230" s="442"/>
      <c r="AO230" s="442"/>
      <c r="AP230" s="442"/>
      <c r="AQ230" s="442"/>
      <c r="AR230" s="442"/>
      <c r="AS230" s="442"/>
      <c r="AT230" s="442"/>
      <c r="AU230" s="442"/>
      <c r="AV230" s="442"/>
      <c r="AW230" s="442"/>
      <c r="AX230" s="442"/>
      <c r="AY230" s="442"/>
      <c r="AZ230" s="442"/>
    </row>
    <row r="231" spans="2:52" ht="20.100000000000001" hidden="1" customHeight="1" outlineLevel="1">
      <c r="B231" s="434"/>
      <c r="C231" s="1002"/>
      <c r="D231" s="1003"/>
      <c r="E231" s="1003"/>
      <c r="F231" s="1004"/>
      <c r="G231" s="1005"/>
      <c r="H231" s="1006"/>
      <c r="I231" s="1006"/>
      <c r="J231" s="1006"/>
      <c r="K231" s="1007"/>
      <c r="L231" s="715"/>
      <c r="M231" s="715"/>
      <c r="N231" s="715"/>
      <c r="O231" s="715"/>
      <c r="P231" s="715"/>
      <c r="Q231" s="715"/>
      <c r="R231" s="715"/>
      <c r="S231" s="716"/>
      <c r="T231" s="717"/>
      <c r="U231" s="720">
        <f t="shared" si="73"/>
        <v>0</v>
      </c>
      <c r="V231" s="721">
        <f t="shared" si="74"/>
        <v>0</v>
      </c>
      <c r="W231" s="722">
        <f t="shared" si="75"/>
        <v>0</v>
      </c>
      <c r="X231" s="442"/>
      <c r="Y231" s="442"/>
      <c r="Z231" s="442"/>
      <c r="AA231" s="442"/>
      <c r="AB231" s="442"/>
      <c r="AC231" s="442"/>
      <c r="AD231" s="442"/>
      <c r="AE231" s="442"/>
      <c r="AF231" s="442"/>
      <c r="AG231" s="442"/>
      <c r="AH231" s="442"/>
      <c r="AI231" s="442"/>
      <c r="AJ231" s="442"/>
      <c r="AK231" s="442"/>
      <c r="AL231" s="442"/>
      <c r="AM231" s="442"/>
      <c r="AN231" s="442"/>
      <c r="AO231" s="442"/>
      <c r="AP231" s="442"/>
      <c r="AQ231" s="442"/>
      <c r="AR231" s="442"/>
      <c r="AS231" s="442"/>
      <c r="AT231" s="442"/>
      <c r="AU231" s="442"/>
      <c r="AV231" s="442"/>
      <c r="AW231" s="442"/>
      <c r="AX231" s="442"/>
      <c r="AY231" s="442"/>
      <c r="AZ231" s="442"/>
    </row>
    <row r="232" spans="2:52" ht="20.100000000000001" hidden="1" customHeight="1" outlineLevel="1">
      <c r="B232" s="434"/>
      <c r="C232" s="1002"/>
      <c r="D232" s="1003"/>
      <c r="E232" s="1003"/>
      <c r="F232" s="1004"/>
      <c r="G232" s="1005"/>
      <c r="H232" s="1006"/>
      <c r="I232" s="1006"/>
      <c r="J232" s="1006"/>
      <c r="K232" s="1007"/>
      <c r="L232" s="715"/>
      <c r="M232" s="715"/>
      <c r="N232" s="715"/>
      <c r="O232" s="715"/>
      <c r="P232" s="715"/>
      <c r="Q232" s="715"/>
      <c r="R232" s="715"/>
      <c r="S232" s="716"/>
      <c r="T232" s="717"/>
      <c r="U232" s="720">
        <f t="shared" si="73"/>
        <v>0</v>
      </c>
      <c r="V232" s="721">
        <f t="shared" si="74"/>
        <v>0</v>
      </c>
      <c r="W232" s="722">
        <f t="shared" si="75"/>
        <v>0</v>
      </c>
      <c r="X232" s="442"/>
      <c r="Y232" s="442"/>
      <c r="Z232" s="442"/>
      <c r="AA232" s="442"/>
      <c r="AB232" s="442"/>
      <c r="AC232" s="442"/>
      <c r="AD232" s="442"/>
      <c r="AE232" s="442"/>
      <c r="AF232" s="442"/>
      <c r="AG232" s="442"/>
      <c r="AH232" s="442"/>
      <c r="AI232" s="442"/>
      <c r="AJ232" s="442"/>
      <c r="AK232" s="442"/>
      <c r="AL232" s="442"/>
      <c r="AM232" s="442"/>
      <c r="AN232" s="442"/>
      <c r="AO232" s="442"/>
      <c r="AP232" s="442"/>
      <c r="AQ232" s="442"/>
      <c r="AR232" s="442"/>
      <c r="AS232" s="442"/>
      <c r="AT232" s="442"/>
      <c r="AU232" s="442"/>
      <c r="AV232" s="442"/>
      <c r="AW232" s="442"/>
      <c r="AX232" s="442"/>
      <c r="AY232" s="442"/>
      <c r="AZ232" s="442"/>
    </row>
    <row r="233" spans="2:52" ht="20.100000000000001" hidden="1" customHeight="1" outlineLevel="1">
      <c r="B233" s="434"/>
      <c r="C233" s="1002"/>
      <c r="D233" s="1003"/>
      <c r="E233" s="1003"/>
      <c r="F233" s="1004"/>
      <c r="G233" s="1005"/>
      <c r="H233" s="1006"/>
      <c r="I233" s="1006"/>
      <c r="J233" s="1006"/>
      <c r="K233" s="1007"/>
      <c r="L233" s="715"/>
      <c r="M233" s="715"/>
      <c r="N233" s="715"/>
      <c r="O233" s="715"/>
      <c r="P233" s="715"/>
      <c r="Q233" s="715"/>
      <c r="R233" s="715"/>
      <c r="S233" s="716"/>
      <c r="T233" s="717"/>
      <c r="U233" s="720">
        <f t="shared" si="73"/>
        <v>0</v>
      </c>
      <c r="V233" s="721">
        <f t="shared" si="74"/>
        <v>0</v>
      </c>
      <c r="W233" s="722">
        <f t="shared" si="75"/>
        <v>0</v>
      </c>
      <c r="X233" s="442"/>
      <c r="Y233" s="442"/>
      <c r="Z233" s="442"/>
      <c r="AA233" s="442"/>
      <c r="AB233" s="442"/>
      <c r="AC233" s="442"/>
      <c r="AD233" s="442"/>
      <c r="AE233" s="442"/>
      <c r="AF233" s="442"/>
      <c r="AG233" s="442"/>
      <c r="AH233" s="442"/>
      <c r="AI233" s="442"/>
      <c r="AJ233" s="442"/>
      <c r="AK233" s="442"/>
      <c r="AL233" s="442"/>
      <c r="AM233" s="442"/>
      <c r="AN233" s="442"/>
      <c r="AO233" s="442"/>
      <c r="AP233" s="442"/>
      <c r="AQ233" s="442"/>
      <c r="AR233" s="442"/>
      <c r="AS233" s="442"/>
      <c r="AT233" s="442"/>
      <c r="AU233" s="442"/>
      <c r="AV233" s="442"/>
      <c r="AW233" s="442"/>
      <c r="AX233" s="442"/>
      <c r="AY233" s="442"/>
      <c r="AZ233" s="442"/>
    </row>
    <row r="234" spans="2:52" ht="20.100000000000001" hidden="1" customHeight="1" outlineLevel="1">
      <c r="B234" s="434"/>
      <c r="C234" s="1002"/>
      <c r="D234" s="1003"/>
      <c r="E234" s="1003"/>
      <c r="F234" s="1004"/>
      <c r="G234" s="1005"/>
      <c r="H234" s="1006"/>
      <c r="I234" s="1006"/>
      <c r="J234" s="1006"/>
      <c r="K234" s="1007"/>
      <c r="L234" s="715"/>
      <c r="M234" s="715"/>
      <c r="N234" s="715"/>
      <c r="O234" s="715"/>
      <c r="P234" s="715"/>
      <c r="Q234" s="715"/>
      <c r="R234" s="715"/>
      <c r="S234" s="716"/>
      <c r="T234" s="717"/>
      <c r="U234" s="720">
        <f t="shared" si="73"/>
        <v>0</v>
      </c>
      <c r="V234" s="721">
        <f t="shared" si="74"/>
        <v>0</v>
      </c>
      <c r="W234" s="722">
        <f t="shared" si="75"/>
        <v>0</v>
      </c>
      <c r="X234" s="442"/>
      <c r="Y234" s="442"/>
      <c r="Z234" s="442"/>
      <c r="AA234" s="442"/>
      <c r="AB234" s="442"/>
      <c r="AC234" s="442"/>
      <c r="AD234" s="442"/>
      <c r="AE234" s="442"/>
      <c r="AF234" s="442"/>
      <c r="AG234" s="442"/>
      <c r="AH234" s="442"/>
      <c r="AI234" s="442"/>
      <c r="AJ234" s="442"/>
      <c r="AK234" s="442"/>
      <c r="AL234" s="442"/>
      <c r="AM234" s="442"/>
      <c r="AN234" s="442"/>
      <c r="AO234" s="442"/>
      <c r="AP234" s="442"/>
      <c r="AQ234" s="442"/>
      <c r="AR234" s="442"/>
      <c r="AS234" s="442"/>
      <c r="AT234" s="442"/>
      <c r="AU234" s="442"/>
      <c r="AV234" s="442"/>
      <c r="AW234" s="442"/>
      <c r="AX234" s="442"/>
      <c r="AY234" s="442"/>
      <c r="AZ234" s="442"/>
    </row>
    <row r="235" spans="2:52" ht="20.100000000000001" hidden="1" customHeight="1" outlineLevel="1">
      <c r="B235" s="434"/>
      <c r="C235" s="1002"/>
      <c r="D235" s="1003"/>
      <c r="E235" s="1003"/>
      <c r="F235" s="1004"/>
      <c r="G235" s="1005"/>
      <c r="H235" s="1006"/>
      <c r="I235" s="1006"/>
      <c r="J235" s="1006"/>
      <c r="K235" s="1007"/>
      <c r="L235" s="715"/>
      <c r="M235" s="715"/>
      <c r="N235" s="715"/>
      <c r="O235" s="715"/>
      <c r="P235" s="715"/>
      <c r="Q235" s="715"/>
      <c r="R235" s="715"/>
      <c r="S235" s="716"/>
      <c r="T235" s="717"/>
      <c r="U235" s="720">
        <f t="shared" si="73"/>
        <v>0</v>
      </c>
      <c r="V235" s="721">
        <f t="shared" si="74"/>
        <v>0</v>
      </c>
      <c r="W235" s="722">
        <f t="shared" si="75"/>
        <v>0</v>
      </c>
      <c r="X235" s="442"/>
      <c r="Y235" s="442"/>
      <c r="Z235" s="442"/>
      <c r="AA235" s="442"/>
      <c r="AB235" s="442"/>
      <c r="AC235" s="442"/>
      <c r="AD235" s="442"/>
      <c r="AE235" s="442"/>
      <c r="AF235" s="442"/>
      <c r="AG235" s="442"/>
      <c r="AH235" s="442"/>
      <c r="AI235" s="442"/>
      <c r="AJ235" s="442"/>
      <c r="AK235" s="442"/>
      <c r="AL235" s="442"/>
      <c r="AM235" s="442"/>
      <c r="AN235" s="442"/>
      <c r="AO235" s="442"/>
      <c r="AP235" s="442"/>
      <c r="AQ235" s="442"/>
      <c r="AR235" s="442"/>
      <c r="AS235" s="442"/>
      <c r="AT235" s="442"/>
      <c r="AU235" s="442"/>
      <c r="AV235" s="442"/>
      <c r="AW235" s="442"/>
      <c r="AX235" s="442"/>
      <c r="AY235" s="442"/>
      <c r="AZ235" s="442"/>
    </row>
    <row r="236" spans="2:52" ht="20.100000000000001" hidden="1" customHeight="1" outlineLevel="1">
      <c r="B236" s="434"/>
      <c r="C236" s="1002"/>
      <c r="D236" s="1003"/>
      <c r="E236" s="1003"/>
      <c r="F236" s="1004"/>
      <c r="G236" s="1005"/>
      <c r="H236" s="1006"/>
      <c r="I236" s="1006"/>
      <c r="J236" s="1006"/>
      <c r="K236" s="1007"/>
      <c r="L236" s="715"/>
      <c r="M236" s="715"/>
      <c r="N236" s="715"/>
      <c r="O236" s="715"/>
      <c r="P236" s="715"/>
      <c r="Q236" s="715"/>
      <c r="R236" s="715"/>
      <c r="S236" s="716"/>
      <c r="T236" s="717"/>
      <c r="U236" s="720">
        <f t="shared" si="73"/>
        <v>0</v>
      </c>
      <c r="V236" s="721">
        <f t="shared" si="74"/>
        <v>0</v>
      </c>
      <c r="W236" s="722">
        <f t="shared" si="75"/>
        <v>0</v>
      </c>
      <c r="X236" s="442"/>
      <c r="Y236" s="442"/>
      <c r="Z236" s="442"/>
      <c r="AA236" s="442"/>
      <c r="AB236" s="442"/>
      <c r="AC236" s="442"/>
      <c r="AD236" s="442"/>
      <c r="AE236" s="442"/>
      <c r="AF236" s="442"/>
      <c r="AG236" s="442"/>
      <c r="AH236" s="442"/>
      <c r="AI236" s="442"/>
      <c r="AJ236" s="442"/>
      <c r="AK236" s="442"/>
      <c r="AL236" s="442"/>
      <c r="AM236" s="442"/>
      <c r="AN236" s="442"/>
      <c r="AO236" s="442"/>
      <c r="AP236" s="442"/>
      <c r="AQ236" s="442"/>
      <c r="AR236" s="442"/>
      <c r="AS236" s="442"/>
      <c r="AT236" s="442"/>
      <c r="AU236" s="442"/>
      <c r="AV236" s="442"/>
      <c r="AW236" s="442"/>
      <c r="AX236" s="442"/>
      <c r="AY236" s="442"/>
      <c r="AZ236" s="442"/>
    </row>
    <row r="237" spans="2:52" ht="20.100000000000001" hidden="1" customHeight="1" outlineLevel="1">
      <c r="B237" s="434"/>
      <c r="C237" s="1002"/>
      <c r="D237" s="1003"/>
      <c r="E237" s="1003"/>
      <c r="F237" s="1004"/>
      <c r="G237" s="1005"/>
      <c r="H237" s="1006"/>
      <c r="I237" s="1006"/>
      <c r="J237" s="1006"/>
      <c r="K237" s="1007"/>
      <c r="L237" s="715"/>
      <c r="M237" s="715"/>
      <c r="N237" s="715"/>
      <c r="O237" s="715"/>
      <c r="P237" s="715"/>
      <c r="Q237" s="715"/>
      <c r="R237" s="715"/>
      <c r="S237" s="716"/>
      <c r="T237" s="717"/>
      <c r="U237" s="720">
        <f t="shared" si="73"/>
        <v>0</v>
      </c>
      <c r="V237" s="721">
        <f t="shared" si="74"/>
        <v>0</v>
      </c>
      <c r="W237" s="722">
        <f t="shared" si="75"/>
        <v>0</v>
      </c>
      <c r="X237" s="442"/>
      <c r="Y237" s="442"/>
      <c r="Z237" s="442"/>
      <c r="AA237" s="442"/>
      <c r="AB237" s="442"/>
      <c r="AC237" s="442"/>
      <c r="AD237" s="442"/>
      <c r="AE237" s="442"/>
      <c r="AF237" s="442"/>
      <c r="AG237" s="442"/>
      <c r="AH237" s="442"/>
      <c r="AI237" s="442"/>
      <c r="AJ237" s="442"/>
      <c r="AK237" s="442"/>
      <c r="AL237" s="442"/>
      <c r="AM237" s="442"/>
      <c r="AN237" s="442"/>
      <c r="AO237" s="442"/>
      <c r="AP237" s="442"/>
      <c r="AQ237" s="442"/>
      <c r="AR237" s="442"/>
      <c r="AS237" s="442"/>
      <c r="AT237" s="442"/>
      <c r="AU237" s="442"/>
      <c r="AV237" s="442"/>
      <c r="AW237" s="442"/>
      <c r="AX237" s="442"/>
      <c r="AY237" s="442"/>
      <c r="AZ237" s="442"/>
    </row>
    <row r="238" spans="2:52" ht="20.100000000000001" hidden="1" customHeight="1" outlineLevel="1">
      <c r="B238" s="434"/>
      <c r="C238" s="1002"/>
      <c r="D238" s="1003"/>
      <c r="E238" s="1003"/>
      <c r="F238" s="1004"/>
      <c r="G238" s="1005"/>
      <c r="H238" s="1006"/>
      <c r="I238" s="1006"/>
      <c r="J238" s="1006"/>
      <c r="K238" s="1007"/>
      <c r="L238" s="715"/>
      <c r="M238" s="715"/>
      <c r="N238" s="715"/>
      <c r="O238" s="715"/>
      <c r="P238" s="715"/>
      <c r="Q238" s="715"/>
      <c r="R238" s="715"/>
      <c r="S238" s="716"/>
      <c r="T238" s="717"/>
      <c r="U238" s="720">
        <f t="shared" si="73"/>
        <v>0</v>
      </c>
      <c r="V238" s="721">
        <f t="shared" si="74"/>
        <v>0</v>
      </c>
      <c r="W238" s="722">
        <f t="shared" si="75"/>
        <v>0</v>
      </c>
      <c r="X238" s="442"/>
      <c r="Y238" s="442"/>
      <c r="Z238" s="442"/>
      <c r="AA238" s="442"/>
      <c r="AB238" s="442"/>
      <c r="AC238" s="442"/>
      <c r="AD238" s="442"/>
      <c r="AE238" s="442"/>
      <c r="AF238" s="442"/>
      <c r="AG238" s="442"/>
      <c r="AH238" s="442"/>
      <c r="AI238" s="442"/>
      <c r="AJ238" s="442"/>
      <c r="AK238" s="442"/>
      <c r="AL238" s="442"/>
      <c r="AM238" s="442"/>
      <c r="AN238" s="442"/>
      <c r="AO238" s="442"/>
      <c r="AP238" s="442"/>
      <c r="AQ238" s="442"/>
      <c r="AR238" s="442"/>
      <c r="AS238" s="442"/>
      <c r="AT238" s="442"/>
      <c r="AU238" s="442"/>
      <c r="AV238" s="442"/>
      <c r="AW238" s="442"/>
      <c r="AX238" s="442"/>
      <c r="AY238" s="442"/>
      <c r="AZ238" s="442"/>
    </row>
    <row r="239" spans="2:52" ht="20.100000000000001" hidden="1" customHeight="1" outlineLevel="1">
      <c r="B239" s="434"/>
      <c r="C239" s="1002"/>
      <c r="D239" s="1003"/>
      <c r="E239" s="1003"/>
      <c r="F239" s="1004"/>
      <c r="G239" s="1005"/>
      <c r="H239" s="1006"/>
      <c r="I239" s="1006"/>
      <c r="J239" s="1006"/>
      <c r="K239" s="1007"/>
      <c r="L239" s="715"/>
      <c r="M239" s="715"/>
      <c r="N239" s="715"/>
      <c r="O239" s="715"/>
      <c r="P239" s="715"/>
      <c r="Q239" s="715"/>
      <c r="R239" s="715"/>
      <c r="S239" s="716"/>
      <c r="T239" s="717"/>
      <c r="U239" s="720">
        <f t="shared" si="73"/>
        <v>0</v>
      </c>
      <c r="V239" s="721">
        <f t="shared" si="74"/>
        <v>0</v>
      </c>
      <c r="W239" s="722">
        <f t="shared" si="75"/>
        <v>0</v>
      </c>
      <c r="X239" s="442"/>
      <c r="Y239" s="442"/>
      <c r="Z239" s="442"/>
      <c r="AA239" s="442"/>
      <c r="AB239" s="442"/>
      <c r="AC239" s="442"/>
      <c r="AD239" s="442"/>
      <c r="AE239" s="442"/>
      <c r="AF239" s="442"/>
      <c r="AG239" s="442"/>
      <c r="AH239" s="442"/>
      <c r="AI239" s="442"/>
      <c r="AJ239" s="442"/>
      <c r="AK239" s="442"/>
      <c r="AL239" s="442"/>
      <c r="AM239" s="442"/>
      <c r="AN239" s="442"/>
      <c r="AO239" s="442"/>
      <c r="AP239" s="442"/>
      <c r="AQ239" s="442"/>
      <c r="AR239" s="442"/>
      <c r="AS239" s="442"/>
      <c r="AT239" s="442"/>
      <c r="AU239" s="442"/>
      <c r="AV239" s="442"/>
      <c r="AW239" s="442"/>
      <c r="AX239" s="442"/>
      <c r="AY239" s="442"/>
      <c r="AZ239" s="442"/>
    </row>
    <row r="240" spans="2:52" s="19" customFormat="1" ht="9.9499999999999993" hidden="1" customHeight="1" outlineLevel="1">
      <c r="B240" s="435"/>
      <c r="C240" s="437"/>
      <c r="D240" s="437"/>
      <c r="E240" s="437"/>
      <c r="F240" s="437"/>
      <c r="G240" s="666"/>
      <c r="H240" s="666"/>
      <c r="I240" s="666"/>
      <c r="J240" s="666"/>
      <c r="K240" s="666"/>
      <c r="L240" s="438"/>
      <c r="M240" s="438"/>
      <c r="N240" s="438"/>
      <c r="O240" s="438"/>
      <c r="P240" s="438"/>
      <c r="Q240" s="438"/>
      <c r="R240" s="438"/>
      <c r="S240" s="438"/>
      <c r="T240" s="439"/>
      <c r="U240" s="432"/>
      <c r="V240" s="432"/>
      <c r="W240" s="667"/>
      <c r="X240" s="668"/>
      <c r="Y240" s="668"/>
      <c r="Z240" s="668"/>
      <c r="AA240" s="668"/>
      <c r="AB240" s="668"/>
      <c r="AC240" s="668"/>
      <c r="AD240" s="668"/>
      <c r="AE240" s="668"/>
      <c r="AF240" s="668"/>
      <c r="AG240" s="668"/>
      <c r="AH240" s="668"/>
      <c r="AI240" s="668"/>
      <c r="AJ240" s="668"/>
      <c r="AK240" s="668"/>
      <c r="AL240" s="668"/>
      <c r="AM240" s="668"/>
      <c r="AN240" s="668"/>
      <c r="AO240" s="668"/>
      <c r="AP240" s="668"/>
      <c r="AQ240" s="668"/>
      <c r="AR240" s="668"/>
      <c r="AS240" s="668"/>
      <c r="AT240" s="668"/>
      <c r="AU240" s="668"/>
      <c r="AV240" s="668"/>
      <c r="AW240" s="668"/>
      <c r="AX240" s="668"/>
      <c r="AY240" s="668"/>
      <c r="AZ240" s="668"/>
    </row>
    <row r="241" spans="2:52" ht="20.100000000000001" customHeight="1" collapsed="1">
      <c r="B241" s="32">
        <f>B229+1</f>
        <v>20</v>
      </c>
      <c r="C241" s="1013"/>
      <c r="D241" s="1014"/>
      <c r="E241" s="1014"/>
      <c r="F241" s="1015"/>
      <c r="G241" s="1016"/>
      <c r="H241" s="1017"/>
      <c r="I241" s="1017"/>
      <c r="J241" s="1017"/>
      <c r="K241" s="1018"/>
      <c r="L241" s="701">
        <f t="shared" ref="L241:R241" si="76">SUM(L242:L251)</f>
        <v>0</v>
      </c>
      <c r="M241" s="702">
        <f t="shared" si="76"/>
        <v>0</v>
      </c>
      <c r="N241" s="703">
        <f t="shared" si="76"/>
        <v>0</v>
      </c>
      <c r="O241" s="703">
        <f t="shared" si="76"/>
        <v>0</v>
      </c>
      <c r="P241" s="702">
        <f t="shared" si="76"/>
        <v>0</v>
      </c>
      <c r="Q241" s="704">
        <f t="shared" si="76"/>
        <v>0</v>
      </c>
      <c r="R241" s="701">
        <f t="shared" si="76"/>
        <v>0</v>
      </c>
      <c r="S241" s="705">
        <v>1</v>
      </c>
      <c r="T241" s="706">
        <f>(S242*T242)+(S243*T243)+(S244*T244)+(S245*T245)+(S246*T246)+(S247*T247)+(S248*T248)+(S249*T249)+(S250*T250)+(S251*T251)</f>
        <v>0</v>
      </c>
      <c r="U241" s="665">
        <f t="shared" ref="U241:U251" si="77">S241*T241*(1+MGKZ)*(1+Gewinn)*(1+Sicherheit)</f>
        <v>0</v>
      </c>
      <c r="V241" s="643">
        <f t="shared" ref="V241:V251" si="78">R241*Fertigung</f>
        <v>0</v>
      </c>
      <c r="W241" s="50">
        <f t="shared" ref="W241:W251" si="79">L241*$E$6+M241*$M$6+N241*$M$7+O241*$M$8+P241*$E$7+Q241*$M$9+U241+V241</f>
        <v>0</v>
      </c>
      <c r="X241" s="442"/>
      <c r="Y241" s="442"/>
      <c r="Z241" s="442"/>
      <c r="AA241" s="442"/>
      <c r="AB241" s="442"/>
      <c r="AC241" s="442"/>
      <c r="AD241" s="442"/>
      <c r="AE241" s="442"/>
      <c r="AF241" s="442"/>
      <c r="AG241" s="442"/>
      <c r="AH241" s="442"/>
      <c r="AI241" s="442"/>
      <c r="AJ241" s="442"/>
      <c r="AK241" s="442"/>
      <c r="AL241" s="442"/>
      <c r="AM241" s="442"/>
      <c r="AN241" s="442"/>
      <c r="AO241" s="442"/>
      <c r="AP241" s="442"/>
      <c r="AQ241" s="442"/>
      <c r="AR241" s="442"/>
      <c r="AS241" s="442"/>
      <c r="AT241" s="442"/>
      <c r="AU241" s="442"/>
      <c r="AV241" s="442"/>
      <c r="AW241" s="442"/>
      <c r="AX241" s="442"/>
      <c r="AY241" s="442"/>
      <c r="AZ241" s="442"/>
    </row>
    <row r="242" spans="2:52" ht="20.100000000000001" hidden="1" customHeight="1" outlineLevel="1">
      <c r="B242" s="433"/>
      <c r="C242" s="1002"/>
      <c r="D242" s="1003"/>
      <c r="E242" s="1003"/>
      <c r="F242" s="1004"/>
      <c r="G242" s="1005"/>
      <c r="H242" s="1006"/>
      <c r="I242" s="1006"/>
      <c r="J242" s="1006"/>
      <c r="K242" s="1007"/>
      <c r="L242" s="715"/>
      <c r="M242" s="715"/>
      <c r="N242" s="715"/>
      <c r="O242" s="715"/>
      <c r="P242" s="715"/>
      <c r="Q242" s="715"/>
      <c r="R242" s="715"/>
      <c r="S242" s="716"/>
      <c r="T242" s="717"/>
      <c r="U242" s="720">
        <f t="shared" si="77"/>
        <v>0</v>
      </c>
      <c r="V242" s="721">
        <f t="shared" si="78"/>
        <v>0</v>
      </c>
      <c r="W242" s="722">
        <f t="shared" si="79"/>
        <v>0</v>
      </c>
      <c r="X242" s="442"/>
      <c r="Y242" s="442"/>
      <c r="Z242" s="442"/>
      <c r="AA242" s="442"/>
      <c r="AB242" s="442"/>
      <c r="AC242" s="442"/>
      <c r="AD242" s="442"/>
      <c r="AE242" s="442"/>
      <c r="AF242" s="442"/>
      <c r="AG242" s="442"/>
      <c r="AH242" s="442"/>
      <c r="AI242" s="442"/>
      <c r="AJ242" s="442"/>
      <c r="AK242" s="442"/>
      <c r="AL242" s="442"/>
      <c r="AM242" s="442"/>
      <c r="AN242" s="442"/>
      <c r="AO242" s="442"/>
      <c r="AP242" s="442"/>
      <c r="AQ242" s="442"/>
      <c r="AR242" s="442"/>
      <c r="AS242" s="442"/>
      <c r="AT242" s="442"/>
      <c r="AU242" s="442"/>
      <c r="AV242" s="442"/>
      <c r="AW242" s="442"/>
      <c r="AX242" s="442"/>
      <c r="AY242" s="442"/>
      <c r="AZ242" s="442"/>
    </row>
    <row r="243" spans="2:52" ht="20.100000000000001" hidden="1" customHeight="1" outlineLevel="1">
      <c r="B243" s="434"/>
      <c r="C243" s="1002"/>
      <c r="D243" s="1003"/>
      <c r="E243" s="1003"/>
      <c r="F243" s="1004"/>
      <c r="G243" s="1005"/>
      <c r="H243" s="1006"/>
      <c r="I243" s="1006"/>
      <c r="J243" s="1006"/>
      <c r="K243" s="1007"/>
      <c r="L243" s="715"/>
      <c r="M243" s="715"/>
      <c r="N243" s="715"/>
      <c r="O243" s="715"/>
      <c r="P243" s="715"/>
      <c r="Q243" s="715"/>
      <c r="R243" s="715"/>
      <c r="S243" s="716"/>
      <c r="T243" s="717"/>
      <c r="U243" s="720">
        <f t="shared" si="77"/>
        <v>0</v>
      </c>
      <c r="V243" s="721">
        <f t="shared" si="78"/>
        <v>0</v>
      </c>
      <c r="W243" s="722">
        <f t="shared" si="79"/>
        <v>0</v>
      </c>
      <c r="X243" s="442"/>
      <c r="Y243" s="442"/>
      <c r="Z243" s="442"/>
      <c r="AA243" s="442"/>
      <c r="AB243" s="442"/>
      <c r="AC243" s="442"/>
      <c r="AD243" s="442"/>
      <c r="AE243" s="442"/>
      <c r="AF243" s="442"/>
      <c r="AG243" s="442"/>
      <c r="AH243" s="442"/>
      <c r="AI243" s="442"/>
      <c r="AJ243" s="442"/>
      <c r="AK243" s="442"/>
      <c r="AL243" s="442"/>
      <c r="AM243" s="442"/>
      <c r="AN243" s="442"/>
      <c r="AO243" s="442"/>
      <c r="AP243" s="442"/>
      <c r="AQ243" s="442"/>
      <c r="AR243" s="442"/>
      <c r="AS243" s="442"/>
      <c r="AT243" s="442"/>
      <c r="AU243" s="442"/>
      <c r="AV243" s="442"/>
      <c r="AW243" s="442"/>
      <c r="AX243" s="442"/>
      <c r="AY243" s="442"/>
      <c r="AZ243" s="442"/>
    </row>
    <row r="244" spans="2:52" ht="20.100000000000001" hidden="1" customHeight="1" outlineLevel="1">
      <c r="B244" s="434"/>
      <c r="C244" s="1002"/>
      <c r="D244" s="1003"/>
      <c r="E244" s="1003"/>
      <c r="F244" s="1004"/>
      <c r="G244" s="1005"/>
      <c r="H244" s="1006"/>
      <c r="I244" s="1006"/>
      <c r="J244" s="1006"/>
      <c r="K244" s="1007"/>
      <c r="L244" s="715"/>
      <c r="M244" s="715"/>
      <c r="N244" s="715"/>
      <c r="O244" s="715"/>
      <c r="P244" s="715"/>
      <c r="Q244" s="715"/>
      <c r="R244" s="715"/>
      <c r="S244" s="716"/>
      <c r="T244" s="717"/>
      <c r="U244" s="720">
        <f t="shared" si="77"/>
        <v>0</v>
      </c>
      <c r="V244" s="721">
        <f t="shared" si="78"/>
        <v>0</v>
      </c>
      <c r="W244" s="722">
        <f t="shared" si="79"/>
        <v>0</v>
      </c>
      <c r="X244" s="442"/>
      <c r="Y244" s="442"/>
      <c r="Z244" s="442"/>
      <c r="AA244" s="442"/>
      <c r="AB244" s="442"/>
      <c r="AC244" s="442"/>
      <c r="AD244" s="442"/>
      <c r="AE244" s="442"/>
      <c r="AF244" s="442"/>
      <c r="AG244" s="442"/>
      <c r="AH244" s="442"/>
      <c r="AI244" s="442"/>
      <c r="AJ244" s="442"/>
      <c r="AK244" s="442"/>
      <c r="AL244" s="442"/>
      <c r="AM244" s="442"/>
      <c r="AN244" s="442"/>
      <c r="AO244" s="442"/>
      <c r="AP244" s="442"/>
      <c r="AQ244" s="442"/>
      <c r="AR244" s="442"/>
      <c r="AS244" s="442"/>
      <c r="AT244" s="442"/>
      <c r="AU244" s="442"/>
      <c r="AV244" s="442"/>
      <c r="AW244" s="442"/>
      <c r="AX244" s="442"/>
      <c r="AY244" s="442"/>
      <c r="AZ244" s="442"/>
    </row>
    <row r="245" spans="2:52" ht="20.100000000000001" hidden="1" customHeight="1" outlineLevel="1">
      <c r="B245" s="434"/>
      <c r="C245" s="1002"/>
      <c r="D245" s="1003"/>
      <c r="E245" s="1003"/>
      <c r="F245" s="1004"/>
      <c r="G245" s="1005"/>
      <c r="H245" s="1006"/>
      <c r="I245" s="1006"/>
      <c r="J245" s="1006"/>
      <c r="K245" s="1007"/>
      <c r="L245" s="715"/>
      <c r="M245" s="715"/>
      <c r="N245" s="715"/>
      <c r="O245" s="715"/>
      <c r="P245" s="715"/>
      <c r="Q245" s="715"/>
      <c r="R245" s="715"/>
      <c r="S245" s="716"/>
      <c r="T245" s="717"/>
      <c r="U245" s="720">
        <f t="shared" si="77"/>
        <v>0</v>
      </c>
      <c r="V245" s="721">
        <f t="shared" si="78"/>
        <v>0</v>
      </c>
      <c r="W245" s="722">
        <f t="shared" si="79"/>
        <v>0</v>
      </c>
      <c r="X245" s="442"/>
      <c r="Y245" s="442"/>
      <c r="Z245" s="442"/>
      <c r="AA245" s="442"/>
      <c r="AB245" s="442"/>
      <c r="AC245" s="442"/>
      <c r="AD245" s="442"/>
      <c r="AE245" s="442"/>
      <c r="AF245" s="442"/>
      <c r="AG245" s="442"/>
      <c r="AH245" s="442"/>
      <c r="AI245" s="442"/>
      <c r="AJ245" s="442"/>
      <c r="AK245" s="442"/>
      <c r="AL245" s="442"/>
      <c r="AM245" s="442"/>
      <c r="AN245" s="442"/>
      <c r="AO245" s="442"/>
      <c r="AP245" s="442"/>
      <c r="AQ245" s="442"/>
      <c r="AR245" s="442"/>
      <c r="AS245" s="442"/>
      <c r="AT245" s="442"/>
      <c r="AU245" s="442"/>
      <c r="AV245" s="442"/>
      <c r="AW245" s="442"/>
      <c r="AX245" s="442"/>
      <c r="AY245" s="442"/>
      <c r="AZ245" s="442"/>
    </row>
    <row r="246" spans="2:52" ht="20.100000000000001" hidden="1" customHeight="1" outlineLevel="1">
      <c r="B246" s="434"/>
      <c r="C246" s="1002"/>
      <c r="D246" s="1003"/>
      <c r="E246" s="1003"/>
      <c r="F246" s="1004"/>
      <c r="G246" s="1005"/>
      <c r="H246" s="1006"/>
      <c r="I246" s="1006"/>
      <c r="J246" s="1006"/>
      <c r="K246" s="1007"/>
      <c r="L246" s="715"/>
      <c r="M246" s="715"/>
      <c r="N246" s="715"/>
      <c r="O246" s="715"/>
      <c r="P246" s="715"/>
      <c r="Q246" s="715"/>
      <c r="R246" s="715"/>
      <c r="S246" s="716"/>
      <c r="T246" s="717"/>
      <c r="U246" s="720">
        <f t="shared" si="77"/>
        <v>0</v>
      </c>
      <c r="V246" s="721">
        <f t="shared" si="78"/>
        <v>0</v>
      </c>
      <c r="W246" s="722">
        <f t="shared" si="79"/>
        <v>0</v>
      </c>
      <c r="X246" s="442"/>
      <c r="Y246" s="442"/>
      <c r="Z246" s="442"/>
      <c r="AA246" s="442"/>
      <c r="AB246" s="442"/>
      <c r="AC246" s="442"/>
      <c r="AD246" s="442"/>
      <c r="AE246" s="442"/>
      <c r="AF246" s="442"/>
      <c r="AG246" s="442"/>
      <c r="AH246" s="442"/>
      <c r="AI246" s="442"/>
      <c r="AJ246" s="442"/>
      <c r="AK246" s="442"/>
      <c r="AL246" s="442"/>
      <c r="AM246" s="442"/>
      <c r="AN246" s="442"/>
      <c r="AO246" s="442"/>
      <c r="AP246" s="442"/>
      <c r="AQ246" s="442"/>
      <c r="AR246" s="442"/>
      <c r="AS246" s="442"/>
      <c r="AT246" s="442"/>
      <c r="AU246" s="442"/>
      <c r="AV246" s="442"/>
      <c r="AW246" s="442"/>
      <c r="AX246" s="442"/>
      <c r="AY246" s="442"/>
      <c r="AZ246" s="442"/>
    </row>
    <row r="247" spans="2:52" ht="20.100000000000001" hidden="1" customHeight="1" outlineLevel="1">
      <c r="B247" s="434"/>
      <c r="C247" s="1002"/>
      <c r="D247" s="1003"/>
      <c r="E247" s="1003"/>
      <c r="F247" s="1004"/>
      <c r="G247" s="1005"/>
      <c r="H247" s="1006"/>
      <c r="I247" s="1006"/>
      <c r="J247" s="1006"/>
      <c r="K247" s="1007"/>
      <c r="L247" s="715"/>
      <c r="M247" s="715"/>
      <c r="N247" s="715"/>
      <c r="O247" s="715"/>
      <c r="P247" s="715"/>
      <c r="Q247" s="715"/>
      <c r="R247" s="715"/>
      <c r="S247" s="716"/>
      <c r="T247" s="717"/>
      <c r="U247" s="720">
        <f t="shared" si="77"/>
        <v>0</v>
      </c>
      <c r="V247" s="721">
        <f t="shared" si="78"/>
        <v>0</v>
      </c>
      <c r="W247" s="722">
        <f t="shared" si="79"/>
        <v>0</v>
      </c>
      <c r="X247" s="442"/>
      <c r="Y247" s="442"/>
      <c r="Z247" s="442"/>
      <c r="AA247" s="442"/>
      <c r="AB247" s="442"/>
      <c r="AC247" s="442"/>
      <c r="AD247" s="442"/>
      <c r="AE247" s="442"/>
      <c r="AF247" s="442"/>
      <c r="AG247" s="442"/>
      <c r="AH247" s="442"/>
      <c r="AI247" s="442"/>
      <c r="AJ247" s="442"/>
      <c r="AK247" s="442"/>
      <c r="AL247" s="442"/>
      <c r="AM247" s="442"/>
      <c r="AN247" s="442"/>
      <c r="AO247" s="442"/>
      <c r="AP247" s="442"/>
      <c r="AQ247" s="442"/>
      <c r="AR247" s="442"/>
      <c r="AS247" s="442"/>
      <c r="AT247" s="442"/>
      <c r="AU247" s="442"/>
      <c r="AV247" s="442"/>
      <c r="AW247" s="442"/>
      <c r="AX247" s="442"/>
      <c r="AY247" s="442"/>
      <c r="AZ247" s="442"/>
    </row>
    <row r="248" spans="2:52" ht="20.100000000000001" hidden="1" customHeight="1" outlineLevel="1">
      <c r="B248" s="434"/>
      <c r="C248" s="1002"/>
      <c r="D248" s="1003"/>
      <c r="E248" s="1003"/>
      <c r="F248" s="1004"/>
      <c r="G248" s="1005"/>
      <c r="H248" s="1006"/>
      <c r="I248" s="1006"/>
      <c r="J248" s="1006"/>
      <c r="K248" s="1007"/>
      <c r="L248" s="715"/>
      <c r="M248" s="715"/>
      <c r="N248" s="715"/>
      <c r="O248" s="715"/>
      <c r="P248" s="715"/>
      <c r="Q248" s="715"/>
      <c r="R248" s="715"/>
      <c r="S248" s="716"/>
      <c r="T248" s="717"/>
      <c r="U248" s="720">
        <f t="shared" si="77"/>
        <v>0</v>
      </c>
      <c r="V248" s="721">
        <f t="shared" si="78"/>
        <v>0</v>
      </c>
      <c r="W248" s="722">
        <f t="shared" si="79"/>
        <v>0</v>
      </c>
      <c r="X248" s="442"/>
      <c r="Y248" s="442"/>
      <c r="Z248" s="442"/>
      <c r="AA248" s="442"/>
      <c r="AB248" s="442"/>
      <c r="AC248" s="442"/>
      <c r="AD248" s="442"/>
      <c r="AE248" s="442"/>
      <c r="AF248" s="442"/>
      <c r="AG248" s="442"/>
      <c r="AH248" s="442"/>
      <c r="AI248" s="442"/>
      <c r="AJ248" s="442"/>
      <c r="AK248" s="442"/>
      <c r="AL248" s="442"/>
      <c r="AM248" s="442"/>
      <c r="AN248" s="442"/>
      <c r="AO248" s="442"/>
      <c r="AP248" s="442"/>
      <c r="AQ248" s="442"/>
      <c r="AR248" s="442"/>
      <c r="AS248" s="442"/>
      <c r="AT248" s="442"/>
      <c r="AU248" s="442"/>
      <c r="AV248" s="442"/>
      <c r="AW248" s="442"/>
      <c r="AX248" s="442"/>
      <c r="AY248" s="442"/>
      <c r="AZ248" s="442"/>
    </row>
    <row r="249" spans="2:52" ht="20.100000000000001" hidden="1" customHeight="1" outlineLevel="1">
      <c r="B249" s="434"/>
      <c r="C249" s="1002"/>
      <c r="D249" s="1003"/>
      <c r="E249" s="1003"/>
      <c r="F249" s="1004"/>
      <c r="G249" s="1005"/>
      <c r="H249" s="1006"/>
      <c r="I249" s="1006"/>
      <c r="J249" s="1006"/>
      <c r="K249" s="1007"/>
      <c r="L249" s="715"/>
      <c r="M249" s="715"/>
      <c r="N249" s="715"/>
      <c r="O249" s="715"/>
      <c r="P249" s="715"/>
      <c r="Q249" s="715"/>
      <c r="R249" s="715"/>
      <c r="S249" s="716"/>
      <c r="T249" s="717"/>
      <c r="U249" s="720">
        <f t="shared" si="77"/>
        <v>0</v>
      </c>
      <c r="V249" s="721">
        <f t="shared" si="78"/>
        <v>0</v>
      </c>
      <c r="W249" s="722">
        <f t="shared" si="79"/>
        <v>0</v>
      </c>
      <c r="X249" s="442"/>
      <c r="Y249" s="442"/>
      <c r="Z249" s="442"/>
      <c r="AA249" s="442"/>
      <c r="AB249" s="442"/>
      <c r="AC249" s="442"/>
      <c r="AD249" s="442"/>
      <c r="AE249" s="442"/>
      <c r="AF249" s="442"/>
      <c r="AG249" s="442"/>
      <c r="AH249" s="442"/>
      <c r="AI249" s="442"/>
      <c r="AJ249" s="442"/>
      <c r="AK249" s="442"/>
      <c r="AL249" s="442"/>
      <c r="AM249" s="442"/>
      <c r="AN249" s="442"/>
      <c r="AO249" s="442"/>
      <c r="AP249" s="442"/>
      <c r="AQ249" s="442"/>
      <c r="AR249" s="442"/>
      <c r="AS249" s="442"/>
      <c r="AT249" s="442"/>
      <c r="AU249" s="442"/>
      <c r="AV249" s="442"/>
      <c r="AW249" s="442"/>
      <c r="AX249" s="442"/>
      <c r="AY249" s="442"/>
      <c r="AZ249" s="442"/>
    </row>
    <row r="250" spans="2:52" ht="20.100000000000001" hidden="1" customHeight="1" outlineLevel="1">
      <c r="B250" s="434"/>
      <c r="C250" s="1002"/>
      <c r="D250" s="1003"/>
      <c r="E250" s="1003"/>
      <c r="F250" s="1004"/>
      <c r="G250" s="1005"/>
      <c r="H250" s="1006"/>
      <c r="I250" s="1006"/>
      <c r="J250" s="1006"/>
      <c r="K250" s="1007"/>
      <c r="L250" s="715"/>
      <c r="M250" s="715"/>
      <c r="N250" s="715"/>
      <c r="O250" s="715"/>
      <c r="P250" s="715"/>
      <c r="Q250" s="715"/>
      <c r="R250" s="715"/>
      <c r="S250" s="716"/>
      <c r="T250" s="717"/>
      <c r="U250" s="720">
        <f t="shared" si="77"/>
        <v>0</v>
      </c>
      <c r="V250" s="721">
        <f t="shared" si="78"/>
        <v>0</v>
      </c>
      <c r="W250" s="722">
        <f t="shared" si="79"/>
        <v>0</v>
      </c>
      <c r="X250" s="442"/>
      <c r="Y250" s="442"/>
      <c r="Z250" s="442"/>
      <c r="AA250" s="442"/>
      <c r="AB250" s="442"/>
      <c r="AC250" s="442"/>
      <c r="AD250" s="442"/>
      <c r="AE250" s="442"/>
      <c r="AF250" s="442"/>
      <c r="AG250" s="442"/>
      <c r="AH250" s="442"/>
      <c r="AI250" s="442"/>
      <c r="AJ250" s="442"/>
      <c r="AK250" s="442"/>
      <c r="AL250" s="442"/>
      <c r="AM250" s="442"/>
      <c r="AN250" s="442"/>
      <c r="AO250" s="442"/>
      <c r="AP250" s="442"/>
      <c r="AQ250" s="442"/>
      <c r="AR250" s="442"/>
      <c r="AS250" s="442"/>
      <c r="AT250" s="442"/>
      <c r="AU250" s="442"/>
      <c r="AV250" s="442"/>
      <c r="AW250" s="442"/>
      <c r="AX250" s="442"/>
      <c r="AY250" s="442"/>
      <c r="AZ250" s="442"/>
    </row>
    <row r="251" spans="2:52" ht="20.100000000000001" hidden="1" customHeight="1" outlineLevel="1">
      <c r="B251" s="434"/>
      <c r="C251" s="1002"/>
      <c r="D251" s="1003"/>
      <c r="E251" s="1003"/>
      <c r="F251" s="1004"/>
      <c r="G251" s="1005"/>
      <c r="H251" s="1006"/>
      <c r="I251" s="1006"/>
      <c r="J251" s="1006"/>
      <c r="K251" s="1007"/>
      <c r="L251" s="715"/>
      <c r="M251" s="715"/>
      <c r="N251" s="715"/>
      <c r="O251" s="715"/>
      <c r="P251" s="715"/>
      <c r="Q251" s="715"/>
      <c r="R251" s="715"/>
      <c r="S251" s="716"/>
      <c r="T251" s="717"/>
      <c r="U251" s="720">
        <f t="shared" si="77"/>
        <v>0</v>
      </c>
      <c r="V251" s="721">
        <f t="shared" si="78"/>
        <v>0</v>
      </c>
      <c r="W251" s="722">
        <f t="shared" si="79"/>
        <v>0</v>
      </c>
      <c r="X251" s="442"/>
      <c r="Y251" s="442"/>
      <c r="Z251" s="442"/>
      <c r="AA251" s="442"/>
      <c r="AB251" s="442"/>
      <c r="AC251" s="442"/>
      <c r="AD251" s="442"/>
      <c r="AE251" s="442"/>
      <c r="AF251" s="442"/>
      <c r="AG251" s="442"/>
      <c r="AH251" s="442"/>
      <c r="AI251" s="442"/>
      <c r="AJ251" s="442"/>
      <c r="AK251" s="442"/>
      <c r="AL251" s="442"/>
      <c r="AM251" s="442"/>
      <c r="AN251" s="442"/>
      <c r="AO251" s="442"/>
      <c r="AP251" s="442"/>
      <c r="AQ251" s="442"/>
      <c r="AR251" s="442"/>
      <c r="AS251" s="442"/>
      <c r="AT251" s="442"/>
      <c r="AU251" s="442"/>
      <c r="AV251" s="442"/>
      <c r="AW251" s="442"/>
      <c r="AX251" s="442"/>
      <c r="AY251" s="442"/>
      <c r="AZ251" s="442"/>
    </row>
    <row r="252" spans="2:52" s="19" customFormat="1" ht="9.9499999999999993" hidden="1" customHeight="1" outlineLevel="1">
      <c r="B252" s="435"/>
      <c r="C252" s="437"/>
      <c r="D252" s="437"/>
      <c r="E252" s="437"/>
      <c r="F252" s="437"/>
      <c r="G252" s="666"/>
      <c r="H252" s="666"/>
      <c r="I252" s="666"/>
      <c r="J252" s="666"/>
      <c r="K252" s="666"/>
      <c r="L252" s="438"/>
      <c r="M252" s="438"/>
      <c r="N252" s="438"/>
      <c r="O252" s="438"/>
      <c r="P252" s="438"/>
      <c r="Q252" s="438"/>
      <c r="R252" s="438"/>
      <c r="S252" s="438"/>
      <c r="T252" s="439"/>
      <c r="U252" s="439"/>
      <c r="V252" s="439"/>
      <c r="W252" s="667"/>
      <c r="X252" s="668"/>
      <c r="Y252" s="668"/>
      <c r="Z252" s="668"/>
      <c r="AA252" s="668"/>
      <c r="AB252" s="668"/>
      <c r="AC252" s="668"/>
      <c r="AD252" s="668"/>
      <c r="AE252" s="668"/>
      <c r="AF252" s="668"/>
      <c r="AG252" s="668"/>
      <c r="AH252" s="668"/>
      <c r="AI252" s="668"/>
      <c r="AJ252" s="668"/>
      <c r="AK252" s="668"/>
      <c r="AL252" s="668"/>
      <c r="AM252" s="668"/>
      <c r="AN252" s="668"/>
      <c r="AO252" s="668"/>
      <c r="AP252" s="668"/>
      <c r="AQ252" s="668"/>
      <c r="AR252" s="668"/>
      <c r="AS252" s="668"/>
      <c r="AT252" s="668"/>
      <c r="AU252" s="668"/>
      <c r="AV252" s="668"/>
      <c r="AW252" s="668"/>
      <c r="AX252" s="668"/>
      <c r="AY252" s="668"/>
      <c r="AZ252" s="668"/>
    </row>
    <row r="253" spans="2:52" ht="20.100000000000001" customHeight="1" collapsed="1">
      <c r="B253" s="32">
        <f>B241+1</f>
        <v>21</v>
      </c>
      <c r="C253" s="1013"/>
      <c r="D253" s="1014"/>
      <c r="E253" s="1014"/>
      <c r="F253" s="1015"/>
      <c r="G253" s="1016"/>
      <c r="H253" s="1017"/>
      <c r="I253" s="1017"/>
      <c r="J253" s="1017"/>
      <c r="K253" s="1018"/>
      <c r="L253" s="701">
        <f t="shared" ref="L253:R253" si="80">SUM(L254:L263)</f>
        <v>0</v>
      </c>
      <c r="M253" s="702">
        <f t="shared" si="80"/>
        <v>0</v>
      </c>
      <c r="N253" s="703">
        <f t="shared" si="80"/>
        <v>0</v>
      </c>
      <c r="O253" s="703">
        <f t="shared" si="80"/>
        <v>0</v>
      </c>
      <c r="P253" s="702">
        <f t="shared" si="80"/>
        <v>0</v>
      </c>
      <c r="Q253" s="704">
        <f t="shared" si="80"/>
        <v>0</v>
      </c>
      <c r="R253" s="701">
        <f t="shared" si="80"/>
        <v>0</v>
      </c>
      <c r="S253" s="705">
        <v>1</v>
      </c>
      <c r="T253" s="706">
        <f>(S254*T254)+(S255*T255)+(S256*T256)+(S257*T257)+(S258*T258)+(S259*T259)+(S260*T260)+(S261*T261)+(S262*T262)+(S263*T263)</f>
        <v>0</v>
      </c>
      <c r="U253" s="665">
        <f t="shared" ref="U253:U263" si="81">S253*T253*(1+MGKZ)*(1+Gewinn)*(1+Sicherheit)</f>
        <v>0</v>
      </c>
      <c r="V253" s="643">
        <f t="shared" ref="V253:V263" si="82">R253*Fertigung</f>
        <v>0</v>
      </c>
      <c r="W253" s="50">
        <f t="shared" ref="W253:W263" si="83">L253*$E$6+M253*$M$6+N253*$M$7+O253*$M$8+P253*$E$7+Q253*$M$9+U253+V253</f>
        <v>0</v>
      </c>
      <c r="X253" s="442"/>
      <c r="Y253" s="442"/>
      <c r="Z253" s="442"/>
      <c r="AA253" s="442"/>
      <c r="AB253" s="442"/>
      <c r="AC253" s="442"/>
      <c r="AD253" s="442"/>
      <c r="AE253" s="442"/>
      <c r="AF253" s="442"/>
      <c r="AG253" s="442"/>
      <c r="AH253" s="442"/>
      <c r="AI253" s="442"/>
      <c r="AJ253" s="442"/>
      <c r="AK253" s="442"/>
      <c r="AL253" s="442"/>
      <c r="AM253" s="442"/>
      <c r="AN253" s="442"/>
      <c r="AO253" s="442"/>
      <c r="AP253" s="442"/>
      <c r="AQ253" s="442"/>
      <c r="AR253" s="442"/>
      <c r="AS253" s="442"/>
      <c r="AT253" s="442"/>
      <c r="AU253" s="442"/>
      <c r="AV253" s="442"/>
      <c r="AW253" s="442"/>
      <c r="AX253" s="442"/>
      <c r="AY253" s="442"/>
      <c r="AZ253" s="442"/>
    </row>
    <row r="254" spans="2:52" ht="20.100000000000001" hidden="1" customHeight="1" outlineLevel="1">
      <c r="B254" s="433"/>
      <c r="C254" s="1002"/>
      <c r="D254" s="1003"/>
      <c r="E254" s="1003"/>
      <c r="F254" s="1004"/>
      <c r="G254" s="1005"/>
      <c r="H254" s="1006"/>
      <c r="I254" s="1006"/>
      <c r="J254" s="1006"/>
      <c r="K254" s="1007"/>
      <c r="L254" s="715"/>
      <c r="M254" s="715"/>
      <c r="N254" s="715"/>
      <c r="O254" s="715"/>
      <c r="P254" s="715"/>
      <c r="Q254" s="715"/>
      <c r="R254" s="715"/>
      <c r="S254" s="716"/>
      <c r="T254" s="717"/>
      <c r="U254" s="720">
        <f t="shared" si="81"/>
        <v>0</v>
      </c>
      <c r="V254" s="721">
        <f t="shared" si="82"/>
        <v>0</v>
      </c>
      <c r="W254" s="722">
        <f t="shared" si="83"/>
        <v>0</v>
      </c>
      <c r="X254" s="442"/>
      <c r="Y254" s="442"/>
      <c r="Z254" s="442"/>
      <c r="AA254" s="442"/>
      <c r="AB254" s="442"/>
      <c r="AC254" s="442"/>
      <c r="AD254" s="442"/>
      <c r="AE254" s="442"/>
      <c r="AF254" s="442"/>
      <c r="AG254" s="442"/>
      <c r="AH254" s="442"/>
      <c r="AI254" s="442"/>
      <c r="AJ254" s="442"/>
      <c r="AK254" s="442"/>
      <c r="AL254" s="442"/>
      <c r="AM254" s="442"/>
      <c r="AN254" s="442"/>
      <c r="AO254" s="442"/>
      <c r="AP254" s="442"/>
      <c r="AQ254" s="442"/>
      <c r="AR254" s="442"/>
      <c r="AS254" s="442"/>
      <c r="AT254" s="442"/>
      <c r="AU254" s="442"/>
      <c r="AV254" s="442"/>
      <c r="AW254" s="442"/>
      <c r="AX254" s="442"/>
      <c r="AY254" s="442"/>
      <c r="AZ254" s="442"/>
    </row>
    <row r="255" spans="2:52" ht="20.100000000000001" hidden="1" customHeight="1" outlineLevel="1">
      <c r="B255" s="434"/>
      <c r="C255" s="1002"/>
      <c r="D255" s="1003"/>
      <c r="E255" s="1003"/>
      <c r="F255" s="1004"/>
      <c r="G255" s="1005"/>
      <c r="H255" s="1006"/>
      <c r="I255" s="1006"/>
      <c r="J255" s="1006"/>
      <c r="K255" s="1007"/>
      <c r="L255" s="715"/>
      <c r="M255" s="715"/>
      <c r="N255" s="715"/>
      <c r="O255" s="715"/>
      <c r="P255" s="715"/>
      <c r="Q255" s="715"/>
      <c r="R255" s="715"/>
      <c r="S255" s="716"/>
      <c r="T255" s="717"/>
      <c r="U255" s="720">
        <f t="shared" si="81"/>
        <v>0</v>
      </c>
      <c r="V255" s="721">
        <f t="shared" si="82"/>
        <v>0</v>
      </c>
      <c r="W255" s="722">
        <f t="shared" si="83"/>
        <v>0</v>
      </c>
      <c r="X255" s="442"/>
      <c r="Y255" s="442"/>
      <c r="Z255" s="442"/>
      <c r="AA255" s="442"/>
      <c r="AB255" s="442"/>
      <c r="AC255" s="442"/>
      <c r="AD255" s="442"/>
      <c r="AE255" s="442"/>
      <c r="AF255" s="442"/>
      <c r="AG255" s="442"/>
      <c r="AH255" s="442"/>
      <c r="AI255" s="442"/>
      <c r="AJ255" s="442"/>
      <c r="AK255" s="442"/>
      <c r="AL255" s="442"/>
      <c r="AM255" s="442"/>
      <c r="AN255" s="442"/>
      <c r="AO255" s="442"/>
      <c r="AP255" s="442"/>
      <c r="AQ255" s="442"/>
      <c r="AR255" s="442"/>
      <c r="AS255" s="442"/>
      <c r="AT255" s="442"/>
      <c r="AU255" s="442"/>
      <c r="AV255" s="442"/>
      <c r="AW255" s="442"/>
      <c r="AX255" s="442"/>
      <c r="AY255" s="442"/>
      <c r="AZ255" s="442"/>
    </row>
    <row r="256" spans="2:52" ht="20.100000000000001" hidden="1" customHeight="1" outlineLevel="1">
      <c r="B256" s="434"/>
      <c r="C256" s="1002"/>
      <c r="D256" s="1003"/>
      <c r="E256" s="1003"/>
      <c r="F256" s="1004"/>
      <c r="G256" s="1005"/>
      <c r="H256" s="1006"/>
      <c r="I256" s="1006"/>
      <c r="J256" s="1006"/>
      <c r="K256" s="1007"/>
      <c r="L256" s="715"/>
      <c r="M256" s="715"/>
      <c r="N256" s="715"/>
      <c r="O256" s="715"/>
      <c r="P256" s="715"/>
      <c r="Q256" s="715"/>
      <c r="R256" s="715"/>
      <c r="S256" s="716"/>
      <c r="T256" s="717"/>
      <c r="U256" s="720">
        <f t="shared" si="81"/>
        <v>0</v>
      </c>
      <c r="V256" s="721">
        <f t="shared" si="82"/>
        <v>0</v>
      </c>
      <c r="W256" s="722">
        <f t="shared" si="83"/>
        <v>0</v>
      </c>
      <c r="X256" s="442"/>
      <c r="Y256" s="442"/>
      <c r="Z256" s="442"/>
      <c r="AA256" s="442"/>
      <c r="AB256" s="442"/>
      <c r="AC256" s="442"/>
      <c r="AD256" s="442"/>
      <c r="AE256" s="442"/>
      <c r="AF256" s="442"/>
      <c r="AG256" s="442"/>
      <c r="AH256" s="442"/>
      <c r="AI256" s="442"/>
      <c r="AJ256" s="442"/>
      <c r="AK256" s="442"/>
      <c r="AL256" s="442"/>
      <c r="AM256" s="442"/>
      <c r="AN256" s="442"/>
      <c r="AO256" s="442"/>
      <c r="AP256" s="442"/>
      <c r="AQ256" s="442"/>
      <c r="AR256" s="442"/>
      <c r="AS256" s="442"/>
      <c r="AT256" s="442"/>
      <c r="AU256" s="442"/>
      <c r="AV256" s="442"/>
      <c r="AW256" s="442"/>
      <c r="AX256" s="442"/>
      <c r="AY256" s="442"/>
      <c r="AZ256" s="442"/>
    </row>
    <row r="257" spans="2:52" ht="20.100000000000001" hidden="1" customHeight="1" outlineLevel="1">
      <c r="B257" s="434"/>
      <c r="C257" s="1002"/>
      <c r="D257" s="1003"/>
      <c r="E257" s="1003"/>
      <c r="F257" s="1004"/>
      <c r="G257" s="1005"/>
      <c r="H257" s="1006"/>
      <c r="I257" s="1006"/>
      <c r="J257" s="1006"/>
      <c r="K257" s="1007"/>
      <c r="L257" s="715"/>
      <c r="M257" s="715"/>
      <c r="N257" s="715"/>
      <c r="O257" s="715"/>
      <c r="P257" s="715"/>
      <c r="Q257" s="715"/>
      <c r="R257" s="715"/>
      <c r="S257" s="716"/>
      <c r="T257" s="717"/>
      <c r="U257" s="720">
        <f t="shared" si="81"/>
        <v>0</v>
      </c>
      <c r="V257" s="721">
        <f t="shared" si="82"/>
        <v>0</v>
      </c>
      <c r="W257" s="722">
        <f t="shared" si="83"/>
        <v>0</v>
      </c>
      <c r="X257" s="442"/>
      <c r="Y257" s="442"/>
      <c r="Z257" s="442"/>
      <c r="AA257" s="442"/>
      <c r="AB257" s="442"/>
      <c r="AC257" s="442"/>
      <c r="AD257" s="442"/>
      <c r="AE257" s="442"/>
      <c r="AF257" s="442"/>
      <c r="AG257" s="442"/>
      <c r="AH257" s="442"/>
      <c r="AI257" s="442"/>
      <c r="AJ257" s="442"/>
      <c r="AK257" s="442"/>
      <c r="AL257" s="442"/>
      <c r="AM257" s="442"/>
      <c r="AN257" s="442"/>
      <c r="AO257" s="442"/>
      <c r="AP257" s="442"/>
      <c r="AQ257" s="442"/>
      <c r="AR257" s="442"/>
      <c r="AS257" s="442"/>
      <c r="AT257" s="442"/>
      <c r="AU257" s="442"/>
      <c r="AV257" s="442"/>
      <c r="AW257" s="442"/>
      <c r="AX257" s="442"/>
      <c r="AY257" s="442"/>
      <c r="AZ257" s="442"/>
    </row>
    <row r="258" spans="2:52" ht="20.100000000000001" hidden="1" customHeight="1" outlineLevel="1">
      <c r="B258" s="434"/>
      <c r="C258" s="1002"/>
      <c r="D258" s="1003"/>
      <c r="E258" s="1003"/>
      <c r="F258" s="1004"/>
      <c r="G258" s="1005"/>
      <c r="H258" s="1006"/>
      <c r="I258" s="1006"/>
      <c r="J258" s="1006"/>
      <c r="K258" s="1007"/>
      <c r="L258" s="715"/>
      <c r="M258" s="715"/>
      <c r="N258" s="715"/>
      <c r="O258" s="715"/>
      <c r="P258" s="715"/>
      <c r="Q258" s="715"/>
      <c r="R258" s="715"/>
      <c r="S258" s="716"/>
      <c r="T258" s="717"/>
      <c r="U258" s="720">
        <f t="shared" si="81"/>
        <v>0</v>
      </c>
      <c r="V258" s="721">
        <f t="shared" si="82"/>
        <v>0</v>
      </c>
      <c r="W258" s="722">
        <f t="shared" si="83"/>
        <v>0</v>
      </c>
      <c r="X258" s="442"/>
      <c r="Y258" s="442"/>
      <c r="Z258" s="442"/>
      <c r="AA258" s="442"/>
      <c r="AB258" s="442"/>
      <c r="AC258" s="442"/>
      <c r="AD258" s="442"/>
      <c r="AE258" s="442"/>
      <c r="AF258" s="442"/>
      <c r="AG258" s="442"/>
      <c r="AH258" s="442"/>
      <c r="AI258" s="442"/>
      <c r="AJ258" s="442"/>
      <c r="AK258" s="442"/>
      <c r="AL258" s="442"/>
      <c r="AM258" s="442"/>
      <c r="AN258" s="442"/>
      <c r="AO258" s="442"/>
      <c r="AP258" s="442"/>
      <c r="AQ258" s="442"/>
      <c r="AR258" s="442"/>
      <c r="AS258" s="442"/>
      <c r="AT258" s="442"/>
      <c r="AU258" s="442"/>
      <c r="AV258" s="442"/>
      <c r="AW258" s="442"/>
      <c r="AX258" s="442"/>
      <c r="AY258" s="442"/>
      <c r="AZ258" s="442"/>
    </row>
    <row r="259" spans="2:52" ht="20.100000000000001" hidden="1" customHeight="1" outlineLevel="1">
      <c r="B259" s="434"/>
      <c r="C259" s="1002"/>
      <c r="D259" s="1003"/>
      <c r="E259" s="1003"/>
      <c r="F259" s="1004"/>
      <c r="G259" s="1005"/>
      <c r="H259" s="1006"/>
      <c r="I259" s="1006"/>
      <c r="J259" s="1006"/>
      <c r="K259" s="1007"/>
      <c r="L259" s="715"/>
      <c r="M259" s="715"/>
      <c r="N259" s="715"/>
      <c r="O259" s="715"/>
      <c r="P259" s="715"/>
      <c r="Q259" s="715"/>
      <c r="R259" s="715"/>
      <c r="S259" s="716"/>
      <c r="T259" s="717"/>
      <c r="U259" s="720">
        <f t="shared" si="81"/>
        <v>0</v>
      </c>
      <c r="V259" s="721">
        <f t="shared" si="82"/>
        <v>0</v>
      </c>
      <c r="W259" s="722">
        <f t="shared" si="83"/>
        <v>0</v>
      </c>
      <c r="X259" s="442"/>
      <c r="Y259" s="442"/>
      <c r="Z259" s="442"/>
      <c r="AA259" s="442"/>
      <c r="AB259" s="442"/>
      <c r="AC259" s="442"/>
      <c r="AD259" s="442"/>
      <c r="AE259" s="442"/>
      <c r="AF259" s="442"/>
      <c r="AG259" s="442"/>
      <c r="AH259" s="442"/>
      <c r="AI259" s="442"/>
      <c r="AJ259" s="442"/>
      <c r="AK259" s="442"/>
      <c r="AL259" s="442"/>
      <c r="AM259" s="442"/>
      <c r="AN259" s="442"/>
      <c r="AO259" s="442"/>
      <c r="AP259" s="442"/>
      <c r="AQ259" s="442"/>
      <c r="AR259" s="442"/>
      <c r="AS259" s="442"/>
      <c r="AT259" s="442"/>
      <c r="AU259" s="442"/>
      <c r="AV259" s="442"/>
      <c r="AW259" s="442"/>
      <c r="AX259" s="442"/>
      <c r="AY259" s="442"/>
      <c r="AZ259" s="442"/>
    </row>
    <row r="260" spans="2:52" ht="20.100000000000001" hidden="1" customHeight="1" outlineLevel="1">
      <c r="B260" s="434"/>
      <c r="C260" s="1002"/>
      <c r="D260" s="1003"/>
      <c r="E260" s="1003"/>
      <c r="F260" s="1004"/>
      <c r="G260" s="1005"/>
      <c r="H260" s="1006"/>
      <c r="I260" s="1006"/>
      <c r="J260" s="1006"/>
      <c r="K260" s="1007"/>
      <c r="L260" s="715"/>
      <c r="M260" s="715"/>
      <c r="N260" s="715"/>
      <c r="O260" s="715"/>
      <c r="P260" s="715"/>
      <c r="Q260" s="715"/>
      <c r="R260" s="715"/>
      <c r="S260" s="716"/>
      <c r="T260" s="717"/>
      <c r="U260" s="720">
        <f t="shared" si="81"/>
        <v>0</v>
      </c>
      <c r="V260" s="721">
        <f t="shared" si="82"/>
        <v>0</v>
      </c>
      <c r="W260" s="722">
        <f t="shared" si="83"/>
        <v>0</v>
      </c>
      <c r="X260" s="442"/>
      <c r="Y260" s="442"/>
      <c r="Z260" s="442"/>
      <c r="AA260" s="442"/>
      <c r="AB260" s="442"/>
      <c r="AC260" s="442"/>
      <c r="AD260" s="442"/>
      <c r="AE260" s="442"/>
      <c r="AF260" s="442"/>
      <c r="AG260" s="442"/>
      <c r="AH260" s="442"/>
      <c r="AI260" s="442"/>
      <c r="AJ260" s="442"/>
      <c r="AK260" s="442"/>
      <c r="AL260" s="442"/>
      <c r="AM260" s="442"/>
      <c r="AN260" s="442"/>
      <c r="AO260" s="442"/>
      <c r="AP260" s="442"/>
      <c r="AQ260" s="442"/>
      <c r="AR260" s="442"/>
      <c r="AS260" s="442"/>
      <c r="AT260" s="442"/>
      <c r="AU260" s="442"/>
      <c r="AV260" s="442"/>
      <c r="AW260" s="442"/>
      <c r="AX260" s="442"/>
      <c r="AY260" s="442"/>
      <c r="AZ260" s="442"/>
    </row>
    <row r="261" spans="2:52" ht="20.100000000000001" hidden="1" customHeight="1" outlineLevel="1">
      <c r="B261" s="434"/>
      <c r="C261" s="1002"/>
      <c r="D261" s="1003"/>
      <c r="E261" s="1003"/>
      <c r="F261" s="1004"/>
      <c r="G261" s="1005"/>
      <c r="H261" s="1006"/>
      <c r="I261" s="1006"/>
      <c r="J261" s="1006"/>
      <c r="K261" s="1007"/>
      <c r="L261" s="715"/>
      <c r="M261" s="715"/>
      <c r="N261" s="715"/>
      <c r="O261" s="715"/>
      <c r="P261" s="715"/>
      <c r="Q261" s="715"/>
      <c r="R261" s="715"/>
      <c r="S261" s="716"/>
      <c r="T261" s="717"/>
      <c r="U261" s="720">
        <f t="shared" si="81"/>
        <v>0</v>
      </c>
      <c r="V261" s="721">
        <f t="shared" si="82"/>
        <v>0</v>
      </c>
      <c r="W261" s="722">
        <f t="shared" si="83"/>
        <v>0</v>
      </c>
      <c r="X261" s="442"/>
      <c r="Y261" s="442"/>
      <c r="Z261" s="442"/>
      <c r="AA261" s="442"/>
      <c r="AB261" s="442"/>
      <c r="AC261" s="442"/>
      <c r="AD261" s="442"/>
      <c r="AE261" s="442"/>
      <c r="AF261" s="442"/>
      <c r="AG261" s="442"/>
      <c r="AH261" s="442"/>
      <c r="AI261" s="442"/>
      <c r="AJ261" s="442"/>
      <c r="AK261" s="442"/>
      <c r="AL261" s="442"/>
      <c r="AM261" s="442"/>
      <c r="AN261" s="442"/>
      <c r="AO261" s="442"/>
      <c r="AP261" s="442"/>
      <c r="AQ261" s="442"/>
      <c r="AR261" s="442"/>
      <c r="AS261" s="442"/>
      <c r="AT261" s="442"/>
      <c r="AU261" s="442"/>
      <c r="AV261" s="442"/>
      <c r="AW261" s="442"/>
      <c r="AX261" s="442"/>
      <c r="AY261" s="442"/>
      <c r="AZ261" s="442"/>
    </row>
    <row r="262" spans="2:52" ht="20.100000000000001" hidden="1" customHeight="1" outlineLevel="1">
      <c r="B262" s="434"/>
      <c r="C262" s="1002"/>
      <c r="D262" s="1003"/>
      <c r="E262" s="1003"/>
      <c r="F262" s="1004"/>
      <c r="G262" s="1005"/>
      <c r="H262" s="1006"/>
      <c r="I262" s="1006"/>
      <c r="J262" s="1006"/>
      <c r="K262" s="1007"/>
      <c r="L262" s="715"/>
      <c r="M262" s="715"/>
      <c r="N262" s="715"/>
      <c r="O262" s="715"/>
      <c r="P262" s="715"/>
      <c r="Q262" s="715"/>
      <c r="R262" s="715"/>
      <c r="S262" s="716"/>
      <c r="T262" s="717"/>
      <c r="U262" s="720">
        <f t="shared" si="81"/>
        <v>0</v>
      </c>
      <c r="V262" s="721">
        <f t="shared" si="82"/>
        <v>0</v>
      </c>
      <c r="W262" s="722">
        <f t="shared" si="83"/>
        <v>0</v>
      </c>
      <c r="X262" s="442"/>
      <c r="Y262" s="442"/>
      <c r="Z262" s="442"/>
      <c r="AA262" s="442"/>
      <c r="AB262" s="442"/>
      <c r="AC262" s="442"/>
      <c r="AD262" s="442"/>
      <c r="AE262" s="442"/>
      <c r="AF262" s="442"/>
      <c r="AG262" s="442"/>
      <c r="AH262" s="442"/>
      <c r="AI262" s="442"/>
      <c r="AJ262" s="442"/>
      <c r="AK262" s="442"/>
      <c r="AL262" s="442"/>
      <c r="AM262" s="442"/>
      <c r="AN262" s="442"/>
      <c r="AO262" s="442"/>
      <c r="AP262" s="442"/>
      <c r="AQ262" s="442"/>
      <c r="AR262" s="442"/>
      <c r="AS262" s="442"/>
      <c r="AT262" s="442"/>
      <c r="AU262" s="442"/>
      <c r="AV262" s="442"/>
      <c r="AW262" s="442"/>
      <c r="AX262" s="442"/>
      <c r="AY262" s="442"/>
      <c r="AZ262" s="442"/>
    </row>
    <row r="263" spans="2:52" ht="20.100000000000001" hidden="1" customHeight="1" outlineLevel="1">
      <c r="B263" s="434"/>
      <c r="C263" s="1002"/>
      <c r="D263" s="1003"/>
      <c r="E263" s="1003"/>
      <c r="F263" s="1004"/>
      <c r="G263" s="1005"/>
      <c r="H263" s="1006"/>
      <c r="I263" s="1006"/>
      <c r="J263" s="1006"/>
      <c r="K263" s="1007"/>
      <c r="L263" s="715"/>
      <c r="M263" s="715"/>
      <c r="N263" s="715"/>
      <c r="O263" s="715"/>
      <c r="P263" s="715"/>
      <c r="Q263" s="715"/>
      <c r="R263" s="715"/>
      <c r="S263" s="716"/>
      <c r="T263" s="717"/>
      <c r="U263" s="720">
        <f t="shared" si="81"/>
        <v>0</v>
      </c>
      <c r="V263" s="721">
        <f t="shared" si="82"/>
        <v>0</v>
      </c>
      <c r="W263" s="722">
        <f t="shared" si="83"/>
        <v>0</v>
      </c>
      <c r="X263" s="442"/>
      <c r="Y263" s="442"/>
      <c r="Z263" s="442"/>
      <c r="AA263" s="442"/>
      <c r="AB263" s="442"/>
      <c r="AC263" s="442"/>
      <c r="AD263" s="442"/>
      <c r="AE263" s="442"/>
      <c r="AF263" s="442"/>
      <c r="AG263" s="442"/>
      <c r="AH263" s="442"/>
      <c r="AI263" s="442"/>
      <c r="AJ263" s="442"/>
      <c r="AK263" s="442"/>
      <c r="AL263" s="442"/>
      <c r="AM263" s="442"/>
      <c r="AN263" s="442"/>
      <c r="AO263" s="442"/>
      <c r="AP263" s="442"/>
      <c r="AQ263" s="442"/>
      <c r="AR263" s="442"/>
      <c r="AS263" s="442"/>
      <c r="AT263" s="442"/>
      <c r="AU263" s="442"/>
      <c r="AV263" s="442"/>
      <c r="AW263" s="442"/>
      <c r="AX263" s="442"/>
      <c r="AY263" s="442"/>
      <c r="AZ263" s="442"/>
    </row>
    <row r="264" spans="2:52" s="19" customFormat="1" ht="9.9499999999999993" hidden="1" customHeight="1" outlineLevel="1">
      <c r="B264" s="435"/>
      <c r="C264" s="437"/>
      <c r="D264" s="437"/>
      <c r="E264" s="437"/>
      <c r="F264" s="437"/>
      <c r="G264" s="666"/>
      <c r="H264" s="666"/>
      <c r="I264" s="666"/>
      <c r="J264" s="666"/>
      <c r="K264" s="666"/>
      <c r="L264" s="438"/>
      <c r="M264" s="438"/>
      <c r="N264" s="438"/>
      <c r="O264" s="438"/>
      <c r="P264" s="438"/>
      <c r="Q264" s="438"/>
      <c r="R264" s="438"/>
      <c r="S264" s="438"/>
      <c r="T264" s="439"/>
      <c r="U264" s="439"/>
      <c r="V264" s="439"/>
      <c r="W264" s="667"/>
      <c r="X264" s="668"/>
      <c r="Y264" s="668"/>
      <c r="Z264" s="668"/>
      <c r="AA264" s="668"/>
      <c r="AB264" s="668"/>
      <c r="AC264" s="668"/>
      <c r="AD264" s="668"/>
      <c r="AE264" s="668"/>
      <c r="AF264" s="668"/>
      <c r="AG264" s="668"/>
      <c r="AH264" s="668"/>
      <c r="AI264" s="668"/>
      <c r="AJ264" s="668"/>
      <c r="AK264" s="668"/>
      <c r="AL264" s="668"/>
      <c r="AM264" s="668"/>
      <c r="AN264" s="668"/>
      <c r="AO264" s="668"/>
      <c r="AP264" s="668"/>
      <c r="AQ264" s="668"/>
      <c r="AR264" s="668"/>
      <c r="AS264" s="668"/>
      <c r="AT264" s="668"/>
      <c r="AU264" s="668"/>
      <c r="AV264" s="668"/>
      <c r="AW264" s="668"/>
      <c r="AX264" s="668"/>
      <c r="AY264" s="668"/>
      <c r="AZ264" s="668"/>
    </row>
    <row r="265" spans="2:52" ht="20.100000000000001" customHeight="1" collapsed="1">
      <c r="B265" s="32">
        <f>B253+1</f>
        <v>22</v>
      </c>
      <c r="C265" s="1013"/>
      <c r="D265" s="1014"/>
      <c r="E265" s="1014"/>
      <c r="F265" s="1015"/>
      <c r="G265" s="1016"/>
      <c r="H265" s="1017"/>
      <c r="I265" s="1017"/>
      <c r="J265" s="1017"/>
      <c r="K265" s="1018"/>
      <c r="L265" s="701">
        <f t="shared" ref="L265:R265" si="84">SUM(L266:L275)</f>
        <v>0</v>
      </c>
      <c r="M265" s="702">
        <f t="shared" si="84"/>
        <v>0</v>
      </c>
      <c r="N265" s="703">
        <f t="shared" si="84"/>
        <v>0</v>
      </c>
      <c r="O265" s="703">
        <f t="shared" si="84"/>
        <v>0</v>
      </c>
      <c r="P265" s="702">
        <f t="shared" si="84"/>
        <v>0</v>
      </c>
      <c r="Q265" s="704">
        <f t="shared" si="84"/>
        <v>0</v>
      </c>
      <c r="R265" s="701">
        <f t="shared" si="84"/>
        <v>0</v>
      </c>
      <c r="S265" s="705">
        <v>1</v>
      </c>
      <c r="T265" s="706">
        <f>(S266*T266)+(S267*T267)+(S268*T268)+(S269*T269)+(S270*T270)+(S271*T271)+(S272*T272)+(S273*T273)+(S274*T274)+(S275*T275)</f>
        <v>0</v>
      </c>
      <c r="U265" s="665">
        <f t="shared" ref="U265:U275" si="85">S265*T265*(1+MGKZ)*(1+Gewinn)*(1+Sicherheit)</f>
        <v>0</v>
      </c>
      <c r="V265" s="643">
        <f t="shared" ref="V265:V275" si="86">R265*Fertigung</f>
        <v>0</v>
      </c>
      <c r="W265" s="50">
        <f t="shared" ref="W265:W275" si="87">L265*$E$6+M265*$M$6+N265*$M$7+O265*$M$8+P265*$E$7+Q265*$M$9+U265+V265</f>
        <v>0</v>
      </c>
      <c r="X265" s="442"/>
      <c r="Y265" s="442"/>
      <c r="Z265" s="442"/>
      <c r="AA265" s="442"/>
      <c r="AB265" s="442"/>
      <c r="AC265" s="442"/>
      <c r="AD265" s="442"/>
      <c r="AE265" s="442"/>
      <c r="AF265" s="442"/>
      <c r="AG265" s="442"/>
      <c r="AH265" s="442"/>
      <c r="AI265" s="442"/>
      <c r="AJ265" s="442"/>
      <c r="AK265" s="442"/>
      <c r="AL265" s="442"/>
      <c r="AM265" s="442"/>
      <c r="AN265" s="442"/>
      <c r="AO265" s="442"/>
      <c r="AP265" s="442"/>
      <c r="AQ265" s="442"/>
      <c r="AR265" s="442"/>
      <c r="AS265" s="442"/>
      <c r="AT265" s="442"/>
      <c r="AU265" s="442"/>
      <c r="AV265" s="442"/>
      <c r="AW265" s="442"/>
      <c r="AX265" s="442"/>
      <c r="AY265" s="442"/>
      <c r="AZ265" s="442"/>
    </row>
    <row r="266" spans="2:52" ht="20.100000000000001" hidden="1" customHeight="1" outlineLevel="1">
      <c r="B266" s="433"/>
      <c r="C266" s="1002"/>
      <c r="D266" s="1003"/>
      <c r="E266" s="1003"/>
      <c r="F266" s="1004"/>
      <c r="G266" s="1005"/>
      <c r="H266" s="1006"/>
      <c r="I266" s="1006"/>
      <c r="J266" s="1006"/>
      <c r="K266" s="1007"/>
      <c r="L266" s="715"/>
      <c r="M266" s="715"/>
      <c r="N266" s="715"/>
      <c r="O266" s="715"/>
      <c r="P266" s="715"/>
      <c r="Q266" s="715"/>
      <c r="R266" s="715"/>
      <c r="S266" s="716"/>
      <c r="T266" s="717"/>
      <c r="U266" s="720">
        <f t="shared" si="85"/>
        <v>0</v>
      </c>
      <c r="V266" s="721">
        <f t="shared" si="86"/>
        <v>0</v>
      </c>
      <c r="W266" s="722">
        <f t="shared" si="87"/>
        <v>0</v>
      </c>
      <c r="X266" s="442"/>
      <c r="Y266" s="442"/>
      <c r="Z266" s="442"/>
      <c r="AA266" s="442"/>
      <c r="AB266" s="442"/>
      <c r="AC266" s="442"/>
      <c r="AD266" s="442"/>
      <c r="AE266" s="442"/>
      <c r="AF266" s="442"/>
      <c r="AG266" s="442"/>
      <c r="AH266" s="442"/>
      <c r="AI266" s="442"/>
      <c r="AJ266" s="442"/>
      <c r="AK266" s="442"/>
      <c r="AL266" s="442"/>
      <c r="AM266" s="442"/>
      <c r="AN266" s="442"/>
      <c r="AO266" s="442"/>
      <c r="AP266" s="442"/>
      <c r="AQ266" s="442"/>
      <c r="AR266" s="442"/>
      <c r="AS266" s="442"/>
      <c r="AT266" s="442"/>
      <c r="AU266" s="442"/>
      <c r="AV266" s="442"/>
      <c r="AW266" s="442"/>
      <c r="AX266" s="442"/>
      <c r="AY266" s="442"/>
      <c r="AZ266" s="442"/>
    </row>
    <row r="267" spans="2:52" ht="20.100000000000001" hidden="1" customHeight="1" outlineLevel="1">
      <c r="B267" s="434"/>
      <c r="C267" s="1002"/>
      <c r="D267" s="1003"/>
      <c r="E267" s="1003"/>
      <c r="F267" s="1004"/>
      <c r="G267" s="1005"/>
      <c r="H267" s="1006"/>
      <c r="I267" s="1006"/>
      <c r="J267" s="1006"/>
      <c r="K267" s="1007"/>
      <c r="L267" s="715"/>
      <c r="M267" s="715"/>
      <c r="N267" s="715"/>
      <c r="O267" s="715"/>
      <c r="P267" s="715"/>
      <c r="Q267" s="715"/>
      <c r="R267" s="715"/>
      <c r="S267" s="716"/>
      <c r="T267" s="717"/>
      <c r="U267" s="720">
        <f t="shared" si="85"/>
        <v>0</v>
      </c>
      <c r="V267" s="721">
        <f t="shared" si="86"/>
        <v>0</v>
      </c>
      <c r="W267" s="722">
        <f t="shared" si="87"/>
        <v>0</v>
      </c>
      <c r="X267" s="442"/>
      <c r="Y267" s="442"/>
      <c r="Z267" s="442"/>
      <c r="AA267" s="442"/>
      <c r="AB267" s="442"/>
      <c r="AC267" s="442"/>
      <c r="AD267" s="442"/>
      <c r="AE267" s="442"/>
      <c r="AF267" s="442"/>
      <c r="AG267" s="442"/>
      <c r="AH267" s="442"/>
      <c r="AI267" s="442"/>
      <c r="AJ267" s="442"/>
      <c r="AK267" s="442"/>
      <c r="AL267" s="442"/>
      <c r="AM267" s="442"/>
      <c r="AN267" s="442"/>
      <c r="AO267" s="442"/>
      <c r="AP267" s="442"/>
      <c r="AQ267" s="442"/>
      <c r="AR267" s="442"/>
      <c r="AS267" s="442"/>
      <c r="AT267" s="442"/>
      <c r="AU267" s="442"/>
      <c r="AV267" s="442"/>
      <c r="AW267" s="442"/>
      <c r="AX267" s="442"/>
      <c r="AY267" s="442"/>
      <c r="AZ267" s="442"/>
    </row>
    <row r="268" spans="2:52" ht="20.100000000000001" hidden="1" customHeight="1" outlineLevel="1">
      <c r="B268" s="434"/>
      <c r="C268" s="1002"/>
      <c r="D268" s="1003"/>
      <c r="E268" s="1003"/>
      <c r="F268" s="1004"/>
      <c r="G268" s="1005"/>
      <c r="H268" s="1006"/>
      <c r="I268" s="1006"/>
      <c r="J268" s="1006"/>
      <c r="K268" s="1007"/>
      <c r="L268" s="715"/>
      <c r="M268" s="715"/>
      <c r="N268" s="715"/>
      <c r="O268" s="715"/>
      <c r="P268" s="715"/>
      <c r="Q268" s="715"/>
      <c r="R268" s="715"/>
      <c r="S268" s="716"/>
      <c r="T268" s="717"/>
      <c r="U268" s="720">
        <f t="shared" si="85"/>
        <v>0</v>
      </c>
      <c r="V268" s="721">
        <f t="shared" si="86"/>
        <v>0</v>
      </c>
      <c r="W268" s="722">
        <f t="shared" si="87"/>
        <v>0</v>
      </c>
      <c r="X268" s="442"/>
      <c r="Y268" s="442"/>
      <c r="Z268" s="442"/>
      <c r="AA268" s="442"/>
      <c r="AB268" s="442"/>
      <c r="AC268" s="442"/>
      <c r="AD268" s="442"/>
      <c r="AE268" s="442"/>
      <c r="AF268" s="442"/>
      <c r="AG268" s="442"/>
      <c r="AH268" s="442"/>
      <c r="AI268" s="442"/>
      <c r="AJ268" s="442"/>
      <c r="AK268" s="442"/>
      <c r="AL268" s="442"/>
      <c r="AM268" s="442"/>
      <c r="AN268" s="442"/>
      <c r="AO268" s="442"/>
      <c r="AP268" s="442"/>
      <c r="AQ268" s="442"/>
      <c r="AR268" s="442"/>
      <c r="AS268" s="442"/>
      <c r="AT268" s="442"/>
      <c r="AU268" s="442"/>
      <c r="AV268" s="442"/>
      <c r="AW268" s="442"/>
      <c r="AX268" s="442"/>
      <c r="AY268" s="442"/>
      <c r="AZ268" s="442"/>
    </row>
    <row r="269" spans="2:52" ht="20.100000000000001" hidden="1" customHeight="1" outlineLevel="1">
      <c r="B269" s="434"/>
      <c r="C269" s="1002"/>
      <c r="D269" s="1003"/>
      <c r="E269" s="1003"/>
      <c r="F269" s="1004"/>
      <c r="G269" s="1005"/>
      <c r="H269" s="1006"/>
      <c r="I269" s="1006"/>
      <c r="J269" s="1006"/>
      <c r="K269" s="1007"/>
      <c r="L269" s="715"/>
      <c r="M269" s="715"/>
      <c r="N269" s="715"/>
      <c r="O269" s="715"/>
      <c r="P269" s="715"/>
      <c r="Q269" s="715"/>
      <c r="R269" s="715"/>
      <c r="S269" s="716"/>
      <c r="T269" s="717"/>
      <c r="U269" s="720">
        <f t="shared" si="85"/>
        <v>0</v>
      </c>
      <c r="V269" s="721">
        <f t="shared" si="86"/>
        <v>0</v>
      </c>
      <c r="W269" s="722">
        <f t="shared" si="87"/>
        <v>0</v>
      </c>
      <c r="X269" s="442"/>
      <c r="Y269" s="442"/>
      <c r="Z269" s="442"/>
      <c r="AA269" s="442"/>
      <c r="AB269" s="442"/>
      <c r="AC269" s="442"/>
      <c r="AD269" s="442"/>
      <c r="AE269" s="442"/>
      <c r="AF269" s="442"/>
      <c r="AG269" s="442"/>
      <c r="AH269" s="442"/>
      <c r="AI269" s="442"/>
      <c r="AJ269" s="442"/>
      <c r="AK269" s="442"/>
      <c r="AL269" s="442"/>
      <c r="AM269" s="442"/>
      <c r="AN269" s="442"/>
      <c r="AO269" s="442"/>
      <c r="AP269" s="442"/>
      <c r="AQ269" s="442"/>
      <c r="AR269" s="442"/>
      <c r="AS269" s="442"/>
      <c r="AT269" s="442"/>
      <c r="AU269" s="442"/>
      <c r="AV269" s="442"/>
      <c r="AW269" s="442"/>
      <c r="AX269" s="442"/>
      <c r="AY269" s="442"/>
      <c r="AZ269" s="442"/>
    </row>
    <row r="270" spans="2:52" ht="20.100000000000001" hidden="1" customHeight="1" outlineLevel="1">
      <c r="B270" s="434"/>
      <c r="C270" s="1002"/>
      <c r="D270" s="1003"/>
      <c r="E270" s="1003"/>
      <c r="F270" s="1004"/>
      <c r="G270" s="1005"/>
      <c r="H270" s="1006"/>
      <c r="I270" s="1006"/>
      <c r="J270" s="1006"/>
      <c r="K270" s="1007"/>
      <c r="L270" s="715"/>
      <c r="M270" s="715"/>
      <c r="N270" s="715"/>
      <c r="O270" s="715"/>
      <c r="P270" s="715"/>
      <c r="Q270" s="715"/>
      <c r="R270" s="715"/>
      <c r="S270" s="716"/>
      <c r="T270" s="717"/>
      <c r="U270" s="720">
        <f t="shared" si="85"/>
        <v>0</v>
      </c>
      <c r="V270" s="721">
        <f t="shared" si="86"/>
        <v>0</v>
      </c>
      <c r="W270" s="722">
        <f t="shared" si="87"/>
        <v>0</v>
      </c>
      <c r="X270" s="442"/>
      <c r="Y270" s="442"/>
      <c r="Z270" s="442"/>
      <c r="AA270" s="442"/>
      <c r="AB270" s="442"/>
      <c r="AC270" s="442"/>
      <c r="AD270" s="442"/>
      <c r="AE270" s="442"/>
      <c r="AF270" s="442"/>
      <c r="AG270" s="442"/>
      <c r="AH270" s="442"/>
      <c r="AI270" s="442"/>
      <c r="AJ270" s="442"/>
      <c r="AK270" s="442"/>
      <c r="AL270" s="442"/>
      <c r="AM270" s="442"/>
      <c r="AN270" s="442"/>
      <c r="AO270" s="442"/>
      <c r="AP270" s="442"/>
      <c r="AQ270" s="442"/>
      <c r="AR270" s="442"/>
      <c r="AS270" s="442"/>
      <c r="AT270" s="442"/>
      <c r="AU270" s="442"/>
      <c r="AV270" s="442"/>
      <c r="AW270" s="442"/>
      <c r="AX270" s="442"/>
      <c r="AY270" s="442"/>
      <c r="AZ270" s="442"/>
    </row>
    <row r="271" spans="2:52" ht="20.100000000000001" hidden="1" customHeight="1" outlineLevel="1">
      <c r="B271" s="434"/>
      <c r="C271" s="1002"/>
      <c r="D271" s="1003"/>
      <c r="E271" s="1003"/>
      <c r="F271" s="1004"/>
      <c r="G271" s="1005"/>
      <c r="H271" s="1006"/>
      <c r="I271" s="1006"/>
      <c r="J271" s="1006"/>
      <c r="K271" s="1007"/>
      <c r="L271" s="715"/>
      <c r="M271" s="715"/>
      <c r="N271" s="715"/>
      <c r="O271" s="715"/>
      <c r="P271" s="715"/>
      <c r="Q271" s="715"/>
      <c r="R271" s="715"/>
      <c r="S271" s="716"/>
      <c r="T271" s="717"/>
      <c r="U271" s="720">
        <f t="shared" si="85"/>
        <v>0</v>
      </c>
      <c r="V271" s="721">
        <f t="shared" si="86"/>
        <v>0</v>
      </c>
      <c r="W271" s="722">
        <f t="shared" si="87"/>
        <v>0</v>
      </c>
      <c r="X271" s="442"/>
      <c r="Y271" s="442"/>
      <c r="Z271" s="442"/>
      <c r="AA271" s="442"/>
      <c r="AB271" s="442"/>
      <c r="AC271" s="442"/>
      <c r="AD271" s="442"/>
      <c r="AE271" s="442"/>
      <c r="AF271" s="442"/>
      <c r="AG271" s="442"/>
      <c r="AH271" s="442"/>
      <c r="AI271" s="442"/>
      <c r="AJ271" s="442"/>
      <c r="AK271" s="442"/>
      <c r="AL271" s="442"/>
      <c r="AM271" s="442"/>
      <c r="AN271" s="442"/>
      <c r="AO271" s="442"/>
      <c r="AP271" s="442"/>
      <c r="AQ271" s="442"/>
      <c r="AR271" s="442"/>
      <c r="AS271" s="442"/>
      <c r="AT271" s="442"/>
      <c r="AU271" s="442"/>
      <c r="AV271" s="442"/>
      <c r="AW271" s="442"/>
      <c r="AX271" s="442"/>
      <c r="AY271" s="442"/>
      <c r="AZ271" s="442"/>
    </row>
    <row r="272" spans="2:52" ht="20.100000000000001" hidden="1" customHeight="1" outlineLevel="1">
      <c r="B272" s="434"/>
      <c r="C272" s="1002"/>
      <c r="D272" s="1003"/>
      <c r="E272" s="1003"/>
      <c r="F272" s="1004"/>
      <c r="G272" s="1005"/>
      <c r="H272" s="1006"/>
      <c r="I272" s="1006"/>
      <c r="J272" s="1006"/>
      <c r="K272" s="1007"/>
      <c r="L272" s="715"/>
      <c r="M272" s="715"/>
      <c r="N272" s="715"/>
      <c r="O272" s="715"/>
      <c r="P272" s="715"/>
      <c r="Q272" s="715"/>
      <c r="R272" s="715"/>
      <c r="S272" s="716"/>
      <c r="T272" s="717"/>
      <c r="U272" s="720">
        <f t="shared" si="85"/>
        <v>0</v>
      </c>
      <c r="V272" s="721">
        <f t="shared" si="86"/>
        <v>0</v>
      </c>
      <c r="W272" s="722">
        <f t="shared" si="87"/>
        <v>0</v>
      </c>
      <c r="X272" s="442"/>
      <c r="Y272" s="442"/>
      <c r="Z272" s="442"/>
      <c r="AA272" s="442"/>
      <c r="AB272" s="442"/>
      <c r="AC272" s="442"/>
      <c r="AD272" s="442"/>
      <c r="AE272" s="442"/>
      <c r="AF272" s="442"/>
      <c r="AG272" s="442"/>
      <c r="AH272" s="442"/>
      <c r="AI272" s="442"/>
      <c r="AJ272" s="442"/>
      <c r="AK272" s="442"/>
      <c r="AL272" s="442"/>
      <c r="AM272" s="442"/>
      <c r="AN272" s="442"/>
      <c r="AO272" s="442"/>
      <c r="AP272" s="442"/>
      <c r="AQ272" s="442"/>
      <c r="AR272" s="442"/>
      <c r="AS272" s="442"/>
      <c r="AT272" s="442"/>
      <c r="AU272" s="442"/>
      <c r="AV272" s="442"/>
      <c r="AW272" s="442"/>
      <c r="AX272" s="442"/>
      <c r="AY272" s="442"/>
      <c r="AZ272" s="442"/>
    </row>
    <row r="273" spans="2:52" ht="20.100000000000001" hidden="1" customHeight="1" outlineLevel="1">
      <c r="B273" s="434"/>
      <c r="C273" s="1002"/>
      <c r="D273" s="1003"/>
      <c r="E273" s="1003"/>
      <c r="F273" s="1004"/>
      <c r="G273" s="1005"/>
      <c r="H273" s="1006"/>
      <c r="I273" s="1006"/>
      <c r="J273" s="1006"/>
      <c r="K273" s="1007"/>
      <c r="L273" s="715"/>
      <c r="M273" s="715"/>
      <c r="N273" s="715"/>
      <c r="O273" s="715"/>
      <c r="P273" s="715"/>
      <c r="Q273" s="715"/>
      <c r="R273" s="715"/>
      <c r="S273" s="716"/>
      <c r="T273" s="717"/>
      <c r="U273" s="720">
        <f t="shared" si="85"/>
        <v>0</v>
      </c>
      <c r="V273" s="721">
        <f t="shared" si="86"/>
        <v>0</v>
      </c>
      <c r="W273" s="722">
        <f t="shared" si="87"/>
        <v>0</v>
      </c>
      <c r="X273" s="442"/>
      <c r="Y273" s="442"/>
      <c r="Z273" s="442"/>
      <c r="AA273" s="442"/>
      <c r="AB273" s="442"/>
      <c r="AC273" s="442"/>
      <c r="AD273" s="442"/>
      <c r="AE273" s="442"/>
      <c r="AF273" s="442"/>
      <c r="AG273" s="442"/>
      <c r="AH273" s="442"/>
      <c r="AI273" s="442"/>
      <c r="AJ273" s="442"/>
      <c r="AK273" s="442"/>
      <c r="AL273" s="442"/>
      <c r="AM273" s="442"/>
      <c r="AN273" s="442"/>
      <c r="AO273" s="442"/>
      <c r="AP273" s="442"/>
      <c r="AQ273" s="442"/>
      <c r="AR273" s="442"/>
      <c r="AS273" s="442"/>
      <c r="AT273" s="442"/>
      <c r="AU273" s="442"/>
      <c r="AV273" s="442"/>
      <c r="AW273" s="442"/>
      <c r="AX273" s="442"/>
      <c r="AY273" s="442"/>
      <c r="AZ273" s="442"/>
    </row>
    <row r="274" spans="2:52" ht="20.100000000000001" hidden="1" customHeight="1" outlineLevel="1">
      <c r="B274" s="434"/>
      <c r="C274" s="1002"/>
      <c r="D274" s="1003"/>
      <c r="E274" s="1003"/>
      <c r="F274" s="1004"/>
      <c r="G274" s="1005"/>
      <c r="H274" s="1006"/>
      <c r="I274" s="1006"/>
      <c r="J274" s="1006"/>
      <c r="K274" s="1007"/>
      <c r="L274" s="715"/>
      <c r="M274" s="715"/>
      <c r="N274" s="715"/>
      <c r="O274" s="715"/>
      <c r="P274" s="715"/>
      <c r="Q274" s="715"/>
      <c r="R274" s="715"/>
      <c r="S274" s="716"/>
      <c r="T274" s="717"/>
      <c r="U274" s="720">
        <f t="shared" si="85"/>
        <v>0</v>
      </c>
      <c r="V274" s="721">
        <f t="shared" si="86"/>
        <v>0</v>
      </c>
      <c r="W274" s="722">
        <f t="shared" si="87"/>
        <v>0</v>
      </c>
      <c r="X274" s="442"/>
      <c r="Y274" s="442"/>
      <c r="Z274" s="442"/>
      <c r="AA274" s="442"/>
      <c r="AB274" s="442"/>
      <c r="AC274" s="442"/>
      <c r="AD274" s="442"/>
      <c r="AE274" s="442"/>
      <c r="AF274" s="442"/>
      <c r="AG274" s="442"/>
      <c r="AH274" s="442"/>
      <c r="AI274" s="442"/>
      <c r="AJ274" s="442"/>
      <c r="AK274" s="442"/>
      <c r="AL274" s="442"/>
      <c r="AM274" s="442"/>
      <c r="AN274" s="442"/>
      <c r="AO274" s="442"/>
      <c r="AP274" s="442"/>
      <c r="AQ274" s="442"/>
      <c r="AR274" s="442"/>
      <c r="AS274" s="442"/>
      <c r="AT274" s="442"/>
      <c r="AU274" s="442"/>
      <c r="AV274" s="442"/>
      <c r="AW274" s="442"/>
      <c r="AX274" s="442"/>
      <c r="AY274" s="442"/>
      <c r="AZ274" s="442"/>
    </row>
    <row r="275" spans="2:52" ht="20.100000000000001" hidden="1" customHeight="1" outlineLevel="1">
      <c r="B275" s="434"/>
      <c r="C275" s="1002"/>
      <c r="D275" s="1003"/>
      <c r="E275" s="1003"/>
      <c r="F275" s="1004"/>
      <c r="G275" s="1005"/>
      <c r="H275" s="1006"/>
      <c r="I275" s="1006"/>
      <c r="J275" s="1006"/>
      <c r="K275" s="1007"/>
      <c r="L275" s="715"/>
      <c r="M275" s="715"/>
      <c r="N275" s="715"/>
      <c r="O275" s="715"/>
      <c r="P275" s="715"/>
      <c r="Q275" s="715"/>
      <c r="R275" s="715"/>
      <c r="S275" s="716"/>
      <c r="T275" s="717"/>
      <c r="U275" s="720">
        <f t="shared" si="85"/>
        <v>0</v>
      </c>
      <c r="V275" s="721">
        <f t="shared" si="86"/>
        <v>0</v>
      </c>
      <c r="W275" s="722">
        <f t="shared" si="87"/>
        <v>0</v>
      </c>
      <c r="X275" s="442"/>
      <c r="Y275" s="442"/>
      <c r="Z275" s="442"/>
      <c r="AA275" s="442"/>
      <c r="AB275" s="442"/>
      <c r="AC275" s="442"/>
      <c r="AD275" s="442"/>
      <c r="AE275" s="442"/>
      <c r="AF275" s="442"/>
      <c r="AG275" s="442"/>
      <c r="AH275" s="442"/>
      <c r="AI275" s="442"/>
      <c r="AJ275" s="442"/>
      <c r="AK275" s="442"/>
      <c r="AL275" s="442"/>
      <c r="AM275" s="442"/>
      <c r="AN275" s="442"/>
      <c r="AO275" s="442"/>
      <c r="AP275" s="442"/>
      <c r="AQ275" s="442"/>
      <c r="AR275" s="442"/>
      <c r="AS275" s="442"/>
      <c r="AT275" s="442"/>
      <c r="AU275" s="442"/>
      <c r="AV275" s="442"/>
      <c r="AW275" s="442"/>
      <c r="AX275" s="442"/>
      <c r="AY275" s="442"/>
      <c r="AZ275" s="442"/>
    </row>
    <row r="276" spans="2:52" s="19" customFormat="1" ht="9.9499999999999993" hidden="1" customHeight="1" outlineLevel="1">
      <c r="B276" s="435"/>
      <c r="C276" s="437"/>
      <c r="D276" s="437"/>
      <c r="E276" s="437"/>
      <c r="F276" s="437"/>
      <c r="G276" s="666"/>
      <c r="H276" s="666"/>
      <c r="I276" s="666"/>
      <c r="J276" s="666"/>
      <c r="K276" s="666"/>
      <c r="L276" s="438"/>
      <c r="M276" s="438"/>
      <c r="N276" s="438"/>
      <c r="O276" s="438"/>
      <c r="P276" s="438"/>
      <c r="Q276" s="438"/>
      <c r="R276" s="438"/>
      <c r="S276" s="438"/>
      <c r="T276" s="439"/>
      <c r="U276" s="439"/>
      <c r="V276" s="439"/>
      <c r="W276" s="667"/>
      <c r="X276" s="668"/>
      <c r="Y276" s="668"/>
      <c r="Z276" s="668"/>
      <c r="AA276" s="668"/>
      <c r="AB276" s="668"/>
      <c r="AC276" s="668"/>
      <c r="AD276" s="668"/>
      <c r="AE276" s="668"/>
      <c r="AF276" s="668"/>
      <c r="AG276" s="668"/>
      <c r="AH276" s="668"/>
      <c r="AI276" s="668"/>
      <c r="AJ276" s="668"/>
      <c r="AK276" s="668"/>
      <c r="AL276" s="668"/>
      <c r="AM276" s="668"/>
      <c r="AN276" s="668"/>
      <c r="AO276" s="668"/>
      <c r="AP276" s="668"/>
      <c r="AQ276" s="668"/>
      <c r="AR276" s="668"/>
      <c r="AS276" s="668"/>
      <c r="AT276" s="668"/>
      <c r="AU276" s="668"/>
      <c r="AV276" s="668"/>
      <c r="AW276" s="668"/>
      <c r="AX276" s="668"/>
      <c r="AY276" s="668"/>
      <c r="AZ276" s="668"/>
    </row>
    <row r="277" spans="2:52" ht="20.100000000000001" customHeight="1" collapsed="1">
      <c r="B277" s="32">
        <f>B265+1</f>
        <v>23</v>
      </c>
      <c r="C277" s="1013"/>
      <c r="D277" s="1014"/>
      <c r="E277" s="1014"/>
      <c r="F277" s="1015"/>
      <c r="G277" s="1016"/>
      <c r="H277" s="1017"/>
      <c r="I277" s="1017"/>
      <c r="J277" s="1017"/>
      <c r="K277" s="1018"/>
      <c r="L277" s="701">
        <f t="shared" ref="L277:R277" si="88">SUM(L278:L287)</f>
        <v>0</v>
      </c>
      <c r="M277" s="702">
        <f t="shared" si="88"/>
        <v>0</v>
      </c>
      <c r="N277" s="703">
        <f t="shared" si="88"/>
        <v>0</v>
      </c>
      <c r="O277" s="703">
        <f t="shared" si="88"/>
        <v>0</v>
      </c>
      <c r="P277" s="702">
        <f t="shared" si="88"/>
        <v>0</v>
      </c>
      <c r="Q277" s="704">
        <f t="shared" si="88"/>
        <v>0</v>
      </c>
      <c r="R277" s="701">
        <f t="shared" si="88"/>
        <v>0</v>
      </c>
      <c r="S277" s="705">
        <v>1</v>
      </c>
      <c r="T277" s="706">
        <f>(S278*T278)+(S279*T279)+(S280*T280)+(S281*T281)+(S282*T282)+(S283*T283)+(S284*T284)+(S285*T285)+(S286*T286)+(S287*T287)</f>
        <v>0</v>
      </c>
      <c r="U277" s="665">
        <f t="shared" ref="U277:U287" si="89">S277*T277*(1+MGKZ)*(1+Gewinn)*(1+Sicherheit)</f>
        <v>0</v>
      </c>
      <c r="V277" s="643">
        <f t="shared" ref="V277:V287" si="90">R277*Fertigung</f>
        <v>0</v>
      </c>
      <c r="W277" s="50">
        <f t="shared" ref="W277:W287" si="91">L277*$E$6+M277*$M$6+N277*$M$7+O277*$M$8+P277*$E$7+Q277*$M$9+U277+V277</f>
        <v>0</v>
      </c>
      <c r="X277" s="442"/>
      <c r="Y277" s="442"/>
      <c r="Z277" s="442"/>
      <c r="AA277" s="442"/>
      <c r="AB277" s="442"/>
      <c r="AC277" s="442"/>
      <c r="AD277" s="442"/>
      <c r="AE277" s="442"/>
      <c r="AF277" s="442"/>
      <c r="AG277" s="442"/>
      <c r="AH277" s="442"/>
      <c r="AI277" s="442"/>
      <c r="AJ277" s="442"/>
      <c r="AK277" s="442"/>
      <c r="AL277" s="442"/>
      <c r="AM277" s="442"/>
      <c r="AN277" s="442"/>
      <c r="AO277" s="442"/>
      <c r="AP277" s="442"/>
      <c r="AQ277" s="442"/>
      <c r="AR277" s="442"/>
      <c r="AS277" s="442"/>
      <c r="AT277" s="442"/>
      <c r="AU277" s="442"/>
      <c r="AV277" s="442"/>
      <c r="AW277" s="442"/>
      <c r="AX277" s="442"/>
      <c r="AY277" s="442"/>
      <c r="AZ277" s="442"/>
    </row>
    <row r="278" spans="2:52" ht="20.100000000000001" hidden="1" customHeight="1" outlineLevel="1">
      <c r="B278" s="433"/>
      <c r="C278" s="1002"/>
      <c r="D278" s="1003"/>
      <c r="E278" s="1003"/>
      <c r="F278" s="1004"/>
      <c r="G278" s="1005"/>
      <c r="H278" s="1006"/>
      <c r="I278" s="1006"/>
      <c r="J278" s="1006"/>
      <c r="K278" s="1007"/>
      <c r="L278" s="715"/>
      <c r="M278" s="715"/>
      <c r="N278" s="715"/>
      <c r="O278" s="715"/>
      <c r="P278" s="715"/>
      <c r="Q278" s="715"/>
      <c r="R278" s="715"/>
      <c r="S278" s="716"/>
      <c r="T278" s="717"/>
      <c r="U278" s="720">
        <f t="shared" si="89"/>
        <v>0</v>
      </c>
      <c r="V278" s="721">
        <f t="shared" si="90"/>
        <v>0</v>
      </c>
      <c r="W278" s="722">
        <f t="shared" si="91"/>
        <v>0</v>
      </c>
      <c r="X278" s="442"/>
      <c r="Y278" s="442"/>
      <c r="Z278" s="442"/>
      <c r="AA278" s="442"/>
      <c r="AB278" s="442"/>
      <c r="AC278" s="442"/>
      <c r="AD278" s="442"/>
      <c r="AE278" s="442"/>
      <c r="AF278" s="442"/>
      <c r="AG278" s="442"/>
      <c r="AH278" s="442"/>
      <c r="AI278" s="442"/>
      <c r="AJ278" s="442"/>
      <c r="AK278" s="442"/>
      <c r="AL278" s="442"/>
      <c r="AM278" s="442"/>
      <c r="AN278" s="442"/>
      <c r="AO278" s="442"/>
      <c r="AP278" s="442"/>
      <c r="AQ278" s="442"/>
      <c r="AR278" s="442"/>
      <c r="AS278" s="442"/>
      <c r="AT278" s="442"/>
      <c r="AU278" s="442"/>
      <c r="AV278" s="442"/>
      <c r="AW278" s="442"/>
      <c r="AX278" s="442"/>
      <c r="AY278" s="442"/>
      <c r="AZ278" s="442"/>
    </row>
    <row r="279" spans="2:52" ht="20.100000000000001" hidden="1" customHeight="1" outlineLevel="1">
      <c r="B279" s="434"/>
      <c r="C279" s="1002"/>
      <c r="D279" s="1003"/>
      <c r="E279" s="1003"/>
      <c r="F279" s="1004"/>
      <c r="G279" s="1005"/>
      <c r="H279" s="1006"/>
      <c r="I279" s="1006"/>
      <c r="J279" s="1006"/>
      <c r="K279" s="1007"/>
      <c r="L279" s="715"/>
      <c r="M279" s="715"/>
      <c r="N279" s="715"/>
      <c r="O279" s="715"/>
      <c r="P279" s="715"/>
      <c r="Q279" s="715"/>
      <c r="R279" s="715"/>
      <c r="S279" s="716"/>
      <c r="T279" s="717"/>
      <c r="U279" s="720">
        <f t="shared" si="89"/>
        <v>0</v>
      </c>
      <c r="V279" s="721">
        <f t="shared" si="90"/>
        <v>0</v>
      </c>
      <c r="W279" s="722">
        <f t="shared" si="91"/>
        <v>0</v>
      </c>
      <c r="X279" s="442"/>
      <c r="Y279" s="442"/>
      <c r="Z279" s="442"/>
      <c r="AA279" s="442"/>
      <c r="AB279" s="442"/>
      <c r="AC279" s="442"/>
      <c r="AD279" s="442"/>
      <c r="AE279" s="442"/>
      <c r="AF279" s="442"/>
      <c r="AG279" s="442"/>
      <c r="AH279" s="442"/>
      <c r="AI279" s="442"/>
      <c r="AJ279" s="442"/>
      <c r="AK279" s="442"/>
      <c r="AL279" s="442"/>
      <c r="AM279" s="442"/>
      <c r="AN279" s="442"/>
      <c r="AO279" s="442"/>
      <c r="AP279" s="442"/>
      <c r="AQ279" s="442"/>
      <c r="AR279" s="442"/>
      <c r="AS279" s="442"/>
      <c r="AT279" s="442"/>
      <c r="AU279" s="442"/>
      <c r="AV279" s="442"/>
      <c r="AW279" s="442"/>
      <c r="AX279" s="442"/>
      <c r="AY279" s="442"/>
      <c r="AZ279" s="442"/>
    </row>
    <row r="280" spans="2:52" ht="20.100000000000001" hidden="1" customHeight="1" outlineLevel="1">
      <c r="B280" s="434"/>
      <c r="C280" s="1002"/>
      <c r="D280" s="1003"/>
      <c r="E280" s="1003"/>
      <c r="F280" s="1004"/>
      <c r="G280" s="1005"/>
      <c r="H280" s="1006"/>
      <c r="I280" s="1006"/>
      <c r="J280" s="1006"/>
      <c r="K280" s="1007"/>
      <c r="L280" s="715"/>
      <c r="M280" s="715"/>
      <c r="N280" s="715"/>
      <c r="O280" s="715"/>
      <c r="P280" s="715"/>
      <c r="Q280" s="715"/>
      <c r="R280" s="715"/>
      <c r="S280" s="716"/>
      <c r="T280" s="717"/>
      <c r="U280" s="720">
        <f t="shared" si="89"/>
        <v>0</v>
      </c>
      <c r="V280" s="721">
        <f t="shared" si="90"/>
        <v>0</v>
      </c>
      <c r="W280" s="722">
        <f t="shared" si="91"/>
        <v>0</v>
      </c>
      <c r="X280" s="442"/>
      <c r="Y280" s="442"/>
      <c r="Z280" s="442"/>
      <c r="AA280" s="442"/>
      <c r="AB280" s="442"/>
      <c r="AC280" s="442"/>
      <c r="AD280" s="442"/>
      <c r="AE280" s="442"/>
      <c r="AF280" s="442"/>
      <c r="AG280" s="442"/>
      <c r="AH280" s="442"/>
      <c r="AI280" s="442"/>
      <c r="AJ280" s="442"/>
      <c r="AK280" s="442"/>
      <c r="AL280" s="442"/>
      <c r="AM280" s="442"/>
      <c r="AN280" s="442"/>
      <c r="AO280" s="442"/>
      <c r="AP280" s="442"/>
      <c r="AQ280" s="442"/>
      <c r="AR280" s="442"/>
      <c r="AS280" s="442"/>
      <c r="AT280" s="442"/>
      <c r="AU280" s="442"/>
      <c r="AV280" s="442"/>
      <c r="AW280" s="442"/>
      <c r="AX280" s="442"/>
      <c r="AY280" s="442"/>
      <c r="AZ280" s="442"/>
    </row>
    <row r="281" spans="2:52" ht="20.100000000000001" hidden="1" customHeight="1" outlineLevel="1">
      <c r="B281" s="434"/>
      <c r="C281" s="1002"/>
      <c r="D281" s="1003"/>
      <c r="E281" s="1003"/>
      <c r="F281" s="1004"/>
      <c r="G281" s="1005"/>
      <c r="H281" s="1006"/>
      <c r="I281" s="1006"/>
      <c r="J281" s="1006"/>
      <c r="K281" s="1007"/>
      <c r="L281" s="715"/>
      <c r="M281" s="715"/>
      <c r="N281" s="715"/>
      <c r="O281" s="715"/>
      <c r="P281" s="715"/>
      <c r="Q281" s="715"/>
      <c r="R281" s="715"/>
      <c r="S281" s="716"/>
      <c r="T281" s="717"/>
      <c r="U281" s="720">
        <f t="shared" si="89"/>
        <v>0</v>
      </c>
      <c r="V281" s="721">
        <f t="shared" si="90"/>
        <v>0</v>
      </c>
      <c r="W281" s="722">
        <f t="shared" si="91"/>
        <v>0</v>
      </c>
      <c r="X281" s="442"/>
      <c r="Y281" s="442"/>
      <c r="Z281" s="442"/>
      <c r="AA281" s="442"/>
      <c r="AB281" s="442"/>
      <c r="AC281" s="442"/>
      <c r="AD281" s="442"/>
      <c r="AE281" s="442"/>
      <c r="AF281" s="442"/>
      <c r="AG281" s="442"/>
      <c r="AH281" s="442"/>
      <c r="AI281" s="442"/>
      <c r="AJ281" s="442"/>
      <c r="AK281" s="442"/>
      <c r="AL281" s="442"/>
      <c r="AM281" s="442"/>
      <c r="AN281" s="442"/>
      <c r="AO281" s="442"/>
      <c r="AP281" s="442"/>
      <c r="AQ281" s="442"/>
      <c r="AR281" s="442"/>
      <c r="AS281" s="442"/>
      <c r="AT281" s="442"/>
      <c r="AU281" s="442"/>
      <c r="AV281" s="442"/>
      <c r="AW281" s="442"/>
      <c r="AX281" s="442"/>
      <c r="AY281" s="442"/>
      <c r="AZ281" s="442"/>
    </row>
    <row r="282" spans="2:52" ht="20.100000000000001" hidden="1" customHeight="1" outlineLevel="1">
      <c r="B282" s="434"/>
      <c r="C282" s="1002"/>
      <c r="D282" s="1003"/>
      <c r="E282" s="1003"/>
      <c r="F282" s="1004"/>
      <c r="G282" s="1005"/>
      <c r="H282" s="1006"/>
      <c r="I282" s="1006"/>
      <c r="J282" s="1006"/>
      <c r="K282" s="1007"/>
      <c r="L282" s="715"/>
      <c r="M282" s="715"/>
      <c r="N282" s="715"/>
      <c r="O282" s="715"/>
      <c r="P282" s="715"/>
      <c r="Q282" s="715"/>
      <c r="R282" s="715"/>
      <c r="S282" s="716"/>
      <c r="T282" s="717"/>
      <c r="U282" s="720">
        <f t="shared" si="89"/>
        <v>0</v>
      </c>
      <c r="V282" s="721">
        <f t="shared" si="90"/>
        <v>0</v>
      </c>
      <c r="W282" s="722">
        <f t="shared" si="91"/>
        <v>0</v>
      </c>
      <c r="X282" s="442"/>
      <c r="Y282" s="442"/>
      <c r="Z282" s="442"/>
      <c r="AA282" s="442"/>
      <c r="AB282" s="442"/>
      <c r="AC282" s="442"/>
      <c r="AD282" s="442"/>
      <c r="AE282" s="442"/>
      <c r="AF282" s="442"/>
      <c r="AG282" s="442"/>
      <c r="AH282" s="442"/>
      <c r="AI282" s="442"/>
      <c r="AJ282" s="442"/>
      <c r="AK282" s="442"/>
      <c r="AL282" s="442"/>
      <c r="AM282" s="442"/>
      <c r="AN282" s="442"/>
      <c r="AO282" s="442"/>
      <c r="AP282" s="442"/>
      <c r="AQ282" s="442"/>
      <c r="AR282" s="442"/>
      <c r="AS282" s="442"/>
      <c r="AT282" s="442"/>
      <c r="AU282" s="442"/>
      <c r="AV282" s="442"/>
      <c r="AW282" s="442"/>
      <c r="AX282" s="442"/>
      <c r="AY282" s="442"/>
      <c r="AZ282" s="442"/>
    </row>
    <row r="283" spans="2:52" ht="20.100000000000001" hidden="1" customHeight="1" outlineLevel="1">
      <c r="B283" s="434"/>
      <c r="C283" s="1002"/>
      <c r="D283" s="1003"/>
      <c r="E283" s="1003"/>
      <c r="F283" s="1004"/>
      <c r="G283" s="1005"/>
      <c r="H283" s="1006"/>
      <c r="I283" s="1006"/>
      <c r="J283" s="1006"/>
      <c r="K283" s="1007"/>
      <c r="L283" s="715"/>
      <c r="M283" s="715"/>
      <c r="N283" s="715"/>
      <c r="O283" s="715"/>
      <c r="P283" s="715"/>
      <c r="Q283" s="715"/>
      <c r="R283" s="715"/>
      <c r="S283" s="716"/>
      <c r="T283" s="717"/>
      <c r="U283" s="720">
        <f t="shared" si="89"/>
        <v>0</v>
      </c>
      <c r="V283" s="721">
        <f t="shared" si="90"/>
        <v>0</v>
      </c>
      <c r="W283" s="722">
        <f t="shared" si="91"/>
        <v>0</v>
      </c>
      <c r="X283" s="442"/>
      <c r="Y283" s="442"/>
      <c r="Z283" s="442"/>
      <c r="AA283" s="442"/>
      <c r="AB283" s="442"/>
      <c r="AC283" s="442"/>
      <c r="AD283" s="442"/>
      <c r="AE283" s="442"/>
      <c r="AF283" s="442"/>
      <c r="AG283" s="442"/>
      <c r="AH283" s="442"/>
      <c r="AI283" s="442"/>
      <c r="AJ283" s="442"/>
      <c r="AK283" s="442"/>
      <c r="AL283" s="442"/>
      <c r="AM283" s="442"/>
      <c r="AN283" s="442"/>
      <c r="AO283" s="442"/>
      <c r="AP283" s="442"/>
      <c r="AQ283" s="442"/>
      <c r="AR283" s="442"/>
      <c r="AS283" s="442"/>
      <c r="AT283" s="442"/>
      <c r="AU283" s="442"/>
      <c r="AV283" s="442"/>
      <c r="AW283" s="442"/>
      <c r="AX283" s="442"/>
      <c r="AY283" s="442"/>
      <c r="AZ283" s="442"/>
    </row>
    <row r="284" spans="2:52" ht="20.100000000000001" hidden="1" customHeight="1" outlineLevel="1">
      <c r="B284" s="434"/>
      <c r="C284" s="1002"/>
      <c r="D284" s="1003"/>
      <c r="E284" s="1003"/>
      <c r="F284" s="1004"/>
      <c r="G284" s="1005"/>
      <c r="H284" s="1006"/>
      <c r="I284" s="1006"/>
      <c r="J284" s="1006"/>
      <c r="K284" s="1007"/>
      <c r="L284" s="715"/>
      <c r="M284" s="715"/>
      <c r="N284" s="715"/>
      <c r="O284" s="715"/>
      <c r="P284" s="715"/>
      <c r="Q284" s="715"/>
      <c r="R284" s="715"/>
      <c r="S284" s="716"/>
      <c r="T284" s="717"/>
      <c r="U284" s="720">
        <f t="shared" si="89"/>
        <v>0</v>
      </c>
      <c r="V284" s="721">
        <f t="shared" si="90"/>
        <v>0</v>
      </c>
      <c r="W284" s="722">
        <f t="shared" si="91"/>
        <v>0</v>
      </c>
      <c r="X284" s="442"/>
      <c r="Y284" s="442"/>
      <c r="Z284" s="442"/>
      <c r="AA284" s="442"/>
      <c r="AB284" s="442"/>
      <c r="AC284" s="442"/>
      <c r="AD284" s="442"/>
      <c r="AE284" s="442"/>
      <c r="AF284" s="442"/>
      <c r="AG284" s="442"/>
      <c r="AH284" s="442"/>
      <c r="AI284" s="442"/>
      <c r="AJ284" s="442"/>
      <c r="AK284" s="442"/>
      <c r="AL284" s="442"/>
      <c r="AM284" s="442"/>
      <c r="AN284" s="442"/>
      <c r="AO284" s="442"/>
      <c r="AP284" s="442"/>
      <c r="AQ284" s="442"/>
      <c r="AR284" s="442"/>
      <c r="AS284" s="442"/>
      <c r="AT284" s="442"/>
      <c r="AU284" s="442"/>
      <c r="AV284" s="442"/>
      <c r="AW284" s="442"/>
      <c r="AX284" s="442"/>
      <c r="AY284" s="442"/>
      <c r="AZ284" s="442"/>
    </row>
    <row r="285" spans="2:52" ht="20.100000000000001" hidden="1" customHeight="1" outlineLevel="1">
      <c r="B285" s="434"/>
      <c r="C285" s="1002"/>
      <c r="D285" s="1003"/>
      <c r="E285" s="1003"/>
      <c r="F285" s="1004"/>
      <c r="G285" s="1005"/>
      <c r="H285" s="1006"/>
      <c r="I285" s="1006"/>
      <c r="J285" s="1006"/>
      <c r="K285" s="1007"/>
      <c r="L285" s="715"/>
      <c r="M285" s="715"/>
      <c r="N285" s="715"/>
      <c r="O285" s="715"/>
      <c r="P285" s="715"/>
      <c r="Q285" s="715"/>
      <c r="R285" s="715"/>
      <c r="S285" s="716"/>
      <c r="T285" s="717"/>
      <c r="U285" s="720">
        <f t="shared" si="89"/>
        <v>0</v>
      </c>
      <c r="V285" s="721">
        <f t="shared" si="90"/>
        <v>0</v>
      </c>
      <c r="W285" s="722">
        <f t="shared" si="91"/>
        <v>0</v>
      </c>
      <c r="X285" s="442"/>
      <c r="Y285" s="442"/>
      <c r="Z285" s="442"/>
      <c r="AA285" s="442"/>
      <c r="AB285" s="442"/>
      <c r="AC285" s="442"/>
      <c r="AD285" s="442"/>
      <c r="AE285" s="442"/>
      <c r="AF285" s="442"/>
      <c r="AG285" s="442"/>
      <c r="AH285" s="442"/>
      <c r="AI285" s="442"/>
      <c r="AJ285" s="442"/>
      <c r="AK285" s="442"/>
      <c r="AL285" s="442"/>
      <c r="AM285" s="442"/>
      <c r="AN285" s="442"/>
      <c r="AO285" s="442"/>
      <c r="AP285" s="442"/>
      <c r="AQ285" s="442"/>
      <c r="AR285" s="442"/>
      <c r="AS285" s="442"/>
      <c r="AT285" s="442"/>
      <c r="AU285" s="442"/>
      <c r="AV285" s="442"/>
      <c r="AW285" s="442"/>
      <c r="AX285" s="442"/>
      <c r="AY285" s="442"/>
      <c r="AZ285" s="442"/>
    </row>
    <row r="286" spans="2:52" ht="20.100000000000001" hidden="1" customHeight="1" outlineLevel="1">
      <c r="B286" s="434"/>
      <c r="C286" s="1002"/>
      <c r="D286" s="1003"/>
      <c r="E286" s="1003"/>
      <c r="F286" s="1004"/>
      <c r="G286" s="1005"/>
      <c r="H286" s="1006"/>
      <c r="I286" s="1006"/>
      <c r="J286" s="1006"/>
      <c r="K286" s="1007"/>
      <c r="L286" s="715"/>
      <c r="M286" s="715"/>
      <c r="N286" s="715"/>
      <c r="O286" s="715"/>
      <c r="P286" s="715"/>
      <c r="Q286" s="715"/>
      <c r="R286" s="715"/>
      <c r="S286" s="716"/>
      <c r="T286" s="717"/>
      <c r="U286" s="720">
        <f t="shared" si="89"/>
        <v>0</v>
      </c>
      <c r="V286" s="721">
        <f t="shared" si="90"/>
        <v>0</v>
      </c>
      <c r="W286" s="722">
        <f t="shared" si="91"/>
        <v>0</v>
      </c>
      <c r="X286" s="442"/>
      <c r="Y286" s="442"/>
      <c r="Z286" s="442"/>
      <c r="AA286" s="442"/>
      <c r="AB286" s="442"/>
      <c r="AC286" s="442"/>
      <c r="AD286" s="442"/>
      <c r="AE286" s="442"/>
      <c r="AF286" s="442"/>
      <c r="AG286" s="442"/>
      <c r="AH286" s="442"/>
      <c r="AI286" s="442"/>
      <c r="AJ286" s="442"/>
      <c r="AK286" s="442"/>
      <c r="AL286" s="442"/>
      <c r="AM286" s="442"/>
      <c r="AN286" s="442"/>
      <c r="AO286" s="442"/>
      <c r="AP286" s="442"/>
      <c r="AQ286" s="442"/>
      <c r="AR286" s="442"/>
      <c r="AS286" s="442"/>
      <c r="AT286" s="442"/>
      <c r="AU286" s="442"/>
      <c r="AV286" s="442"/>
      <c r="AW286" s="442"/>
      <c r="AX286" s="442"/>
      <c r="AY286" s="442"/>
      <c r="AZ286" s="442"/>
    </row>
    <row r="287" spans="2:52" ht="20.100000000000001" hidden="1" customHeight="1" outlineLevel="1">
      <c r="B287" s="434"/>
      <c r="C287" s="1002"/>
      <c r="D287" s="1003"/>
      <c r="E287" s="1003"/>
      <c r="F287" s="1004"/>
      <c r="G287" s="1005"/>
      <c r="H287" s="1006"/>
      <c r="I287" s="1006"/>
      <c r="J287" s="1006"/>
      <c r="K287" s="1007"/>
      <c r="L287" s="715"/>
      <c r="M287" s="715"/>
      <c r="N287" s="715"/>
      <c r="O287" s="715"/>
      <c r="P287" s="715"/>
      <c r="Q287" s="715"/>
      <c r="R287" s="715"/>
      <c r="S287" s="716"/>
      <c r="T287" s="717"/>
      <c r="U287" s="720">
        <f t="shared" si="89"/>
        <v>0</v>
      </c>
      <c r="V287" s="721">
        <f t="shared" si="90"/>
        <v>0</v>
      </c>
      <c r="W287" s="722">
        <f t="shared" si="91"/>
        <v>0</v>
      </c>
      <c r="X287" s="442"/>
      <c r="Y287" s="442"/>
      <c r="Z287" s="442"/>
      <c r="AA287" s="442"/>
      <c r="AB287" s="442"/>
      <c r="AC287" s="442"/>
      <c r="AD287" s="442"/>
      <c r="AE287" s="442"/>
      <c r="AF287" s="442"/>
      <c r="AG287" s="442"/>
      <c r="AH287" s="442"/>
      <c r="AI287" s="442"/>
      <c r="AJ287" s="442"/>
      <c r="AK287" s="442"/>
      <c r="AL287" s="442"/>
      <c r="AM287" s="442"/>
      <c r="AN287" s="442"/>
      <c r="AO287" s="442"/>
      <c r="AP287" s="442"/>
      <c r="AQ287" s="442"/>
      <c r="AR287" s="442"/>
      <c r="AS287" s="442"/>
      <c r="AT287" s="442"/>
      <c r="AU287" s="442"/>
      <c r="AV287" s="442"/>
      <c r="AW287" s="442"/>
      <c r="AX287" s="442"/>
      <c r="AY287" s="442"/>
      <c r="AZ287" s="442"/>
    </row>
    <row r="288" spans="2:52" s="19" customFormat="1" ht="9.9499999999999993" hidden="1" customHeight="1" outlineLevel="1">
      <c r="B288" s="435"/>
      <c r="C288" s="437"/>
      <c r="D288" s="437"/>
      <c r="E288" s="437"/>
      <c r="F288" s="437"/>
      <c r="G288" s="666"/>
      <c r="H288" s="666"/>
      <c r="I288" s="666"/>
      <c r="J288" s="666"/>
      <c r="K288" s="666"/>
      <c r="L288" s="438"/>
      <c r="M288" s="438"/>
      <c r="N288" s="438"/>
      <c r="O288" s="438"/>
      <c r="P288" s="438"/>
      <c r="Q288" s="438"/>
      <c r="R288" s="438"/>
      <c r="S288" s="438"/>
      <c r="T288" s="439"/>
      <c r="U288" s="439"/>
      <c r="V288" s="439"/>
      <c r="W288" s="667"/>
      <c r="X288" s="668"/>
      <c r="Y288" s="668"/>
      <c r="Z288" s="668"/>
      <c r="AA288" s="668"/>
      <c r="AB288" s="668"/>
      <c r="AC288" s="668"/>
      <c r="AD288" s="668"/>
      <c r="AE288" s="668"/>
      <c r="AF288" s="668"/>
      <c r="AG288" s="668"/>
      <c r="AH288" s="668"/>
      <c r="AI288" s="668"/>
      <c r="AJ288" s="668"/>
      <c r="AK288" s="668"/>
      <c r="AL288" s="668"/>
      <c r="AM288" s="668"/>
      <c r="AN288" s="668"/>
      <c r="AO288" s="668"/>
      <c r="AP288" s="668"/>
      <c r="AQ288" s="668"/>
      <c r="AR288" s="668"/>
      <c r="AS288" s="668"/>
      <c r="AT288" s="668"/>
      <c r="AU288" s="668"/>
      <c r="AV288" s="668"/>
      <c r="AW288" s="668"/>
      <c r="AX288" s="668"/>
      <c r="AY288" s="668"/>
      <c r="AZ288" s="668"/>
    </row>
    <row r="289" spans="2:52" ht="20.100000000000001" customHeight="1" collapsed="1">
      <c r="B289" s="32">
        <f>B277+1</f>
        <v>24</v>
      </c>
      <c r="C289" s="1013"/>
      <c r="D289" s="1014"/>
      <c r="E289" s="1014"/>
      <c r="F289" s="1015"/>
      <c r="G289" s="1016"/>
      <c r="H289" s="1017"/>
      <c r="I289" s="1017"/>
      <c r="J289" s="1017"/>
      <c r="K289" s="1018"/>
      <c r="L289" s="701">
        <f t="shared" ref="L289:R289" si="92">SUM(L290:L299)</f>
        <v>0</v>
      </c>
      <c r="M289" s="702">
        <f t="shared" si="92"/>
        <v>0</v>
      </c>
      <c r="N289" s="703">
        <f t="shared" si="92"/>
        <v>0</v>
      </c>
      <c r="O289" s="703">
        <f t="shared" si="92"/>
        <v>0</v>
      </c>
      <c r="P289" s="702">
        <f t="shared" si="92"/>
        <v>0</v>
      </c>
      <c r="Q289" s="704">
        <f t="shared" si="92"/>
        <v>0</v>
      </c>
      <c r="R289" s="701">
        <f t="shared" si="92"/>
        <v>0</v>
      </c>
      <c r="S289" s="705">
        <v>1</v>
      </c>
      <c r="T289" s="706">
        <f>(S290*T290)+(S291*T291)+(S292*T292)+(S293*T293)+(S294*T294)+(S295*T295)+(S296*T296)+(S297*T297)+(S298*T298)+(S299*T299)</f>
        <v>0</v>
      </c>
      <c r="U289" s="665">
        <f t="shared" ref="U289:U299" si="93">S289*T289*(1+MGKZ)*(1+Gewinn)*(1+Sicherheit)</f>
        <v>0</v>
      </c>
      <c r="V289" s="643">
        <f t="shared" ref="V289:V299" si="94">R289*Fertigung</f>
        <v>0</v>
      </c>
      <c r="W289" s="50">
        <f t="shared" ref="W289:W299" si="95">L289*$E$6+M289*$M$6+N289*$M$7+O289*$M$8+P289*$E$7+Q289*$M$9+U289+V289</f>
        <v>0</v>
      </c>
      <c r="X289" s="442"/>
      <c r="Y289" s="442"/>
      <c r="Z289" s="442"/>
      <c r="AA289" s="442"/>
      <c r="AB289" s="442"/>
      <c r="AC289" s="442"/>
      <c r="AD289" s="442"/>
      <c r="AE289" s="442"/>
      <c r="AF289" s="442"/>
      <c r="AG289" s="442"/>
      <c r="AH289" s="442"/>
      <c r="AI289" s="442"/>
      <c r="AJ289" s="442"/>
      <c r="AK289" s="442"/>
      <c r="AL289" s="442"/>
      <c r="AM289" s="442"/>
      <c r="AN289" s="442"/>
      <c r="AO289" s="442"/>
      <c r="AP289" s="442"/>
      <c r="AQ289" s="442"/>
      <c r="AR289" s="442"/>
      <c r="AS289" s="442"/>
      <c r="AT289" s="442"/>
      <c r="AU289" s="442"/>
      <c r="AV289" s="442"/>
      <c r="AW289" s="442"/>
      <c r="AX289" s="442"/>
      <c r="AY289" s="442"/>
      <c r="AZ289" s="442"/>
    </row>
    <row r="290" spans="2:52" ht="20.100000000000001" hidden="1" customHeight="1" outlineLevel="1">
      <c r="B290" s="433"/>
      <c r="C290" s="1002"/>
      <c r="D290" s="1003"/>
      <c r="E290" s="1003"/>
      <c r="F290" s="1004"/>
      <c r="G290" s="1005"/>
      <c r="H290" s="1006"/>
      <c r="I290" s="1006"/>
      <c r="J290" s="1006"/>
      <c r="K290" s="1007"/>
      <c r="L290" s="715"/>
      <c r="M290" s="715"/>
      <c r="N290" s="715"/>
      <c r="O290" s="715"/>
      <c r="P290" s="715"/>
      <c r="Q290" s="715"/>
      <c r="R290" s="715"/>
      <c r="S290" s="716"/>
      <c r="T290" s="717"/>
      <c r="U290" s="720">
        <f t="shared" si="93"/>
        <v>0</v>
      </c>
      <c r="V290" s="721">
        <f t="shared" si="94"/>
        <v>0</v>
      </c>
      <c r="W290" s="722">
        <f t="shared" si="95"/>
        <v>0</v>
      </c>
      <c r="X290" s="442"/>
      <c r="Y290" s="442"/>
      <c r="Z290" s="442"/>
      <c r="AA290" s="442"/>
      <c r="AB290" s="442"/>
      <c r="AC290" s="442"/>
      <c r="AD290" s="442"/>
      <c r="AE290" s="442"/>
      <c r="AF290" s="442"/>
      <c r="AG290" s="442"/>
      <c r="AH290" s="442"/>
      <c r="AI290" s="442"/>
      <c r="AJ290" s="442"/>
      <c r="AK290" s="442"/>
      <c r="AL290" s="442"/>
      <c r="AM290" s="442"/>
      <c r="AN290" s="442"/>
      <c r="AO290" s="442"/>
      <c r="AP290" s="442"/>
      <c r="AQ290" s="442"/>
      <c r="AR290" s="442"/>
      <c r="AS290" s="442"/>
      <c r="AT290" s="442"/>
      <c r="AU290" s="442"/>
      <c r="AV290" s="442"/>
      <c r="AW290" s="442"/>
      <c r="AX290" s="442"/>
      <c r="AY290" s="442"/>
      <c r="AZ290" s="442"/>
    </row>
    <row r="291" spans="2:52" ht="20.100000000000001" hidden="1" customHeight="1" outlineLevel="1">
      <c r="B291" s="434"/>
      <c r="C291" s="1002"/>
      <c r="D291" s="1003"/>
      <c r="E291" s="1003"/>
      <c r="F291" s="1004"/>
      <c r="G291" s="1005"/>
      <c r="H291" s="1006"/>
      <c r="I291" s="1006"/>
      <c r="J291" s="1006"/>
      <c r="K291" s="1007"/>
      <c r="L291" s="715"/>
      <c r="M291" s="715"/>
      <c r="N291" s="715"/>
      <c r="O291" s="715"/>
      <c r="P291" s="715"/>
      <c r="Q291" s="715"/>
      <c r="R291" s="715"/>
      <c r="S291" s="716"/>
      <c r="T291" s="717"/>
      <c r="U291" s="720">
        <f t="shared" si="93"/>
        <v>0</v>
      </c>
      <c r="V291" s="721">
        <f t="shared" si="94"/>
        <v>0</v>
      </c>
      <c r="W291" s="722">
        <f t="shared" si="95"/>
        <v>0</v>
      </c>
      <c r="X291" s="442"/>
      <c r="Y291" s="442"/>
      <c r="Z291" s="442"/>
      <c r="AA291" s="442"/>
      <c r="AB291" s="442"/>
      <c r="AC291" s="442"/>
      <c r="AD291" s="442"/>
      <c r="AE291" s="442"/>
      <c r="AF291" s="442"/>
      <c r="AG291" s="442"/>
      <c r="AH291" s="442"/>
      <c r="AI291" s="442"/>
      <c r="AJ291" s="442"/>
      <c r="AK291" s="442"/>
      <c r="AL291" s="442"/>
      <c r="AM291" s="442"/>
      <c r="AN291" s="442"/>
      <c r="AO291" s="442"/>
      <c r="AP291" s="442"/>
      <c r="AQ291" s="442"/>
      <c r="AR291" s="442"/>
      <c r="AS291" s="442"/>
      <c r="AT291" s="442"/>
      <c r="AU291" s="442"/>
      <c r="AV291" s="442"/>
      <c r="AW291" s="442"/>
      <c r="AX291" s="442"/>
      <c r="AY291" s="442"/>
      <c r="AZ291" s="442"/>
    </row>
    <row r="292" spans="2:52" ht="20.100000000000001" hidden="1" customHeight="1" outlineLevel="1">
      <c r="B292" s="434"/>
      <c r="C292" s="1002"/>
      <c r="D292" s="1003"/>
      <c r="E292" s="1003"/>
      <c r="F292" s="1004"/>
      <c r="G292" s="1005"/>
      <c r="H292" s="1006"/>
      <c r="I292" s="1006"/>
      <c r="J292" s="1006"/>
      <c r="K292" s="1007"/>
      <c r="L292" s="715"/>
      <c r="M292" s="715"/>
      <c r="N292" s="715"/>
      <c r="O292" s="715"/>
      <c r="P292" s="715"/>
      <c r="Q292" s="715"/>
      <c r="R292" s="715"/>
      <c r="S292" s="716"/>
      <c r="T292" s="717"/>
      <c r="U292" s="720">
        <f t="shared" si="93"/>
        <v>0</v>
      </c>
      <c r="V292" s="721">
        <f t="shared" si="94"/>
        <v>0</v>
      </c>
      <c r="W292" s="722">
        <f t="shared" si="95"/>
        <v>0</v>
      </c>
      <c r="X292" s="442"/>
      <c r="Y292" s="442"/>
      <c r="Z292" s="442"/>
      <c r="AA292" s="442"/>
      <c r="AB292" s="442"/>
      <c r="AC292" s="442"/>
      <c r="AD292" s="442"/>
      <c r="AE292" s="442"/>
      <c r="AF292" s="442"/>
      <c r="AG292" s="442"/>
      <c r="AH292" s="442"/>
      <c r="AI292" s="442"/>
      <c r="AJ292" s="442"/>
      <c r="AK292" s="442"/>
      <c r="AL292" s="442"/>
      <c r="AM292" s="442"/>
      <c r="AN292" s="442"/>
      <c r="AO292" s="442"/>
      <c r="AP292" s="442"/>
      <c r="AQ292" s="442"/>
      <c r="AR292" s="442"/>
      <c r="AS292" s="442"/>
      <c r="AT292" s="442"/>
      <c r="AU292" s="442"/>
      <c r="AV292" s="442"/>
      <c r="AW292" s="442"/>
      <c r="AX292" s="442"/>
      <c r="AY292" s="442"/>
      <c r="AZ292" s="442"/>
    </row>
    <row r="293" spans="2:52" ht="20.100000000000001" hidden="1" customHeight="1" outlineLevel="1">
      <c r="B293" s="434"/>
      <c r="C293" s="1002"/>
      <c r="D293" s="1003"/>
      <c r="E293" s="1003"/>
      <c r="F293" s="1004"/>
      <c r="G293" s="1005"/>
      <c r="H293" s="1006"/>
      <c r="I293" s="1006"/>
      <c r="J293" s="1006"/>
      <c r="K293" s="1007"/>
      <c r="L293" s="715"/>
      <c r="M293" s="715"/>
      <c r="N293" s="715"/>
      <c r="O293" s="715"/>
      <c r="P293" s="715"/>
      <c r="Q293" s="715"/>
      <c r="R293" s="715"/>
      <c r="S293" s="716"/>
      <c r="T293" s="717"/>
      <c r="U293" s="720">
        <f t="shared" si="93"/>
        <v>0</v>
      </c>
      <c r="V293" s="721">
        <f t="shared" si="94"/>
        <v>0</v>
      </c>
      <c r="W293" s="722">
        <f t="shared" si="95"/>
        <v>0</v>
      </c>
      <c r="X293" s="442"/>
      <c r="Y293" s="442"/>
      <c r="Z293" s="442"/>
      <c r="AA293" s="442"/>
      <c r="AB293" s="442"/>
      <c r="AC293" s="442"/>
      <c r="AD293" s="442"/>
      <c r="AE293" s="442"/>
      <c r="AF293" s="442"/>
      <c r="AG293" s="442"/>
      <c r="AH293" s="442"/>
      <c r="AI293" s="442"/>
      <c r="AJ293" s="442"/>
      <c r="AK293" s="442"/>
      <c r="AL293" s="442"/>
      <c r="AM293" s="442"/>
      <c r="AN293" s="442"/>
      <c r="AO293" s="442"/>
      <c r="AP293" s="442"/>
      <c r="AQ293" s="442"/>
      <c r="AR293" s="442"/>
      <c r="AS293" s="442"/>
      <c r="AT293" s="442"/>
      <c r="AU293" s="442"/>
      <c r="AV293" s="442"/>
      <c r="AW293" s="442"/>
      <c r="AX293" s="442"/>
      <c r="AY293" s="442"/>
      <c r="AZ293" s="442"/>
    </row>
    <row r="294" spans="2:52" ht="20.100000000000001" hidden="1" customHeight="1" outlineLevel="1">
      <c r="B294" s="434"/>
      <c r="C294" s="1002"/>
      <c r="D294" s="1003"/>
      <c r="E294" s="1003"/>
      <c r="F294" s="1004"/>
      <c r="G294" s="1005"/>
      <c r="H294" s="1006"/>
      <c r="I294" s="1006"/>
      <c r="J294" s="1006"/>
      <c r="K294" s="1007"/>
      <c r="L294" s="715"/>
      <c r="M294" s="715"/>
      <c r="N294" s="715"/>
      <c r="O294" s="715"/>
      <c r="P294" s="715"/>
      <c r="Q294" s="715"/>
      <c r="R294" s="715"/>
      <c r="S294" s="716"/>
      <c r="T294" s="717"/>
      <c r="U294" s="720">
        <f t="shared" si="93"/>
        <v>0</v>
      </c>
      <c r="V294" s="721">
        <f t="shared" si="94"/>
        <v>0</v>
      </c>
      <c r="W294" s="722">
        <f t="shared" si="95"/>
        <v>0</v>
      </c>
      <c r="X294" s="442"/>
      <c r="Y294" s="442"/>
      <c r="Z294" s="442"/>
      <c r="AA294" s="442"/>
      <c r="AB294" s="442"/>
      <c r="AC294" s="442"/>
      <c r="AD294" s="442"/>
      <c r="AE294" s="442"/>
      <c r="AF294" s="442"/>
      <c r="AG294" s="442"/>
      <c r="AH294" s="442"/>
      <c r="AI294" s="442"/>
      <c r="AJ294" s="442"/>
      <c r="AK294" s="442"/>
      <c r="AL294" s="442"/>
      <c r="AM294" s="442"/>
      <c r="AN294" s="442"/>
      <c r="AO294" s="442"/>
      <c r="AP294" s="442"/>
      <c r="AQ294" s="442"/>
      <c r="AR294" s="442"/>
      <c r="AS294" s="442"/>
      <c r="AT294" s="442"/>
      <c r="AU294" s="442"/>
      <c r="AV294" s="442"/>
      <c r="AW294" s="442"/>
      <c r="AX294" s="442"/>
      <c r="AY294" s="442"/>
      <c r="AZ294" s="442"/>
    </row>
    <row r="295" spans="2:52" ht="20.100000000000001" hidden="1" customHeight="1" outlineLevel="1">
      <c r="B295" s="434"/>
      <c r="C295" s="1002"/>
      <c r="D295" s="1003"/>
      <c r="E295" s="1003"/>
      <c r="F295" s="1004"/>
      <c r="G295" s="1005"/>
      <c r="H295" s="1006"/>
      <c r="I295" s="1006"/>
      <c r="J295" s="1006"/>
      <c r="K295" s="1007"/>
      <c r="L295" s="715"/>
      <c r="M295" s="715"/>
      <c r="N295" s="715"/>
      <c r="O295" s="715"/>
      <c r="P295" s="715"/>
      <c r="Q295" s="715"/>
      <c r="R295" s="715"/>
      <c r="S295" s="716"/>
      <c r="T295" s="717"/>
      <c r="U295" s="720">
        <f t="shared" si="93"/>
        <v>0</v>
      </c>
      <c r="V295" s="721">
        <f t="shared" si="94"/>
        <v>0</v>
      </c>
      <c r="W295" s="722">
        <f t="shared" si="95"/>
        <v>0</v>
      </c>
      <c r="X295" s="442"/>
      <c r="Y295" s="442"/>
      <c r="Z295" s="442"/>
      <c r="AA295" s="442"/>
      <c r="AB295" s="442"/>
      <c r="AC295" s="442"/>
      <c r="AD295" s="442"/>
      <c r="AE295" s="442"/>
      <c r="AF295" s="442"/>
      <c r="AG295" s="442"/>
      <c r="AH295" s="442"/>
      <c r="AI295" s="442"/>
      <c r="AJ295" s="442"/>
      <c r="AK295" s="442"/>
      <c r="AL295" s="442"/>
      <c r="AM295" s="442"/>
      <c r="AN295" s="442"/>
      <c r="AO295" s="442"/>
      <c r="AP295" s="442"/>
      <c r="AQ295" s="442"/>
      <c r="AR295" s="442"/>
      <c r="AS295" s="442"/>
      <c r="AT295" s="442"/>
      <c r="AU295" s="442"/>
      <c r="AV295" s="442"/>
      <c r="AW295" s="442"/>
      <c r="AX295" s="442"/>
      <c r="AY295" s="442"/>
      <c r="AZ295" s="442"/>
    </row>
    <row r="296" spans="2:52" ht="20.100000000000001" hidden="1" customHeight="1" outlineLevel="1">
      <c r="B296" s="434"/>
      <c r="C296" s="1002"/>
      <c r="D296" s="1003"/>
      <c r="E296" s="1003"/>
      <c r="F296" s="1004"/>
      <c r="G296" s="1005"/>
      <c r="H296" s="1006"/>
      <c r="I296" s="1006"/>
      <c r="J296" s="1006"/>
      <c r="K296" s="1007"/>
      <c r="L296" s="715"/>
      <c r="M296" s="715"/>
      <c r="N296" s="715"/>
      <c r="O296" s="715"/>
      <c r="P296" s="715"/>
      <c r="Q296" s="715"/>
      <c r="R296" s="715"/>
      <c r="S296" s="716"/>
      <c r="T296" s="717"/>
      <c r="U296" s="720">
        <f t="shared" si="93"/>
        <v>0</v>
      </c>
      <c r="V296" s="721">
        <f t="shared" si="94"/>
        <v>0</v>
      </c>
      <c r="W296" s="722">
        <f t="shared" si="95"/>
        <v>0</v>
      </c>
      <c r="X296" s="442"/>
      <c r="Y296" s="442"/>
      <c r="Z296" s="442"/>
      <c r="AA296" s="442"/>
      <c r="AB296" s="442"/>
      <c r="AC296" s="442"/>
      <c r="AD296" s="442"/>
      <c r="AE296" s="442"/>
      <c r="AF296" s="442"/>
      <c r="AG296" s="442"/>
      <c r="AH296" s="442"/>
      <c r="AI296" s="442"/>
      <c r="AJ296" s="442"/>
      <c r="AK296" s="442"/>
      <c r="AL296" s="442"/>
      <c r="AM296" s="442"/>
      <c r="AN296" s="442"/>
      <c r="AO296" s="442"/>
      <c r="AP296" s="442"/>
      <c r="AQ296" s="442"/>
      <c r="AR296" s="442"/>
      <c r="AS296" s="442"/>
      <c r="AT296" s="442"/>
      <c r="AU296" s="442"/>
      <c r="AV296" s="442"/>
      <c r="AW296" s="442"/>
      <c r="AX296" s="442"/>
      <c r="AY296" s="442"/>
      <c r="AZ296" s="442"/>
    </row>
    <row r="297" spans="2:52" ht="20.100000000000001" hidden="1" customHeight="1" outlineLevel="1">
      <c r="B297" s="434"/>
      <c r="C297" s="1002"/>
      <c r="D297" s="1003"/>
      <c r="E297" s="1003"/>
      <c r="F297" s="1004"/>
      <c r="G297" s="1005"/>
      <c r="H297" s="1006"/>
      <c r="I297" s="1006"/>
      <c r="J297" s="1006"/>
      <c r="K297" s="1007"/>
      <c r="L297" s="715"/>
      <c r="M297" s="715"/>
      <c r="N297" s="715"/>
      <c r="O297" s="715"/>
      <c r="P297" s="715"/>
      <c r="Q297" s="715"/>
      <c r="R297" s="715"/>
      <c r="S297" s="716"/>
      <c r="T297" s="717"/>
      <c r="U297" s="720">
        <f t="shared" si="93"/>
        <v>0</v>
      </c>
      <c r="V297" s="721">
        <f t="shared" si="94"/>
        <v>0</v>
      </c>
      <c r="W297" s="722">
        <f t="shared" si="95"/>
        <v>0</v>
      </c>
      <c r="X297" s="442"/>
      <c r="Y297" s="442"/>
      <c r="Z297" s="442"/>
      <c r="AA297" s="442"/>
      <c r="AB297" s="442"/>
      <c r="AC297" s="442"/>
      <c r="AD297" s="442"/>
      <c r="AE297" s="442"/>
      <c r="AF297" s="442"/>
      <c r="AG297" s="442"/>
      <c r="AH297" s="442"/>
      <c r="AI297" s="442"/>
      <c r="AJ297" s="442"/>
      <c r="AK297" s="442"/>
      <c r="AL297" s="442"/>
      <c r="AM297" s="442"/>
      <c r="AN297" s="442"/>
      <c r="AO297" s="442"/>
      <c r="AP297" s="442"/>
      <c r="AQ297" s="442"/>
      <c r="AR297" s="442"/>
      <c r="AS297" s="442"/>
      <c r="AT297" s="442"/>
      <c r="AU297" s="442"/>
      <c r="AV297" s="442"/>
      <c r="AW297" s="442"/>
      <c r="AX297" s="442"/>
      <c r="AY297" s="442"/>
      <c r="AZ297" s="442"/>
    </row>
    <row r="298" spans="2:52" ht="20.100000000000001" hidden="1" customHeight="1" outlineLevel="1">
      <c r="B298" s="434"/>
      <c r="C298" s="1002"/>
      <c r="D298" s="1003"/>
      <c r="E298" s="1003"/>
      <c r="F298" s="1004"/>
      <c r="G298" s="1005"/>
      <c r="H298" s="1006"/>
      <c r="I298" s="1006"/>
      <c r="J298" s="1006"/>
      <c r="K298" s="1007"/>
      <c r="L298" s="715"/>
      <c r="M298" s="715"/>
      <c r="N298" s="715"/>
      <c r="O298" s="715"/>
      <c r="P298" s="715"/>
      <c r="Q298" s="715"/>
      <c r="R298" s="715"/>
      <c r="S298" s="716"/>
      <c r="T298" s="717"/>
      <c r="U298" s="720">
        <f t="shared" si="93"/>
        <v>0</v>
      </c>
      <c r="V298" s="721">
        <f t="shared" si="94"/>
        <v>0</v>
      </c>
      <c r="W298" s="722">
        <f t="shared" si="95"/>
        <v>0</v>
      </c>
      <c r="X298" s="442"/>
      <c r="Y298" s="442"/>
      <c r="Z298" s="442"/>
      <c r="AA298" s="442"/>
      <c r="AB298" s="442"/>
      <c r="AC298" s="442"/>
      <c r="AD298" s="442"/>
      <c r="AE298" s="442"/>
      <c r="AF298" s="442"/>
      <c r="AG298" s="442"/>
      <c r="AH298" s="442"/>
      <c r="AI298" s="442"/>
      <c r="AJ298" s="442"/>
      <c r="AK298" s="442"/>
      <c r="AL298" s="442"/>
      <c r="AM298" s="442"/>
      <c r="AN298" s="442"/>
      <c r="AO298" s="442"/>
      <c r="AP298" s="442"/>
      <c r="AQ298" s="442"/>
      <c r="AR298" s="442"/>
      <c r="AS298" s="442"/>
      <c r="AT298" s="442"/>
      <c r="AU298" s="442"/>
      <c r="AV298" s="442"/>
      <c r="AW298" s="442"/>
      <c r="AX298" s="442"/>
      <c r="AY298" s="442"/>
      <c r="AZ298" s="442"/>
    </row>
    <row r="299" spans="2:52" ht="20.100000000000001" hidden="1" customHeight="1" outlineLevel="1">
      <c r="B299" s="434"/>
      <c r="C299" s="1002"/>
      <c r="D299" s="1003"/>
      <c r="E299" s="1003"/>
      <c r="F299" s="1004"/>
      <c r="G299" s="1005"/>
      <c r="H299" s="1006"/>
      <c r="I299" s="1006"/>
      <c r="J299" s="1006"/>
      <c r="K299" s="1007"/>
      <c r="L299" s="715"/>
      <c r="M299" s="715"/>
      <c r="N299" s="715"/>
      <c r="O299" s="715"/>
      <c r="P299" s="715"/>
      <c r="Q299" s="715"/>
      <c r="R299" s="715"/>
      <c r="S299" s="716"/>
      <c r="T299" s="717"/>
      <c r="U299" s="720">
        <f t="shared" si="93"/>
        <v>0</v>
      </c>
      <c r="V299" s="721">
        <f t="shared" si="94"/>
        <v>0</v>
      </c>
      <c r="W299" s="722">
        <f t="shared" si="95"/>
        <v>0</v>
      </c>
      <c r="X299" s="442"/>
      <c r="Y299" s="442"/>
      <c r="Z299" s="442"/>
      <c r="AA299" s="442"/>
      <c r="AB299" s="442"/>
      <c r="AC299" s="442"/>
      <c r="AD299" s="442"/>
      <c r="AE299" s="442"/>
      <c r="AF299" s="442"/>
      <c r="AG299" s="442"/>
      <c r="AH299" s="442"/>
      <c r="AI299" s="442"/>
      <c r="AJ299" s="442"/>
      <c r="AK299" s="442"/>
      <c r="AL299" s="442"/>
      <c r="AM299" s="442"/>
      <c r="AN299" s="442"/>
      <c r="AO299" s="442"/>
      <c r="AP299" s="442"/>
      <c r="AQ299" s="442"/>
      <c r="AR299" s="442"/>
      <c r="AS299" s="442"/>
      <c r="AT299" s="442"/>
      <c r="AU299" s="442"/>
      <c r="AV299" s="442"/>
      <c r="AW299" s="442"/>
      <c r="AX299" s="442"/>
      <c r="AY299" s="442"/>
      <c r="AZ299" s="442"/>
    </row>
    <row r="300" spans="2:52" s="19" customFormat="1" ht="9.9499999999999993" hidden="1" customHeight="1" outlineLevel="1">
      <c r="B300" s="435"/>
      <c r="C300" s="437"/>
      <c r="D300" s="437"/>
      <c r="E300" s="437"/>
      <c r="F300" s="437"/>
      <c r="G300" s="666"/>
      <c r="H300" s="666"/>
      <c r="I300" s="666"/>
      <c r="J300" s="666"/>
      <c r="K300" s="666"/>
      <c r="L300" s="438"/>
      <c r="M300" s="438"/>
      <c r="N300" s="438"/>
      <c r="O300" s="438"/>
      <c r="P300" s="438"/>
      <c r="Q300" s="438"/>
      <c r="R300" s="438"/>
      <c r="S300" s="438"/>
      <c r="T300" s="439"/>
      <c r="U300" s="432"/>
      <c r="V300" s="432"/>
      <c r="W300" s="667"/>
      <c r="X300" s="668"/>
      <c r="Y300" s="668"/>
      <c r="Z300" s="668"/>
      <c r="AA300" s="668"/>
      <c r="AB300" s="668"/>
      <c r="AC300" s="668"/>
      <c r="AD300" s="668"/>
      <c r="AE300" s="668"/>
      <c r="AF300" s="668"/>
      <c r="AG300" s="668"/>
      <c r="AH300" s="668"/>
      <c r="AI300" s="668"/>
      <c r="AJ300" s="668"/>
      <c r="AK300" s="668"/>
      <c r="AL300" s="668"/>
      <c r="AM300" s="668"/>
      <c r="AN300" s="668"/>
      <c r="AO300" s="668"/>
      <c r="AP300" s="668"/>
      <c r="AQ300" s="668"/>
      <c r="AR300" s="668"/>
      <c r="AS300" s="668"/>
      <c r="AT300" s="668"/>
      <c r="AU300" s="668"/>
      <c r="AV300" s="668"/>
      <c r="AW300" s="668"/>
      <c r="AX300" s="668"/>
      <c r="AY300" s="668"/>
      <c r="AZ300" s="668"/>
    </row>
    <row r="301" spans="2:52" ht="20.100000000000001" customHeight="1" collapsed="1">
      <c r="B301" s="32">
        <f>B289+1</f>
        <v>25</v>
      </c>
      <c r="C301" s="1013"/>
      <c r="D301" s="1014"/>
      <c r="E301" s="1014"/>
      <c r="F301" s="1015"/>
      <c r="G301" s="1016"/>
      <c r="H301" s="1017"/>
      <c r="I301" s="1017"/>
      <c r="J301" s="1017"/>
      <c r="K301" s="1018"/>
      <c r="L301" s="701">
        <f t="shared" ref="L301:R301" si="96">SUM(L302:L311)</f>
        <v>0</v>
      </c>
      <c r="M301" s="702">
        <f t="shared" si="96"/>
        <v>0</v>
      </c>
      <c r="N301" s="703">
        <f t="shared" si="96"/>
        <v>0</v>
      </c>
      <c r="O301" s="703">
        <f t="shared" si="96"/>
        <v>0</v>
      </c>
      <c r="P301" s="702">
        <f t="shared" si="96"/>
        <v>0</v>
      </c>
      <c r="Q301" s="704">
        <f t="shared" si="96"/>
        <v>0</v>
      </c>
      <c r="R301" s="701">
        <f t="shared" si="96"/>
        <v>0</v>
      </c>
      <c r="S301" s="705">
        <v>1</v>
      </c>
      <c r="T301" s="706">
        <f>(S302*T302)+(S303*T303)+(S304*T304)+(S305*T305)+(S306*T306)+(S307*T307)+(S308*T308)+(S309*T309)+(S310*T310)+(S311*T311)</f>
        <v>0</v>
      </c>
      <c r="U301" s="665">
        <f t="shared" ref="U301:U311" si="97">S301*T301*(1+MGKZ)*(1+Gewinn)*(1+Sicherheit)</f>
        <v>0</v>
      </c>
      <c r="V301" s="643">
        <f t="shared" ref="V301:V311" si="98">R301*Fertigung</f>
        <v>0</v>
      </c>
      <c r="W301" s="50">
        <f t="shared" ref="W301:W311" si="99">L301*$E$6+M301*$M$6+N301*$M$7+O301*$M$8+P301*$E$7+Q301*$M$9+U301+V301</f>
        <v>0</v>
      </c>
      <c r="X301" s="442"/>
      <c r="Y301" s="442"/>
      <c r="Z301" s="442"/>
      <c r="AA301" s="442"/>
      <c r="AB301" s="442"/>
      <c r="AC301" s="442"/>
      <c r="AD301" s="442"/>
      <c r="AE301" s="442"/>
      <c r="AF301" s="442"/>
      <c r="AG301" s="442"/>
      <c r="AH301" s="442"/>
      <c r="AI301" s="442"/>
      <c r="AJ301" s="442"/>
      <c r="AK301" s="442"/>
      <c r="AL301" s="442"/>
      <c r="AM301" s="442"/>
      <c r="AN301" s="442"/>
      <c r="AO301" s="442"/>
      <c r="AP301" s="442"/>
      <c r="AQ301" s="442"/>
      <c r="AR301" s="442"/>
      <c r="AS301" s="442"/>
      <c r="AT301" s="442"/>
      <c r="AU301" s="442"/>
      <c r="AV301" s="442"/>
      <c r="AW301" s="442"/>
      <c r="AX301" s="442"/>
      <c r="AY301" s="442"/>
      <c r="AZ301" s="442"/>
    </row>
    <row r="302" spans="2:52" ht="20.100000000000001" hidden="1" customHeight="1" outlineLevel="1">
      <c r="B302" s="433"/>
      <c r="C302" s="1002"/>
      <c r="D302" s="1003"/>
      <c r="E302" s="1003"/>
      <c r="F302" s="1004"/>
      <c r="G302" s="1005"/>
      <c r="H302" s="1006"/>
      <c r="I302" s="1006"/>
      <c r="J302" s="1006"/>
      <c r="K302" s="1007"/>
      <c r="L302" s="715"/>
      <c r="M302" s="715"/>
      <c r="N302" s="715"/>
      <c r="O302" s="715"/>
      <c r="P302" s="715"/>
      <c r="Q302" s="715"/>
      <c r="R302" s="715"/>
      <c r="S302" s="716"/>
      <c r="T302" s="717"/>
      <c r="U302" s="720">
        <f t="shared" si="97"/>
        <v>0</v>
      </c>
      <c r="V302" s="721">
        <f t="shared" si="98"/>
        <v>0</v>
      </c>
      <c r="W302" s="722">
        <f t="shared" si="99"/>
        <v>0</v>
      </c>
      <c r="X302" s="442"/>
      <c r="Y302" s="442"/>
      <c r="Z302" s="442"/>
      <c r="AA302" s="442"/>
      <c r="AB302" s="442"/>
      <c r="AC302" s="442"/>
      <c r="AD302" s="442"/>
      <c r="AE302" s="442"/>
      <c r="AF302" s="442"/>
      <c r="AG302" s="442"/>
      <c r="AH302" s="442"/>
      <c r="AI302" s="442"/>
      <c r="AJ302" s="442"/>
      <c r="AK302" s="442"/>
      <c r="AL302" s="442"/>
      <c r="AM302" s="442"/>
      <c r="AN302" s="442"/>
      <c r="AO302" s="442"/>
      <c r="AP302" s="442"/>
      <c r="AQ302" s="442"/>
      <c r="AR302" s="442"/>
      <c r="AS302" s="442"/>
      <c r="AT302" s="442"/>
      <c r="AU302" s="442"/>
      <c r="AV302" s="442"/>
      <c r="AW302" s="442"/>
      <c r="AX302" s="442"/>
      <c r="AY302" s="442"/>
      <c r="AZ302" s="442"/>
    </row>
    <row r="303" spans="2:52" ht="20.100000000000001" hidden="1" customHeight="1" outlineLevel="1">
      <c r="B303" s="434"/>
      <c r="C303" s="1002"/>
      <c r="D303" s="1003"/>
      <c r="E303" s="1003"/>
      <c r="F303" s="1004"/>
      <c r="G303" s="1005"/>
      <c r="H303" s="1006"/>
      <c r="I303" s="1006"/>
      <c r="J303" s="1006"/>
      <c r="K303" s="1007"/>
      <c r="L303" s="715"/>
      <c r="M303" s="715"/>
      <c r="N303" s="715"/>
      <c r="O303" s="715"/>
      <c r="P303" s="715"/>
      <c r="Q303" s="715"/>
      <c r="R303" s="715"/>
      <c r="S303" s="716"/>
      <c r="T303" s="717"/>
      <c r="U303" s="720">
        <f t="shared" si="97"/>
        <v>0</v>
      </c>
      <c r="V303" s="721">
        <f t="shared" si="98"/>
        <v>0</v>
      </c>
      <c r="W303" s="722">
        <f t="shared" si="99"/>
        <v>0</v>
      </c>
      <c r="X303" s="442"/>
      <c r="Y303" s="442"/>
      <c r="Z303" s="442"/>
      <c r="AA303" s="442"/>
      <c r="AB303" s="442"/>
      <c r="AC303" s="442"/>
      <c r="AD303" s="442"/>
      <c r="AE303" s="442"/>
      <c r="AF303" s="442"/>
      <c r="AG303" s="442"/>
      <c r="AH303" s="442"/>
      <c r="AI303" s="442"/>
      <c r="AJ303" s="442"/>
      <c r="AK303" s="442"/>
      <c r="AL303" s="442"/>
      <c r="AM303" s="442"/>
      <c r="AN303" s="442"/>
      <c r="AO303" s="442"/>
      <c r="AP303" s="442"/>
      <c r="AQ303" s="442"/>
      <c r="AR303" s="442"/>
      <c r="AS303" s="442"/>
      <c r="AT303" s="442"/>
      <c r="AU303" s="442"/>
      <c r="AV303" s="442"/>
      <c r="AW303" s="442"/>
      <c r="AX303" s="442"/>
      <c r="AY303" s="442"/>
      <c r="AZ303" s="442"/>
    </row>
    <row r="304" spans="2:52" ht="20.100000000000001" hidden="1" customHeight="1" outlineLevel="1">
      <c r="B304" s="434"/>
      <c r="C304" s="1002"/>
      <c r="D304" s="1003"/>
      <c r="E304" s="1003"/>
      <c r="F304" s="1004"/>
      <c r="G304" s="1005"/>
      <c r="H304" s="1006"/>
      <c r="I304" s="1006"/>
      <c r="J304" s="1006"/>
      <c r="K304" s="1007"/>
      <c r="L304" s="715"/>
      <c r="M304" s="715"/>
      <c r="N304" s="715"/>
      <c r="O304" s="715"/>
      <c r="P304" s="715"/>
      <c r="Q304" s="715"/>
      <c r="R304" s="715"/>
      <c r="S304" s="716"/>
      <c r="T304" s="717"/>
      <c r="U304" s="720">
        <f t="shared" si="97"/>
        <v>0</v>
      </c>
      <c r="V304" s="721">
        <f t="shared" si="98"/>
        <v>0</v>
      </c>
      <c r="W304" s="722">
        <f t="shared" si="99"/>
        <v>0</v>
      </c>
      <c r="X304" s="442"/>
      <c r="Y304" s="442"/>
      <c r="Z304" s="442"/>
      <c r="AA304" s="442"/>
      <c r="AB304" s="442"/>
      <c r="AC304" s="442"/>
      <c r="AD304" s="442"/>
      <c r="AE304" s="442"/>
      <c r="AF304" s="442"/>
      <c r="AG304" s="442"/>
      <c r="AH304" s="442"/>
      <c r="AI304" s="442"/>
      <c r="AJ304" s="442"/>
      <c r="AK304" s="442"/>
      <c r="AL304" s="442"/>
      <c r="AM304" s="442"/>
      <c r="AN304" s="442"/>
      <c r="AO304" s="442"/>
      <c r="AP304" s="442"/>
      <c r="AQ304" s="442"/>
      <c r="AR304" s="442"/>
      <c r="AS304" s="442"/>
      <c r="AT304" s="442"/>
      <c r="AU304" s="442"/>
      <c r="AV304" s="442"/>
      <c r="AW304" s="442"/>
      <c r="AX304" s="442"/>
      <c r="AY304" s="442"/>
      <c r="AZ304" s="442"/>
    </row>
    <row r="305" spans="2:52" ht="20.100000000000001" hidden="1" customHeight="1" outlineLevel="1">
      <c r="B305" s="434"/>
      <c r="C305" s="1002"/>
      <c r="D305" s="1003"/>
      <c r="E305" s="1003"/>
      <c r="F305" s="1004"/>
      <c r="G305" s="1005"/>
      <c r="H305" s="1006"/>
      <c r="I305" s="1006"/>
      <c r="J305" s="1006"/>
      <c r="K305" s="1007"/>
      <c r="L305" s="715"/>
      <c r="M305" s="715"/>
      <c r="N305" s="715"/>
      <c r="O305" s="715"/>
      <c r="P305" s="715"/>
      <c r="Q305" s="715"/>
      <c r="R305" s="715"/>
      <c r="S305" s="716"/>
      <c r="T305" s="717"/>
      <c r="U305" s="720">
        <f t="shared" si="97"/>
        <v>0</v>
      </c>
      <c r="V305" s="721">
        <f t="shared" si="98"/>
        <v>0</v>
      </c>
      <c r="W305" s="722">
        <f t="shared" si="99"/>
        <v>0</v>
      </c>
      <c r="X305" s="442"/>
      <c r="Y305" s="442"/>
      <c r="Z305" s="442"/>
      <c r="AA305" s="442"/>
      <c r="AB305" s="442"/>
      <c r="AC305" s="442"/>
      <c r="AD305" s="442"/>
      <c r="AE305" s="442"/>
      <c r="AF305" s="442"/>
      <c r="AG305" s="442"/>
      <c r="AH305" s="442"/>
      <c r="AI305" s="442"/>
      <c r="AJ305" s="442"/>
      <c r="AK305" s="442"/>
      <c r="AL305" s="442"/>
      <c r="AM305" s="442"/>
      <c r="AN305" s="442"/>
      <c r="AO305" s="442"/>
      <c r="AP305" s="442"/>
      <c r="AQ305" s="442"/>
      <c r="AR305" s="442"/>
      <c r="AS305" s="442"/>
      <c r="AT305" s="442"/>
      <c r="AU305" s="442"/>
      <c r="AV305" s="442"/>
      <c r="AW305" s="442"/>
      <c r="AX305" s="442"/>
      <c r="AY305" s="442"/>
      <c r="AZ305" s="442"/>
    </row>
    <row r="306" spans="2:52" ht="20.100000000000001" hidden="1" customHeight="1" outlineLevel="1">
      <c r="B306" s="434"/>
      <c r="C306" s="1002"/>
      <c r="D306" s="1003"/>
      <c r="E306" s="1003"/>
      <c r="F306" s="1004"/>
      <c r="G306" s="1005"/>
      <c r="H306" s="1006"/>
      <c r="I306" s="1006"/>
      <c r="J306" s="1006"/>
      <c r="K306" s="1007"/>
      <c r="L306" s="715"/>
      <c r="M306" s="715"/>
      <c r="N306" s="715"/>
      <c r="O306" s="715"/>
      <c r="P306" s="715"/>
      <c r="Q306" s="715"/>
      <c r="R306" s="715"/>
      <c r="S306" s="716"/>
      <c r="T306" s="717"/>
      <c r="U306" s="720">
        <f t="shared" si="97"/>
        <v>0</v>
      </c>
      <c r="V306" s="721">
        <f t="shared" si="98"/>
        <v>0</v>
      </c>
      <c r="W306" s="722">
        <f t="shared" si="99"/>
        <v>0</v>
      </c>
      <c r="X306" s="442"/>
      <c r="Y306" s="442"/>
      <c r="Z306" s="442"/>
      <c r="AA306" s="442"/>
      <c r="AB306" s="442"/>
      <c r="AC306" s="442"/>
      <c r="AD306" s="442"/>
      <c r="AE306" s="442"/>
      <c r="AF306" s="442"/>
      <c r="AG306" s="442"/>
      <c r="AH306" s="442"/>
      <c r="AI306" s="442"/>
      <c r="AJ306" s="442"/>
      <c r="AK306" s="442"/>
      <c r="AL306" s="442"/>
      <c r="AM306" s="442"/>
      <c r="AN306" s="442"/>
      <c r="AO306" s="442"/>
      <c r="AP306" s="442"/>
      <c r="AQ306" s="442"/>
      <c r="AR306" s="442"/>
      <c r="AS306" s="442"/>
      <c r="AT306" s="442"/>
      <c r="AU306" s="442"/>
      <c r="AV306" s="442"/>
      <c r="AW306" s="442"/>
      <c r="AX306" s="442"/>
      <c r="AY306" s="442"/>
      <c r="AZ306" s="442"/>
    </row>
    <row r="307" spans="2:52" ht="20.100000000000001" hidden="1" customHeight="1" outlineLevel="1">
      <c r="B307" s="434"/>
      <c r="C307" s="1002"/>
      <c r="D307" s="1003"/>
      <c r="E307" s="1003"/>
      <c r="F307" s="1004"/>
      <c r="G307" s="1005"/>
      <c r="H307" s="1006"/>
      <c r="I307" s="1006"/>
      <c r="J307" s="1006"/>
      <c r="K307" s="1007"/>
      <c r="L307" s="715"/>
      <c r="M307" s="715"/>
      <c r="N307" s="715"/>
      <c r="O307" s="715"/>
      <c r="P307" s="715"/>
      <c r="Q307" s="715"/>
      <c r="R307" s="715"/>
      <c r="S307" s="716"/>
      <c r="T307" s="717"/>
      <c r="U307" s="720">
        <f t="shared" si="97"/>
        <v>0</v>
      </c>
      <c r="V307" s="721">
        <f t="shared" si="98"/>
        <v>0</v>
      </c>
      <c r="W307" s="722">
        <f t="shared" si="99"/>
        <v>0</v>
      </c>
      <c r="X307" s="442"/>
      <c r="Y307" s="442"/>
      <c r="Z307" s="442"/>
      <c r="AA307" s="442"/>
      <c r="AB307" s="442"/>
      <c r="AC307" s="442"/>
      <c r="AD307" s="442"/>
      <c r="AE307" s="442"/>
      <c r="AF307" s="442"/>
      <c r="AG307" s="442"/>
      <c r="AH307" s="442"/>
      <c r="AI307" s="442"/>
      <c r="AJ307" s="442"/>
      <c r="AK307" s="442"/>
      <c r="AL307" s="442"/>
      <c r="AM307" s="442"/>
      <c r="AN307" s="442"/>
      <c r="AO307" s="442"/>
      <c r="AP307" s="442"/>
      <c r="AQ307" s="442"/>
      <c r="AR307" s="442"/>
      <c r="AS307" s="442"/>
      <c r="AT307" s="442"/>
      <c r="AU307" s="442"/>
      <c r="AV307" s="442"/>
      <c r="AW307" s="442"/>
      <c r="AX307" s="442"/>
      <c r="AY307" s="442"/>
      <c r="AZ307" s="442"/>
    </row>
    <row r="308" spans="2:52" ht="20.100000000000001" hidden="1" customHeight="1" outlineLevel="1">
      <c r="B308" s="434"/>
      <c r="C308" s="1002"/>
      <c r="D308" s="1003"/>
      <c r="E308" s="1003"/>
      <c r="F308" s="1004"/>
      <c r="G308" s="1005"/>
      <c r="H308" s="1006"/>
      <c r="I308" s="1006"/>
      <c r="J308" s="1006"/>
      <c r="K308" s="1007"/>
      <c r="L308" s="715"/>
      <c r="M308" s="715"/>
      <c r="N308" s="715"/>
      <c r="O308" s="715"/>
      <c r="P308" s="715"/>
      <c r="Q308" s="715"/>
      <c r="R308" s="715"/>
      <c r="S308" s="716"/>
      <c r="T308" s="717"/>
      <c r="U308" s="720">
        <f t="shared" si="97"/>
        <v>0</v>
      </c>
      <c r="V308" s="721">
        <f t="shared" si="98"/>
        <v>0</v>
      </c>
      <c r="W308" s="722">
        <f t="shared" si="99"/>
        <v>0</v>
      </c>
      <c r="X308" s="442"/>
      <c r="Y308" s="442"/>
      <c r="Z308" s="442"/>
      <c r="AA308" s="442"/>
      <c r="AB308" s="442"/>
      <c r="AC308" s="442"/>
      <c r="AD308" s="442"/>
      <c r="AE308" s="442"/>
      <c r="AF308" s="442"/>
      <c r="AG308" s="442"/>
      <c r="AH308" s="442"/>
      <c r="AI308" s="442"/>
      <c r="AJ308" s="442"/>
      <c r="AK308" s="442"/>
      <c r="AL308" s="442"/>
      <c r="AM308" s="442"/>
      <c r="AN308" s="442"/>
      <c r="AO308" s="442"/>
      <c r="AP308" s="442"/>
      <c r="AQ308" s="442"/>
      <c r="AR308" s="442"/>
      <c r="AS308" s="442"/>
      <c r="AT308" s="442"/>
      <c r="AU308" s="442"/>
      <c r="AV308" s="442"/>
      <c r="AW308" s="442"/>
      <c r="AX308" s="442"/>
      <c r="AY308" s="442"/>
      <c r="AZ308" s="442"/>
    </row>
    <row r="309" spans="2:52" ht="20.100000000000001" hidden="1" customHeight="1" outlineLevel="1">
      <c r="B309" s="434"/>
      <c r="C309" s="1002"/>
      <c r="D309" s="1003"/>
      <c r="E309" s="1003"/>
      <c r="F309" s="1004"/>
      <c r="G309" s="1005"/>
      <c r="H309" s="1006"/>
      <c r="I309" s="1006"/>
      <c r="J309" s="1006"/>
      <c r="K309" s="1007"/>
      <c r="L309" s="715"/>
      <c r="M309" s="715"/>
      <c r="N309" s="715"/>
      <c r="O309" s="715"/>
      <c r="P309" s="715"/>
      <c r="Q309" s="715"/>
      <c r="R309" s="715"/>
      <c r="S309" s="716"/>
      <c r="T309" s="717"/>
      <c r="U309" s="720">
        <f t="shared" si="97"/>
        <v>0</v>
      </c>
      <c r="V309" s="721">
        <f t="shared" si="98"/>
        <v>0</v>
      </c>
      <c r="W309" s="722">
        <f t="shared" si="99"/>
        <v>0</v>
      </c>
      <c r="X309" s="442"/>
      <c r="Y309" s="442"/>
      <c r="Z309" s="442"/>
      <c r="AA309" s="442"/>
      <c r="AB309" s="442"/>
      <c r="AC309" s="442"/>
      <c r="AD309" s="442"/>
      <c r="AE309" s="442"/>
      <c r="AF309" s="442"/>
      <c r="AG309" s="442"/>
      <c r="AH309" s="442"/>
      <c r="AI309" s="442"/>
      <c r="AJ309" s="442"/>
      <c r="AK309" s="442"/>
      <c r="AL309" s="442"/>
      <c r="AM309" s="442"/>
      <c r="AN309" s="442"/>
      <c r="AO309" s="442"/>
      <c r="AP309" s="442"/>
      <c r="AQ309" s="442"/>
      <c r="AR309" s="442"/>
      <c r="AS309" s="442"/>
      <c r="AT309" s="442"/>
      <c r="AU309" s="442"/>
      <c r="AV309" s="442"/>
      <c r="AW309" s="442"/>
      <c r="AX309" s="442"/>
      <c r="AY309" s="442"/>
      <c r="AZ309" s="442"/>
    </row>
    <row r="310" spans="2:52" ht="20.100000000000001" hidden="1" customHeight="1" outlineLevel="1">
      <c r="B310" s="434"/>
      <c r="C310" s="1002"/>
      <c r="D310" s="1003"/>
      <c r="E310" s="1003"/>
      <c r="F310" s="1004"/>
      <c r="G310" s="1005"/>
      <c r="H310" s="1006"/>
      <c r="I310" s="1006"/>
      <c r="J310" s="1006"/>
      <c r="K310" s="1007"/>
      <c r="L310" s="715"/>
      <c r="M310" s="715"/>
      <c r="N310" s="715"/>
      <c r="O310" s="715"/>
      <c r="P310" s="715"/>
      <c r="Q310" s="715"/>
      <c r="R310" s="715"/>
      <c r="S310" s="716"/>
      <c r="T310" s="717"/>
      <c r="U310" s="720">
        <f t="shared" si="97"/>
        <v>0</v>
      </c>
      <c r="V310" s="721">
        <f t="shared" si="98"/>
        <v>0</v>
      </c>
      <c r="W310" s="722">
        <f t="shared" si="99"/>
        <v>0</v>
      </c>
      <c r="X310" s="442"/>
      <c r="Y310" s="442"/>
      <c r="Z310" s="442"/>
      <c r="AA310" s="442"/>
      <c r="AB310" s="442"/>
      <c r="AC310" s="442"/>
      <c r="AD310" s="442"/>
      <c r="AE310" s="442"/>
      <c r="AF310" s="442"/>
      <c r="AG310" s="442"/>
      <c r="AH310" s="442"/>
      <c r="AI310" s="442"/>
      <c r="AJ310" s="442"/>
      <c r="AK310" s="442"/>
      <c r="AL310" s="442"/>
      <c r="AM310" s="442"/>
      <c r="AN310" s="442"/>
      <c r="AO310" s="442"/>
      <c r="AP310" s="442"/>
      <c r="AQ310" s="442"/>
      <c r="AR310" s="442"/>
      <c r="AS310" s="442"/>
      <c r="AT310" s="442"/>
      <c r="AU310" s="442"/>
      <c r="AV310" s="442"/>
      <c r="AW310" s="442"/>
      <c r="AX310" s="442"/>
      <c r="AY310" s="442"/>
      <c r="AZ310" s="442"/>
    </row>
    <row r="311" spans="2:52" ht="20.100000000000001" hidden="1" customHeight="1" outlineLevel="1">
      <c r="B311" s="434"/>
      <c r="C311" s="1002"/>
      <c r="D311" s="1003"/>
      <c r="E311" s="1003"/>
      <c r="F311" s="1004"/>
      <c r="G311" s="1005"/>
      <c r="H311" s="1006"/>
      <c r="I311" s="1006"/>
      <c r="J311" s="1006"/>
      <c r="K311" s="1007"/>
      <c r="L311" s="715"/>
      <c r="M311" s="715"/>
      <c r="N311" s="715"/>
      <c r="O311" s="715"/>
      <c r="P311" s="715"/>
      <c r="Q311" s="715"/>
      <c r="R311" s="715"/>
      <c r="S311" s="716"/>
      <c r="T311" s="717"/>
      <c r="U311" s="720">
        <f t="shared" si="97"/>
        <v>0</v>
      </c>
      <c r="V311" s="721">
        <f t="shared" si="98"/>
        <v>0</v>
      </c>
      <c r="W311" s="722">
        <f t="shared" si="99"/>
        <v>0</v>
      </c>
      <c r="X311" s="442"/>
      <c r="Y311" s="442"/>
      <c r="Z311" s="442"/>
      <c r="AA311" s="442"/>
      <c r="AB311" s="442"/>
      <c r="AC311" s="442"/>
      <c r="AD311" s="442"/>
      <c r="AE311" s="442"/>
      <c r="AF311" s="442"/>
      <c r="AG311" s="442"/>
      <c r="AH311" s="442"/>
      <c r="AI311" s="442"/>
      <c r="AJ311" s="442"/>
      <c r="AK311" s="442"/>
      <c r="AL311" s="442"/>
      <c r="AM311" s="442"/>
      <c r="AN311" s="442"/>
      <c r="AO311" s="442"/>
      <c r="AP311" s="442"/>
      <c r="AQ311" s="442"/>
      <c r="AR311" s="442"/>
      <c r="AS311" s="442"/>
      <c r="AT311" s="442"/>
      <c r="AU311" s="442"/>
      <c r="AV311" s="442"/>
      <c r="AW311" s="442"/>
      <c r="AX311" s="442"/>
      <c r="AY311" s="442"/>
      <c r="AZ311" s="442"/>
    </row>
    <row r="312" spans="2:52" s="19" customFormat="1" ht="9.9499999999999993" hidden="1" customHeight="1" outlineLevel="1">
      <c r="B312" s="435"/>
      <c r="C312" s="437"/>
      <c r="D312" s="437"/>
      <c r="E312" s="437"/>
      <c r="F312" s="437"/>
      <c r="G312" s="666"/>
      <c r="H312" s="666"/>
      <c r="I312" s="666"/>
      <c r="J312" s="666"/>
      <c r="K312" s="666"/>
      <c r="L312" s="438"/>
      <c r="M312" s="438"/>
      <c r="N312" s="438"/>
      <c r="O312" s="438"/>
      <c r="P312" s="438"/>
      <c r="Q312" s="438"/>
      <c r="R312" s="438"/>
      <c r="S312" s="438"/>
      <c r="T312" s="439"/>
      <c r="U312" s="439"/>
      <c r="V312" s="439"/>
      <c r="W312" s="667"/>
      <c r="X312" s="668"/>
      <c r="Y312" s="668"/>
      <c r="Z312" s="668"/>
      <c r="AA312" s="668"/>
      <c r="AB312" s="668"/>
      <c r="AC312" s="668"/>
      <c r="AD312" s="668"/>
      <c r="AE312" s="668"/>
      <c r="AF312" s="668"/>
      <c r="AG312" s="668"/>
      <c r="AH312" s="668"/>
      <c r="AI312" s="668"/>
      <c r="AJ312" s="668"/>
      <c r="AK312" s="668"/>
      <c r="AL312" s="668"/>
      <c r="AM312" s="668"/>
      <c r="AN312" s="668"/>
      <c r="AO312" s="668"/>
      <c r="AP312" s="668"/>
      <c r="AQ312" s="668"/>
      <c r="AR312" s="668"/>
      <c r="AS312" s="668"/>
      <c r="AT312" s="668"/>
      <c r="AU312" s="668"/>
      <c r="AV312" s="668"/>
      <c r="AW312" s="668"/>
      <c r="AX312" s="668"/>
      <c r="AY312" s="668"/>
      <c r="AZ312" s="668"/>
    </row>
    <row r="313" spans="2:52" ht="20.100000000000001" customHeight="1" collapsed="1">
      <c r="B313" s="32">
        <f>B301+1</f>
        <v>26</v>
      </c>
      <c r="C313" s="1013"/>
      <c r="D313" s="1014"/>
      <c r="E313" s="1014"/>
      <c r="F313" s="1015"/>
      <c r="G313" s="1016"/>
      <c r="H313" s="1017"/>
      <c r="I313" s="1017"/>
      <c r="J313" s="1017"/>
      <c r="K313" s="1018"/>
      <c r="L313" s="701">
        <f t="shared" ref="L313:R313" si="100">SUM(L314:L323)</f>
        <v>0</v>
      </c>
      <c r="M313" s="702">
        <f t="shared" si="100"/>
        <v>0</v>
      </c>
      <c r="N313" s="703">
        <f t="shared" si="100"/>
        <v>0</v>
      </c>
      <c r="O313" s="703">
        <f t="shared" si="100"/>
        <v>0</v>
      </c>
      <c r="P313" s="702">
        <f t="shared" si="100"/>
        <v>0</v>
      </c>
      <c r="Q313" s="704">
        <f t="shared" si="100"/>
        <v>0</v>
      </c>
      <c r="R313" s="701">
        <f t="shared" si="100"/>
        <v>0</v>
      </c>
      <c r="S313" s="705">
        <v>1</v>
      </c>
      <c r="T313" s="706">
        <f>(S314*T314)+(S315*T315)+(S316*T316)+(S317*T317)+(S318*T318)+(S319*T319)+(S320*T320)+(S321*T321)+(S322*T322)+(S323*T323)</f>
        <v>0</v>
      </c>
      <c r="U313" s="665">
        <f t="shared" ref="U313:U323" si="101">S313*T313*(1+MGKZ)*(1+Gewinn)*(1+Sicherheit)</f>
        <v>0</v>
      </c>
      <c r="V313" s="643">
        <f t="shared" ref="V313:V323" si="102">R313*Fertigung</f>
        <v>0</v>
      </c>
      <c r="W313" s="50">
        <f t="shared" ref="W313:W323" si="103">L313*$E$6+M313*$M$6+N313*$M$7+O313*$M$8+P313*$E$7+Q313*$M$9+U313+V313</f>
        <v>0</v>
      </c>
      <c r="X313" s="442"/>
      <c r="Y313" s="442"/>
      <c r="Z313" s="442"/>
      <c r="AA313" s="442"/>
      <c r="AB313" s="442"/>
      <c r="AC313" s="442"/>
      <c r="AD313" s="442"/>
      <c r="AE313" s="442"/>
      <c r="AF313" s="442"/>
      <c r="AG313" s="442"/>
      <c r="AH313" s="442"/>
      <c r="AI313" s="442"/>
      <c r="AJ313" s="442"/>
      <c r="AK313" s="442"/>
      <c r="AL313" s="442"/>
      <c r="AM313" s="442"/>
      <c r="AN313" s="442"/>
      <c r="AO313" s="442"/>
      <c r="AP313" s="442"/>
      <c r="AQ313" s="442"/>
      <c r="AR313" s="442"/>
      <c r="AS313" s="442"/>
      <c r="AT313" s="442"/>
      <c r="AU313" s="442"/>
      <c r="AV313" s="442"/>
      <c r="AW313" s="442"/>
      <c r="AX313" s="442"/>
      <c r="AY313" s="442"/>
      <c r="AZ313" s="442"/>
    </row>
    <row r="314" spans="2:52" ht="20.100000000000001" hidden="1" customHeight="1" outlineLevel="1">
      <c r="B314" s="433"/>
      <c r="C314" s="1002"/>
      <c r="D314" s="1003"/>
      <c r="E314" s="1003"/>
      <c r="F314" s="1004"/>
      <c r="G314" s="1005"/>
      <c r="H314" s="1006"/>
      <c r="I314" s="1006"/>
      <c r="J314" s="1006"/>
      <c r="K314" s="1007"/>
      <c r="L314" s="715"/>
      <c r="M314" s="715"/>
      <c r="N314" s="715"/>
      <c r="O314" s="715"/>
      <c r="P314" s="715"/>
      <c r="Q314" s="715"/>
      <c r="R314" s="715"/>
      <c r="S314" s="716"/>
      <c r="T314" s="717"/>
      <c r="U314" s="720">
        <f t="shared" si="101"/>
        <v>0</v>
      </c>
      <c r="V314" s="721">
        <f t="shared" si="102"/>
        <v>0</v>
      </c>
      <c r="W314" s="722">
        <f t="shared" si="103"/>
        <v>0</v>
      </c>
      <c r="X314" s="442"/>
      <c r="Y314" s="442"/>
      <c r="Z314" s="442"/>
      <c r="AA314" s="442"/>
      <c r="AB314" s="442"/>
      <c r="AC314" s="442"/>
      <c r="AD314" s="442"/>
      <c r="AE314" s="442"/>
      <c r="AF314" s="442"/>
      <c r="AG314" s="442"/>
      <c r="AH314" s="442"/>
      <c r="AI314" s="442"/>
      <c r="AJ314" s="442"/>
      <c r="AK314" s="442"/>
      <c r="AL314" s="442"/>
      <c r="AM314" s="442"/>
      <c r="AN314" s="442"/>
      <c r="AO314" s="442"/>
      <c r="AP314" s="442"/>
      <c r="AQ314" s="442"/>
      <c r="AR314" s="442"/>
      <c r="AS314" s="442"/>
      <c r="AT314" s="442"/>
      <c r="AU314" s="442"/>
      <c r="AV314" s="442"/>
      <c r="AW314" s="442"/>
      <c r="AX314" s="442"/>
      <c r="AY314" s="442"/>
      <c r="AZ314" s="442"/>
    </row>
    <row r="315" spans="2:52" ht="20.100000000000001" hidden="1" customHeight="1" outlineLevel="1">
      <c r="B315" s="434"/>
      <c r="C315" s="1002"/>
      <c r="D315" s="1003"/>
      <c r="E315" s="1003"/>
      <c r="F315" s="1004"/>
      <c r="G315" s="1005"/>
      <c r="H315" s="1006"/>
      <c r="I315" s="1006"/>
      <c r="J315" s="1006"/>
      <c r="K315" s="1007"/>
      <c r="L315" s="715"/>
      <c r="M315" s="715"/>
      <c r="N315" s="715"/>
      <c r="O315" s="715"/>
      <c r="P315" s="715"/>
      <c r="Q315" s="715"/>
      <c r="R315" s="715"/>
      <c r="S315" s="716"/>
      <c r="T315" s="717"/>
      <c r="U315" s="720">
        <f t="shared" si="101"/>
        <v>0</v>
      </c>
      <c r="V315" s="721">
        <f t="shared" si="102"/>
        <v>0</v>
      </c>
      <c r="W315" s="722">
        <f t="shared" si="103"/>
        <v>0</v>
      </c>
      <c r="X315" s="442"/>
      <c r="Y315" s="442"/>
      <c r="Z315" s="442"/>
      <c r="AA315" s="442"/>
      <c r="AB315" s="442"/>
      <c r="AC315" s="442"/>
      <c r="AD315" s="442"/>
      <c r="AE315" s="442"/>
      <c r="AF315" s="442"/>
      <c r="AG315" s="442"/>
      <c r="AH315" s="442"/>
      <c r="AI315" s="442"/>
      <c r="AJ315" s="442"/>
      <c r="AK315" s="442"/>
      <c r="AL315" s="442"/>
      <c r="AM315" s="442"/>
      <c r="AN315" s="442"/>
      <c r="AO315" s="442"/>
      <c r="AP315" s="442"/>
      <c r="AQ315" s="442"/>
      <c r="AR315" s="442"/>
      <c r="AS315" s="442"/>
      <c r="AT315" s="442"/>
      <c r="AU315" s="442"/>
      <c r="AV315" s="442"/>
      <c r="AW315" s="442"/>
      <c r="AX315" s="442"/>
      <c r="AY315" s="442"/>
      <c r="AZ315" s="442"/>
    </row>
    <row r="316" spans="2:52" ht="20.100000000000001" hidden="1" customHeight="1" outlineLevel="1">
      <c r="B316" s="434"/>
      <c r="C316" s="1002"/>
      <c r="D316" s="1003"/>
      <c r="E316" s="1003"/>
      <c r="F316" s="1004"/>
      <c r="G316" s="1005"/>
      <c r="H316" s="1006"/>
      <c r="I316" s="1006"/>
      <c r="J316" s="1006"/>
      <c r="K316" s="1007"/>
      <c r="L316" s="715"/>
      <c r="M316" s="715"/>
      <c r="N316" s="715"/>
      <c r="O316" s="715"/>
      <c r="P316" s="715"/>
      <c r="Q316" s="715"/>
      <c r="R316" s="715"/>
      <c r="S316" s="716"/>
      <c r="T316" s="717"/>
      <c r="U316" s="720">
        <f t="shared" si="101"/>
        <v>0</v>
      </c>
      <c r="V316" s="721">
        <f t="shared" si="102"/>
        <v>0</v>
      </c>
      <c r="W316" s="722">
        <f t="shared" si="103"/>
        <v>0</v>
      </c>
      <c r="X316" s="442"/>
      <c r="Y316" s="442"/>
      <c r="Z316" s="442"/>
      <c r="AA316" s="442"/>
      <c r="AB316" s="442"/>
      <c r="AC316" s="442"/>
      <c r="AD316" s="442"/>
      <c r="AE316" s="442"/>
      <c r="AF316" s="442"/>
      <c r="AG316" s="442"/>
      <c r="AH316" s="442"/>
      <c r="AI316" s="442"/>
      <c r="AJ316" s="442"/>
      <c r="AK316" s="442"/>
      <c r="AL316" s="442"/>
      <c r="AM316" s="442"/>
      <c r="AN316" s="442"/>
      <c r="AO316" s="442"/>
      <c r="AP316" s="442"/>
      <c r="AQ316" s="442"/>
      <c r="AR316" s="442"/>
      <c r="AS316" s="442"/>
      <c r="AT316" s="442"/>
      <c r="AU316" s="442"/>
      <c r="AV316" s="442"/>
      <c r="AW316" s="442"/>
      <c r="AX316" s="442"/>
      <c r="AY316" s="442"/>
      <c r="AZ316" s="442"/>
    </row>
    <row r="317" spans="2:52" ht="20.100000000000001" hidden="1" customHeight="1" outlineLevel="1">
      <c r="B317" s="434"/>
      <c r="C317" s="1002"/>
      <c r="D317" s="1003"/>
      <c r="E317" s="1003"/>
      <c r="F317" s="1004"/>
      <c r="G317" s="1005"/>
      <c r="H317" s="1006"/>
      <c r="I317" s="1006"/>
      <c r="J317" s="1006"/>
      <c r="K317" s="1007"/>
      <c r="L317" s="715"/>
      <c r="M317" s="715"/>
      <c r="N317" s="715"/>
      <c r="O317" s="715"/>
      <c r="P317" s="715"/>
      <c r="Q317" s="715"/>
      <c r="R317" s="715"/>
      <c r="S317" s="716"/>
      <c r="T317" s="717"/>
      <c r="U317" s="720">
        <f t="shared" si="101"/>
        <v>0</v>
      </c>
      <c r="V317" s="721">
        <f t="shared" si="102"/>
        <v>0</v>
      </c>
      <c r="W317" s="722">
        <f t="shared" si="103"/>
        <v>0</v>
      </c>
      <c r="X317" s="442"/>
      <c r="Y317" s="442"/>
      <c r="Z317" s="442"/>
      <c r="AA317" s="442"/>
      <c r="AB317" s="442"/>
      <c r="AC317" s="442"/>
      <c r="AD317" s="442"/>
      <c r="AE317" s="442"/>
      <c r="AF317" s="442"/>
      <c r="AG317" s="442"/>
      <c r="AH317" s="442"/>
      <c r="AI317" s="442"/>
      <c r="AJ317" s="442"/>
      <c r="AK317" s="442"/>
      <c r="AL317" s="442"/>
      <c r="AM317" s="442"/>
      <c r="AN317" s="442"/>
      <c r="AO317" s="442"/>
      <c r="AP317" s="442"/>
      <c r="AQ317" s="442"/>
      <c r="AR317" s="442"/>
      <c r="AS317" s="442"/>
      <c r="AT317" s="442"/>
      <c r="AU317" s="442"/>
      <c r="AV317" s="442"/>
      <c r="AW317" s="442"/>
      <c r="AX317" s="442"/>
      <c r="AY317" s="442"/>
      <c r="AZ317" s="442"/>
    </row>
    <row r="318" spans="2:52" ht="20.100000000000001" hidden="1" customHeight="1" outlineLevel="1">
      <c r="B318" s="434"/>
      <c r="C318" s="1002"/>
      <c r="D318" s="1003"/>
      <c r="E318" s="1003"/>
      <c r="F318" s="1004"/>
      <c r="G318" s="1005"/>
      <c r="H318" s="1006"/>
      <c r="I318" s="1006"/>
      <c r="J318" s="1006"/>
      <c r="K318" s="1007"/>
      <c r="L318" s="715"/>
      <c r="M318" s="715"/>
      <c r="N318" s="715"/>
      <c r="O318" s="715"/>
      <c r="P318" s="715"/>
      <c r="Q318" s="715"/>
      <c r="R318" s="715"/>
      <c r="S318" s="716"/>
      <c r="T318" s="717"/>
      <c r="U318" s="720">
        <f t="shared" si="101"/>
        <v>0</v>
      </c>
      <c r="V318" s="721">
        <f t="shared" si="102"/>
        <v>0</v>
      </c>
      <c r="W318" s="722">
        <f t="shared" si="103"/>
        <v>0</v>
      </c>
      <c r="X318" s="442"/>
      <c r="Y318" s="442"/>
      <c r="Z318" s="442"/>
      <c r="AA318" s="442"/>
      <c r="AB318" s="442"/>
      <c r="AC318" s="442"/>
      <c r="AD318" s="442"/>
      <c r="AE318" s="442"/>
      <c r="AF318" s="442"/>
      <c r="AG318" s="442"/>
      <c r="AH318" s="442"/>
      <c r="AI318" s="442"/>
      <c r="AJ318" s="442"/>
      <c r="AK318" s="442"/>
      <c r="AL318" s="442"/>
      <c r="AM318" s="442"/>
      <c r="AN318" s="442"/>
      <c r="AO318" s="442"/>
      <c r="AP318" s="442"/>
      <c r="AQ318" s="442"/>
      <c r="AR318" s="442"/>
      <c r="AS318" s="442"/>
      <c r="AT318" s="442"/>
      <c r="AU318" s="442"/>
      <c r="AV318" s="442"/>
      <c r="AW318" s="442"/>
      <c r="AX318" s="442"/>
      <c r="AY318" s="442"/>
      <c r="AZ318" s="442"/>
    </row>
    <row r="319" spans="2:52" ht="20.100000000000001" hidden="1" customHeight="1" outlineLevel="1">
      <c r="B319" s="434"/>
      <c r="C319" s="1002"/>
      <c r="D319" s="1003"/>
      <c r="E319" s="1003"/>
      <c r="F319" s="1004"/>
      <c r="G319" s="1005"/>
      <c r="H319" s="1006"/>
      <c r="I319" s="1006"/>
      <c r="J319" s="1006"/>
      <c r="K319" s="1007"/>
      <c r="L319" s="715"/>
      <c r="M319" s="715"/>
      <c r="N319" s="715"/>
      <c r="O319" s="715"/>
      <c r="P319" s="715"/>
      <c r="Q319" s="715"/>
      <c r="R319" s="715"/>
      <c r="S319" s="716"/>
      <c r="T319" s="717"/>
      <c r="U319" s="720">
        <f t="shared" si="101"/>
        <v>0</v>
      </c>
      <c r="V319" s="721">
        <f t="shared" si="102"/>
        <v>0</v>
      </c>
      <c r="W319" s="722">
        <f t="shared" si="103"/>
        <v>0</v>
      </c>
      <c r="X319" s="442"/>
      <c r="Y319" s="442"/>
      <c r="Z319" s="442"/>
      <c r="AA319" s="442"/>
      <c r="AB319" s="442"/>
      <c r="AC319" s="442"/>
      <c r="AD319" s="442"/>
      <c r="AE319" s="442"/>
      <c r="AF319" s="442"/>
      <c r="AG319" s="442"/>
      <c r="AH319" s="442"/>
      <c r="AI319" s="442"/>
      <c r="AJ319" s="442"/>
      <c r="AK319" s="442"/>
      <c r="AL319" s="442"/>
      <c r="AM319" s="442"/>
      <c r="AN319" s="442"/>
      <c r="AO319" s="442"/>
      <c r="AP319" s="442"/>
      <c r="AQ319" s="442"/>
      <c r="AR319" s="442"/>
      <c r="AS319" s="442"/>
      <c r="AT319" s="442"/>
      <c r="AU319" s="442"/>
      <c r="AV319" s="442"/>
      <c r="AW319" s="442"/>
      <c r="AX319" s="442"/>
      <c r="AY319" s="442"/>
      <c r="AZ319" s="442"/>
    </row>
    <row r="320" spans="2:52" ht="20.100000000000001" hidden="1" customHeight="1" outlineLevel="1">
      <c r="B320" s="434"/>
      <c r="C320" s="1002"/>
      <c r="D320" s="1003"/>
      <c r="E320" s="1003"/>
      <c r="F320" s="1004"/>
      <c r="G320" s="1005"/>
      <c r="H320" s="1006"/>
      <c r="I320" s="1006"/>
      <c r="J320" s="1006"/>
      <c r="K320" s="1007"/>
      <c r="L320" s="715"/>
      <c r="M320" s="715"/>
      <c r="N320" s="715"/>
      <c r="O320" s="715"/>
      <c r="P320" s="715"/>
      <c r="Q320" s="715"/>
      <c r="R320" s="715"/>
      <c r="S320" s="716"/>
      <c r="T320" s="717"/>
      <c r="U320" s="720">
        <f t="shared" si="101"/>
        <v>0</v>
      </c>
      <c r="V320" s="721">
        <f t="shared" si="102"/>
        <v>0</v>
      </c>
      <c r="W320" s="722">
        <f t="shared" si="103"/>
        <v>0</v>
      </c>
      <c r="X320" s="442"/>
      <c r="Y320" s="442"/>
      <c r="Z320" s="442"/>
      <c r="AA320" s="442"/>
      <c r="AB320" s="442"/>
      <c r="AC320" s="442"/>
      <c r="AD320" s="442"/>
      <c r="AE320" s="442"/>
      <c r="AF320" s="442"/>
      <c r="AG320" s="442"/>
      <c r="AH320" s="442"/>
      <c r="AI320" s="442"/>
      <c r="AJ320" s="442"/>
      <c r="AK320" s="442"/>
      <c r="AL320" s="442"/>
      <c r="AM320" s="442"/>
      <c r="AN320" s="442"/>
      <c r="AO320" s="442"/>
      <c r="AP320" s="442"/>
      <c r="AQ320" s="442"/>
      <c r="AR320" s="442"/>
      <c r="AS320" s="442"/>
      <c r="AT320" s="442"/>
      <c r="AU320" s="442"/>
      <c r="AV320" s="442"/>
      <c r="AW320" s="442"/>
      <c r="AX320" s="442"/>
      <c r="AY320" s="442"/>
      <c r="AZ320" s="442"/>
    </row>
    <row r="321" spans="2:52" ht="20.100000000000001" hidden="1" customHeight="1" outlineLevel="1">
      <c r="B321" s="434"/>
      <c r="C321" s="1002"/>
      <c r="D321" s="1003"/>
      <c r="E321" s="1003"/>
      <c r="F321" s="1004"/>
      <c r="G321" s="1005"/>
      <c r="H321" s="1006"/>
      <c r="I321" s="1006"/>
      <c r="J321" s="1006"/>
      <c r="K321" s="1007"/>
      <c r="L321" s="715"/>
      <c r="M321" s="715"/>
      <c r="N321" s="715"/>
      <c r="O321" s="715"/>
      <c r="P321" s="715"/>
      <c r="Q321" s="715"/>
      <c r="R321" s="715"/>
      <c r="S321" s="716"/>
      <c r="T321" s="717"/>
      <c r="U321" s="720">
        <f t="shared" si="101"/>
        <v>0</v>
      </c>
      <c r="V321" s="721">
        <f t="shared" si="102"/>
        <v>0</v>
      </c>
      <c r="W321" s="722">
        <f t="shared" si="103"/>
        <v>0</v>
      </c>
      <c r="X321" s="442"/>
      <c r="Y321" s="442"/>
      <c r="Z321" s="442"/>
      <c r="AA321" s="442"/>
      <c r="AB321" s="442"/>
      <c r="AC321" s="442"/>
      <c r="AD321" s="442"/>
      <c r="AE321" s="442"/>
      <c r="AF321" s="442"/>
      <c r="AG321" s="442"/>
      <c r="AH321" s="442"/>
      <c r="AI321" s="442"/>
      <c r="AJ321" s="442"/>
      <c r="AK321" s="442"/>
      <c r="AL321" s="442"/>
      <c r="AM321" s="442"/>
      <c r="AN321" s="442"/>
      <c r="AO321" s="442"/>
      <c r="AP321" s="442"/>
      <c r="AQ321" s="442"/>
      <c r="AR321" s="442"/>
      <c r="AS321" s="442"/>
      <c r="AT321" s="442"/>
      <c r="AU321" s="442"/>
      <c r="AV321" s="442"/>
      <c r="AW321" s="442"/>
      <c r="AX321" s="442"/>
      <c r="AY321" s="442"/>
      <c r="AZ321" s="442"/>
    </row>
    <row r="322" spans="2:52" ht="20.100000000000001" hidden="1" customHeight="1" outlineLevel="1">
      <c r="B322" s="434"/>
      <c r="C322" s="1002"/>
      <c r="D322" s="1003"/>
      <c r="E322" s="1003"/>
      <c r="F322" s="1004"/>
      <c r="G322" s="1005"/>
      <c r="H322" s="1006"/>
      <c r="I322" s="1006"/>
      <c r="J322" s="1006"/>
      <c r="K322" s="1007"/>
      <c r="L322" s="715"/>
      <c r="M322" s="715"/>
      <c r="N322" s="715"/>
      <c r="O322" s="715"/>
      <c r="P322" s="715"/>
      <c r="Q322" s="715"/>
      <c r="R322" s="715"/>
      <c r="S322" s="716"/>
      <c r="T322" s="717"/>
      <c r="U322" s="720">
        <f t="shared" si="101"/>
        <v>0</v>
      </c>
      <c r="V322" s="721">
        <f t="shared" si="102"/>
        <v>0</v>
      </c>
      <c r="W322" s="722">
        <f t="shared" si="103"/>
        <v>0</v>
      </c>
      <c r="X322" s="442"/>
      <c r="Y322" s="442"/>
      <c r="Z322" s="442"/>
      <c r="AA322" s="442"/>
      <c r="AB322" s="442"/>
      <c r="AC322" s="442"/>
      <c r="AD322" s="442"/>
      <c r="AE322" s="442"/>
      <c r="AF322" s="442"/>
      <c r="AG322" s="442"/>
      <c r="AH322" s="442"/>
      <c r="AI322" s="442"/>
      <c r="AJ322" s="442"/>
      <c r="AK322" s="442"/>
      <c r="AL322" s="442"/>
      <c r="AM322" s="442"/>
      <c r="AN322" s="442"/>
      <c r="AO322" s="442"/>
      <c r="AP322" s="442"/>
      <c r="AQ322" s="442"/>
      <c r="AR322" s="442"/>
      <c r="AS322" s="442"/>
      <c r="AT322" s="442"/>
      <c r="AU322" s="442"/>
      <c r="AV322" s="442"/>
      <c r="AW322" s="442"/>
      <c r="AX322" s="442"/>
      <c r="AY322" s="442"/>
      <c r="AZ322" s="442"/>
    </row>
    <row r="323" spans="2:52" ht="20.100000000000001" hidden="1" customHeight="1" outlineLevel="1">
      <c r="B323" s="434"/>
      <c r="C323" s="1002"/>
      <c r="D323" s="1003"/>
      <c r="E323" s="1003"/>
      <c r="F323" s="1004"/>
      <c r="G323" s="1005"/>
      <c r="H323" s="1006"/>
      <c r="I323" s="1006"/>
      <c r="J323" s="1006"/>
      <c r="K323" s="1007"/>
      <c r="L323" s="715"/>
      <c r="M323" s="715"/>
      <c r="N323" s="715"/>
      <c r="O323" s="715"/>
      <c r="P323" s="715"/>
      <c r="Q323" s="715"/>
      <c r="R323" s="715"/>
      <c r="S323" s="716"/>
      <c r="T323" s="717"/>
      <c r="U323" s="720">
        <f t="shared" si="101"/>
        <v>0</v>
      </c>
      <c r="V323" s="721">
        <f t="shared" si="102"/>
        <v>0</v>
      </c>
      <c r="W323" s="722">
        <f t="shared" si="103"/>
        <v>0</v>
      </c>
      <c r="X323" s="442"/>
      <c r="Y323" s="442"/>
      <c r="Z323" s="442"/>
      <c r="AA323" s="442"/>
      <c r="AB323" s="442"/>
      <c r="AC323" s="442"/>
      <c r="AD323" s="442"/>
      <c r="AE323" s="442"/>
      <c r="AF323" s="442"/>
      <c r="AG323" s="442"/>
      <c r="AH323" s="442"/>
      <c r="AI323" s="442"/>
      <c r="AJ323" s="442"/>
      <c r="AK323" s="442"/>
      <c r="AL323" s="442"/>
      <c r="AM323" s="442"/>
      <c r="AN323" s="442"/>
      <c r="AO323" s="442"/>
      <c r="AP323" s="442"/>
      <c r="AQ323" s="442"/>
      <c r="AR323" s="442"/>
      <c r="AS323" s="442"/>
      <c r="AT323" s="442"/>
      <c r="AU323" s="442"/>
      <c r="AV323" s="442"/>
      <c r="AW323" s="442"/>
      <c r="AX323" s="442"/>
      <c r="AY323" s="442"/>
      <c r="AZ323" s="442"/>
    </row>
    <row r="324" spans="2:52" s="19" customFormat="1" ht="9.9499999999999993" hidden="1" customHeight="1" outlineLevel="1">
      <c r="B324" s="435"/>
      <c r="C324" s="437"/>
      <c r="D324" s="437"/>
      <c r="E324" s="437"/>
      <c r="F324" s="437"/>
      <c r="G324" s="666"/>
      <c r="H324" s="666"/>
      <c r="I324" s="666"/>
      <c r="J324" s="666"/>
      <c r="K324" s="666"/>
      <c r="L324" s="438"/>
      <c r="M324" s="438"/>
      <c r="N324" s="438"/>
      <c r="O324" s="438"/>
      <c r="P324" s="438"/>
      <c r="Q324" s="438"/>
      <c r="R324" s="438"/>
      <c r="S324" s="438"/>
      <c r="T324" s="439"/>
      <c r="U324" s="439"/>
      <c r="V324" s="439"/>
      <c r="W324" s="667"/>
      <c r="X324" s="668"/>
      <c r="Y324" s="668"/>
      <c r="Z324" s="668"/>
      <c r="AA324" s="668"/>
      <c r="AB324" s="668"/>
      <c r="AC324" s="668"/>
      <c r="AD324" s="668"/>
      <c r="AE324" s="668"/>
      <c r="AF324" s="668"/>
      <c r="AG324" s="668"/>
      <c r="AH324" s="668"/>
      <c r="AI324" s="668"/>
      <c r="AJ324" s="668"/>
      <c r="AK324" s="668"/>
      <c r="AL324" s="668"/>
      <c r="AM324" s="668"/>
      <c r="AN324" s="668"/>
      <c r="AO324" s="668"/>
      <c r="AP324" s="668"/>
      <c r="AQ324" s="668"/>
      <c r="AR324" s="668"/>
      <c r="AS324" s="668"/>
      <c r="AT324" s="668"/>
      <c r="AU324" s="668"/>
      <c r="AV324" s="668"/>
      <c r="AW324" s="668"/>
      <c r="AX324" s="668"/>
      <c r="AY324" s="668"/>
      <c r="AZ324" s="668"/>
    </row>
    <row r="325" spans="2:52" ht="20.100000000000001" customHeight="1" collapsed="1">
      <c r="B325" s="32">
        <f>B313+1</f>
        <v>27</v>
      </c>
      <c r="C325" s="1013"/>
      <c r="D325" s="1014"/>
      <c r="E325" s="1014"/>
      <c r="F325" s="1015"/>
      <c r="G325" s="1016"/>
      <c r="H325" s="1017"/>
      <c r="I325" s="1017"/>
      <c r="J325" s="1017"/>
      <c r="K325" s="1018"/>
      <c r="L325" s="701">
        <f t="shared" ref="L325:R325" si="104">SUM(L326:L335)</f>
        <v>0</v>
      </c>
      <c r="M325" s="702">
        <f t="shared" si="104"/>
        <v>0</v>
      </c>
      <c r="N325" s="703">
        <f t="shared" si="104"/>
        <v>0</v>
      </c>
      <c r="O325" s="703">
        <f t="shared" si="104"/>
        <v>0</v>
      </c>
      <c r="P325" s="702">
        <f t="shared" si="104"/>
        <v>0</v>
      </c>
      <c r="Q325" s="704">
        <f t="shared" si="104"/>
        <v>0</v>
      </c>
      <c r="R325" s="701">
        <f t="shared" si="104"/>
        <v>0</v>
      </c>
      <c r="S325" s="705">
        <v>1</v>
      </c>
      <c r="T325" s="706">
        <f>(S326*T326)+(S327*T327)+(S328*T328)+(S329*T329)+(S330*T330)+(S331*T331)+(S332*T332)+(S333*T333)+(S334*T334)+(S335*T335)</f>
        <v>0</v>
      </c>
      <c r="U325" s="665">
        <f t="shared" ref="U325:U335" si="105">S325*T325*(1+MGKZ)*(1+Gewinn)*(1+Sicherheit)</f>
        <v>0</v>
      </c>
      <c r="V325" s="643">
        <f t="shared" ref="V325:V335" si="106">R325*Fertigung</f>
        <v>0</v>
      </c>
      <c r="W325" s="50">
        <f t="shared" ref="W325:W335" si="107">L325*$E$6+M325*$M$6+N325*$M$7+O325*$M$8+P325*$E$7+Q325*$M$9+U325+V325</f>
        <v>0</v>
      </c>
      <c r="X325" s="442"/>
      <c r="Y325" s="442"/>
      <c r="Z325" s="442"/>
      <c r="AA325" s="442"/>
      <c r="AB325" s="442"/>
      <c r="AC325" s="442"/>
      <c r="AD325" s="442"/>
      <c r="AE325" s="442"/>
      <c r="AF325" s="442"/>
      <c r="AG325" s="442"/>
      <c r="AH325" s="442"/>
      <c r="AI325" s="442"/>
      <c r="AJ325" s="442"/>
      <c r="AK325" s="442"/>
      <c r="AL325" s="442"/>
      <c r="AM325" s="442"/>
      <c r="AN325" s="442"/>
      <c r="AO325" s="442"/>
      <c r="AP325" s="442"/>
      <c r="AQ325" s="442"/>
      <c r="AR325" s="442"/>
      <c r="AS325" s="442"/>
      <c r="AT325" s="442"/>
      <c r="AU325" s="442"/>
      <c r="AV325" s="442"/>
      <c r="AW325" s="442"/>
      <c r="AX325" s="442"/>
      <c r="AY325" s="442"/>
      <c r="AZ325" s="442"/>
    </row>
    <row r="326" spans="2:52" ht="20.100000000000001" hidden="1" customHeight="1" outlineLevel="1">
      <c r="B326" s="433"/>
      <c r="C326" s="1002"/>
      <c r="D326" s="1003"/>
      <c r="E326" s="1003"/>
      <c r="F326" s="1004"/>
      <c r="G326" s="1005"/>
      <c r="H326" s="1006"/>
      <c r="I326" s="1006"/>
      <c r="J326" s="1006"/>
      <c r="K326" s="1007"/>
      <c r="L326" s="715"/>
      <c r="M326" s="715"/>
      <c r="N326" s="715"/>
      <c r="O326" s="715"/>
      <c r="P326" s="715"/>
      <c r="Q326" s="715"/>
      <c r="R326" s="715"/>
      <c r="S326" s="716"/>
      <c r="T326" s="717"/>
      <c r="U326" s="720">
        <f t="shared" si="105"/>
        <v>0</v>
      </c>
      <c r="V326" s="721">
        <f t="shared" si="106"/>
        <v>0</v>
      </c>
      <c r="W326" s="722">
        <f t="shared" si="107"/>
        <v>0</v>
      </c>
      <c r="X326" s="442"/>
      <c r="Y326" s="442"/>
      <c r="Z326" s="442"/>
      <c r="AA326" s="442"/>
      <c r="AB326" s="442"/>
      <c r="AC326" s="442"/>
      <c r="AD326" s="442"/>
      <c r="AE326" s="442"/>
      <c r="AF326" s="442"/>
      <c r="AG326" s="442"/>
      <c r="AH326" s="442"/>
      <c r="AI326" s="442"/>
      <c r="AJ326" s="442"/>
      <c r="AK326" s="442"/>
      <c r="AL326" s="442"/>
      <c r="AM326" s="442"/>
      <c r="AN326" s="442"/>
      <c r="AO326" s="442"/>
      <c r="AP326" s="442"/>
      <c r="AQ326" s="442"/>
      <c r="AR326" s="442"/>
      <c r="AS326" s="442"/>
      <c r="AT326" s="442"/>
      <c r="AU326" s="442"/>
      <c r="AV326" s="442"/>
      <c r="AW326" s="442"/>
      <c r="AX326" s="442"/>
      <c r="AY326" s="442"/>
      <c r="AZ326" s="442"/>
    </row>
    <row r="327" spans="2:52" ht="20.100000000000001" hidden="1" customHeight="1" outlineLevel="1">
      <c r="B327" s="434"/>
      <c r="C327" s="1002"/>
      <c r="D327" s="1003"/>
      <c r="E327" s="1003"/>
      <c r="F327" s="1004"/>
      <c r="G327" s="1005"/>
      <c r="H327" s="1006"/>
      <c r="I327" s="1006"/>
      <c r="J327" s="1006"/>
      <c r="K327" s="1007"/>
      <c r="L327" s="715"/>
      <c r="M327" s="715"/>
      <c r="N327" s="715"/>
      <c r="O327" s="715"/>
      <c r="P327" s="715"/>
      <c r="Q327" s="715"/>
      <c r="R327" s="715"/>
      <c r="S327" s="716"/>
      <c r="T327" s="717"/>
      <c r="U327" s="720">
        <f t="shared" si="105"/>
        <v>0</v>
      </c>
      <c r="V327" s="721">
        <f t="shared" si="106"/>
        <v>0</v>
      </c>
      <c r="W327" s="722">
        <f t="shared" si="107"/>
        <v>0</v>
      </c>
      <c r="X327" s="442"/>
      <c r="Y327" s="442"/>
      <c r="Z327" s="442"/>
      <c r="AA327" s="442"/>
      <c r="AB327" s="442"/>
      <c r="AC327" s="442"/>
      <c r="AD327" s="442"/>
      <c r="AE327" s="442"/>
      <c r="AF327" s="442"/>
      <c r="AG327" s="442"/>
      <c r="AH327" s="442"/>
      <c r="AI327" s="442"/>
      <c r="AJ327" s="442"/>
      <c r="AK327" s="442"/>
      <c r="AL327" s="442"/>
      <c r="AM327" s="442"/>
      <c r="AN327" s="442"/>
      <c r="AO327" s="442"/>
      <c r="AP327" s="442"/>
      <c r="AQ327" s="442"/>
      <c r="AR327" s="442"/>
      <c r="AS327" s="442"/>
      <c r="AT327" s="442"/>
      <c r="AU327" s="442"/>
      <c r="AV327" s="442"/>
      <c r="AW327" s="442"/>
      <c r="AX327" s="442"/>
      <c r="AY327" s="442"/>
      <c r="AZ327" s="442"/>
    </row>
    <row r="328" spans="2:52" ht="20.100000000000001" hidden="1" customHeight="1" outlineLevel="1">
      <c r="B328" s="434"/>
      <c r="C328" s="1002"/>
      <c r="D328" s="1003"/>
      <c r="E328" s="1003"/>
      <c r="F328" s="1004"/>
      <c r="G328" s="1005"/>
      <c r="H328" s="1006"/>
      <c r="I328" s="1006"/>
      <c r="J328" s="1006"/>
      <c r="K328" s="1007"/>
      <c r="L328" s="715"/>
      <c r="M328" s="715"/>
      <c r="N328" s="715"/>
      <c r="O328" s="715"/>
      <c r="P328" s="715"/>
      <c r="Q328" s="715"/>
      <c r="R328" s="715"/>
      <c r="S328" s="716"/>
      <c r="T328" s="717"/>
      <c r="U328" s="720">
        <f t="shared" si="105"/>
        <v>0</v>
      </c>
      <c r="V328" s="721">
        <f t="shared" si="106"/>
        <v>0</v>
      </c>
      <c r="W328" s="722">
        <f t="shared" si="107"/>
        <v>0</v>
      </c>
      <c r="X328" s="442"/>
      <c r="Y328" s="442"/>
      <c r="Z328" s="442"/>
      <c r="AA328" s="442"/>
      <c r="AB328" s="442"/>
      <c r="AC328" s="442"/>
      <c r="AD328" s="442"/>
      <c r="AE328" s="442"/>
      <c r="AF328" s="442"/>
      <c r="AG328" s="442"/>
      <c r="AH328" s="442"/>
      <c r="AI328" s="442"/>
      <c r="AJ328" s="442"/>
      <c r="AK328" s="442"/>
      <c r="AL328" s="442"/>
      <c r="AM328" s="442"/>
      <c r="AN328" s="442"/>
      <c r="AO328" s="442"/>
      <c r="AP328" s="442"/>
      <c r="AQ328" s="442"/>
      <c r="AR328" s="442"/>
      <c r="AS328" s="442"/>
      <c r="AT328" s="442"/>
      <c r="AU328" s="442"/>
      <c r="AV328" s="442"/>
      <c r="AW328" s="442"/>
      <c r="AX328" s="442"/>
      <c r="AY328" s="442"/>
      <c r="AZ328" s="442"/>
    </row>
    <row r="329" spans="2:52" ht="20.100000000000001" hidden="1" customHeight="1" outlineLevel="1">
      <c r="B329" s="434"/>
      <c r="C329" s="1002"/>
      <c r="D329" s="1003"/>
      <c r="E329" s="1003"/>
      <c r="F329" s="1004"/>
      <c r="G329" s="1005"/>
      <c r="H329" s="1006"/>
      <c r="I329" s="1006"/>
      <c r="J329" s="1006"/>
      <c r="K329" s="1007"/>
      <c r="L329" s="715"/>
      <c r="M329" s="715"/>
      <c r="N329" s="715"/>
      <c r="O329" s="715"/>
      <c r="P329" s="715"/>
      <c r="Q329" s="715"/>
      <c r="R329" s="715"/>
      <c r="S329" s="716"/>
      <c r="T329" s="717"/>
      <c r="U329" s="720">
        <f t="shared" si="105"/>
        <v>0</v>
      </c>
      <c r="V329" s="721">
        <f t="shared" si="106"/>
        <v>0</v>
      </c>
      <c r="W329" s="722">
        <f t="shared" si="107"/>
        <v>0</v>
      </c>
      <c r="X329" s="442"/>
      <c r="Y329" s="442"/>
      <c r="Z329" s="442"/>
      <c r="AA329" s="442"/>
      <c r="AB329" s="442"/>
      <c r="AC329" s="442"/>
      <c r="AD329" s="442"/>
      <c r="AE329" s="442"/>
      <c r="AF329" s="442"/>
      <c r="AG329" s="442"/>
      <c r="AH329" s="442"/>
      <c r="AI329" s="442"/>
      <c r="AJ329" s="442"/>
      <c r="AK329" s="442"/>
      <c r="AL329" s="442"/>
      <c r="AM329" s="442"/>
      <c r="AN329" s="442"/>
      <c r="AO329" s="442"/>
      <c r="AP329" s="442"/>
      <c r="AQ329" s="442"/>
      <c r="AR329" s="442"/>
      <c r="AS329" s="442"/>
      <c r="AT329" s="442"/>
      <c r="AU329" s="442"/>
      <c r="AV329" s="442"/>
      <c r="AW329" s="442"/>
      <c r="AX329" s="442"/>
      <c r="AY329" s="442"/>
      <c r="AZ329" s="442"/>
    </row>
    <row r="330" spans="2:52" ht="20.100000000000001" hidden="1" customHeight="1" outlineLevel="1">
      <c r="B330" s="434"/>
      <c r="C330" s="1002"/>
      <c r="D330" s="1003"/>
      <c r="E330" s="1003"/>
      <c r="F330" s="1004"/>
      <c r="G330" s="1005"/>
      <c r="H330" s="1006"/>
      <c r="I330" s="1006"/>
      <c r="J330" s="1006"/>
      <c r="K330" s="1007"/>
      <c r="L330" s="715"/>
      <c r="M330" s="715"/>
      <c r="N330" s="715"/>
      <c r="O330" s="715"/>
      <c r="P330" s="715"/>
      <c r="Q330" s="715"/>
      <c r="R330" s="715"/>
      <c r="S330" s="716"/>
      <c r="T330" s="717"/>
      <c r="U330" s="720">
        <f t="shared" si="105"/>
        <v>0</v>
      </c>
      <c r="V330" s="721">
        <f t="shared" si="106"/>
        <v>0</v>
      </c>
      <c r="W330" s="722">
        <f t="shared" si="107"/>
        <v>0</v>
      </c>
      <c r="X330" s="442"/>
      <c r="Y330" s="442"/>
      <c r="Z330" s="442"/>
      <c r="AA330" s="442"/>
      <c r="AB330" s="442"/>
      <c r="AC330" s="442"/>
      <c r="AD330" s="442"/>
      <c r="AE330" s="442"/>
      <c r="AF330" s="442"/>
      <c r="AG330" s="442"/>
      <c r="AH330" s="442"/>
      <c r="AI330" s="442"/>
      <c r="AJ330" s="442"/>
      <c r="AK330" s="442"/>
      <c r="AL330" s="442"/>
      <c r="AM330" s="442"/>
      <c r="AN330" s="442"/>
      <c r="AO330" s="442"/>
      <c r="AP330" s="442"/>
      <c r="AQ330" s="442"/>
      <c r="AR330" s="442"/>
      <c r="AS330" s="442"/>
      <c r="AT330" s="442"/>
      <c r="AU330" s="442"/>
      <c r="AV330" s="442"/>
      <c r="AW330" s="442"/>
      <c r="AX330" s="442"/>
      <c r="AY330" s="442"/>
      <c r="AZ330" s="442"/>
    </row>
    <row r="331" spans="2:52" ht="20.100000000000001" hidden="1" customHeight="1" outlineLevel="1">
      <c r="B331" s="434"/>
      <c r="C331" s="1002"/>
      <c r="D331" s="1003"/>
      <c r="E331" s="1003"/>
      <c r="F331" s="1004"/>
      <c r="G331" s="1005"/>
      <c r="H331" s="1006"/>
      <c r="I331" s="1006"/>
      <c r="J331" s="1006"/>
      <c r="K331" s="1007"/>
      <c r="L331" s="715"/>
      <c r="M331" s="715"/>
      <c r="N331" s="715"/>
      <c r="O331" s="715"/>
      <c r="P331" s="715"/>
      <c r="Q331" s="715"/>
      <c r="R331" s="715"/>
      <c r="S331" s="716"/>
      <c r="T331" s="717"/>
      <c r="U331" s="720">
        <f t="shared" si="105"/>
        <v>0</v>
      </c>
      <c r="V331" s="721">
        <f t="shared" si="106"/>
        <v>0</v>
      </c>
      <c r="W331" s="722">
        <f t="shared" si="107"/>
        <v>0</v>
      </c>
      <c r="X331" s="442"/>
      <c r="Y331" s="442"/>
      <c r="Z331" s="442"/>
      <c r="AA331" s="442"/>
      <c r="AB331" s="442"/>
      <c r="AC331" s="442"/>
      <c r="AD331" s="442"/>
      <c r="AE331" s="442"/>
      <c r="AF331" s="442"/>
      <c r="AG331" s="442"/>
      <c r="AH331" s="442"/>
      <c r="AI331" s="442"/>
      <c r="AJ331" s="442"/>
      <c r="AK331" s="442"/>
      <c r="AL331" s="442"/>
      <c r="AM331" s="442"/>
      <c r="AN331" s="442"/>
      <c r="AO331" s="442"/>
      <c r="AP331" s="442"/>
      <c r="AQ331" s="442"/>
      <c r="AR331" s="442"/>
      <c r="AS331" s="442"/>
      <c r="AT331" s="442"/>
      <c r="AU331" s="442"/>
      <c r="AV331" s="442"/>
      <c r="AW331" s="442"/>
      <c r="AX331" s="442"/>
      <c r="AY331" s="442"/>
      <c r="AZ331" s="442"/>
    </row>
    <row r="332" spans="2:52" ht="20.100000000000001" hidden="1" customHeight="1" outlineLevel="1">
      <c r="B332" s="434"/>
      <c r="C332" s="1002"/>
      <c r="D332" s="1003"/>
      <c r="E332" s="1003"/>
      <c r="F332" s="1004"/>
      <c r="G332" s="1005"/>
      <c r="H332" s="1006"/>
      <c r="I332" s="1006"/>
      <c r="J332" s="1006"/>
      <c r="K332" s="1007"/>
      <c r="L332" s="715"/>
      <c r="M332" s="715"/>
      <c r="N332" s="715"/>
      <c r="O332" s="715"/>
      <c r="P332" s="715"/>
      <c r="Q332" s="715"/>
      <c r="R332" s="715"/>
      <c r="S332" s="716"/>
      <c r="T332" s="717"/>
      <c r="U332" s="720">
        <f t="shared" si="105"/>
        <v>0</v>
      </c>
      <c r="V332" s="721">
        <f t="shared" si="106"/>
        <v>0</v>
      </c>
      <c r="W332" s="722">
        <f t="shared" si="107"/>
        <v>0</v>
      </c>
      <c r="X332" s="442"/>
      <c r="Y332" s="442"/>
      <c r="Z332" s="442"/>
      <c r="AA332" s="442"/>
      <c r="AB332" s="442"/>
      <c r="AC332" s="442"/>
      <c r="AD332" s="442"/>
      <c r="AE332" s="442"/>
      <c r="AF332" s="442"/>
      <c r="AG332" s="442"/>
      <c r="AH332" s="442"/>
      <c r="AI332" s="442"/>
      <c r="AJ332" s="442"/>
      <c r="AK332" s="442"/>
      <c r="AL332" s="442"/>
      <c r="AM332" s="442"/>
      <c r="AN332" s="442"/>
      <c r="AO332" s="442"/>
      <c r="AP332" s="442"/>
      <c r="AQ332" s="442"/>
      <c r="AR332" s="442"/>
      <c r="AS332" s="442"/>
      <c r="AT332" s="442"/>
      <c r="AU332" s="442"/>
      <c r="AV332" s="442"/>
      <c r="AW332" s="442"/>
      <c r="AX332" s="442"/>
      <c r="AY332" s="442"/>
      <c r="AZ332" s="442"/>
    </row>
    <row r="333" spans="2:52" ht="20.100000000000001" hidden="1" customHeight="1" outlineLevel="1">
      <c r="B333" s="434"/>
      <c r="C333" s="1002"/>
      <c r="D333" s="1003"/>
      <c r="E333" s="1003"/>
      <c r="F333" s="1004"/>
      <c r="G333" s="1005"/>
      <c r="H333" s="1006"/>
      <c r="I333" s="1006"/>
      <c r="J333" s="1006"/>
      <c r="K333" s="1007"/>
      <c r="L333" s="715"/>
      <c r="M333" s="715"/>
      <c r="N333" s="715"/>
      <c r="O333" s="715"/>
      <c r="P333" s="715"/>
      <c r="Q333" s="715"/>
      <c r="R333" s="715"/>
      <c r="S333" s="716"/>
      <c r="T333" s="717"/>
      <c r="U333" s="720">
        <f t="shared" si="105"/>
        <v>0</v>
      </c>
      <c r="V333" s="721">
        <f t="shared" si="106"/>
        <v>0</v>
      </c>
      <c r="W333" s="722">
        <f t="shared" si="107"/>
        <v>0</v>
      </c>
      <c r="X333" s="442"/>
      <c r="Y333" s="442"/>
      <c r="Z333" s="442"/>
      <c r="AA333" s="442"/>
      <c r="AB333" s="442"/>
      <c r="AC333" s="442"/>
      <c r="AD333" s="442"/>
      <c r="AE333" s="442"/>
      <c r="AF333" s="442"/>
      <c r="AG333" s="442"/>
      <c r="AH333" s="442"/>
      <c r="AI333" s="442"/>
      <c r="AJ333" s="442"/>
      <c r="AK333" s="442"/>
      <c r="AL333" s="442"/>
      <c r="AM333" s="442"/>
      <c r="AN333" s="442"/>
      <c r="AO333" s="442"/>
      <c r="AP333" s="442"/>
      <c r="AQ333" s="442"/>
      <c r="AR333" s="442"/>
      <c r="AS333" s="442"/>
      <c r="AT333" s="442"/>
      <c r="AU333" s="442"/>
      <c r="AV333" s="442"/>
      <c r="AW333" s="442"/>
      <c r="AX333" s="442"/>
      <c r="AY333" s="442"/>
      <c r="AZ333" s="442"/>
    </row>
    <row r="334" spans="2:52" ht="20.100000000000001" hidden="1" customHeight="1" outlineLevel="1">
      <c r="B334" s="434"/>
      <c r="C334" s="1002"/>
      <c r="D334" s="1003"/>
      <c r="E334" s="1003"/>
      <c r="F334" s="1004"/>
      <c r="G334" s="1005"/>
      <c r="H334" s="1006"/>
      <c r="I334" s="1006"/>
      <c r="J334" s="1006"/>
      <c r="K334" s="1007"/>
      <c r="L334" s="715"/>
      <c r="M334" s="715"/>
      <c r="N334" s="715"/>
      <c r="O334" s="715"/>
      <c r="P334" s="715"/>
      <c r="Q334" s="715"/>
      <c r="R334" s="715"/>
      <c r="S334" s="716"/>
      <c r="T334" s="717"/>
      <c r="U334" s="720">
        <f t="shared" si="105"/>
        <v>0</v>
      </c>
      <c r="V334" s="721">
        <f t="shared" si="106"/>
        <v>0</v>
      </c>
      <c r="W334" s="722">
        <f t="shared" si="107"/>
        <v>0</v>
      </c>
      <c r="X334" s="442"/>
      <c r="Y334" s="442"/>
      <c r="Z334" s="442"/>
      <c r="AA334" s="442"/>
      <c r="AB334" s="442"/>
      <c r="AC334" s="442"/>
      <c r="AD334" s="442"/>
      <c r="AE334" s="442"/>
      <c r="AF334" s="442"/>
      <c r="AG334" s="442"/>
      <c r="AH334" s="442"/>
      <c r="AI334" s="442"/>
      <c r="AJ334" s="442"/>
      <c r="AK334" s="442"/>
      <c r="AL334" s="442"/>
      <c r="AM334" s="442"/>
      <c r="AN334" s="442"/>
      <c r="AO334" s="442"/>
      <c r="AP334" s="442"/>
      <c r="AQ334" s="442"/>
      <c r="AR334" s="442"/>
      <c r="AS334" s="442"/>
      <c r="AT334" s="442"/>
      <c r="AU334" s="442"/>
      <c r="AV334" s="442"/>
      <c r="AW334" s="442"/>
      <c r="AX334" s="442"/>
      <c r="AY334" s="442"/>
      <c r="AZ334" s="442"/>
    </row>
    <row r="335" spans="2:52" ht="20.100000000000001" hidden="1" customHeight="1" outlineLevel="1">
      <c r="B335" s="434"/>
      <c r="C335" s="1002"/>
      <c r="D335" s="1003"/>
      <c r="E335" s="1003"/>
      <c r="F335" s="1004"/>
      <c r="G335" s="1005"/>
      <c r="H335" s="1006"/>
      <c r="I335" s="1006"/>
      <c r="J335" s="1006"/>
      <c r="K335" s="1007"/>
      <c r="L335" s="715"/>
      <c r="M335" s="715"/>
      <c r="N335" s="715"/>
      <c r="O335" s="715"/>
      <c r="P335" s="715"/>
      <c r="Q335" s="715"/>
      <c r="R335" s="715"/>
      <c r="S335" s="716"/>
      <c r="T335" s="717"/>
      <c r="U335" s="720">
        <f t="shared" si="105"/>
        <v>0</v>
      </c>
      <c r="V335" s="721">
        <f t="shared" si="106"/>
        <v>0</v>
      </c>
      <c r="W335" s="722">
        <f t="shared" si="107"/>
        <v>0</v>
      </c>
      <c r="X335" s="442"/>
      <c r="Y335" s="442"/>
      <c r="Z335" s="442"/>
      <c r="AA335" s="442"/>
      <c r="AB335" s="442"/>
      <c r="AC335" s="442"/>
      <c r="AD335" s="442"/>
      <c r="AE335" s="442"/>
      <c r="AF335" s="442"/>
      <c r="AG335" s="442"/>
      <c r="AH335" s="442"/>
      <c r="AI335" s="442"/>
      <c r="AJ335" s="442"/>
      <c r="AK335" s="442"/>
      <c r="AL335" s="442"/>
      <c r="AM335" s="442"/>
      <c r="AN335" s="442"/>
      <c r="AO335" s="442"/>
      <c r="AP335" s="442"/>
      <c r="AQ335" s="442"/>
      <c r="AR335" s="442"/>
      <c r="AS335" s="442"/>
      <c r="AT335" s="442"/>
      <c r="AU335" s="442"/>
      <c r="AV335" s="442"/>
      <c r="AW335" s="442"/>
      <c r="AX335" s="442"/>
      <c r="AY335" s="442"/>
      <c r="AZ335" s="442"/>
    </row>
    <row r="336" spans="2:52" s="19" customFormat="1" ht="9.9499999999999993" hidden="1" customHeight="1" outlineLevel="1">
      <c r="B336" s="435"/>
      <c r="C336" s="437"/>
      <c r="D336" s="437"/>
      <c r="E336" s="437"/>
      <c r="F336" s="437"/>
      <c r="G336" s="666"/>
      <c r="H336" s="666"/>
      <c r="I336" s="666"/>
      <c r="J336" s="666"/>
      <c r="K336" s="666"/>
      <c r="L336" s="438"/>
      <c r="M336" s="438"/>
      <c r="N336" s="438"/>
      <c r="O336" s="438"/>
      <c r="P336" s="438"/>
      <c r="Q336" s="438"/>
      <c r="R336" s="438"/>
      <c r="S336" s="438"/>
      <c r="T336" s="439"/>
      <c r="U336" s="439"/>
      <c r="V336" s="439"/>
      <c r="W336" s="667"/>
      <c r="X336" s="668"/>
      <c r="Y336" s="668"/>
      <c r="Z336" s="668"/>
      <c r="AA336" s="668"/>
      <c r="AB336" s="668"/>
      <c r="AC336" s="668"/>
      <c r="AD336" s="668"/>
      <c r="AE336" s="668"/>
      <c r="AF336" s="668"/>
      <c r="AG336" s="668"/>
      <c r="AH336" s="668"/>
      <c r="AI336" s="668"/>
      <c r="AJ336" s="668"/>
      <c r="AK336" s="668"/>
      <c r="AL336" s="668"/>
      <c r="AM336" s="668"/>
      <c r="AN336" s="668"/>
      <c r="AO336" s="668"/>
      <c r="AP336" s="668"/>
      <c r="AQ336" s="668"/>
      <c r="AR336" s="668"/>
      <c r="AS336" s="668"/>
      <c r="AT336" s="668"/>
      <c r="AU336" s="668"/>
      <c r="AV336" s="668"/>
      <c r="AW336" s="668"/>
      <c r="AX336" s="668"/>
      <c r="AY336" s="668"/>
      <c r="AZ336" s="668"/>
    </row>
    <row r="337" spans="2:52" ht="20.100000000000001" customHeight="1" collapsed="1">
      <c r="B337" s="32">
        <f>B325+1</f>
        <v>28</v>
      </c>
      <c r="C337" s="1013"/>
      <c r="D337" s="1014"/>
      <c r="E337" s="1014"/>
      <c r="F337" s="1015"/>
      <c r="G337" s="1016"/>
      <c r="H337" s="1017"/>
      <c r="I337" s="1017"/>
      <c r="J337" s="1017"/>
      <c r="K337" s="1018"/>
      <c r="L337" s="701">
        <f t="shared" ref="L337:R337" si="108">SUM(L338:L347)</f>
        <v>0</v>
      </c>
      <c r="M337" s="702">
        <f t="shared" si="108"/>
        <v>0</v>
      </c>
      <c r="N337" s="703">
        <f t="shared" si="108"/>
        <v>0</v>
      </c>
      <c r="O337" s="703">
        <f t="shared" si="108"/>
        <v>0</v>
      </c>
      <c r="P337" s="702">
        <f t="shared" si="108"/>
        <v>0</v>
      </c>
      <c r="Q337" s="704">
        <f t="shared" si="108"/>
        <v>0</v>
      </c>
      <c r="R337" s="701">
        <f t="shared" si="108"/>
        <v>0</v>
      </c>
      <c r="S337" s="705">
        <v>1</v>
      </c>
      <c r="T337" s="706">
        <f>(S338*T338)+(S339*T339)+(S340*T340)+(S341*T341)+(S342*T342)+(S343*T343)+(S344*T344)+(S345*T345)+(S346*T346)+(S347*T347)</f>
        <v>0</v>
      </c>
      <c r="U337" s="665">
        <f t="shared" ref="U337:U347" si="109">S337*T337*(1+MGKZ)*(1+Gewinn)*(1+Sicherheit)</f>
        <v>0</v>
      </c>
      <c r="V337" s="643">
        <f t="shared" ref="V337:V347" si="110">R337*Fertigung</f>
        <v>0</v>
      </c>
      <c r="W337" s="50">
        <f t="shared" ref="W337:W347" si="111">L337*$E$6+M337*$M$6+N337*$M$7+O337*$M$8+P337*$E$7+Q337*$M$9+U337+V337</f>
        <v>0</v>
      </c>
      <c r="X337" s="442"/>
      <c r="Y337" s="442"/>
      <c r="Z337" s="442"/>
      <c r="AA337" s="442"/>
      <c r="AB337" s="442"/>
      <c r="AC337" s="442"/>
      <c r="AD337" s="442"/>
      <c r="AE337" s="442"/>
      <c r="AF337" s="442"/>
      <c r="AG337" s="442"/>
      <c r="AH337" s="442"/>
      <c r="AI337" s="442"/>
      <c r="AJ337" s="442"/>
      <c r="AK337" s="442"/>
      <c r="AL337" s="442"/>
      <c r="AM337" s="442"/>
      <c r="AN337" s="442"/>
      <c r="AO337" s="442"/>
      <c r="AP337" s="442"/>
      <c r="AQ337" s="442"/>
      <c r="AR337" s="442"/>
      <c r="AS337" s="442"/>
      <c r="AT337" s="442"/>
      <c r="AU337" s="442"/>
      <c r="AV337" s="442"/>
      <c r="AW337" s="442"/>
      <c r="AX337" s="442"/>
      <c r="AY337" s="442"/>
      <c r="AZ337" s="442"/>
    </row>
    <row r="338" spans="2:52" ht="20.100000000000001" hidden="1" customHeight="1" outlineLevel="1">
      <c r="B338" s="433"/>
      <c r="C338" s="1002"/>
      <c r="D338" s="1003"/>
      <c r="E338" s="1003"/>
      <c r="F338" s="1004"/>
      <c r="G338" s="1005"/>
      <c r="H338" s="1006"/>
      <c r="I338" s="1006"/>
      <c r="J338" s="1006"/>
      <c r="K338" s="1007"/>
      <c r="L338" s="715"/>
      <c r="M338" s="715"/>
      <c r="N338" s="715"/>
      <c r="O338" s="715"/>
      <c r="P338" s="715"/>
      <c r="Q338" s="715"/>
      <c r="R338" s="715"/>
      <c r="S338" s="716"/>
      <c r="T338" s="717"/>
      <c r="U338" s="720">
        <f t="shared" si="109"/>
        <v>0</v>
      </c>
      <c r="V338" s="721">
        <f t="shared" si="110"/>
        <v>0</v>
      </c>
      <c r="W338" s="722">
        <f t="shared" si="111"/>
        <v>0</v>
      </c>
      <c r="X338" s="442"/>
      <c r="Y338" s="442"/>
      <c r="Z338" s="442"/>
      <c r="AA338" s="442"/>
      <c r="AB338" s="442"/>
      <c r="AC338" s="442"/>
      <c r="AD338" s="442"/>
      <c r="AE338" s="442"/>
      <c r="AF338" s="442"/>
      <c r="AG338" s="442"/>
      <c r="AH338" s="442"/>
      <c r="AI338" s="442"/>
      <c r="AJ338" s="442"/>
      <c r="AK338" s="442"/>
      <c r="AL338" s="442"/>
      <c r="AM338" s="442"/>
      <c r="AN338" s="442"/>
      <c r="AO338" s="442"/>
      <c r="AP338" s="442"/>
      <c r="AQ338" s="442"/>
      <c r="AR338" s="442"/>
      <c r="AS338" s="442"/>
      <c r="AT338" s="442"/>
      <c r="AU338" s="442"/>
      <c r="AV338" s="442"/>
      <c r="AW338" s="442"/>
      <c r="AX338" s="442"/>
      <c r="AY338" s="442"/>
      <c r="AZ338" s="442"/>
    </row>
    <row r="339" spans="2:52" ht="20.100000000000001" hidden="1" customHeight="1" outlineLevel="1">
      <c r="B339" s="434"/>
      <c r="C339" s="1002"/>
      <c r="D339" s="1003"/>
      <c r="E339" s="1003"/>
      <c r="F339" s="1004"/>
      <c r="G339" s="1005"/>
      <c r="H339" s="1006"/>
      <c r="I339" s="1006"/>
      <c r="J339" s="1006"/>
      <c r="K339" s="1007"/>
      <c r="L339" s="715"/>
      <c r="M339" s="715"/>
      <c r="N339" s="715"/>
      <c r="O339" s="715"/>
      <c r="P339" s="715"/>
      <c r="Q339" s="715"/>
      <c r="R339" s="715"/>
      <c r="S339" s="716"/>
      <c r="T339" s="717"/>
      <c r="U339" s="720">
        <f t="shared" si="109"/>
        <v>0</v>
      </c>
      <c r="V339" s="721">
        <f t="shared" si="110"/>
        <v>0</v>
      </c>
      <c r="W339" s="722">
        <f t="shared" si="111"/>
        <v>0</v>
      </c>
      <c r="X339" s="442"/>
      <c r="Y339" s="442"/>
      <c r="Z339" s="442"/>
      <c r="AA339" s="442"/>
      <c r="AB339" s="442"/>
      <c r="AC339" s="442"/>
      <c r="AD339" s="442"/>
      <c r="AE339" s="442"/>
      <c r="AF339" s="442"/>
      <c r="AG339" s="442"/>
      <c r="AH339" s="442"/>
      <c r="AI339" s="442"/>
      <c r="AJ339" s="442"/>
      <c r="AK339" s="442"/>
      <c r="AL339" s="442"/>
      <c r="AM339" s="442"/>
      <c r="AN339" s="442"/>
      <c r="AO339" s="442"/>
      <c r="AP339" s="442"/>
      <c r="AQ339" s="442"/>
      <c r="AR339" s="442"/>
      <c r="AS339" s="442"/>
      <c r="AT339" s="442"/>
      <c r="AU339" s="442"/>
      <c r="AV339" s="442"/>
      <c r="AW339" s="442"/>
      <c r="AX339" s="442"/>
      <c r="AY339" s="442"/>
      <c r="AZ339" s="442"/>
    </row>
    <row r="340" spans="2:52" ht="20.100000000000001" hidden="1" customHeight="1" outlineLevel="1">
      <c r="B340" s="434"/>
      <c r="C340" s="1002"/>
      <c r="D340" s="1003"/>
      <c r="E340" s="1003"/>
      <c r="F340" s="1004"/>
      <c r="G340" s="1005"/>
      <c r="H340" s="1006"/>
      <c r="I340" s="1006"/>
      <c r="J340" s="1006"/>
      <c r="K340" s="1007"/>
      <c r="L340" s="715"/>
      <c r="M340" s="715"/>
      <c r="N340" s="715"/>
      <c r="O340" s="715"/>
      <c r="P340" s="715"/>
      <c r="Q340" s="715"/>
      <c r="R340" s="715"/>
      <c r="S340" s="716"/>
      <c r="T340" s="717"/>
      <c r="U340" s="720">
        <f t="shared" si="109"/>
        <v>0</v>
      </c>
      <c r="V340" s="721">
        <f t="shared" si="110"/>
        <v>0</v>
      </c>
      <c r="W340" s="722">
        <f t="shared" si="111"/>
        <v>0</v>
      </c>
      <c r="X340" s="442"/>
      <c r="Y340" s="442"/>
      <c r="Z340" s="442"/>
      <c r="AA340" s="442"/>
      <c r="AB340" s="442"/>
      <c r="AC340" s="442"/>
      <c r="AD340" s="442"/>
      <c r="AE340" s="442"/>
      <c r="AF340" s="442"/>
      <c r="AG340" s="442"/>
      <c r="AH340" s="442"/>
      <c r="AI340" s="442"/>
      <c r="AJ340" s="442"/>
      <c r="AK340" s="442"/>
      <c r="AL340" s="442"/>
      <c r="AM340" s="442"/>
      <c r="AN340" s="442"/>
      <c r="AO340" s="442"/>
      <c r="AP340" s="442"/>
      <c r="AQ340" s="442"/>
      <c r="AR340" s="442"/>
      <c r="AS340" s="442"/>
      <c r="AT340" s="442"/>
      <c r="AU340" s="442"/>
      <c r="AV340" s="442"/>
      <c r="AW340" s="442"/>
      <c r="AX340" s="442"/>
      <c r="AY340" s="442"/>
      <c r="AZ340" s="442"/>
    </row>
    <row r="341" spans="2:52" ht="20.100000000000001" hidden="1" customHeight="1" outlineLevel="1">
      <c r="B341" s="434"/>
      <c r="C341" s="1002"/>
      <c r="D341" s="1003"/>
      <c r="E341" s="1003"/>
      <c r="F341" s="1004"/>
      <c r="G341" s="1005"/>
      <c r="H341" s="1006"/>
      <c r="I341" s="1006"/>
      <c r="J341" s="1006"/>
      <c r="K341" s="1007"/>
      <c r="L341" s="715"/>
      <c r="M341" s="715"/>
      <c r="N341" s="715"/>
      <c r="O341" s="715"/>
      <c r="P341" s="715"/>
      <c r="Q341" s="715"/>
      <c r="R341" s="715"/>
      <c r="S341" s="716"/>
      <c r="T341" s="717"/>
      <c r="U341" s="720">
        <f t="shared" si="109"/>
        <v>0</v>
      </c>
      <c r="V341" s="721">
        <f t="shared" si="110"/>
        <v>0</v>
      </c>
      <c r="W341" s="722">
        <f t="shared" si="111"/>
        <v>0</v>
      </c>
      <c r="X341" s="442"/>
      <c r="Y341" s="442"/>
      <c r="Z341" s="442"/>
      <c r="AA341" s="442"/>
      <c r="AB341" s="442"/>
      <c r="AC341" s="442"/>
      <c r="AD341" s="442"/>
      <c r="AE341" s="442"/>
      <c r="AF341" s="442"/>
      <c r="AG341" s="442"/>
      <c r="AH341" s="442"/>
      <c r="AI341" s="442"/>
      <c r="AJ341" s="442"/>
      <c r="AK341" s="442"/>
      <c r="AL341" s="442"/>
      <c r="AM341" s="442"/>
      <c r="AN341" s="442"/>
      <c r="AO341" s="442"/>
      <c r="AP341" s="442"/>
      <c r="AQ341" s="442"/>
      <c r="AR341" s="442"/>
      <c r="AS341" s="442"/>
      <c r="AT341" s="442"/>
      <c r="AU341" s="442"/>
      <c r="AV341" s="442"/>
      <c r="AW341" s="442"/>
      <c r="AX341" s="442"/>
      <c r="AY341" s="442"/>
      <c r="AZ341" s="442"/>
    </row>
    <row r="342" spans="2:52" ht="20.100000000000001" hidden="1" customHeight="1" outlineLevel="1">
      <c r="B342" s="434"/>
      <c r="C342" s="1002"/>
      <c r="D342" s="1003"/>
      <c r="E342" s="1003"/>
      <c r="F342" s="1004"/>
      <c r="G342" s="1005"/>
      <c r="H342" s="1006"/>
      <c r="I342" s="1006"/>
      <c r="J342" s="1006"/>
      <c r="K342" s="1007"/>
      <c r="L342" s="715"/>
      <c r="M342" s="715"/>
      <c r="N342" s="715"/>
      <c r="O342" s="715"/>
      <c r="P342" s="715"/>
      <c r="Q342" s="715"/>
      <c r="R342" s="715"/>
      <c r="S342" s="716"/>
      <c r="T342" s="717"/>
      <c r="U342" s="720">
        <f t="shared" si="109"/>
        <v>0</v>
      </c>
      <c r="V342" s="721">
        <f t="shared" si="110"/>
        <v>0</v>
      </c>
      <c r="W342" s="722">
        <f t="shared" si="111"/>
        <v>0</v>
      </c>
      <c r="X342" s="442"/>
      <c r="Y342" s="442"/>
      <c r="Z342" s="442"/>
      <c r="AA342" s="442"/>
      <c r="AB342" s="442"/>
      <c r="AC342" s="442"/>
      <c r="AD342" s="442"/>
      <c r="AE342" s="442"/>
      <c r="AF342" s="442"/>
      <c r="AG342" s="442"/>
      <c r="AH342" s="442"/>
      <c r="AI342" s="442"/>
      <c r="AJ342" s="442"/>
      <c r="AK342" s="442"/>
      <c r="AL342" s="442"/>
      <c r="AM342" s="442"/>
      <c r="AN342" s="442"/>
      <c r="AO342" s="442"/>
      <c r="AP342" s="442"/>
      <c r="AQ342" s="442"/>
      <c r="AR342" s="442"/>
      <c r="AS342" s="442"/>
      <c r="AT342" s="442"/>
      <c r="AU342" s="442"/>
      <c r="AV342" s="442"/>
      <c r="AW342" s="442"/>
      <c r="AX342" s="442"/>
      <c r="AY342" s="442"/>
      <c r="AZ342" s="442"/>
    </row>
    <row r="343" spans="2:52" ht="20.100000000000001" hidden="1" customHeight="1" outlineLevel="1">
      <c r="B343" s="434"/>
      <c r="C343" s="1002"/>
      <c r="D343" s="1003"/>
      <c r="E343" s="1003"/>
      <c r="F343" s="1004"/>
      <c r="G343" s="1005"/>
      <c r="H343" s="1006"/>
      <c r="I343" s="1006"/>
      <c r="J343" s="1006"/>
      <c r="K343" s="1007"/>
      <c r="L343" s="715"/>
      <c r="M343" s="715"/>
      <c r="N343" s="715"/>
      <c r="O343" s="715"/>
      <c r="P343" s="715"/>
      <c r="Q343" s="715"/>
      <c r="R343" s="715"/>
      <c r="S343" s="716"/>
      <c r="T343" s="717"/>
      <c r="U343" s="720">
        <f t="shared" si="109"/>
        <v>0</v>
      </c>
      <c r="V343" s="721">
        <f t="shared" si="110"/>
        <v>0</v>
      </c>
      <c r="W343" s="722">
        <f t="shared" si="111"/>
        <v>0</v>
      </c>
      <c r="X343" s="442"/>
      <c r="Y343" s="442"/>
      <c r="Z343" s="442"/>
      <c r="AA343" s="442"/>
      <c r="AB343" s="442"/>
      <c r="AC343" s="442"/>
      <c r="AD343" s="442"/>
      <c r="AE343" s="442"/>
      <c r="AF343" s="442"/>
      <c r="AG343" s="442"/>
      <c r="AH343" s="442"/>
      <c r="AI343" s="442"/>
      <c r="AJ343" s="442"/>
      <c r="AK343" s="442"/>
      <c r="AL343" s="442"/>
      <c r="AM343" s="442"/>
      <c r="AN343" s="442"/>
      <c r="AO343" s="442"/>
      <c r="AP343" s="442"/>
      <c r="AQ343" s="442"/>
      <c r="AR343" s="442"/>
      <c r="AS343" s="442"/>
      <c r="AT343" s="442"/>
      <c r="AU343" s="442"/>
      <c r="AV343" s="442"/>
      <c r="AW343" s="442"/>
      <c r="AX343" s="442"/>
      <c r="AY343" s="442"/>
      <c r="AZ343" s="442"/>
    </row>
    <row r="344" spans="2:52" ht="20.100000000000001" hidden="1" customHeight="1" outlineLevel="1">
      <c r="B344" s="434"/>
      <c r="C344" s="1002"/>
      <c r="D344" s="1003"/>
      <c r="E344" s="1003"/>
      <c r="F344" s="1004"/>
      <c r="G344" s="1005"/>
      <c r="H344" s="1006"/>
      <c r="I344" s="1006"/>
      <c r="J344" s="1006"/>
      <c r="K344" s="1007"/>
      <c r="L344" s="715"/>
      <c r="M344" s="715"/>
      <c r="N344" s="715"/>
      <c r="O344" s="715"/>
      <c r="P344" s="715"/>
      <c r="Q344" s="715"/>
      <c r="R344" s="715"/>
      <c r="S344" s="716"/>
      <c r="T344" s="717"/>
      <c r="U344" s="720">
        <f t="shared" si="109"/>
        <v>0</v>
      </c>
      <c r="V344" s="721">
        <f t="shared" si="110"/>
        <v>0</v>
      </c>
      <c r="W344" s="722">
        <f t="shared" si="111"/>
        <v>0</v>
      </c>
      <c r="X344" s="442"/>
      <c r="Y344" s="442"/>
      <c r="Z344" s="442"/>
      <c r="AA344" s="442"/>
      <c r="AB344" s="442"/>
      <c r="AC344" s="442"/>
      <c r="AD344" s="442"/>
      <c r="AE344" s="442"/>
      <c r="AF344" s="442"/>
      <c r="AG344" s="442"/>
      <c r="AH344" s="442"/>
      <c r="AI344" s="442"/>
      <c r="AJ344" s="442"/>
      <c r="AK344" s="442"/>
      <c r="AL344" s="442"/>
      <c r="AM344" s="442"/>
      <c r="AN344" s="442"/>
      <c r="AO344" s="442"/>
      <c r="AP344" s="442"/>
      <c r="AQ344" s="442"/>
      <c r="AR344" s="442"/>
      <c r="AS344" s="442"/>
      <c r="AT344" s="442"/>
      <c r="AU344" s="442"/>
      <c r="AV344" s="442"/>
      <c r="AW344" s="442"/>
      <c r="AX344" s="442"/>
      <c r="AY344" s="442"/>
      <c r="AZ344" s="442"/>
    </row>
    <row r="345" spans="2:52" ht="20.100000000000001" hidden="1" customHeight="1" outlineLevel="1">
      <c r="B345" s="434"/>
      <c r="C345" s="1002"/>
      <c r="D345" s="1003"/>
      <c r="E345" s="1003"/>
      <c r="F345" s="1004"/>
      <c r="G345" s="1005"/>
      <c r="H345" s="1006"/>
      <c r="I345" s="1006"/>
      <c r="J345" s="1006"/>
      <c r="K345" s="1007"/>
      <c r="L345" s="715"/>
      <c r="M345" s="715"/>
      <c r="N345" s="715"/>
      <c r="O345" s="715"/>
      <c r="P345" s="715"/>
      <c r="Q345" s="715"/>
      <c r="R345" s="715"/>
      <c r="S345" s="716"/>
      <c r="T345" s="717"/>
      <c r="U345" s="720">
        <f t="shared" si="109"/>
        <v>0</v>
      </c>
      <c r="V345" s="721">
        <f t="shared" si="110"/>
        <v>0</v>
      </c>
      <c r="W345" s="722">
        <f t="shared" si="111"/>
        <v>0</v>
      </c>
      <c r="X345" s="442"/>
      <c r="Y345" s="442"/>
      <c r="Z345" s="442"/>
      <c r="AA345" s="442"/>
      <c r="AB345" s="442"/>
      <c r="AC345" s="442"/>
      <c r="AD345" s="442"/>
      <c r="AE345" s="442"/>
      <c r="AF345" s="442"/>
      <c r="AG345" s="442"/>
      <c r="AH345" s="442"/>
      <c r="AI345" s="442"/>
      <c r="AJ345" s="442"/>
      <c r="AK345" s="442"/>
      <c r="AL345" s="442"/>
      <c r="AM345" s="442"/>
      <c r="AN345" s="442"/>
      <c r="AO345" s="442"/>
      <c r="AP345" s="442"/>
      <c r="AQ345" s="442"/>
      <c r="AR345" s="442"/>
      <c r="AS345" s="442"/>
      <c r="AT345" s="442"/>
      <c r="AU345" s="442"/>
      <c r="AV345" s="442"/>
      <c r="AW345" s="442"/>
      <c r="AX345" s="442"/>
      <c r="AY345" s="442"/>
      <c r="AZ345" s="442"/>
    </row>
    <row r="346" spans="2:52" ht="20.100000000000001" hidden="1" customHeight="1" outlineLevel="1">
      <c r="B346" s="434"/>
      <c r="C346" s="1002"/>
      <c r="D346" s="1003"/>
      <c r="E346" s="1003"/>
      <c r="F346" s="1004"/>
      <c r="G346" s="1005"/>
      <c r="H346" s="1006"/>
      <c r="I346" s="1006"/>
      <c r="J346" s="1006"/>
      <c r="K346" s="1007"/>
      <c r="L346" s="715"/>
      <c r="M346" s="715"/>
      <c r="N346" s="715"/>
      <c r="O346" s="715"/>
      <c r="P346" s="715"/>
      <c r="Q346" s="715"/>
      <c r="R346" s="715"/>
      <c r="S346" s="716"/>
      <c r="T346" s="717"/>
      <c r="U346" s="720">
        <f t="shared" si="109"/>
        <v>0</v>
      </c>
      <c r="V346" s="721">
        <f t="shared" si="110"/>
        <v>0</v>
      </c>
      <c r="W346" s="722">
        <f t="shared" si="111"/>
        <v>0</v>
      </c>
      <c r="X346" s="442"/>
      <c r="Y346" s="442"/>
      <c r="Z346" s="442"/>
      <c r="AA346" s="442"/>
      <c r="AB346" s="442"/>
      <c r="AC346" s="442"/>
      <c r="AD346" s="442"/>
      <c r="AE346" s="442"/>
      <c r="AF346" s="442"/>
      <c r="AG346" s="442"/>
      <c r="AH346" s="442"/>
      <c r="AI346" s="442"/>
      <c r="AJ346" s="442"/>
      <c r="AK346" s="442"/>
      <c r="AL346" s="442"/>
      <c r="AM346" s="442"/>
      <c r="AN346" s="442"/>
      <c r="AO346" s="442"/>
      <c r="AP346" s="442"/>
      <c r="AQ346" s="442"/>
      <c r="AR346" s="442"/>
      <c r="AS346" s="442"/>
      <c r="AT346" s="442"/>
      <c r="AU346" s="442"/>
      <c r="AV346" s="442"/>
      <c r="AW346" s="442"/>
      <c r="AX346" s="442"/>
      <c r="AY346" s="442"/>
      <c r="AZ346" s="442"/>
    </row>
    <row r="347" spans="2:52" ht="20.100000000000001" hidden="1" customHeight="1" outlineLevel="1">
      <c r="B347" s="434"/>
      <c r="C347" s="1002"/>
      <c r="D347" s="1003"/>
      <c r="E347" s="1003"/>
      <c r="F347" s="1004"/>
      <c r="G347" s="1005"/>
      <c r="H347" s="1006"/>
      <c r="I347" s="1006"/>
      <c r="J347" s="1006"/>
      <c r="K347" s="1007"/>
      <c r="L347" s="715"/>
      <c r="M347" s="715"/>
      <c r="N347" s="715"/>
      <c r="O347" s="715"/>
      <c r="P347" s="715"/>
      <c r="Q347" s="715"/>
      <c r="R347" s="715"/>
      <c r="S347" s="716"/>
      <c r="T347" s="717"/>
      <c r="U347" s="720">
        <f t="shared" si="109"/>
        <v>0</v>
      </c>
      <c r="V347" s="721">
        <f t="shared" si="110"/>
        <v>0</v>
      </c>
      <c r="W347" s="722">
        <f t="shared" si="111"/>
        <v>0</v>
      </c>
      <c r="X347" s="442"/>
      <c r="Y347" s="442"/>
      <c r="Z347" s="442"/>
      <c r="AA347" s="442"/>
      <c r="AB347" s="442"/>
      <c r="AC347" s="442"/>
      <c r="AD347" s="442"/>
      <c r="AE347" s="442"/>
      <c r="AF347" s="442"/>
      <c r="AG347" s="442"/>
      <c r="AH347" s="442"/>
      <c r="AI347" s="442"/>
      <c r="AJ347" s="442"/>
      <c r="AK347" s="442"/>
      <c r="AL347" s="442"/>
      <c r="AM347" s="442"/>
      <c r="AN347" s="442"/>
      <c r="AO347" s="442"/>
      <c r="AP347" s="442"/>
      <c r="AQ347" s="442"/>
      <c r="AR347" s="442"/>
      <c r="AS347" s="442"/>
      <c r="AT347" s="442"/>
      <c r="AU347" s="442"/>
      <c r="AV347" s="442"/>
      <c r="AW347" s="442"/>
      <c r="AX347" s="442"/>
      <c r="AY347" s="442"/>
      <c r="AZ347" s="442"/>
    </row>
    <row r="348" spans="2:52" s="19" customFormat="1" ht="9.9499999999999993" hidden="1" customHeight="1" outlineLevel="1">
      <c r="B348" s="435"/>
      <c r="C348" s="437"/>
      <c r="D348" s="437"/>
      <c r="E348" s="437"/>
      <c r="F348" s="437"/>
      <c r="G348" s="666"/>
      <c r="H348" s="666"/>
      <c r="I348" s="666"/>
      <c r="J348" s="666"/>
      <c r="K348" s="666"/>
      <c r="L348" s="438"/>
      <c r="M348" s="438"/>
      <c r="N348" s="438"/>
      <c r="O348" s="438"/>
      <c r="P348" s="438"/>
      <c r="Q348" s="438"/>
      <c r="R348" s="438"/>
      <c r="S348" s="438"/>
      <c r="T348" s="439"/>
      <c r="U348" s="439"/>
      <c r="V348" s="439"/>
      <c r="W348" s="667"/>
      <c r="X348" s="668"/>
      <c r="Y348" s="668"/>
      <c r="Z348" s="668"/>
      <c r="AA348" s="668"/>
      <c r="AB348" s="668"/>
      <c r="AC348" s="668"/>
      <c r="AD348" s="668"/>
      <c r="AE348" s="668"/>
      <c r="AF348" s="668"/>
      <c r="AG348" s="668"/>
      <c r="AH348" s="668"/>
      <c r="AI348" s="668"/>
      <c r="AJ348" s="668"/>
      <c r="AK348" s="668"/>
      <c r="AL348" s="668"/>
      <c r="AM348" s="668"/>
      <c r="AN348" s="668"/>
      <c r="AO348" s="668"/>
      <c r="AP348" s="668"/>
      <c r="AQ348" s="668"/>
      <c r="AR348" s="668"/>
      <c r="AS348" s="668"/>
      <c r="AT348" s="668"/>
      <c r="AU348" s="668"/>
      <c r="AV348" s="668"/>
      <c r="AW348" s="668"/>
      <c r="AX348" s="668"/>
      <c r="AY348" s="668"/>
      <c r="AZ348" s="668"/>
    </row>
    <row r="349" spans="2:52" ht="20.100000000000001" customHeight="1" collapsed="1">
      <c r="B349" s="32">
        <f>B337+1</f>
        <v>29</v>
      </c>
      <c r="C349" s="1013"/>
      <c r="D349" s="1014"/>
      <c r="E349" s="1014"/>
      <c r="F349" s="1015"/>
      <c r="G349" s="1016"/>
      <c r="H349" s="1017"/>
      <c r="I349" s="1017"/>
      <c r="J349" s="1017"/>
      <c r="K349" s="1018"/>
      <c r="L349" s="701">
        <f t="shared" ref="L349:R349" si="112">SUM(L350:L359)</f>
        <v>0</v>
      </c>
      <c r="M349" s="702">
        <f t="shared" si="112"/>
        <v>0</v>
      </c>
      <c r="N349" s="703">
        <f t="shared" si="112"/>
        <v>0</v>
      </c>
      <c r="O349" s="703">
        <f t="shared" si="112"/>
        <v>0</v>
      </c>
      <c r="P349" s="702">
        <f t="shared" si="112"/>
        <v>0</v>
      </c>
      <c r="Q349" s="704">
        <f t="shared" si="112"/>
        <v>0</v>
      </c>
      <c r="R349" s="701">
        <f t="shared" si="112"/>
        <v>0</v>
      </c>
      <c r="S349" s="705">
        <v>1</v>
      </c>
      <c r="T349" s="706">
        <f>(S350*T350)+(S351*T351)+(S352*T352)+(S353*T353)+(S354*T354)+(S355*T355)+(S356*T356)+(S357*T357)+(S358*T358)+(S359*T359)</f>
        <v>0</v>
      </c>
      <c r="U349" s="665">
        <f t="shared" ref="U349:U359" si="113">S349*T349*(1+MGKZ)*(1+Gewinn)*(1+Sicherheit)</f>
        <v>0</v>
      </c>
      <c r="V349" s="643">
        <f t="shared" ref="V349:V359" si="114">R349*Fertigung</f>
        <v>0</v>
      </c>
      <c r="W349" s="50">
        <f t="shared" ref="W349:W359" si="115">L349*$E$6+M349*$M$6+N349*$M$7+O349*$M$8+P349*$E$7+Q349*$M$9+U349+V349</f>
        <v>0</v>
      </c>
      <c r="X349" s="442"/>
      <c r="Y349" s="442"/>
      <c r="Z349" s="442"/>
      <c r="AA349" s="442"/>
      <c r="AB349" s="442"/>
      <c r="AC349" s="442"/>
      <c r="AD349" s="442"/>
      <c r="AE349" s="442"/>
      <c r="AF349" s="442"/>
      <c r="AG349" s="442"/>
      <c r="AH349" s="442"/>
      <c r="AI349" s="442"/>
      <c r="AJ349" s="442"/>
      <c r="AK349" s="442"/>
      <c r="AL349" s="442"/>
      <c r="AM349" s="442"/>
      <c r="AN349" s="442"/>
      <c r="AO349" s="442"/>
      <c r="AP349" s="442"/>
      <c r="AQ349" s="442"/>
      <c r="AR349" s="442"/>
      <c r="AS349" s="442"/>
      <c r="AT349" s="442"/>
      <c r="AU349" s="442"/>
      <c r="AV349" s="442"/>
      <c r="AW349" s="442"/>
      <c r="AX349" s="442"/>
      <c r="AY349" s="442"/>
      <c r="AZ349" s="442"/>
    </row>
    <row r="350" spans="2:52" ht="20.100000000000001" hidden="1" customHeight="1" outlineLevel="1">
      <c r="B350" s="433"/>
      <c r="C350" s="1002"/>
      <c r="D350" s="1003"/>
      <c r="E350" s="1003"/>
      <c r="F350" s="1004"/>
      <c r="G350" s="1005"/>
      <c r="H350" s="1006"/>
      <c r="I350" s="1006"/>
      <c r="J350" s="1006"/>
      <c r="K350" s="1007"/>
      <c r="L350" s="715"/>
      <c r="M350" s="715"/>
      <c r="N350" s="715"/>
      <c r="O350" s="715"/>
      <c r="P350" s="715"/>
      <c r="Q350" s="715"/>
      <c r="R350" s="715"/>
      <c r="S350" s="716"/>
      <c r="T350" s="717"/>
      <c r="U350" s="720">
        <f t="shared" si="113"/>
        <v>0</v>
      </c>
      <c r="V350" s="721">
        <f t="shared" si="114"/>
        <v>0</v>
      </c>
      <c r="W350" s="722">
        <f t="shared" si="115"/>
        <v>0</v>
      </c>
      <c r="X350" s="442"/>
      <c r="Y350" s="442"/>
      <c r="Z350" s="442"/>
      <c r="AA350" s="442"/>
      <c r="AB350" s="442"/>
      <c r="AC350" s="442"/>
      <c r="AD350" s="442"/>
      <c r="AE350" s="442"/>
      <c r="AF350" s="442"/>
      <c r="AG350" s="442"/>
      <c r="AH350" s="442"/>
      <c r="AI350" s="442"/>
      <c r="AJ350" s="442"/>
      <c r="AK350" s="442"/>
      <c r="AL350" s="442"/>
      <c r="AM350" s="442"/>
      <c r="AN350" s="442"/>
      <c r="AO350" s="442"/>
      <c r="AP350" s="442"/>
      <c r="AQ350" s="442"/>
      <c r="AR350" s="442"/>
      <c r="AS350" s="442"/>
      <c r="AT350" s="442"/>
      <c r="AU350" s="442"/>
      <c r="AV350" s="442"/>
      <c r="AW350" s="442"/>
      <c r="AX350" s="442"/>
      <c r="AY350" s="442"/>
      <c r="AZ350" s="442"/>
    </row>
    <row r="351" spans="2:52" ht="20.100000000000001" hidden="1" customHeight="1" outlineLevel="1">
      <c r="B351" s="434"/>
      <c r="C351" s="1002"/>
      <c r="D351" s="1003"/>
      <c r="E351" s="1003"/>
      <c r="F351" s="1004"/>
      <c r="G351" s="1005"/>
      <c r="H351" s="1006"/>
      <c r="I351" s="1006"/>
      <c r="J351" s="1006"/>
      <c r="K351" s="1007"/>
      <c r="L351" s="715"/>
      <c r="M351" s="715"/>
      <c r="N351" s="715"/>
      <c r="O351" s="715"/>
      <c r="P351" s="715"/>
      <c r="Q351" s="715"/>
      <c r="R351" s="715"/>
      <c r="S351" s="716"/>
      <c r="T351" s="717"/>
      <c r="U351" s="720">
        <f t="shared" si="113"/>
        <v>0</v>
      </c>
      <c r="V351" s="721">
        <f t="shared" si="114"/>
        <v>0</v>
      </c>
      <c r="W351" s="722">
        <f t="shared" si="115"/>
        <v>0</v>
      </c>
      <c r="X351" s="442"/>
      <c r="Y351" s="442"/>
      <c r="Z351" s="442"/>
      <c r="AA351" s="442"/>
      <c r="AB351" s="442"/>
      <c r="AC351" s="442"/>
      <c r="AD351" s="442"/>
      <c r="AE351" s="442"/>
      <c r="AF351" s="442"/>
      <c r="AG351" s="442"/>
      <c r="AH351" s="442"/>
      <c r="AI351" s="442"/>
      <c r="AJ351" s="442"/>
      <c r="AK351" s="442"/>
      <c r="AL351" s="442"/>
      <c r="AM351" s="442"/>
      <c r="AN351" s="442"/>
      <c r="AO351" s="442"/>
      <c r="AP351" s="442"/>
      <c r="AQ351" s="442"/>
      <c r="AR351" s="442"/>
      <c r="AS351" s="442"/>
      <c r="AT351" s="442"/>
      <c r="AU351" s="442"/>
      <c r="AV351" s="442"/>
      <c r="AW351" s="442"/>
      <c r="AX351" s="442"/>
      <c r="AY351" s="442"/>
      <c r="AZ351" s="442"/>
    </row>
    <row r="352" spans="2:52" ht="20.100000000000001" hidden="1" customHeight="1" outlineLevel="1">
      <c r="B352" s="434"/>
      <c r="C352" s="1002"/>
      <c r="D352" s="1003"/>
      <c r="E352" s="1003"/>
      <c r="F352" s="1004"/>
      <c r="G352" s="1005"/>
      <c r="H352" s="1006"/>
      <c r="I352" s="1006"/>
      <c r="J352" s="1006"/>
      <c r="K352" s="1007"/>
      <c r="L352" s="715"/>
      <c r="M352" s="715"/>
      <c r="N352" s="715"/>
      <c r="O352" s="715"/>
      <c r="P352" s="715"/>
      <c r="Q352" s="715"/>
      <c r="R352" s="715"/>
      <c r="S352" s="716"/>
      <c r="T352" s="717"/>
      <c r="U352" s="720">
        <f t="shared" si="113"/>
        <v>0</v>
      </c>
      <c r="V352" s="721">
        <f t="shared" si="114"/>
        <v>0</v>
      </c>
      <c r="W352" s="722">
        <f t="shared" si="115"/>
        <v>0</v>
      </c>
      <c r="X352" s="442"/>
      <c r="Y352" s="442"/>
      <c r="Z352" s="442"/>
      <c r="AA352" s="442"/>
      <c r="AB352" s="442"/>
      <c r="AC352" s="442"/>
      <c r="AD352" s="442"/>
      <c r="AE352" s="442"/>
      <c r="AF352" s="442"/>
      <c r="AG352" s="442"/>
      <c r="AH352" s="442"/>
      <c r="AI352" s="442"/>
      <c r="AJ352" s="442"/>
      <c r="AK352" s="442"/>
      <c r="AL352" s="442"/>
      <c r="AM352" s="442"/>
      <c r="AN352" s="442"/>
      <c r="AO352" s="442"/>
      <c r="AP352" s="442"/>
      <c r="AQ352" s="442"/>
      <c r="AR352" s="442"/>
      <c r="AS352" s="442"/>
      <c r="AT352" s="442"/>
      <c r="AU352" s="442"/>
      <c r="AV352" s="442"/>
      <c r="AW352" s="442"/>
      <c r="AX352" s="442"/>
      <c r="AY352" s="442"/>
      <c r="AZ352" s="442"/>
    </row>
    <row r="353" spans="2:52" ht="20.100000000000001" hidden="1" customHeight="1" outlineLevel="1">
      <c r="B353" s="434"/>
      <c r="C353" s="1002"/>
      <c r="D353" s="1003"/>
      <c r="E353" s="1003"/>
      <c r="F353" s="1004"/>
      <c r="G353" s="1005"/>
      <c r="H353" s="1006"/>
      <c r="I353" s="1006"/>
      <c r="J353" s="1006"/>
      <c r="K353" s="1007"/>
      <c r="L353" s="715"/>
      <c r="M353" s="715"/>
      <c r="N353" s="715"/>
      <c r="O353" s="715"/>
      <c r="P353" s="715"/>
      <c r="Q353" s="715"/>
      <c r="R353" s="715"/>
      <c r="S353" s="716"/>
      <c r="T353" s="717"/>
      <c r="U353" s="720">
        <f t="shared" si="113"/>
        <v>0</v>
      </c>
      <c r="V353" s="721">
        <f t="shared" si="114"/>
        <v>0</v>
      </c>
      <c r="W353" s="722">
        <f t="shared" si="115"/>
        <v>0</v>
      </c>
      <c r="X353" s="442"/>
      <c r="Y353" s="442"/>
      <c r="Z353" s="442"/>
      <c r="AA353" s="442"/>
      <c r="AB353" s="442"/>
      <c r="AC353" s="442"/>
      <c r="AD353" s="442"/>
      <c r="AE353" s="442"/>
      <c r="AF353" s="442"/>
      <c r="AG353" s="442"/>
      <c r="AH353" s="442"/>
      <c r="AI353" s="442"/>
      <c r="AJ353" s="442"/>
      <c r="AK353" s="442"/>
      <c r="AL353" s="442"/>
      <c r="AM353" s="442"/>
      <c r="AN353" s="442"/>
      <c r="AO353" s="442"/>
      <c r="AP353" s="442"/>
      <c r="AQ353" s="442"/>
      <c r="AR353" s="442"/>
      <c r="AS353" s="442"/>
      <c r="AT353" s="442"/>
      <c r="AU353" s="442"/>
      <c r="AV353" s="442"/>
      <c r="AW353" s="442"/>
      <c r="AX353" s="442"/>
      <c r="AY353" s="442"/>
      <c r="AZ353" s="442"/>
    </row>
    <row r="354" spans="2:52" ht="20.100000000000001" hidden="1" customHeight="1" outlineLevel="1">
      <c r="B354" s="434"/>
      <c r="C354" s="1002"/>
      <c r="D354" s="1003"/>
      <c r="E354" s="1003"/>
      <c r="F354" s="1004"/>
      <c r="G354" s="1005"/>
      <c r="H354" s="1006"/>
      <c r="I354" s="1006"/>
      <c r="J354" s="1006"/>
      <c r="K354" s="1007"/>
      <c r="L354" s="715"/>
      <c r="M354" s="715"/>
      <c r="N354" s="715"/>
      <c r="O354" s="715"/>
      <c r="P354" s="715"/>
      <c r="Q354" s="715"/>
      <c r="R354" s="715"/>
      <c r="S354" s="716"/>
      <c r="T354" s="717"/>
      <c r="U354" s="720">
        <f t="shared" si="113"/>
        <v>0</v>
      </c>
      <c r="V354" s="721">
        <f t="shared" si="114"/>
        <v>0</v>
      </c>
      <c r="W354" s="722">
        <f t="shared" si="115"/>
        <v>0</v>
      </c>
      <c r="X354" s="442"/>
      <c r="Y354" s="442"/>
      <c r="Z354" s="442"/>
      <c r="AA354" s="442"/>
      <c r="AB354" s="442"/>
      <c r="AC354" s="442"/>
      <c r="AD354" s="442"/>
      <c r="AE354" s="442"/>
      <c r="AF354" s="442"/>
      <c r="AG354" s="442"/>
      <c r="AH354" s="442"/>
      <c r="AI354" s="442"/>
      <c r="AJ354" s="442"/>
      <c r="AK354" s="442"/>
      <c r="AL354" s="442"/>
      <c r="AM354" s="442"/>
      <c r="AN354" s="442"/>
      <c r="AO354" s="442"/>
      <c r="AP354" s="442"/>
      <c r="AQ354" s="442"/>
      <c r="AR354" s="442"/>
      <c r="AS354" s="442"/>
      <c r="AT354" s="442"/>
      <c r="AU354" s="442"/>
      <c r="AV354" s="442"/>
      <c r="AW354" s="442"/>
      <c r="AX354" s="442"/>
      <c r="AY354" s="442"/>
      <c r="AZ354" s="442"/>
    </row>
    <row r="355" spans="2:52" ht="20.100000000000001" hidden="1" customHeight="1" outlineLevel="1">
      <c r="B355" s="434"/>
      <c r="C355" s="1002"/>
      <c r="D355" s="1003"/>
      <c r="E355" s="1003"/>
      <c r="F355" s="1004"/>
      <c r="G355" s="1005"/>
      <c r="H355" s="1006"/>
      <c r="I355" s="1006"/>
      <c r="J355" s="1006"/>
      <c r="K355" s="1007"/>
      <c r="L355" s="715"/>
      <c r="M355" s="715"/>
      <c r="N355" s="715"/>
      <c r="O355" s="715"/>
      <c r="P355" s="715"/>
      <c r="Q355" s="715"/>
      <c r="R355" s="715"/>
      <c r="S355" s="716"/>
      <c r="T355" s="717"/>
      <c r="U355" s="720">
        <f t="shared" si="113"/>
        <v>0</v>
      </c>
      <c r="V355" s="721">
        <f t="shared" si="114"/>
        <v>0</v>
      </c>
      <c r="W355" s="722">
        <f t="shared" si="115"/>
        <v>0</v>
      </c>
      <c r="X355" s="442"/>
      <c r="Y355" s="442"/>
      <c r="Z355" s="442"/>
      <c r="AA355" s="442"/>
      <c r="AB355" s="442"/>
      <c r="AC355" s="442"/>
      <c r="AD355" s="442"/>
      <c r="AE355" s="442"/>
      <c r="AF355" s="442"/>
      <c r="AG355" s="442"/>
      <c r="AH355" s="442"/>
      <c r="AI355" s="442"/>
      <c r="AJ355" s="442"/>
      <c r="AK355" s="442"/>
      <c r="AL355" s="442"/>
      <c r="AM355" s="442"/>
      <c r="AN355" s="442"/>
      <c r="AO355" s="442"/>
      <c r="AP355" s="442"/>
      <c r="AQ355" s="442"/>
      <c r="AR355" s="442"/>
      <c r="AS355" s="442"/>
      <c r="AT355" s="442"/>
      <c r="AU355" s="442"/>
      <c r="AV355" s="442"/>
      <c r="AW355" s="442"/>
      <c r="AX355" s="442"/>
      <c r="AY355" s="442"/>
      <c r="AZ355" s="442"/>
    </row>
    <row r="356" spans="2:52" ht="20.100000000000001" hidden="1" customHeight="1" outlineLevel="1">
      <c r="B356" s="434"/>
      <c r="C356" s="1002"/>
      <c r="D356" s="1003"/>
      <c r="E356" s="1003"/>
      <c r="F356" s="1004"/>
      <c r="G356" s="1005"/>
      <c r="H356" s="1006"/>
      <c r="I356" s="1006"/>
      <c r="J356" s="1006"/>
      <c r="K356" s="1007"/>
      <c r="L356" s="715"/>
      <c r="M356" s="715"/>
      <c r="N356" s="715"/>
      <c r="O356" s="715"/>
      <c r="P356" s="715"/>
      <c r="Q356" s="715"/>
      <c r="R356" s="715"/>
      <c r="S356" s="716"/>
      <c r="T356" s="717"/>
      <c r="U356" s="720">
        <f t="shared" si="113"/>
        <v>0</v>
      </c>
      <c r="V356" s="721">
        <f t="shared" si="114"/>
        <v>0</v>
      </c>
      <c r="W356" s="722">
        <f t="shared" si="115"/>
        <v>0</v>
      </c>
      <c r="X356" s="442"/>
      <c r="Y356" s="442"/>
      <c r="Z356" s="442"/>
      <c r="AA356" s="442"/>
      <c r="AB356" s="442"/>
      <c r="AC356" s="442"/>
      <c r="AD356" s="442"/>
      <c r="AE356" s="442"/>
      <c r="AF356" s="442"/>
      <c r="AG356" s="442"/>
      <c r="AH356" s="442"/>
      <c r="AI356" s="442"/>
      <c r="AJ356" s="442"/>
      <c r="AK356" s="442"/>
      <c r="AL356" s="442"/>
      <c r="AM356" s="442"/>
      <c r="AN356" s="442"/>
      <c r="AO356" s="442"/>
      <c r="AP356" s="442"/>
      <c r="AQ356" s="442"/>
      <c r="AR356" s="442"/>
      <c r="AS356" s="442"/>
      <c r="AT356" s="442"/>
      <c r="AU356" s="442"/>
      <c r="AV356" s="442"/>
      <c r="AW356" s="442"/>
      <c r="AX356" s="442"/>
      <c r="AY356" s="442"/>
      <c r="AZ356" s="442"/>
    </row>
    <row r="357" spans="2:52" ht="20.100000000000001" hidden="1" customHeight="1" outlineLevel="1">
      <c r="B357" s="434"/>
      <c r="C357" s="1002"/>
      <c r="D357" s="1003"/>
      <c r="E357" s="1003"/>
      <c r="F357" s="1004"/>
      <c r="G357" s="1005"/>
      <c r="H357" s="1006"/>
      <c r="I357" s="1006"/>
      <c r="J357" s="1006"/>
      <c r="K357" s="1007"/>
      <c r="L357" s="715"/>
      <c r="M357" s="715"/>
      <c r="N357" s="715"/>
      <c r="O357" s="715"/>
      <c r="P357" s="715"/>
      <c r="Q357" s="715"/>
      <c r="R357" s="715"/>
      <c r="S357" s="716"/>
      <c r="T357" s="717"/>
      <c r="U357" s="720">
        <f t="shared" si="113"/>
        <v>0</v>
      </c>
      <c r="V357" s="721">
        <f t="shared" si="114"/>
        <v>0</v>
      </c>
      <c r="W357" s="722">
        <f t="shared" si="115"/>
        <v>0</v>
      </c>
      <c r="X357" s="442"/>
      <c r="Y357" s="442"/>
      <c r="Z357" s="442"/>
      <c r="AA357" s="442"/>
      <c r="AB357" s="442"/>
      <c r="AC357" s="442"/>
      <c r="AD357" s="442"/>
      <c r="AE357" s="442"/>
      <c r="AF357" s="442"/>
      <c r="AG357" s="442"/>
      <c r="AH357" s="442"/>
      <c r="AI357" s="442"/>
      <c r="AJ357" s="442"/>
      <c r="AK357" s="442"/>
      <c r="AL357" s="442"/>
      <c r="AM357" s="442"/>
      <c r="AN357" s="442"/>
      <c r="AO357" s="442"/>
      <c r="AP357" s="442"/>
      <c r="AQ357" s="442"/>
      <c r="AR357" s="442"/>
      <c r="AS357" s="442"/>
      <c r="AT357" s="442"/>
      <c r="AU357" s="442"/>
      <c r="AV357" s="442"/>
      <c r="AW357" s="442"/>
      <c r="AX357" s="442"/>
      <c r="AY357" s="442"/>
      <c r="AZ357" s="442"/>
    </row>
    <row r="358" spans="2:52" ht="20.100000000000001" hidden="1" customHeight="1" outlineLevel="1">
      <c r="B358" s="434"/>
      <c r="C358" s="1002"/>
      <c r="D358" s="1003"/>
      <c r="E358" s="1003"/>
      <c r="F358" s="1004"/>
      <c r="G358" s="1005"/>
      <c r="H358" s="1006"/>
      <c r="I358" s="1006"/>
      <c r="J358" s="1006"/>
      <c r="K358" s="1007"/>
      <c r="L358" s="715"/>
      <c r="M358" s="715"/>
      <c r="N358" s="715"/>
      <c r="O358" s="715"/>
      <c r="P358" s="715"/>
      <c r="Q358" s="715"/>
      <c r="R358" s="715"/>
      <c r="S358" s="716"/>
      <c r="T358" s="717"/>
      <c r="U358" s="720">
        <f t="shared" si="113"/>
        <v>0</v>
      </c>
      <c r="V358" s="721">
        <f t="shared" si="114"/>
        <v>0</v>
      </c>
      <c r="W358" s="722">
        <f t="shared" si="115"/>
        <v>0</v>
      </c>
      <c r="X358" s="442"/>
      <c r="Y358" s="442"/>
      <c r="Z358" s="442"/>
      <c r="AA358" s="442"/>
      <c r="AB358" s="442"/>
      <c r="AC358" s="442"/>
      <c r="AD358" s="442"/>
      <c r="AE358" s="442"/>
      <c r="AF358" s="442"/>
      <c r="AG358" s="442"/>
      <c r="AH358" s="442"/>
      <c r="AI358" s="442"/>
      <c r="AJ358" s="442"/>
      <c r="AK358" s="442"/>
      <c r="AL358" s="442"/>
      <c r="AM358" s="442"/>
      <c r="AN358" s="442"/>
      <c r="AO358" s="442"/>
      <c r="AP358" s="442"/>
      <c r="AQ358" s="442"/>
      <c r="AR358" s="442"/>
      <c r="AS358" s="442"/>
      <c r="AT358" s="442"/>
      <c r="AU358" s="442"/>
      <c r="AV358" s="442"/>
      <c r="AW358" s="442"/>
      <c r="AX358" s="442"/>
      <c r="AY358" s="442"/>
      <c r="AZ358" s="442"/>
    </row>
    <row r="359" spans="2:52" ht="20.100000000000001" hidden="1" customHeight="1" outlineLevel="1">
      <c r="B359" s="434"/>
      <c r="C359" s="1002"/>
      <c r="D359" s="1003"/>
      <c r="E359" s="1003"/>
      <c r="F359" s="1004"/>
      <c r="G359" s="1005"/>
      <c r="H359" s="1006"/>
      <c r="I359" s="1006"/>
      <c r="J359" s="1006"/>
      <c r="K359" s="1007"/>
      <c r="L359" s="715"/>
      <c r="M359" s="715"/>
      <c r="N359" s="715"/>
      <c r="O359" s="715"/>
      <c r="P359" s="715"/>
      <c r="Q359" s="715"/>
      <c r="R359" s="715"/>
      <c r="S359" s="716"/>
      <c r="T359" s="717"/>
      <c r="U359" s="720">
        <f t="shared" si="113"/>
        <v>0</v>
      </c>
      <c r="V359" s="721">
        <f t="shared" si="114"/>
        <v>0</v>
      </c>
      <c r="W359" s="722">
        <f t="shared" si="115"/>
        <v>0</v>
      </c>
      <c r="X359" s="442"/>
      <c r="Y359" s="442"/>
      <c r="Z359" s="442"/>
      <c r="AA359" s="442"/>
      <c r="AB359" s="442"/>
      <c r="AC359" s="442"/>
      <c r="AD359" s="442"/>
      <c r="AE359" s="442"/>
      <c r="AF359" s="442"/>
      <c r="AG359" s="442"/>
      <c r="AH359" s="442"/>
      <c r="AI359" s="442"/>
      <c r="AJ359" s="442"/>
      <c r="AK359" s="442"/>
      <c r="AL359" s="442"/>
      <c r="AM359" s="442"/>
      <c r="AN359" s="442"/>
      <c r="AO359" s="442"/>
      <c r="AP359" s="442"/>
      <c r="AQ359" s="442"/>
      <c r="AR359" s="442"/>
      <c r="AS359" s="442"/>
      <c r="AT359" s="442"/>
      <c r="AU359" s="442"/>
      <c r="AV359" s="442"/>
      <c r="AW359" s="442"/>
      <c r="AX359" s="442"/>
      <c r="AY359" s="442"/>
      <c r="AZ359" s="442"/>
    </row>
    <row r="360" spans="2:52" s="19" customFormat="1" ht="9.9499999999999993" hidden="1" customHeight="1" outlineLevel="1">
      <c r="B360" s="435"/>
      <c r="C360" s="437"/>
      <c r="D360" s="437"/>
      <c r="E360" s="437"/>
      <c r="F360" s="437"/>
      <c r="G360" s="666"/>
      <c r="H360" s="666"/>
      <c r="I360" s="666"/>
      <c r="J360" s="666"/>
      <c r="K360" s="666"/>
      <c r="L360" s="438"/>
      <c r="M360" s="438"/>
      <c r="N360" s="438"/>
      <c r="O360" s="438"/>
      <c r="P360" s="438"/>
      <c r="Q360" s="438"/>
      <c r="R360" s="438"/>
      <c r="S360" s="438"/>
      <c r="T360" s="439"/>
      <c r="U360" s="439"/>
      <c r="V360" s="439"/>
      <c r="W360" s="667"/>
      <c r="X360" s="668"/>
      <c r="Y360" s="668"/>
      <c r="Z360" s="668"/>
      <c r="AA360" s="668"/>
      <c r="AB360" s="668"/>
      <c r="AC360" s="668"/>
      <c r="AD360" s="668"/>
      <c r="AE360" s="668"/>
      <c r="AF360" s="668"/>
      <c r="AG360" s="668"/>
      <c r="AH360" s="668"/>
      <c r="AI360" s="668"/>
      <c r="AJ360" s="668"/>
      <c r="AK360" s="668"/>
      <c r="AL360" s="668"/>
      <c r="AM360" s="668"/>
      <c r="AN360" s="668"/>
      <c r="AO360" s="668"/>
      <c r="AP360" s="668"/>
      <c r="AQ360" s="668"/>
      <c r="AR360" s="668"/>
      <c r="AS360" s="668"/>
      <c r="AT360" s="668"/>
      <c r="AU360" s="668"/>
      <c r="AV360" s="668"/>
      <c r="AW360" s="668"/>
      <c r="AX360" s="668"/>
      <c r="AY360" s="668"/>
      <c r="AZ360" s="668"/>
    </row>
    <row r="361" spans="2:52" ht="20.100000000000001" customHeight="1" collapsed="1">
      <c r="B361" s="32">
        <f>B349+1</f>
        <v>30</v>
      </c>
      <c r="C361" s="1013"/>
      <c r="D361" s="1014"/>
      <c r="E361" s="1014"/>
      <c r="F361" s="1015"/>
      <c r="G361" s="1016"/>
      <c r="H361" s="1017"/>
      <c r="I361" s="1017"/>
      <c r="J361" s="1017"/>
      <c r="K361" s="1018"/>
      <c r="L361" s="701">
        <f t="shared" ref="L361:R361" si="116">SUM(L362:L371)</f>
        <v>0</v>
      </c>
      <c r="M361" s="702">
        <f t="shared" si="116"/>
        <v>0</v>
      </c>
      <c r="N361" s="703">
        <f t="shared" si="116"/>
        <v>0</v>
      </c>
      <c r="O361" s="703">
        <f t="shared" si="116"/>
        <v>0</v>
      </c>
      <c r="P361" s="702">
        <f t="shared" si="116"/>
        <v>0</v>
      </c>
      <c r="Q361" s="704">
        <f t="shared" si="116"/>
        <v>0</v>
      </c>
      <c r="R361" s="701">
        <f t="shared" si="116"/>
        <v>0</v>
      </c>
      <c r="S361" s="705">
        <v>1</v>
      </c>
      <c r="T361" s="706">
        <f>(S362*T362)+(S363*T363)+(S364*T364)+(S365*T365)+(S366*T366)+(S367*T367)+(S368*T368)+(S369*T369)+(S370*T370)+(S371*T371)</f>
        <v>0</v>
      </c>
      <c r="U361" s="665">
        <f t="shared" ref="U361:U371" si="117">S361*T361*(1+MGKZ)*(1+Gewinn)*(1+Sicherheit)</f>
        <v>0</v>
      </c>
      <c r="V361" s="643">
        <f t="shared" ref="V361:V371" si="118">R361*Fertigung</f>
        <v>0</v>
      </c>
      <c r="W361" s="50">
        <f t="shared" ref="W361:W371" si="119">L361*$E$6+M361*$M$6+N361*$M$7+O361*$M$8+P361*$E$7+Q361*$M$9+U361+V361</f>
        <v>0</v>
      </c>
      <c r="X361" s="442"/>
      <c r="Y361" s="442"/>
      <c r="Z361" s="442"/>
      <c r="AA361" s="442"/>
      <c r="AB361" s="442"/>
      <c r="AC361" s="442"/>
      <c r="AD361" s="442"/>
      <c r="AE361" s="442"/>
      <c r="AF361" s="442"/>
      <c r="AG361" s="442"/>
      <c r="AH361" s="442"/>
      <c r="AI361" s="442"/>
      <c r="AJ361" s="442"/>
      <c r="AK361" s="442"/>
      <c r="AL361" s="442"/>
      <c r="AM361" s="442"/>
      <c r="AN361" s="442"/>
      <c r="AO361" s="442"/>
      <c r="AP361" s="442"/>
      <c r="AQ361" s="442"/>
      <c r="AR361" s="442"/>
      <c r="AS361" s="442"/>
      <c r="AT361" s="442"/>
      <c r="AU361" s="442"/>
      <c r="AV361" s="442"/>
      <c r="AW361" s="442"/>
      <c r="AX361" s="442"/>
      <c r="AY361" s="442"/>
      <c r="AZ361" s="442"/>
    </row>
    <row r="362" spans="2:52" ht="20.100000000000001" hidden="1" customHeight="1" outlineLevel="1">
      <c r="B362" s="433"/>
      <c r="C362" s="1002"/>
      <c r="D362" s="1003"/>
      <c r="E362" s="1003"/>
      <c r="F362" s="1004"/>
      <c r="G362" s="1005"/>
      <c r="H362" s="1006"/>
      <c r="I362" s="1006"/>
      <c r="J362" s="1006"/>
      <c r="K362" s="1007"/>
      <c r="L362" s="715"/>
      <c r="M362" s="715"/>
      <c r="N362" s="715"/>
      <c r="O362" s="715"/>
      <c r="P362" s="715"/>
      <c r="Q362" s="715"/>
      <c r="R362" s="715"/>
      <c r="S362" s="716"/>
      <c r="T362" s="717"/>
      <c r="U362" s="720">
        <f t="shared" si="117"/>
        <v>0</v>
      </c>
      <c r="V362" s="721">
        <f t="shared" si="118"/>
        <v>0</v>
      </c>
      <c r="W362" s="722">
        <f t="shared" si="119"/>
        <v>0</v>
      </c>
      <c r="X362" s="442"/>
      <c r="Y362" s="442"/>
      <c r="Z362" s="442"/>
      <c r="AA362" s="442"/>
      <c r="AB362" s="442"/>
      <c r="AC362" s="442"/>
      <c r="AD362" s="442"/>
      <c r="AE362" s="442"/>
      <c r="AF362" s="442"/>
      <c r="AG362" s="442"/>
      <c r="AH362" s="442"/>
      <c r="AI362" s="442"/>
      <c r="AJ362" s="442"/>
      <c r="AK362" s="442"/>
      <c r="AL362" s="442"/>
      <c r="AM362" s="442"/>
      <c r="AN362" s="442"/>
      <c r="AO362" s="442"/>
      <c r="AP362" s="442"/>
      <c r="AQ362" s="442"/>
      <c r="AR362" s="442"/>
      <c r="AS362" s="442"/>
      <c r="AT362" s="442"/>
      <c r="AU362" s="442"/>
      <c r="AV362" s="442"/>
      <c r="AW362" s="442"/>
      <c r="AX362" s="442"/>
      <c r="AY362" s="442"/>
      <c r="AZ362" s="442"/>
    </row>
    <row r="363" spans="2:52" ht="20.100000000000001" hidden="1" customHeight="1" outlineLevel="1">
      <c r="B363" s="434"/>
      <c r="C363" s="1002"/>
      <c r="D363" s="1003"/>
      <c r="E363" s="1003"/>
      <c r="F363" s="1004"/>
      <c r="G363" s="1005"/>
      <c r="H363" s="1006"/>
      <c r="I363" s="1006"/>
      <c r="J363" s="1006"/>
      <c r="K363" s="1007"/>
      <c r="L363" s="715"/>
      <c r="M363" s="715"/>
      <c r="N363" s="715"/>
      <c r="O363" s="715"/>
      <c r="P363" s="715"/>
      <c r="Q363" s="715"/>
      <c r="R363" s="715"/>
      <c r="S363" s="716"/>
      <c r="T363" s="717"/>
      <c r="U363" s="720">
        <f t="shared" si="117"/>
        <v>0</v>
      </c>
      <c r="V363" s="721">
        <f t="shared" si="118"/>
        <v>0</v>
      </c>
      <c r="W363" s="722">
        <f t="shared" si="119"/>
        <v>0</v>
      </c>
      <c r="X363" s="442"/>
      <c r="Y363" s="442"/>
      <c r="Z363" s="442"/>
      <c r="AA363" s="442"/>
      <c r="AB363" s="442"/>
      <c r="AC363" s="442"/>
      <c r="AD363" s="442"/>
      <c r="AE363" s="442"/>
      <c r="AF363" s="442"/>
      <c r="AG363" s="442"/>
      <c r="AH363" s="442"/>
      <c r="AI363" s="442"/>
      <c r="AJ363" s="442"/>
      <c r="AK363" s="442"/>
      <c r="AL363" s="442"/>
      <c r="AM363" s="442"/>
      <c r="AN363" s="442"/>
      <c r="AO363" s="442"/>
      <c r="AP363" s="442"/>
      <c r="AQ363" s="442"/>
      <c r="AR363" s="442"/>
      <c r="AS363" s="442"/>
      <c r="AT363" s="442"/>
      <c r="AU363" s="442"/>
      <c r="AV363" s="442"/>
      <c r="AW363" s="442"/>
      <c r="AX363" s="442"/>
      <c r="AY363" s="442"/>
      <c r="AZ363" s="442"/>
    </row>
    <row r="364" spans="2:52" ht="20.100000000000001" hidden="1" customHeight="1" outlineLevel="1">
      <c r="B364" s="434"/>
      <c r="C364" s="1002"/>
      <c r="D364" s="1003"/>
      <c r="E364" s="1003"/>
      <c r="F364" s="1004"/>
      <c r="G364" s="1005"/>
      <c r="H364" s="1006"/>
      <c r="I364" s="1006"/>
      <c r="J364" s="1006"/>
      <c r="K364" s="1007"/>
      <c r="L364" s="715"/>
      <c r="M364" s="715"/>
      <c r="N364" s="715"/>
      <c r="O364" s="715"/>
      <c r="P364" s="715"/>
      <c r="Q364" s="715"/>
      <c r="R364" s="715"/>
      <c r="S364" s="716"/>
      <c r="T364" s="717"/>
      <c r="U364" s="720">
        <f t="shared" si="117"/>
        <v>0</v>
      </c>
      <c r="V364" s="721">
        <f t="shared" si="118"/>
        <v>0</v>
      </c>
      <c r="W364" s="722">
        <f t="shared" si="119"/>
        <v>0</v>
      </c>
      <c r="X364" s="442"/>
      <c r="Y364" s="442"/>
      <c r="Z364" s="442"/>
      <c r="AA364" s="442"/>
      <c r="AB364" s="442"/>
      <c r="AC364" s="442"/>
      <c r="AD364" s="442"/>
      <c r="AE364" s="442"/>
      <c r="AF364" s="442"/>
      <c r="AG364" s="442"/>
      <c r="AH364" s="442"/>
      <c r="AI364" s="442"/>
      <c r="AJ364" s="442"/>
      <c r="AK364" s="442"/>
      <c r="AL364" s="442"/>
      <c r="AM364" s="442"/>
      <c r="AN364" s="442"/>
      <c r="AO364" s="442"/>
      <c r="AP364" s="442"/>
      <c r="AQ364" s="442"/>
      <c r="AR364" s="442"/>
      <c r="AS364" s="442"/>
      <c r="AT364" s="442"/>
      <c r="AU364" s="442"/>
      <c r="AV364" s="442"/>
      <c r="AW364" s="442"/>
      <c r="AX364" s="442"/>
      <c r="AY364" s="442"/>
      <c r="AZ364" s="442"/>
    </row>
    <row r="365" spans="2:52" ht="20.100000000000001" hidden="1" customHeight="1" outlineLevel="1">
      <c r="B365" s="434"/>
      <c r="C365" s="1002"/>
      <c r="D365" s="1003"/>
      <c r="E365" s="1003"/>
      <c r="F365" s="1004"/>
      <c r="G365" s="1005"/>
      <c r="H365" s="1006"/>
      <c r="I365" s="1006"/>
      <c r="J365" s="1006"/>
      <c r="K365" s="1007"/>
      <c r="L365" s="715"/>
      <c r="M365" s="715"/>
      <c r="N365" s="715"/>
      <c r="O365" s="715"/>
      <c r="P365" s="715"/>
      <c r="Q365" s="715"/>
      <c r="R365" s="715"/>
      <c r="S365" s="716"/>
      <c r="T365" s="717"/>
      <c r="U365" s="720">
        <f t="shared" si="117"/>
        <v>0</v>
      </c>
      <c r="V365" s="721">
        <f t="shared" si="118"/>
        <v>0</v>
      </c>
      <c r="W365" s="722">
        <f t="shared" si="119"/>
        <v>0</v>
      </c>
      <c r="X365" s="442"/>
      <c r="Y365" s="442"/>
      <c r="Z365" s="442"/>
      <c r="AA365" s="442"/>
      <c r="AB365" s="442"/>
      <c r="AC365" s="442"/>
      <c r="AD365" s="442"/>
      <c r="AE365" s="442"/>
      <c r="AF365" s="442"/>
      <c r="AG365" s="442"/>
      <c r="AH365" s="442"/>
      <c r="AI365" s="442"/>
      <c r="AJ365" s="442"/>
      <c r="AK365" s="442"/>
      <c r="AL365" s="442"/>
      <c r="AM365" s="442"/>
      <c r="AN365" s="442"/>
      <c r="AO365" s="442"/>
      <c r="AP365" s="442"/>
      <c r="AQ365" s="442"/>
      <c r="AR365" s="442"/>
      <c r="AS365" s="442"/>
      <c r="AT365" s="442"/>
      <c r="AU365" s="442"/>
      <c r="AV365" s="442"/>
      <c r="AW365" s="442"/>
      <c r="AX365" s="442"/>
      <c r="AY365" s="442"/>
      <c r="AZ365" s="442"/>
    </row>
    <row r="366" spans="2:52" ht="20.100000000000001" hidden="1" customHeight="1" outlineLevel="1">
      <c r="B366" s="434"/>
      <c r="C366" s="1002"/>
      <c r="D366" s="1003"/>
      <c r="E366" s="1003"/>
      <c r="F366" s="1004"/>
      <c r="G366" s="1005"/>
      <c r="H366" s="1006"/>
      <c r="I366" s="1006"/>
      <c r="J366" s="1006"/>
      <c r="K366" s="1007"/>
      <c r="L366" s="715"/>
      <c r="M366" s="715"/>
      <c r="N366" s="715"/>
      <c r="O366" s="715"/>
      <c r="P366" s="715"/>
      <c r="Q366" s="715"/>
      <c r="R366" s="715"/>
      <c r="S366" s="716"/>
      <c r="T366" s="717"/>
      <c r="U366" s="720">
        <f t="shared" si="117"/>
        <v>0</v>
      </c>
      <c r="V366" s="721">
        <f t="shared" si="118"/>
        <v>0</v>
      </c>
      <c r="W366" s="722">
        <f t="shared" si="119"/>
        <v>0</v>
      </c>
      <c r="X366" s="442"/>
      <c r="Y366" s="442"/>
      <c r="Z366" s="442"/>
      <c r="AA366" s="442"/>
      <c r="AB366" s="442"/>
      <c r="AC366" s="442"/>
      <c r="AD366" s="442"/>
      <c r="AE366" s="442"/>
      <c r="AF366" s="442"/>
      <c r="AG366" s="442"/>
      <c r="AH366" s="442"/>
      <c r="AI366" s="442"/>
      <c r="AJ366" s="442"/>
      <c r="AK366" s="442"/>
      <c r="AL366" s="442"/>
      <c r="AM366" s="442"/>
      <c r="AN366" s="442"/>
      <c r="AO366" s="442"/>
      <c r="AP366" s="442"/>
      <c r="AQ366" s="442"/>
      <c r="AR366" s="442"/>
      <c r="AS366" s="442"/>
      <c r="AT366" s="442"/>
      <c r="AU366" s="442"/>
      <c r="AV366" s="442"/>
      <c r="AW366" s="442"/>
      <c r="AX366" s="442"/>
      <c r="AY366" s="442"/>
      <c r="AZ366" s="442"/>
    </row>
    <row r="367" spans="2:52" ht="20.100000000000001" hidden="1" customHeight="1" outlineLevel="1">
      <c r="B367" s="434"/>
      <c r="C367" s="1002"/>
      <c r="D367" s="1003"/>
      <c r="E367" s="1003"/>
      <c r="F367" s="1004"/>
      <c r="G367" s="1005"/>
      <c r="H367" s="1006"/>
      <c r="I367" s="1006"/>
      <c r="J367" s="1006"/>
      <c r="K367" s="1007"/>
      <c r="L367" s="715"/>
      <c r="M367" s="715"/>
      <c r="N367" s="715"/>
      <c r="O367" s="715"/>
      <c r="P367" s="715"/>
      <c r="Q367" s="715"/>
      <c r="R367" s="715"/>
      <c r="S367" s="716"/>
      <c r="T367" s="717"/>
      <c r="U367" s="720">
        <f t="shared" si="117"/>
        <v>0</v>
      </c>
      <c r="V367" s="721">
        <f t="shared" si="118"/>
        <v>0</v>
      </c>
      <c r="W367" s="722">
        <f t="shared" si="119"/>
        <v>0</v>
      </c>
      <c r="X367" s="442"/>
      <c r="Y367" s="442"/>
      <c r="Z367" s="442"/>
      <c r="AA367" s="442"/>
      <c r="AB367" s="442"/>
      <c r="AC367" s="442"/>
      <c r="AD367" s="442"/>
      <c r="AE367" s="442"/>
      <c r="AF367" s="442"/>
      <c r="AG367" s="442"/>
      <c r="AH367" s="442"/>
      <c r="AI367" s="442"/>
      <c r="AJ367" s="442"/>
      <c r="AK367" s="442"/>
      <c r="AL367" s="442"/>
      <c r="AM367" s="442"/>
      <c r="AN367" s="442"/>
      <c r="AO367" s="442"/>
      <c r="AP367" s="442"/>
      <c r="AQ367" s="442"/>
      <c r="AR367" s="442"/>
      <c r="AS367" s="442"/>
      <c r="AT367" s="442"/>
      <c r="AU367" s="442"/>
      <c r="AV367" s="442"/>
      <c r="AW367" s="442"/>
      <c r="AX367" s="442"/>
      <c r="AY367" s="442"/>
      <c r="AZ367" s="442"/>
    </row>
    <row r="368" spans="2:52" ht="20.100000000000001" hidden="1" customHeight="1" outlineLevel="1">
      <c r="B368" s="434"/>
      <c r="C368" s="1002"/>
      <c r="D368" s="1003"/>
      <c r="E368" s="1003"/>
      <c r="F368" s="1004"/>
      <c r="G368" s="1005"/>
      <c r="H368" s="1006"/>
      <c r="I368" s="1006"/>
      <c r="J368" s="1006"/>
      <c r="K368" s="1007"/>
      <c r="L368" s="715"/>
      <c r="M368" s="715"/>
      <c r="N368" s="715"/>
      <c r="O368" s="715"/>
      <c r="P368" s="715"/>
      <c r="Q368" s="715"/>
      <c r="R368" s="715"/>
      <c r="S368" s="716"/>
      <c r="T368" s="717"/>
      <c r="U368" s="720">
        <f t="shared" si="117"/>
        <v>0</v>
      </c>
      <c r="V368" s="721">
        <f t="shared" si="118"/>
        <v>0</v>
      </c>
      <c r="W368" s="722">
        <f t="shared" si="119"/>
        <v>0</v>
      </c>
      <c r="X368" s="442"/>
      <c r="Y368" s="442"/>
      <c r="Z368" s="442"/>
      <c r="AA368" s="442"/>
      <c r="AB368" s="442"/>
      <c r="AC368" s="442"/>
      <c r="AD368" s="442"/>
      <c r="AE368" s="442"/>
      <c r="AF368" s="442"/>
      <c r="AG368" s="442"/>
      <c r="AH368" s="442"/>
      <c r="AI368" s="442"/>
      <c r="AJ368" s="442"/>
      <c r="AK368" s="442"/>
      <c r="AL368" s="442"/>
      <c r="AM368" s="442"/>
      <c r="AN368" s="442"/>
      <c r="AO368" s="442"/>
      <c r="AP368" s="442"/>
      <c r="AQ368" s="442"/>
      <c r="AR368" s="442"/>
      <c r="AS368" s="442"/>
      <c r="AT368" s="442"/>
      <c r="AU368" s="442"/>
      <c r="AV368" s="442"/>
      <c r="AW368" s="442"/>
      <c r="AX368" s="442"/>
      <c r="AY368" s="442"/>
      <c r="AZ368" s="442"/>
    </row>
    <row r="369" spans="2:52" ht="20.100000000000001" hidden="1" customHeight="1" outlineLevel="1">
      <c r="B369" s="434"/>
      <c r="C369" s="1002"/>
      <c r="D369" s="1003"/>
      <c r="E369" s="1003"/>
      <c r="F369" s="1004"/>
      <c r="G369" s="1005"/>
      <c r="H369" s="1006"/>
      <c r="I369" s="1006"/>
      <c r="J369" s="1006"/>
      <c r="K369" s="1007"/>
      <c r="L369" s="715"/>
      <c r="M369" s="715"/>
      <c r="N369" s="715"/>
      <c r="O369" s="715"/>
      <c r="P369" s="715"/>
      <c r="Q369" s="715"/>
      <c r="R369" s="715"/>
      <c r="S369" s="716"/>
      <c r="T369" s="717"/>
      <c r="U369" s="720">
        <f t="shared" si="117"/>
        <v>0</v>
      </c>
      <c r="V369" s="721">
        <f t="shared" si="118"/>
        <v>0</v>
      </c>
      <c r="W369" s="722">
        <f t="shared" si="119"/>
        <v>0</v>
      </c>
      <c r="X369" s="442"/>
      <c r="Y369" s="442"/>
      <c r="Z369" s="442"/>
      <c r="AA369" s="442"/>
      <c r="AB369" s="442"/>
      <c r="AC369" s="442"/>
      <c r="AD369" s="442"/>
      <c r="AE369" s="442"/>
      <c r="AF369" s="442"/>
      <c r="AG369" s="442"/>
      <c r="AH369" s="442"/>
      <c r="AI369" s="442"/>
      <c r="AJ369" s="442"/>
      <c r="AK369" s="442"/>
      <c r="AL369" s="442"/>
      <c r="AM369" s="442"/>
      <c r="AN369" s="442"/>
      <c r="AO369" s="442"/>
      <c r="AP369" s="442"/>
      <c r="AQ369" s="442"/>
      <c r="AR369" s="442"/>
      <c r="AS369" s="442"/>
      <c r="AT369" s="442"/>
      <c r="AU369" s="442"/>
      <c r="AV369" s="442"/>
      <c r="AW369" s="442"/>
      <c r="AX369" s="442"/>
      <c r="AY369" s="442"/>
      <c r="AZ369" s="442"/>
    </row>
    <row r="370" spans="2:52" ht="20.100000000000001" hidden="1" customHeight="1" outlineLevel="1">
      <c r="B370" s="434"/>
      <c r="C370" s="1002"/>
      <c r="D370" s="1003"/>
      <c r="E370" s="1003"/>
      <c r="F370" s="1004"/>
      <c r="G370" s="1005"/>
      <c r="H370" s="1006"/>
      <c r="I370" s="1006"/>
      <c r="J370" s="1006"/>
      <c r="K370" s="1007"/>
      <c r="L370" s="715"/>
      <c r="M370" s="715"/>
      <c r="N370" s="715"/>
      <c r="O370" s="715"/>
      <c r="P370" s="715"/>
      <c r="Q370" s="715"/>
      <c r="R370" s="715"/>
      <c r="S370" s="716"/>
      <c r="T370" s="717"/>
      <c r="U370" s="720">
        <f t="shared" si="117"/>
        <v>0</v>
      </c>
      <c r="V370" s="721">
        <f t="shared" si="118"/>
        <v>0</v>
      </c>
      <c r="W370" s="722">
        <f t="shared" si="119"/>
        <v>0</v>
      </c>
      <c r="X370" s="442"/>
      <c r="Y370" s="442"/>
      <c r="Z370" s="442"/>
      <c r="AA370" s="442"/>
      <c r="AB370" s="442"/>
      <c r="AC370" s="442"/>
      <c r="AD370" s="442"/>
      <c r="AE370" s="442"/>
      <c r="AF370" s="442"/>
      <c r="AG370" s="442"/>
      <c r="AH370" s="442"/>
      <c r="AI370" s="442"/>
      <c r="AJ370" s="442"/>
      <c r="AK370" s="442"/>
      <c r="AL370" s="442"/>
      <c r="AM370" s="442"/>
      <c r="AN370" s="442"/>
      <c r="AO370" s="442"/>
      <c r="AP370" s="442"/>
      <c r="AQ370" s="442"/>
      <c r="AR370" s="442"/>
      <c r="AS370" s="442"/>
      <c r="AT370" s="442"/>
      <c r="AU370" s="442"/>
      <c r="AV370" s="442"/>
      <c r="AW370" s="442"/>
      <c r="AX370" s="442"/>
      <c r="AY370" s="442"/>
      <c r="AZ370" s="442"/>
    </row>
    <row r="371" spans="2:52" ht="20.100000000000001" hidden="1" customHeight="1" outlineLevel="1">
      <c r="B371" s="434"/>
      <c r="C371" s="1002"/>
      <c r="D371" s="1003"/>
      <c r="E371" s="1003"/>
      <c r="F371" s="1004"/>
      <c r="G371" s="1005"/>
      <c r="H371" s="1006"/>
      <c r="I371" s="1006"/>
      <c r="J371" s="1006"/>
      <c r="K371" s="1007"/>
      <c r="L371" s="715"/>
      <c r="M371" s="715"/>
      <c r="N371" s="715"/>
      <c r="O371" s="715"/>
      <c r="P371" s="715"/>
      <c r="Q371" s="715"/>
      <c r="R371" s="715"/>
      <c r="S371" s="716"/>
      <c r="T371" s="717"/>
      <c r="U371" s="720">
        <f t="shared" si="117"/>
        <v>0</v>
      </c>
      <c r="V371" s="721">
        <f t="shared" si="118"/>
        <v>0</v>
      </c>
      <c r="W371" s="722">
        <f t="shared" si="119"/>
        <v>0</v>
      </c>
      <c r="X371" s="442"/>
      <c r="Y371" s="442"/>
      <c r="Z371" s="442"/>
      <c r="AA371" s="442"/>
      <c r="AB371" s="442"/>
      <c r="AC371" s="442"/>
      <c r="AD371" s="442"/>
      <c r="AE371" s="442"/>
      <c r="AF371" s="442"/>
      <c r="AG371" s="442"/>
      <c r="AH371" s="442"/>
      <c r="AI371" s="442"/>
      <c r="AJ371" s="442"/>
      <c r="AK371" s="442"/>
      <c r="AL371" s="442"/>
      <c r="AM371" s="442"/>
      <c r="AN371" s="442"/>
      <c r="AO371" s="442"/>
      <c r="AP371" s="442"/>
      <c r="AQ371" s="442"/>
      <c r="AR371" s="442"/>
      <c r="AS371" s="442"/>
      <c r="AT371" s="442"/>
      <c r="AU371" s="442"/>
      <c r="AV371" s="442"/>
      <c r="AW371" s="442"/>
      <c r="AX371" s="442"/>
      <c r="AY371" s="442"/>
      <c r="AZ371" s="442"/>
    </row>
    <row r="372" spans="2:52" ht="9.9499999999999993" hidden="1" customHeight="1" outlineLevel="1">
      <c r="B372" s="435"/>
      <c r="C372" s="437"/>
      <c r="D372" s="437"/>
      <c r="E372" s="437"/>
      <c r="F372" s="437"/>
      <c r="G372" s="436"/>
      <c r="H372" s="436"/>
      <c r="I372" s="436"/>
      <c r="J372" s="436"/>
      <c r="K372" s="436"/>
      <c r="L372" s="438"/>
      <c r="M372" s="438"/>
      <c r="N372" s="438"/>
      <c r="O372" s="438"/>
      <c r="P372" s="438"/>
      <c r="Q372" s="438"/>
      <c r="R372" s="438"/>
      <c r="S372" s="438"/>
      <c r="T372" s="439"/>
      <c r="U372" s="432"/>
      <c r="V372" s="432"/>
      <c r="W372" s="431"/>
      <c r="X372" s="442"/>
      <c r="Y372" s="442"/>
      <c r="Z372" s="442"/>
      <c r="AA372" s="442"/>
      <c r="AB372" s="442"/>
      <c r="AC372" s="442"/>
      <c r="AD372" s="442"/>
      <c r="AE372" s="442"/>
      <c r="AF372" s="442"/>
      <c r="AG372" s="442"/>
      <c r="AH372" s="442"/>
      <c r="AI372" s="442"/>
      <c r="AJ372" s="442"/>
      <c r="AK372" s="442"/>
      <c r="AL372" s="442"/>
      <c r="AM372" s="442"/>
      <c r="AN372" s="442"/>
      <c r="AO372" s="442"/>
      <c r="AP372" s="442"/>
      <c r="AQ372" s="442"/>
      <c r="AR372" s="442"/>
      <c r="AS372" s="442"/>
      <c r="AT372" s="442"/>
      <c r="AU372" s="442"/>
      <c r="AV372" s="442"/>
      <c r="AW372" s="442"/>
      <c r="AX372" s="442"/>
      <c r="AY372" s="442"/>
      <c r="AZ372" s="442"/>
    </row>
    <row r="373" spans="2:52" ht="3" customHeight="1" collapsed="1" thickBot="1">
      <c r="B373" s="503"/>
      <c r="C373" s="1008"/>
      <c r="D373" s="1009"/>
      <c r="E373" s="1009"/>
      <c r="F373" s="1010"/>
      <c r="G373" s="1011"/>
      <c r="H373" s="1012"/>
      <c r="I373" s="1012"/>
      <c r="J373" s="523"/>
      <c r="K373" s="498"/>
      <c r="L373" s="499"/>
      <c r="M373" s="499"/>
      <c r="N373" s="499"/>
      <c r="O373" s="499"/>
      <c r="P373" s="499"/>
      <c r="Q373" s="499"/>
      <c r="R373" s="499"/>
      <c r="S373" s="49"/>
      <c r="T373" s="500"/>
      <c r="U373" s="501"/>
      <c r="V373" s="501"/>
      <c r="W373" s="502"/>
      <c r="X373" s="442"/>
      <c r="Y373" s="442"/>
      <c r="Z373" s="442"/>
      <c r="AA373" s="442"/>
      <c r="AB373" s="442"/>
      <c r="AC373" s="442"/>
      <c r="AD373" s="442"/>
      <c r="AE373" s="442"/>
      <c r="AF373" s="442"/>
      <c r="AG373" s="442"/>
      <c r="AH373" s="442"/>
      <c r="AI373" s="442"/>
      <c r="AJ373" s="442"/>
      <c r="AK373" s="442"/>
      <c r="AL373" s="442"/>
      <c r="AM373" s="442"/>
      <c r="AN373" s="442"/>
      <c r="AO373" s="442"/>
      <c r="AP373" s="442"/>
      <c r="AQ373" s="442"/>
      <c r="AR373" s="442"/>
      <c r="AS373" s="442"/>
      <c r="AT373" s="442"/>
      <c r="AU373" s="442"/>
      <c r="AV373" s="442"/>
      <c r="AW373" s="442"/>
      <c r="AX373" s="442"/>
      <c r="AY373" s="442"/>
      <c r="AZ373" s="442"/>
    </row>
    <row r="374" spans="2:52" ht="13.5" customHeight="1">
      <c r="F374" s="3"/>
      <c r="G374" s="3"/>
      <c r="H374" s="3"/>
      <c r="I374" s="3"/>
      <c r="J374" s="3"/>
      <c r="K374" s="4"/>
      <c r="L374" s="10"/>
      <c r="M374" s="10"/>
      <c r="N374" s="10"/>
      <c r="O374" s="10"/>
      <c r="P374" s="10"/>
      <c r="Q374" s="10"/>
      <c r="R374" s="10"/>
      <c r="S374" s="10"/>
      <c r="V374" s="10"/>
      <c r="W374" s="16"/>
      <c r="X374" s="442"/>
      <c r="Y374" s="442"/>
      <c r="Z374" s="442"/>
      <c r="AA374" s="442"/>
      <c r="AB374" s="442"/>
      <c r="AC374" s="442"/>
      <c r="AD374" s="442"/>
      <c r="AE374" s="442"/>
      <c r="AF374" s="442"/>
      <c r="AG374" s="442"/>
      <c r="AH374" s="442"/>
      <c r="AI374" s="442"/>
      <c r="AJ374" s="442"/>
      <c r="AK374" s="442"/>
      <c r="AL374" s="442"/>
      <c r="AM374" s="442"/>
      <c r="AN374" s="442"/>
      <c r="AO374" s="442"/>
      <c r="AP374" s="442"/>
      <c r="AQ374" s="442"/>
      <c r="AR374" s="442"/>
      <c r="AS374" s="442"/>
      <c r="AT374" s="442"/>
      <c r="AU374" s="442"/>
      <c r="AV374" s="442"/>
      <c r="AW374" s="442"/>
      <c r="AX374" s="442"/>
      <c r="AY374" s="442"/>
      <c r="AZ374" s="442"/>
    </row>
    <row r="375" spans="2:52">
      <c r="X375" s="442"/>
      <c r="Y375" s="442"/>
      <c r="Z375" s="442"/>
      <c r="AA375" s="442"/>
      <c r="AB375" s="442"/>
      <c r="AC375" s="442"/>
      <c r="AD375" s="442"/>
      <c r="AE375" s="442"/>
      <c r="AF375" s="442"/>
      <c r="AG375" s="442"/>
      <c r="AH375" s="442"/>
      <c r="AI375" s="442"/>
      <c r="AJ375" s="442"/>
      <c r="AK375" s="442"/>
      <c r="AL375" s="442"/>
      <c r="AM375" s="442"/>
      <c r="AN375" s="442"/>
      <c r="AO375" s="442"/>
      <c r="AP375" s="442"/>
      <c r="AQ375" s="442"/>
      <c r="AR375" s="442"/>
      <c r="AS375" s="442"/>
      <c r="AT375" s="442"/>
      <c r="AU375" s="442"/>
      <c r="AV375" s="442"/>
      <c r="AW375" s="442"/>
      <c r="AX375" s="442"/>
      <c r="AY375" s="442"/>
      <c r="AZ375" s="442"/>
    </row>
    <row r="376" spans="2:52">
      <c r="X376" s="442"/>
      <c r="Y376" s="442"/>
      <c r="Z376" s="442"/>
      <c r="AA376" s="442"/>
      <c r="AB376" s="442"/>
      <c r="AC376" s="442"/>
      <c r="AD376" s="442"/>
      <c r="AE376" s="442"/>
      <c r="AF376" s="442"/>
      <c r="AG376" s="442"/>
      <c r="AH376" s="442"/>
      <c r="AI376" s="442"/>
      <c r="AJ376" s="442"/>
      <c r="AK376" s="442"/>
      <c r="AL376" s="442"/>
      <c r="AM376" s="442"/>
      <c r="AN376" s="442"/>
      <c r="AO376" s="442"/>
      <c r="AP376" s="442"/>
      <c r="AQ376" s="442"/>
      <c r="AR376" s="442"/>
      <c r="AS376" s="442"/>
      <c r="AT376" s="442"/>
      <c r="AU376" s="442"/>
      <c r="AV376" s="442"/>
      <c r="AW376" s="442"/>
      <c r="AX376" s="442"/>
      <c r="AY376" s="442"/>
      <c r="AZ376" s="442"/>
    </row>
    <row r="377" spans="2:52">
      <c r="X377" s="442"/>
      <c r="Y377" s="442"/>
      <c r="Z377" s="442"/>
      <c r="AA377" s="442"/>
      <c r="AB377" s="442"/>
      <c r="AC377" s="442"/>
      <c r="AD377" s="442"/>
      <c r="AE377" s="442"/>
      <c r="AF377" s="442"/>
      <c r="AG377" s="442"/>
      <c r="AH377" s="442"/>
      <c r="AI377" s="442"/>
      <c r="AJ377" s="442"/>
      <c r="AK377" s="442"/>
      <c r="AL377" s="442"/>
      <c r="AM377" s="442"/>
      <c r="AN377" s="442"/>
      <c r="AO377" s="442"/>
      <c r="AP377" s="442"/>
      <c r="AQ377" s="442"/>
      <c r="AR377" s="442"/>
      <c r="AS377" s="442"/>
      <c r="AT377" s="442"/>
      <c r="AU377" s="442"/>
      <c r="AV377" s="442"/>
      <c r="AW377" s="442"/>
      <c r="AX377" s="442"/>
      <c r="AY377" s="442"/>
      <c r="AZ377" s="442"/>
    </row>
    <row r="378" spans="2:52">
      <c r="X378" s="442"/>
      <c r="Y378" s="442"/>
      <c r="Z378" s="442"/>
      <c r="AA378" s="442"/>
      <c r="AB378" s="442"/>
      <c r="AC378" s="442"/>
      <c r="AD378" s="442"/>
      <c r="AE378" s="442"/>
      <c r="AF378" s="442"/>
      <c r="AG378" s="442"/>
      <c r="AH378" s="442"/>
      <c r="AI378" s="442"/>
      <c r="AJ378" s="442"/>
      <c r="AK378" s="442"/>
      <c r="AL378" s="442"/>
      <c r="AM378" s="442"/>
      <c r="AN378" s="442"/>
      <c r="AO378" s="442"/>
      <c r="AP378" s="442"/>
      <c r="AQ378" s="442"/>
      <c r="AR378" s="442"/>
      <c r="AS378" s="442"/>
      <c r="AT378" s="442"/>
      <c r="AU378" s="442"/>
      <c r="AV378" s="442"/>
      <c r="AW378" s="442"/>
      <c r="AX378" s="442"/>
      <c r="AY378" s="442"/>
      <c r="AZ378" s="442"/>
    </row>
    <row r="379" spans="2:52">
      <c r="X379" s="442"/>
      <c r="Y379" s="442"/>
      <c r="Z379" s="442"/>
      <c r="AA379" s="442"/>
      <c r="AB379" s="442"/>
      <c r="AC379" s="442"/>
      <c r="AD379" s="442"/>
      <c r="AE379" s="442"/>
      <c r="AF379" s="442"/>
      <c r="AG379" s="442"/>
      <c r="AH379" s="442"/>
      <c r="AI379" s="442"/>
      <c r="AJ379" s="442"/>
      <c r="AK379" s="442"/>
      <c r="AL379" s="442"/>
      <c r="AM379" s="442"/>
      <c r="AN379" s="442"/>
      <c r="AO379" s="442"/>
      <c r="AP379" s="442"/>
      <c r="AQ379" s="442"/>
      <c r="AR379" s="442"/>
      <c r="AS379" s="442"/>
      <c r="AT379" s="442"/>
      <c r="AU379" s="442"/>
      <c r="AV379" s="442"/>
      <c r="AW379" s="442"/>
      <c r="AX379" s="442"/>
      <c r="AY379" s="442"/>
      <c r="AZ379" s="442"/>
    </row>
    <row r="380" spans="2:52">
      <c r="X380" s="442"/>
      <c r="Y380" s="442"/>
      <c r="Z380" s="442"/>
      <c r="AA380" s="442"/>
      <c r="AB380" s="442"/>
      <c r="AC380" s="442"/>
      <c r="AD380" s="442"/>
      <c r="AE380" s="442"/>
      <c r="AF380" s="442"/>
      <c r="AG380" s="442"/>
      <c r="AH380" s="442"/>
      <c r="AI380" s="442"/>
      <c r="AJ380" s="442"/>
      <c r="AK380" s="442"/>
      <c r="AL380" s="442"/>
      <c r="AM380" s="442"/>
      <c r="AN380" s="442"/>
      <c r="AO380" s="442"/>
      <c r="AP380" s="442"/>
      <c r="AQ380" s="442"/>
      <c r="AR380" s="442"/>
      <c r="AS380" s="442"/>
      <c r="AT380" s="442"/>
      <c r="AU380" s="442"/>
      <c r="AV380" s="442"/>
      <c r="AW380" s="442"/>
      <c r="AX380" s="442"/>
      <c r="AY380" s="442"/>
      <c r="AZ380" s="442"/>
    </row>
    <row r="381" spans="2:52">
      <c r="X381" s="442"/>
      <c r="Y381" s="442"/>
      <c r="Z381" s="442"/>
      <c r="AA381" s="442"/>
      <c r="AB381" s="442"/>
      <c r="AC381" s="442"/>
      <c r="AD381" s="442"/>
      <c r="AE381" s="442"/>
      <c r="AF381" s="442"/>
      <c r="AG381" s="442"/>
      <c r="AH381" s="442"/>
      <c r="AI381" s="442"/>
      <c r="AJ381" s="442"/>
      <c r="AK381" s="442"/>
      <c r="AL381" s="442"/>
      <c r="AM381" s="442"/>
      <c r="AN381" s="442"/>
      <c r="AO381" s="442"/>
      <c r="AP381" s="442"/>
      <c r="AQ381" s="442"/>
      <c r="AR381" s="442"/>
      <c r="AS381" s="442"/>
      <c r="AT381" s="442"/>
      <c r="AU381" s="442"/>
      <c r="AV381" s="442"/>
      <c r="AW381" s="442"/>
      <c r="AX381" s="442"/>
      <c r="AY381" s="442"/>
      <c r="AZ381" s="442"/>
    </row>
    <row r="382" spans="2:52">
      <c r="X382" s="442"/>
      <c r="Y382" s="442"/>
      <c r="Z382" s="442"/>
      <c r="AA382" s="442"/>
      <c r="AB382" s="442"/>
      <c r="AC382" s="442"/>
      <c r="AD382" s="442"/>
      <c r="AE382" s="442"/>
      <c r="AF382" s="442"/>
      <c r="AG382" s="442"/>
      <c r="AH382" s="442"/>
      <c r="AI382" s="442"/>
      <c r="AJ382" s="442"/>
      <c r="AK382" s="442"/>
      <c r="AL382" s="442"/>
      <c r="AM382" s="442"/>
      <c r="AN382" s="442"/>
      <c r="AO382" s="442"/>
      <c r="AP382" s="442"/>
      <c r="AQ382" s="442"/>
      <c r="AR382" s="442"/>
      <c r="AS382" s="442"/>
      <c r="AT382" s="442"/>
      <c r="AU382" s="442"/>
      <c r="AV382" s="442"/>
      <c r="AW382" s="442"/>
      <c r="AX382" s="442"/>
      <c r="AY382" s="442"/>
      <c r="AZ382" s="442"/>
    </row>
    <row r="383" spans="2:52">
      <c r="X383" s="442"/>
      <c r="Y383" s="442"/>
      <c r="Z383" s="442"/>
      <c r="AA383" s="442"/>
      <c r="AB383" s="442"/>
      <c r="AC383" s="442"/>
      <c r="AD383" s="442"/>
      <c r="AE383" s="442"/>
      <c r="AF383" s="442"/>
      <c r="AG383" s="442"/>
      <c r="AH383" s="442"/>
      <c r="AI383" s="442"/>
      <c r="AJ383" s="442"/>
      <c r="AK383" s="442"/>
      <c r="AL383" s="442"/>
      <c r="AM383" s="442"/>
      <c r="AN383" s="442"/>
      <c r="AO383" s="442"/>
      <c r="AP383" s="442"/>
      <c r="AQ383" s="442"/>
      <c r="AR383" s="442"/>
      <c r="AS383" s="442"/>
      <c r="AT383" s="442"/>
      <c r="AU383" s="442"/>
      <c r="AV383" s="442"/>
      <c r="AW383" s="442"/>
      <c r="AX383" s="442"/>
      <c r="AY383" s="442"/>
      <c r="AZ383" s="442"/>
    </row>
    <row r="384" spans="2:52">
      <c r="X384" s="442"/>
      <c r="Y384" s="442"/>
      <c r="Z384" s="442"/>
      <c r="AA384" s="442"/>
      <c r="AB384" s="442"/>
      <c r="AC384" s="442"/>
      <c r="AD384" s="442"/>
      <c r="AE384" s="442"/>
      <c r="AF384" s="442"/>
      <c r="AG384" s="442"/>
      <c r="AH384" s="442"/>
      <c r="AI384" s="442"/>
      <c r="AJ384" s="442"/>
      <c r="AK384" s="442"/>
      <c r="AL384" s="442"/>
      <c r="AM384" s="442"/>
      <c r="AN384" s="442"/>
      <c r="AO384" s="442"/>
      <c r="AP384" s="442"/>
      <c r="AQ384" s="442"/>
      <c r="AR384" s="442"/>
      <c r="AS384" s="442"/>
      <c r="AT384" s="442"/>
      <c r="AU384" s="442"/>
      <c r="AV384" s="442"/>
      <c r="AW384" s="442"/>
      <c r="AX384" s="442"/>
      <c r="AY384" s="442"/>
      <c r="AZ384" s="442"/>
    </row>
    <row r="385" spans="24:52">
      <c r="X385" s="442"/>
      <c r="Y385" s="442"/>
      <c r="Z385" s="442"/>
      <c r="AA385" s="442"/>
      <c r="AB385" s="442"/>
      <c r="AC385" s="442"/>
      <c r="AD385" s="442"/>
      <c r="AE385" s="442"/>
      <c r="AF385" s="442"/>
      <c r="AG385" s="442"/>
      <c r="AH385" s="442"/>
      <c r="AI385" s="442"/>
      <c r="AJ385" s="442"/>
      <c r="AK385" s="442"/>
      <c r="AL385" s="442"/>
      <c r="AM385" s="442"/>
      <c r="AN385" s="442"/>
      <c r="AO385" s="442"/>
      <c r="AP385" s="442"/>
      <c r="AQ385" s="442"/>
      <c r="AR385" s="442"/>
      <c r="AS385" s="442"/>
      <c r="AT385" s="442"/>
      <c r="AU385" s="442"/>
      <c r="AV385" s="442"/>
      <c r="AW385" s="442"/>
      <c r="AX385" s="442"/>
      <c r="AY385" s="442"/>
      <c r="AZ385" s="442"/>
    </row>
    <row r="386" spans="24:52">
      <c r="X386" s="442"/>
      <c r="Y386" s="442"/>
      <c r="Z386" s="442"/>
      <c r="AA386" s="442"/>
      <c r="AB386" s="442"/>
      <c r="AC386" s="442"/>
      <c r="AD386" s="442"/>
      <c r="AE386" s="442"/>
      <c r="AF386" s="442"/>
      <c r="AG386" s="442"/>
      <c r="AH386" s="442"/>
      <c r="AI386" s="442"/>
      <c r="AJ386" s="442"/>
      <c r="AK386" s="442"/>
      <c r="AL386" s="442"/>
      <c r="AM386" s="442"/>
      <c r="AN386" s="442"/>
      <c r="AO386" s="442"/>
      <c r="AP386" s="442"/>
      <c r="AQ386" s="442"/>
      <c r="AR386" s="442"/>
      <c r="AS386" s="442"/>
      <c r="AT386" s="442"/>
      <c r="AU386" s="442"/>
      <c r="AV386" s="442"/>
      <c r="AW386" s="442"/>
      <c r="AX386" s="442"/>
      <c r="AY386" s="442"/>
      <c r="AZ386" s="442"/>
    </row>
    <row r="387" spans="24:52">
      <c r="X387" s="442"/>
      <c r="Y387" s="442"/>
      <c r="Z387" s="442"/>
      <c r="AA387" s="442"/>
      <c r="AB387" s="442"/>
      <c r="AC387" s="442"/>
      <c r="AD387" s="442"/>
      <c r="AE387" s="442"/>
      <c r="AF387" s="442"/>
      <c r="AG387" s="442"/>
      <c r="AH387" s="442"/>
      <c r="AI387" s="442"/>
      <c r="AJ387" s="442"/>
      <c r="AK387" s="442"/>
      <c r="AL387" s="442"/>
      <c r="AM387" s="442"/>
      <c r="AN387" s="442"/>
      <c r="AO387" s="442"/>
      <c r="AP387" s="442"/>
      <c r="AQ387" s="442"/>
      <c r="AR387" s="442"/>
      <c r="AS387" s="442"/>
      <c r="AT387" s="442"/>
      <c r="AU387" s="442"/>
      <c r="AV387" s="442"/>
      <c r="AW387" s="442"/>
      <c r="AX387" s="442"/>
      <c r="AY387" s="442"/>
      <c r="AZ387" s="442"/>
    </row>
    <row r="388" spans="24:52">
      <c r="X388" s="442"/>
      <c r="Y388" s="442"/>
      <c r="Z388" s="442"/>
      <c r="AA388" s="442"/>
      <c r="AB388" s="442"/>
      <c r="AC388" s="442"/>
      <c r="AD388" s="442"/>
      <c r="AE388" s="442"/>
      <c r="AF388" s="442"/>
      <c r="AG388" s="442"/>
      <c r="AH388" s="442"/>
      <c r="AI388" s="442"/>
      <c r="AJ388" s="442"/>
      <c r="AK388" s="442"/>
      <c r="AL388" s="442"/>
      <c r="AM388" s="442"/>
      <c r="AN388" s="442"/>
      <c r="AO388" s="442"/>
      <c r="AP388" s="442"/>
      <c r="AQ388" s="442"/>
      <c r="AR388" s="442"/>
      <c r="AS388" s="442"/>
      <c r="AT388" s="442"/>
      <c r="AU388" s="442"/>
      <c r="AV388" s="442"/>
      <c r="AW388" s="442"/>
      <c r="AX388" s="442"/>
      <c r="AY388" s="442"/>
      <c r="AZ388" s="442"/>
    </row>
    <row r="389" spans="24:52">
      <c r="X389" s="442"/>
      <c r="Y389" s="442"/>
      <c r="Z389" s="442"/>
      <c r="AA389" s="442"/>
      <c r="AB389" s="442"/>
      <c r="AC389" s="442"/>
      <c r="AD389" s="442"/>
      <c r="AE389" s="442"/>
      <c r="AF389" s="442"/>
      <c r="AG389" s="442"/>
      <c r="AH389" s="442"/>
      <c r="AI389" s="442"/>
      <c r="AJ389" s="442"/>
      <c r="AK389" s="442"/>
      <c r="AL389" s="442"/>
      <c r="AM389" s="442"/>
      <c r="AN389" s="442"/>
      <c r="AO389" s="442"/>
      <c r="AP389" s="442"/>
      <c r="AQ389" s="442"/>
      <c r="AR389" s="442"/>
      <c r="AS389" s="442"/>
      <c r="AT389" s="442"/>
      <c r="AU389" s="442"/>
      <c r="AV389" s="442"/>
      <c r="AW389" s="442"/>
      <c r="AX389" s="442"/>
      <c r="AY389" s="442"/>
      <c r="AZ389" s="442"/>
    </row>
    <row r="390" spans="24:52">
      <c r="X390" s="442"/>
      <c r="Y390" s="442"/>
      <c r="Z390" s="442"/>
      <c r="AA390" s="442"/>
      <c r="AB390" s="442"/>
      <c r="AC390" s="442"/>
      <c r="AD390" s="442"/>
      <c r="AE390" s="442"/>
      <c r="AF390" s="442"/>
      <c r="AG390" s="442"/>
      <c r="AH390" s="442"/>
      <c r="AI390" s="442"/>
      <c r="AJ390" s="442"/>
      <c r="AK390" s="442"/>
      <c r="AL390" s="442"/>
      <c r="AM390" s="442"/>
      <c r="AN390" s="442"/>
      <c r="AO390" s="442"/>
      <c r="AP390" s="442"/>
      <c r="AQ390" s="442"/>
      <c r="AR390" s="442"/>
      <c r="AS390" s="442"/>
      <c r="AT390" s="442"/>
      <c r="AU390" s="442"/>
      <c r="AV390" s="442"/>
      <c r="AW390" s="442"/>
      <c r="AX390" s="442"/>
      <c r="AY390" s="442"/>
      <c r="AZ390" s="442"/>
    </row>
    <row r="391" spans="24:52">
      <c r="X391" s="442"/>
      <c r="Y391" s="442"/>
      <c r="Z391" s="442"/>
      <c r="AA391" s="442"/>
      <c r="AB391" s="442"/>
      <c r="AC391" s="442"/>
      <c r="AD391" s="442"/>
      <c r="AE391" s="442"/>
      <c r="AF391" s="442"/>
      <c r="AG391" s="442"/>
      <c r="AH391" s="442"/>
      <c r="AI391" s="442"/>
      <c r="AJ391" s="442"/>
      <c r="AK391" s="442"/>
      <c r="AL391" s="442"/>
      <c r="AM391" s="442"/>
      <c r="AN391" s="442"/>
      <c r="AO391" s="442"/>
      <c r="AP391" s="442"/>
      <c r="AQ391" s="442"/>
      <c r="AR391" s="442"/>
      <c r="AS391" s="442"/>
      <c r="AT391" s="442"/>
      <c r="AU391" s="442"/>
      <c r="AV391" s="442"/>
      <c r="AW391" s="442"/>
      <c r="AX391" s="442"/>
      <c r="AY391" s="442"/>
      <c r="AZ391" s="442"/>
    </row>
    <row r="392" spans="24:52">
      <c r="X392" s="442"/>
      <c r="Y392" s="442"/>
      <c r="Z392" s="442"/>
      <c r="AA392" s="442"/>
      <c r="AB392" s="442"/>
      <c r="AC392" s="442"/>
      <c r="AD392" s="442"/>
      <c r="AE392" s="442"/>
      <c r="AF392" s="442"/>
      <c r="AG392" s="442"/>
      <c r="AH392" s="442"/>
      <c r="AI392" s="442"/>
      <c r="AJ392" s="442"/>
      <c r="AK392" s="442"/>
      <c r="AL392" s="442"/>
      <c r="AM392" s="442"/>
      <c r="AN392" s="442"/>
      <c r="AO392" s="442"/>
      <c r="AP392" s="442"/>
      <c r="AQ392" s="442"/>
      <c r="AR392" s="442"/>
      <c r="AS392" s="442"/>
      <c r="AT392" s="442"/>
      <c r="AU392" s="442"/>
      <c r="AV392" s="442"/>
      <c r="AW392" s="442"/>
      <c r="AX392" s="442"/>
      <c r="AY392" s="442"/>
      <c r="AZ392" s="442"/>
    </row>
    <row r="393" spans="24:52">
      <c r="X393" s="442"/>
      <c r="Y393" s="442"/>
      <c r="Z393" s="442"/>
      <c r="AA393" s="442"/>
      <c r="AB393" s="442"/>
      <c r="AC393" s="442"/>
      <c r="AD393" s="442"/>
      <c r="AE393" s="442"/>
      <c r="AF393" s="442"/>
      <c r="AG393" s="442"/>
      <c r="AH393" s="442"/>
      <c r="AI393" s="442"/>
      <c r="AJ393" s="442"/>
      <c r="AK393" s="442"/>
      <c r="AL393" s="442"/>
      <c r="AM393" s="442"/>
      <c r="AN393" s="442"/>
      <c r="AO393" s="442"/>
      <c r="AP393" s="442"/>
      <c r="AQ393" s="442"/>
      <c r="AR393" s="442"/>
      <c r="AS393" s="442"/>
      <c r="AT393" s="442"/>
      <c r="AU393" s="442"/>
      <c r="AV393" s="442"/>
      <c r="AW393" s="442"/>
      <c r="AX393" s="442"/>
      <c r="AY393" s="442"/>
      <c r="AZ393" s="442"/>
    </row>
    <row r="394" spans="24:52">
      <c r="X394" s="442"/>
      <c r="Y394" s="442"/>
      <c r="Z394" s="442"/>
      <c r="AA394" s="442"/>
      <c r="AB394" s="442"/>
      <c r="AC394" s="442"/>
      <c r="AD394" s="442"/>
      <c r="AE394" s="442"/>
      <c r="AF394" s="442"/>
      <c r="AG394" s="442"/>
      <c r="AH394" s="442"/>
      <c r="AI394" s="442"/>
      <c r="AJ394" s="442"/>
      <c r="AK394" s="442"/>
      <c r="AL394" s="442"/>
      <c r="AM394" s="442"/>
      <c r="AN394" s="442"/>
      <c r="AO394" s="442"/>
      <c r="AP394" s="442"/>
      <c r="AQ394" s="442"/>
      <c r="AR394" s="442"/>
      <c r="AS394" s="442"/>
      <c r="AT394" s="442"/>
      <c r="AU394" s="442"/>
      <c r="AV394" s="442"/>
      <c r="AW394" s="442"/>
      <c r="AX394" s="442"/>
      <c r="AY394" s="442"/>
      <c r="AZ394" s="442"/>
    </row>
    <row r="395" spans="24:52">
      <c r="X395" s="442"/>
      <c r="Y395" s="442"/>
      <c r="Z395" s="442"/>
      <c r="AA395" s="442"/>
      <c r="AB395" s="442"/>
      <c r="AC395" s="442"/>
      <c r="AD395" s="442"/>
      <c r="AE395" s="442"/>
      <c r="AF395" s="442"/>
      <c r="AG395" s="442"/>
      <c r="AH395" s="442"/>
      <c r="AI395" s="442"/>
      <c r="AJ395" s="442"/>
      <c r="AK395" s="442"/>
      <c r="AL395" s="442"/>
      <c r="AM395" s="442"/>
      <c r="AN395" s="442"/>
      <c r="AO395" s="442"/>
      <c r="AP395" s="442"/>
      <c r="AQ395" s="442"/>
      <c r="AR395" s="442"/>
      <c r="AS395" s="442"/>
      <c r="AT395" s="442"/>
      <c r="AU395" s="442"/>
      <c r="AV395" s="442"/>
      <c r="AW395" s="442"/>
      <c r="AX395" s="442"/>
      <c r="AY395" s="442"/>
      <c r="AZ395" s="442"/>
    </row>
    <row r="396" spans="24:52">
      <c r="X396" s="442"/>
      <c r="Y396" s="442"/>
      <c r="Z396" s="442"/>
      <c r="AA396" s="442"/>
      <c r="AB396" s="442"/>
      <c r="AC396" s="442"/>
      <c r="AD396" s="442"/>
      <c r="AE396" s="442"/>
      <c r="AF396" s="442"/>
      <c r="AG396" s="442"/>
      <c r="AH396" s="442"/>
      <c r="AI396" s="442"/>
      <c r="AJ396" s="442"/>
      <c r="AK396" s="442"/>
      <c r="AL396" s="442"/>
      <c r="AM396" s="442"/>
      <c r="AN396" s="442"/>
      <c r="AO396" s="442"/>
      <c r="AP396" s="442"/>
      <c r="AQ396" s="442"/>
      <c r="AR396" s="442"/>
      <c r="AS396" s="442"/>
      <c r="AT396" s="442"/>
      <c r="AU396" s="442"/>
      <c r="AV396" s="442"/>
      <c r="AW396" s="442"/>
      <c r="AX396" s="442"/>
      <c r="AY396" s="442"/>
      <c r="AZ396" s="442"/>
    </row>
    <row r="397" spans="24:52">
      <c r="X397" s="442"/>
      <c r="Y397" s="442"/>
      <c r="Z397" s="442"/>
      <c r="AA397" s="442"/>
      <c r="AB397" s="442"/>
      <c r="AC397" s="442"/>
      <c r="AD397" s="442"/>
      <c r="AE397" s="442"/>
      <c r="AF397" s="442"/>
      <c r="AG397" s="442"/>
      <c r="AH397" s="442"/>
      <c r="AI397" s="442"/>
      <c r="AJ397" s="442"/>
      <c r="AK397" s="442"/>
      <c r="AL397" s="442"/>
      <c r="AM397" s="442"/>
      <c r="AN397" s="442"/>
      <c r="AO397" s="442"/>
      <c r="AP397" s="442"/>
      <c r="AQ397" s="442"/>
      <c r="AR397" s="442"/>
      <c r="AS397" s="442"/>
      <c r="AT397" s="442"/>
      <c r="AU397" s="442"/>
      <c r="AV397" s="442"/>
      <c r="AW397" s="442"/>
      <c r="AX397" s="442"/>
      <c r="AY397" s="442"/>
      <c r="AZ397" s="442"/>
    </row>
    <row r="398" spans="24:52">
      <c r="X398" s="442"/>
      <c r="Y398" s="442"/>
      <c r="Z398" s="442"/>
      <c r="AA398" s="442"/>
      <c r="AB398" s="442"/>
      <c r="AC398" s="442"/>
      <c r="AD398" s="442"/>
      <c r="AE398" s="442"/>
      <c r="AF398" s="442"/>
      <c r="AG398" s="442"/>
      <c r="AH398" s="442"/>
      <c r="AI398" s="442"/>
      <c r="AJ398" s="442"/>
      <c r="AK398" s="442"/>
      <c r="AL398" s="442"/>
      <c r="AM398" s="442"/>
      <c r="AN398" s="442"/>
      <c r="AO398" s="442"/>
      <c r="AP398" s="442"/>
      <c r="AQ398" s="442"/>
      <c r="AR398" s="442"/>
      <c r="AS398" s="442"/>
      <c r="AT398" s="442"/>
      <c r="AU398" s="442"/>
      <c r="AV398" s="442"/>
      <c r="AW398" s="442"/>
      <c r="AX398" s="442"/>
      <c r="AY398" s="442"/>
      <c r="AZ398" s="442"/>
    </row>
    <row r="399" spans="24:52">
      <c r="X399" s="442"/>
      <c r="Y399" s="442"/>
      <c r="Z399" s="442"/>
      <c r="AA399" s="442"/>
      <c r="AB399" s="442"/>
      <c r="AC399" s="442"/>
      <c r="AD399" s="442"/>
      <c r="AE399" s="442"/>
      <c r="AF399" s="442"/>
      <c r="AG399" s="442"/>
      <c r="AH399" s="442"/>
      <c r="AI399" s="442"/>
      <c r="AJ399" s="442"/>
      <c r="AK399" s="442"/>
      <c r="AL399" s="442"/>
      <c r="AM399" s="442"/>
      <c r="AN399" s="442"/>
      <c r="AO399" s="442"/>
      <c r="AP399" s="442"/>
      <c r="AQ399" s="442"/>
      <c r="AR399" s="442"/>
      <c r="AS399" s="442"/>
      <c r="AT399" s="442"/>
      <c r="AU399" s="442"/>
      <c r="AV399" s="442"/>
      <c r="AW399" s="442"/>
      <c r="AX399" s="442"/>
      <c r="AY399" s="442"/>
      <c r="AZ399" s="442"/>
    </row>
    <row r="400" spans="24:52">
      <c r="X400" s="442"/>
      <c r="Y400" s="442"/>
      <c r="Z400" s="442"/>
      <c r="AA400" s="442"/>
      <c r="AB400" s="442"/>
      <c r="AC400" s="442"/>
      <c r="AD400" s="442"/>
      <c r="AE400" s="442"/>
      <c r="AF400" s="442"/>
      <c r="AG400" s="442"/>
      <c r="AH400" s="442"/>
      <c r="AI400" s="442"/>
      <c r="AJ400" s="442"/>
      <c r="AK400" s="442"/>
      <c r="AL400" s="442"/>
      <c r="AM400" s="442"/>
      <c r="AN400" s="442"/>
      <c r="AO400" s="442"/>
      <c r="AP400" s="442"/>
      <c r="AQ400" s="442"/>
      <c r="AR400" s="442"/>
      <c r="AS400" s="442"/>
      <c r="AT400" s="442"/>
      <c r="AU400" s="442"/>
      <c r="AV400" s="442"/>
      <c r="AW400" s="442"/>
      <c r="AX400" s="442"/>
      <c r="AY400" s="442"/>
      <c r="AZ400" s="442"/>
    </row>
    <row r="401" spans="24:52">
      <c r="X401" s="442"/>
      <c r="Y401" s="442"/>
      <c r="Z401" s="442"/>
      <c r="AA401" s="442"/>
      <c r="AB401" s="442"/>
      <c r="AC401" s="442"/>
      <c r="AD401" s="442"/>
      <c r="AE401" s="442"/>
      <c r="AF401" s="442"/>
      <c r="AG401" s="442"/>
      <c r="AH401" s="442"/>
      <c r="AI401" s="442"/>
      <c r="AJ401" s="442"/>
      <c r="AK401" s="442"/>
      <c r="AL401" s="442"/>
      <c r="AM401" s="442"/>
      <c r="AN401" s="442"/>
      <c r="AO401" s="442"/>
      <c r="AP401" s="442"/>
      <c r="AQ401" s="442"/>
      <c r="AR401" s="442"/>
      <c r="AS401" s="442"/>
      <c r="AT401" s="442"/>
      <c r="AU401" s="442"/>
      <c r="AV401" s="442"/>
      <c r="AW401" s="442"/>
      <c r="AX401" s="442"/>
      <c r="AY401" s="442"/>
      <c r="AZ401" s="442"/>
    </row>
  </sheetData>
  <sheetProtection algorithmName="SHA-512" hashValue="Krm+eLTIZ80enXkZ7RS7V+ashR8tAINx0EYuhaNdGrXB5PDxF5Pih1tf1WRAHshn8jg4sbk7cmUKKi+4dIWMsg==" saltValue="vr8xmmjKPHoUO9mZaW2umg==" spinCount="100000" sheet="1" formatCells="0" formatColumns="0" formatRows="0"/>
  <mergeCells count="681">
    <mergeCell ref="C347:F347"/>
    <mergeCell ref="G347:K347"/>
    <mergeCell ref="C359:F359"/>
    <mergeCell ref="G359:K359"/>
    <mergeCell ref="C371:F371"/>
    <mergeCell ref="G371:K371"/>
    <mergeCell ref="C373:F373"/>
    <mergeCell ref="G373:I373"/>
    <mergeCell ref="C275:F275"/>
    <mergeCell ref="G275:K275"/>
    <mergeCell ref="C287:F287"/>
    <mergeCell ref="G287:K287"/>
    <mergeCell ref="C299:F299"/>
    <mergeCell ref="G299:K299"/>
    <mergeCell ref="C311:F311"/>
    <mergeCell ref="G311:K311"/>
    <mergeCell ref="C323:F323"/>
    <mergeCell ref="G323:K323"/>
    <mergeCell ref="C370:F370"/>
    <mergeCell ref="G370:K370"/>
    <mergeCell ref="C367:F367"/>
    <mergeCell ref="G367:K367"/>
    <mergeCell ref="C368:F368"/>
    <mergeCell ref="G368:K368"/>
    <mergeCell ref="C246:F246"/>
    <mergeCell ref="G246:K246"/>
    <mergeCell ref="C247:F247"/>
    <mergeCell ref="G247:K247"/>
    <mergeCell ref="C248:F248"/>
    <mergeCell ref="G248:K248"/>
    <mergeCell ref="C243:F243"/>
    <mergeCell ref="G243:K243"/>
    <mergeCell ref="C244:F244"/>
    <mergeCell ref="G244:K244"/>
    <mergeCell ref="C245:F245"/>
    <mergeCell ref="G245:K245"/>
    <mergeCell ref="C131:F131"/>
    <mergeCell ref="G131:K131"/>
    <mergeCell ref="C143:F143"/>
    <mergeCell ref="G143:K143"/>
    <mergeCell ref="C155:F155"/>
    <mergeCell ref="G155:K155"/>
    <mergeCell ref="C167:F167"/>
    <mergeCell ref="G167:K167"/>
    <mergeCell ref="C179:F179"/>
    <mergeCell ref="G179:K179"/>
    <mergeCell ref="C177:F177"/>
    <mergeCell ref="G177:K177"/>
    <mergeCell ref="C178:F178"/>
    <mergeCell ref="G178:K178"/>
    <mergeCell ref="C174:F174"/>
    <mergeCell ref="G174:K174"/>
    <mergeCell ref="C175:F175"/>
    <mergeCell ref="G175:K175"/>
    <mergeCell ref="C176:F176"/>
    <mergeCell ref="G176:K176"/>
    <mergeCell ref="C171:F171"/>
    <mergeCell ref="G171:K171"/>
    <mergeCell ref="C172:F172"/>
    <mergeCell ref="G172:K172"/>
    <mergeCell ref="C102:F102"/>
    <mergeCell ref="G102:K102"/>
    <mergeCell ref="C103:F103"/>
    <mergeCell ref="G103:K103"/>
    <mergeCell ref="C104:F104"/>
    <mergeCell ref="G104:K104"/>
    <mergeCell ref="C99:F99"/>
    <mergeCell ref="G99:K99"/>
    <mergeCell ref="C100:F100"/>
    <mergeCell ref="G100:K100"/>
    <mergeCell ref="C101:F101"/>
    <mergeCell ref="G101:K101"/>
    <mergeCell ref="C369:F369"/>
    <mergeCell ref="G369:K369"/>
    <mergeCell ref="C364:F364"/>
    <mergeCell ref="G364:K364"/>
    <mergeCell ref="C365:F365"/>
    <mergeCell ref="G365:K365"/>
    <mergeCell ref="C366:F366"/>
    <mergeCell ref="G366:K366"/>
    <mergeCell ref="C361:F361"/>
    <mergeCell ref="G361:K361"/>
    <mergeCell ref="C362:F362"/>
    <mergeCell ref="G362:K362"/>
    <mergeCell ref="C363:F363"/>
    <mergeCell ref="G363:K363"/>
    <mergeCell ref="C357:F357"/>
    <mergeCell ref="G357:K357"/>
    <mergeCell ref="C358:F358"/>
    <mergeCell ref="G358:K358"/>
    <mergeCell ref="C354:F354"/>
    <mergeCell ref="G354:K354"/>
    <mergeCell ref="C355:F355"/>
    <mergeCell ref="G355:K355"/>
    <mergeCell ref="C356:F356"/>
    <mergeCell ref="G356:K356"/>
    <mergeCell ref="C351:F351"/>
    <mergeCell ref="G351:K351"/>
    <mergeCell ref="C352:F352"/>
    <mergeCell ref="G352:K352"/>
    <mergeCell ref="C353:F353"/>
    <mergeCell ref="G353:K353"/>
    <mergeCell ref="C349:F349"/>
    <mergeCell ref="G349:K349"/>
    <mergeCell ref="C350:F350"/>
    <mergeCell ref="G350:K350"/>
    <mergeCell ref="C344:F344"/>
    <mergeCell ref="G344:K344"/>
    <mergeCell ref="C345:F345"/>
    <mergeCell ref="G345:K345"/>
    <mergeCell ref="C346:F346"/>
    <mergeCell ref="G346:K346"/>
    <mergeCell ref="C341:F341"/>
    <mergeCell ref="G341:K341"/>
    <mergeCell ref="C342:F342"/>
    <mergeCell ref="G342:K342"/>
    <mergeCell ref="C343:F343"/>
    <mergeCell ref="G343:K343"/>
    <mergeCell ref="C338:F338"/>
    <mergeCell ref="G338:K338"/>
    <mergeCell ref="C339:F339"/>
    <mergeCell ref="G339:K339"/>
    <mergeCell ref="C340:F340"/>
    <mergeCell ref="G340:K340"/>
    <mergeCell ref="C334:F334"/>
    <mergeCell ref="G334:K334"/>
    <mergeCell ref="C337:F337"/>
    <mergeCell ref="G337:K337"/>
    <mergeCell ref="C335:F335"/>
    <mergeCell ref="G335:K335"/>
    <mergeCell ref="C331:F331"/>
    <mergeCell ref="G331:K331"/>
    <mergeCell ref="C332:F332"/>
    <mergeCell ref="G332:K332"/>
    <mergeCell ref="C333:F333"/>
    <mergeCell ref="G333:K333"/>
    <mergeCell ref="C328:F328"/>
    <mergeCell ref="G328:K328"/>
    <mergeCell ref="C329:F329"/>
    <mergeCell ref="G329:K329"/>
    <mergeCell ref="C330:F330"/>
    <mergeCell ref="G330:K330"/>
    <mergeCell ref="C325:F325"/>
    <mergeCell ref="G325:K325"/>
    <mergeCell ref="C326:F326"/>
    <mergeCell ref="G326:K326"/>
    <mergeCell ref="C327:F327"/>
    <mergeCell ref="G327:K327"/>
    <mergeCell ref="C321:F321"/>
    <mergeCell ref="G321:K321"/>
    <mergeCell ref="C322:F322"/>
    <mergeCell ref="G322:K322"/>
    <mergeCell ref="C318:F318"/>
    <mergeCell ref="G318:K318"/>
    <mergeCell ref="C319:F319"/>
    <mergeCell ref="G319:K319"/>
    <mergeCell ref="C320:F320"/>
    <mergeCell ref="G320:K320"/>
    <mergeCell ref="C315:F315"/>
    <mergeCell ref="G315:K315"/>
    <mergeCell ref="C316:F316"/>
    <mergeCell ref="G316:K316"/>
    <mergeCell ref="C317:F317"/>
    <mergeCell ref="G317:K317"/>
    <mergeCell ref="C313:F313"/>
    <mergeCell ref="G313:K313"/>
    <mergeCell ref="C314:F314"/>
    <mergeCell ref="G314:K314"/>
    <mergeCell ref="C308:F308"/>
    <mergeCell ref="G308:K308"/>
    <mergeCell ref="C309:F309"/>
    <mergeCell ref="G309:K309"/>
    <mergeCell ref="C310:F310"/>
    <mergeCell ref="G310:K310"/>
    <mergeCell ref="C305:F305"/>
    <mergeCell ref="G305:K305"/>
    <mergeCell ref="C306:F306"/>
    <mergeCell ref="G306:K306"/>
    <mergeCell ref="C307:F307"/>
    <mergeCell ref="G307:K307"/>
    <mergeCell ref="C302:F302"/>
    <mergeCell ref="G302:K302"/>
    <mergeCell ref="C303:F303"/>
    <mergeCell ref="G303:K303"/>
    <mergeCell ref="C304:F304"/>
    <mergeCell ref="G304:K304"/>
    <mergeCell ref="C298:F298"/>
    <mergeCell ref="G298:K298"/>
    <mergeCell ref="C301:F301"/>
    <mergeCell ref="G301:K301"/>
    <mergeCell ref="C295:F295"/>
    <mergeCell ref="G295:K295"/>
    <mergeCell ref="C296:F296"/>
    <mergeCell ref="G296:K296"/>
    <mergeCell ref="C297:F297"/>
    <mergeCell ref="G297:K297"/>
    <mergeCell ref="C292:F292"/>
    <mergeCell ref="G292:K292"/>
    <mergeCell ref="C293:F293"/>
    <mergeCell ref="G293:K293"/>
    <mergeCell ref="C294:F294"/>
    <mergeCell ref="G294:K294"/>
    <mergeCell ref="C289:F289"/>
    <mergeCell ref="G289:K289"/>
    <mergeCell ref="C290:F290"/>
    <mergeCell ref="G290:K290"/>
    <mergeCell ref="C291:F291"/>
    <mergeCell ref="G291:K291"/>
    <mergeCell ref="C285:F285"/>
    <mergeCell ref="G285:K285"/>
    <mergeCell ref="C286:F286"/>
    <mergeCell ref="G286:K286"/>
    <mergeCell ref="C282:F282"/>
    <mergeCell ref="G282:K282"/>
    <mergeCell ref="C283:F283"/>
    <mergeCell ref="G283:K283"/>
    <mergeCell ref="C284:F284"/>
    <mergeCell ref="G284:K284"/>
    <mergeCell ref="C279:F279"/>
    <mergeCell ref="G279:K279"/>
    <mergeCell ref="C280:F280"/>
    <mergeCell ref="G280:K280"/>
    <mergeCell ref="C281:F281"/>
    <mergeCell ref="G281:K281"/>
    <mergeCell ref="C277:F277"/>
    <mergeCell ref="G277:K277"/>
    <mergeCell ref="C278:F278"/>
    <mergeCell ref="G278:K278"/>
    <mergeCell ref="C272:F272"/>
    <mergeCell ref="G272:K272"/>
    <mergeCell ref="C273:F273"/>
    <mergeCell ref="G273:K273"/>
    <mergeCell ref="C274:F274"/>
    <mergeCell ref="G274:K274"/>
    <mergeCell ref="C269:F269"/>
    <mergeCell ref="G269:K269"/>
    <mergeCell ref="C270:F270"/>
    <mergeCell ref="G270:K270"/>
    <mergeCell ref="C271:F271"/>
    <mergeCell ref="G271:K271"/>
    <mergeCell ref="C266:F266"/>
    <mergeCell ref="G266:K266"/>
    <mergeCell ref="C267:F267"/>
    <mergeCell ref="G267:K267"/>
    <mergeCell ref="C268:F268"/>
    <mergeCell ref="G268:K268"/>
    <mergeCell ref="C262:F262"/>
    <mergeCell ref="G262:K262"/>
    <mergeCell ref="C265:F265"/>
    <mergeCell ref="G265:K265"/>
    <mergeCell ref="C263:F263"/>
    <mergeCell ref="G263:K263"/>
    <mergeCell ref="C259:F259"/>
    <mergeCell ref="G259:K259"/>
    <mergeCell ref="C260:F260"/>
    <mergeCell ref="G260:K260"/>
    <mergeCell ref="C261:F261"/>
    <mergeCell ref="G261:K261"/>
    <mergeCell ref="C256:F256"/>
    <mergeCell ref="G256:K256"/>
    <mergeCell ref="C257:F257"/>
    <mergeCell ref="G257:K257"/>
    <mergeCell ref="C258:F258"/>
    <mergeCell ref="G258:K258"/>
    <mergeCell ref="C253:F253"/>
    <mergeCell ref="G253:K253"/>
    <mergeCell ref="C254:F254"/>
    <mergeCell ref="G254:K254"/>
    <mergeCell ref="C255:F255"/>
    <mergeCell ref="G255:K255"/>
    <mergeCell ref="C249:F249"/>
    <mergeCell ref="G249:K249"/>
    <mergeCell ref="C250:F250"/>
    <mergeCell ref="G250:K250"/>
    <mergeCell ref="C251:F251"/>
    <mergeCell ref="G251:K251"/>
    <mergeCell ref="C242:F242"/>
    <mergeCell ref="G242:K242"/>
    <mergeCell ref="C236:F236"/>
    <mergeCell ref="G236:K236"/>
    <mergeCell ref="C237:F237"/>
    <mergeCell ref="G237:K237"/>
    <mergeCell ref="C238:F238"/>
    <mergeCell ref="G238:K238"/>
    <mergeCell ref="C233:F233"/>
    <mergeCell ref="G233:K233"/>
    <mergeCell ref="C234:F234"/>
    <mergeCell ref="G234:K234"/>
    <mergeCell ref="C235:F235"/>
    <mergeCell ref="G235:K235"/>
    <mergeCell ref="C239:F239"/>
    <mergeCell ref="G239:K239"/>
    <mergeCell ref="C241:F241"/>
    <mergeCell ref="G241:K241"/>
    <mergeCell ref="C230:F230"/>
    <mergeCell ref="G230:K230"/>
    <mergeCell ref="C231:F231"/>
    <mergeCell ref="G231:K231"/>
    <mergeCell ref="C232:F232"/>
    <mergeCell ref="G232:K232"/>
    <mergeCell ref="C226:F226"/>
    <mergeCell ref="G226:K226"/>
    <mergeCell ref="C229:F229"/>
    <mergeCell ref="G229:K229"/>
    <mergeCell ref="C227:F227"/>
    <mergeCell ref="G227:K227"/>
    <mergeCell ref="C223:F223"/>
    <mergeCell ref="G223:K223"/>
    <mergeCell ref="C224:F224"/>
    <mergeCell ref="G224:K224"/>
    <mergeCell ref="C225:F225"/>
    <mergeCell ref="G225:K225"/>
    <mergeCell ref="C220:F220"/>
    <mergeCell ref="G220:K220"/>
    <mergeCell ref="C221:F221"/>
    <mergeCell ref="G221:K221"/>
    <mergeCell ref="C222:F222"/>
    <mergeCell ref="G222:K222"/>
    <mergeCell ref="C217:F217"/>
    <mergeCell ref="G217:K217"/>
    <mergeCell ref="C218:F218"/>
    <mergeCell ref="G218:K218"/>
    <mergeCell ref="C219:F219"/>
    <mergeCell ref="G219:K219"/>
    <mergeCell ref="C213:F213"/>
    <mergeCell ref="G213:K213"/>
    <mergeCell ref="C214:F214"/>
    <mergeCell ref="G214:K214"/>
    <mergeCell ref="C215:F215"/>
    <mergeCell ref="G215:K215"/>
    <mergeCell ref="C210:F210"/>
    <mergeCell ref="G210:K210"/>
    <mergeCell ref="C211:F211"/>
    <mergeCell ref="G211:K211"/>
    <mergeCell ref="C212:F212"/>
    <mergeCell ref="G212:K212"/>
    <mergeCell ref="C207:F207"/>
    <mergeCell ref="G207:K207"/>
    <mergeCell ref="C208:F208"/>
    <mergeCell ref="G208:K208"/>
    <mergeCell ref="C209:F209"/>
    <mergeCell ref="G209:K209"/>
    <mergeCell ref="C205:F205"/>
    <mergeCell ref="G205:K205"/>
    <mergeCell ref="C206:F206"/>
    <mergeCell ref="G206:K206"/>
    <mergeCell ref="C200:F200"/>
    <mergeCell ref="G200:K200"/>
    <mergeCell ref="C201:F201"/>
    <mergeCell ref="G201:K201"/>
    <mergeCell ref="C202:F202"/>
    <mergeCell ref="G202:K202"/>
    <mergeCell ref="C203:F203"/>
    <mergeCell ref="G203:K203"/>
    <mergeCell ref="C197:F197"/>
    <mergeCell ref="G197:K197"/>
    <mergeCell ref="C198:F198"/>
    <mergeCell ref="G198:K198"/>
    <mergeCell ref="C199:F199"/>
    <mergeCell ref="G199:K199"/>
    <mergeCell ref="C194:F194"/>
    <mergeCell ref="G194:K194"/>
    <mergeCell ref="C195:F195"/>
    <mergeCell ref="G195:K195"/>
    <mergeCell ref="C196:F196"/>
    <mergeCell ref="G196:K196"/>
    <mergeCell ref="C190:F190"/>
    <mergeCell ref="G190:K190"/>
    <mergeCell ref="C193:F193"/>
    <mergeCell ref="G193:K193"/>
    <mergeCell ref="C191:F191"/>
    <mergeCell ref="G191:K191"/>
    <mergeCell ref="C187:F187"/>
    <mergeCell ref="G187:K187"/>
    <mergeCell ref="C188:F188"/>
    <mergeCell ref="G188:K188"/>
    <mergeCell ref="C189:F189"/>
    <mergeCell ref="G189:K189"/>
    <mergeCell ref="C184:F184"/>
    <mergeCell ref="G184:K184"/>
    <mergeCell ref="C185:F185"/>
    <mergeCell ref="G185:K185"/>
    <mergeCell ref="C186:F186"/>
    <mergeCell ref="G186:K186"/>
    <mergeCell ref="C181:F181"/>
    <mergeCell ref="G181:K181"/>
    <mergeCell ref="C182:F182"/>
    <mergeCell ref="G182:K182"/>
    <mergeCell ref="C183:F183"/>
    <mergeCell ref="G183:K183"/>
    <mergeCell ref="C173:F173"/>
    <mergeCell ref="G173:K173"/>
    <mergeCell ref="C169:F169"/>
    <mergeCell ref="G169:K169"/>
    <mergeCell ref="C170:F170"/>
    <mergeCell ref="G170:K170"/>
    <mergeCell ref="C164:F164"/>
    <mergeCell ref="G164:K164"/>
    <mergeCell ref="C165:F165"/>
    <mergeCell ref="G165:K165"/>
    <mergeCell ref="C166:F166"/>
    <mergeCell ref="G166:K166"/>
    <mergeCell ref="C161:F161"/>
    <mergeCell ref="G161:K161"/>
    <mergeCell ref="C162:F162"/>
    <mergeCell ref="G162:K162"/>
    <mergeCell ref="C163:F163"/>
    <mergeCell ref="G163:K163"/>
    <mergeCell ref="C158:F158"/>
    <mergeCell ref="G158:K158"/>
    <mergeCell ref="C159:F159"/>
    <mergeCell ref="G159:K159"/>
    <mergeCell ref="C160:F160"/>
    <mergeCell ref="G160:K160"/>
    <mergeCell ref="C154:F154"/>
    <mergeCell ref="G154:K154"/>
    <mergeCell ref="C157:F157"/>
    <mergeCell ref="G157:K157"/>
    <mergeCell ref="C151:F151"/>
    <mergeCell ref="G151:K151"/>
    <mergeCell ref="C152:F152"/>
    <mergeCell ref="G152:K152"/>
    <mergeCell ref="C153:F153"/>
    <mergeCell ref="G153:K153"/>
    <mergeCell ref="C148:F148"/>
    <mergeCell ref="G148:K148"/>
    <mergeCell ref="C149:F149"/>
    <mergeCell ref="G149:K149"/>
    <mergeCell ref="C150:F150"/>
    <mergeCell ref="G150:K150"/>
    <mergeCell ref="C145:F145"/>
    <mergeCell ref="G145:K145"/>
    <mergeCell ref="C146:F146"/>
    <mergeCell ref="G146:K146"/>
    <mergeCell ref="C147:F147"/>
    <mergeCell ref="G147:K147"/>
    <mergeCell ref="C141:F141"/>
    <mergeCell ref="G141:K141"/>
    <mergeCell ref="C142:F142"/>
    <mergeCell ref="G142:K142"/>
    <mergeCell ref="C138:F138"/>
    <mergeCell ref="G138:K138"/>
    <mergeCell ref="C139:F139"/>
    <mergeCell ref="G139:K139"/>
    <mergeCell ref="C140:F140"/>
    <mergeCell ref="G140:K140"/>
    <mergeCell ref="C135:F135"/>
    <mergeCell ref="G135:K135"/>
    <mergeCell ref="C136:F136"/>
    <mergeCell ref="G136:K136"/>
    <mergeCell ref="C137:F137"/>
    <mergeCell ref="G137:K137"/>
    <mergeCell ref="C133:F133"/>
    <mergeCell ref="G133:K133"/>
    <mergeCell ref="C134:F134"/>
    <mergeCell ref="G134:K134"/>
    <mergeCell ref="C128:F128"/>
    <mergeCell ref="G128:K128"/>
    <mergeCell ref="C129:F129"/>
    <mergeCell ref="G129:K129"/>
    <mergeCell ref="C130:F130"/>
    <mergeCell ref="G130:K130"/>
    <mergeCell ref="C125:F125"/>
    <mergeCell ref="G125:K125"/>
    <mergeCell ref="C126:F126"/>
    <mergeCell ref="G126:K126"/>
    <mergeCell ref="C127:F127"/>
    <mergeCell ref="G127:K127"/>
    <mergeCell ref="C122:F122"/>
    <mergeCell ref="G122:K122"/>
    <mergeCell ref="C123:F123"/>
    <mergeCell ref="G123:K123"/>
    <mergeCell ref="C124:F124"/>
    <mergeCell ref="G124:K124"/>
    <mergeCell ref="C118:F118"/>
    <mergeCell ref="G118:K118"/>
    <mergeCell ref="C121:F121"/>
    <mergeCell ref="G121:K121"/>
    <mergeCell ref="C119:F119"/>
    <mergeCell ref="G119:K119"/>
    <mergeCell ref="C115:F115"/>
    <mergeCell ref="G115:K115"/>
    <mergeCell ref="C116:F116"/>
    <mergeCell ref="G116:K116"/>
    <mergeCell ref="C117:F117"/>
    <mergeCell ref="G117:K117"/>
    <mergeCell ref="C112:F112"/>
    <mergeCell ref="G112:K112"/>
    <mergeCell ref="C113:F113"/>
    <mergeCell ref="G113:K113"/>
    <mergeCell ref="C114:F114"/>
    <mergeCell ref="G114:K114"/>
    <mergeCell ref="C109:F109"/>
    <mergeCell ref="G109:K109"/>
    <mergeCell ref="C110:F110"/>
    <mergeCell ref="G110:K110"/>
    <mergeCell ref="C111:F111"/>
    <mergeCell ref="G111:K111"/>
    <mergeCell ref="C105:F105"/>
    <mergeCell ref="G105:K105"/>
    <mergeCell ref="C106:F106"/>
    <mergeCell ref="G106:K106"/>
    <mergeCell ref="C107:F107"/>
    <mergeCell ref="G107:K107"/>
    <mergeCell ref="C98:F98"/>
    <mergeCell ref="G98:K98"/>
    <mergeCell ref="C92:F92"/>
    <mergeCell ref="G92:K92"/>
    <mergeCell ref="C93:F93"/>
    <mergeCell ref="G93:K93"/>
    <mergeCell ref="C94:F94"/>
    <mergeCell ref="G94:K94"/>
    <mergeCell ref="C89:F89"/>
    <mergeCell ref="G89:K89"/>
    <mergeCell ref="C90:F90"/>
    <mergeCell ref="G90:K90"/>
    <mergeCell ref="C91:F91"/>
    <mergeCell ref="G91:K91"/>
    <mergeCell ref="C95:F95"/>
    <mergeCell ref="G95:K95"/>
    <mergeCell ref="C97:F97"/>
    <mergeCell ref="G97:K97"/>
    <mergeCell ref="C86:F86"/>
    <mergeCell ref="G86:K86"/>
    <mergeCell ref="C87:F87"/>
    <mergeCell ref="G87:K87"/>
    <mergeCell ref="C88:F88"/>
    <mergeCell ref="G88:K88"/>
    <mergeCell ref="C82:F82"/>
    <mergeCell ref="G82:K82"/>
    <mergeCell ref="C85:F85"/>
    <mergeCell ref="G85:K85"/>
    <mergeCell ref="C83:F83"/>
    <mergeCell ref="G83:K83"/>
    <mergeCell ref="C79:F79"/>
    <mergeCell ref="G79:K79"/>
    <mergeCell ref="C80:F80"/>
    <mergeCell ref="G80:K80"/>
    <mergeCell ref="C81:F81"/>
    <mergeCell ref="G81:K81"/>
    <mergeCell ref="C76:F76"/>
    <mergeCell ref="G76:K76"/>
    <mergeCell ref="C77:F77"/>
    <mergeCell ref="G77:K77"/>
    <mergeCell ref="C78:F78"/>
    <mergeCell ref="G78:K78"/>
    <mergeCell ref="C73:F73"/>
    <mergeCell ref="G73:K73"/>
    <mergeCell ref="C74:F74"/>
    <mergeCell ref="G74:K74"/>
    <mergeCell ref="C75:F75"/>
    <mergeCell ref="G75:K75"/>
    <mergeCell ref="C69:F69"/>
    <mergeCell ref="G69:K69"/>
    <mergeCell ref="C70:F70"/>
    <mergeCell ref="G70:K70"/>
    <mergeCell ref="C71:F71"/>
    <mergeCell ref="G71:K71"/>
    <mergeCell ref="C66:F66"/>
    <mergeCell ref="G66:K66"/>
    <mergeCell ref="C67:F67"/>
    <mergeCell ref="G67:K67"/>
    <mergeCell ref="C68:F68"/>
    <mergeCell ref="G68:K68"/>
    <mergeCell ref="C63:F63"/>
    <mergeCell ref="G63:K63"/>
    <mergeCell ref="C64:F64"/>
    <mergeCell ref="G64:K64"/>
    <mergeCell ref="C65:F65"/>
    <mergeCell ref="G65:K65"/>
    <mergeCell ref="C61:F61"/>
    <mergeCell ref="G61:K61"/>
    <mergeCell ref="C62:F62"/>
    <mergeCell ref="G62:K62"/>
    <mergeCell ref="C56:F56"/>
    <mergeCell ref="G56:K56"/>
    <mergeCell ref="C57:F57"/>
    <mergeCell ref="G57:K57"/>
    <mergeCell ref="C58:F58"/>
    <mergeCell ref="G58:K58"/>
    <mergeCell ref="C59:F59"/>
    <mergeCell ref="G59:K59"/>
    <mergeCell ref="C53:F53"/>
    <mergeCell ref="G53:K53"/>
    <mergeCell ref="C54:F54"/>
    <mergeCell ref="G54:K54"/>
    <mergeCell ref="C55:F55"/>
    <mergeCell ref="G55:K55"/>
    <mergeCell ref="C50:F50"/>
    <mergeCell ref="G50:K50"/>
    <mergeCell ref="C51:F51"/>
    <mergeCell ref="G51:K51"/>
    <mergeCell ref="C52:F52"/>
    <mergeCell ref="G52:K52"/>
    <mergeCell ref="C46:F46"/>
    <mergeCell ref="G46:K46"/>
    <mergeCell ref="C49:F49"/>
    <mergeCell ref="G49:K49"/>
    <mergeCell ref="C47:F47"/>
    <mergeCell ref="G47:K47"/>
    <mergeCell ref="C43:F43"/>
    <mergeCell ref="G43:K43"/>
    <mergeCell ref="C44:F44"/>
    <mergeCell ref="G44:K44"/>
    <mergeCell ref="C45:F45"/>
    <mergeCell ref="G45:K45"/>
    <mergeCell ref="C40:F40"/>
    <mergeCell ref="G40:K40"/>
    <mergeCell ref="C41:F41"/>
    <mergeCell ref="G41:K41"/>
    <mergeCell ref="C42:F42"/>
    <mergeCell ref="G42:K42"/>
    <mergeCell ref="C37:F37"/>
    <mergeCell ref="G37:K37"/>
    <mergeCell ref="C38:F38"/>
    <mergeCell ref="G38:K38"/>
    <mergeCell ref="C39:F39"/>
    <mergeCell ref="G39:K39"/>
    <mergeCell ref="C33:F33"/>
    <mergeCell ref="G33:K33"/>
    <mergeCell ref="C34:F34"/>
    <mergeCell ref="G34:K34"/>
    <mergeCell ref="C35:F35"/>
    <mergeCell ref="G35:K35"/>
    <mergeCell ref="C30:F30"/>
    <mergeCell ref="G30:K30"/>
    <mergeCell ref="C31:F31"/>
    <mergeCell ref="G31:K31"/>
    <mergeCell ref="C32:F32"/>
    <mergeCell ref="G32:K32"/>
    <mergeCell ref="C27:F27"/>
    <mergeCell ref="G27:K27"/>
    <mergeCell ref="C28:F28"/>
    <mergeCell ref="G28:K28"/>
    <mergeCell ref="C29:F29"/>
    <mergeCell ref="G29:K29"/>
    <mergeCell ref="C25:F25"/>
    <mergeCell ref="G25:K25"/>
    <mergeCell ref="C26:F26"/>
    <mergeCell ref="G26:K26"/>
    <mergeCell ref="C21:F21"/>
    <mergeCell ref="G21:K21"/>
    <mergeCell ref="C22:F22"/>
    <mergeCell ref="G22:K22"/>
    <mergeCell ref="C23:F23"/>
    <mergeCell ref="G23:K23"/>
    <mergeCell ref="C17:F17"/>
    <mergeCell ref="G17:K17"/>
    <mergeCell ref="C18:F18"/>
    <mergeCell ref="G18:K18"/>
    <mergeCell ref="C19:F19"/>
    <mergeCell ref="G19:K19"/>
    <mergeCell ref="C15:F15"/>
    <mergeCell ref="G15:K15"/>
    <mergeCell ref="C16:F16"/>
    <mergeCell ref="G16:K16"/>
    <mergeCell ref="C13:F13"/>
    <mergeCell ref="G13:K13"/>
    <mergeCell ref="I7:K7"/>
    <mergeCell ref="C20:F20"/>
    <mergeCell ref="G20:K20"/>
    <mergeCell ref="I9:K9"/>
    <mergeCell ref="M9:N9"/>
    <mergeCell ref="O9:P9"/>
    <mergeCell ref="C11:F11"/>
    <mergeCell ref="G11:K11"/>
    <mergeCell ref="I8:K8"/>
    <mergeCell ref="M8:N8"/>
    <mergeCell ref="O8:P8"/>
    <mergeCell ref="C14:F14"/>
    <mergeCell ref="G14:K14"/>
    <mergeCell ref="I6:K6"/>
    <mergeCell ref="M6:N6"/>
    <mergeCell ref="O6:P6"/>
    <mergeCell ref="B2:B4"/>
    <mergeCell ref="D2:K2"/>
    <mergeCell ref="D3:K3"/>
    <mergeCell ref="D4:E4"/>
    <mergeCell ref="F4:G4"/>
    <mergeCell ref="M7:N7"/>
    <mergeCell ref="O7:P7"/>
  </mergeCells>
  <pageMargins left="0.46" right="0.43307086614173229" top="0.48" bottom="0.38" header="0.27" footer="0.31496062992125984"/>
  <pageSetup paperSize="9" scale="65" orientation="landscape" r:id="rId1"/>
  <headerFooter>
    <oddFooter xml:space="preserve">&amp;R&amp;P 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070F7-8068-4C92-ADFE-2A2EAB19A36B}">
  <sheetPr codeName="Tabelle11">
    <tabColor theme="3" tint="0.59999389629810485"/>
    <outlinePr summaryBelow="0" summaryRight="0"/>
    <pageSetUpPr fitToPage="1"/>
  </sheetPr>
  <dimension ref="A1:AZ401"/>
  <sheetViews>
    <sheetView showGridLines="0" zoomScaleNormal="100" workbookViewId="0">
      <pane xSplit="2" ySplit="11" topLeftCell="C12" activePane="bottomRight" state="frozen"/>
      <selection activeCell="C369" sqref="C369:F369"/>
      <selection pane="topRight" activeCell="C369" sqref="C369:F369"/>
      <selection pane="bottomLeft" activeCell="C369" sqref="C369:F369"/>
      <selection pane="bottomRight" activeCell="C13" sqref="C13:F13"/>
    </sheetView>
  </sheetViews>
  <sheetFormatPr baseColWidth="10" defaultColWidth="11.42578125" defaultRowHeight="11.25" outlineLevelRow="1" outlineLevelCol="1"/>
  <cols>
    <col min="1" max="1" width="0.7109375" style="12" customWidth="1"/>
    <col min="2" max="2" width="4.7109375" style="12" customWidth="1"/>
    <col min="3" max="3" width="30.7109375" style="12" customWidth="1"/>
    <col min="4" max="4" width="7.7109375" style="12" customWidth="1"/>
    <col min="5" max="5" width="10.7109375" style="12" customWidth="1"/>
    <col min="6" max="6" width="15.7109375" style="12" customWidth="1"/>
    <col min="7" max="7" width="10.7109375" style="12" customWidth="1"/>
    <col min="8" max="8" width="4.7109375" style="12" customWidth="1"/>
    <col min="9" max="9" width="11.42578125" style="12" customWidth="1"/>
    <col min="10" max="11" width="4.7109375" style="12" customWidth="1"/>
    <col min="12" max="19" width="6.7109375" style="12" customWidth="1" outlineLevel="1"/>
    <col min="20" max="20" width="12.28515625" style="12" customWidth="1" outlineLevel="1"/>
    <col min="21" max="21" width="12.140625" style="12" customWidth="1" outlineLevel="1"/>
    <col min="22" max="22" width="11.5703125" style="12" customWidth="1" outlineLevel="1"/>
    <col min="23" max="23" width="15.7109375" style="12" customWidth="1"/>
    <col min="24" max="24" width="8.7109375" style="12" customWidth="1"/>
    <col min="25" max="25" width="4.7109375" style="12" customWidth="1"/>
    <col min="26" max="26" width="8.5703125" style="12" customWidth="1"/>
    <col min="27" max="27" width="6.7109375" style="12" hidden="1" customWidth="1"/>
    <col min="28" max="16384" width="11.42578125" style="12"/>
  </cols>
  <sheetData>
    <row r="1" spans="1:52" ht="8.25" customHeight="1" thickBot="1">
      <c r="X1" s="442"/>
      <c r="Y1" s="442"/>
      <c r="Z1" s="442"/>
      <c r="AA1" s="442"/>
      <c r="AB1" s="442"/>
      <c r="AC1" s="442"/>
      <c r="AD1" s="442"/>
      <c r="AE1" s="442"/>
      <c r="AF1" s="442"/>
      <c r="AG1" s="442"/>
      <c r="AH1" s="442"/>
      <c r="AI1" s="442"/>
      <c r="AJ1" s="442"/>
      <c r="AK1" s="442"/>
      <c r="AL1" s="442"/>
      <c r="AM1" s="442"/>
      <c r="AN1" s="442"/>
      <c r="AO1" s="442"/>
      <c r="AP1" s="442"/>
      <c r="AQ1" s="442"/>
      <c r="AR1" s="442"/>
      <c r="AS1" s="442"/>
      <c r="AT1" s="442"/>
      <c r="AU1" s="442"/>
      <c r="AV1" s="442"/>
      <c r="AW1" s="442"/>
      <c r="AX1" s="442"/>
      <c r="AY1" s="442"/>
      <c r="AZ1" s="442"/>
    </row>
    <row r="2" spans="1:52" s="13" customFormat="1" ht="20.100000000000001" customHeight="1" thickBot="1">
      <c r="B2" s="996" t="s">
        <v>262</v>
      </c>
      <c r="C2" s="22" t="str">
        <f>Kunde</f>
        <v>Bosch Rodez</v>
      </c>
      <c r="D2" s="899" t="str">
        <f>Anlage</f>
        <v>Montage Magnetanker</v>
      </c>
      <c r="E2" s="900"/>
      <c r="F2" s="900"/>
      <c r="G2" s="900"/>
      <c r="H2" s="900"/>
      <c r="I2" s="900"/>
      <c r="J2" s="900"/>
      <c r="K2" s="901"/>
      <c r="L2" s="688"/>
      <c r="M2" s="688"/>
      <c r="N2" s="688"/>
      <c r="O2" s="688"/>
      <c r="P2" s="688"/>
      <c r="Q2" s="688"/>
      <c r="R2" s="690"/>
      <c r="S2" s="690"/>
      <c r="T2" s="690"/>
      <c r="U2" s="379"/>
      <c r="V2" s="692"/>
      <c r="W2" s="695"/>
      <c r="X2" s="493"/>
      <c r="Y2" s="494"/>
      <c r="Z2" s="494"/>
      <c r="AA2" s="494"/>
      <c r="AB2" s="494"/>
      <c r="AC2" s="494"/>
      <c r="AD2" s="494"/>
      <c r="AE2" s="494"/>
      <c r="AF2" s="494"/>
      <c r="AG2" s="494"/>
      <c r="AH2" s="494"/>
      <c r="AI2" s="494"/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</row>
    <row r="3" spans="1:52" s="13" customFormat="1" ht="20.100000000000001" customHeight="1" thickBot="1">
      <c r="B3" s="1037"/>
      <c r="C3" s="689" t="s">
        <v>241</v>
      </c>
      <c r="D3" s="1052" t="str">
        <f>Übersicht!C20</f>
        <v>Modul 13 leer</v>
      </c>
      <c r="E3" s="1053"/>
      <c r="F3" s="1053"/>
      <c r="G3" s="1053"/>
      <c r="H3" s="1053"/>
      <c r="I3" s="1053"/>
      <c r="J3" s="1053"/>
      <c r="K3" s="1054"/>
      <c r="L3" s="688"/>
      <c r="M3" s="688"/>
      <c r="N3" s="688"/>
      <c r="O3" s="688"/>
      <c r="P3" s="688"/>
      <c r="Q3" s="688"/>
      <c r="R3" s="690"/>
      <c r="S3" s="690"/>
      <c r="T3" s="690"/>
      <c r="U3" s="379"/>
      <c r="V3" s="692"/>
      <c r="W3" s="694">
        <f>Übersicht!F20</f>
        <v>1</v>
      </c>
      <c r="X3" s="493"/>
      <c r="Y3" s="494"/>
      <c r="Z3" s="494"/>
      <c r="AA3" s="494"/>
      <c r="AB3" s="494"/>
      <c r="AC3" s="494"/>
      <c r="AD3" s="494"/>
      <c r="AE3" s="494"/>
      <c r="AF3" s="494"/>
      <c r="AG3" s="494"/>
      <c r="AH3" s="494"/>
      <c r="AI3" s="494"/>
      <c r="AJ3" s="494"/>
      <c r="AK3" s="494"/>
      <c r="AL3" s="494"/>
      <c r="AM3" s="494"/>
      <c r="AN3" s="494"/>
      <c r="AO3" s="494"/>
      <c r="AP3" s="494"/>
      <c r="AQ3" s="494"/>
      <c r="AR3" s="494"/>
      <c r="AS3" s="494"/>
      <c r="AT3" s="494"/>
      <c r="AU3" s="494"/>
      <c r="AV3" s="494"/>
      <c r="AW3" s="494"/>
      <c r="AX3" s="494"/>
      <c r="AY3" s="494"/>
      <c r="AZ3" s="494"/>
    </row>
    <row r="4" spans="1:52" s="13" customFormat="1" ht="20.100000000000001" customHeight="1" thickBot="1">
      <c r="B4" s="997"/>
      <c r="C4" s="691" t="str">
        <f>Angebotsnummer</f>
        <v>A07591000</v>
      </c>
      <c r="D4" s="1055">
        <f>Datum</f>
        <v>45344</v>
      </c>
      <c r="E4" s="1056"/>
      <c r="F4" s="1057" t="str">
        <f>Bearbeiter</f>
        <v>Waas. Harald</v>
      </c>
      <c r="G4" s="1057"/>
      <c r="H4" s="696"/>
      <c r="I4" s="696"/>
      <c r="J4" s="696"/>
      <c r="K4" s="697"/>
      <c r="L4" s="688"/>
      <c r="M4" s="688"/>
      <c r="N4" s="688"/>
      <c r="O4" s="688"/>
      <c r="P4" s="688"/>
      <c r="Q4" s="688"/>
      <c r="R4" s="690"/>
      <c r="S4" s="690"/>
      <c r="T4" s="690"/>
      <c r="U4" s="379"/>
      <c r="V4" s="692"/>
      <c r="W4" s="698">
        <f>Übersicht!V20</f>
        <v>0</v>
      </c>
      <c r="X4" s="495"/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4"/>
      <c r="AK4" s="494"/>
      <c r="AL4" s="494"/>
      <c r="AM4" s="494"/>
      <c r="AN4" s="494"/>
      <c r="AO4" s="494"/>
      <c r="AP4" s="494"/>
      <c r="AQ4" s="494"/>
      <c r="AR4" s="494"/>
      <c r="AS4" s="494"/>
      <c r="AT4" s="494"/>
      <c r="AU4" s="494"/>
      <c r="AV4" s="494"/>
      <c r="AW4" s="494"/>
      <c r="AX4" s="494"/>
      <c r="AY4" s="494"/>
      <c r="AZ4" s="494"/>
    </row>
    <row r="5" spans="1:52" ht="15" customHeight="1" collapsed="1" thickBot="1">
      <c r="T5" s="1"/>
      <c r="U5" s="1"/>
      <c r="X5" s="442"/>
      <c r="Y5" s="442"/>
      <c r="Z5" s="442"/>
      <c r="AA5" s="442"/>
      <c r="AB5" s="442"/>
      <c r="AC5" s="442"/>
      <c r="AD5" s="442"/>
      <c r="AE5" s="442"/>
      <c r="AF5" s="442"/>
      <c r="AG5" s="442"/>
      <c r="AH5" s="442"/>
      <c r="AI5" s="442"/>
      <c r="AJ5" s="442"/>
      <c r="AK5" s="442"/>
      <c r="AL5" s="442"/>
      <c r="AM5" s="442"/>
      <c r="AN5" s="442"/>
      <c r="AO5" s="442"/>
      <c r="AP5" s="442"/>
      <c r="AQ5" s="442"/>
      <c r="AR5" s="442"/>
      <c r="AS5" s="442"/>
      <c r="AT5" s="442"/>
      <c r="AU5" s="442"/>
      <c r="AV5" s="442"/>
      <c r="AW5" s="442"/>
      <c r="AX5" s="442"/>
      <c r="AY5" s="442"/>
      <c r="AZ5" s="442"/>
    </row>
    <row r="6" spans="1:52" s="4" customFormat="1" ht="20.100000000000001" hidden="1" customHeight="1" outlineLevel="1">
      <c r="B6" s="632">
        <v>1</v>
      </c>
      <c r="C6" s="633" t="s">
        <v>185</v>
      </c>
      <c r="D6" s="634">
        <f>SUM(L13,L25,L37,L49,L61,L73,L85,L97,L109,L121,L133,L145,L157,L169,L181,L193,L205,L217,L229,L241,L253,L265,L277,L289,L301,L313,L325,L337,L349,L361)</f>
        <v>0</v>
      </c>
      <c r="E6" s="635">
        <f>Konstruktion</f>
        <v>110.00000000000001</v>
      </c>
      <c r="F6" s="636">
        <f>D6*E6</f>
        <v>0</v>
      </c>
      <c r="G6" s="40"/>
      <c r="H6" s="644">
        <v>5</v>
      </c>
      <c r="I6" s="1045" t="s">
        <v>186</v>
      </c>
      <c r="J6" s="1046"/>
      <c r="K6" s="1047"/>
      <c r="L6" s="645">
        <f>SUM(M13,M25,M37,M49,M61,M73,M85,M97,M109,M121,M133,M145,M157,M169,M181,M193,M205,M217,M229,M241,M253,M265,M277,M289,M301,M313,M325,M337,M349,M361)</f>
        <v>0</v>
      </c>
      <c r="M6" s="1048">
        <f>Hardware</f>
        <v>101.2</v>
      </c>
      <c r="N6" s="1049"/>
      <c r="O6" s="1050">
        <f>L6*M6</f>
        <v>0</v>
      </c>
      <c r="P6" s="1051"/>
      <c r="Q6" s="40"/>
      <c r="R6" s="40"/>
      <c r="S6" s="40"/>
      <c r="T6" s="1"/>
      <c r="U6" s="1"/>
      <c r="V6" s="12"/>
      <c r="W6" s="12"/>
      <c r="X6" s="442"/>
      <c r="Y6" s="496"/>
      <c r="Z6" s="496"/>
      <c r="AA6" s="496"/>
      <c r="AB6" s="496"/>
      <c r="AC6" s="496"/>
      <c r="AD6" s="496"/>
      <c r="AE6" s="496"/>
      <c r="AF6" s="496"/>
      <c r="AG6" s="496"/>
      <c r="AH6" s="496"/>
      <c r="AI6" s="496"/>
      <c r="AJ6" s="496"/>
      <c r="AK6" s="496"/>
      <c r="AL6" s="496"/>
      <c r="AM6" s="496"/>
      <c r="AN6" s="496"/>
      <c r="AO6" s="496"/>
      <c r="AP6" s="496"/>
      <c r="AQ6" s="496"/>
      <c r="AR6" s="496"/>
      <c r="AS6" s="496"/>
      <c r="AT6" s="496"/>
      <c r="AU6" s="496"/>
      <c r="AV6" s="496"/>
      <c r="AW6" s="496"/>
      <c r="AX6" s="496"/>
      <c r="AY6" s="496"/>
      <c r="AZ6" s="496"/>
    </row>
    <row r="7" spans="1:52" ht="20.100000000000001" hidden="1" customHeight="1" outlineLevel="1">
      <c r="B7" s="652">
        <v>2</v>
      </c>
      <c r="C7" s="653" t="s">
        <v>14</v>
      </c>
      <c r="D7" s="654">
        <f>SUM(Q13,Q25,Q37,Q49,Q61,Q73,Q85,Q97,Q109,Q121,Q133,Q145,Q157,Q169,Q181,Q193,Q205,Q217,Q229,Q241,Q253,Q265,Q277,Q289,Q301,Q313,Q325,Q337,Q349,Q361)</f>
        <v>0</v>
      </c>
      <c r="E7" s="655">
        <f>Montage</f>
        <v>90.2</v>
      </c>
      <c r="F7" s="656">
        <f>D7*E7</f>
        <v>0</v>
      </c>
      <c r="G7" s="40"/>
      <c r="H7" s="649">
        <v>6</v>
      </c>
      <c r="I7" s="1030" t="s">
        <v>27</v>
      </c>
      <c r="J7" s="1031"/>
      <c r="K7" s="1032"/>
      <c r="L7" s="650">
        <f>SUM(N13,N25,N37,N49,N61,N73,N85,N97,N109,N121,N133,N145,N157,N169,N181,N193,N205,N217,N229,N241,N253,N265,N277,N289,N301,N313,N325,N337,N349,N361)</f>
        <v>0</v>
      </c>
      <c r="M7" s="1033">
        <f>Software</f>
        <v>115.50000000000001</v>
      </c>
      <c r="N7" s="1034"/>
      <c r="O7" s="1035">
        <f>L7*M7</f>
        <v>0</v>
      </c>
      <c r="P7" s="1036"/>
      <c r="Q7" s="40"/>
      <c r="R7" s="40"/>
      <c r="S7" s="40"/>
      <c r="T7" s="1"/>
      <c r="U7" s="1"/>
      <c r="X7" s="442"/>
      <c r="Y7" s="442"/>
      <c r="Z7" s="442"/>
      <c r="AA7" s="442"/>
      <c r="AB7" s="442"/>
      <c r="AC7" s="442"/>
      <c r="AD7" s="442"/>
      <c r="AE7" s="442"/>
      <c r="AF7" s="442"/>
      <c r="AG7" s="442"/>
      <c r="AH7" s="442"/>
      <c r="AI7" s="442"/>
      <c r="AJ7" s="442"/>
      <c r="AK7" s="442"/>
      <c r="AL7" s="442"/>
      <c r="AM7" s="442"/>
      <c r="AN7" s="442"/>
      <c r="AO7" s="442"/>
      <c r="AP7" s="442"/>
      <c r="AQ7" s="442"/>
      <c r="AR7" s="442"/>
      <c r="AS7" s="442"/>
      <c r="AT7" s="442"/>
      <c r="AU7" s="442"/>
      <c r="AV7" s="442"/>
      <c r="AW7" s="442"/>
      <c r="AX7" s="442"/>
      <c r="AY7" s="442"/>
      <c r="AZ7" s="442"/>
    </row>
    <row r="8" spans="1:52" ht="20.100000000000001" hidden="1" customHeight="1" outlineLevel="1">
      <c r="B8" s="637">
        <v>3</v>
      </c>
      <c r="C8" s="638" t="s">
        <v>15</v>
      </c>
      <c r="D8" s="639">
        <f>SUM(R13,R25,R37,R49,R61,R73,R85,R97,R109,R121,R133,R145,R157,R169,R181,R193,R205,R217,R229,R241,R253,R265,R277,R289,R301,R313,R325,R337,R349,R361)</f>
        <v>0</v>
      </c>
      <c r="E8" s="640">
        <f>Fertigung</f>
        <v>93.500000000000014</v>
      </c>
      <c r="F8" s="641">
        <f>D8*E8</f>
        <v>0</v>
      </c>
      <c r="G8" s="40"/>
      <c r="H8" s="649">
        <v>7</v>
      </c>
      <c r="I8" s="1030" t="s">
        <v>28</v>
      </c>
      <c r="J8" s="1031"/>
      <c r="K8" s="1032"/>
      <c r="L8" s="650">
        <f>SUM(O13,O25,O37,O49,O61,O73,O85,O97,O109,O121,O133,O145,O157,O169,O181,O193,O205,O217,O229,O241,O253,O265,O277,O289,O301,O313,O325,O337,O349,O361)</f>
        <v>0</v>
      </c>
      <c r="M8" s="1033">
        <f>INB</f>
        <v>115.50000000000001</v>
      </c>
      <c r="N8" s="1034"/>
      <c r="O8" s="1035">
        <f>L8*M8</f>
        <v>0</v>
      </c>
      <c r="P8" s="1036"/>
      <c r="Q8" s="40"/>
      <c r="R8" s="40"/>
      <c r="S8" s="40"/>
      <c r="T8" s="1"/>
      <c r="U8" s="1"/>
      <c r="X8" s="442"/>
      <c r="Y8" s="442"/>
      <c r="Z8" s="442"/>
      <c r="AA8" s="442"/>
      <c r="AB8" s="442"/>
      <c r="AC8" s="442"/>
      <c r="AD8" s="442"/>
      <c r="AE8" s="442"/>
      <c r="AF8" s="442"/>
      <c r="AG8" s="442"/>
      <c r="AH8" s="442"/>
      <c r="AI8" s="442"/>
      <c r="AJ8" s="442"/>
      <c r="AK8" s="442"/>
      <c r="AL8" s="442"/>
      <c r="AM8" s="442"/>
      <c r="AN8" s="442"/>
      <c r="AO8" s="442"/>
      <c r="AP8" s="442"/>
      <c r="AQ8" s="442"/>
      <c r="AR8" s="442"/>
      <c r="AS8" s="442"/>
      <c r="AT8" s="442"/>
      <c r="AU8" s="442"/>
      <c r="AV8" s="442"/>
      <c r="AW8" s="442"/>
      <c r="AX8" s="442"/>
      <c r="AY8" s="442"/>
      <c r="AZ8" s="442"/>
    </row>
    <row r="9" spans="1:52" ht="19.5" hidden="1" customHeight="1" outlineLevel="1" thickBot="1">
      <c r="B9" s="658">
        <v>4</v>
      </c>
      <c r="C9" s="659" t="s">
        <v>12</v>
      </c>
      <c r="D9" s="660"/>
      <c r="E9" s="661" t="s">
        <v>18</v>
      </c>
      <c r="F9" s="662">
        <f>SUM(U13,U25,U37,U49,U61,U73,U85,U97,U109,U121,U133,U145,U157,U169,U181,U193,U205,U217,U229,U241,U253,U265,U277,U289,U301,U313,U325,U337,U349,U361)</f>
        <v>0</v>
      </c>
      <c r="G9" s="40"/>
      <c r="H9" s="646">
        <v>8</v>
      </c>
      <c r="I9" s="1038" t="s">
        <v>29</v>
      </c>
      <c r="J9" s="1039"/>
      <c r="K9" s="1040"/>
      <c r="L9" s="647">
        <f>SUM(P13,P25,P37,P49,P61,P73,P85,P97,P109,P121,P133,P145,P157,P169,P181,P193,P205,P217,P229,P241,P253,P265,P277,P289,P301,P313,P325,P337,P349,P361)</f>
        <v>0</v>
      </c>
      <c r="M9" s="1041">
        <f>Elektrik</f>
        <v>90.2</v>
      </c>
      <c r="N9" s="1042"/>
      <c r="O9" s="1043">
        <f>L9*M9</f>
        <v>0</v>
      </c>
      <c r="P9" s="1044"/>
      <c r="Q9" s="40"/>
      <c r="R9" s="40"/>
      <c r="S9" s="40"/>
      <c r="T9" s="1"/>
      <c r="U9" s="1"/>
      <c r="X9" s="442"/>
      <c r="Y9" s="442"/>
      <c r="Z9" s="442"/>
      <c r="AA9" s="442"/>
      <c r="AB9" s="442"/>
      <c r="AC9" s="442"/>
      <c r="AD9" s="442"/>
      <c r="AE9" s="442"/>
      <c r="AF9" s="442"/>
      <c r="AG9" s="442"/>
      <c r="AH9" s="442"/>
      <c r="AI9" s="442"/>
      <c r="AJ9" s="442"/>
      <c r="AK9" s="442"/>
      <c r="AL9" s="442"/>
      <c r="AM9" s="442"/>
      <c r="AN9" s="442"/>
      <c r="AO9" s="442"/>
      <c r="AP9" s="442"/>
      <c r="AQ9" s="442"/>
      <c r="AR9" s="442"/>
      <c r="AS9" s="442"/>
      <c r="AT9" s="442"/>
      <c r="AU9" s="442"/>
      <c r="AV9" s="442"/>
      <c r="AW9" s="442"/>
      <c r="AX9" s="442"/>
      <c r="AY9" s="442"/>
      <c r="AZ9" s="442"/>
    </row>
    <row r="10" spans="1:52" ht="15" hidden="1" customHeight="1" outlineLevel="1" thickBot="1">
      <c r="A10" s="19"/>
      <c r="B10" s="30"/>
      <c r="C10" s="36"/>
      <c r="D10" s="36"/>
      <c r="E10" s="36"/>
      <c r="F10" s="25"/>
      <c r="G10" s="25"/>
      <c r="H10" s="25"/>
      <c r="I10" s="28"/>
      <c r="J10" s="28"/>
      <c r="K10" s="24"/>
      <c r="L10" s="27"/>
      <c r="M10" s="27"/>
      <c r="N10" s="27"/>
      <c r="O10" s="27"/>
      <c r="P10" s="27"/>
      <c r="Q10" s="26"/>
      <c r="R10" s="29"/>
      <c r="S10" s="29"/>
      <c r="T10" s="29"/>
      <c r="U10" s="29"/>
      <c r="V10" s="25"/>
      <c r="X10" s="442"/>
      <c r="Y10" s="442"/>
      <c r="Z10" s="442"/>
      <c r="AA10" s="442"/>
      <c r="AB10" s="442"/>
      <c r="AC10" s="442"/>
      <c r="AD10" s="442"/>
      <c r="AE10" s="442"/>
      <c r="AF10" s="442"/>
      <c r="AG10" s="442"/>
      <c r="AH10" s="442"/>
      <c r="AI10" s="442"/>
      <c r="AJ10" s="442"/>
      <c r="AK10" s="442"/>
      <c r="AL10" s="442"/>
      <c r="AM10" s="442"/>
      <c r="AN10" s="442"/>
      <c r="AO10" s="442"/>
      <c r="AP10" s="442"/>
      <c r="AQ10" s="442"/>
      <c r="AR10" s="442"/>
      <c r="AS10" s="442"/>
      <c r="AT10" s="442"/>
      <c r="AU10" s="442"/>
      <c r="AV10" s="442"/>
      <c r="AW10" s="442"/>
      <c r="AX10" s="442"/>
      <c r="AY10" s="442"/>
      <c r="AZ10" s="442"/>
    </row>
    <row r="11" spans="1:52" ht="20.100000000000001" customHeight="1" collapsed="1" thickBot="1">
      <c r="B11" s="39" t="s">
        <v>11</v>
      </c>
      <c r="C11" s="1027" t="s">
        <v>17</v>
      </c>
      <c r="D11" s="1028"/>
      <c r="E11" s="1028"/>
      <c r="F11" s="1029"/>
      <c r="G11" s="1027" t="s">
        <v>2</v>
      </c>
      <c r="H11" s="1028"/>
      <c r="I11" s="1028"/>
      <c r="J11" s="1028"/>
      <c r="K11" s="1029"/>
      <c r="L11" s="591" t="s">
        <v>247</v>
      </c>
      <c r="M11" s="648" t="s">
        <v>248</v>
      </c>
      <c r="N11" s="651" t="s">
        <v>25</v>
      </c>
      <c r="O11" s="651" t="s">
        <v>249</v>
      </c>
      <c r="P11" s="648" t="s">
        <v>246</v>
      </c>
      <c r="Q11" s="657" t="s">
        <v>250</v>
      </c>
      <c r="R11" s="591" t="s">
        <v>245</v>
      </c>
      <c r="S11" s="663" t="s">
        <v>21</v>
      </c>
      <c r="T11" s="663" t="s">
        <v>24</v>
      </c>
      <c r="U11" s="664" t="s">
        <v>275</v>
      </c>
      <c r="V11" s="642" t="s">
        <v>251</v>
      </c>
      <c r="W11" s="47" t="s">
        <v>6</v>
      </c>
      <c r="X11" s="442"/>
      <c r="Y11" s="442"/>
      <c r="Z11" s="442"/>
      <c r="AA11" s="442"/>
      <c r="AB11" s="442"/>
      <c r="AC11" s="442"/>
      <c r="AD11" s="442"/>
      <c r="AE11" s="442"/>
      <c r="AF11" s="442"/>
      <c r="AG11" s="442"/>
      <c r="AH11" s="442"/>
      <c r="AI11" s="442"/>
      <c r="AJ11" s="442"/>
      <c r="AK11" s="442"/>
      <c r="AL11" s="442"/>
      <c r="AM11" s="442"/>
      <c r="AN11" s="442"/>
      <c r="AO11" s="442"/>
      <c r="AP11" s="442"/>
      <c r="AQ11" s="442"/>
      <c r="AR11" s="442"/>
      <c r="AS11" s="442"/>
      <c r="AT11" s="442"/>
      <c r="AU11" s="442"/>
      <c r="AV11" s="442"/>
      <c r="AW11" s="442"/>
      <c r="AX11" s="442"/>
      <c r="AY11" s="442"/>
      <c r="AZ11" s="442"/>
    </row>
    <row r="12" spans="1:52" ht="3" customHeight="1">
      <c r="B12" s="504"/>
      <c r="C12" s="57"/>
      <c r="D12" s="56"/>
      <c r="E12" s="56"/>
      <c r="F12" s="290"/>
      <c r="G12" s="57"/>
      <c r="H12" s="56"/>
      <c r="I12" s="56"/>
      <c r="J12" s="430"/>
      <c r="K12" s="430"/>
      <c r="L12" s="55"/>
      <c r="M12" s="55"/>
      <c r="N12" s="55"/>
      <c r="O12" s="55"/>
      <c r="P12" s="55"/>
      <c r="Q12" s="55"/>
      <c r="R12" s="55"/>
      <c r="S12" s="56"/>
      <c r="T12" s="57"/>
      <c r="U12" s="60"/>
      <c r="V12" s="55"/>
      <c r="W12" s="55"/>
      <c r="X12" s="442"/>
      <c r="Y12" s="442"/>
      <c r="Z12" s="442"/>
      <c r="AA12" s="442"/>
      <c r="AB12" s="442"/>
      <c r="AC12" s="442"/>
      <c r="AD12" s="442"/>
      <c r="AE12" s="442"/>
      <c r="AF12" s="442"/>
      <c r="AG12" s="442"/>
      <c r="AH12" s="442"/>
      <c r="AI12" s="442"/>
      <c r="AJ12" s="442"/>
      <c r="AK12" s="442"/>
      <c r="AL12" s="442"/>
      <c r="AM12" s="442"/>
      <c r="AN12" s="442"/>
      <c r="AO12" s="442"/>
      <c r="AP12" s="442"/>
      <c r="AQ12" s="442"/>
      <c r="AR12" s="442"/>
      <c r="AS12" s="442"/>
      <c r="AT12" s="442"/>
      <c r="AU12" s="442"/>
      <c r="AV12" s="442"/>
      <c r="AW12" s="442"/>
      <c r="AX12" s="442"/>
      <c r="AY12" s="442"/>
      <c r="AZ12" s="442"/>
    </row>
    <row r="13" spans="1:52" ht="20.100000000000001" customHeight="1" collapsed="1">
      <c r="B13" s="714">
        <v>1</v>
      </c>
      <c r="C13" s="1013"/>
      <c r="D13" s="1014"/>
      <c r="E13" s="1014"/>
      <c r="F13" s="1015"/>
      <c r="G13" s="1016"/>
      <c r="H13" s="1017"/>
      <c r="I13" s="1017"/>
      <c r="J13" s="1017"/>
      <c r="K13" s="1018"/>
      <c r="L13" s="701">
        <f t="shared" ref="L13:R13" si="0">SUM(L14:L23)</f>
        <v>0</v>
      </c>
      <c r="M13" s="702">
        <f t="shared" si="0"/>
        <v>0</v>
      </c>
      <c r="N13" s="703">
        <f t="shared" si="0"/>
        <v>0</v>
      </c>
      <c r="O13" s="703">
        <f t="shared" si="0"/>
        <v>0</v>
      </c>
      <c r="P13" s="702">
        <f t="shared" si="0"/>
        <v>0</v>
      </c>
      <c r="Q13" s="704">
        <f t="shared" si="0"/>
        <v>0</v>
      </c>
      <c r="R13" s="701">
        <f t="shared" si="0"/>
        <v>0</v>
      </c>
      <c r="S13" s="705">
        <v>1</v>
      </c>
      <c r="T13" s="706">
        <f>(S14*T14)+(S15*T15)+(S16*T16)+(S17*T17)+(S18*T18)+(S19*T19)+(S20*T20)+(S21*T21)+(S22*T22)+(S23*T23)</f>
        <v>0</v>
      </c>
      <c r="U13" s="665">
        <f t="shared" ref="U13:U23" si="1">S13*T13*(1+MGKZ)*(1+Gewinn)*(1+Sicherheit)</f>
        <v>0</v>
      </c>
      <c r="V13" s="643">
        <f t="shared" ref="V13:V23" si="2">R13*Fertigung</f>
        <v>0</v>
      </c>
      <c r="W13" s="50">
        <f>L13*$E$6+M13*$M$6+N13*$M$7+O13*$M$8+P13*$E$7+Q13*$M$9+U13+V13</f>
        <v>0</v>
      </c>
      <c r="X13" s="442"/>
      <c r="Y13" s="442"/>
      <c r="Z13" s="442"/>
      <c r="AA13" s="442"/>
      <c r="AB13" s="442"/>
      <c r="AC13" s="442"/>
      <c r="AD13" s="442"/>
      <c r="AE13" s="442"/>
      <c r="AF13" s="442"/>
      <c r="AG13" s="442"/>
      <c r="AH13" s="442"/>
      <c r="AI13" s="442"/>
      <c r="AJ13" s="442"/>
      <c r="AK13" s="442"/>
      <c r="AL13" s="442"/>
      <c r="AM13" s="442"/>
      <c r="AN13" s="442"/>
      <c r="AO13" s="442"/>
      <c r="AP13" s="442"/>
      <c r="AQ13" s="442"/>
      <c r="AR13" s="442"/>
      <c r="AS13" s="442"/>
      <c r="AT13" s="442"/>
      <c r="AU13" s="442"/>
      <c r="AV13" s="442"/>
      <c r="AW13" s="442"/>
      <c r="AX13" s="442"/>
      <c r="AY13" s="442"/>
      <c r="AZ13" s="442"/>
    </row>
    <row r="14" spans="1:52" ht="18" hidden="1" customHeight="1" outlineLevel="1">
      <c r="B14" s="433"/>
      <c r="C14" s="1002"/>
      <c r="D14" s="1003"/>
      <c r="E14" s="1003"/>
      <c r="F14" s="1004"/>
      <c r="G14" s="1005"/>
      <c r="H14" s="1006"/>
      <c r="I14" s="1006"/>
      <c r="J14" s="1006"/>
      <c r="K14" s="1007"/>
      <c r="L14" s="715"/>
      <c r="M14" s="715"/>
      <c r="N14" s="715"/>
      <c r="O14" s="715"/>
      <c r="P14" s="715"/>
      <c r="Q14" s="715"/>
      <c r="R14" s="715"/>
      <c r="S14" s="716"/>
      <c r="T14" s="717"/>
      <c r="U14" s="720">
        <f t="shared" si="1"/>
        <v>0</v>
      </c>
      <c r="V14" s="721">
        <f t="shared" si="2"/>
        <v>0</v>
      </c>
      <c r="W14" s="722">
        <f t="shared" ref="W14:W23" si="3">L14*$E$6+M14*$M$6+N14*$M$7+O14*$M$8+P14*$E$7+Q14*$M$9+U14+V14</f>
        <v>0</v>
      </c>
      <c r="X14" s="442"/>
      <c r="Y14" s="442"/>
      <c r="Z14" s="442"/>
      <c r="AA14" s="442"/>
      <c r="AB14" s="442"/>
      <c r="AC14" s="442"/>
      <c r="AD14" s="442"/>
      <c r="AE14" s="442"/>
      <c r="AF14" s="442"/>
      <c r="AG14" s="442"/>
      <c r="AH14" s="442"/>
      <c r="AI14" s="442"/>
      <c r="AJ14" s="442"/>
      <c r="AK14" s="442"/>
      <c r="AL14" s="442"/>
      <c r="AM14" s="442"/>
      <c r="AN14" s="442"/>
      <c r="AO14" s="442"/>
      <c r="AP14" s="442"/>
      <c r="AQ14" s="442"/>
      <c r="AR14" s="442"/>
      <c r="AS14" s="442"/>
      <c r="AT14" s="442"/>
      <c r="AU14" s="442"/>
      <c r="AV14" s="442"/>
      <c r="AW14" s="442"/>
      <c r="AX14" s="442"/>
      <c r="AY14" s="442"/>
      <c r="AZ14" s="442"/>
    </row>
    <row r="15" spans="1:52" ht="18" hidden="1" customHeight="1" outlineLevel="1">
      <c r="B15" s="434"/>
      <c r="C15" s="1002"/>
      <c r="D15" s="1003"/>
      <c r="E15" s="1003"/>
      <c r="F15" s="1004"/>
      <c r="G15" s="1005"/>
      <c r="H15" s="1006"/>
      <c r="I15" s="1006"/>
      <c r="J15" s="1006"/>
      <c r="K15" s="1007"/>
      <c r="L15" s="715"/>
      <c r="M15" s="715"/>
      <c r="N15" s="715"/>
      <c r="O15" s="715"/>
      <c r="P15" s="715"/>
      <c r="Q15" s="715"/>
      <c r="R15" s="715"/>
      <c r="S15" s="716"/>
      <c r="T15" s="717"/>
      <c r="U15" s="720">
        <f t="shared" si="1"/>
        <v>0</v>
      </c>
      <c r="V15" s="721">
        <f t="shared" si="2"/>
        <v>0</v>
      </c>
      <c r="W15" s="722">
        <f t="shared" si="3"/>
        <v>0</v>
      </c>
      <c r="X15" s="442"/>
      <c r="Y15" s="442"/>
      <c r="Z15" s="442"/>
      <c r="AA15" s="442"/>
      <c r="AB15" s="442"/>
      <c r="AC15" s="442"/>
      <c r="AD15" s="442"/>
      <c r="AE15" s="442"/>
      <c r="AF15" s="442"/>
      <c r="AG15" s="442"/>
      <c r="AH15" s="442"/>
      <c r="AI15" s="442"/>
      <c r="AJ15" s="442"/>
      <c r="AK15" s="442"/>
      <c r="AL15" s="442"/>
      <c r="AM15" s="442"/>
      <c r="AN15" s="442"/>
      <c r="AO15" s="442"/>
      <c r="AP15" s="442"/>
      <c r="AQ15" s="442"/>
      <c r="AR15" s="442"/>
      <c r="AS15" s="442"/>
      <c r="AT15" s="442"/>
      <c r="AU15" s="442"/>
      <c r="AV15" s="442"/>
      <c r="AW15" s="442"/>
      <c r="AX15" s="442"/>
      <c r="AY15" s="442"/>
      <c r="AZ15" s="442"/>
    </row>
    <row r="16" spans="1:52" ht="18" hidden="1" customHeight="1" outlineLevel="1">
      <c r="B16" s="434"/>
      <c r="C16" s="1002"/>
      <c r="D16" s="1003"/>
      <c r="E16" s="1003"/>
      <c r="F16" s="1004"/>
      <c r="G16" s="1005"/>
      <c r="H16" s="1006"/>
      <c r="I16" s="1006"/>
      <c r="J16" s="1006"/>
      <c r="K16" s="1007"/>
      <c r="L16" s="715"/>
      <c r="M16" s="715"/>
      <c r="N16" s="715"/>
      <c r="O16" s="715"/>
      <c r="P16" s="715"/>
      <c r="Q16" s="715"/>
      <c r="R16" s="715"/>
      <c r="S16" s="716"/>
      <c r="T16" s="717"/>
      <c r="U16" s="720">
        <f t="shared" si="1"/>
        <v>0</v>
      </c>
      <c r="V16" s="721">
        <f t="shared" si="2"/>
        <v>0</v>
      </c>
      <c r="W16" s="722">
        <f t="shared" si="3"/>
        <v>0</v>
      </c>
      <c r="X16" s="442"/>
      <c r="Y16" s="442"/>
      <c r="Z16" s="442"/>
      <c r="AA16" s="442"/>
      <c r="AB16" s="442"/>
      <c r="AC16" s="442"/>
      <c r="AD16" s="442"/>
      <c r="AE16" s="442"/>
      <c r="AF16" s="442"/>
      <c r="AG16" s="442"/>
      <c r="AH16" s="442"/>
      <c r="AI16" s="442"/>
      <c r="AJ16" s="442"/>
      <c r="AK16" s="442"/>
      <c r="AL16" s="442"/>
      <c r="AM16" s="442"/>
      <c r="AN16" s="442"/>
      <c r="AO16" s="442"/>
      <c r="AP16" s="442"/>
      <c r="AQ16" s="442"/>
      <c r="AR16" s="442"/>
      <c r="AS16" s="442"/>
      <c r="AT16" s="442"/>
      <c r="AU16" s="442"/>
      <c r="AV16" s="442"/>
      <c r="AW16" s="442"/>
      <c r="AX16" s="442"/>
      <c r="AY16" s="442"/>
      <c r="AZ16" s="442"/>
    </row>
    <row r="17" spans="2:52" ht="18" hidden="1" customHeight="1" outlineLevel="1">
      <c r="B17" s="434"/>
      <c r="C17" s="1002"/>
      <c r="D17" s="1003"/>
      <c r="E17" s="1003"/>
      <c r="F17" s="1004"/>
      <c r="G17" s="1005"/>
      <c r="H17" s="1006"/>
      <c r="I17" s="1006"/>
      <c r="J17" s="1006"/>
      <c r="K17" s="1007"/>
      <c r="L17" s="715"/>
      <c r="M17" s="715"/>
      <c r="N17" s="715"/>
      <c r="O17" s="715"/>
      <c r="P17" s="715"/>
      <c r="Q17" s="715"/>
      <c r="R17" s="715"/>
      <c r="S17" s="716"/>
      <c r="T17" s="717"/>
      <c r="U17" s="720">
        <f t="shared" si="1"/>
        <v>0</v>
      </c>
      <c r="V17" s="721">
        <f t="shared" si="2"/>
        <v>0</v>
      </c>
      <c r="W17" s="722">
        <f t="shared" si="3"/>
        <v>0</v>
      </c>
      <c r="X17" s="442"/>
      <c r="Y17" s="442"/>
      <c r="Z17" s="442"/>
      <c r="AA17" s="442"/>
      <c r="AB17" s="442"/>
      <c r="AC17" s="442"/>
      <c r="AD17" s="442"/>
      <c r="AE17" s="442"/>
      <c r="AF17" s="442"/>
      <c r="AG17" s="442"/>
      <c r="AH17" s="442"/>
      <c r="AI17" s="442"/>
      <c r="AJ17" s="442"/>
      <c r="AK17" s="442"/>
      <c r="AL17" s="442"/>
      <c r="AM17" s="442"/>
      <c r="AN17" s="442"/>
      <c r="AO17" s="442"/>
      <c r="AP17" s="442"/>
      <c r="AQ17" s="442"/>
      <c r="AR17" s="442"/>
      <c r="AS17" s="442"/>
      <c r="AT17" s="442"/>
      <c r="AU17" s="442"/>
      <c r="AV17" s="442"/>
      <c r="AW17" s="442"/>
      <c r="AX17" s="442"/>
      <c r="AY17" s="442"/>
      <c r="AZ17" s="442"/>
    </row>
    <row r="18" spans="2:52" ht="18" hidden="1" customHeight="1" outlineLevel="1">
      <c r="B18" s="434"/>
      <c r="C18" s="1002"/>
      <c r="D18" s="1003"/>
      <c r="E18" s="1003"/>
      <c r="F18" s="1004"/>
      <c r="G18" s="1005"/>
      <c r="H18" s="1006"/>
      <c r="I18" s="1006"/>
      <c r="J18" s="1006"/>
      <c r="K18" s="1007"/>
      <c r="L18" s="715"/>
      <c r="M18" s="715"/>
      <c r="N18" s="715"/>
      <c r="O18" s="715"/>
      <c r="P18" s="715"/>
      <c r="Q18" s="715"/>
      <c r="R18" s="715"/>
      <c r="S18" s="716"/>
      <c r="T18" s="717"/>
      <c r="U18" s="720">
        <f t="shared" si="1"/>
        <v>0</v>
      </c>
      <c r="V18" s="721">
        <f t="shared" si="2"/>
        <v>0</v>
      </c>
      <c r="W18" s="722">
        <f t="shared" si="3"/>
        <v>0</v>
      </c>
      <c r="X18" s="442"/>
      <c r="Y18" s="442"/>
      <c r="Z18" s="442"/>
      <c r="AA18" s="442"/>
      <c r="AB18" s="442"/>
      <c r="AC18" s="442"/>
      <c r="AD18" s="442"/>
      <c r="AE18" s="442"/>
      <c r="AF18" s="442"/>
      <c r="AG18" s="442"/>
      <c r="AH18" s="442"/>
      <c r="AI18" s="442"/>
      <c r="AJ18" s="442"/>
      <c r="AK18" s="442"/>
      <c r="AL18" s="442"/>
      <c r="AM18" s="442"/>
      <c r="AN18" s="442"/>
      <c r="AO18" s="442"/>
      <c r="AP18" s="442"/>
      <c r="AQ18" s="442"/>
      <c r="AR18" s="442"/>
      <c r="AS18" s="442"/>
      <c r="AT18" s="442"/>
      <c r="AU18" s="442"/>
      <c r="AV18" s="442"/>
      <c r="AW18" s="442"/>
      <c r="AX18" s="442"/>
      <c r="AY18" s="442"/>
      <c r="AZ18" s="442"/>
    </row>
    <row r="19" spans="2:52" ht="18" hidden="1" customHeight="1" outlineLevel="1">
      <c r="B19" s="434"/>
      <c r="C19" s="1002"/>
      <c r="D19" s="1003"/>
      <c r="E19" s="1003"/>
      <c r="F19" s="1004"/>
      <c r="G19" s="1005"/>
      <c r="H19" s="1006"/>
      <c r="I19" s="1006"/>
      <c r="J19" s="1006"/>
      <c r="K19" s="1007"/>
      <c r="L19" s="715"/>
      <c r="M19" s="715"/>
      <c r="N19" s="715"/>
      <c r="O19" s="715"/>
      <c r="P19" s="715"/>
      <c r="Q19" s="715"/>
      <c r="R19" s="715"/>
      <c r="S19" s="716"/>
      <c r="T19" s="717"/>
      <c r="U19" s="720">
        <f t="shared" si="1"/>
        <v>0</v>
      </c>
      <c r="V19" s="721">
        <f t="shared" si="2"/>
        <v>0</v>
      </c>
      <c r="W19" s="722">
        <f t="shared" si="3"/>
        <v>0</v>
      </c>
      <c r="X19" s="442"/>
      <c r="Y19" s="442"/>
      <c r="Z19" s="442"/>
      <c r="AA19" s="442"/>
      <c r="AB19" s="442"/>
      <c r="AC19" s="442"/>
      <c r="AD19" s="442"/>
      <c r="AE19" s="442"/>
      <c r="AF19" s="442"/>
      <c r="AG19" s="442"/>
      <c r="AH19" s="442"/>
      <c r="AI19" s="442"/>
      <c r="AJ19" s="442"/>
      <c r="AK19" s="442"/>
      <c r="AL19" s="442"/>
      <c r="AM19" s="442"/>
      <c r="AN19" s="442"/>
      <c r="AO19" s="442"/>
      <c r="AP19" s="442"/>
      <c r="AQ19" s="442"/>
      <c r="AR19" s="442"/>
      <c r="AS19" s="442"/>
      <c r="AT19" s="442"/>
      <c r="AU19" s="442"/>
      <c r="AV19" s="442"/>
      <c r="AW19" s="442"/>
      <c r="AX19" s="442"/>
      <c r="AY19" s="442"/>
      <c r="AZ19" s="442"/>
    </row>
    <row r="20" spans="2:52" ht="18" hidden="1" customHeight="1" outlineLevel="1">
      <c r="B20" s="434"/>
      <c r="C20" s="1002"/>
      <c r="D20" s="1003"/>
      <c r="E20" s="1003"/>
      <c r="F20" s="1004"/>
      <c r="G20" s="1005"/>
      <c r="H20" s="1006"/>
      <c r="I20" s="1006"/>
      <c r="J20" s="1006"/>
      <c r="K20" s="1007"/>
      <c r="L20" s="715"/>
      <c r="M20" s="715"/>
      <c r="N20" s="715"/>
      <c r="O20" s="715"/>
      <c r="P20" s="715"/>
      <c r="Q20" s="715"/>
      <c r="R20" s="715"/>
      <c r="S20" s="716"/>
      <c r="T20" s="717"/>
      <c r="U20" s="720">
        <f t="shared" si="1"/>
        <v>0</v>
      </c>
      <c r="V20" s="721">
        <f t="shared" si="2"/>
        <v>0</v>
      </c>
      <c r="W20" s="722">
        <f t="shared" si="3"/>
        <v>0</v>
      </c>
      <c r="X20" s="442"/>
      <c r="Y20" s="442"/>
      <c r="Z20" s="442"/>
      <c r="AA20" s="442"/>
      <c r="AB20" s="442"/>
      <c r="AC20" s="442"/>
      <c r="AD20" s="442"/>
      <c r="AE20" s="442"/>
      <c r="AF20" s="442"/>
      <c r="AG20" s="442"/>
      <c r="AH20" s="442"/>
      <c r="AI20" s="442"/>
      <c r="AJ20" s="442"/>
      <c r="AK20" s="442"/>
      <c r="AL20" s="442"/>
      <c r="AM20" s="442"/>
      <c r="AN20" s="442"/>
      <c r="AO20" s="442"/>
      <c r="AP20" s="442"/>
      <c r="AQ20" s="442"/>
      <c r="AR20" s="442"/>
      <c r="AS20" s="442"/>
      <c r="AT20" s="442"/>
      <c r="AU20" s="442"/>
      <c r="AV20" s="442"/>
      <c r="AW20" s="442"/>
      <c r="AX20" s="442"/>
      <c r="AY20" s="442"/>
      <c r="AZ20" s="442"/>
    </row>
    <row r="21" spans="2:52" ht="18" hidden="1" customHeight="1" outlineLevel="1">
      <c r="B21" s="434"/>
      <c r="C21" s="1002"/>
      <c r="D21" s="1003"/>
      <c r="E21" s="1003"/>
      <c r="F21" s="1004"/>
      <c r="G21" s="1005"/>
      <c r="H21" s="1006"/>
      <c r="I21" s="1006"/>
      <c r="J21" s="1006"/>
      <c r="K21" s="1007"/>
      <c r="L21" s="715"/>
      <c r="M21" s="715"/>
      <c r="N21" s="715"/>
      <c r="O21" s="715"/>
      <c r="P21" s="715"/>
      <c r="Q21" s="715"/>
      <c r="R21" s="715"/>
      <c r="S21" s="716"/>
      <c r="T21" s="717"/>
      <c r="U21" s="720">
        <f t="shared" si="1"/>
        <v>0</v>
      </c>
      <c r="V21" s="721">
        <f t="shared" si="2"/>
        <v>0</v>
      </c>
      <c r="W21" s="722">
        <f t="shared" si="3"/>
        <v>0</v>
      </c>
      <c r="X21" s="442"/>
      <c r="Y21" s="442"/>
      <c r="Z21" s="442"/>
      <c r="AA21" s="442"/>
      <c r="AB21" s="442"/>
      <c r="AC21" s="442"/>
      <c r="AD21" s="442"/>
      <c r="AE21" s="442"/>
      <c r="AF21" s="442"/>
      <c r="AG21" s="442"/>
      <c r="AH21" s="442"/>
      <c r="AI21" s="442"/>
      <c r="AJ21" s="442"/>
      <c r="AK21" s="442"/>
      <c r="AL21" s="442"/>
      <c r="AM21" s="442"/>
      <c r="AN21" s="442"/>
      <c r="AO21" s="442"/>
      <c r="AP21" s="442"/>
      <c r="AQ21" s="442"/>
      <c r="AR21" s="442"/>
      <c r="AS21" s="442"/>
      <c r="AT21" s="442"/>
      <c r="AU21" s="442"/>
      <c r="AV21" s="442"/>
      <c r="AW21" s="442"/>
      <c r="AX21" s="442"/>
      <c r="AY21" s="442"/>
      <c r="AZ21" s="442"/>
    </row>
    <row r="22" spans="2:52" ht="18" hidden="1" customHeight="1" outlineLevel="1">
      <c r="B22" s="434"/>
      <c r="C22" s="1002"/>
      <c r="D22" s="1003"/>
      <c r="E22" s="1003"/>
      <c r="F22" s="1004"/>
      <c r="G22" s="1005"/>
      <c r="H22" s="1006"/>
      <c r="I22" s="1006"/>
      <c r="J22" s="1006"/>
      <c r="K22" s="1007"/>
      <c r="L22" s="715"/>
      <c r="M22" s="715"/>
      <c r="N22" s="715"/>
      <c r="O22" s="715"/>
      <c r="P22" s="715"/>
      <c r="Q22" s="715"/>
      <c r="R22" s="715"/>
      <c r="S22" s="716"/>
      <c r="T22" s="717"/>
      <c r="U22" s="720">
        <f t="shared" si="1"/>
        <v>0</v>
      </c>
      <c r="V22" s="721">
        <f t="shared" si="2"/>
        <v>0</v>
      </c>
      <c r="W22" s="722">
        <f t="shared" si="3"/>
        <v>0</v>
      </c>
      <c r="X22" s="442"/>
      <c r="Y22" s="442"/>
      <c r="Z22" s="442"/>
      <c r="AA22" s="442"/>
      <c r="AB22" s="442"/>
      <c r="AC22" s="442"/>
      <c r="AD22" s="442"/>
      <c r="AE22" s="442"/>
      <c r="AF22" s="442"/>
      <c r="AG22" s="442"/>
      <c r="AH22" s="442"/>
      <c r="AI22" s="442"/>
      <c r="AJ22" s="442"/>
      <c r="AK22" s="442"/>
      <c r="AL22" s="442"/>
      <c r="AM22" s="442"/>
      <c r="AN22" s="442"/>
      <c r="AO22" s="442"/>
      <c r="AP22" s="442"/>
      <c r="AQ22" s="442"/>
      <c r="AR22" s="442"/>
      <c r="AS22" s="442"/>
      <c r="AT22" s="442"/>
      <c r="AU22" s="442"/>
      <c r="AV22" s="442"/>
      <c r="AW22" s="442"/>
      <c r="AX22" s="442"/>
      <c r="AY22" s="442"/>
      <c r="AZ22" s="442"/>
    </row>
    <row r="23" spans="2:52" ht="18" hidden="1" customHeight="1" outlineLevel="1">
      <c r="B23" s="434"/>
      <c r="C23" s="1002"/>
      <c r="D23" s="1003"/>
      <c r="E23" s="1003"/>
      <c r="F23" s="1004"/>
      <c r="G23" s="1005"/>
      <c r="H23" s="1006"/>
      <c r="I23" s="1006"/>
      <c r="J23" s="1006"/>
      <c r="K23" s="1007"/>
      <c r="L23" s="715"/>
      <c r="M23" s="715"/>
      <c r="N23" s="715"/>
      <c r="O23" s="715"/>
      <c r="P23" s="715"/>
      <c r="Q23" s="715"/>
      <c r="R23" s="715"/>
      <c r="S23" s="716"/>
      <c r="T23" s="717"/>
      <c r="U23" s="720">
        <f t="shared" si="1"/>
        <v>0</v>
      </c>
      <c r="V23" s="721">
        <f t="shared" si="2"/>
        <v>0</v>
      </c>
      <c r="W23" s="722">
        <f t="shared" si="3"/>
        <v>0</v>
      </c>
      <c r="X23" s="442"/>
      <c r="Y23" s="442"/>
      <c r="Z23" s="442"/>
      <c r="AA23" s="442"/>
      <c r="AB23" s="442"/>
      <c r="AC23" s="442"/>
      <c r="AD23" s="442"/>
      <c r="AE23" s="442"/>
      <c r="AF23" s="442"/>
      <c r="AG23" s="442"/>
      <c r="AH23" s="442"/>
      <c r="AI23" s="442"/>
      <c r="AJ23" s="442"/>
      <c r="AK23" s="442"/>
      <c r="AL23" s="442"/>
      <c r="AM23" s="442"/>
      <c r="AN23" s="442"/>
      <c r="AO23" s="442"/>
      <c r="AP23" s="442"/>
      <c r="AQ23" s="442"/>
      <c r="AR23" s="442"/>
      <c r="AS23" s="442"/>
      <c r="AT23" s="442"/>
      <c r="AU23" s="442"/>
      <c r="AV23" s="442"/>
      <c r="AW23" s="442"/>
      <c r="AX23" s="442"/>
      <c r="AY23" s="442"/>
      <c r="AZ23" s="442"/>
    </row>
    <row r="24" spans="2:52" ht="9.9499999999999993" hidden="1" customHeight="1" outlineLevel="1">
      <c r="B24" s="435"/>
      <c r="C24" s="437"/>
      <c r="D24" s="437"/>
      <c r="E24" s="437"/>
      <c r="F24" s="437"/>
      <c r="G24" s="436"/>
      <c r="H24" s="436"/>
      <c r="I24" s="436"/>
      <c r="J24" s="436"/>
      <c r="K24" s="436"/>
      <c r="L24" s="707"/>
      <c r="M24" s="707"/>
      <c r="N24" s="707"/>
      <c r="O24" s="707"/>
      <c r="P24" s="707"/>
      <c r="Q24" s="707"/>
      <c r="R24" s="707"/>
      <c r="S24" s="438"/>
      <c r="T24" s="439"/>
      <c r="U24" s="439"/>
      <c r="V24" s="439"/>
      <c r="W24" s="431"/>
      <c r="X24" s="442"/>
      <c r="Y24" s="442"/>
      <c r="Z24" s="442"/>
      <c r="AA24" s="442"/>
      <c r="AB24" s="442"/>
      <c r="AC24" s="442"/>
      <c r="AD24" s="442"/>
      <c r="AE24" s="442"/>
      <c r="AF24" s="442"/>
      <c r="AG24" s="442"/>
      <c r="AH24" s="442"/>
      <c r="AI24" s="442"/>
      <c r="AJ24" s="442"/>
      <c r="AK24" s="442"/>
      <c r="AL24" s="442"/>
      <c r="AM24" s="442"/>
      <c r="AN24" s="442"/>
      <c r="AO24" s="442"/>
      <c r="AP24" s="442"/>
      <c r="AQ24" s="442"/>
      <c r="AR24" s="442"/>
      <c r="AS24" s="442"/>
      <c r="AT24" s="442"/>
      <c r="AU24" s="442"/>
      <c r="AV24" s="442"/>
      <c r="AW24" s="442"/>
      <c r="AX24" s="442"/>
      <c r="AY24" s="442"/>
      <c r="AZ24" s="442"/>
    </row>
    <row r="25" spans="2:52" ht="20.100000000000001" customHeight="1" collapsed="1">
      <c r="B25" s="714">
        <f>B13+1</f>
        <v>2</v>
      </c>
      <c r="C25" s="1013"/>
      <c r="D25" s="1014"/>
      <c r="E25" s="1014"/>
      <c r="F25" s="1015"/>
      <c r="G25" s="1016"/>
      <c r="H25" s="1017"/>
      <c r="I25" s="1017"/>
      <c r="J25" s="1017"/>
      <c r="K25" s="1018"/>
      <c r="L25" s="701">
        <f t="shared" ref="L25:R25" si="4">SUM(L26:L35)</f>
        <v>0</v>
      </c>
      <c r="M25" s="702">
        <f t="shared" si="4"/>
        <v>0</v>
      </c>
      <c r="N25" s="703">
        <f t="shared" si="4"/>
        <v>0</v>
      </c>
      <c r="O25" s="703">
        <f t="shared" si="4"/>
        <v>0</v>
      </c>
      <c r="P25" s="702">
        <f t="shared" si="4"/>
        <v>0</v>
      </c>
      <c r="Q25" s="704">
        <f t="shared" si="4"/>
        <v>0</v>
      </c>
      <c r="R25" s="701">
        <f t="shared" si="4"/>
        <v>0</v>
      </c>
      <c r="S25" s="705">
        <v>1</v>
      </c>
      <c r="T25" s="706">
        <f>(S26*T26)+(S27*T27)+(S28*T28)+(S29*T29)+(S30*T30)+(S31*T31)+(S32*T32)+(S33*T33)+(S34*T34)+(S35*T35)</f>
        <v>0</v>
      </c>
      <c r="U25" s="665">
        <f t="shared" ref="U25:U35" si="5">S25*T25*(1+MGKZ)*(1+Gewinn)*(1+Sicherheit)</f>
        <v>0</v>
      </c>
      <c r="V25" s="643">
        <f t="shared" ref="V25:V35" si="6">R25*Fertigung</f>
        <v>0</v>
      </c>
      <c r="W25" s="50">
        <f t="shared" ref="W25:W35" si="7">L25*$E$6+M25*$M$6+N25*$M$7+O25*$M$8+P25*$E$7+Q25*$M$9+U25+V25</f>
        <v>0</v>
      </c>
      <c r="X25" s="442"/>
      <c r="Y25" s="442"/>
      <c r="Z25" s="442"/>
      <c r="AA25" s="442"/>
      <c r="AB25" s="442"/>
      <c r="AC25" s="442"/>
      <c r="AD25" s="442"/>
      <c r="AE25" s="442"/>
      <c r="AF25" s="442"/>
      <c r="AG25" s="442"/>
      <c r="AH25" s="442"/>
      <c r="AI25" s="442"/>
      <c r="AJ25" s="442"/>
      <c r="AK25" s="442"/>
      <c r="AL25" s="442"/>
      <c r="AM25" s="442"/>
      <c r="AN25" s="442"/>
      <c r="AO25" s="442"/>
      <c r="AP25" s="442"/>
      <c r="AQ25" s="442"/>
      <c r="AR25" s="442"/>
      <c r="AS25" s="442"/>
      <c r="AT25" s="442"/>
      <c r="AU25" s="442"/>
      <c r="AV25" s="442"/>
      <c r="AW25" s="442"/>
      <c r="AX25" s="442"/>
      <c r="AY25" s="442"/>
      <c r="AZ25" s="442"/>
    </row>
    <row r="26" spans="2:52" ht="18" hidden="1" customHeight="1" outlineLevel="1">
      <c r="B26" s="433"/>
      <c r="C26" s="1002"/>
      <c r="D26" s="1003"/>
      <c r="E26" s="1003"/>
      <c r="F26" s="1004"/>
      <c r="G26" s="1005"/>
      <c r="H26" s="1006"/>
      <c r="I26" s="1006"/>
      <c r="J26" s="1006"/>
      <c r="K26" s="1007"/>
      <c r="L26" s="715"/>
      <c r="M26" s="715"/>
      <c r="N26" s="715"/>
      <c r="O26" s="715"/>
      <c r="P26" s="715"/>
      <c r="Q26" s="715"/>
      <c r="R26" s="715"/>
      <c r="S26" s="716"/>
      <c r="T26" s="717"/>
      <c r="U26" s="720">
        <f t="shared" si="5"/>
        <v>0</v>
      </c>
      <c r="V26" s="721">
        <f t="shared" si="6"/>
        <v>0</v>
      </c>
      <c r="W26" s="722">
        <f t="shared" si="7"/>
        <v>0</v>
      </c>
      <c r="X26" s="442"/>
      <c r="Y26" s="442"/>
      <c r="Z26" s="442"/>
      <c r="AA26" s="442"/>
      <c r="AB26" s="442"/>
      <c r="AC26" s="442"/>
      <c r="AD26" s="442"/>
      <c r="AE26" s="442"/>
      <c r="AF26" s="442"/>
      <c r="AG26" s="442"/>
      <c r="AH26" s="442"/>
      <c r="AI26" s="442"/>
      <c r="AJ26" s="442"/>
      <c r="AK26" s="442"/>
      <c r="AL26" s="442"/>
      <c r="AM26" s="442"/>
      <c r="AN26" s="442"/>
      <c r="AO26" s="442"/>
      <c r="AP26" s="442"/>
      <c r="AQ26" s="442"/>
      <c r="AR26" s="442"/>
      <c r="AS26" s="442"/>
      <c r="AT26" s="442"/>
      <c r="AU26" s="442"/>
      <c r="AV26" s="442"/>
      <c r="AW26" s="442"/>
      <c r="AX26" s="442"/>
      <c r="AY26" s="442"/>
      <c r="AZ26" s="442"/>
    </row>
    <row r="27" spans="2:52" ht="18" hidden="1" customHeight="1" outlineLevel="1">
      <c r="B27" s="434"/>
      <c r="C27" s="1002"/>
      <c r="D27" s="1003"/>
      <c r="E27" s="1003"/>
      <c r="F27" s="1004"/>
      <c r="G27" s="1005"/>
      <c r="H27" s="1006"/>
      <c r="I27" s="1006"/>
      <c r="J27" s="1006"/>
      <c r="K27" s="1007"/>
      <c r="L27" s="715"/>
      <c r="M27" s="715"/>
      <c r="N27" s="715"/>
      <c r="O27" s="715"/>
      <c r="P27" s="715"/>
      <c r="Q27" s="715"/>
      <c r="R27" s="715"/>
      <c r="S27" s="716"/>
      <c r="T27" s="717"/>
      <c r="U27" s="720">
        <f t="shared" si="5"/>
        <v>0</v>
      </c>
      <c r="V27" s="721">
        <f t="shared" si="6"/>
        <v>0</v>
      </c>
      <c r="W27" s="722">
        <f t="shared" si="7"/>
        <v>0</v>
      </c>
      <c r="X27" s="442"/>
      <c r="Y27" s="442"/>
      <c r="Z27" s="442"/>
      <c r="AA27" s="442"/>
      <c r="AB27" s="442"/>
      <c r="AC27" s="442"/>
      <c r="AD27" s="442"/>
      <c r="AE27" s="442"/>
      <c r="AF27" s="442"/>
      <c r="AG27" s="442"/>
      <c r="AH27" s="442"/>
      <c r="AI27" s="442"/>
      <c r="AJ27" s="442"/>
      <c r="AK27" s="442"/>
      <c r="AL27" s="442"/>
      <c r="AM27" s="442"/>
      <c r="AN27" s="442"/>
      <c r="AO27" s="442"/>
      <c r="AP27" s="442"/>
      <c r="AQ27" s="442"/>
      <c r="AR27" s="442"/>
      <c r="AS27" s="442"/>
      <c r="AT27" s="442"/>
      <c r="AU27" s="442"/>
      <c r="AV27" s="442"/>
      <c r="AW27" s="442"/>
      <c r="AX27" s="442"/>
      <c r="AY27" s="442"/>
      <c r="AZ27" s="442"/>
    </row>
    <row r="28" spans="2:52" ht="18" hidden="1" customHeight="1" outlineLevel="1">
      <c r="B28" s="434"/>
      <c r="C28" s="1002"/>
      <c r="D28" s="1003"/>
      <c r="E28" s="1003"/>
      <c r="F28" s="1004"/>
      <c r="G28" s="1005"/>
      <c r="H28" s="1006"/>
      <c r="I28" s="1006"/>
      <c r="J28" s="1006"/>
      <c r="K28" s="1007"/>
      <c r="L28" s="715"/>
      <c r="M28" s="715"/>
      <c r="N28" s="715"/>
      <c r="O28" s="715"/>
      <c r="P28" s="715"/>
      <c r="Q28" s="715"/>
      <c r="R28" s="715"/>
      <c r="S28" s="716"/>
      <c r="T28" s="717"/>
      <c r="U28" s="720">
        <f t="shared" si="5"/>
        <v>0</v>
      </c>
      <c r="V28" s="721">
        <f t="shared" si="6"/>
        <v>0</v>
      </c>
      <c r="W28" s="722">
        <f t="shared" si="7"/>
        <v>0</v>
      </c>
      <c r="X28" s="442"/>
      <c r="Y28" s="442"/>
      <c r="Z28" s="442"/>
      <c r="AA28" s="442"/>
      <c r="AB28" s="442"/>
      <c r="AC28" s="442"/>
      <c r="AD28" s="442"/>
      <c r="AE28" s="442"/>
      <c r="AF28" s="442"/>
      <c r="AG28" s="442"/>
      <c r="AH28" s="442"/>
      <c r="AI28" s="442"/>
      <c r="AJ28" s="442"/>
      <c r="AK28" s="442"/>
      <c r="AL28" s="442"/>
      <c r="AM28" s="442"/>
      <c r="AN28" s="442"/>
      <c r="AO28" s="442"/>
      <c r="AP28" s="442"/>
      <c r="AQ28" s="442"/>
      <c r="AR28" s="442"/>
      <c r="AS28" s="442"/>
      <c r="AT28" s="442"/>
      <c r="AU28" s="442"/>
      <c r="AV28" s="442"/>
      <c r="AW28" s="442"/>
      <c r="AX28" s="442"/>
      <c r="AY28" s="442"/>
      <c r="AZ28" s="442"/>
    </row>
    <row r="29" spans="2:52" ht="18" hidden="1" customHeight="1" outlineLevel="1">
      <c r="B29" s="434"/>
      <c r="C29" s="1002"/>
      <c r="D29" s="1003"/>
      <c r="E29" s="1003"/>
      <c r="F29" s="1004"/>
      <c r="G29" s="1005"/>
      <c r="H29" s="1006"/>
      <c r="I29" s="1006"/>
      <c r="J29" s="1006"/>
      <c r="K29" s="1007"/>
      <c r="L29" s="715"/>
      <c r="M29" s="715"/>
      <c r="N29" s="715"/>
      <c r="O29" s="715"/>
      <c r="P29" s="715"/>
      <c r="Q29" s="715"/>
      <c r="R29" s="715"/>
      <c r="S29" s="716"/>
      <c r="T29" s="717"/>
      <c r="U29" s="720">
        <f t="shared" si="5"/>
        <v>0</v>
      </c>
      <c r="V29" s="721">
        <f t="shared" si="6"/>
        <v>0</v>
      </c>
      <c r="W29" s="722">
        <f t="shared" si="7"/>
        <v>0</v>
      </c>
      <c r="X29" s="442"/>
      <c r="Y29" s="442"/>
      <c r="Z29" s="442"/>
      <c r="AA29" s="442"/>
      <c r="AB29" s="442"/>
      <c r="AC29" s="442"/>
      <c r="AD29" s="442"/>
      <c r="AE29" s="442"/>
      <c r="AF29" s="442"/>
      <c r="AG29" s="442"/>
      <c r="AH29" s="442"/>
      <c r="AI29" s="442"/>
      <c r="AJ29" s="442"/>
      <c r="AK29" s="442"/>
      <c r="AL29" s="442"/>
      <c r="AM29" s="442"/>
      <c r="AN29" s="442"/>
      <c r="AO29" s="442"/>
      <c r="AP29" s="442"/>
      <c r="AQ29" s="442"/>
      <c r="AR29" s="442"/>
      <c r="AS29" s="442"/>
      <c r="AT29" s="442"/>
      <c r="AU29" s="442"/>
      <c r="AV29" s="442"/>
      <c r="AW29" s="442"/>
      <c r="AX29" s="442"/>
      <c r="AY29" s="442"/>
      <c r="AZ29" s="442"/>
    </row>
    <row r="30" spans="2:52" ht="18" hidden="1" customHeight="1" outlineLevel="1">
      <c r="B30" s="434"/>
      <c r="C30" s="1002"/>
      <c r="D30" s="1003"/>
      <c r="E30" s="1003"/>
      <c r="F30" s="1004"/>
      <c r="G30" s="1005"/>
      <c r="H30" s="1006"/>
      <c r="I30" s="1006"/>
      <c r="J30" s="1006"/>
      <c r="K30" s="1007"/>
      <c r="L30" s="715"/>
      <c r="M30" s="715"/>
      <c r="N30" s="715"/>
      <c r="O30" s="715"/>
      <c r="P30" s="715"/>
      <c r="Q30" s="715"/>
      <c r="R30" s="715"/>
      <c r="S30" s="716"/>
      <c r="T30" s="717"/>
      <c r="U30" s="720">
        <f t="shared" si="5"/>
        <v>0</v>
      </c>
      <c r="V30" s="721">
        <f t="shared" si="6"/>
        <v>0</v>
      </c>
      <c r="W30" s="722">
        <f t="shared" si="7"/>
        <v>0</v>
      </c>
      <c r="X30" s="442"/>
      <c r="Y30" s="442"/>
      <c r="Z30" s="442"/>
      <c r="AA30" s="442"/>
      <c r="AB30" s="442"/>
      <c r="AC30" s="442"/>
      <c r="AD30" s="442"/>
      <c r="AE30" s="442"/>
      <c r="AF30" s="442"/>
      <c r="AG30" s="442"/>
      <c r="AH30" s="442"/>
      <c r="AI30" s="442"/>
      <c r="AJ30" s="442"/>
      <c r="AK30" s="442"/>
      <c r="AL30" s="442"/>
      <c r="AM30" s="442"/>
      <c r="AN30" s="442"/>
      <c r="AO30" s="442"/>
      <c r="AP30" s="442"/>
      <c r="AQ30" s="442"/>
      <c r="AR30" s="442"/>
      <c r="AS30" s="442"/>
      <c r="AT30" s="442"/>
      <c r="AU30" s="442"/>
      <c r="AV30" s="442"/>
      <c r="AW30" s="442"/>
      <c r="AX30" s="442"/>
      <c r="AY30" s="442"/>
      <c r="AZ30" s="442"/>
    </row>
    <row r="31" spans="2:52" ht="18" hidden="1" customHeight="1" outlineLevel="1">
      <c r="B31" s="434"/>
      <c r="C31" s="1002"/>
      <c r="D31" s="1003"/>
      <c r="E31" s="1003"/>
      <c r="F31" s="1004"/>
      <c r="G31" s="1005"/>
      <c r="H31" s="1006"/>
      <c r="I31" s="1006"/>
      <c r="J31" s="1006"/>
      <c r="K31" s="1007"/>
      <c r="L31" s="715"/>
      <c r="M31" s="715"/>
      <c r="N31" s="715"/>
      <c r="O31" s="715"/>
      <c r="P31" s="715"/>
      <c r="Q31" s="715"/>
      <c r="R31" s="715"/>
      <c r="S31" s="716"/>
      <c r="T31" s="717"/>
      <c r="U31" s="720">
        <f t="shared" si="5"/>
        <v>0</v>
      </c>
      <c r="V31" s="721">
        <f t="shared" si="6"/>
        <v>0</v>
      </c>
      <c r="W31" s="722">
        <f t="shared" si="7"/>
        <v>0</v>
      </c>
      <c r="X31" s="442"/>
      <c r="Y31" s="442"/>
      <c r="Z31" s="442"/>
      <c r="AA31" s="442"/>
      <c r="AB31" s="442"/>
      <c r="AC31" s="442"/>
      <c r="AD31" s="442"/>
      <c r="AE31" s="442"/>
      <c r="AF31" s="442"/>
      <c r="AG31" s="442"/>
      <c r="AH31" s="442"/>
      <c r="AI31" s="442"/>
      <c r="AJ31" s="442"/>
      <c r="AK31" s="442"/>
      <c r="AL31" s="442"/>
      <c r="AM31" s="442"/>
      <c r="AN31" s="442"/>
      <c r="AO31" s="442"/>
      <c r="AP31" s="442"/>
      <c r="AQ31" s="442"/>
      <c r="AR31" s="442"/>
      <c r="AS31" s="442"/>
      <c r="AT31" s="442"/>
      <c r="AU31" s="442"/>
      <c r="AV31" s="442"/>
      <c r="AW31" s="442"/>
      <c r="AX31" s="442"/>
      <c r="AY31" s="442"/>
      <c r="AZ31" s="442"/>
    </row>
    <row r="32" spans="2:52" ht="18" hidden="1" customHeight="1" outlineLevel="1">
      <c r="B32" s="434"/>
      <c r="C32" s="1002"/>
      <c r="D32" s="1003"/>
      <c r="E32" s="1003"/>
      <c r="F32" s="1004"/>
      <c r="G32" s="1005"/>
      <c r="H32" s="1006"/>
      <c r="I32" s="1006"/>
      <c r="J32" s="1006"/>
      <c r="K32" s="1007"/>
      <c r="L32" s="715"/>
      <c r="M32" s="715"/>
      <c r="N32" s="715"/>
      <c r="O32" s="715"/>
      <c r="P32" s="715"/>
      <c r="Q32" s="715"/>
      <c r="R32" s="715"/>
      <c r="S32" s="716"/>
      <c r="T32" s="717"/>
      <c r="U32" s="720">
        <f t="shared" si="5"/>
        <v>0</v>
      </c>
      <c r="V32" s="721">
        <f t="shared" si="6"/>
        <v>0</v>
      </c>
      <c r="W32" s="722">
        <f t="shared" si="7"/>
        <v>0</v>
      </c>
      <c r="X32" s="442"/>
      <c r="Y32" s="442"/>
      <c r="Z32" s="442"/>
      <c r="AA32" s="442"/>
      <c r="AB32" s="442"/>
      <c r="AC32" s="442"/>
      <c r="AD32" s="442"/>
      <c r="AE32" s="442"/>
      <c r="AF32" s="442"/>
      <c r="AG32" s="442"/>
      <c r="AH32" s="442"/>
      <c r="AI32" s="442"/>
      <c r="AJ32" s="442"/>
      <c r="AK32" s="442"/>
      <c r="AL32" s="442"/>
      <c r="AM32" s="442"/>
      <c r="AN32" s="442"/>
      <c r="AO32" s="442"/>
      <c r="AP32" s="442"/>
      <c r="AQ32" s="442"/>
      <c r="AR32" s="442"/>
      <c r="AS32" s="442"/>
      <c r="AT32" s="442"/>
      <c r="AU32" s="442"/>
      <c r="AV32" s="442"/>
      <c r="AW32" s="442"/>
      <c r="AX32" s="442"/>
      <c r="AY32" s="442"/>
      <c r="AZ32" s="442"/>
    </row>
    <row r="33" spans="2:52" ht="18" hidden="1" customHeight="1" outlineLevel="1">
      <c r="B33" s="434"/>
      <c r="C33" s="1002"/>
      <c r="D33" s="1003"/>
      <c r="E33" s="1003"/>
      <c r="F33" s="1004"/>
      <c r="G33" s="1005"/>
      <c r="H33" s="1006"/>
      <c r="I33" s="1006"/>
      <c r="J33" s="1006"/>
      <c r="K33" s="1007"/>
      <c r="L33" s="715"/>
      <c r="M33" s="715"/>
      <c r="N33" s="715"/>
      <c r="O33" s="715"/>
      <c r="P33" s="715"/>
      <c r="Q33" s="715"/>
      <c r="R33" s="715"/>
      <c r="S33" s="716"/>
      <c r="T33" s="717"/>
      <c r="U33" s="720">
        <f t="shared" si="5"/>
        <v>0</v>
      </c>
      <c r="V33" s="721">
        <f t="shared" si="6"/>
        <v>0</v>
      </c>
      <c r="W33" s="722">
        <f t="shared" si="7"/>
        <v>0</v>
      </c>
      <c r="X33" s="442"/>
      <c r="Y33" s="442"/>
      <c r="Z33" s="442"/>
      <c r="AA33" s="442"/>
      <c r="AB33" s="442"/>
      <c r="AC33" s="442"/>
      <c r="AD33" s="442"/>
      <c r="AE33" s="442"/>
      <c r="AF33" s="442"/>
      <c r="AG33" s="442"/>
      <c r="AH33" s="442"/>
      <c r="AI33" s="442"/>
      <c r="AJ33" s="442"/>
      <c r="AK33" s="442"/>
      <c r="AL33" s="442"/>
      <c r="AM33" s="442"/>
      <c r="AN33" s="442"/>
      <c r="AO33" s="442"/>
      <c r="AP33" s="442"/>
      <c r="AQ33" s="442"/>
      <c r="AR33" s="442"/>
      <c r="AS33" s="442"/>
      <c r="AT33" s="442"/>
      <c r="AU33" s="442"/>
      <c r="AV33" s="442"/>
      <c r="AW33" s="442"/>
      <c r="AX33" s="442"/>
      <c r="AY33" s="442"/>
      <c r="AZ33" s="442"/>
    </row>
    <row r="34" spans="2:52" ht="18" hidden="1" customHeight="1" outlineLevel="1">
      <c r="B34" s="434"/>
      <c r="C34" s="1002"/>
      <c r="D34" s="1003"/>
      <c r="E34" s="1003"/>
      <c r="F34" s="1004"/>
      <c r="G34" s="1005"/>
      <c r="H34" s="1006"/>
      <c r="I34" s="1006"/>
      <c r="J34" s="1006"/>
      <c r="K34" s="1007"/>
      <c r="L34" s="715"/>
      <c r="M34" s="715"/>
      <c r="N34" s="715"/>
      <c r="O34" s="715"/>
      <c r="P34" s="715"/>
      <c r="Q34" s="715"/>
      <c r="R34" s="715"/>
      <c r="S34" s="716"/>
      <c r="T34" s="717"/>
      <c r="U34" s="720">
        <f t="shared" si="5"/>
        <v>0</v>
      </c>
      <c r="V34" s="721">
        <f t="shared" si="6"/>
        <v>0</v>
      </c>
      <c r="W34" s="722">
        <f t="shared" si="7"/>
        <v>0</v>
      </c>
      <c r="X34" s="442"/>
      <c r="Y34" s="442"/>
      <c r="Z34" s="442"/>
      <c r="AA34" s="442"/>
      <c r="AB34" s="442"/>
      <c r="AC34" s="442"/>
      <c r="AD34" s="442"/>
      <c r="AE34" s="442"/>
      <c r="AF34" s="442"/>
      <c r="AG34" s="442"/>
      <c r="AH34" s="442"/>
      <c r="AI34" s="442"/>
      <c r="AJ34" s="442"/>
      <c r="AK34" s="442"/>
      <c r="AL34" s="442"/>
      <c r="AM34" s="442"/>
      <c r="AN34" s="442"/>
      <c r="AO34" s="442"/>
      <c r="AP34" s="442"/>
      <c r="AQ34" s="442"/>
      <c r="AR34" s="442"/>
      <c r="AS34" s="442"/>
      <c r="AT34" s="442"/>
      <c r="AU34" s="442"/>
      <c r="AV34" s="442"/>
      <c r="AW34" s="442"/>
      <c r="AX34" s="442"/>
      <c r="AY34" s="442"/>
      <c r="AZ34" s="442"/>
    </row>
    <row r="35" spans="2:52" ht="18" hidden="1" customHeight="1" outlineLevel="1">
      <c r="B35" s="434"/>
      <c r="C35" s="1002"/>
      <c r="D35" s="1003"/>
      <c r="E35" s="1003"/>
      <c r="F35" s="1004"/>
      <c r="G35" s="1005"/>
      <c r="H35" s="1006"/>
      <c r="I35" s="1006"/>
      <c r="J35" s="1006"/>
      <c r="K35" s="1007"/>
      <c r="L35" s="715"/>
      <c r="M35" s="715"/>
      <c r="N35" s="715"/>
      <c r="O35" s="715"/>
      <c r="P35" s="715"/>
      <c r="Q35" s="715"/>
      <c r="R35" s="715"/>
      <c r="S35" s="716"/>
      <c r="T35" s="717"/>
      <c r="U35" s="720">
        <f t="shared" si="5"/>
        <v>0</v>
      </c>
      <c r="V35" s="721">
        <f t="shared" si="6"/>
        <v>0</v>
      </c>
      <c r="W35" s="722">
        <f t="shared" si="7"/>
        <v>0</v>
      </c>
      <c r="X35" s="442"/>
      <c r="Y35" s="442"/>
      <c r="Z35" s="442"/>
      <c r="AA35" s="442"/>
      <c r="AB35" s="442"/>
      <c r="AC35" s="442"/>
      <c r="AD35" s="442"/>
      <c r="AE35" s="442"/>
      <c r="AF35" s="442"/>
      <c r="AG35" s="442"/>
      <c r="AH35" s="442"/>
      <c r="AI35" s="442"/>
      <c r="AJ35" s="442"/>
      <c r="AK35" s="442"/>
      <c r="AL35" s="442"/>
      <c r="AM35" s="442"/>
      <c r="AN35" s="442"/>
      <c r="AO35" s="442"/>
      <c r="AP35" s="442"/>
      <c r="AQ35" s="442"/>
      <c r="AR35" s="442"/>
      <c r="AS35" s="442"/>
      <c r="AT35" s="442"/>
      <c r="AU35" s="442"/>
      <c r="AV35" s="442"/>
      <c r="AW35" s="442"/>
      <c r="AX35" s="442"/>
      <c r="AY35" s="442"/>
      <c r="AZ35" s="442"/>
    </row>
    <row r="36" spans="2:52" ht="9.9499999999999993" hidden="1" customHeight="1" outlineLevel="1">
      <c r="B36" s="435"/>
      <c r="C36" s="437"/>
      <c r="D36" s="437"/>
      <c r="E36" s="437"/>
      <c r="F36" s="437"/>
      <c r="G36" s="436"/>
      <c r="H36" s="436"/>
      <c r="I36" s="436"/>
      <c r="J36" s="436"/>
      <c r="K36" s="436"/>
      <c r="L36" s="438"/>
      <c r="M36" s="438"/>
      <c r="N36" s="438"/>
      <c r="O36" s="438"/>
      <c r="P36" s="438"/>
      <c r="Q36" s="438"/>
      <c r="R36" s="438"/>
      <c r="S36" s="438"/>
      <c r="T36" s="439"/>
      <c r="U36" s="439"/>
      <c r="V36" s="439"/>
      <c r="W36" s="431"/>
      <c r="X36" s="442"/>
      <c r="Y36" s="442"/>
      <c r="Z36" s="442"/>
      <c r="AA36" s="442"/>
      <c r="AB36" s="442"/>
      <c r="AC36" s="442"/>
      <c r="AD36" s="442"/>
      <c r="AE36" s="442"/>
      <c r="AF36" s="442"/>
      <c r="AG36" s="442"/>
      <c r="AH36" s="442"/>
      <c r="AI36" s="442"/>
      <c r="AJ36" s="442"/>
      <c r="AK36" s="442"/>
      <c r="AL36" s="442"/>
      <c r="AM36" s="442"/>
      <c r="AN36" s="442"/>
      <c r="AO36" s="442"/>
      <c r="AP36" s="442"/>
      <c r="AQ36" s="442"/>
      <c r="AR36" s="442"/>
      <c r="AS36" s="442"/>
      <c r="AT36" s="442"/>
      <c r="AU36" s="442"/>
      <c r="AV36" s="442"/>
      <c r="AW36" s="442"/>
      <c r="AX36" s="442"/>
      <c r="AY36" s="442"/>
      <c r="AZ36" s="442"/>
    </row>
    <row r="37" spans="2:52" ht="20.100000000000001" customHeight="1" collapsed="1">
      <c r="B37" s="714">
        <f>B25+1</f>
        <v>3</v>
      </c>
      <c r="C37" s="1013"/>
      <c r="D37" s="1014"/>
      <c r="E37" s="1014"/>
      <c r="F37" s="1015"/>
      <c r="G37" s="1016"/>
      <c r="H37" s="1017"/>
      <c r="I37" s="1017"/>
      <c r="J37" s="1017"/>
      <c r="K37" s="1018"/>
      <c r="L37" s="701">
        <f t="shared" ref="L37:R37" si="8">SUM(L38:L47)</f>
        <v>0</v>
      </c>
      <c r="M37" s="702">
        <f t="shared" si="8"/>
        <v>0</v>
      </c>
      <c r="N37" s="703">
        <f t="shared" si="8"/>
        <v>0</v>
      </c>
      <c r="O37" s="703">
        <f t="shared" si="8"/>
        <v>0</v>
      </c>
      <c r="P37" s="702">
        <f t="shared" si="8"/>
        <v>0</v>
      </c>
      <c r="Q37" s="704">
        <f t="shared" si="8"/>
        <v>0</v>
      </c>
      <c r="R37" s="701">
        <f t="shared" si="8"/>
        <v>0</v>
      </c>
      <c r="S37" s="705">
        <v>1</v>
      </c>
      <c r="T37" s="706">
        <f>(S38*T38)+(S39*T39)+(S40*T40)+(S41*T41)+(S42*T42)+(S43*T43)+(S44*T44)+(S45*T45)+(S46*T46)+(S47*T47)</f>
        <v>0</v>
      </c>
      <c r="U37" s="665">
        <f t="shared" ref="U37:U47" si="9">S37*T37*(1+MGKZ)*(1+Gewinn)*(1+Sicherheit)</f>
        <v>0</v>
      </c>
      <c r="V37" s="643">
        <f t="shared" ref="V37:V47" si="10">R37*Fertigung</f>
        <v>0</v>
      </c>
      <c r="W37" s="50">
        <f t="shared" ref="W37:W47" si="11">L37*$E$6+M37*$M$6+N37*$M$7+O37*$M$8+P37*$E$7+Q37*$M$9+U37+V37</f>
        <v>0</v>
      </c>
      <c r="X37" s="442"/>
      <c r="Y37" s="442"/>
      <c r="Z37" s="442"/>
      <c r="AA37" s="442"/>
      <c r="AB37" s="442"/>
      <c r="AC37" s="442"/>
      <c r="AD37" s="442"/>
      <c r="AE37" s="442"/>
      <c r="AF37" s="442"/>
      <c r="AG37" s="442"/>
      <c r="AH37" s="442"/>
      <c r="AI37" s="442"/>
      <c r="AJ37" s="442"/>
      <c r="AK37" s="442"/>
      <c r="AL37" s="442"/>
      <c r="AM37" s="442"/>
      <c r="AN37" s="442"/>
      <c r="AO37" s="442"/>
      <c r="AP37" s="442"/>
      <c r="AQ37" s="442"/>
      <c r="AR37" s="442"/>
      <c r="AS37" s="442"/>
      <c r="AT37" s="442"/>
      <c r="AU37" s="442"/>
      <c r="AV37" s="442"/>
      <c r="AW37" s="442"/>
      <c r="AX37" s="442"/>
      <c r="AY37" s="442"/>
      <c r="AZ37" s="442"/>
    </row>
    <row r="38" spans="2:52" ht="20.100000000000001" hidden="1" customHeight="1" outlineLevel="1">
      <c r="B38" s="433"/>
      <c r="C38" s="1002"/>
      <c r="D38" s="1003"/>
      <c r="E38" s="1003"/>
      <c r="F38" s="1004"/>
      <c r="G38" s="1005"/>
      <c r="H38" s="1006"/>
      <c r="I38" s="1006"/>
      <c r="J38" s="1006"/>
      <c r="K38" s="1007"/>
      <c r="L38" s="715"/>
      <c r="M38" s="715"/>
      <c r="N38" s="715"/>
      <c r="O38" s="715"/>
      <c r="P38" s="715"/>
      <c r="Q38" s="715"/>
      <c r="R38" s="715"/>
      <c r="S38" s="716"/>
      <c r="T38" s="717"/>
      <c r="U38" s="720">
        <f t="shared" si="9"/>
        <v>0</v>
      </c>
      <c r="V38" s="721">
        <f t="shared" si="10"/>
        <v>0</v>
      </c>
      <c r="W38" s="722">
        <f t="shared" si="11"/>
        <v>0</v>
      </c>
      <c r="X38" s="442"/>
      <c r="Y38" s="442"/>
      <c r="Z38" s="442"/>
      <c r="AA38" s="442"/>
      <c r="AB38" s="442"/>
      <c r="AC38" s="442"/>
      <c r="AD38" s="442"/>
      <c r="AE38" s="442"/>
      <c r="AF38" s="442"/>
      <c r="AG38" s="442"/>
      <c r="AH38" s="442"/>
      <c r="AI38" s="442"/>
      <c r="AJ38" s="442"/>
      <c r="AK38" s="442"/>
      <c r="AL38" s="442"/>
      <c r="AM38" s="442"/>
      <c r="AN38" s="442"/>
      <c r="AO38" s="442"/>
      <c r="AP38" s="442"/>
      <c r="AQ38" s="442"/>
      <c r="AR38" s="442"/>
      <c r="AS38" s="442"/>
      <c r="AT38" s="442"/>
      <c r="AU38" s="442"/>
      <c r="AV38" s="442"/>
      <c r="AW38" s="442"/>
      <c r="AX38" s="442"/>
      <c r="AY38" s="442"/>
      <c r="AZ38" s="442"/>
    </row>
    <row r="39" spans="2:52" ht="20.100000000000001" hidden="1" customHeight="1" outlineLevel="1">
      <c r="B39" s="434"/>
      <c r="C39" s="1002"/>
      <c r="D39" s="1003"/>
      <c r="E39" s="1003"/>
      <c r="F39" s="1004"/>
      <c r="G39" s="1005"/>
      <c r="H39" s="1006"/>
      <c r="I39" s="1006"/>
      <c r="J39" s="1006"/>
      <c r="K39" s="1007"/>
      <c r="L39" s="715"/>
      <c r="M39" s="715"/>
      <c r="N39" s="715"/>
      <c r="O39" s="715"/>
      <c r="P39" s="715"/>
      <c r="Q39" s="715"/>
      <c r="R39" s="715"/>
      <c r="S39" s="716"/>
      <c r="T39" s="717"/>
      <c r="U39" s="720">
        <f t="shared" si="9"/>
        <v>0</v>
      </c>
      <c r="V39" s="721">
        <f t="shared" si="10"/>
        <v>0</v>
      </c>
      <c r="W39" s="722">
        <f t="shared" si="11"/>
        <v>0</v>
      </c>
      <c r="X39" s="442"/>
      <c r="Y39" s="442"/>
      <c r="Z39" s="442"/>
      <c r="AA39" s="442"/>
      <c r="AB39" s="442"/>
      <c r="AC39" s="442"/>
      <c r="AD39" s="442"/>
      <c r="AE39" s="442"/>
      <c r="AF39" s="442"/>
      <c r="AG39" s="442"/>
      <c r="AH39" s="442"/>
      <c r="AI39" s="442"/>
      <c r="AJ39" s="442"/>
      <c r="AK39" s="442"/>
      <c r="AL39" s="442"/>
      <c r="AM39" s="442"/>
      <c r="AN39" s="442"/>
      <c r="AO39" s="442"/>
      <c r="AP39" s="442"/>
      <c r="AQ39" s="442"/>
      <c r="AR39" s="442"/>
      <c r="AS39" s="442"/>
      <c r="AT39" s="442"/>
      <c r="AU39" s="442"/>
      <c r="AV39" s="442"/>
      <c r="AW39" s="442"/>
      <c r="AX39" s="442"/>
      <c r="AY39" s="442"/>
      <c r="AZ39" s="442"/>
    </row>
    <row r="40" spans="2:52" ht="20.100000000000001" hidden="1" customHeight="1" outlineLevel="1">
      <c r="B40" s="434"/>
      <c r="C40" s="1002"/>
      <c r="D40" s="1003"/>
      <c r="E40" s="1003"/>
      <c r="F40" s="1004"/>
      <c r="G40" s="1005"/>
      <c r="H40" s="1006"/>
      <c r="I40" s="1006"/>
      <c r="J40" s="1006"/>
      <c r="K40" s="1007"/>
      <c r="L40" s="715"/>
      <c r="M40" s="715"/>
      <c r="N40" s="715"/>
      <c r="O40" s="715"/>
      <c r="P40" s="715"/>
      <c r="Q40" s="715"/>
      <c r="R40" s="715"/>
      <c r="S40" s="716"/>
      <c r="T40" s="717"/>
      <c r="U40" s="720">
        <f t="shared" si="9"/>
        <v>0</v>
      </c>
      <c r="V40" s="721">
        <f t="shared" si="10"/>
        <v>0</v>
      </c>
      <c r="W40" s="722">
        <f t="shared" si="11"/>
        <v>0</v>
      </c>
      <c r="X40" s="442"/>
      <c r="Y40" s="442"/>
      <c r="Z40" s="442"/>
      <c r="AA40" s="442"/>
      <c r="AB40" s="442"/>
      <c r="AC40" s="442"/>
      <c r="AD40" s="442"/>
      <c r="AE40" s="442"/>
      <c r="AF40" s="442"/>
      <c r="AG40" s="442"/>
      <c r="AH40" s="442"/>
      <c r="AI40" s="442"/>
      <c r="AJ40" s="442"/>
      <c r="AK40" s="442"/>
      <c r="AL40" s="442"/>
      <c r="AM40" s="442"/>
      <c r="AN40" s="442"/>
      <c r="AO40" s="442"/>
      <c r="AP40" s="442"/>
      <c r="AQ40" s="442"/>
      <c r="AR40" s="442"/>
      <c r="AS40" s="442"/>
      <c r="AT40" s="442"/>
      <c r="AU40" s="442"/>
      <c r="AV40" s="442"/>
      <c r="AW40" s="442"/>
      <c r="AX40" s="442"/>
      <c r="AY40" s="442"/>
      <c r="AZ40" s="442"/>
    </row>
    <row r="41" spans="2:52" ht="20.100000000000001" hidden="1" customHeight="1" outlineLevel="1">
      <c r="B41" s="434"/>
      <c r="C41" s="1002"/>
      <c r="D41" s="1003"/>
      <c r="E41" s="1003"/>
      <c r="F41" s="1004"/>
      <c r="G41" s="1005"/>
      <c r="H41" s="1006"/>
      <c r="I41" s="1006"/>
      <c r="J41" s="1006"/>
      <c r="K41" s="1007"/>
      <c r="L41" s="715"/>
      <c r="M41" s="715"/>
      <c r="N41" s="715"/>
      <c r="O41" s="715"/>
      <c r="P41" s="715"/>
      <c r="Q41" s="715"/>
      <c r="R41" s="715"/>
      <c r="S41" s="716"/>
      <c r="T41" s="717"/>
      <c r="U41" s="720">
        <f t="shared" si="9"/>
        <v>0</v>
      </c>
      <c r="V41" s="721">
        <f t="shared" si="10"/>
        <v>0</v>
      </c>
      <c r="W41" s="722">
        <f t="shared" si="11"/>
        <v>0</v>
      </c>
      <c r="X41" s="442"/>
      <c r="Y41" s="442"/>
      <c r="Z41" s="442"/>
      <c r="AA41" s="442"/>
      <c r="AB41" s="442"/>
      <c r="AC41" s="442"/>
      <c r="AD41" s="442"/>
      <c r="AE41" s="442"/>
      <c r="AF41" s="442"/>
      <c r="AG41" s="442"/>
      <c r="AH41" s="442"/>
      <c r="AI41" s="442"/>
      <c r="AJ41" s="442"/>
      <c r="AK41" s="442"/>
      <c r="AL41" s="442"/>
      <c r="AM41" s="442"/>
      <c r="AN41" s="442"/>
      <c r="AO41" s="442"/>
      <c r="AP41" s="442"/>
      <c r="AQ41" s="442"/>
      <c r="AR41" s="442"/>
      <c r="AS41" s="442"/>
      <c r="AT41" s="442"/>
      <c r="AU41" s="442"/>
      <c r="AV41" s="442"/>
      <c r="AW41" s="442"/>
      <c r="AX41" s="442"/>
      <c r="AY41" s="442"/>
      <c r="AZ41" s="442"/>
    </row>
    <row r="42" spans="2:52" ht="20.100000000000001" hidden="1" customHeight="1" outlineLevel="1">
      <c r="B42" s="434"/>
      <c r="C42" s="1002"/>
      <c r="D42" s="1003"/>
      <c r="E42" s="1003"/>
      <c r="F42" s="1004"/>
      <c r="G42" s="1005"/>
      <c r="H42" s="1006"/>
      <c r="I42" s="1006"/>
      <c r="J42" s="1006"/>
      <c r="K42" s="1007"/>
      <c r="L42" s="715"/>
      <c r="M42" s="715"/>
      <c r="N42" s="715"/>
      <c r="O42" s="715"/>
      <c r="P42" s="715"/>
      <c r="Q42" s="715"/>
      <c r="R42" s="715"/>
      <c r="S42" s="716"/>
      <c r="T42" s="717"/>
      <c r="U42" s="720">
        <f t="shared" si="9"/>
        <v>0</v>
      </c>
      <c r="V42" s="721">
        <f t="shared" si="10"/>
        <v>0</v>
      </c>
      <c r="W42" s="722">
        <f t="shared" si="11"/>
        <v>0</v>
      </c>
      <c r="X42" s="442"/>
      <c r="Y42" s="442"/>
      <c r="Z42" s="442"/>
      <c r="AA42" s="442"/>
      <c r="AB42" s="442"/>
      <c r="AC42" s="442"/>
      <c r="AD42" s="442"/>
      <c r="AE42" s="442"/>
      <c r="AF42" s="442"/>
      <c r="AG42" s="442"/>
      <c r="AH42" s="442"/>
      <c r="AI42" s="442"/>
      <c r="AJ42" s="442"/>
      <c r="AK42" s="442"/>
      <c r="AL42" s="442"/>
      <c r="AM42" s="442"/>
      <c r="AN42" s="442"/>
      <c r="AO42" s="442"/>
      <c r="AP42" s="442"/>
      <c r="AQ42" s="442"/>
      <c r="AR42" s="442"/>
      <c r="AS42" s="442"/>
      <c r="AT42" s="442"/>
      <c r="AU42" s="442"/>
      <c r="AV42" s="442"/>
      <c r="AW42" s="442"/>
      <c r="AX42" s="442"/>
      <c r="AY42" s="442"/>
      <c r="AZ42" s="442"/>
    </row>
    <row r="43" spans="2:52" ht="20.100000000000001" hidden="1" customHeight="1" outlineLevel="1">
      <c r="B43" s="434"/>
      <c r="C43" s="1002"/>
      <c r="D43" s="1003"/>
      <c r="E43" s="1003"/>
      <c r="F43" s="1004"/>
      <c r="G43" s="1005"/>
      <c r="H43" s="1006"/>
      <c r="I43" s="1006"/>
      <c r="J43" s="1006"/>
      <c r="K43" s="1007"/>
      <c r="L43" s="715"/>
      <c r="M43" s="715"/>
      <c r="N43" s="715"/>
      <c r="O43" s="715"/>
      <c r="P43" s="715"/>
      <c r="Q43" s="715"/>
      <c r="R43" s="715"/>
      <c r="S43" s="716"/>
      <c r="T43" s="717"/>
      <c r="U43" s="720">
        <f t="shared" si="9"/>
        <v>0</v>
      </c>
      <c r="V43" s="721">
        <f t="shared" si="10"/>
        <v>0</v>
      </c>
      <c r="W43" s="722">
        <f t="shared" si="11"/>
        <v>0</v>
      </c>
      <c r="X43" s="442"/>
      <c r="Y43" s="442"/>
      <c r="Z43" s="442"/>
      <c r="AA43" s="442"/>
      <c r="AB43" s="442"/>
      <c r="AC43" s="442"/>
      <c r="AD43" s="442"/>
      <c r="AE43" s="442"/>
      <c r="AF43" s="442"/>
      <c r="AG43" s="442"/>
      <c r="AH43" s="442"/>
      <c r="AI43" s="442"/>
      <c r="AJ43" s="442"/>
      <c r="AK43" s="442"/>
      <c r="AL43" s="442"/>
      <c r="AM43" s="442"/>
      <c r="AN43" s="442"/>
      <c r="AO43" s="442"/>
      <c r="AP43" s="442"/>
      <c r="AQ43" s="442"/>
      <c r="AR43" s="442"/>
      <c r="AS43" s="442"/>
      <c r="AT43" s="442"/>
      <c r="AU43" s="442"/>
      <c r="AV43" s="442"/>
      <c r="AW43" s="442"/>
      <c r="AX43" s="442"/>
      <c r="AY43" s="442"/>
      <c r="AZ43" s="442"/>
    </row>
    <row r="44" spans="2:52" ht="20.100000000000001" hidden="1" customHeight="1" outlineLevel="1">
      <c r="B44" s="434"/>
      <c r="C44" s="1002"/>
      <c r="D44" s="1003"/>
      <c r="E44" s="1003"/>
      <c r="F44" s="1004"/>
      <c r="G44" s="1005"/>
      <c r="H44" s="1006"/>
      <c r="I44" s="1006"/>
      <c r="J44" s="1006"/>
      <c r="K44" s="1007"/>
      <c r="L44" s="715"/>
      <c r="M44" s="715"/>
      <c r="N44" s="715"/>
      <c r="O44" s="715"/>
      <c r="P44" s="715"/>
      <c r="Q44" s="715"/>
      <c r="R44" s="715"/>
      <c r="S44" s="716"/>
      <c r="T44" s="717"/>
      <c r="U44" s="720">
        <f t="shared" si="9"/>
        <v>0</v>
      </c>
      <c r="V44" s="721">
        <f t="shared" si="10"/>
        <v>0</v>
      </c>
      <c r="W44" s="722">
        <f t="shared" si="11"/>
        <v>0</v>
      </c>
      <c r="X44" s="442"/>
      <c r="Y44" s="442"/>
      <c r="Z44" s="442"/>
      <c r="AA44" s="442"/>
      <c r="AB44" s="442"/>
      <c r="AC44" s="442"/>
      <c r="AD44" s="442"/>
      <c r="AE44" s="442"/>
      <c r="AF44" s="442"/>
      <c r="AG44" s="442"/>
      <c r="AH44" s="442"/>
      <c r="AI44" s="442"/>
      <c r="AJ44" s="442"/>
      <c r="AK44" s="442"/>
      <c r="AL44" s="442"/>
      <c r="AM44" s="442"/>
      <c r="AN44" s="442"/>
      <c r="AO44" s="442"/>
      <c r="AP44" s="442"/>
      <c r="AQ44" s="442"/>
      <c r="AR44" s="442"/>
      <c r="AS44" s="442"/>
      <c r="AT44" s="442"/>
      <c r="AU44" s="442"/>
      <c r="AV44" s="442"/>
      <c r="AW44" s="442"/>
      <c r="AX44" s="442"/>
      <c r="AY44" s="442"/>
      <c r="AZ44" s="442"/>
    </row>
    <row r="45" spans="2:52" ht="20.100000000000001" hidden="1" customHeight="1" outlineLevel="1">
      <c r="B45" s="434"/>
      <c r="C45" s="1002"/>
      <c r="D45" s="1003"/>
      <c r="E45" s="1003"/>
      <c r="F45" s="1004"/>
      <c r="G45" s="1005"/>
      <c r="H45" s="1006"/>
      <c r="I45" s="1006"/>
      <c r="J45" s="1006"/>
      <c r="K45" s="1007"/>
      <c r="L45" s="715"/>
      <c r="M45" s="715"/>
      <c r="N45" s="715"/>
      <c r="O45" s="715"/>
      <c r="P45" s="715"/>
      <c r="Q45" s="715"/>
      <c r="R45" s="715"/>
      <c r="S45" s="716"/>
      <c r="T45" s="717"/>
      <c r="U45" s="720">
        <f t="shared" si="9"/>
        <v>0</v>
      </c>
      <c r="V45" s="721">
        <f t="shared" si="10"/>
        <v>0</v>
      </c>
      <c r="W45" s="722">
        <f t="shared" si="11"/>
        <v>0</v>
      </c>
      <c r="X45" s="442"/>
      <c r="Y45" s="442"/>
      <c r="Z45" s="442"/>
      <c r="AA45" s="442"/>
      <c r="AB45" s="442"/>
      <c r="AC45" s="442"/>
      <c r="AD45" s="442"/>
      <c r="AE45" s="442"/>
      <c r="AF45" s="442"/>
      <c r="AG45" s="442"/>
      <c r="AH45" s="442"/>
      <c r="AI45" s="442"/>
      <c r="AJ45" s="442"/>
      <c r="AK45" s="442"/>
      <c r="AL45" s="442"/>
      <c r="AM45" s="442"/>
      <c r="AN45" s="442"/>
      <c r="AO45" s="442"/>
      <c r="AP45" s="442"/>
      <c r="AQ45" s="442"/>
      <c r="AR45" s="442"/>
      <c r="AS45" s="442"/>
      <c r="AT45" s="442"/>
      <c r="AU45" s="442"/>
      <c r="AV45" s="442"/>
      <c r="AW45" s="442"/>
      <c r="AX45" s="442"/>
      <c r="AY45" s="442"/>
      <c r="AZ45" s="442"/>
    </row>
    <row r="46" spans="2:52" ht="20.100000000000001" hidden="1" customHeight="1" outlineLevel="1">
      <c r="B46" s="434"/>
      <c r="C46" s="1002"/>
      <c r="D46" s="1003"/>
      <c r="E46" s="1003"/>
      <c r="F46" s="1004"/>
      <c r="G46" s="1005"/>
      <c r="H46" s="1006"/>
      <c r="I46" s="1006"/>
      <c r="J46" s="1006"/>
      <c r="K46" s="1007"/>
      <c r="L46" s="715"/>
      <c r="M46" s="715"/>
      <c r="N46" s="715"/>
      <c r="O46" s="715"/>
      <c r="P46" s="715"/>
      <c r="Q46" s="715"/>
      <c r="R46" s="715"/>
      <c r="S46" s="716"/>
      <c r="T46" s="717"/>
      <c r="U46" s="720">
        <f t="shared" si="9"/>
        <v>0</v>
      </c>
      <c r="V46" s="721">
        <f t="shared" si="10"/>
        <v>0</v>
      </c>
      <c r="W46" s="722">
        <f t="shared" si="11"/>
        <v>0</v>
      </c>
      <c r="X46" s="442"/>
      <c r="Y46" s="442"/>
      <c r="Z46" s="442"/>
      <c r="AA46" s="442"/>
      <c r="AB46" s="442"/>
      <c r="AC46" s="442"/>
      <c r="AD46" s="442"/>
      <c r="AE46" s="442"/>
      <c r="AF46" s="442"/>
      <c r="AG46" s="442"/>
      <c r="AH46" s="442"/>
      <c r="AI46" s="442"/>
      <c r="AJ46" s="442"/>
      <c r="AK46" s="442"/>
      <c r="AL46" s="442"/>
      <c r="AM46" s="442"/>
      <c r="AN46" s="442"/>
      <c r="AO46" s="442"/>
      <c r="AP46" s="442"/>
      <c r="AQ46" s="442"/>
      <c r="AR46" s="442"/>
      <c r="AS46" s="442"/>
      <c r="AT46" s="442"/>
      <c r="AU46" s="442"/>
      <c r="AV46" s="442"/>
      <c r="AW46" s="442"/>
      <c r="AX46" s="442"/>
      <c r="AY46" s="442"/>
      <c r="AZ46" s="442"/>
    </row>
    <row r="47" spans="2:52" ht="20.100000000000001" hidden="1" customHeight="1" outlineLevel="1">
      <c r="B47" s="434"/>
      <c r="C47" s="1002"/>
      <c r="D47" s="1003"/>
      <c r="E47" s="1003"/>
      <c r="F47" s="1004"/>
      <c r="G47" s="1005"/>
      <c r="H47" s="1006"/>
      <c r="I47" s="1006"/>
      <c r="J47" s="1006"/>
      <c r="K47" s="1007"/>
      <c r="L47" s="715"/>
      <c r="M47" s="715"/>
      <c r="N47" s="715"/>
      <c r="O47" s="715"/>
      <c r="P47" s="715"/>
      <c r="Q47" s="715"/>
      <c r="R47" s="715"/>
      <c r="S47" s="716"/>
      <c r="T47" s="717"/>
      <c r="U47" s="720">
        <f t="shared" si="9"/>
        <v>0</v>
      </c>
      <c r="V47" s="721">
        <f t="shared" si="10"/>
        <v>0</v>
      </c>
      <c r="W47" s="722">
        <f t="shared" si="11"/>
        <v>0</v>
      </c>
      <c r="X47" s="442"/>
      <c r="Y47" s="442"/>
      <c r="Z47" s="442"/>
      <c r="AA47" s="442"/>
      <c r="AB47" s="442"/>
      <c r="AC47" s="442"/>
      <c r="AD47" s="442"/>
      <c r="AE47" s="442"/>
      <c r="AF47" s="442"/>
      <c r="AG47" s="442"/>
      <c r="AH47" s="442"/>
      <c r="AI47" s="442"/>
      <c r="AJ47" s="442"/>
      <c r="AK47" s="442"/>
      <c r="AL47" s="442"/>
      <c r="AM47" s="442"/>
      <c r="AN47" s="442"/>
      <c r="AO47" s="442"/>
      <c r="AP47" s="442"/>
      <c r="AQ47" s="442"/>
      <c r="AR47" s="442"/>
      <c r="AS47" s="442"/>
      <c r="AT47" s="442"/>
      <c r="AU47" s="442"/>
      <c r="AV47" s="442"/>
      <c r="AW47" s="442"/>
      <c r="AX47" s="442"/>
      <c r="AY47" s="442"/>
      <c r="AZ47" s="442"/>
    </row>
    <row r="48" spans="2:52" s="19" customFormat="1" ht="9.9499999999999993" hidden="1" customHeight="1" outlineLevel="1">
      <c r="B48" s="435"/>
      <c r="C48" s="437"/>
      <c r="D48" s="437"/>
      <c r="E48" s="437"/>
      <c r="F48" s="437"/>
      <c r="G48" s="666"/>
      <c r="H48" s="666"/>
      <c r="I48" s="666"/>
      <c r="J48" s="666"/>
      <c r="K48" s="666"/>
      <c r="L48" s="438"/>
      <c r="M48" s="438"/>
      <c r="N48" s="438"/>
      <c r="O48" s="438"/>
      <c r="P48" s="438"/>
      <c r="Q48" s="438"/>
      <c r="R48" s="438"/>
      <c r="S48" s="438"/>
      <c r="T48" s="439"/>
      <c r="U48" s="439"/>
      <c r="V48" s="439"/>
      <c r="W48" s="667"/>
      <c r="X48" s="668"/>
      <c r="Y48" s="668"/>
      <c r="Z48" s="668"/>
      <c r="AA48" s="668"/>
      <c r="AB48" s="668"/>
      <c r="AC48" s="668"/>
      <c r="AD48" s="668"/>
      <c r="AE48" s="668"/>
      <c r="AF48" s="668"/>
      <c r="AG48" s="668"/>
      <c r="AH48" s="668"/>
      <c r="AI48" s="668"/>
      <c r="AJ48" s="668"/>
      <c r="AK48" s="668"/>
      <c r="AL48" s="668"/>
      <c r="AM48" s="668"/>
      <c r="AN48" s="668"/>
      <c r="AO48" s="668"/>
      <c r="AP48" s="668"/>
      <c r="AQ48" s="668"/>
      <c r="AR48" s="668"/>
      <c r="AS48" s="668"/>
      <c r="AT48" s="668"/>
      <c r="AU48" s="668"/>
      <c r="AV48" s="668"/>
      <c r="AW48" s="668"/>
      <c r="AX48" s="668"/>
      <c r="AY48" s="668"/>
      <c r="AZ48" s="668"/>
    </row>
    <row r="49" spans="2:52" ht="20.100000000000001" customHeight="1" collapsed="1">
      <c r="B49" s="714">
        <f>B37+1</f>
        <v>4</v>
      </c>
      <c r="C49" s="1013"/>
      <c r="D49" s="1014"/>
      <c r="E49" s="1014"/>
      <c r="F49" s="1015"/>
      <c r="G49" s="1016"/>
      <c r="H49" s="1017"/>
      <c r="I49" s="1017"/>
      <c r="J49" s="1017"/>
      <c r="K49" s="1018"/>
      <c r="L49" s="701">
        <f t="shared" ref="L49:R49" si="12">SUM(L50:L59)</f>
        <v>0</v>
      </c>
      <c r="M49" s="702">
        <f t="shared" si="12"/>
        <v>0</v>
      </c>
      <c r="N49" s="703">
        <f t="shared" si="12"/>
        <v>0</v>
      </c>
      <c r="O49" s="703">
        <f t="shared" si="12"/>
        <v>0</v>
      </c>
      <c r="P49" s="702">
        <f t="shared" si="12"/>
        <v>0</v>
      </c>
      <c r="Q49" s="704">
        <f t="shared" si="12"/>
        <v>0</v>
      </c>
      <c r="R49" s="701">
        <f t="shared" si="12"/>
        <v>0</v>
      </c>
      <c r="S49" s="705">
        <v>1</v>
      </c>
      <c r="T49" s="706">
        <f>(S50*T50)+(S51*T51)+(S52*T52)+(S53*T53)+(S54*T54)+(S55*T55)+(S56*T56)+(S57*T57)+(S58*T58)+(S59*T59)</f>
        <v>0</v>
      </c>
      <c r="U49" s="665">
        <f t="shared" ref="U49:U59" si="13">S49*T49*(1+MGKZ)*(1+Gewinn)*(1+Sicherheit)</f>
        <v>0</v>
      </c>
      <c r="V49" s="643">
        <f t="shared" ref="V49:V59" si="14">R49*Fertigung</f>
        <v>0</v>
      </c>
      <c r="W49" s="50">
        <f t="shared" ref="W49:W59" si="15">L49*$E$6+M49*$M$6+N49*$M$7+O49*$M$8+P49*$E$7+Q49*$M$9+U49+V49</f>
        <v>0</v>
      </c>
      <c r="X49" s="442"/>
      <c r="Y49" s="442"/>
      <c r="Z49" s="442"/>
      <c r="AA49" s="442"/>
      <c r="AB49" s="442"/>
      <c r="AC49" s="442"/>
      <c r="AD49" s="442"/>
      <c r="AE49" s="442"/>
      <c r="AF49" s="442"/>
      <c r="AG49" s="442"/>
      <c r="AH49" s="442"/>
      <c r="AI49" s="442"/>
      <c r="AJ49" s="442"/>
      <c r="AK49" s="442"/>
      <c r="AL49" s="442"/>
      <c r="AM49" s="442"/>
      <c r="AN49" s="442"/>
      <c r="AO49" s="442"/>
      <c r="AP49" s="442"/>
      <c r="AQ49" s="442"/>
      <c r="AR49" s="442"/>
      <c r="AS49" s="442"/>
      <c r="AT49" s="442"/>
      <c r="AU49" s="442"/>
      <c r="AV49" s="442"/>
      <c r="AW49" s="442"/>
      <c r="AX49" s="442"/>
      <c r="AY49" s="442"/>
      <c r="AZ49" s="442"/>
    </row>
    <row r="50" spans="2:52" ht="20.100000000000001" hidden="1" customHeight="1" outlineLevel="1">
      <c r="B50" s="433"/>
      <c r="C50" s="1002"/>
      <c r="D50" s="1003"/>
      <c r="E50" s="1003"/>
      <c r="F50" s="1004"/>
      <c r="G50" s="1005"/>
      <c r="H50" s="1006"/>
      <c r="I50" s="1006"/>
      <c r="J50" s="1006"/>
      <c r="K50" s="1007"/>
      <c r="L50" s="715"/>
      <c r="M50" s="715"/>
      <c r="N50" s="715"/>
      <c r="O50" s="715"/>
      <c r="P50" s="715"/>
      <c r="Q50" s="715"/>
      <c r="R50" s="715"/>
      <c r="S50" s="716"/>
      <c r="T50" s="717"/>
      <c r="U50" s="720">
        <f t="shared" si="13"/>
        <v>0</v>
      </c>
      <c r="V50" s="721">
        <f t="shared" si="14"/>
        <v>0</v>
      </c>
      <c r="W50" s="722">
        <f t="shared" si="15"/>
        <v>0</v>
      </c>
      <c r="X50" s="442"/>
      <c r="Y50" s="442"/>
      <c r="Z50" s="442"/>
      <c r="AA50" s="442"/>
      <c r="AB50" s="442"/>
      <c r="AC50" s="442"/>
      <c r="AD50" s="442"/>
      <c r="AE50" s="442"/>
      <c r="AF50" s="442"/>
      <c r="AG50" s="442"/>
      <c r="AH50" s="442"/>
      <c r="AI50" s="442"/>
      <c r="AJ50" s="442"/>
      <c r="AK50" s="442"/>
      <c r="AL50" s="442"/>
      <c r="AM50" s="442"/>
      <c r="AN50" s="442"/>
      <c r="AO50" s="442"/>
      <c r="AP50" s="442"/>
      <c r="AQ50" s="442"/>
      <c r="AR50" s="442"/>
      <c r="AS50" s="442"/>
      <c r="AT50" s="442"/>
      <c r="AU50" s="442"/>
      <c r="AV50" s="442"/>
      <c r="AW50" s="442"/>
      <c r="AX50" s="442"/>
      <c r="AY50" s="442"/>
      <c r="AZ50" s="442"/>
    </row>
    <row r="51" spans="2:52" ht="20.100000000000001" hidden="1" customHeight="1" outlineLevel="1">
      <c r="B51" s="434"/>
      <c r="C51" s="1002"/>
      <c r="D51" s="1003"/>
      <c r="E51" s="1003"/>
      <c r="F51" s="1004"/>
      <c r="G51" s="1005"/>
      <c r="H51" s="1006"/>
      <c r="I51" s="1006"/>
      <c r="J51" s="1006"/>
      <c r="K51" s="1007"/>
      <c r="L51" s="715"/>
      <c r="M51" s="715"/>
      <c r="N51" s="715"/>
      <c r="O51" s="715"/>
      <c r="P51" s="715"/>
      <c r="Q51" s="715"/>
      <c r="R51" s="715"/>
      <c r="S51" s="716"/>
      <c r="T51" s="717"/>
      <c r="U51" s="720">
        <f t="shared" si="13"/>
        <v>0</v>
      </c>
      <c r="V51" s="721">
        <f t="shared" si="14"/>
        <v>0</v>
      </c>
      <c r="W51" s="722">
        <f t="shared" si="15"/>
        <v>0</v>
      </c>
      <c r="X51" s="442"/>
      <c r="Y51" s="442"/>
      <c r="Z51" s="442"/>
      <c r="AA51" s="442"/>
      <c r="AB51" s="442"/>
      <c r="AC51" s="442"/>
      <c r="AD51" s="442"/>
      <c r="AE51" s="442"/>
      <c r="AF51" s="442"/>
      <c r="AG51" s="442"/>
      <c r="AH51" s="442"/>
      <c r="AI51" s="442"/>
      <c r="AJ51" s="442"/>
      <c r="AK51" s="442"/>
      <c r="AL51" s="442"/>
      <c r="AM51" s="442"/>
      <c r="AN51" s="442"/>
      <c r="AO51" s="442"/>
      <c r="AP51" s="442"/>
      <c r="AQ51" s="442"/>
      <c r="AR51" s="442"/>
      <c r="AS51" s="442"/>
      <c r="AT51" s="442"/>
      <c r="AU51" s="442"/>
      <c r="AV51" s="442"/>
      <c r="AW51" s="442"/>
      <c r="AX51" s="442"/>
      <c r="AY51" s="442"/>
      <c r="AZ51" s="442"/>
    </row>
    <row r="52" spans="2:52" ht="20.100000000000001" hidden="1" customHeight="1" outlineLevel="1">
      <c r="B52" s="434"/>
      <c r="C52" s="1002"/>
      <c r="D52" s="1003"/>
      <c r="E52" s="1003"/>
      <c r="F52" s="1004"/>
      <c r="G52" s="1005"/>
      <c r="H52" s="1006"/>
      <c r="I52" s="1006"/>
      <c r="J52" s="1006"/>
      <c r="K52" s="1007"/>
      <c r="L52" s="715"/>
      <c r="M52" s="715"/>
      <c r="N52" s="715"/>
      <c r="O52" s="715"/>
      <c r="P52" s="715"/>
      <c r="Q52" s="715"/>
      <c r="R52" s="715"/>
      <c r="S52" s="716"/>
      <c r="T52" s="717"/>
      <c r="U52" s="720">
        <f t="shared" si="13"/>
        <v>0</v>
      </c>
      <c r="V52" s="721">
        <f t="shared" si="14"/>
        <v>0</v>
      </c>
      <c r="W52" s="722">
        <f t="shared" si="15"/>
        <v>0</v>
      </c>
      <c r="X52" s="442"/>
      <c r="Y52" s="442"/>
      <c r="Z52" s="442"/>
      <c r="AA52" s="442"/>
      <c r="AB52" s="442"/>
      <c r="AC52" s="442"/>
      <c r="AD52" s="442"/>
      <c r="AE52" s="442"/>
      <c r="AF52" s="442"/>
      <c r="AG52" s="442"/>
      <c r="AH52" s="442"/>
      <c r="AI52" s="442"/>
      <c r="AJ52" s="442"/>
      <c r="AK52" s="442"/>
      <c r="AL52" s="442"/>
      <c r="AM52" s="442"/>
      <c r="AN52" s="442"/>
      <c r="AO52" s="442"/>
      <c r="AP52" s="442"/>
      <c r="AQ52" s="442"/>
      <c r="AR52" s="442"/>
      <c r="AS52" s="442"/>
      <c r="AT52" s="442"/>
      <c r="AU52" s="442"/>
      <c r="AV52" s="442"/>
      <c r="AW52" s="442"/>
      <c r="AX52" s="442"/>
      <c r="AY52" s="442"/>
      <c r="AZ52" s="442"/>
    </row>
    <row r="53" spans="2:52" ht="20.100000000000001" hidden="1" customHeight="1" outlineLevel="1">
      <c r="B53" s="434"/>
      <c r="C53" s="1002"/>
      <c r="D53" s="1003"/>
      <c r="E53" s="1003"/>
      <c r="F53" s="1004"/>
      <c r="G53" s="1005"/>
      <c r="H53" s="1006"/>
      <c r="I53" s="1006"/>
      <c r="J53" s="1006"/>
      <c r="K53" s="1007"/>
      <c r="L53" s="715"/>
      <c r="M53" s="715"/>
      <c r="N53" s="715"/>
      <c r="O53" s="715"/>
      <c r="P53" s="715"/>
      <c r="Q53" s="715"/>
      <c r="R53" s="715"/>
      <c r="S53" s="716"/>
      <c r="T53" s="717"/>
      <c r="U53" s="720">
        <f t="shared" si="13"/>
        <v>0</v>
      </c>
      <c r="V53" s="721">
        <f t="shared" si="14"/>
        <v>0</v>
      </c>
      <c r="W53" s="722">
        <f t="shared" si="15"/>
        <v>0</v>
      </c>
      <c r="X53" s="442"/>
      <c r="Y53" s="442"/>
      <c r="Z53" s="442"/>
      <c r="AA53" s="442"/>
      <c r="AB53" s="442"/>
      <c r="AC53" s="442"/>
      <c r="AD53" s="442"/>
      <c r="AE53" s="442"/>
      <c r="AF53" s="442"/>
      <c r="AG53" s="442"/>
      <c r="AH53" s="442"/>
      <c r="AI53" s="442"/>
      <c r="AJ53" s="442"/>
      <c r="AK53" s="442"/>
      <c r="AL53" s="442"/>
      <c r="AM53" s="442"/>
      <c r="AN53" s="442"/>
      <c r="AO53" s="442"/>
      <c r="AP53" s="442"/>
      <c r="AQ53" s="442"/>
      <c r="AR53" s="442"/>
      <c r="AS53" s="442"/>
      <c r="AT53" s="442"/>
      <c r="AU53" s="442"/>
      <c r="AV53" s="442"/>
      <c r="AW53" s="442"/>
      <c r="AX53" s="442"/>
      <c r="AY53" s="442"/>
      <c r="AZ53" s="442"/>
    </row>
    <row r="54" spans="2:52" ht="20.100000000000001" hidden="1" customHeight="1" outlineLevel="1">
      <c r="B54" s="434"/>
      <c r="C54" s="1002"/>
      <c r="D54" s="1003"/>
      <c r="E54" s="1003"/>
      <c r="F54" s="1004"/>
      <c r="G54" s="1005"/>
      <c r="H54" s="1006"/>
      <c r="I54" s="1006"/>
      <c r="J54" s="1006"/>
      <c r="K54" s="1007"/>
      <c r="L54" s="715"/>
      <c r="M54" s="715"/>
      <c r="N54" s="715"/>
      <c r="O54" s="715"/>
      <c r="P54" s="715"/>
      <c r="Q54" s="715"/>
      <c r="R54" s="715"/>
      <c r="S54" s="716"/>
      <c r="T54" s="717"/>
      <c r="U54" s="720">
        <f t="shared" si="13"/>
        <v>0</v>
      </c>
      <c r="V54" s="721">
        <f t="shared" si="14"/>
        <v>0</v>
      </c>
      <c r="W54" s="722">
        <f t="shared" si="15"/>
        <v>0</v>
      </c>
      <c r="X54" s="442"/>
      <c r="Y54" s="442"/>
      <c r="Z54" s="442"/>
      <c r="AA54" s="442"/>
      <c r="AB54" s="442"/>
      <c r="AC54" s="442"/>
      <c r="AD54" s="442"/>
      <c r="AE54" s="442"/>
      <c r="AF54" s="442"/>
      <c r="AG54" s="442"/>
      <c r="AH54" s="442"/>
      <c r="AI54" s="442"/>
      <c r="AJ54" s="442"/>
      <c r="AK54" s="442"/>
      <c r="AL54" s="442"/>
      <c r="AM54" s="442"/>
      <c r="AN54" s="442"/>
      <c r="AO54" s="442"/>
      <c r="AP54" s="442"/>
      <c r="AQ54" s="442"/>
      <c r="AR54" s="442"/>
      <c r="AS54" s="442"/>
      <c r="AT54" s="442"/>
      <c r="AU54" s="442"/>
      <c r="AV54" s="442"/>
      <c r="AW54" s="442"/>
      <c r="AX54" s="442"/>
      <c r="AY54" s="442"/>
      <c r="AZ54" s="442"/>
    </row>
    <row r="55" spans="2:52" ht="20.100000000000001" hidden="1" customHeight="1" outlineLevel="1">
      <c r="B55" s="434"/>
      <c r="C55" s="1002" t="s">
        <v>283</v>
      </c>
      <c r="D55" s="1003"/>
      <c r="E55" s="1003"/>
      <c r="F55" s="1004"/>
      <c r="G55" s="1005"/>
      <c r="H55" s="1006"/>
      <c r="I55" s="1006"/>
      <c r="J55" s="1006"/>
      <c r="K55" s="1007"/>
      <c r="L55" s="715"/>
      <c r="M55" s="715"/>
      <c r="N55" s="715"/>
      <c r="O55" s="715"/>
      <c r="P55" s="715"/>
      <c r="Q55" s="715"/>
      <c r="R55" s="715"/>
      <c r="S55" s="716"/>
      <c r="T55" s="717"/>
      <c r="U55" s="720">
        <f t="shared" si="13"/>
        <v>0</v>
      </c>
      <c r="V55" s="721">
        <f t="shared" si="14"/>
        <v>0</v>
      </c>
      <c r="W55" s="722">
        <f t="shared" si="15"/>
        <v>0</v>
      </c>
      <c r="X55" s="442"/>
      <c r="Y55" s="442"/>
      <c r="Z55" s="442"/>
      <c r="AA55" s="442"/>
      <c r="AB55" s="442"/>
      <c r="AC55" s="442"/>
      <c r="AD55" s="442"/>
      <c r="AE55" s="442"/>
      <c r="AF55" s="442"/>
      <c r="AG55" s="442"/>
      <c r="AH55" s="442"/>
      <c r="AI55" s="442"/>
      <c r="AJ55" s="442"/>
      <c r="AK55" s="442"/>
      <c r="AL55" s="442"/>
      <c r="AM55" s="442"/>
      <c r="AN55" s="442"/>
      <c r="AO55" s="442"/>
      <c r="AP55" s="442"/>
      <c r="AQ55" s="442"/>
      <c r="AR55" s="442"/>
      <c r="AS55" s="442"/>
      <c r="AT55" s="442"/>
      <c r="AU55" s="442"/>
      <c r="AV55" s="442"/>
      <c r="AW55" s="442"/>
      <c r="AX55" s="442"/>
      <c r="AY55" s="442"/>
      <c r="AZ55" s="442"/>
    </row>
    <row r="56" spans="2:52" ht="20.100000000000001" hidden="1" customHeight="1" outlineLevel="1">
      <c r="B56" s="434"/>
      <c r="C56" s="1002"/>
      <c r="D56" s="1003"/>
      <c r="E56" s="1003"/>
      <c r="F56" s="1004"/>
      <c r="G56" s="1005"/>
      <c r="H56" s="1006"/>
      <c r="I56" s="1006"/>
      <c r="J56" s="1006"/>
      <c r="K56" s="1007"/>
      <c r="L56" s="715"/>
      <c r="M56" s="715"/>
      <c r="N56" s="715"/>
      <c r="O56" s="715"/>
      <c r="P56" s="715"/>
      <c r="Q56" s="715"/>
      <c r="R56" s="715"/>
      <c r="S56" s="716"/>
      <c r="T56" s="717"/>
      <c r="U56" s="720">
        <f t="shared" si="13"/>
        <v>0</v>
      </c>
      <c r="V56" s="721">
        <f t="shared" si="14"/>
        <v>0</v>
      </c>
      <c r="W56" s="722">
        <f t="shared" si="15"/>
        <v>0</v>
      </c>
      <c r="X56" s="442"/>
      <c r="Y56" s="442"/>
      <c r="Z56" s="442"/>
      <c r="AA56" s="442"/>
      <c r="AB56" s="442"/>
      <c r="AC56" s="442"/>
      <c r="AD56" s="442"/>
      <c r="AE56" s="442"/>
      <c r="AF56" s="442"/>
      <c r="AG56" s="442"/>
      <c r="AH56" s="442"/>
      <c r="AI56" s="442"/>
      <c r="AJ56" s="442"/>
      <c r="AK56" s="442"/>
      <c r="AL56" s="442"/>
      <c r="AM56" s="442"/>
      <c r="AN56" s="442"/>
      <c r="AO56" s="442"/>
      <c r="AP56" s="442"/>
      <c r="AQ56" s="442"/>
      <c r="AR56" s="442"/>
      <c r="AS56" s="442"/>
      <c r="AT56" s="442"/>
      <c r="AU56" s="442"/>
      <c r="AV56" s="442"/>
      <c r="AW56" s="442"/>
      <c r="AX56" s="442"/>
      <c r="AY56" s="442"/>
      <c r="AZ56" s="442"/>
    </row>
    <row r="57" spans="2:52" ht="20.100000000000001" hidden="1" customHeight="1" outlineLevel="1">
      <c r="B57" s="434"/>
      <c r="C57" s="1002"/>
      <c r="D57" s="1003"/>
      <c r="E57" s="1003"/>
      <c r="F57" s="1004"/>
      <c r="G57" s="1005"/>
      <c r="H57" s="1006"/>
      <c r="I57" s="1006"/>
      <c r="J57" s="1006"/>
      <c r="K57" s="1007"/>
      <c r="L57" s="715"/>
      <c r="M57" s="715"/>
      <c r="N57" s="715"/>
      <c r="O57" s="715"/>
      <c r="P57" s="715"/>
      <c r="Q57" s="715"/>
      <c r="R57" s="715"/>
      <c r="S57" s="716"/>
      <c r="T57" s="717"/>
      <c r="U57" s="720">
        <f t="shared" si="13"/>
        <v>0</v>
      </c>
      <c r="V57" s="721">
        <f t="shared" si="14"/>
        <v>0</v>
      </c>
      <c r="W57" s="722">
        <f t="shared" si="15"/>
        <v>0</v>
      </c>
      <c r="X57" s="442"/>
      <c r="Y57" s="442"/>
      <c r="Z57" s="442"/>
      <c r="AA57" s="442"/>
      <c r="AB57" s="442"/>
      <c r="AC57" s="442"/>
      <c r="AD57" s="442"/>
      <c r="AE57" s="442"/>
      <c r="AF57" s="442"/>
      <c r="AG57" s="442"/>
      <c r="AH57" s="442"/>
      <c r="AI57" s="442"/>
      <c r="AJ57" s="442"/>
      <c r="AK57" s="442"/>
      <c r="AL57" s="442"/>
      <c r="AM57" s="442"/>
      <c r="AN57" s="442"/>
      <c r="AO57" s="442"/>
      <c r="AP57" s="442"/>
      <c r="AQ57" s="442"/>
      <c r="AR57" s="442"/>
      <c r="AS57" s="442"/>
      <c r="AT57" s="442"/>
      <c r="AU57" s="442"/>
      <c r="AV57" s="442"/>
      <c r="AW57" s="442"/>
      <c r="AX57" s="442"/>
      <c r="AY57" s="442"/>
      <c r="AZ57" s="442"/>
    </row>
    <row r="58" spans="2:52" ht="20.100000000000001" hidden="1" customHeight="1" outlineLevel="1">
      <c r="B58" s="434"/>
      <c r="C58" s="1002"/>
      <c r="D58" s="1003"/>
      <c r="E58" s="1003"/>
      <c r="F58" s="1004"/>
      <c r="G58" s="1005"/>
      <c r="H58" s="1006"/>
      <c r="I58" s="1006"/>
      <c r="J58" s="1006"/>
      <c r="K58" s="1007"/>
      <c r="L58" s="715"/>
      <c r="M58" s="715"/>
      <c r="N58" s="715"/>
      <c r="O58" s="715"/>
      <c r="P58" s="715"/>
      <c r="Q58" s="715"/>
      <c r="R58" s="715"/>
      <c r="S58" s="716"/>
      <c r="T58" s="717"/>
      <c r="U58" s="720">
        <f t="shared" si="13"/>
        <v>0</v>
      </c>
      <c r="V58" s="721">
        <f t="shared" si="14"/>
        <v>0</v>
      </c>
      <c r="W58" s="722">
        <f t="shared" si="15"/>
        <v>0</v>
      </c>
      <c r="X58" s="442"/>
      <c r="Y58" s="442"/>
      <c r="Z58" s="442"/>
      <c r="AA58" s="442"/>
      <c r="AB58" s="442"/>
      <c r="AC58" s="442"/>
      <c r="AD58" s="442"/>
      <c r="AE58" s="442"/>
      <c r="AF58" s="442"/>
      <c r="AG58" s="442"/>
      <c r="AH58" s="442"/>
      <c r="AI58" s="442"/>
      <c r="AJ58" s="442"/>
      <c r="AK58" s="442"/>
      <c r="AL58" s="442"/>
      <c r="AM58" s="442"/>
      <c r="AN58" s="442"/>
      <c r="AO58" s="442"/>
      <c r="AP58" s="442"/>
      <c r="AQ58" s="442"/>
      <c r="AR58" s="442"/>
      <c r="AS58" s="442"/>
      <c r="AT58" s="442"/>
      <c r="AU58" s="442"/>
      <c r="AV58" s="442"/>
      <c r="AW58" s="442"/>
      <c r="AX58" s="442"/>
      <c r="AY58" s="442"/>
      <c r="AZ58" s="442"/>
    </row>
    <row r="59" spans="2:52" ht="20.100000000000001" hidden="1" customHeight="1" outlineLevel="1">
      <c r="B59" s="434"/>
      <c r="C59" s="1002"/>
      <c r="D59" s="1003"/>
      <c r="E59" s="1003"/>
      <c r="F59" s="1004"/>
      <c r="G59" s="1005"/>
      <c r="H59" s="1006"/>
      <c r="I59" s="1006"/>
      <c r="J59" s="1006"/>
      <c r="K59" s="1007"/>
      <c r="L59" s="715"/>
      <c r="M59" s="715"/>
      <c r="N59" s="715"/>
      <c r="O59" s="715"/>
      <c r="P59" s="715"/>
      <c r="Q59" s="715"/>
      <c r="R59" s="715"/>
      <c r="S59" s="716"/>
      <c r="T59" s="717"/>
      <c r="U59" s="720">
        <f t="shared" si="13"/>
        <v>0</v>
      </c>
      <c r="V59" s="721">
        <f t="shared" si="14"/>
        <v>0</v>
      </c>
      <c r="W59" s="722">
        <f t="shared" si="15"/>
        <v>0</v>
      </c>
      <c r="X59" s="442"/>
      <c r="Y59" s="442"/>
      <c r="Z59" s="442"/>
      <c r="AA59" s="442"/>
      <c r="AB59" s="442"/>
      <c r="AC59" s="442"/>
      <c r="AD59" s="442"/>
      <c r="AE59" s="442"/>
      <c r="AF59" s="442"/>
      <c r="AG59" s="442"/>
      <c r="AH59" s="442"/>
      <c r="AI59" s="442"/>
      <c r="AJ59" s="442"/>
      <c r="AK59" s="442"/>
      <c r="AL59" s="442"/>
      <c r="AM59" s="442"/>
      <c r="AN59" s="442"/>
      <c r="AO59" s="442"/>
      <c r="AP59" s="442"/>
      <c r="AQ59" s="442"/>
      <c r="AR59" s="442"/>
      <c r="AS59" s="442"/>
      <c r="AT59" s="442"/>
      <c r="AU59" s="442"/>
      <c r="AV59" s="442"/>
      <c r="AW59" s="442"/>
      <c r="AX59" s="442"/>
      <c r="AY59" s="442"/>
      <c r="AZ59" s="442"/>
    </row>
    <row r="60" spans="2:52" s="19" customFormat="1" ht="9.9499999999999993" hidden="1" customHeight="1" outlineLevel="1">
      <c r="B60" s="435"/>
      <c r="C60" s="437"/>
      <c r="D60" s="437"/>
      <c r="E60" s="437"/>
      <c r="F60" s="437"/>
      <c r="G60" s="666"/>
      <c r="H60" s="666"/>
      <c r="I60" s="666"/>
      <c r="J60" s="666"/>
      <c r="K60" s="666"/>
      <c r="L60" s="438"/>
      <c r="M60" s="438"/>
      <c r="N60" s="438"/>
      <c r="O60" s="438"/>
      <c r="P60" s="438"/>
      <c r="Q60" s="438"/>
      <c r="R60" s="438"/>
      <c r="S60" s="438"/>
      <c r="T60" s="439"/>
      <c r="U60" s="439"/>
      <c r="V60" s="439"/>
      <c r="W60" s="667"/>
      <c r="X60" s="668"/>
      <c r="Y60" s="668"/>
      <c r="Z60" s="668"/>
      <c r="AA60" s="668"/>
      <c r="AB60" s="668"/>
      <c r="AC60" s="668"/>
      <c r="AD60" s="668"/>
      <c r="AE60" s="668"/>
      <c r="AF60" s="668"/>
      <c r="AG60" s="668"/>
      <c r="AH60" s="668"/>
      <c r="AI60" s="668"/>
      <c r="AJ60" s="668"/>
      <c r="AK60" s="668"/>
      <c r="AL60" s="668"/>
      <c r="AM60" s="668"/>
      <c r="AN60" s="668"/>
      <c r="AO60" s="668"/>
      <c r="AP60" s="668"/>
      <c r="AQ60" s="668"/>
      <c r="AR60" s="668"/>
      <c r="AS60" s="668"/>
      <c r="AT60" s="668"/>
      <c r="AU60" s="668"/>
      <c r="AV60" s="668"/>
      <c r="AW60" s="668"/>
      <c r="AX60" s="668"/>
      <c r="AY60" s="668"/>
      <c r="AZ60" s="668"/>
    </row>
    <row r="61" spans="2:52" ht="20.100000000000001" customHeight="1" collapsed="1">
      <c r="B61" s="714">
        <f>B49+1</f>
        <v>5</v>
      </c>
      <c r="C61" s="1013"/>
      <c r="D61" s="1014"/>
      <c r="E61" s="1014"/>
      <c r="F61" s="1015"/>
      <c r="G61" s="1016"/>
      <c r="H61" s="1017"/>
      <c r="I61" s="1017"/>
      <c r="J61" s="1017"/>
      <c r="K61" s="1018"/>
      <c r="L61" s="701">
        <f t="shared" ref="L61:R61" si="16">SUM(L62:L71)</f>
        <v>0</v>
      </c>
      <c r="M61" s="702">
        <f t="shared" si="16"/>
        <v>0</v>
      </c>
      <c r="N61" s="703">
        <f t="shared" si="16"/>
        <v>0</v>
      </c>
      <c r="O61" s="703">
        <f t="shared" si="16"/>
        <v>0</v>
      </c>
      <c r="P61" s="702">
        <f t="shared" si="16"/>
        <v>0</v>
      </c>
      <c r="Q61" s="704">
        <f t="shared" si="16"/>
        <v>0</v>
      </c>
      <c r="R61" s="701">
        <f t="shared" si="16"/>
        <v>0</v>
      </c>
      <c r="S61" s="705">
        <v>1</v>
      </c>
      <c r="T61" s="706">
        <f>(S62*T62)+(S63*T63)+(S64*T64)+(S65*T65)+(S66*T66)+(S67*T67)+(S68*T68)+(S69*T69)+(S70*T70)+(S71*T71)</f>
        <v>0</v>
      </c>
      <c r="U61" s="665">
        <f t="shared" ref="U61:U71" si="17">S61*T61*(1+MGKZ)*(1+Gewinn)*(1+Sicherheit)</f>
        <v>0</v>
      </c>
      <c r="V61" s="643">
        <f t="shared" ref="V61:V71" si="18">R61*Fertigung</f>
        <v>0</v>
      </c>
      <c r="W61" s="50">
        <f t="shared" ref="W61:W71" si="19">L61*$E$6+M61*$M$6+N61*$M$7+O61*$M$8+P61*$E$7+Q61*$M$9+U61+V61</f>
        <v>0</v>
      </c>
      <c r="X61" s="442"/>
      <c r="Y61" s="442"/>
      <c r="Z61" s="442"/>
      <c r="AA61" s="442"/>
      <c r="AB61" s="442"/>
      <c r="AC61" s="442"/>
      <c r="AD61" s="442"/>
      <c r="AE61" s="442"/>
      <c r="AF61" s="442"/>
      <c r="AG61" s="442"/>
      <c r="AH61" s="442"/>
      <c r="AI61" s="442"/>
      <c r="AJ61" s="442"/>
      <c r="AK61" s="442"/>
      <c r="AL61" s="442"/>
      <c r="AM61" s="442"/>
      <c r="AN61" s="442"/>
      <c r="AO61" s="442"/>
      <c r="AP61" s="442"/>
      <c r="AQ61" s="442"/>
      <c r="AR61" s="442"/>
      <c r="AS61" s="442"/>
      <c r="AT61" s="442"/>
      <c r="AU61" s="442"/>
      <c r="AV61" s="442"/>
      <c r="AW61" s="442"/>
      <c r="AX61" s="442"/>
      <c r="AY61" s="442"/>
      <c r="AZ61" s="442"/>
    </row>
    <row r="62" spans="2:52" ht="20.100000000000001" hidden="1" customHeight="1" outlineLevel="1">
      <c r="B62" s="433"/>
      <c r="C62" s="1002"/>
      <c r="D62" s="1003"/>
      <c r="E62" s="1003"/>
      <c r="F62" s="1004"/>
      <c r="G62" s="1005"/>
      <c r="H62" s="1006"/>
      <c r="I62" s="1006"/>
      <c r="J62" s="1006"/>
      <c r="K62" s="1007"/>
      <c r="L62" s="715"/>
      <c r="M62" s="715"/>
      <c r="N62" s="715"/>
      <c r="O62" s="715"/>
      <c r="P62" s="715"/>
      <c r="Q62" s="715"/>
      <c r="R62" s="715"/>
      <c r="S62" s="716"/>
      <c r="T62" s="717"/>
      <c r="U62" s="720">
        <f t="shared" si="17"/>
        <v>0</v>
      </c>
      <c r="V62" s="721">
        <f t="shared" si="18"/>
        <v>0</v>
      </c>
      <c r="W62" s="722">
        <f t="shared" si="19"/>
        <v>0</v>
      </c>
      <c r="X62" s="442"/>
      <c r="Y62" s="442"/>
      <c r="Z62" s="442"/>
      <c r="AA62" s="442"/>
      <c r="AB62" s="442"/>
      <c r="AC62" s="442"/>
      <c r="AD62" s="442"/>
      <c r="AE62" s="442"/>
      <c r="AF62" s="442"/>
      <c r="AG62" s="442"/>
      <c r="AH62" s="442"/>
      <c r="AI62" s="442"/>
      <c r="AJ62" s="442"/>
      <c r="AK62" s="442"/>
      <c r="AL62" s="442"/>
      <c r="AM62" s="442"/>
      <c r="AN62" s="442"/>
      <c r="AO62" s="442"/>
      <c r="AP62" s="442"/>
      <c r="AQ62" s="442"/>
      <c r="AR62" s="442"/>
      <c r="AS62" s="442"/>
      <c r="AT62" s="442"/>
      <c r="AU62" s="442"/>
      <c r="AV62" s="442"/>
      <c r="AW62" s="442"/>
      <c r="AX62" s="442"/>
      <c r="AY62" s="442"/>
      <c r="AZ62" s="442"/>
    </row>
    <row r="63" spans="2:52" ht="20.100000000000001" hidden="1" customHeight="1" outlineLevel="1">
      <c r="B63" s="434"/>
      <c r="C63" s="1002"/>
      <c r="D63" s="1003"/>
      <c r="E63" s="1003"/>
      <c r="F63" s="1004"/>
      <c r="G63" s="1005"/>
      <c r="H63" s="1006"/>
      <c r="I63" s="1006"/>
      <c r="J63" s="1006"/>
      <c r="K63" s="1007"/>
      <c r="L63" s="715"/>
      <c r="M63" s="715"/>
      <c r="N63" s="715"/>
      <c r="O63" s="715"/>
      <c r="P63" s="715"/>
      <c r="Q63" s="715"/>
      <c r="R63" s="715"/>
      <c r="S63" s="716"/>
      <c r="T63" s="717"/>
      <c r="U63" s="720">
        <f t="shared" si="17"/>
        <v>0</v>
      </c>
      <c r="V63" s="721">
        <f t="shared" si="18"/>
        <v>0</v>
      </c>
      <c r="W63" s="722">
        <f t="shared" si="19"/>
        <v>0</v>
      </c>
      <c r="X63" s="442"/>
      <c r="Y63" s="442"/>
      <c r="Z63" s="442"/>
      <c r="AA63" s="442"/>
      <c r="AB63" s="442"/>
      <c r="AC63" s="442"/>
      <c r="AD63" s="442"/>
      <c r="AE63" s="442"/>
      <c r="AF63" s="442"/>
      <c r="AG63" s="442"/>
      <c r="AH63" s="442"/>
      <c r="AI63" s="442"/>
      <c r="AJ63" s="442"/>
      <c r="AK63" s="442"/>
      <c r="AL63" s="442"/>
      <c r="AM63" s="442"/>
      <c r="AN63" s="442"/>
      <c r="AO63" s="442"/>
      <c r="AP63" s="442"/>
      <c r="AQ63" s="442"/>
      <c r="AR63" s="442"/>
      <c r="AS63" s="442"/>
      <c r="AT63" s="442"/>
      <c r="AU63" s="442"/>
      <c r="AV63" s="442"/>
      <c r="AW63" s="442"/>
      <c r="AX63" s="442"/>
      <c r="AY63" s="442"/>
      <c r="AZ63" s="442"/>
    </row>
    <row r="64" spans="2:52" ht="20.100000000000001" hidden="1" customHeight="1" outlineLevel="1">
      <c r="B64" s="434"/>
      <c r="C64" s="1002"/>
      <c r="D64" s="1003"/>
      <c r="E64" s="1003"/>
      <c r="F64" s="1004"/>
      <c r="G64" s="1005"/>
      <c r="H64" s="1006"/>
      <c r="I64" s="1006"/>
      <c r="J64" s="1006"/>
      <c r="K64" s="1007"/>
      <c r="L64" s="715"/>
      <c r="M64" s="715"/>
      <c r="N64" s="715"/>
      <c r="O64" s="715"/>
      <c r="P64" s="715"/>
      <c r="Q64" s="715"/>
      <c r="R64" s="715"/>
      <c r="S64" s="716"/>
      <c r="T64" s="717"/>
      <c r="U64" s="720">
        <f t="shared" si="17"/>
        <v>0</v>
      </c>
      <c r="V64" s="721">
        <f t="shared" si="18"/>
        <v>0</v>
      </c>
      <c r="W64" s="722">
        <f t="shared" si="19"/>
        <v>0</v>
      </c>
      <c r="X64" s="442"/>
      <c r="Y64" s="442"/>
      <c r="Z64" s="442"/>
      <c r="AA64" s="442"/>
      <c r="AB64" s="442"/>
      <c r="AC64" s="442"/>
      <c r="AD64" s="442"/>
      <c r="AE64" s="442"/>
      <c r="AF64" s="442"/>
      <c r="AG64" s="442"/>
      <c r="AH64" s="442"/>
      <c r="AI64" s="442"/>
      <c r="AJ64" s="442"/>
      <c r="AK64" s="442"/>
      <c r="AL64" s="442"/>
      <c r="AM64" s="442"/>
      <c r="AN64" s="442"/>
      <c r="AO64" s="442"/>
      <c r="AP64" s="442"/>
      <c r="AQ64" s="442"/>
      <c r="AR64" s="442"/>
      <c r="AS64" s="442"/>
      <c r="AT64" s="442"/>
      <c r="AU64" s="442"/>
      <c r="AV64" s="442"/>
      <c r="AW64" s="442"/>
      <c r="AX64" s="442"/>
      <c r="AY64" s="442"/>
      <c r="AZ64" s="442"/>
    </row>
    <row r="65" spans="2:52" ht="20.100000000000001" hidden="1" customHeight="1" outlineLevel="1">
      <c r="B65" s="434"/>
      <c r="C65" s="1002"/>
      <c r="D65" s="1003"/>
      <c r="E65" s="1003"/>
      <c r="F65" s="1004"/>
      <c r="G65" s="1005"/>
      <c r="H65" s="1006"/>
      <c r="I65" s="1006"/>
      <c r="J65" s="1006"/>
      <c r="K65" s="1007"/>
      <c r="L65" s="715"/>
      <c r="M65" s="715"/>
      <c r="N65" s="715"/>
      <c r="O65" s="715"/>
      <c r="P65" s="715"/>
      <c r="Q65" s="715"/>
      <c r="R65" s="715"/>
      <c r="S65" s="716"/>
      <c r="T65" s="717"/>
      <c r="U65" s="720">
        <f t="shared" si="17"/>
        <v>0</v>
      </c>
      <c r="V65" s="721">
        <f t="shared" si="18"/>
        <v>0</v>
      </c>
      <c r="W65" s="722">
        <f t="shared" si="19"/>
        <v>0</v>
      </c>
      <c r="X65" s="442"/>
      <c r="Y65" s="442"/>
      <c r="Z65" s="442"/>
      <c r="AA65" s="442"/>
      <c r="AB65" s="442"/>
      <c r="AC65" s="442"/>
      <c r="AD65" s="442"/>
      <c r="AE65" s="442"/>
      <c r="AF65" s="442"/>
      <c r="AG65" s="442"/>
      <c r="AH65" s="442"/>
      <c r="AI65" s="442"/>
      <c r="AJ65" s="442"/>
      <c r="AK65" s="442"/>
      <c r="AL65" s="442"/>
      <c r="AM65" s="442"/>
      <c r="AN65" s="442"/>
      <c r="AO65" s="442"/>
      <c r="AP65" s="442"/>
      <c r="AQ65" s="442"/>
      <c r="AR65" s="442"/>
      <c r="AS65" s="442"/>
      <c r="AT65" s="442"/>
      <c r="AU65" s="442"/>
      <c r="AV65" s="442"/>
      <c r="AW65" s="442"/>
      <c r="AX65" s="442"/>
      <c r="AY65" s="442"/>
      <c r="AZ65" s="442"/>
    </row>
    <row r="66" spans="2:52" ht="20.100000000000001" hidden="1" customHeight="1" outlineLevel="1">
      <c r="B66" s="434"/>
      <c r="C66" s="1002"/>
      <c r="D66" s="1003"/>
      <c r="E66" s="1003"/>
      <c r="F66" s="1004"/>
      <c r="G66" s="1005"/>
      <c r="H66" s="1006"/>
      <c r="I66" s="1006"/>
      <c r="J66" s="1006"/>
      <c r="K66" s="1007"/>
      <c r="L66" s="715"/>
      <c r="M66" s="715"/>
      <c r="N66" s="715"/>
      <c r="O66" s="715"/>
      <c r="P66" s="715"/>
      <c r="Q66" s="715"/>
      <c r="R66" s="715"/>
      <c r="S66" s="716"/>
      <c r="T66" s="717"/>
      <c r="U66" s="720">
        <f t="shared" si="17"/>
        <v>0</v>
      </c>
      <c r="V66" s="721">
        <f t="shared" si="18"/>
        <v>0</v>
      </c>
      <c r="W66" s="722">
        <f t="shared" si="19"/>
        <v>0</v>
      </c>
      <c r="X66" s="442"/>
      <c r="Y66" s="442"/>
      <c r="Z66" s="442"/>
      <c r="AA66" s="442"/>
      <c r="AB66" s="442"/>
      <c r="AC66" s="442"/>
      <c r="AD66" s="442"/>
      <c r="AE66" s="442"/>
      <c r="AF66" s="442"/>
      <c r="AG66" s="442"/>
      <c r="AH66" s="442"/>
      <c r="AI66" s="442"/>
      <c r="AJ66" s="442"/>
      <c r="AK66" s="442"/>
      <c r="AL66" s="442"/>
      <c r="AM66" s="442"/>
      <c r="AN66" s="442"/>
      <c r="AO66" s="442"/>
      <c r="AP66" s="442"/>
      <c r="AQ66" s="442"/>
      <c r="AR66" s="442"/>
      <c r="AS66" s="442"/>
      <c r="AT66" s="442"/>
      <c r="AU66" s="442"/>
      <c r="AV66" s="442"/>
      <c r="AW66" s="442"/>
      <c r="AX66" s="442"/>
      <c r="AY66" s="442"/>
      <c r="AZ66" s="442"/>
    </row>
    <row r="67" spans="2:52" ht="20.100000000000001" hidden="1" customHeight="1" outlineLevel="1">
      <c r="B67" s="434"/>
      <c r="C67" s="1002"/>
      <c r="D67" s="1003"/>
      <c r="E67" s="1003"/>
      <c r="F67" s="1004"/>
      <c r="G67" s="1005"/>
      <c r="H67" s="1006"/>
      <c r="I67" s="1006"/>
      <c r="J67" s="1006"/>
      <c r="K67" s="1007"/>
      <c r="L67" s="715"/>
      <c r="M67" s="715"/>
      <c r="N67" s="715"/>
      <c r="O67" s="715"/>
      <c r="P67" s="715"/>
      <c r="Q67" s="715"/>
      <c r="R67" s="715"/>
      <c r="S67" s="716"/>
      <c r="T67" s="717"/>
      <c r="U67" s="720">
        <f t="shared" si="17"/>
        <v>0</v>
      </c>
      <c r="V67" s="721">
        <f t="shared" si="18"/>
        <v>0</v>
      </c>
      <c r="W67" s="722">
        <f t="shared" si="19"/>
        <v>0</v>
      </c>
      <c r="X67" s="442"/>
      <c r="Y67" s="442"/>
      <c r="Z67" s="442"/>
      <c r="AA67" s="442"/>
      <c r="AB67" s="442"/>
      <c r="AC67" s="442"/>
      <c r="AD67" s="442"/>
      <c r="AE67" s="442"/>
      <c r="AF67" s="442"/>
      <c r="AG67" s="442"/>
      <c r="AH67" s="442"/>
      <c r="AI67" s="442"/>
      <c r="AJ67" s="442"/>
      <c r="AK67" s="442"/>
      <c r="AL67" s="442"/>
      <c r="AM67" s="442"/>
      <c r="AN67" s="442"/>
      <c r="AO67" s="442"/>
      <c r="AP67" s="442"/>
      <c r="AQ67" s="442"/>
      <c r="AR67" s="442"/>
      <c r="AS67" s="442"/>
      <c r="AT67" s="442"/>
      <c r="AU67" s="442"/>
      <c r="AV67" s="442"/>
      <c r="AW67" s="442"/>
      <c r="AX67" s="442"/>
      <c r="AY67" s="442"/>
      <c r="AZ67" s="442"/>
    </row>
    <row r="68" spans="2:52" ht="20.100000000000001" hidden="1" customHeight="1" outlineLevel="1">
      <c r="B68" s="434"/>
      <c r="C68" s="1002"/>
      <c r="D68" s="1003"/>
      <c r="E68" s="1003"/>
      <c r="F68" s="1004"/>
      <c r="G68" s="1005"/>
      <c r="H68" s="1006"/>
      <c r="I68" s="1006"/>
      <c r="J68" s="1006"/>
      <c r="K68" s="1007"/>
      <c r="L68" s="715"/>
      <c r="M68" s="715"/>
      <c r="N68" s="715"/>
      <c r="O68" s="715"/>
      <c r="P68" s="715"/>
      <c r="Q68" s="715"/>
      <c r="R68" s="715"/>
      <c r="S68" s="716"/>
      <c r="T68" s="717"/>
      <c r="U68" s="720">
        <f t="shared" si="17"/>
        <v>0</v>
      </c>
      <c r="V68" s="721">
        <f t="shared" si="18"/>
        <v>0</v>
      </c>
      <c r="W68" s="722">
        <f t="shared" si="19"/>
        <v>0</v>
      </c>
      <c r="X68" s="442"/>
      <c r="Y68" s="442"/>
      <c r="Z68" s="442"/>
      <c r="AA68" s="442"/>
      <c r="AB68" s="442"/>
      <c r="AC68" s="442"/>
      <c r="AD68" s="442"/>
      <c r="AE68" s="442"/>
      <c r="AF68" s="442"/>
      <c r="AG68" s="442"/>
      <c r="AH68" s="442"/>
      <c r="AI68" s="442"/>
      <c r="AJ68" s="442"/>
      <c r="AK68" s="442"/>
      <c r="AL68" s="442"/>
      <c r="AM68" s="442"/>
      <c r="AN68" s="442"/>
      <c r="AO68" s="442"/>
      <c r="AP68" s="442"/>
      <c r="AQ68" s="442"/>
      <c r="AR68" s="442"/>
      <c r="AS68" s="442"/>
      <c r="AT68" s="442"/>
      <c r="AU68" s="442"/>
      <c r="AV68" s="442"/>
      <c r="AW68" s="442"/>
      <c r="AX68" s="442"/>
      <c r="AY68" s="442"/>
      <c r="AZ68" s="442"/>
    </row>
    <row r="69" spans="2:52" ht="20.100000000000001" hidden="1" customHeight="1" outlineLevel="1">
      <c r="B69" s="434"/>
      <c r="C69" s="1002"/>
      <c r="D69" s="1003"/>
      <c r="E69" s="1003"/>
      <c r="F69" s="1004"/>
      <c r="G69" s="1005"/>
      <c r="H69" s="1006"/>
      <c r="I69" s="1006"/>
      <c r="J69" s="1006"/>
      <c r="K69" s="1007"/>
      <c r="L69" s="715"/>
      <c r="M69" s="715"/>
      <c r="N69" s="715"/>
      <c r="O69" s="715"/>
      <c r="P69" s="715"/>
      <c r="Q69" s="715"/>
      <c r="R69" s="715"/>
      <c r="S69" s="716"/>
      <c r="T69" s="717"/>
      <c r="U69" s="720">
        <f t="shared" si="17"/>
        <v>0</v>
      </c>
      <c r="V69" s="721">
        <f t="shared" si="18"/>
        <v>0</v>
      </c>
      <c r="W69" s="722">
        <f t="shared" si="19"/>
        <v>0</v>
      </c>
      <c r="X69" s="442"/>
      <c r="Y69" s="442"/>
      <c r="Z69" s="442"/>
      <c r="AA69" s="442"/>
      <c r="AB69" s="442"/>
      <c r="AC69" s="442"/>
      <c r="AD69" s="442"/>
      <c r="AE69" s="442"/>
      <c r="AF69" s="442"/>
      <c r="AG69" s="442"/>
      <c r="AH69" s="442"/>
      <c r="AI69" s="442"/>
      <c r="AJ69" s="442"/>
      <c r="AK69" s="442"/>
      <c r="AL69" s="442"/>
      <c r="AM69" s="442"/>
      <c r="AN69" s="442"/>
      <c r="AO69" s="442"/>
      <c r="AP69" s="442"/>
      <c r="AQ69" s="442"/>
      <c r="AR69" s="442"/>
      <c r="AS69" s="442"/>
      <c r="AT69" s="442"/>
      <c r="AU69" s="442"/>
      <c r="AV69" s="442"/>
      <c r="AW69" s="442"/>
      <c r="AX69" s="442"/>
      <c r="AY69" s="442"/>
      <c r="AZ69" s="442"/>
    </row>
    <row r="70" spans="2:52" ht="20.100000000000001" hidden="1" customHeight="1" outlineLevel="1">
      <c r="B70" s="434"/>
      <c r="C70" s="1002"/>
      <c r="D70" s="1003"/>
      <c r="E70" s="1003"/>
      <c r="F70" s="1004"/>
      <c r="G70" s="1005"/>
      <c r="H70" s="1006"/>
      <c r="I70" s="1006"/>
      <c r="J70" s="1006"/>
      <c r="K70" s="1007"/>
      <c r="L70" s="715"/>
      <c r="M70" s="715"/>
      <c r="N70" s="715"/>
      <c r="O70" s="715"/>
      <c r="P70" s="715"/>
      <c r="Q70" s="715"/>
      <c r="R70" s="715"/>
      <c r="S70" s="716"/>
      <c r="T70" s="717"/>
      <c r="U70" s="720">
        <f t="shared" si="17"/>
        <v>0</v>
      </c>
      <c r="V70" s="721">
        <f t="shared" si="18"/>
        <v>0</v>
      </c>
      <c r="W70" s="722">
        <f t="shared" si="19"/>
        <v>0</v>
      </c>
      <c r="X70" s="442"/>
      <c r="Y70" s="442"/>
      <c r="Z70" s="442"/>
      <c r="AA70" s="442"/>
      <c r="AB70" s="442"/>
      <c r="AC70" s="442"/>
      <c r="AD70" s="442"/>
      <c r="AE70" s="442"/>
      <c r="AF70" s="442"/>
      <c r="AG70" s="442"/>
      <c r="AH70" s="442"/>
      <c r="AI70" s="442"/>
      <c r="AJ70" s="442"/>
      <c r="AK70" s="442"/>
      <c r="AL70" s="442"/>
      <c r="AM70" s="442"/>
      <c r="AN70" s="442"/>
      <c r="AO70" s="442"/>
      <c r="AP70" s="442"/>
      <c r="AQ70" s="442"/>
      <c r="AR70" s="442"/>
      <c r="AS70" s="442"/>
      <c r="AT70" s="442"/>
      <c r="AU70" s="442"/>
      <c r="AV70" s="442"/>
      <c r="AW70" s="442"/>
      <c r="AX70" s="442"/>
      <c r="AY70" s="442"/>
      <c r="AZ70" s="442"/>
    </row>
    <row r="71" spans="2:52" ht="20.100000000000001" hidden="1" customHeight="1" outlineLevel="1">
      <c r="B71" s="434"/>
      <c r="C71" s="1002"/>
      <c r="D71" s="1003"/>
      <c r="E71" s="1003"/>
      <c r="F71" s="1004"/>
      <c r="G71" s="1005"/>
      <c r="H71" s="1006"/>
      <c r="I71" s="1006"/>
      <c r="J71" s="1006"/>
      <c r="K71" s="1007"/>
      <c r="L71" s="715"/>
      <c r="M71" s="715"/>
      <c r="N71" s="715"/>
      <c r="O71" s="715"/>
      <c r="P71" s="715"/>
      <c r="Q71" s="715"/>
      <c r="R71" s="715"/>
      <c r="S71" s="716"/>
      <c r="T71" s="717"/>
      <c r="U71" s="720">
        <f t="shared" si="17"/>
        <v>0</v>
      </c>
      <c r="V71" s="721">
        <f t="shared" si="18"/>
        <v>0</v>
      </c>
      <c r="W71" s="722">
        <f t="shared" si="19"/>
        <v>0</v>
      </c>
      <c r="X71" s="442"/>
      <c r="Y71" s="442"/>
      <c r="Z71" s="442"/>
      <c r="AA71" s="442"/>
      <c r="AB71" s="442"/>
      <c r="AC71" s="442"/>
      <c r="AD71" s="442"/>
      <c r="AE71" s="442"/>
      <c r="AF71" s="442"/>
      <c r="AG71" s="442"/>
      <c r="AH71" s="442"/>
      <c r="AI71" s="442"/>
      <c r="AJ71" s="442"/>
      <c r="AK71" s="442"/>
      <c r="AL71" s="442"/>
      <c r="AM71" s="442"/>
      <c r="AN71" s="442"/>
      <c r="AO71" s="442"/>
      <c r="AP71" s="442"/>
      <c r="AQ71" s="442"/>
      <c r="AR71" s="442"/>
      <c r="AS71" s="442"/>
      <c r="AT71" s="442"/>
      <c r="AU71" s="442"/>
      <c r="AV71" s="442"/>
      <c r="AW71" s="442"/>
      <c r="AX71" s="442"/>
      <c r="AY71" s="442"/>
      <c r="AZ71" s="442"/>
    </row>
    <row r="72" spans="2:52" s="19" customFormat="1" ht="9.9499999999999993" hidden="1" customHeight="1" outlineLevel="1">
      <c r="B72" s="435"/>
      <c r="C72" s="437"/>
      <c r="D72" s="437"/>
      <c r="E72" s="437"/>
      <c r="F72" s="437"/>
      <c r="G72" s="666"/>
      <c r="H72" s="666"/>
      <c r="I72" s="666"/>
      <c r="J72" s="666"/>
      <c r="K72" s="666"/>
      <c r="L72" s="438"/>
      <c r="M72" s="438"/>
      <c r="N72" s="438"/>
      <c r="O72" s="438"/>
      <c r="P72" s="438"/>
      <c r="Q72" s="438"/>
      <c r="R72" s="438"/>
      <c r="S72" s="438"/>
      <c r="T72" s="439"/>
      <c r="U72" s="439"/>
      <c r="V72" s="439"/>
      <c r="W72" s="667"/>
      <c r="X72" s="668"/>
      <c r="Y72" s="668"/>
      <c r="Z72" s="668"/>
      <c r="AA72" s="668"/>
      <c r="AB72" s="668"/>
      <c r="AC72" s="668"/>
      <c r="AD72" s="668"/>
      <c r="AE72" s="668"/>
      <c r="AF72" s="668"/>
      <c r="AG72" s="668"/>
      <c r="AH72" s="668"/>
      <c r="AI72" s="668"/>
      <c r="AJ72" s="668"/>
      <c r="AK72" s="668"/>
      <c r="AL72" s="668"/>
      <c r="AM72" s="668"/>
      <c r="AN72" s="668"/>
      <c r="AO72" s="668"/>
      <c r="AP72" s="668"/>
      <c r="AQ72" s="668"/>
      <c r="AR72" s="668"/>
      <c r="AS72" s="668"/>
      <c r="AT72" s="668"/>
      <c r="AU72" s="668"/>
      <c r="AV72" s="668"/>
      <c r="AW72" s="668"/>
      <c r="AX72" s="668"/>
      <c r="AY72" s="668"/>
      <c r="AZ72" s="668"/>
    </row>
    <row r="73" spans="2:52" ht="20.100000000000001" customHeight="1" collapsed="1">
      <c r="B73" s="714">
        <f>B61+1</f>
        <v>6</v>
      </c>
      <c r="C73" s="1013"/>
      <c r="D73" s="1014"/>
      <c r="E73" s="1014"/>
      <c r="F73" s="1015"/>
      <c r="G73" s="1016"/>
      <c r="H73" s="1017"/>
      <c r="I73" s="1017"/>
      <c r="J73" s="1017"/>
      <c r="K73" s="1018"/>
      <c r="L73" s="701">
        <f t="shared" ref="L73:R73" si="20">SUM(L74:L83)</f>
        <v>0</v>
      </c>
      <c r="M73" s="702">
        <f t="shared" si="20"/>
        <v>0</v>
      </c>
      <c r="N73" s="703">
        <f t="shared" si="20"/>
        <v>0</v>
      </c>
      <c r="O73" s="703">
        <f t="shared" si="20"/>
        <v>0</v>
      </c>
      <c r="P73" s="702">
        <f t="shared" si="20"/>
        <v>0</v>
      </c>
      <c r="Q73" s="704">
        <f t="shared" si="20"/>
        <v>0</v>
      </c>
      <c r="R73" s="701">
        <f t="shared" si="20"/>
        <v>0</v>
      </c>
      <c r="S73" s="705">
        <v>1</v>
      </c>
      <c r="T73" s="706">
        <f>(S74*T74)+(S75*T75)+(S76*T76)+(S77*T77)+(S78*T78)+(S79*T79)+(S80*T80)+(S81*T81)+(S82*T82)+(S83*T83)</f>
        <v>0</v>
      </c>
      <c r="U73" s="665">
        <f t="shared" ref="U73:U83" si="21">S73*T73*(1+MGKZ)*(1+Gewinn)*(1+Sicherheit)</f>
        <v>0</v>
      </c>
      <c r="V73" s="643">
        <f t="shared" ref="V73:V83" si="22">R73*Fertigung</f>
        <v>0</v>
      </c>
      <c r="W73" s="50">
        <f t="shared" ref="W73:W83" si="23">L73*$E$6+M73*$M$6+N73*$M$7+O73*$M$8+P73*$E$7+Q73*$M$9+U73+V73</f>
        <v>0</v>
      </c>
      <c r="X73" s="442"/>
      <c r="Y73" s="442"/>
      <c r="Z73" s="442"/>
      <c r="AA73" s="442"/>
      <c r="AB73" s="442"/>
      <c r="AC73" s="442"/>
      <c r="AD73" s="442"/>
      <c r="AE73" s="442"/>
      <c r="AF73" s="442"/>
      <c r="AG73" s="442"/>
      <c r="AH73" s="442"/>
      <c r="AI73" s="442"/>
      <c r="AJ73" s="442"/>
      <c r="AK73" s="442"/>
      <c r="AL73" s="442"/>
      <c r="AM73" s="442"/>
      <c r="AN73" s="442"/>
      <c r="AO73" s="442"/>
      <c r="AP73" s="442"/>
      <c r="AQ73" s="442"/>
      <c r="AR73" s="442"/>
      <c r="AS73" s="442"/>
      <c r="AT73" s="442"/>
      <c r="AU73" s="442"/>
      <c r="AV73" s="442"/>
      <c r="AW73" s="442"/>
      <c r="AX73" s="442"/>
      <c r="AY73" s="442"/>
      <c r="AZ73" s="442"/>
    </row>
    <row r="74" spans="2:52" ht="20.100000000000001" hidden="1" customHeight="1" outlineLevel="1">
      <c r="B74" s="433"/>
      <c r="C74" s="1002"/>
      <c r="D74" s="1003"/>
      <c r="E74" s="1003"/>
      <c r="F74" s="1004"/>
      <c r="G74" s="1005"/>
      <c r="H74" s="1006"/>
      <c r="I74" s="1006"/>
      <c r="J74" s="1006"/>
      <c r="K74" s="1007"/>
      <c r="L74" s="715"/>
      <c r="M74" s="715"/>
      <c r="N74" s="715"/>
      <c r="O74" s="715"/>
      <c r="P74" s="715"/>
      <c r="Q74" s="715"/>
      <c r="R74" s="715"/>
      <c r="S74" s="716"/>
      <c r="T74" s="717"/>
      <c r="U74" s="720">
        <f t="shared" si="21"/>
        <v>0</v>
      </c>
      <c r="V74" s="721">
        <f t="shared" si="22"/>
        <v>0</v>
      </c>
      <c r="W74" s="722">
        <f t="shared" si="23"/>
        <v>0</v>
      </c>
      <c r="X74" s="442"/>
      <c r="Y74" s="442"/>
      <c r="Z74" s="442"/>
      <c r="AA74" s="442"/>
      <c r="AB74" s="442"/>
      <c r="AC74" s="442"/>
      <c r="AD74" s="442"/>
      <c r="AE74" s="442"/>
      <c r="AF74" s="442"/>
      <c r="AG74" s="442"/>
      <c r="AH74" s="442"/>
      <c r="AI74" s="442"/>
      <c r="AJ74" s="442"/>
      <c r="AK74" s="442"/>
      <c r="AL74" s="442"/>
      <c r="AM74" s="442"/>
      <c r="AN74" s="442"/>
      <c r="AO74" s="442"/>
      <c r="AP74" s="442"/>
      <c r="AQ74" s="442"/>
      <c r="AR74" s="442"/>
      <c r="AS74" s="442"/>
      <c r="AT74" s="442"/>
      <c r="AU74" s="442"/>
      <c r="AV74" s="442"/>
      <c r="AW74" s="442"/>
      <c r="AX74" s="442"/>
      <c r="AY74" s="442"/>
      <c r="AZ74" s="442"/>
    </row>
    <row r="75" spans="2:52" ht="20.100000000000001" hidden="1" customHeight="1" outlineLevel="1">
      <c r="B75" s="434"/>
      <c r="C75" s="1002"/>
      <c r="D75" s="1003"/>
      <c r="E75" s="1003"/>
      <c r="F75" s="1004"/>
      <c r="G75" s="1005"/>
      <c r="H75" s="1006"/>
      <c r="I75" s="1006"/>
      <c r="J75" s="1006"/>
      <c r="K75" s="1007"/>
      <c r="L75" s="715"/>
      <c r="M75" s="715"/>
      <c r="N75" s="715"/>
      <c r="O75" s="715"/>
      <c r="P75" s="715"/>
      <c r="Q75" s="715"/>
      <c r="R75" s="715"/>
      <c r="S75" s="716"/>
      <c r="T75" s="717"/>
      <c r="U75" s="720">
        <f t="shared" si="21"/>
        <v>0</v>
      </c>
      <c r="V75" s="721">
        <f t="shared" si="22"/>
        <v>0</v>
      </c>
      <c r="W75" s="722">
        <f t="shared" si="23"/>
        <v>0</v>
      </c>
      <c r="X75" s="442"/>
      <c r="Y75" s="442"/>
      <c r="Z75" s="442"/>
      <c r="AA75" s="442"/>
      <c r="AB75" s="442"/>
      <c r="AC75" s="442"/>
      <c r="AD75" s="442"/>
      <c r="AE75" s="442"/>
      <c r="AF75" s="442"/>
      <c r="AG75" s="442"/>
      <c r="AH75" s="442"/>
      <c r="AI75" s="442"/>
      <c r="AJ75" s="442"/>
      <c r="AK75" s="442"/>
      <c r="AL75" s="442"/>
      <c r="AM75" s="442"/>
      <c r="AN75" s="442"/>
      <c r="AO75" s="442"/>
      <c r="AP75" s="442"/>
      <c r="AQ75" s="442"/>
      <c r="AR75" s="442"/>
      <c r="AS75" s="442"/>
      <c r="AT75" s="442"/>
      <c r="AU75" s="442"/>
      <c r="AV75" s="442"/>
      <c r="AW75" s="442"/>
      <c r="AX75" s="442"/>
      <c r="AY75" s="442"/>
      <c r="AZ75" s="442"/>
    </row>
    <row r="76" spans="2:52" ht="20.100000000000001" hidden="1" customHeight="1" outlineLevel="1">
      <c r="B76" s="434"/>
      <c r="C76" s="1002"/>
      <c r="D76" s="1003"/>
      <c r="E76" s="1003"/>
      <c r="F76" s="1004"/>
      <c r="G76" s="1005"/>
      <c r="H76" s="1006"/>
      <c r="I76" s="1006"/>
      <c r="J76" s="1006"/>
      <c r="K76" s="1007"/>
      <c r="L76" s="715"/>
      <c r="M76" s="715"/>
      <c r="N76" s="715"/>
      <c r="O76" s="715"/>
      <c r="P76" s="715"/>
      <c r="Q76" s="715"/>
      <c r="R76" s="715"/>
      <c r="S76" s="716"/>
      <c r="T76" s="717"/>
      <c r="U76" s="720">
        <f t="shared" si="21"/>
        <v>0</v>
      </c>
      <c r="V76" s="721">
        <f t="shared" si="22"/>
        <v>0</v>
      </c>
      <c r="W76" s="722">
        <f t="shared" si="23"/>
        <v>0</v>
      </c>
      <c r="X76" s="442"/>
      <c r="Y76" s="442"/>
      <c r="Z76" s="442"/>
      <c r="AA76" s="442"/>
      <c r="AB76" s="442"/>
      <c r="AC76" s="442"/>
      <c r="AD76" s="442"/>
      <c r="AE76" s="442"/>
      <c r="AF76" s="442"/>
      <c r="AG76" s="442"/>
      <c r="AH76" s="442"/>
      <c r="AI76" s="442"/>
      <c r="AJ76" s="442"/>
      <c r="AK76" s="442"/>
      <c r="AL76" s="442"/>
      <c r="AM76" s="442"/>
      <c r="AN76" s="442"/>
      <c r="AO76" s="442"/>
      <c r="AP76" s="442"/>
      <c r="AQ76" s="442"/>
      <c r="AR76" s="442"/>
      <c r="AS76" s="442"/>
      <c r="AT76" s="442"/>
      <c r="AU76" s="442"/>
      <c r="AV76" s="442"/>
      <c r="AW76" s="442"/>
      <c r="AX76" s="442"/>
      <c r="AY76" s="442"/>
      <c r="AZ76" s="442"/>
    </row>
    <row r="77" spans="2:52" ht="20.100000000000001" hidden="1" customHeight="1" outlineLevel="1">
      <c r="B77" s="434"/>
      <c r="C77" s="1002"/>
      <c r="D77" s="1003"/>
      <c r="E77" s="1003"/>
      <c r="F77" s="1004"/>
      <c r="G77" s="1005"/>
      <c r="H77" s="1006"/>
      <c r="I77" s="1006"/>
      <c r="J77" s="1006"/>
      <c r="K77" s="1007"/>
      <c r="L77" s="715"/>
      <c r="M77" s="715"/>
      <c r="N77" s="715"/>
      <c r="O77" s="715"/>
      <c r="P77" s="715"/>
      <c r="Q77" s="715"/>
      <c r="R77" s="715"/>
      <c r="S77" s="716"/>
      <c r="T77" s="717"/>
      <c r="U77" s="720">
        <f t="shared" si="21"/>
        <v>0</v>
      </c>
      <c r="V77" s="721">
        <f t="shared" si="22"/>
        <v>0</v>
      </c>
      <c r="W77" s="722">
        <f t="shared" si="23"/>
        <v>0</v>
      </c>
      <c r="X77" s="442"/>
      <c r="Y77" s="442"/>
      <c r="Z77" s="442"/>
      <c r="AA77" s="442"/>
      <c r="AB77" s="442"/>
      <c r="AC77" s="442"/>
      <c r="AD77" s="442"/>
      <c r="AE77" s="442"/>
      <c r="AF77" s="442"/>
      <c r="AG77" s="442"/>
      <c r="AH77" s="442"/>
      <c r="AI77" s="442"/>
      <c r="AJ77" s="442"/>
      <c r="AK77" s="442"/>
      <c r="AL77" s="442"/>
      <c r="AM77" s="442"/>
      <c r="AN77" s="442"/>
      <c r="AO77" s="442"/>
      <c r="AP77" s="442"/>
      <c r="AQ77" s="442"/>
      <c r="AR77" s="442"/>
      <c r="AS77" s="442"/>
      <c r="AT77" s="442"/>
      <c r="AU77" s="442"/>
      <c r="AV77" s="442"/>
      <c r="AW77" s="442"/>
      <c r="AX77" s="442"/>
      <c r="AY77" s="442"/>
      <c r="AZ77" s="442"/>
    </row>
    <row r="78" spans="2:52" ht="20.100000000000001" hidden="1" customHeight="1" outlineLevel="1">
      <c r="B78" s="434"/>
      <c r="C78" s="1002"/>
      <c r="D78" s="1003"/>
      <c r="E78" s="1003"/>
      <c r="F78" s="1004"/>
      <c r="G78" s="1005"/>
      <c r="H78" s="1006"/>
      <c r="I78" s="1006"/>
      <c r="J78" s="1006"/>
      <c r="K78" s="1007"/>
      <c r="L78" s="715"/>
      <c r="M78" s="715"/>
      <c r="N78" s="715"/>
      <c r="O78" s="715"/>
      <c r="P78" s="715"/>
      <c r="Q78" s="715"/>
      <c r="R78" s="715"/>
      <c r="S78" s="716"/>
      <c r="T78" s="717"/>
      <c r="U78" s="720">
        <f t="shared" si="21"/>
        <v>0</v>
      </c>
      <c r="V78" s="721">
        <f t="shared" si="22"/>
        <v>0</v>
      </c>
      <c r="W78" s="722">
        <f t="shared" si="23"/>
        <v>0</v>
      </c>
      <c r="X78" s="442"/>
      <c r="Y78" s="442"/>
      <c r="Z78" s="442"/>
      <c r="AA78" s="442"/>
      <c r="AB78" s="442"/>
      <c r="AC78" s="442"/>
      <c r="AD78" s="442"/>
      <c r="AE78" s="442"/>
      <c r="AF78" s="442"/>
      <c r="AG78" s="442"/>
      <c r="AH78" s="442"/>
      <c r="AI78" s="442"/>
      <c r="AJ78" s="442"/>
      <c r="AK78" s="442"/>
      <c r="AL78" s="442"/>
      <c r="AM78" s="442"/>
      <c r="AN78" s="442"/>
      <c r="AO78" s="442"/>
      <c r="AP78" s="442"/>
      <c r="AQ78" s="442"/>
      <c r="AR78" s="442"/>
      <c r="AS78" s="442"/>
      <c r="AT78" s="442"/>
      <c r="AU78" s="442"/>
      <c r="AV78" s="442"/>
      <c r="AW78" s="442"/>
      <c r="AX78" s="442"/>
      <c r="AY78" s="442"/>
      <c r="AZ78" s="442"/>
    </row>
    <row r="79" spans="2:52" ht="20.100000000000001" hidden="1" customHeight="1" outlineLevel="1">
      <c r="B79" s="434"/>
      <c r="C79" s="1002"/>
      <c r="D79" s="1003"/>
      <c r="E79" s="1003"/>
      <c r="F79" s="1004"/>
      <c r="G79" s="1005"/>
      <c r="H79" s="1006"/>
      <c r="I79" s="1006"/>
      <c r="J79" s="1006"/>
      <c r="K79" s="1007"/>
      <c r="L79" s="715"/>
      <c r="M79" s="715"/>
      <c r="N79" s="715"/>
      <c r="O79" s="715"/>
      <c r="P79" s="715"/>
      <c r="Q79" s="715"/>
      <c r="R79" s="715"/>
      <c r="S79" s="716"/>
      <c r="T79" s="717"/>
      <c r="U79" s="720">
        <f t="shared" si="21"/>
        <v>0</v>
      </c>
      <c r="V79" s="721">
        <f t="shared" si="22"/>
        <v>0</v>
      </c>
      <c r="W79" s="722">
        <f t="shared" si="23"/>
        <v>0</v>
      </c>
      <c r="X79" s="442"/>
      <c r="Y79" s="442"/>
      <c r="Z79" s="442"/>
      <c r="AA79" s="442"/>
      <c r="AB79" s="442"/>
      <c r="AC79" s="442"/>
      <c r="AD79" s="442"/>
      <c r="AE79" s="442"/>
      <c r="AF79" s="442"/>
      <c r="AG79" s="442"/>
      <c r="AH79" s="442"/>
      <c r="AI79" s="442"/>
      <c r="AJ79" s="442"/>
      <c r="AK79" s="442"/>
      <c r="AL79" s="442"/>
      <c r="AM79" s="442"/>
      <c r="AN79" s="442"/>
      <c r="AO79" s="442"/>
      <c r="AP79" s="442"/>
      <c r="AQ79" s="442"/>
      <c r="AR79" s="442"/>
      <c r="AS79" s="442"/>
      <c r="AT79" s="442"/>
      <c r="AU79" s="442"/>
      <c r="AV79" s="442"/>
      <c r="AW79" s="442"/>
      <c r="AX79" s="442"/>
      <c r="AY79" s="442"/>
      <c r="AZ79" s="442"/>
    </row>
    <row r="80" spans="2:52" ht="20.100000000000001" hidden="1" customHeight="1" outlineLevel="1">
      <c r="B80" s="434"/>
      <c r="C80" s="1002"/>
      <c r="D80" s="1003"/>
      <c r="E80" s="1003"/>
      <c r="F80" s="1004"/>
      <c r="G80" s="1005"/>
      <c r="H80" s="1006"/>
      <c r="I80" s="1006"/>
      <c r="J80" s="1006"/>
      <c r="K80" s="1007"/>
      <c r="L80" s="715"/>
      <c r="M80" s="715"/>
      <c r="N80" s="715"/>
      <c r="O80" s="715"/>
      <c r="P80" s="715"/>
      <c r="Q80" s="715"/>
      <c r="R80" s="715"/>
      <c r="S80" s="716"/>
      <c r="T80" s="717"/>
      <c r="U80" s="720">
        <f t="shared" si="21"/>
        <v>0</v>
      </c>
      <c r="V80" s="721">
        <f t="shared" si="22"/>
        <v>0</v>
      </c>
      <c r="W80" s="722">
        <f t="shared" si="23"/>
        <v>0</v>
      </c>
      <c r="X80" s="442"/>
      <c r="Y80" s="442"/>
      <c r="Z80" s="442"/>
      <c r="AA80" s="442"/>
      <c r="AB80" s="442"/>
      <c r="AC80" s="442"/>
      <c r="AD80" s="442"/>
      <c r="AE80" s="442"/>
      <c r="AF80" s="442"/>
      <c r="AG80" s="442"/>
      <c r="AH80" s="442"/>
      <c r="AI80" s="442"/>
      <c r="AJ80" s="442"/>
      <c r="AK80" s="442"/>
      <c r="AL80" s="442"/>
      <c r="AM80" s="442"/>
      <c r="AN80" s="442"/>
      <c r="AO80" s="442"/>
      <c r="AP80" s="442"/>
      <c r="AQ80" s="442"/>
      <c r="AR80" s="442"/>
      <c r="AS80" s="442"/>
      <c r="AT80" s="442"/>
      <c r="AU80" s="442"/>
      <c r="AV80" s="442"/>
      <c r="AW80" s="442"/>
      <c r="AX80" s="442"/>
      <c r="AY80" s="442"/>
      <c r="AZ80" s="442"/>
    </row>
    <row r="81" spans="2:52" ht="20.100000000000001" hidden="1" customHeight="1" outlineLevel="1">
      <c r="B81" s="434"/>
      <c r="C81" s="1002"/>
      <c r="D81" s="1003"/>
      <c r="E81" s="1003"/>
      <c r="F81" s="1004"/>
      <c r="G81" s="1005"/>
      <c r="H81" s="1006"/>
      <c r="I81" s="1006"/>
      <c r="J81" s="1006"/>
      <c r="K81" s="1007"/>
      <c r="L81" s="715"/>
      <c r="M81" s="715"/>
      <c r="N81" s="715"/>
      <c r="O81" s="715"/>
      <c r="P81" s="715"/>
      <c r="Q81" s="715"/>
      <c r="R81" s="715"/>
      <c r="S81" s="716"/>
      <c r="T81" s="717"/>
      <c r="U81" s="720">
        <f t="shared" si="21"/>
        <v>0</v>
      </c>
      <c r="V81" s="721">
        <f t="shared" si="22"/>
        <v>0</v>
      </c>
      <c r="W81" s="722">
        <f t="shared" si="23"/>
        <v>0</v>
      </c>
      <c r="X81" s="442"/>
      <c r="Y81" s="442"/>
      <c r="Z81" s="442"/>
      <c r="AA81" s="442"/>
      <c r="AB81" s="442"/>
      <c r="AC81" s="442"/>
      <c r="AD81" s="442"/>
      <c r="AE81" s="442"/>
      <c r="AF81" s="442"/>
      <c r="AG81" s="442"/>
      <c r="AH81" s="442"/>
      <c r="AI81" s="442"/>
      <c r="AJ81" s="442"/>
      <c r="AK81" s="442"/>
      <c r="AL81" s="442"/>
      <c r="AM81" s="442"/>
      <c r="AN81" s="442"/>
      <c r="AO81" s="442"/>
      <c r="AP81" s="442"/>
      <c r="AQ81" s="442"/>
      <c r="AR81" s="442"/>
      <c r="AS81" s="442"/>
      <c r="AT81" s="442"/>
      <c r="AU81" s="442"/>
      <c r="AV81" s="442"/>
      <c r="AW81" s="442"/>
      <c r="AX81" s="442"/>
      <c r="AY81" s="442"/>
      <c r="AZ81" s="442"/>
    </row>
    <row r="82" spans="2:52" ht="20.100000000000001" hidden="1" customHeight="1" outlineLevel="1">
      <c r="B82" s="434"/>
      <c r="C82" s="1002"/>
      <c r="D82" s="1003"/>
      <c r="E82" s="1003"/>
      <c r="F82" s="1004"/>
      <c r="G82" s="1005"/>
      <c r="H82" s="1006"/>
      <c r="I82" s="1006"/>
      <c r="J82" s="1006"/>
      <c r="K82" s="1007"/>
      <c r="L82" s="715"/>
      <c r="M82" s="715"/>
      <c r="N82" s="715"/>
      <c r="O82" s="715"/>
      <c r="P82" s="715"/>
      <c r="Q82" s="715"/>
      <c r="R82" s="715"/>
      <c r="S82" s="716"/>
      <c r="T82" s="717"/>
      <c r="U82" s="720">
        <f t="shared" si="21"/>
        <v>0</v>
      </c>
      <c r="V82" s="721">
        <f t="shared" si="22"/>
        <v>0</v>
      </c>
      <c r="W82" s="722">
        <f t="shared" si="23"/>
        <v>0</v>
      </c>
      <c r="X82" s="442"/>
      <c r="Y82" s="442"/>
      <c r="Z82" s="442"/>
      <c r="AA82" s="442"/>
      <c r="AB82" s="442"/>
      <c r="AC82" s="442"/>
      <c r="AD82" s="442"/>
      <c r="AE82" s="442"/>
      <c r="AF82" s="442"/>
      <c r="AG82" s="442"/>
      <c r="AH82" s="442"/>
      <c r="AI82" s="442"/>
      <c r="AJ82" s="442"/>
      <c r="AK82" s="442"/>
      <c r="AL82" s="442"/>
      <c r="AM82" s="442"/>
      <c r="AN82" s="442"/>
      <c r="AO82" s="442"/>
      <c r="AP82" s="442"/>
      <c r="AQ82" s="442"/>
      <c r="AR82" s="442"/>
      <c r="AS82" s="442"/>
      <c r="AT82" s="442"/>
      <c r="AU82" s="442"/>
      <c r="AV82" s="442"/>
      <c r="AW82" s="442"/>
      <c r="AX82" s="442"/>
      <c r="AY82" s="442"/>
      <c r="AZ82" s="442"/>
    </row>
    <row r="83" spans="2:52" ht="20.100000000000001" hidden="1" customHeight="1" outlineLevel="1">
      <c r="B83" s="434"/>
      <c r="C83" s="1002"/>
      <c r="D83" s="1003"/>
      <c r="E83" s="1003"/>
      <c r="F83" s="1004"/>
      <c r="G83" s="1005"/>
      <c r="H83" s="1006"/>
      <c r="I83" s="1006"/>
      <c r="J83" s="1006"/>
      <c r="K83" s="1007"/>
      <c r="L83" s="715"/>
      <c r="M83" s="715"/>
      <c r="N83" s="715"/>
      <c r="O83" s="715"/>
      <c r="P83" s="715"/>
      <c r="Q83" s="715"/>
      <c r="R83" s="715"/>
      <c r="S83" s="716"/>
      <c r="T83" s="717"/>
      <c r="U83" s="720">
        <f t="shared" si="21"/>
        <v>0</v>
      </c>
      <c r="V83" s="721">
        <f t="shared" si="22"/>
        <v>0</v>
      </c>
      <c r="W83" s="722">
        <f t="shared" si="23"/>
        <v>0</v>
      </c>
      <c r="X83" s="442"/>
      <c r="Y83" s="442"/>
      <c r="Z83" s="442"/>
      <c r="AA83" s="442"/>
      <c r="AB83" s="442"/>
      <c r="AC83" s="442"/>
      <c r="AD83" s="442"/>
      <c r="AE83" s="442"/>
      <c r="AF83" s="442"/>
      <c r="AG83" s="442"/>
      <c r="AH83" s="442"/>
      <c r="AI83" s="442"/>
      <c r="AJ83" s="442"/>
      <c r="AK83" s="442"/>
      <c r="AL83" s="442"/>
      <c r="AM83" s="442"/>
      <c r="AN83" s="442"/>
      <c r="AO83" s="442"/>
      <c r="AP83" s="442"/>
      <c r="AQ83" s="442"/>
      <c r="AR83" s="442"/>
      <c r="AS83" s="442"/>
      <c r="AT83" s="442"/>
      <c r="AU83" s="442"/>
      <c r="AV83" s="442"/>
      <c r="AW83" s="442"/>
      <c r="AX83" s="442"/>
      <c r="AY83" s="442"/>
      <c r="AZ83" s="442"/>
    </row>
    <row r="84" spans="2:52" s="19" customFormat="1" ht="9.9499999999999993" hidden="1" customHeight="1" outlineLevel="1">
      <c r="B84" s="435"/>
      <c r="C84" s="437"/>
      <c r="D84" s="437"/>
      <c r="E84" s="437"/>
      <c r="F84" s="437"/>
      <c r="G84" s="666"/>
      <c r="H84" s="666"/>
      <c r="I84" s="666"/>
      <c r="J84" s="666"/>
      <c r="K84" s="666"/>
      <c r="L84" s="438"/>
      <c r="M84" s="438"/>
      <c r="N84" s="438"/>
      <c r="O84" s="438"/>
      <c r="P84" s="438"/>
      <c r="Q84" s="438"/>
      <c r="R84" s="438"/>
      <c r="S84" s="438"/>
      <c r="T84" s="439"/>
      <c r="U84" s="439"/>
      <c r="V84" s="439"/>
      <c r="W84" s="667"/>
      <c r="X84" s="668"/>
      <c r="Y84" s="668"/>
      <c r="Z84" s="668"/>
      <c r="AA84" s="668"/>
      <c r="AB84" s="668"/>
      <c r="AC84" s="668"/>
      <c r="AD84" s="668"/>
      <c r="AE84" s="668"/>
      <c r="AF84" s="668"/>
      <c r="AG84" s="668"/>
      <c r="AH84" s="668"/>
      <c r="AI84" s="668"/>
      <c r="AJ84" s="668"/>
      <c r="AK84" s="668"/>
      <c r="AL84" s="668"/>
      <c r="AM84" s="668"/>
      <c r="AN84" s="668"/>
      <c r="AO84" s="668"/>
      <c r="AP84" s="668"/>
      <c r="AQ84" s="668"/>
      <c r="AR84" s="668"/>
      <c r="AS84" s="668"/>
      <c r="AT84" s="668"/>
      <c r="AU84" s="668"/>
      <c r="AV84" s="668"/>
      <c r="AW84" s="668"/>
      <c r="AX84" s="668"/>
      <c r="AY84" s="668"/>
      <c r="AZ84" s="668"/>
    </row>
    <row r="85" spans="2:52" ht="20.100000000000001" customHeight="1" collapsed="1">
      <c r="B85" s="714">
        <f>B73+1</f>
        <v>7</v>
      </c>
      <c r="C85" s="1013"/>
      <c r="D85" s="1014"/>
      <c r="E85" s="1014"/>
      <c r="F85" s="1015"/>
      <c r="G85" s="1016"/>
      <c r="H85" s="1017"/>
      <c r="I85" s="1017"/>
      <c r="J85" s="1017"/>
      <c r="K85" s="1018"/>
      <c r="L85" s="701">
        <f t="shared" ref="L85:R85" si="24">SUM(L86:L95)</f>
        <v>0</v>
      </c>
      <c r="M85" s="702">
        <f t="shared" si="24"/>
        <v>0</v>
      </c>
      <c r="N85" s="703">
        <f t="shared" si="24"/>
        <v>0</v>
      </c>
      <c r="O85" s="703">
        <f t="shared" si="24"/>
        <v>0</v>
      </c>
      <c r="P85" s="702">
        <f t="shared" si="24"/>
        <v>0</v>
      </c>
      <c r="Q85" s="704">
        <f t="shared" si="24"/>
        <v>0</v>
      </c>
      <c r="R85" s="701">
        <f t="shared" si="24"/>
        <v>0</v>
      </c>
      <c r="S85" s="705">
        <v>1</v>
      </c>
      <c r="T85" s="706">
        <f>(S86*T86)+(S87*T87)+(S88*T88)+(S89*T89)+(S90*T90)+(S91*T91)+(S92*T92)+(S93*T93)+(S94*T94)+(S95*T95)</f>
        <v>0</v>
      </c>
      <c r="U85" s="665">
        <f t="shared" ref="U85:U95" si="25">S85*T85*(1+MGKZ)*(1+Gewinn)*(1+Sicherheit)</f>
        <v>0</v>
      </c>
      <c r="V85" s="643">
        <f t="shared" ref="V85:V95" si="26">R85*Fertigung</f>
        <v>0</v>
      </c>
      <c r="W85" s="50">
        <f t="shared" ref="W85:W95" si="27">L85*$E$6+M85*$M$6+N85*$M$7+O85*$M$8+P85*$E$7+Q85*$M$9+U85+V85</f>
        <v>0</v>
      </c>
      <c r="X85" s="442"/>
      <c r="Y85" s="442"/>
      <c r="Z85" s="442"/>
      <c r="AA85" s="442"/>
      <c r="AB85" s="442"/>
      <c r="AC85" s="442"/>
      <c r="AD85" s="442"/>
      <c r="AE85" s="442"/>
      <c r="AF85" s="442"/>
      <c r="AG85" s="442"/>
      <c r="AH85" s="442"/>
      <c r="AI85" s="442"/>
      <c r="AJ85" s="442"/>
      <c r="AK85" s="442"/>
      <c r="AL85" s="442"/>
      <c r="AM85" s="442"/>
      <c r="AN85" s="442"/>
      <c r="AO85" s="442"/>
      <c r="AP85" s="442"/>
      <c r="AQ85" s="442"/>
      <c r="AR85" s="442"/>
      <c r="AS85" s="442"/>
      <c r="AT85" s="442"/>
      <c r="AU85" s="442"/>
      <c r="AV85" s="442"/>
      <c r="AW85" s="442"/>
      <c r="AX85" s="442"/>
      <c r="AY85" s="442"/>
      <c r="AZ85" s="442"/>
    </row>
    <row r="86" spans="2:52" ht="20.100000000000001" hidden="1" customHeight="1" outlineLevel="1">
      <c r="B86" s="433"/>
      <c r="C86" s="1002"/>
      <c r="D86" s="1003"/>
      <c r="E86" s="1003"/>
      <c r="F86" s="1004"/>
      <c r="G86" s="1005"/>
      <c r="H86" s="1006"/>
      <c r="I86" s="1006"/>
      <c r="J86" s="1006"/>
      <c r="K86" s="1007"/>
      <c r="L86" s="715"/>
      <c r="M86" s="715"/>
      <c r="N86" s="715"/>
      <c r="O86" s="715"/>
      <c r="P86" s="715"/>
      <c r="Q86" s="715"/>
      <c r="R86" s="715"/>
      <c r="S86" s="716"/>
      <c r="T86" s="717"/>
      <c r="U86" s="720">
        <f t="shared" si="25"/>
        <v>0</v>
      </c>
      <c r="V86" s="721">
        <f t="shared" si="26"/>
        <v>0</v>
      </c>
      <c r="W86" s="722">
        <f t="shared" si="27"/>
        <v>0</v>
      </c>
      <c r="X86" s="442"/>
      <c r="Y86" s="442"/>
      <c r="Z86" s="442"/>
      <c r="AA86" s="442"/>
      <c r="AB86" s="442"/>
      <c r="AC86" s="442"/>
      <c r="AD86" s="442"/>
      <c r="AE86" s="442"/>
      <c r="AF86" s="442"/>
      <c r="AG86" s="442"/>
      <c r="AH86" s="442"/>
      <c r="AI86" s="442"/>
      <c r="AJ86" s="442"/>
      <c r="AK86" s="442"/>
      <c r="AL86" s="442"/>
      <c r="AM86" s="442"/>
      <c r="AN86" s="442"/>
      <c r="AO86" s="442"/>
      <c r="AP86" s="442"/>
      <c r="AQ86" s="442"/>
      <c r="AR86" s="442"/>
      <c r="AS86" s="442"/>
      <c r="AT86" s="442"/>
      <c r="AU86" s="442"/>
      <c r="AV86" s="442"/>
      <c r="AW86" s="442"/>
      <c r="AX86" s="442"/>
      <c r="AY86" s="442"/>
      <c r="AZ86" s="442"/>
    </row>
    <row r="87" spans="2:52" ht="20.100000000000001" hidden="1" customHeight="1" outlineLevel="1">
      <c r="B87" s="434"/>
      <c r="C87" s="1002"/>
      <c r="D87" s="1003"/>
      <c r="E87" s="1003"/>
      <c r="F87" s="1004"/>
      <c r="G87" s="1005"/>
      <c r="H87" s="1006"/>
      <c r="I87" s="1006"/>
      <c r="J87" s="1006"/>
      <c r="K87" s="1007"/>
      <c r="L87" s="715"/>
      <c r="M87" s="715"/>
      <c r="N87" s="715"/>
      <c r="O87" s="715"/>
      <c r="P87" s="715"/>
      <c r="Q87" s="715"/>
      <c r="R87" s="715"/>
      <c r="S87" s="716"/>
      <c r="T87" s="717"/>
      <c r="U87" s="720">
        <f t="shared" si="25"/>
        <v>0</v>
      </c>
      <c r="V87" s="721">
        <f t="shared" si="26"/>
        <v>0</v>
      </c>
      <c r="W87" s="722">
        <f t="shared" si="27"/>
        <v>0</v>
      </c>
      <c r="X87" s="442"/>
      <c r="Y87" s="442"/>
      <c r="Z87" s="442"/>
      <c r="AA87" s="442"/>
      <c r="AB87" s="442"/>
      <c r="AC87" s="442"/>
      <c r="AD87" s="442"/>
      <c r="AE87" s="442"/>
      <c r="AF87" s="442"/>
      <c r="AG87" s="442"/>
      <c r="AH87" s="442"/>
      <c r="AI87" s="442"/>
      <c r="AJ87" s="442"/>
      <c r="AK87" s="442"/>
      <c r="AL87" s="442"/>
      <c r="AM87" s="442"/>
      <c r="AN87" s="442"/>
      <c r="AO87" s="442"/>
      <c r="AP87" s="442"/>
      <c r="AQ87" s="442"/>
      <c r="AR87" s="442"/>
      <c r="AS87" s="442"/>
      <c r="AT87" s="442"/>
      <c r="AU87" s="442"/>
      <c r="AV87" s="442"/>
      <c r="AW87" s="442"/>
      <c r="AX87" s="442"/>
      <c r="AY87" s="442"/>
      <c r="AZ87" s="442"/>
    </row>
    <row r="88" spans="2:52" ht="20.100000000000001" hidden="1" customHeight="1" outlineLevel="1">
      <c r="B88" s="434"/>
      <c r="C88" s="1002"/>
      <c r="D88" s="1003"/>
      <c r="E88" s="1003"/>
      <c r="F88" s="1004"/>
      <c r="G88" s="1005"/>
      <c r="H88" s="1006"/>
      <c r="I88" s="1006"/>
      <c r="J88" s="1006"/>
      <c r="K88" s="1007"/>
      <c r="L88" s="715"/>
      <c r="M88" s="715"/>
      <c r="N88" s="715"/>
      <c r="O88" s="715"/>
      <c r="P88" s="715"/>
      <c r="Q88" s="715"/>
      <c r="R88" s="715"/>
      <c r="S88" s="716"/>
      <c r="T88" s="717"/>
      <c r="U88" s="720">
        <f t="shared" si="25"/>
        <v>0</v>
      </c>
      <c r="V88" s="721">
        <f t="shared" si="26"/>
        <v>0</v>
      </c>
      <c r="W88" s="722">
        <f t="shared" si="27"/>
        <v>0</v>
      </c>
      <c r="X88" s="442"/>
      <c r="Y88" s="442"/>
      <c r="Z88" s="442"/>
      <c r="AA88" s="442"/>
      <c r="AB88" s="442"/>
      <c r="AC88" s="442"/>
      <c r="AD88" s="442"/>
      <c r="AE88" s="442"/>
      <c r="AF88" s="442"/>
      <c r="AG88" s="442"/>
      <c r="AH88" s="442"/>
      <c r="AI88" s="442"/>
      <c r="AJ88" s="442"/>
      <c r="AK88" s="442"/>
      <c r="AL88" s="442"/>
      <c r="AM88" s="442"/>
      <c r="AN88" s="442"/>
      <c r="AO88" s="442"/>
      <c r="AP88" s="442"/>
      <c r="AQ88" s="442"/>
      <c r="AR88" s="442"/>
      <c r="AS88" s="442"/>
      <c r="AT88" s="442"/>
      <c r="AU88" s="442"/>
      <c r="AV88" s="442"/>
      <c r="AW88" s="442"/>
      <c r="AX88" s="442"/>
      <c r="AY88" s="442"/>
      <c r="AZ88" s="442"/>
    </row>
    <row r="89" spans="2:52" ht="20.100000000000001" hidden="1" customHeight="1" outlineLevel="1">
      <c r="B89" s="434"/>
      <c r="C89" s="1002"/>
      <c r="D89" s="1003"/>
      <c r="E89" s="1003"/>
      <c r="F89" s="1004"/>
      <c r="G89" s="1005"/>
      <c r="H89" s="1006"/>
      <c r="I89" s="1006"/>
      <c r="J89" s="1006"/>
      <c r="K89" s="1007"/>
      <c r="L89" s="715"/>
      <c r="M89" s="715"/>
      <c r="N89" s="715"/>
      <c r="O89" s="715"/>
      <c r="P89" s="715"/>
      <c r="Q89" s="715"/>
      <c r="R89" s="715"/>
      <c r="S89" s="716"/>
      <c r="T89" s="717"/>
      <c r="U89" s="720">
        <f t="shared" si="25"/>
        <v>0</v>
      </c>
      <c r="V89" s="721">
        <f t="shared" si="26"/>
        <v>0</v>
      </c>
      <c r="W89" s="722">
        <f t="shared" si="27"/>
        <v>0</v>
      </c>
      <c r="X89" s="442"/>
      <c r="Y89" s="442"/>
      <c r="Z89" s="442"/>
      <c r="AA89" s="442"/>
      <c r="AB89" s="442"/>
      <c r="AC89" s="442"/>
      <c r="AD89" s="442"/>
      <c r="AE89" s="442"/>
      <c r="AF89" s="442"/>
      <c r="AG89" s="442"/>
      <c r="AH89" s="442"/>
      <c r="AI89" s="442"/>
      <c r="AJ89" s="442"/>
      <c r="AK89" s="442"/>
      <c r="AL89" s="442"/>
      <c r="AM89" s="442"/>
      <c r="AN89" s="442"/>
      <c r="AO89" s="442"/>
      <c r="AP89" s="442"/>
      <c r="AQ89" s="442"/>
      <c r="AR89" s="442"/>
      <c r="AS89" s="442"/>
      <c r="AT89" s="442"/>
      <c r="AU89" s="442"/>
      <c r="AV89" s="442"/>
      <c r="AW89" s="442"/>
      <c r="AX89" s="442"/>
      <c r="AY89" s="442"/>
      <c r="AZ89" s="442"/>
    </row>
    <row r="90" spans="2:52" ht="20.100000000000001" hidden="1" customHeight="1" outlineLevel="1">
      <c r="B90" s="434"/>
      <c r="C90" s="1002"/>
      <c r="D90" s="1003"/>
      <c r="E90" s="1003"/>
      <c r="F90" s="1004"/>
      <c r="G90" s="1005"/>
      <c r="H90" s="1006"/>
      <c r="I90" s="1006"/>
      <c r="J90" s="1006"/>
      <c r="K90" s="1007"/>
      <c r="L90" s="715"/>
      <c r="M90" s="715"/>
      <c r="N90" s="715"/>
      <c r="O90" s="715"/>
      <c r="P90" s="715"/>
      <c r="Q90" s="715"/>
      <c r="R90" s="715"/>
      <c r="S90" s="716"/>
      <c r="T90" s="717"/>
      <c r="U90" s="720">
        <f t="shared" si="25"/>
        <v>0</v>
      </c>
      <c r="V90" s="721">
        <f t="shared" si="26"/>
        <v>0</v>
      </c>
      <c r="W90" s="722">
        <f t="shared" si="27"/>
        <v>0</v>
      </c>
      <c r="X90" s="442"/>
      <c r="Y90" s="442"/>
      <c r="Z90" s="442"/>
      <c r="AA90" s="442"/>
      <c r="AB90" s="442"/>
      <c r="AC90" s="442"/>
      <c r="AD90" s="442"/>
      <c r="AE90" s="442"/>
      <c r="AF90" s="442"/>
      <c r="AG90" s="442"/>
      <c r="AH90" s="442"/>
      <c r="AI90" s="442"/>
      <c r="AJ90" s="442"/>
      <c r="AK90" s="442"/>
      <c r="AL90" s="442"/>
      <c r="AM90" s="442"/>
      <c r="AN90" s="442"/>
      <c r="AO90" s="442"/>
      <c r="AP90" s="442"/>
      <c r="AQ90" s="442"/>
      <c r="AR90" s="442"/>
      <c r="AS90" s="442"/>
      <c r="AT90" s="442"/>
      <c r="AU90" s="442"/>
      <c r="AV90" s="442"/>
      <c r="AW90" s="442"/>
      <c r="AX90" s="442"/>
      <c r="AY90" s="442"/>
      <c r="AZ90" s="442"/>
    </row>
    <row r="91" spans="2:52" ht="20.100000000000001" hidden="1" customHeight="1" outlineLevel="1">
      <c r="B91" s="434"/>
      <c r="C91" s="1002"/>
      <c r="D91" s="1003"/>
      <c r="E91" s="1003"/>
      <c r="F91" s="1004"/>
      <c r="G91" s="1005"/>
      <c r="H91" s="1006"/>
      <c r="I91" s="1006"/>
      <c r="J91" s="1006"/>
      <c r="K91" s="1007"/>
      <c r="L91" s="715"/>
      <c r="M91" s="715"/>
      <c r="N91" s="715"/>
      <c r="O91" s="715"/>
      <c r="P91" s="715"/>
      <c r="Q91" s="715"/>
      <c r="R91" s="715"/>
      <c r="S91" s="716"/>
      <c r="T91" s="717"/>
      <c r="U91" s="720">
        <f t="shared" si="25"/>
        <v>0</v>
      </c>
      <c r="V91" s="721">
        <f t="shared" si="26"/>
        <v>0</v>
      </c>
      <c r="W91" s="722">
        <f t="shared" si="27"/>
        <v>0</v>
      </c>
      <c r="X91" s="442"/>
      <c r="Y91" s="442"/>
      <c r="Z91" s="442"/>
      <c r="AA91" s="442"/>
      <c r="AB91" s="442"/>
      <c r="AC91" s="442"/>
      <c r="AD91" s="442"/>
      <c r="AE91" s="442"/>
      <c r="AF91" s="442"/>
      <c r="AG91" s="442"/>
      <c r="AH91" s="442"/>
      <c r="AI91" s="442"/>
      <c r="AJ91" s="442"/>
      <c r="AK91" s="442"/>
      <c r="AL91" s="442"/>
      <c r="AM91" s="442"/>
      <c r="AN91" s="442"/>
      <c r="AO91" s="442"/>
      <c r="AP91" s="442"/>
      <c r="AQ91" s="442"/>
      <c r="AR91" s="442"/>
      <c r="AS91" s="442"/>
      <c r="AT91" s="442"/>
      <c r="AU91" s="442"/>
      <c r="AV91" s="442"/>
      <c r="AW91" s="442"/>
      <c r="AX91" s="442"/>
      <c r="AY91" s="442"/>
      <c r="AZ91" s="442"/>
    </row>
    <row r="92" spans="2:52" ht="20.100000000000001" hidden="1" customHeight="1" outlineLevel="1">
      <c r="B92" s="434"/>
      <c r="C92" s="1002"/>
      <c r="D92" s="1003"/>
      <c r="E92" s="1003"/>
      <c r="F92" s="1004"/>
      <c r="G92" s="1005"/>
      <c r="H92" s="1006"/>
      <c r="I92" s="1006"/>
      <c r="J92" s="1006"/>
      <c r="K92" s="1007"/>
      <c r="L92" s="715"/>
      <c r="M92" s="715"/>
      <c r="N92" s="715"/>
      <c r="O92" s="715"/>
      <c r="P92" s="715"/>
      <c r="Q92" s="715"/>
      <c r="R92" s="715"/>
      <c r="S92" s="716"/>
      <c r="T92" s="717"/>
      <c r="U92" s="720">
        <f t="shared" si="25"/>
        <v>0</v>
      </c>
      <c r="V92" s="721">
        <f t="shared" si="26"/>
        <v>0</v>
      </c>
      <c r="W92" s="722">
        <f t="shared" si="27"/>
        <v>0</v>
      </c>
      <c r="X92" s="442"/>
      <c r="Y92" s="442"/>
      <c r="Z92" s="442"/>
      <c r="AA92" s="442"/>
      <c r="AB92" s="442"/>
      <c r="AC92" s="442"/>
      <c r="AD92" s="442"/>
      <c r="AE92" s="442"/>
      <c r="AF92" s="442"/>
      <c r="AG92" s="442"/>
      <c r="AH92" s="442"/>
      <c r="AI92" s="442"/>
      <c r="AJ92" s="442"/>
      <c r="AK92" s="442"/>
      <c r="AL92" s="442"/>
      <c r="AM92" s="442"/>
      <c r="AN92" s="442"/>
      <c r="AO92" s="442"/>
      <c r="AP92" s="442"/>
      <c r="AQ92" s="442"/>
      <c r="AR92" s="442"/>
      <c r="AS92" s="442"/>
      <c r="AT92" s="442"/>
      <c r="AU92" s="442"/>
      <c r="AV92" s="442"/>
      <c r="AW92" s="442"/>
      <c r="AX92" s="442"/>
      <c r="AY92" s="442"/>
      <c r="AZ92" s="442"/>
    </row>
    <row r="93" spans="2:52" ht="20.100000000000001" hidden="1" customHeight="1" outlineLevel="1">
      <c r="B93" s="434"/>
      <c r="C93" s="1002"/>
      <c r="D93" s="1003"/>
      <c r="E93" s="1003"/>
      <c r="F93" s="1004"/>
      <c r="G93" s="1005"/>
      <c r="H93" s="1006"/>
      <c r="I93" s="1006"/>
      <c r="J93" s="1006"/>
      <c r="K93" s="1007"/>
      <c r="L93" s="715"/>
      <c r="M93" s="715"/>
      <c r="N93" s="715"/>
      <c r="O93" s="715"/>
      <c r="P93" s="715"/>
      <c r="Q93" s="715"/>
      <c r="R93" s="715"/>
      <c r="S93" s="716"/>
      <c r="T93" s="717"/>
      <c r="U93" s="720">
        <f t="shared" si="25"/>
        <v>0</v>
      </c>
      <c r="V93" s="721">
        <f t="shared" si="26"/>
        <v>0</v>
      </c>
      <c r="W93" s="722">
        <f t="shared" si="27"/>
        <v>0</v>
      </c>
      <c r="X93" s="442"/>
      <c r="Y93" s="442"/>
      <c r="Z93" s="442"/>
      <c r="AA93" s="442"/>
      <c r="AB93" s="442"/>
      <c r="AC93" s="442"/>
      <c r="AD93" s="442"/>
      <c r="AE93" s="442"/>
      <c r="AF93" s="442"/>
      <c r="AG93" s="442"/>
      <c r="AH93" s="442"/>
      <c r="AI93" s="442"/>
      <c r="AJ93" s="442"/>
      <c r="AK93" s="442"/>
      <c r="AL93" s="442"/>
      <c r="AM93" s="442"/>
      <c r="AN93" s="442"/>
      <c r="AO93" s="442"/>
      <c r="AP93" s="442"/>
      <c r="AQ93" s="442"/>
      <c r="AR93" s="442"/>
      <c r="AS93" s="442"/>
      <c r="AT93" s="442"/>
      <c r="AU93" s="442"/>
      <c r="AV93" s="442"/>
      <c r="AW93" s="442"/>
      <c r="AX93" s="442"/>
      <c r="AY93" s="442"/>
      <c r="AZ93" s="442"/>
    </row>
    <row r="94" spans="2:52" ht="20.100000000000001" hidden="1" customHeight="1" outlineLevel="1">
      <c r="B94" s="434"/>
      <c r="C94" s="1002"/>
      <c r="D94" s="1003"/>
      <c r="E94" s="1003"/>
      <c r="F94" s="1004"/>
      <c r="G94" s="1005"/>
      <c r="H94" s="1006"/>
      <c r="I94" s="1006"/>
      <c r="J94" s="1006"/>
      <c r="K94" s="1007"/>
      <c r="L94" s="715"/>
      <c r="M94" s="715"/>
      <c r="N94" s="715"/>
      <c r="O94" s="715"/>
      <c r="P94" s="715"/>
      <c r="Q94" s="715"/>
      <c r="R94" s="715"/>
      <c r="S94" s="716"/>
      <c r="T94" s="717"/>
      <c r="U94" s="720">
        <f t="shared" si="25"/>
        <v>0</v>
      </c>
      <c r="V94" s="721">
        <f t="shared" si="26"/>
        <v>0</v>
      </c>
      <c r="W94" s="722">
        <f t="shared" si="27"/>
        <v>0</v>
      </c>
      <c r="X94" s="442"/>
      <c r="Y94" s="442"/>
      <c r="Z94" s="442"/>
      <c r="AA94" s="442"/>
      <c r="AB94" s="442"/>
      <c r="AC94" s="442"/>
      <c r="AD94" s="442"/>
      <c r="AE94" s="442"/>
      <c r="AF94" s="442"/>
      <c r="AG94" s="442"/>
      <c r="AH94" s="442"/>
      <c r="AI94" s="442"/>
      <c r="AJ94" s="442"/>
      <c r="AK94" s="442"/>
      <c r="AL94" s="442"/>
      <c r="AM94" s="442"/>
      <c r="AN94" s="442"/>
      <c r="AO94" s="442"/>
      <c r="AP94" s="442"/>
      <c r="AQ94" s="442"/>
      <c r="AR94" s="442"/>
      <c r="AS94" s="442"/>
      <c r="AT94" s="442"/>
      <c r="AU94" s="442"/>
      <c r="AV94" s="442"/>
      <c r="AW94" s="442"/>
      <c r="AX94" s="442"/>
      <c r="AY94" s="442"/>
      <c r="AZ94" s="442"/>
    </row>
    <row r="95" spans="2:52" ht="20.100000000000001" hidden="1" customHeight="1" outlineLevel="1">
      <c r="B95" s="434"/>
      <c r="C95" s="1002"/>
      <c r="D95" s="1003"/>
      <c r="E95" s="1003"/>
      <c r="F95" s="1004"/>
      <c r="G95" s="1005"/>
      <c r="H95" s="1006"/>
      <c r="I95" s="1006"/>
      <c r="J95" s="1006"/>
      <c r="K95" s="1007"/>
      <c r="L95" s="715"/>
      <c r="M95" s="715"/>
      <c r="N95" s="715"/>
      <c r="O95" s="715"/>
      <c r="P95" s="715"/>
      <c r="Q95" s="715"/>
      <c r="R95" s="715"/>
      <c r="S95" s="716"/>
      <c r="T95" s="717"/>
      <c r="U95" s="720">
        <f t="shared" si="25"/>
        <v>0</v>
      </c>
      <c r="V95" s="721">
        <f t="shared" si="26"/>
        <v>0</v>
      </c>
      <c r="W95" s="722">
        <f t="shared" si="27"/>
        <v>0</v>
      </c>
      <c r="X95" s="442"/>
      <c r="Y95" s="442"/>
      <c r="Z95" s="442"/>
      <c r="AA95" s="442"/>
      <c r="AB95" s="442"/>
      <c r="AC95" s="442"/>
      <c r="AD95" s="442"/>
      <c r="AE95" s="442"/>
      <c r="AF95" s="442"/>
      <c r="AG95" s="442"/>
      <c r="AH95" s="442"/>
      <c r="AI95" s="442"/>
      <c r="AJ95" s="442"/>
      <c r="AK95" s="442"/>
      <c r="AL95" s="442"/>
      <c r="AM95" s="442"/>
      <c r="AN95" s="442"/>
      <c r="AO95" s="442"/>
      <c r="AP95" s="442"/>
      <c r="AQ95" s="442"/>
      <c r="AR95" s="442"/>
      <c r="AS95" s="442"/>
      <c r="AT95" s="442"/>
      <c r="AU95" s="442"/>
      <c r="AV95" s="442"/>
      <c r="AW95" s="442"/>
      <c r="AX95" s="442"/>
      <c r="AY95" s="442"/>
      <c r="AZ95" s="442"/>
    </row>
    <row r="96" spans="2:52" s="19" customFormat="1" ht="9.9499999999999993" hidden="1" customHeight="1" outlineLevel="1">
      <c r="B96" s="435"/>
      <c r="C96" s="437"/>
      <c r="D96" s="437"/>
      <c r="E96" s="437"/>
      <c r="F96" s="437"/>
      <c r="G96" s="666"/>
      <c r="H96" s="666"/>
      <c r="I96" s="666"/>
      <c r="J96" s="666"/>
      <c r="K96" s="666"/>
      <c r="L96" s="438"/>
      <c r="M96" s="438"/>
      <c r="N96" s="438"/>
      <c r="O96" s="438"/>
      <c r="P96" s="438"/>
      <c r="Q96" s="438"/>
      <c r="R96" s="438"/>
      <c r="S96" s="438"/>
      <c r="T96" s="439"/>
      <c r="U96" s="439"/>
      <c r="V96" s="439"/>
      <c r="W96" s="667"/>
      <c r="X96" s="668"/>
      <c r="Y96" s="668"/>
      <c r="Z96" s="668"/>
      <c r="AA96" s="668"/>
      <c r="AB96" s="668"/>
      <c r="AC96" s="668"/>
      <c r="AD96" s="668"/>
      <c r="AE96" s="668"/>
      <c r="AF96" s="668"/>
      <c r="AG96" s="668"/>
      <c r="AH96" s="668"/>
      <c r="AI96" s="668"/>
      <c r="AJ96" s="668"/>
      <c r="AK96" s="668"/>
      <c r="AL96" s="668"/>
      <c r="AM96" s="668"/>
      <c r="AN96" s="668"/>
      <c r="AO96" s="668"/>
      <c r="AP96" s="668"/>
      <c r="AQ96" s="668"/>
      <c r="AR96" s="668"/>
      <c r="AS96" s="668"/>
      <c r="AT96" s="668"/>
      <c r="AU96" s="668"/>
      <c r="AV96" s="668"/>
      <c r="AW96" s="668"/>
      <c r="AX96" s="668"/>
      <c r="AY96" s="668"/>
      <c r="AZ96" s="668"/>
    </row>
    <row r="97" spans="2:52" ht="20.100000000000001" customHeight="1" collapsed="1">
      <c r="B97" s="714">
        <f>B85+1</f>
        <v>8</v>
      </c>
      <c r="C97" s="1013"/>
      <c r="D97" s="1014"/>
      <c r="E97" s="1014"/>
      <c r="F97" s="1015"/>
      <c r="G97" s="1016"/>
      <c r="H97" s="1017"/>
      <c r="I97" s="1017"/>
      <c r="J97" s="1017"/>
      <c r="K97" s="1018"/>
      <c r="L97" s="701">
        <f t="shared" ref="L97:R97" si="28">SUM(L98:L107)</f>
        <v>0</v>
      </c>
      <c r="M97" s="702">
        <f t="shared" si="28"/>
        <v>0</v>
      </c>
      <c r="N97" s="703">
        <f t="shared" si="28"/>
        <v>0</v>
      </c>
      <c r="O97" s="703">
        <f t="shared" si="28"/>
        <v>0</v>
      </c>
      <c r="P97" s="702">
        <f t="shared" si="28"/>
        <v>0</v>
      </c>
      <c r="Q97" s="704">
        <f t="shared" si="28"/>
        <v>0</v>
      </c>
      <c r="R97" s="701">
        <f t="shared" si="28"/>
        <v>0</v>
      </c>
      <c r="S97" s="705">
        <v>1</v>
      </c>
      <c r="T97" s="706">
        <f>(S98*T98)+(S99*T99)+(S100*T100)+(S101*T101)+(S102*T102)+(S103*T103)+(S104*T104)+(S105*T105)+(S106*T106)+(S107*T107)</f>
        <v>0</v>
      </c>
      <c r="U97" s="665">
        <f t="shared" ref="U97:U107" si="29">S97*T97*(1+MGKZ)*(1+Gewinn)*(1+Sicherheit)</f>
        <v>0</v>
      </c>
      <c r="V97" s="643">
        <f t="shared" ref="V97:V107" si="30">R97*Fertigung</f>
        <v>0</v>
      </c>
      <c r="W97" s="50">
        <f t="shared" ref="W97:W107" si="31">L97*$E$6+M97*$M$6+N97*$M$7+O97*$M$8+P97*$E$7+Q97*$M$9+U97+V97</f>
        <v>0</v>
      </c>
      <c r="X97" s="442"/>
      <c r="Y97" s="442"/>
      <c r="Z97" s="442"/>
      <c r="AA97" s="442"/>
      <c r="AB97" s="442"/>
      <c r="AC97" s="442"/>
      <c r="AD97" s="442"/>
      <c r="AE97" s="442"/>
      <c r="AF97" s="442"/>
      <c r="AG97" s="442"/>
      <c r="AH97" s="442"/>
      <c r="AI97" s="442"/>
      <c r="AJ97" s="442"/>
      <c r="AK97" s="442"/>
      <c r="AL97" s="442"/>
      <c r="AM97" s="442"/>
      <c r="AN97" s="442"/>
      <c r="AO97" s="442"/>
      <c r="AP97" s="442"/>
      <c r="AQ97" s="442"/>
      <c r="AR97" s="442"/>
      <c r="AS97" s="442"/>
      <c r="AT97" s="442"/>
      <c r="AU97" s="442"/>
      <c r="AV97" s="442"/>
      <c r="AW97" s="442"/>
      <c r="AX97" s="442"/>
      <c r="AY97" s="442"/>
      <c r="AZ97" s="442"/>
    </row>
    <row r="98" spans="2:52" ht="20.100000000000001" hidden="1" customHeight="1" outlineLevel="1">
      <c r="B98" s="433"/>
      <c r="C98" s="1002"/>
      <c r="D98" s="1003"/>
      <c r="E98" s="1003"/>
      <c r="F98" s="1004"/>
      <c r="G98" s="1005"/>
      <c r="H98" s="1006"/>
      <c r="I98" s="1006"/>
      <c r="J98" s="1006"/>
      <c r="K98" s="1007"/>
      <c r="L98" s="715"/>
      <c r="M98" s="715"/>
      <c r="N98" s="715"/>
      <c r="O98" s="715"/>
      <c r="P98" s="715"/>
      <c r="Q98" s="715"/>
      <c r="R98" s="715"/>
      <c r="S98" s="716"/>
      <c r="T98" s="717"/>
      <c r="U98" s="720">
        <f t="shared" si="29"/>
        <v>0</v>
      </c>
      <c r="V98" s="721">
        <f t="shared" si="30"/>
        <v>0</v>
      </c>
      <c r="W98" s="722">
        <f t="shared" si="31"/>
        <v>0</v>
      </c>
      <c r="X98" s="442"/>
      <c r="Y98" s="442"/>
      <c r="Z98" s="442"/>
      <c r="AA98" s="442"/>
      <c r="AB98" s="442"/>
      <c r="AC98" s="442"/>
      <c r="AD98" s="442"/>
      <c r="AE98" s="442"/>
      <c r="AF98" s="442"/>
      <c r="AG98" s="442"/>
      <c r="AH98" s="442"/>
      <c r="AI98" s="442"/>
      <c r="AJ98" s="442"/>
      <c r="AK98" s="442"/>
      <c r="AL98" s="442"/>
      <c r="AM98" s="442"/>
      <c r="AN98" s="442"/>
      <c r="AO98" s="442"/>
      <c r="AP98" s="442"/>
      <c r="AQ98" s="442"/>
      <c r="AR98" s="442"/>
      <c r="AS98" s="442"/>
      <c r="AT98" s="442"/>
      <c r="AU98" s="442"/>
      <c r="AV98" s="442"/>
      <c r="AW98" s="442"/>
      <c r="AX98" s="442"/>
      <c r="AY98" s="442"/>
      <c r="AZ98" s="442"/>
    </row>
    <row r="99" spans="2:52" ht="20.100000000000001" hidden="1" customHeight="1" outlineLevel="1">
      <c r="B99" s="434"/>
      <c r="C99" s="1002"/>
      <c r="D99" s="1003"/>
      <c r="E99" s="1003"/>
      <c r="F99" s="1004"/>
      <c r="G99" s="1005"/>
      <c r="H99" s="1006"/>
      <c r="I99" s="1006"/>
      <c r="J99" s="1006"/>
      <c r="K99" s="1007"/>
      <c r="L99" s="715"/>
      <c r="M99" s="715"/>
      <c r="N99" s="715"/>
      <c r="O99" s="715"/>
      <c r="P99" s="715"/>
      <c r="Q99" s="715"/>
      <c r="R99" s="715"/>
      <c r="S99" s="716"/>
      <c r="T99" s="717"/>
      <c r="U99" s="720">
        <f t="shared" si="29"/>
        <v>0</v>
      </c>
      <c r="V99" s="721">
        <f t="shared" si="30"/>
        <v>0</v>
      </c>
      <c r="W99" s="722">
        <f t="shared" si="31"/>
        <v>0</v>
      </c>
      <c r="X99" s="442"/>
      <c r="Y99" s="442"/>
      <c r="Z99" s="442"/>
      <c r="AA99" s="442"/>
      <c r="AB99" s="442"/>
      <c r="AC99" s="442"/>
      <c r="AD99" s="442"/>
      <c r="AE99" s="442"/>
      <c r="AF99" s="442"/>
      <c r="AG99" s="442"/>
      <c r="AH99" s="442"/>
      <c r="AI99" s="442"/>
      <c r="AJ99" s="442"/>
      <c r="AK99" s="442"/>
      <c r="AL99" s="442"/>
      <c r="AM99" s="442"/>
      <c r="AN99" s="442"/>
      <c r="AO99" s="442"/>
      <c r="AP99" s="442"/>
      <c r="AQ99" s="442"/>
      <c r="AR99" s="442"/>
      <c r="AS99" s="442"/>
      <c r="AT99" s="442"/>
      <c r="AU99" s="442"/>
      <c r="AV99" s="442"/>
      <c r="AW99" s="442"/>
      <c r="AX99" s="442"/>
      <c r="AY99" s="442"/>
      <c r="AZ99" s="442"/>
    </row>
    <row r="100" spans="2:52" ht="20.100000000000001" hidden="1" customHeight="1" outlineLevel="1">
      <c r="B100" s="434"/>
      <c r="C100" s="1002"/>
      <c r="D100" s="1003"/>
      <c r="E100" s="1003"/>
      <c r="F100" s="1004"/>
      <c r="G100" s="1005"/>
      <c r="H100" s="1006"/>
      <c r="I100" s="1006"/>
      <c r="J100" s="1006"/>
      <c r="K100" s="1007"/>
      <c r="L100" s="715"/>
      <c r="M100" s="715"/>
      <c r="N100" s="715"/>
      <c r="O100" s="715"/>
      <c r="P100" s="715"/>
      <c r="Q100" s="715"/>
      <c r="R100" s="715"/>
      <c r="S100" s="716"/>
      <c r="T100" s="717"/>
      <c r="U100" s="720">
        <f t="shared" si="29"/>
        <v>0</v>
      </c>
      <c r="V100" s="721">
        <f t="shared" si="30"/>
        <v>0</v>
      </c>
      <c r="W100" s="722">
        <f t="shared" si="31"/>
        <v>0</v>
      </c>
      <c r="X100" s="442"/>
      <c r="Y100" s="442"/>
      <c r="Z100" s="442"/>
      <c r="AA100" s="442"/>
      <c r="AB100" s="442"/>
      <c r="AC100" s="442"/>
      <c r="AD100" s="442"/>
      <c r="AE100" s="442"/>
      <c r="AF100" s="442"/>
      <c r="AG100" s="442"/>
      <c r="AH100" s="442"/>
      <c r="AI100" s="442"/>
      <c r="AJ100" s="442"/>
      <c r="AK100" s="442"/>
      <c r="AL100" s="442"/>
      <c r="AM100" s="442"/>
      <c r="AN100" s="442"/>
      <c r="AO100" s="442"/>
      <c r="AP100" s="442"/>
      <c r="AQ100" s="442"/>
      <c r="AR100" s="442"/>
      <c r="AS100" s="442"/>
      <c r="AT100" s="442"/>
      <c r="AU100" s="442"/>
      <c r="AV100" s="442"/>
      <c r="AW100" s="442"/>
      <c r="AX100" s="442"/>
      <c r="AY100" s="442"/>
      <c r="AZ100" s="442"/>
    </row>
    <row r="101" spans="2:52" ht="20.100000000000001" hidden="1" customHeight="1" outlineLevel="1">
      <c r="B101" s="434"/>
      <c r="C101" s="1002"/>
      <c r="D101" s="1003"/>
      <c r="E101" s="1003"/>
      <c r="F101" s="1004"/>
      <c r="G101" s="1005"/>
      <c r="H101" s="1006"/>
      <c r="I101" s="1006"/>
      <c r="J101" s="1006"/>
      <c r="K101" s="1007"/>
      <c r="L101" s="715"/>
      <c r="M101" s="715"/>
      <c r="N101" s="715"/>
      <c r="O101" s="715"/>
      <c r="P101" s="715"/>
      <c r="Q101" s="715"/>
      <c r="R101" s="715"/>
      <c r="S101" s="716"/>
      <c r="T101" s="717"/>
      <c r="U101" s="720">
        <f t="shared" si="29"/>
        <v>0</v>
      </c>
      <c r="V101" s="721">
        <f t="shared" si="30"/>
        <v>0</v>
      </c>
      <c r="W101" s="722">
        <f t="shared" si="31"/>
        <v>0</v>
      </c>
      <c r="X101" s="442"/>
      <c r="Y101" s="442"/>
      <c r="Z101" s="442"/>
      <c r="AA101" s="442"/>
      <c r="AB101" s="442"/>
      <c r="AC101" s="442"/>
      <c r="AD101" s="442"/>
      <c r="AE101" s="442"/>
      <c r="AF101" s="442"/>
      <c r="AG101" s="442"/>
      <c r="AH101" s="442"/>
      <c r="AI101" s="442"/>
      <c r="AJ101" s="442"/>
      <c r="AK101" s="442"/>
      <c r="AL101" s="442"/>
      <c r="AM101" s="442"/>
      <c r="AN101" s="442"/>
      <c r="AO101" s="442"/>
      <c r="AP101" s="442"/>
      <c r="AQ101" s="442"/>
      <c r="AR101" s="442"/>
      <c r="AS101" s="442"/>
      <c r="AT101" s="442"/>
      <c r="AU101" s="442"/>
      <c r="AV101" s="442"/>
      <c r="AW101" s="442"/>
      <c r="AX101" s="442"/>
      <c r="AY101" s="442"/>
      <c r="AZ101" s="442"/>
    </row>
    <row r="102" spans="2:52" ht="20.100000000000001" hidden="1" customHeight="1" outlineLevel="1">
      <c r="B102" s="434"/>
      <c r="C102" s="1002"/>
      <c r="D102" s="1003"/>
      <c r="E102" s="1003"/>
      <c r="F102" s="1004"/>
      <c r="G102" s="1005"/>
      <c r="H102" s="1006"/>
      <c r="I102" s="1006"/>
      <c r="J102" s="1006"/>
      <c r="K102" s="1007"/>
      <c r="L102" s="715"/>
      <c r="M102" s="715"/>
      <c r="N102" s="715"/>
      <c r="O102" s="715"/>
      <c r="P102" s="715"/>
      <c r="Q102" s="715"/>
      <c r="R102" s="715"/>
      <c r="S102" s="716"/>
      <c r="T102" s="717"/>
      <c r="U102" s="720">
        <f t="shared" si="29"/>
        <v>0</v>
      </c>
      <c r="V102" s="721">
        <f t="shared" si="30"/>
        <v>0</v>
      </c>
      <c r="W102" s="722">
        <f t="shared" si="31"/>
        <v>0</v>
      </c>
      <c r="X102" s="442"/>
      <c r="Y102" s="442"/>
      <c r="Z102" s="442"/>
      <c r="AA102" s="442"/>
      <c r="AB102" s="442"/>
      <c r="AC102" s="442"/>
      <c r="AD102" s="442"/>
      <c r="AE102" s="442"/>
      <c r="AF102" s="442"/>
      <c r="AG102" s="442"/>
      <c r="AH102" s="442"/>
      <c r="AI102" s="442"/>
      <c r="AJ102" s="442"/>
      <c r="AK102" s="442"/>
      <c r="AL102" s="442"/>
      <c r="AM102" s="442"/>
      <c r="AN102" s="442"/>
      <c r="AO102" s="442"/>
      <c r="AP102" s="442"/>
      <c r="AQ102" s="442"/>
      <c r="AR102" s="442"/>
      <c r="AS102" s="442"/>
      <c r="AT102" s="442"/>
      <c r="AU102" s="442"/>
      <c r="AV102" s="442"/>
      <c r="AW102" s="442"/>
      <c r="AX102" s="442"/>
      <c r="AY102" s="442"/>
      <c r="AZ102" s="442"/>
    </row>
    <row r="103" spans="2:52" ht="20.100000000000001" hidden="1" customHeight="1" outlineLevel="1">
      <c r="B103" s="434"/>
      <c r="C103" s="1002"/>
      <c r="D103" s="1003"/>
      <c r="E103" s="1003"/>
      <c r="F103" s="1004"/>
      <c r="G103" s="1005"/>
      <c r="H103" s="1006"/>
      <c r="I103" s="1006"/>
      <c r="J103" s="1006"/>
      <c r="K103" s="1007"/>
      <c r="L103" s="715"/>
      <c r="M103" s="715"/>
      <c r="N103" s="715"/>
      <c r="O103" s="715"/>
      <c r="P103" s="715"/>
      <c r="Q103" s="715"/>
      <c r="R103" s="715"/>
      <c r="S103" s="716"/>
      <c r="T103" s="717"/>
      <c r="U103" s="720">
        <f t="shared" si="29"/>
        <v>0</v>
      </c>
      <c r="V103" s="721">
        <f t="shared" si="30"/>
        <v>0</v>
      </c>
      <c r="W103" s="722">
        <f t="shared" si="31"/>
        <v>0</v>
      </c>
      <c r="X103" s="442"/>
      <c r="Y103" s="442"/>
      <c r="Z103" s="442"/>
      <c r="AA103" s="442"/>
      <c r="AB103" s="442"/>
      <c r="AC103" s="442"/>
      <c r="AD103" s="442"/>
      <c r="AE103" s="442"/>
      <c r="AF103" s="442"/>
      <c r="AG103" s="442"/>
      <c r="AH103" s="442"/>
      <c r="AI103" s="442"/>
      <c r="AJ103" s="442"/>
      <c r="AK103" s="442"/>
      <c r="AL103" s="442"/>
      <c r="AM103" s="442"/>
      <c r="AN103" s="442"/>
      <c r="AO103" s="442"/>
      <c r="AP103" s="442"/>
      <c r="AQ103" s="442"/>
      <c r="AR103" s="442"/>
      <c r="AS103" s="442"/>
      <c r="AT103" s="442"/>
      <c r="AU103" s="442"/>
      <c r="AV103" s="442"/>
      <c r="AW103" s="442"/>
      <c r="AX103" s="442"/>
      <c r="AY103" s="442"/>
      <c r="AZ103" s="442"/>
    </row>
    <row r="104" spans="2:52" ht="20.100000000000001" hidden="1" customHeight="1" outlineLevel="1">
      <c r="B104" s="434"/>
      <c r="C104" s="1002"/>
      <c r="D104" s="1003"/>
      <c r="E104" s="1003"/>
      <c r="F104" s="1004"/>
      <c r="G104" s="1005"/>
      <c r="H104" s="1006"/>
      <c r="I104" s="1006"/>
      <c r="J104" s="1006"/>
      <c r="K104" s="1007"/>
      <c r="L104" s="715"/>
      <c r="M104" s="715"/>
      <c r="N104" s="715"/>
      <c r="O104" s="715"/>
      <c r="P104" s="715"/>
      <c r="Q104" s="715"/>
      <c r="R104" s="715"/>
      <c r="S104" s="716"/>
      <c r="T104" s="717"/>
      <c r="U104" s="720">
        <f t="shared" si="29"/>
        <v>0</v>
      </c>
      <c r="V104" s="721">
        <f t="shared" si="30"/>
        <v>0</v>
      </c>
      <c r="W104" s="722">
        <f t="shared" si="31"/>
        <v>0</v>
      </c>
      <c r="X104" s="442"/>
      <c r="Y104" s="442"/>
      <c r="Z104" s="442"/>
      <c r="AA104" s="442"/>
      <c r="AB104" s="442"/>
      <c r="AC104" s="442"/>
      <c r="AD104" s="442"/>
      <c r="AE104" s="442"/>
      <c r="AF104" s="442"/>
      <c r="AG104" s="442"/>
      <c r="AH104" s="442"/>
      <c r="AI104" s="442"/>
      <c r="AJ104" s="442"/>
      <c r="AK104" s="442"/>
      <c r="AL104" s="442"/>
      <c r="AM104" s="442"/>
      <c r="AN104" s="442"/>
      <c r="AO104" s="442"/>
      <c r="AP104" s="442"/>
      <c r="AQ104" s="442"/>
      <c r="AR104" s="442"/>
      <c r="AS104" s="442"/>
      <c r="AT104" s="442"/>
      <c r="AU104" s="442"/>
      <c r="AV104" s="442"/>
      <c r="AW104" s="442"/>
      <c r="AX104" s="442"/>
      <c r="AY104" s="442"/>
      <c r="AZ104" s="442"/>
    </row>
    <row r="105" spans="2:52" ht="20.100000000000001" hidden="1" customHeight="1" outlineLevel="1">
      <c r="B105" s="434"/>
      <c r="C105" s="1002"/>
      <c r="D105" s="1003"/>
      <c r="E105" s="1003"/>
      <c r="F105" s="1004"/>
      <c r="G105" s="1005"/>
      <c r="H105" s="1006"/>
      <c r="I105" s="1006"/>
      <c r="J105" s="1006"/>
      <c r="K105" s="1007"/>
      <c r="L105" s="715"/>
      <c r="M105" s="715"/>
      <c r="N105" s="715"/>
      <c r="O105" s="715"/>
      <c r="P105" s="715"/>
      <c r="Q105" s="715"/>
      <c r="R105" s="715"/>
      <c r="S105" s="716"/>
      <c r="T105" s="717"/>
      <c r="U105" s="720">
        <f t="shared" si="29"/>
        <v>0</v>
      </c>
      <c r="V105" s="721">
        <f t="shared" si="30"/>
        <v>0</v>
      </c>
      <c r="W105" s="722">
        <f t="shared" si="31"/>
        <v>0</v>
      </c>
      <c r="X105" s="442"/>
      <c r="Y105" s="442"/>
      <c r="Z105" s="442"/>
      <c r="AA105" s="442"/>
      <c r="AB105" s="442"/>
      <c r="AC105" s="442"/>
      <c r="AD105" s="442"/>
      <c r="AE105" s="442"/>
      <c r="AF105" s="442"/>
      <c r="AG105" s="442"/>
      <c r="AH105" s="442"/>
      <c r="AI105" s="442"/>
      <c r="AJ105" s="442"/>
      <c r="AK105" s="442"/>
      <c r="AL105" s="442"/>
      <c r="AM105" s="442"/>
      <c r="AN105" s="442"/>
      <c r="AO105" s="442"/>
      <c r="AP105" s="442"/>
      <c r="AQ105" s="442"/>
      <c r="AR105" s="442"/>
      <c r="AS105" s="442"/>
      <c r="AT105" s="442"/>
      <c r="AU105" s="442"/>
      <c r="AV105" s="442"/>
      <c r="AW105" s="442"/>
      <c r="AX105" s="442"/>
      <c r="AY105" s="442"/>
      <c r="AZ105" s="442"/>
    </row>
    <row r="106" spans="2:52" ht="20.100000000000001" hidden="1" customHeight="1" outlineLevel="1">
      <c r="B106" s="434"/>
      <c r="C106" s="1002"/>
      <c r="D106" s="1003"/>
      <c r="E106" s="1003"/>
      <c r="F106" s="1004"/>
      <c r="G106" s="1005"/>
      <c r="H106" s="1006"/>
      <c r="I106" s="1006"/>
      <c r="J106" s="1006"/>
      <c r="K106" s="1007"/>
      <c r="L106" s="715"/>
      <c r="M106" s="715"/>
      <c r="N106" s="715"/>
      <c r="O106" s="715"/>
      <c r="P106" s="715"/>
      <c r="Q106" s="715"/>
      <c r="R106" s="715"/>
      <c r="S106" s="716"/>
      <c r="T106" s="717"/>
      <c r="U106" s="720">
        <f t="shared" si="29"/>
        <v>0</v>
      </c>
      <c r="V106" s="721">
        <f t="shared" si="30"/>
        <v>0</v>
      </c>
      <c r="W106" s="722">
        <f t="shared" si="31"/>
        <v>0</v>
      </c>
      <c r="X106" s="442"/>
      <c r="Y106" s="442"/>
      <c r="Z106" s="442"/>
      <c r="AA106" s="442"/>
      <c r="AB106" s="442"/>
      <c r="AC106" s="442"/>
      <c r="AD106" s="442"/>
      <c r="AE106" s="442"/>
      <c r="AF106" s="442"/>
      <c r="AG106" s="442"/>
      <c r="AH106" s="442"/>
      <c r="AI106" s="442"/>
      <c r="AJ106" s="442"/>
      <c r="AK106" s="442"/>
      <c r="AL106" s="442"/>
      <c r="AM106" s="442"/>
      <c r="AN106" s="442"/>
      <c r="AO106" s="442"/>
      <c r="AP106" s="442"/>
      <c r="AQ106" s="442"/>
      <c r="AR106" s="442"/>
      <c r="AS106" s="442"/>
      <c r="AT106" s="442"/>
      <c r="AU106" s="442"/>
      <c r="AV106" s="442"/>
      <c r="AW106" s="442"/>
      <c r="AX106" s="442"/>
      <c r="AY106" s="442"/>
      <c r="AZ106" s="442"/>
    </row>
    <row r="107" spans="2:52" ht="20.100000000000001" hidden="1" customHeight="1" outlineLevel="1">
      <c r="B107" s="434"/>
      <c r="C107" s="1002"/>
      <c r="D107" s="1003"/>
      <c r="E107" s="1003"/>
      <c r="F107" s="1004"/>
      <c r="G107" s="1005"/>
      <c r="H107" s="1006"/>
      <c r="I107" s="1006"/>
      <c r="J107" s="1006"/>
      <c r="K107" s="1007"/>
      <c r="L107" s="715"/>
      <c r="M107" s="715"/>
      <c r="N107" s="715"/>
      <c r="O107" s="715"/>
      <c r="P107" s="715"/>
      <c r="Q107" s="715"/>
      <c r="R107" s="715"/>
      <c r="S107" s="716"/>
      <c r="T107" s="717"/>
      <c r="U107" s="720">
        <f t="shared" si="29"/>
        <v>0</v>
      </c>
      <c r="V107" s="721">
        <f t="shared" si="30"/>
        <v>0</v>
      </c>
      <c r="W107" s="722">
        <f t="shared" si="31"/>
        <v>0</v>
      </c>
      <c r="X107" s="442"/>
      <c r="Y107" s="442"/>
      <c r="Z107" s="442"/>
      <c r="AA107" s="442"/>
      <c r="AB107" s="442"/>
      <c r="AC107" s="442"/>
      <c r="AD107" s="442"/>
      <c r="AE107" s="442"/>
      <c r="AF107" s="442"/>
      <c r="AG107" s="442"/>
      <c r="AH107" s="442"/>
      <c r="AI107" s="442"/>
      <c r="AJ107" s="442"/>
      <c r="AK107" s="442"/>
      <c r="AL107" s="442"/>
      <c r="AM107" s="442"/>
      <c r="AN107" s="442"/>
      <c r="AO107" s="442"/>
      <c r="AP107" s="442"/>
      <c r="AQ107" s="442"/>
      <c r="AR107" s="442"/>
      <c r="AS107" s="442"/>
      <c r="AT107" s="442"/>
      <c r="AU107" s="442"/>
      <c r="AV107" s="442"/>
      <c r="AW107" s="442"/>
      <c r="AX107" s="442"/>
      <c r="AY107" s="442"/>
      <c r="AZ107" s="442"/>
    </row>
    <row r="108" spans="2:52" s="19" customFormat="1" ht="9.9499999999999993" hidden="1" customHeight="1" outlineLevel="1">
      <c r="B108" s="435"/>
      <c r="C108" s="437"/>
      <c r="D108" s="437"/>
      <c r="E108" s="437"/>
      <c r="F108" s="437"/>
      <c r="G108" s="666"/>
      <c r="H108" s="666"/>
      <c r="I108" s="666"/>
      <c r="J108" s="666"/>
      <c r="K108" s="666"/>
      <c r="L108" s="438"/>
      <c r="M108" s="438"/>
      <c r="N108" s="438"/>
      <c r="O108" s="438"/>
      <c r="P108" s="438"/>
      <c r="Q108" s="438"/>
      <c r="R108" s="438"/>
      <c r="S108" s="438"/>
      <c r="T108" s="439"/>
      <c r="U108" s="439"/>
      <c r="V108" s="439"/>
      <c r="W108" s="667"/>
      <c r="X108" s="668"/>
      <c r="Y108" s="668"/>
      <c r="Z108" s="668"/>
      <c r="AA108" s="668"/>
      <c r="AB108" s="668"/>
      <c r="AC108" s="668"/>
      <c r="AD108" s="668"/>
      <c r="AE108" s="668"/>
      <c r="AF108" s="668"/>
      <c r="AG108" s="668"/>
      <c r="AH108" s="668"/>
      <c r="AI108" s="668"/>
      <c r="AJ108" s="668"/>
      <c r="AK108" s="668"/>
      <c r="AL108" s="668"/>
      <c r="AM108" s="668"/>
      <c r="AN108" s="668"/>
      <c r="AO108" s="668"/>
      <c r="AP108" s="668"/>
      <c r="AQ108" s="668"/>
      <c r="AR108" s="668"/>
      <c r="AS108" s="668"/>
      <c r="AT108" s="668"/>
      <c r="AU108" s="668"/>
      <c r="AV108" s="668"/>
      <c r="AW108" s="668"/>
      <c r="AX108" s="668"/>
      <c r="AY108" s="668"/>
      <c r="AZ108" s="668"/>
    </row>
    <row r="109" spans="2:52" ht="20.100000000000001" customHeight="1" collapsed="1">
      <c r="B109" s="714">
        <f>B97+1</f>
        <v>9</v>
      </c>
      <c r="C109" s="1013"/>
      <c r="D109" s="1014"/>
      <c r="E109" s="1014"/>
      <c r="F109" s="1015"/>
      <c r="G109" s="1016"/>
      <c r="H109" s="1017"/>
      <c r="I109" s="1017"/>
      <c r="J109" s="1017"/>
      <c r="K109" s="1018"/>
      <c r="L109" s="701">
        <f t="shared" ref="L109:R109" si="32">SUM(L110:L119)</f>
        <v>0</v>
      </c>
      <c r="M109" s="702">
        <f t="shared" si="32"/>
        <v>0</v>
      </c>
      <c r="N109" s="703">
        <f t="shared" si="32"/>
        <v>0</v>
      </c>
      <c r="O109" s="703">
        <f t="shared" si="32"/>
        <v>0</v>
      </c>
      <c r="P109" s="702">
        <f t="shared" si="32"/>
        <v>0</v>
      </c>
      <c r="Q109" s="704">
        <f t="shared" si="32"/>
        <v>0</v>
      </c>
      <c r="R109" s="701">
        <f t="shared" si="32"/>
        <v>0</v>
      </c>
      <c r="S109" s="705">
        <v>1</v>
      </c>
      <c r="T109" s="706">
        <f>(S110*T110)+(S111*T111)+(S112*T112)+(S113*T113)+(S114*T114)+(S115*T115)+(S116*T116)+(S117*T117)+(S118*T118)+(S119*T119)</f>
        <v>0</v>
      </c>
      <c r="U109" s="665">
        <f t="shared" ref="U109:U119" si="33">S109*T109*(1+MGKZ)*(1+Gewinn)*(1+Sicherheit)</f>
        <v>0</v>
      </c>
      <c r="V109" s="643">
        <f t="shared" ref="V109:V119" si="34">R109*Fertigung</f>
        <v>0</v>
      </c>
      <c r="W109" s="50">
        <f t="shared" ref="W109:W119" si="35">L109*$E$6+M109*$M$6+N109*$M$7+O109*$M$8+P109*$E$7+Q109*$M$9+U109+V109</f>
        <v>0</v>
      </c>
      <c r="X109" s="442"/>
      <c r="Y109" s="442"/>
      <c r="Z109" s="442"/>
      <c r="AA109" s="442"/>
      <c r="AB109" s="442"/>
      <c r="AC109" s="442"/>
      <c r="AD109" s="442"/>
      <c r="AE109" s="442"/>
      <c r="AF109" s="442"/>
      <c r="AG109" s="442"/>
      <c r="AH109" s="442"/>
      <c r="AI109" s="442"/>
      <c r="AJ109" s="442"/>
      <c r="AK109" s="442"/>
      <c r="AL109" s="442"/>
      <c r="AM109" s="442"/>
      <c r="AN109" s="442"/>
      <c r="AO109" s="442"/>
      <c r="AP109" s="442"/>
      <c r="AQ109" s="442"/>
      <c r="AR109" s="442"/>
      <c r="AS109" s="442"/>
      <c r="AT109" s="442"/>
      <c r="AU109" s="442"/>
      <c r="AV109" s="442"/>
      <c r="AW109" s="442"/>
      <c r="AX109" s="442"/>
      <c r="AY109" s="442"/>
      <c r="AZ109" s="442"/>
    </row>
    <row r="110" spans="2:52" ht="20.100000000000001" hidden="1" customHeight="1" outlineLevel="1">
      <c r="B110" s="433"/>
      <c r="C110" s="1002"/>
      <c r="D110" s="1003"/>
      <c r="E110" s="1003"/>
      <c r="F110" s="1004"/>
      <c r="G110" s="1005"/>
      <c r="H110" s="1006"/>
      <c r="I110" s="1006"/>
      <c r="J110" s="1006"/>
      <c r="K110" s="1007"/>
      <c r="L110" s="715"/>
      <c r="M110" s="715"/>
      <c r="N110" s="715"/>
      <c r="O110" s="715"/>
      <c r="P110" s="715"/>
      <c r="Q110" s="715"/>
      <c r="R110" s="715"/>
      <c r="S110" s="716"/>
      <c r="T110" s="717"/>
      <c r="U110" s="720">
        <f t="shared" si="33"/>
        <v>0</v>
      </c>
      <c r="V110" s="721">
        <f t="shared" si="34"/>
        <v>0</v>
      </c>
      <c r="W110" s="722">
        <f t="shared" si="35"/>
        <v>0</v>
      </c>
      <c r="X110" s="442"/>
      <c r="Y110" s="442"/>
      <c r="Z110" s="442"/>
      <c r="AA110" s="442"/>
      <c r="AB110" s="442"/>
      <c r="AC110" s="442"/>
      <c r="AD110" s="442"/>
      <c r="AE110" s="442"/>
      <c r="AF110" s="442"/>
      <c r="AG110" s="442"/>
      <c r="AH110" s="442"/>
      <c r="AI110" s="442"/>
      <c r="AJ110" s="442"/>
      <c r="AK110" s="442"/>
      <c r="AL110" s="442"/>
      <c r="AM110" s="442"/>
      <c r="AN110" s="442"/>
      <c r="AO110" s="442"/>
      <c r="AP110" s="442"/>
      <c r="AQ110" s="442"/>
      <c r="AR110" s="442"/>
      <c r="AS110" s="442"/>
      <c r="AT110" s="442"/>
      <c r="AU110" s="442"/>
      <c r="AV110" s="442"/>
      <c r="AW110" s="442"/>
      <c r="AX110" s="442"/>
      <c r="AY110" s="442"/>
      <c r="AZ110" s="442"/>
    </row>
    <row r="111" spans="2:52" ht="20.100000000000001" hidden="1" customHeight="1" outlineLevel="1">
      <c r="B111" s="434"/>
      <c r="C111" s="1002"/>
      <c r="D111" s="1003"/>
      <c r="E111" s="1003"/>
      <c r="F111" s="1004"/>
      <c r="G111" s="1005"/>
      <c r="H111" s="1006"/>
      <c r="I111" s="1006"/>
      <c r="J111" s="1006"/>
      <c r="K111" s="1007"/>
      <c r="L111" s="715"/>
      <c r="M111" s="715"/>
      <c r="N111" s="715"/>
      <c r="O111" s="715"/>
      <c r="P111" s="715"/>
      <c r="Q111" s="715"/>
      <c r="R111" s="715"/>
      <c r="S111" s="716"/>
      <c r="T111" s="717"/>
      <c r="U111" s="720">
        <f t="shared" si="33"/>
        <v>0</v>
      </c>
      <c r="V111" s="721">
        <f t="shared" si="34"/>
        <v>0</v>
      </c>
      <c r="W111" s="722">
        <f t="shared" si="35"/>
        <v>0</v>
      </c>
      <c r="X111" s="442"/>
      <c r="Y111" s="442"/>
      <c r="Z111" s="442"/>
      <c r="AA111" s="442"/>
      <c r="AB111" s="442"/>
      <c r="AC111" s="442"/>
      <c r="AD111" s="442"/>
      <c r="AE111" s="442"/>
      <c r="AF111" s="442"/>
      <c r="AG111" s="442"/>
      <c r="AH111" s="442"/>
      <c r="AI111" s="442"/>
      <c r="AJ111" s="442"/>
      <c r="AK111" s="442"/>
      <c r="AL111" s="442"/>
      <c r="AM111" s="442"/>
      <c r="AN111" s="442"/>
      <c r="AO111" s="442"/>
      <c r="AP111" s="442"/>
      <c r="AQ111" s="442"/>
      <c r="AR111" s="442"/>
      <c r="AS111" s="442"/>
      <c r="AT111" s="442"/>
      <c r="AU111" s="442"/>
      <c r="AV111" s="442"/>
      <c r="AW111" s="442"/>
      <c r="AX111" s="442"/>
      <c r="AY111" s="442"/>
      <c r="AZ111" s="442"/>
    </row>
    <row r="112" spans="2:52" ht="20.100000000000001" hidden="1" customHeight="1" outlineLevel="1">
      <c r="B112" s="434"/>
      <c r="C112" s="1002"/>
      <c r="D112" s="1003"/>
      <c r="E112" s="1003"/>
      <c r="F112" s="1004"/>
      <c r="G112" s="1005"/>
      <c r="H112" s="1006"/>
      <c r="I112" s="1006"/>
      <c r="J112" s="1006"/>
      <c r="K112" s="1007"/>
      <c r="L112" s="715"/>
      <c r="M112" s="715"/>
      <c r="N112" s="715"/>
      <c r="O112" s="715"/>
      <c r="P112" s="715"/>
      <c r="Q112" s="715"/>
      <c r="R112" s="715"/>
      <c r="S112" s="716"/>
      <c r="T112" s="717"/>
      <c r="U112" s="720">
        <f t="shared" si="33"/>
        <v>0</v>
      </c>
      <c r="V112" s="721">
        <f t="shared" si="34"/>
        <v>0</v>
      </c>
      <c r="W112" s="722">
        <f t="shared" si="35"/>
        <v>0</v>
      </c>
      <c r="X112" s="442"/>
      <c r="Y112" s="442"/>
      <c r="Z112" s="442"/>
      <c r="AA112" s="442"/>
      <c r="AB112" s="442"/>
      <c r="AC112" s="442"/>
      <c r="AD112" s="442"/>
      <c r="AE112" s="442"/>
      <c r="AF112" s="442"/>
      <c r="AG112" s="442"/>
      <c r="AH112" s="442"/>
      <c r="AI112" s="442"/>
      <c r="AJ112" s="442"/>
      <c r="AK112" s="442"/>
      <c r="AL112" s="442"/>
      <c r="AM112" s="442"/>
      <c r="AN112" s="442"/>
      <c r="AO112" s="442"/>
      <c r="AP112" s="442"/>
      <c r="AQ112" s="442"/>
      <c r="AR112" s="442"/>
      <c r="AS112" s="442"/>
      <c r="AT112" s="442"/>
      <c r="AU112" s="442"/>
      <c r="AV112" s="442"/>
      <c r="AW112" s="442"/>
      <c r="AX112" s="442"/>
      <c r="AY112" s="442"/>
      <c r="AZ112" s="442"/>
    </row>
    <row r="113" spans="2:52" ht="20.100000000000001" hidden="1" customHeight="1" outlineLevel="1">
      <c r="B113" s="434"/>
      <c r="C113" s="1002"/>
      <c r="D113" s="1003"/>
      <c r="E113" s="1003"/>
      <c r="F113" s="1004"/>
      <c r="G113" s="1005"/>
      <c r="H113" s="1006"/>
      <c r="I113" s="1006"/>
      <c r="J113" s="1006"/>
      <c r="K113" s="1007"/>
      <c r="L113" s="715"/>
      <c r="M113" s="715"/>
      <c r="N113" s="715"/>
      <c r="O113" s="715"/>
      <c r="P113" s="715"/>
      <c r="Q113" s="715"/>
      <c r="R113" s="715"/>
      <c r="S113" s="716"/>
      <c r="T113" s="717"/>
      <c r="U113" s="720">
        <f t="shared" si="33"/>
        <v>0</v>
      </c>
      <c r="V113" s="721">
        <f t="shared" si="34"/>
        <v>0</v>
      </c>
      <c r="W113" s="722">
        <f t="shared" si="35"/>
        <v>0</v>
      </c>
      <c r="X113" s="442"/>
      <c r="Y113" s="442"/>
      <c r="Z113" s="442"/>
      <c r="AA113" s="442"/>
      <c r="AB113" s="442"/>
      <c r="AC113" s="442"/>
      <c r="AD113" s="442"/>
      <c r="AE113" s="442"/>
      <c r="AF113" s="442"/>
      <c r="AG113" s="442"/>
      <c r="AH113" s="442"/>
      <c r="AI113" s="442"/>
      <c r="AJ113" s="442"/>
      <c r="AK113" s="442"/>
      <c r="AL113" s="442"/>
      <c r="AM113" s="442"/>
      <c r="AN113" s="442"/>
      <c r="AO113" s="442"/>
      <c r="AP113" s="442"/>
      <c r="AQ113" s="442"/>
      <c r="AR113" s="442"/>
      <c r="AS113" s="442"/>
      <c r="AT113" s="442"/>
      <c r="AU113" s="442"/>
      <c r="AV113" s="442"/>
      <c r="AW113" s="442"/>
      <c r="AX113" s="442"/>
      <c r="AY113" s="442"/>
      <c r="AZ113" s="442"/>
    </row>
    <row r="114" spans="2:52" ht="20.100000000000001" hidden="1" customHeight="1" outlineLevel="1">
      <c r="B114" s="434"/>
      <c r="C114" s="1002"/>
      <c r="D114" s="1003"/>
      <c r="E114" s="1003"/>
      <c r="F114" s="1004"/>
      <c r="G114" s="1005"/>
      <c r="H114" s="1006"/>
      <c r="I114" s="1006"/>
      <c r="J114" s="1006"/>
      <c r="K114" s="1007"/>
      <c r="L114" s="715"/>
      <c r="M114" s="715"/>
      <c r="N114" s="715"/>
      <c r="O114" s="715"/>
      <c r="P114" s="715"/>
      <c r="Q114" s="715"/>
      <c r="R114" s="715"/>
      <c r="S114" s="716"/>
      <c r="T114" s="717"/>
      <c r="U114" s="720">
        <f t="shared" si="33"/>
        <v>0</v>
      </c>
      <c r="V114" s="721">
        <f t="shared" si="34"/>
        <v>0</v>
      </c>
      <c r="W114" s="722">
        <f t="shared" si="35"/>
        <v>0</v>
      </c>
      <c r="X114" s="442"/>
      <c r="Y114" s="442"/>
      <c r="Z114" s="442"/>
      <c r="AA114" s="442"/>
      <c r="AB114" s="442"/>
      <c r="AC114" s="442"/>
      <c r="AD114" s="442"/>
      <c r="AE114" s="442"/>
      <c r="AF114" s="442"/>
      <c r="AG114" s="442"/>
      <c r="AH114" s="442"/>
      <c r="AI114" s="442"/>
      <c r="AJ114" s="442"/>
      <c r="AK114" s="442"/>
      <c r="AL114" s="442"/>
      <c r="AM114" s="442"/>
      <c r="AN114" s="442"/>
      <c r="AO114" s="442"/>
      <c r="AP114" s="442"/>
      <c r="AQ114" s="442"/>
      <c r="AR114" s="442"/>
      <c r="AS114" s="442"/>
      <c r="AT114" s="442"/>
      <c r="AU114" s="442"/>
      <c r="AV114" s="442"/>
      <c r="AW114" s="442"/>
      <c r="AX114" s="442"/>
      <c r="AY114" s="442"/>
      <c r="AZ114" s="442"/>
    </row>
    <row r="115" spans="2:52" ht="20.100000000000001" hidden="1" customHeight="1" outlineLevel="1">
      <c r="B115" s="434"/>
      <c r="C115" s="1002"/>
      <c r="D115" s="1003"/>
      <c r="E115" s="1003"/>
      <c r="F115" s="1004"/>
      <c r="G115" s="1005"/>
      <c r="H115" s="1006"/>
      <c r="I115" s="1006"/>
      <c r="J115" s="1006"/>
      <c r="K115" s="1007"/>
      <c r="L115" s="715"/>
      <c r="M115" s="715"/>
      <c r="N115" s="715"/>
      <c r="O115" s="715"/>
      <c r="P115" s="715"/>
      <c r="Q115" s="715"/>
      <c r="R115" s="715"/>
      <c r="S115" s="716"/>
      <c r="T115" s="717"/>
      <c r="U115" s="720">
        <f t="shared" si="33"/>
        <v>0</v>
      </c>
      <c r="V115" s="721">
        <f t="shared" si="34"/>
        <v>0</v>
      </c>
      <c r="W115" s="722">
        <f t="shared" si="35"/>
        <v>0</v>
      </c>
      <c r="X115" s="442"/>
      <c r="Y115" s="442"/>
      <c r="Z115" s="442"/>
      <c r="AA115" s="442"/>
      <c r="AB115" s="442"/>
      <c r="AC115" s="442"/>
      <c r="AD115" s="442"/>
      <c r="AE115" s="442"/>
      <c r="AF115" s="442"/>
      <c r="AG115" s="442"/>
      <c r="AH115" s="442"/>
      <c r="AI115" s="442"/>
      <c r="AJ115" s="442"/>
      <c r="AK115" s="442"/>
      <c r="AL115" s="442"/>
      <c r="AM115" s="442"/>
      <c r="AN115" s="442"/>
      <c r="AO115" s="442"/>
      <c r="AP115" s="442"/>
      <c r="AQ115" s="442"/>
      <c r="AR115" s="442"/>
      <c r="AS115" s="442"/>
      <c r="AT115" s="442"/>
      <c r="AU115" s="442"/>
      <c r="AV115" s="442"/>
      <c r="AW115" s="442"/>
      <c r="AX115" s="442"/>
      <c r="AY115" s="442"/>
      <c r="AZ115" s="442"/>
    </row>
    <row r="116" spans="2:52" ht="20.100000000000001" hidden="1" customHeight="1" outlineLevel="1">
      <c r="B116" s="434"/>
      <c r="C116" s="1002"/>
      <c r="D116" s="1003"/>
      <c r="E116" s="1003"/>
      <c r="F116" s="1004"/>
      <c r="G116" s="1005"/>
      <c r="H116" s="1006"/>
      <c r="I116" s="1006"/>
      <c r="J116" s="1006"/>
      <c r="K116" s="1007"/>
      <c r="L116" s="715"/>
      <c r="M116" s="715"/>
      <c r="N116" s="715"/>
      <c r="O116" s="715"/>
      <c r="P116" s="715"/>
      <c r="Q116" s="715"/>
      <c r="R116" s="715"/>
      <c r="S116" s="716"/>
      <c r="T116" s="717"/>
      <c r="U116" s="720">
        <f t="shared" si="33"/>
        <v>0</v>
      </c>
      <c r="V116" s="721">
        <f t="shared" si="34"/>
        <v>0</v>
      </c>
      <c r="W116" s="722">
        <f t="shared" si="35"/>
        <v>0</v>
      </c>
      <c r="X116" s="442"/>
      <c r="Y116" s="442"/>
      <c r="Z116" s="442"/>
      <c r="AA116" s="442"/>
      <c r="AB116" s="442"/>
      <c r="AC116" s="442"/>
      <c r="AD116" s="442"/>
      <c r="AE116" s="442"/>
      <c r="AF116" s="442"/>
      <c r="AG116" s="442"/>
      <c r="AH116" s="442"/>
      <c r="AI116" s="442"/>
      <c r="AJ116" s="442"/>
      <c r="AK116" s="442"/>
      <c r="AL116" s="442"/>
      <c r="AM116" s="442"/>
      <c r="AN116" s="442"/>
      <c r="AO116" s="442"/>
      <c r="AP116" s="442"/>
      <c r="AQ116" s="442"/>
      <c r="AR116" s="442"/>
      <c r="AS116" s="442"/>
      <c r="AT116" s="442"/>
      <c r="AU116" s="442"/>
      <c r="AV116" s="442"/>
      <c r="AW116" s="442"/>
      <c r="AX116" s="442"/>
      <c r="AY116" s="442"/>
      <c r="AZ116" s="442"/>
    </row>
    <row r="117" spans="2:52" ht="20.100000000000001" hidden="1" customHeight="1" outlineLevel="1">
      <c r="B117" s="434"/>
      <c r="C117" s="1002"/>
      <c r="D117" s="1003"/>
      <c r="E117" s="1003"/>
      <c r="F117" s="1004"/>
      <c r="G117" s="1005"/>
      <c r="H117" s="1006"/>
      <c r="I117" s="1006"/>
      <c r="J117" s="1006"/>
      <c r="K117" s="1007"/>
      <c r="L117" s="715"/>
      <c r="M117" s="715"/>
      <c r="N117" s="715"/>
      <c r="O117" s="715"/>
      <c r="P117" s="715"/>
      <c r="Q117" s="715"/>
      <c r="R117" s="715"/>
      <c r="S117" s="716"/>
      <c r="T117" s="717"/>
      <c r="U117" s="720">
        <f t="shared" si="33"/>
        <v>0</v>
      </c>
      <c r="V117" s="721">
        <f t="shared" si="34"/>
        <v>0</v>
      </c>
      <c r="W117" s="722">
        <f t="shared" si="35"/>
        <v>0</v>
      </c>
      <c r="X117" s="442"/>
      <c r="Y117" s="442"/>
      <c r="Z117" s="442"/>
      <c r="AA117" s="442"/>
      <c r="AB117" s="442"/>
      <c r="AC117" s="442"/>
      <c r="AD117" s="442"/>
      <c r="AE117" s="442"/>
      <c r="AF117" s="442"/>
      <c r="AG117" s="442"/>
      <c r="AH117" s="442"/>
      <c r="AI117" s="442"/>
      <c r="AJ117" s="442"/>
      <c r="AK117" s="442"/>
      <c r="AL117" s="442"/>
      <c r="AM117" s="442"/>
      <c r="AN117" s="442"/>
      <c r="AO117" s="442"/>
      <c r="AP117" s="442"/>
      <c r="AQ117" s="442"/>
      <c r="AR117" s="442"/>
      <c r="AS117" s="442"/>
      <c r="AT117" s="442"/>
      <c r="AU117" s="442"/>
      <c r="AV117" s="442"/>
      <c r="AW117" s="442"/>
      <c r="AX117" s="442"/>
      <c r="AY117" s="442"/>
      <c r="AZ117" s="442"/>
    </row>
    <row r="118" spans="2:52" ht="20.100000000000001" hidden="1" customHeight="1" outlineLevel="1">
      <c r="B118" s="434"/>
      <c r="C118" s="1002"/>
      <c r="D118" s="1003"/>
      <c r="E118" s="1003"/>
      <c r="F118" s="1004"/>
      <c r="G118" s="1005"/>
      <c r="H118" s="1006"/>
      <c r="I118" s="1006"/>
      <c r="J118" s="1006"/>
      <c r="K118" s="1007"/>
      <c r="L118" s="715"/>
      <c r="M118" s="715"/>
      <c r="N118" s="715"/>
      <c r="O118" s="715"/>
      <c r="P118" s="715"/>
      <c r="Q118" s="715"/>
      <c r="R118" s="715"/>
      <c r="S118" s="716"/>
      <c r="T118" s="717"/>
      <c r="U118" s="720">
        <f t="shared" si="33"/>
        <v>0</v>
      </c>
      <c r="V118" s="721">
        <f t="shared" si="34"/>
        <v>0</v>
      </c>
      <c r="W118" s="722">
        <f t="shared" si="35"/>
        <v>0</v>
      </c>
      <c r="X118" s="442"/>
      <c r="Y118" s="442"/>
      <c r="Z118" s="442"/>
      <c r="AA118" s="442"/>
      <c r="AB118" s="442"/>
      <c r="AC118" s="442"/>
      <c r="AD118" s="442"/>
      <c r="AE118" s="442"/>
      <c r="AF118" s="442"/>
      <c r="AG118" s="442"/>
      <c r="AH118" s="442"/>
      <c r="AI118" s="442"/>
      <c r="AJ118" s="442"/>
      <c r="AK118" s="442"/>
      <c r="AL118" s="442"/>
      <c r="AM118" s="442"/>
      <c r="AN118" s="442"/>
      <c r="AO118" s="442"/>
      <c r="AP118" s="442"/>
      <c r="AQ118" s="442"/>
      <c r="AR118" s="442"/>
      <c r="AS118" s="442"/>
      <c r="AT118" s="442"/>
      <c r="AU118" s="442"/>
      <c r="AV118" s="442"/>
      <c r="AW118" s="442"/>
      <c r="AX118" s="442"/>
      <c r="AY118" s="442"/>
      <c r="AZ118" s="442"/>
    </row>
    <row r="119" spans="2:52" ht="20.100000000000001" hidden="1" customHeight="1" outlineLevel="1">
      <c r="B119" s="434"/>
      <c r="C119" s="1002"/>
      <c r="D119" s="1003"/>
      <c r="E119" s="1003"/>
      <c r="F119" s="1004"/>
      <c r="G119" s="1005"/>
      <c r="H119" s="1006"/>
      <c r="I119" s="1006"/>
      <c r="J119" s="1006"/>
      <c r="K119" s="1007"/>
      <c r="L119" s="715"/>
      <c r="M119" s="715"/>
      <c r="N119" s="715"/>
      <c r="O119" s="715"/>
      <c r="P119" s="715"/>
      <c r="Q119" s="715"/>
      <c r="R119" s="715"/>
      <c r="S119" s="716"/>
      <c r="T119" s="717"/>
      <c r="U119" s="720">
        <f t="shared" si="33"/>
        <v>0</v>
      </c>
      <c r="V119" s="721">
        <f t="shared" si="34"/>
        <v>0</v>
      </c>
      <c r="W119" s="722">
        <f t="shared" si="35"/>
        <v>0</v>
      </c>
      <c r="X119" s="442"/>
      <c r="Y119" s="442"/>
      <c r="Z119" s="442"/>
      <c r="AA119" s="442"/>
      <c r="AB119" s="442"/>
      <c r="AC119" s="442"/>
      <c r="AD119" s="442"/>
      <c r="AE119" s="442"/>
      <c r="AF119" s="442"/>
      <c r="AG119" s="442"/>
      <c r="AH119" s="442"/>
      <c r="AI119" s="442"/>
      <c r="AJ119" s="442"/>
      <c r="AK119" s="442"/>
      <c r="AL119" s="442"/>
      <c r="AM119" s="442"/>
      <c r="AN119" s="442"/>
      <c r="AO119" s="442"/>
      <c r="AP119" s="442"/>
      <c r="AQ119" s="442"/>
      <c r="AR119" s="442"/>
      <c r="AS119" s="442"/>
      <c r="AT119" s="442"/>
      <c r="AU119" s="442"/>
      <c r="AV119" s="442"/>
      <c r="AW119" s="442"/>
      <c r="AX119" s="442"/>
      <c r="AY119" s="442"/>
      <c r="AZ119" s="442"/>
    </row>
    <row r="120" spans="2:52" s="19" customFormat="1" ht="9.9499999999999993" hidden="1" customHeight="1" outlineLevel="1">
      <c r="B120" s="435"/>
      <c r="C120" s="437"/>
      <c r="D120" s="437"/>
      <c r="E120" s="437"/>
      <c r="F120" s="437"/>
      <c r="G120" s="666"/>
      <c r="H120" s="666"/>
      <c r="I120" s="666"/>
      <c r="J120" s="666"/>
      <c r="K120" s="666"/>
      <c r="L120" s="438"/>
      <c r="M120" s="438"/>
      <c r="N120" s="438"/>
      <c r="O120" s="438"/>
      <c r="P120" s="438"/>
      <c r="Q120" s="438"/>
      <c r="R120" s="438"/>
      <c r="S120" s="438"/>
      <c r="T120" s="439"/>
      <c r="U120" s="439"/>
      <c r="V120" s="439"/>
      <c r="W120" s="667"/>
      <c r="X120" s="668"/>
      <c r="Y120" s="668"/>
      <c r="Z120" s="668"/>
      <c r="AA120" s="668"/>
      <c r="AB120" s="668"/>
      <c r="AC120" s="668"/>
      <c r="AD120" s="668"/>
      <c r="AE120" s="668"/>
      <c r="AF120" s="668"/>
      <c r="AG120" s="668"/>
      <c r="AH120" s="668"/>
      <c r="AI120" s="668"/>
      <c r="AJ120" s="668"/>
      <c r="AK120" s="668"/>
      <c r="AL120" s="668"/>
      <c r="AM120" s="668"/>
      <c r="AN120" s="668"/>
      <c r="AO120" s="668"/>
      <c r="AP120" s="668"/>
      <c r="AQ120" s="668"/>
      <c r="AR120" s="668"/>
      <c r="AS120" s="668"/>
      <c r="AT120" s="668"/>
      <c r="AU120" s="668"/>
      <c r="AV120" s="668"/>
      <c r="AW120" s="668"/>
      <c r="AX120" s="668"/>
      <c r="AY120" s="668"/>
      <c r="AZ120" s="668"/>
    </row>
    <row r="121" spans="2:52" ht="20.100000000000001" customHeight="1" collapsed="1">
      <c r="B121" s="714">
        <f>B109+1</f>
        <v>10</v>
      </c>
      <c r="C121" s="1013"/>
      <c r="D121" s="1014"/>
      <c r="E121" s="1014"/>
      <c r="F121" s="1015"/>
      <c r="G121" s="1016"/>
      <c r="H121" s="1017"/>
      <c r="I121" s="1017"/>
      <c r="J121" s="1017"/>
      <c r="K121" s="1018"/>
      <c r="L121" s="701">
        <f t="shared" ref="L121:R121" si="36">SUM(L122:L131)</f>
        <v>0</v>
      </c>
      <c r="M121" s="702">
        <f t="shared" si="36"/>
        <v>0</v>
      </c>
      <c r="N121" s="703">
        <f t="shared" si="36"/>
        <v>0</v>
      </c>
      <c r="O121" s="703">
        <f t="shared" si="36"/>
        <v>0</v>
      </c>
      <c r="P121" s="702">
        <f t="shared" si="36"/>
        <v>0</v>
      </c>
      <c r="Q121" s="704">
        <f t="shared" si="36"/>
        <v>0</v>
      </c>
      <c r="R121" s="701">
        <f t="shared" si="36"/>
        <v>0</v>
      </c>
      <c r="S121" s="705">
        <v>1</v>
      </c>
      <c r="T121" s="706">
        <f>(S122*T122)+(S123*T123)+(S124*T124)+(S125*T125)+(S126*T126)+(S127*T127)+(S128*T128)+(S129*T129)+(S130*T130)+(S131*T131)</f>
        <v>0</v>
      </c>
      <c r="U121" s="665">
        <f t="shared" ref="U121:U131" si="37">S121*T121*(1+MGKZ)*(1+Gewinn)*(1+Sicherheit)</f>
        <v>0</v>
      </c>
      <c r="V121" s="643">
        <f t="shared" ref="V121:V131" si="38">R121*Fertigung</f>
        <v>0</v>
      </c>
      <c r="W121" s="50">
        <f t="shared" ref="W121:W131" si="39">L121*$E$6+M121*$M$6+N121*$M$7+O121*$M$8+P121*$E$7+Q121*$M$9+U121+V121</f>
        <v>0</v>
      </c>
      <c r="X121" s="442"/>
      <c r="Y121" s="442"/>
      <c r="Z121" s="442"/>
      <c r="AA121" s="442"/>
      <c r="AB121" s="442"/>
      <c r="AC121" s="442"/>
      <c r="AD121" s="442"/>
      <c r="AE121" s="442"/>
      <c r="AF121" s="442"/>
      <c r="AG121" s="442"/>
      <c r="AH121" s="442"/>
      <c r="AI121" s="442"/>
      <c r="AJ121" s="442"/>
      <c r="AK121" s="442"/>
      <c r="AL121" s="442"/>
      <c r="AM121" s="442"/>
      <c r="AN121" s="442"/>
      <c r="AO121" s="442"/>
      <c r="AP121" s="442"/>
      <c r="AQ121" s="442"/>
      <c r="AR121" s="442"/>
      <c r="AS121" s="442"/>
      <c r="AT121" s="442"/>
      <c r="AU121" s="442"/>
      <c r="AV121" s="442"/>
      <c r="AW121" s="442"/>
      <c r="AX121" s="442"/>
      <c r="AY121" s="442"/>
      <c r="AZ121" s="442"/>
    </row>
    <row r="122" spans="2:52" ht="20.100000000000001" hidden="1" customHeight="1" outlineLevel="1">
      <c r="B122" s="433"/>
      <c r="C122" s="1002"/>
      <c r="D122" s="1003"/>
      <c r="E122" s="1003"/>
      <c r="F122" s="1004"/>
      <c r="G122" s="1005"/>
      <c r="H122" s="1006"/>
      <c r="I122" s="1006"/>
      <c r="J122" s="1006"/>
      <c r="K122" s="1007"/>
      <c r="L122" s="715"/>
      <c r="M122" s="715"/>
      <c r="N122" s="715"/>
      <c r="O122" s="715"/>
      <c r="P122" s="715"/>
      <c r="Q122" s="715"/>
      <c r="R122" s="715"/>
      <c r="S122" s="716"/>
      <c r="T122" s="717"/>
      <c r="U122" s="720">
        <f t="shared" si="37"/>
        <v>0</v>
      </c>
      <c r="V122" s="721">
        <f t="shared" si="38"/>
        <v>0</v>
      </c>
      <c r="W122" s="722">
        <f t="shared" si="39"/>
        <v>0</v>
      </c>
      <c r="X122" s="442"/>
      <c r="Y122" s="442"/>
      <c r="Z122" s="442"/>
      <c r="AA122" s="442"/>
      <c r="AB122" s="442"/>
      <c r="AC122" s="442"/>
      <c r="AD122" s="442"/>
      <c r="AE122" s="442"/>
      <c r="AF122" s="442"/>
      <c r="AG122" s="442"/>
      <c r="AH122" s="442"/>
      <c r="AI122" s="442"/>
      <c r="AJ122" s="442"/>
      <c r="AK122" s="442"/>
      <c r="AL122" s="442"/>
      <c r="AM122" s="442"/>
      <c r="AN122" s="442"/>
      <c r="AO122" s="442"/>
      <c r="AP122" s="442"/>
      <c r="AQ122" s="442"/>
      <c r="AR122" s="442"/>
      <c r="AS122" s="442"/>
      <c r="AT122" s="442"/>
      <c r="AU122" s="442"/>
      <c r="AV122" s="442"/>
      <c r="AW122" s="442"/>
      <c r="AX122" s="442"/>
      <c r="AY122" s="442"/>
      <c r="AZ122" s="442"/>
    </row>
    <row r="123" spans="2:52" ht="20.100000000000001" hidden="1" customHeight="1" outlineLevel="1">
      <c r="B123" s="434"/>
      <c r="C123" s="1002"/>
      <c r="D123" s="1003"/>
      <c r="E123" s="1003"/>
      <c r="F123" s="1004"/>
      <c r="G123" s="1005"/>
      <c r="H123" s="1006"/>
      <c r="I123" s="1006"/>
      <c r="J123" s="1006"/>
      <c r="K123" s="1007"/>
      <c r="L123" s="715"/>
      <c r="M123" s="715"/>
      <c r="N123" s="715"/>
      <c r="O123" s="715"/>
      <c r="P123" s="715"/>
      <c r="Q123" s="715"/>
      <c r="R123" s="715"/>
      <c r="S123" s="716"/>
      <c r="T123" s="717"/>
      <c r="U123" s="720">
        <f t="shared" si="37"/>
        <v>0</v>
      </c>
      <c r="V123" s="721">
        <f t="shared" si="38"/>
        <v>0</v>
      </c>
      <c r="W123" s="722">
        <f t="shared" si="39"/>
        <v>0</v>
      </c>
      <c r="X123" s="442"/>
      <c r="Y123" s="442"/>
      <c r="Z123" s="442"/>
      <c r="AA123" s="442"/>
      <c r="AB123" s="442"/>
      <c r="AC123" s="442"/>
      <c r="AD123" s="442"/>
      <c r="AE123" s="442"/>
      <c r="AF123" s="442"/>
      <c r="AG123" s="442"/>
      <c r="AH123" s="442"/>
      <c r="AI123" s="442"/>
      <c r="AJ123" s="442"/>
      <c r="AK123" s="442"/>
      <c r="AL123" s="442"/>
      <c r="AM123" s="442"/>
      <c r="AN123" s="442"/>
      <c r="AO123" s="442"/>
      <c r="AP123" s="442"/>
      <c r="AQ123" s="442"/>
      <c r="AR123" s="442"/>
      <c r="AS123" s="442"/>
      <c r="AT123" s="442"/>
      <c r="AU123" s="442"/>
      <c r="AV123" s="442"/>
      <c r="AW123" s="442"/>
      <c r="AX123" s="442"/>
      <c r="AY123" s="442"/>
      <c r="AZ123" s="442"/>
    </row>
    <row r="124" spans="2:52" ht="20.100000000000001" hidden="1" customHeight="1" outlineLevel="1">
      <c r="B124" s="434"/>
      <c r="C124" s="1002"/>
      <c r="D124" s="1003"/>
      <c r="E124" s="1003"/>
      <c r="F124" s="1004"/>
      <c r="G124" s="1005"/>
      <c r="H124" s="1006"/>
      <c r="I124" s="1006"/>
      <c r="J124" s="1006"/>
      <c r="K124" s="1007"/>
      <c r="L124" s="715"/>
      <c r="M124" s="715"/>
      <c r="N124" s="715"/>
      <c r="O124" s="715"/>
      <c r="P124" s="715"/>
      <c r="Q124" s="715"/>
      <c r="R124" s="715"/>
      <c r="S124" s="716"/>
      <c r="T124" s="717"/>
      <c r="U124" s="720">
        <f t="shared" si="37"/>
        <v>0</v>
      </c>
      <c r="V124" s="721">
        <f t="shared" si="38"/>
        <v>0</v>
      </c>
      <c r="W124" s="722">
        <f t="shared" si="39"/>
        <v>0</v>
      </c>
      <c r="X124" s="442"/>
      <c r="Y124" s="442"/>
      <c r="Z124" s="442"/>
      <c r="AA124" s="442"/>
      <c r="AB124" s="442"/>
      <c r="AC124" s="442"/>
      <c r="AD124" s="442"/>
      <c r="AE124" s="442"/>
      <c r="AF124" s="442"/>
      <c r="AG124" s="442"/>
      <c r="AH124" s="442"/>
      <c r="AI124" s="442"/>
      <c r="AJ124" s="442"/>
      <c r="AK124" s="442"/>
      <c r="AL124" s="442"/>
      <c r="AM124" s="442"/>
      <c r="AN124" s="442"/>
      <c r="AO124" s="442"/>
      <c r="AP124" s="442"/>
      <c r="AQ124" s="442"/>
      <c r="AR124" s="442"/>
      <c r="AS124" s="442"/>
      <c r="AT124" s="442"/>
      <c r="AU124" s="442"/>
      <c r="AV124" s="442"/>
      <c r="AW124" s="442"/>
      <c r="AX124" s="442"/>
      <c r="AY124" s="442"/>
      <c r="AZ124" s="442"/>
    </row>
    <row r="125" spans="2:52" ht="20.100000000000001" hidden="1" customHeight="1" outlineLevel="1">
      <c r="B125" s="434"/>
      <c r="C125" s="1002"/>
      <c r="D125" s="1003"/>
      <c r="E125" s="1003"/>
      <c r="F125" s="1004"/>
      <c r="G125" s="1005"/>
      <c r="H125" s="1006"/>
      <c r="I125" s="1006"/>
      <c r="J125" s="1006"/>
      <c r="K125" s="1007"/>
      <c r="L125" s="715"/>
      <c r="M125" s="715"/>
      <c r="N125" s="715"/>
      <c r="O125" s="715"/>
      <c r="P125" s="715"/>
      <c r="Q125" s="715"/>
      <c r="R125" s="715"/>
      <c r="S125" s="716"/>
      <c r="T125" s="717"/>
      <c r="U125" s="720">
        <f t="shared" si="37"/>
        <v>0</v>
      </c>
      <c r="V125" s="721">
        <f t="shared" si="38"/>
        <v>0</v>
      </c>
      <c r="W125" s="722">
        <f t="shared" si="39"/>
        <v>0</v>
      </c>
      <c r="X125" s="442"/>
      <c r="Y125" s="442"/>
      <c r="Z125" s="442"/>
      <c r="AA125" s="442"/>
      <c r="AB125" s="442"/>
      <c r="AC125" s="442"/>
      <c r="AD125" s="442"/>
      <c r="AE125" s="442"/>
      <c r="AF125" s="442"/>
      <c r="AG125" s="442"/>
      <c r="AH125" s="442"/>
      <c r="AI125" s="442"/>
      <c r="AJ125" s="442"/>
      <c r="AK125" s="442"/>
      <c r="AL125" s="442"/>
      <c r="AM125" s="442"/>
      <c r="AN125" s="442"/>
      <c r="AO125" s="442"/>
      <c r="AP125" s="442"/>
      <c r="AQ125" s="442"/>
      <c r="AR125" s="442"/>
      <c r="AS125" s="442"/>
      <c r="AT125" s="442"/>
      <c r="AU125" s="442"/>
      <c r="AV125" s="442"/>
      <c r="AW125" s="442"/>
      <c r="AX125" s="442"/>
      <c r="AY125" s="442"/>
      <c r="AZ125" s="442"/>
    </row>
    <row r="126" spans="2:52" ht="20.100000000000001" hidden="1" customHeight="1" outlineLevel="1">
      <c r="B126" s="434"/>
      <c r="C126" s="1002"/>
      <c r="D126" s="1003"/>
      <c r="E126" s="1003"/>
      <c r="F126" s="1004"/>
      <c r="G126" s="1005"/>
      <c r="H126" s="1006"/>
      <c r="I126" s="1006"/>
      <c r="J126" s="1006"/>
      <c r="K126" s="1007"/>
      <c r="L126" s="715"/>
      <c r="M126" s="715"/>
      <c r="N126" s="715"/>
      <c r="O126" s="715"/>
      <c r="P126" s="715"/>
      <c r="Q126" s="715"/>
      <c r="R126" s="715"/>
      <c r="S126" s="716"/>
      <c r="T126" s="717"/>
      <c r="U126" s="720">
        <f t="shared" si="37"/>
        <v>0</v>
      </c>
      <c r="V126" s="721">
        <f t="shared" si="38"/>
        <v>0</v>
      </c>
      <c r="W126" s="722">
        <f t="shared" si="39"/>
        <v>0</v>
      </c>
      <c r="X126" s="442"/>
      <c r="Y126" s="442"/>
      <c r="Z126" s="442"/>
      <c r="AA126" s="442"/>
      <c r="AB126" s="442"/>
      <c r="AC126" s="442"/>
      <c r="AD126" s="442"/>
      <c r="AE126" s="442"/>
      <c r="AF126" s="442"/>
      <c r="AG126" s="442"/>
      <c r="AH126" s="442"/>
      <c r="AI126" s="442"/>
      <c r="AJ126" s="442"/>
      <c r="AK126" s="442"/>
      <c r="AL126" s="442"/>
      <c r="AM126" s="442"/>
      <c r="AN126" s="442"/>
      <c r="AO126" s="442"/>
      <c r="AP126" s="442"/>
      <c r="AQ126" s="442"/>
      <c r="AR126" s="442"/>
      <c r="AS126" s="442"/>
      <c r="AT126" s="442"/>
      <c r="AU126" s="442"/>
      <c r="AV126" s="442"/>
      <c r="AW126" s="442"/>
      <c r="AX126" s="442"/>
      <c r="AY126" s="442"/>
      <c r="AZ126" s="442"/>
    </row>
    <row r="127" spans="2:52" ht="20.100000000000001" hidden="1" customHeight="1" outlineLevel="1">
      <c r="B127" s="434"/>
      <c r="C127" s="1002"/>
      <c r="D127" s="1003"/>
      <c r="E127" s="1003"/>
      <c r="F127" s="1004"/>
      <c r="G127" s="1005"/>
      <c r="H127" s="1006"/>
      <c r="I127" s="1006"/>
      <c r="J127" s="1006"/>
      <c r="K127" s="1007"/>
      <c r="L127" s="715"/>
      <c r="M127" s="715"/>
      <c r="N127" s="715"/>
      <c r="O127" s="715"/>
      <c r="P127" s="715"/>
      <c r="Q127" s="715"/>
      <c r="R127" s="715"/>
      <c r="S127" s="716"/>
      <c r="T127" s="717"/>
      <c r="U127" s="720">
        <f t="shared" si="37"/>
        <v>0</v>
      </c>
      <c r="V127" s="721">
        <f t="shared" si="38"/>
        <v>0</v>
      </c>
      <c r="W127" s="722">
        <f t="shared" si="39"/>
        <v>0</v>
      </c>
      <c r="X127" s="442"/>
      <c r="Y127" s="442"/>
      <c r="Z127" s="442"/>
      <c r="AA127" s="442"/>
      <c r="AB127" s="442"/>
      <c r="AC127" s="442"/>
      <c r="AD127" s="442"/>
      <c r="AE127" s="442"/>
      <c r="AF127" s="442"/>
      <c r="AG127" s="442"/>
      <c r="AH127" s="442"/>
      <c r="AI127" s="442"/>
      <c r="AJ127" s="442"/>
      <c r="AK127" s="442"/>
      <c r="AL127" s="442"/>
      <c r="AM127" s="442"/>
      <c r="AN127" s="442"/>
      <c r="AO127" s="442"/>
      <c r="AP127" s="442"/>
      <c r="AQ127" s="442"/>
      <c r="AR127" s="442"/>
      <c r="AS127" s="442"/>
      <c r="AT127" s="442"/>
      <c r="AU127" s="442"/>
      <c r="AV127" s="442"/>
      <c r="AW127" s="442"/>
      <c r="AX127" s="442"/>
      <c r="AY127" s="442"/>
      <c r="AZ127" s="442"/>
    </row>
    <row r="128" spans="2:52" ht="20.100000000000001" hidden="1" customHeight="1" outlineLevel="1">
      <c r="B128" s="434"/>
      <c r="C128" s="1002"/>
      <c r="D128" s="1003"/>
      <c r="E128" s="1003"/>
      <c r="F128" s="1004"/>
      <c r="G128" s="1005"/>
      <c r="H128" s="1006"/>
      <c r="I128" s="1006"/>
      <c r="J128" s="1006"/>
      <c r="K128" s="1007"/>
      <c r="L128" s="715"/>
      <c r="M128" s="715"/>
      <c r="N128" s="715"/>
      <c r="O128" s="715"/>
      <c r="P128" s="715"/>
      <c r="Q128" s="715"/>
      <c r="R128" s="715"/>
      <c r="S128" s="716"/>
      <c r="T128" s="717"/>
      <c r="U128" s="720">
        <f t="shared" si="37"/>
        <v>0</v>
      </c>
      <c r="V128" s="721">
        <f t="shared" si="38"/>
        <v>0</v>
      </c>
      <c r="W128" s="722">
        <f t="shared" si="39"/>
        <v>0</v>
      </c>
      <c r="X128" s="442"/>
      <c r="Y128" s="442"/>
      <c r="Z128" s="442"/>
      <c r="AA128" s="442"/>
      <c r="AB128" s="442"/>
      <c r="AC128" s="442"/>
      <c r="AD128" s="442"/>
      <c r="AE128" s="442"/>
      <c r="AF128" s="442"/>
      <c r="AG128" s="442"/>
      <c r="AH128" s="442"/>
      <c r="AI128" s="442"/>
      <c r="AJ128" s="442"/>
      <c r="AK128" s="442"/>
      <c r="AL128" s="442"/>
      <c r="AM128" s="442"/>
      <c r="AN128" s="442"/>
      <c r="AO128" s="442"/>
      <c r="AP128" s="442"/>
      <c r="AQ128" s="442"/>
      <c r="AR128" s="442"/>
      <c r="AS128" s="442"/>
      <c r="AT128" s="442"/>
      <c r="AU128" s="442"/>
      <c r="AV128" s="442"/>
      <c r="AW128" s="442"/>
      <c r="AX128" s="442"/>
      <c r="AY128" s="442"/>
      <c r="AZ128" s="442"/>
    </row>
    <row r="129" spans="2:52" ht="20.100000000000001" hidden="1" customHeight="1" outlineLevel="1">
      <c r="B129" s="434"/>
      <c r="C129" s="1002"/>
      <c r="D129" s="1003"/>
      <c r="E129" s="1003"/>
      <c r="F129" s="1004"/>
      <c r="G129" s="1005"/>
      <c r="H129" s="1006"/>
      <c r="I129" s="1006"/>
      <c r="J129" s="1006"/>
      <c r="K129" s="1007"/>
      <c r="L129" s="715"/>
      <c r="M129" s="715"/>
      <c r="N129" s="715"/>
      <c r="O129" s="715"/>
      <c r="P129" s="715"/>
      <c r="Q129" s="715"/>
      <c r="R129" s="715"/>
      <c r="S129" s="716"/>
      <c r="T129" s="717"/>
      <c r="U129" s="720">
        <f t="shared" si="37"/>
        <v>0</v>
      </c>
      <c r="V129" s="721">
        <f t="shared" si="38"/>
        <v>0</v>
      </c>
      <c r="W129" s="722">
        <f t="shared" si="39"/>
        <v>0</v>
      </c>
      <c r="X129" s="442"/>
      <c r="Y129" s="442"/>
      <c r="Z129" s="442"/>
      <c r="AA129" s="442"/>
      <c r="AB129" s="442"/>
      <c r="AC129" s="442"/>
      <c r="AD129" s="442"/>
      <c r="AE129" s="442"/>
      <c r="AF129" s="442"/>
      <c r="AG129" s="442"/>
      <c r="AH129" s="442"/>
      <c r="AI129" s="442"/>
      <c r="AJ129" s="442"/>
      <c r="AK129" s="442"/>
      <c r="AL129" s="442"/>
      <c r="AM129" s="442"/>
      <c r="AN129" s="442"/>
      <c r="AO129" s="442"/>
      <c r="AP129" s="442"/>
      <c r="AQ129" s="442"/>
      <c r="AR129" s="442"/>
      <c r="AS129" s="442"/>
      <c r="AT129" s="442"/>
      <c r="AU129" s="442"/>
      <c r="AV129" s="442"/>
      <c r="AW129" s="442"/>
      <c r="AX129" s="442"/>
      <c r="AY129" s="442"/>
      <c r="AZ129" s="442"/>
    </row>
    <row r="130" spans="2:52" ht="20.100000000000001" hidden="1" customHeight="1" outlineLevel="1">
      <c r="B130" s="434"/>
      <c r="C130" s="1002"/>
      <c r="D130" s="1003"/>
      <c r="E130" s="1003"/>
      <c r="F130" s="1004"/>
      <c r="G130" s="1005"/>
      <c r="H130" s="1006"/>
      <c r="I130" s="1006"/>
      <c r="J130" s="1006"/>
      <c r="K130" s="1007"/>
      <c r="L130" s="715"/>
      <c r="M130" s="715"/>
      <c r="N130" s="715"/>
      <c r="O130" s="715"/>
      <c r="P130" s="715"/>
      <c r="Q130" s="715"/>
      <c r="R130" s="715"/>
      <c r="S130" s="716"/>
      <c r="T130" s="717"/>
      <c r="U130" s="720">
        <f t="shared" si="37"/>
        <v>0</v>
      </c>
      <c r="V130" s="721">
        <f t="shared" si="38"/>
        <v>0</v>
      </c>
      <c r="W130" s="722">
        <f t="shared" si="39"/>
        <v>0</v>
      </c>
      <c r="X130" s="442"/>
      <c r="Y130" s="442"/>
      <c r="Z130" s="442"/>
      <c r="AA130" s="442"/>
      <c r="AB130" s="442"/>
      <c r="AC130" s="442"/>
      <c r="AD130" s="442"/>
      <c r="AE130" s="442"/>
      <c r="AF130" s="442"/>
      <c r="AG130" s="442"/>
      <c r="AH130" s="442"/>
      <c r="AI130" s="442"/>
      <c r="AJ130" s="442"/>
      <c r="AK130" s="442"/>
      <c r="AL130" s="442"/>
      <c r="AM130" s="442"/>
      <c r="AN130" s="442"/>
      <c r="AO130" s="442"/>
      <c r="AP130" s="442"/>
      <c r="AQ130" s="442"/>
      <c r="AR130" s="442"/>
      <c r="AS130" s="442"/>
      <c r="AT130" s="442"/>
      <c r="AU130" s="442"/>
      <c r="AV130" s="442"/>
      <c r="AW130" s="442"/>
      <c r="AX130" s="442"/>
      <c r="AY130" s="442"/>
      <c r="AZ130" s="442"/>
    </row>
    <row r="131" spans="2:52" ht="20.100000000000001" hidden="1" customHeight="1" outlineLevel="1">
      <c r="B131" s="434"/>
      <c r="C131" s="1002"/>
      <c r="D131" s="1003"/>
      <c r="E131" s="1003"/>
      <c r="F131" s="1004"/>
      <c r="G131" s="1005"/>
      <c r="H131" s="1006"/>
      <c r="I131" s="1006"/>
      <c r="J131" s="1006"/>
      <c r="K131" s="1007"/>
      <c r="L131" s="715"/>
      <c r="M131" s="715"/>
      <c r="N131" s="715"/>
      <c r="O131" s="715"/>
      <c r="P131" s="715"/>
      <c r="Q131" s="715"/>
      <c r="R131" s="715"/>
      <c r="S131" s="716"/>
      <c r="T131" s="717"/>
      <c r="U131" s="720">
        <f t="shared" si="37"/>
        <v>0</v>
      </c>
      <c r="V131" s="721">
        <f t="shared" si="38"/>
        <v>0</v>
      </c>
      <c r="W131" s="722">
        <f t="shared" si="39"/>
        <v>0</v>
      </c>
      <c r="X131" s="442"/>
      <c r="Y131" s="442"/>
      <c r="Z131" s="442"/>
      <c r="AA131" s="442"/>
      <c r="AB131" s="442"/>
      <c r="AC131" s="442"/>
      <c r="AD131" s="442"/>
      <c r="AE131" s="442"/>
      <c r="AF131" s="442"/>
      <c r="AG131" s="442"/>
      <c r="AH131" s="442"/>
      <c r="AI131" s="442"/>
      <c r="AJ131" s="442"/>
      <c r="AK131" s="442"/>
      <c r="AL131" s="442"/>
      <c r="AM131" s="442"/>
      <c r="AN131" s="442"/>
      <c r="AO131" s="442"/>
      <c r="AP131" s="442"/>
      <c r="AQ131" s="442"/>
      <c r="AR131" s="442"/>
      <c r="AS131" s="442"/>
      <c r="AT131" s="442"/>
      <c r="AU131" s="442"/>
      <c r="AV131" s="442"/>
      <c r="AW131" s="442"/>
      <c r="AX131" s="442"/>
      <c r="AY131" s="442"/>
      <c r="AZ131" s="442"/>
    </row>
    <row r="132" spans="2:52" s="19" customFormat="1" ht="9.9499999999999993" hidden="1" customHeight="1" outlineLevel="1">
      <c r="B132" s="435"/>
      <c r="C132" s="437"/>
      <c r="D132" s="437"/>
      <c r="E132" s="437"/>
      <c r="F132" s="437"/>
      <c r="G132" s="666"/>
      <c r="H132" s="666"/>
      <c r="I132" s="666"/>
      <c r="J132" s="666"/>
      <c r="K132" s="666"/>
      <c r="L132" s="438"/>
      <c r="M132" s="438"/>
      <c r="N132" s="438"/>
      <c r="O132" s="438"/>
      <c r="P132" s="438"/>
      <c r="Q132" s="438"/>
      <c r="R132" s="438"/>
      <c r="S132" s="438"/>
      <c r="T132" s="439"/>
      <c r="U132" s="439"/>
      <c r="V132" s="439"/>
      <c r="W132" s="667"/>
      <c r="X132" s="668"/>
      <c r="Y132" s="668"/>
      <c r="Z132" s="668"/>
      <c r="AA132" s="668"/>
      <c r="AB132" s="668"/>
      <c r="AC132" s="668"/>
      <c r="AD132" s="668"/>
      <c r="AE132" s="668"/>
      <c r="AF132" s="668"/>
      <c r="AG132" s="668"/>
      <c r="AH132" s="668"/>
      <c r="AI132" s="668"/>
      <c r="AJ132" s="668"/>
      <c r="AK132" s="668"/>
      <c r="AL132" s="668"/>
      <c r="AM132" s="668"/>
      <c r="AN132" s="668"/>
      <c r="AO132" s="668"/>
      <c r="AP132" s="668"/>
      <c r="AQ132" s="668"/>
      <c r="AR132" s="668"/>
      <c r="AS132" s="668"/>
      <c r="AT132" s="668"/>
      <c r="AU132" s="668"/>
      <c r="AV132" s="668"/>
      <c r="AW132" s="668"/>
      <c r="AX132" s="668"/>
      <c r="AY132" s="668"/>
      <c r="AZ132" s="668"/>
    </row>
    <row r="133" spans="2:52" ht="20.100000000000001" customHeight="1" collapsed="1">
      <c r="B133" s="714">
        <f>B121+1</f>
        <v>11</v>
      </c>
      <c r="C133" s="1013"/>
      <c r="D133" s="1014"/>
      <c r="E133" s="1014"/>
      <c r="F133" s="1015"/>
      <c r="G133" s="1016"/>
      <c r="H133" s="1017"/>
      <c r="I133" s="1017"/>
      <c r="J133" s="1017"/>
      <c r="K133" s="1018"/>
      <c r="L133" s="701">
        <f t="shared" ref="L133:R133" si="40">SUM(L134:L143)</f>
        <v>0</v>
      </c>
      <c r="M133" s="702">
        <f t="shared" si="40"/>
        <v>0</v>
      </c>
      <c r="N133" s="703">
        <f t="shared" si="40"/>
        <v>0</v>
      </c>
      <c r="O133" s="703">
        <f t="shared" si="40"/>
        <v>0</v>
      </c>
      <c r="P133" s="702">
        <f t="shared" si="40"/>
        <v>0</v>
      </c>
      <c r="Q133" s="704">
        <f t="shared" si="40"/>
        <v>0</v>
      </c>
      <c r="R133" s="701">
        <f t="shared" si="40"/>
        <v>0</v>
      </c>
      <c r="S133" s="705">
        <v>1</v>
      </c>
      <c r="T133" s="706">
        <f>(S134*T134)+(S135*T135)+(S136*T136)+(S137*T137)+(S138*T138)+(S139*T139)+(S140*T140)+(S141*T141)+(S142*T142)+(S143*T143)</f>
        <v>0</v>
      </c>
      <c r="U133" s="665">
        <f t="shared" ref="U133:U143" si="41">S133*T133*(1+MGKZ)*(1+Gewinn)*(1+Sicherheit)</f>
        <v>0</v>
      </c>
      <c r="V133" s="643">
        <f t="shared" ref="V133:V143" si="42">R133*Fertigung</f>
        <v>0</v>
      </c>
      <c r="W133" s="50">
        <f t="shared" ref="W133:W143" si="43">L133*$E$6+M133*$M$6+N133*$M$7+O133*$M$8+P133*$E$7+Q133*$M$9+U133+V133</f>
        <v>0</v>
      </c>
      <c r="X133" s="442"/>
      <c r="Y133" s="442"/>
      <c r="Z133" s="442"/>
      <c r="AA133" s="442"/>
      <c r="AB133" s="442"/>
      <c r="AC133" s="442"/>
      <c r="AD133" s="442"/>
      <c r="AE133" s="442"/>
      <c r="AF133" s="442"/>
      <c r="AG133" s="442"/>
      <c r="AH133" s="442"/>
      <c r="AI133" s="442"/>
      <c r="AJ133" s="442"/>
      <c r="AK133" s="442"/>
      <c r="AL133" s="442"/>
      <c r="AM133" s="442"/>
      <c r="AN133" s="442"/>
      <c r="AO133" s="442"/>
      <c r="AP133" s="442"/>
      <c r="AQ133" s="442"/>
      <c r="AR133" s="442"/>
      <c r="AS133" s="442"/>
      <c r="AT133" s="442"/>
      <c r="AU133" s="442"/>
      <c r="AV133" s="442"/>
      <c r="AW133" s="442"/>
      <c r="AX133" s="442"/>
      <c r="AY133" s="442"/>
      <c r="AZ133" s="442"/>
    </row>
    <row r="134" spans="2:52" ht="20.100000000000001" hidden="1" customHeight="1" outlineLevel="1">
      <c r="B134" s="433"/>
      <c r="C134" s="1002"/>
      <c r="D134" s="1003"/>
      <c r="E134" s="1003"/>
      <c r="F134" s="1004"/>
      <c r="G134" s="1005"/>
      <c r="H134" s="1006"/>
      <c r="I134" s="1006"/>
      <c r="J134" s="1006"/>
      <c r="K134" s="1007"/>
      <c r="L134" s="715"/>
      <c r="M134" s="715"/>
      <c r="N134" s="715"/>
      <c r="O134" s="715"/>
      <c r="P134" s="715"/>
      <c r="Q134" s="715"/>
      <c r="R134" s="715"/>
      <c r="S134" s="716"/>
      <c r="T134" s="717"/>
      <c r="U134" s="720">
        <f t="shared" si="41"/>
        <v>0</v>
      </c>
      <c r="V134" s="721">
        <f t="shared" si="42"/>
        <v>0</v>
      </c>
      <c r="W134" s="722">
        <f t="shared" si="43"/>
        <v>0</v>
      </c>
      <c r="X134" s="442"/>
      <c r="Y134" s="442"/>
      <c r="Z134" s="442"/>
      <c r="AA134" s="442"/>
      <c r="AB134" s="442"/>
      <c r="AC134" s="442"/>
      <c r="AD134" s="442"/>
      <c r="AE134" s="442"/>
      <c r="AF134" s="442"/>
      <c r="AG134" s="442"/>
      <c r="AH134" s="442"/>
      <c r="AI134" s="442"/>
      <c r="AJ134" s="442"/>
      <c r="AK134" s="442"/>
      <c r="AL134" s="442"/>
      <c r="AM134" s="442"/>
      <c r="AN134" s="442"/>
      <c r="AO134" s="442"/>
      <c r="AP134" s="442"/>
      <c r="AQ134" s="442"/>
      <c r="AR134" s="442"/>
      <c r="AS134" s="442"/>
      <c r="AT134" s="442"/>
      <c r="AU134" s="442"/>
      <c r="AV134" s="442"/>
      <c r="AW134" s="442"/>
      <c r="AX134" s="442"/>
      <c r="AY134" s="442"/>
      <c r="AZ134" s="442"/>
    </row>
    <row r="135" spans="2:52" ht="20.100000000000001" hidden="1" customHeight="1" outlineLevel="1">
      <c r="B135" s="434"/>
      <c r="C135" s="1002"/>
      <c r="D135" s="1003"/>
      <c r="E135" s="1003"/>
      <c r="F135" s="1004"/>
      <c r="G135" s="1005"/>
      <c r="H135" s="1006"/>
      <c r="I135" s="1006"/>
      <c r="J135" s="1006"/>
      <c r="K135" s="1007"/>
      <c r="L135" s="715"/>
      <c r="M135" s="715"/>
      <c r="N135" s="715"/>
      <c r="O135" s="715"/>
      <c r="P135" s="715"/>
      <c r="Q135" s="715"/>
      <c r="R135" s="715"/>
      <c r="S135" s="716"/>
      <c r="T135" s="717"/>
      <c r="U135" s="720">
        <f t="shared" si="41"/>
        <v>0</v>
      </c>
      <c r="V135" s="721">
        <f t="shared" si="42"/>
        <v>0</v>
      </c>
      <c r="W135" s="722">
        <f t="shared" si="43"/>
        <v>0</v>
      </c>
      <c r="X135" s="442"/>
      <c r="Y135" s="442"/>
      <c r="Z135" s="442"/>
      <c r="AA135" s="442"/>
      <c r="AB135" s="442"/>
      <c r="AC135" s="442"/>
      <c r="AD135" s="442"/>
      <c r="AE135" s="442"/>
      <c r="AF135" s="442"/>
      <c r="AG135" s="442"/>
      <c r="AH135" s="442"/>
      <c r="AI135" s="442"/>
      <c r="AJ135" s="442"/>
      <c r="AK135" s="442"/>
      <c r="AL135" s="442"/>
      <c r="AM135" s="442"/>
      <c r="AN135" s="442"/>
      <c r="AO135" s="442"/>
      <c r="AP135" s="442"/>
      <c r="AQ135" s="442"/>
      <c r="AR135" s="442"/>
      <c r="AS135" s="442"/>
      <c r="AT135" s="442"/>
      <c r="AU135" s="442"/>
      <c r="AV135" s="442"/>
      <c r="AW135" s="442"/>
      <c r="AX135" s="442"/>
      <c r="AY135" s="442"/>
      <c r="AZ135" s="442"/>
    </row>
    <row r="136" spans="2:52" ht="20.100000000000001" hidden="1" customHeight="1" outlineLevel="1">
      <c r="B136" s="434"/>
      <c r="C136" s="1002"/>
      <c r="D136" s="1003"/>
      <c r="E136" s="1003"/>
      <c r="F136" s="1004"/>
      <c r="G136" s="1005"/>
      <c r="H136" s="1006"/>
      <c r="I136" s="1006"/>
      <c r="J136" s="1006"/>
      <c r="K136" s="1007"/>
      <c r="L136" s="715"/>
      <c r="M136" s="715"/>
      <c r="N136" s="715"/>
      <c r="O136" s="715"/>
      <c r="P136" s="715"/>
      <c r="Q136" s="715"/>
      <c r="R136" s="715"/>
      <c r="S136" s="716"/>
      <c r="T136" s="717"/>
      <c r="U136" s="720">
        <f t="shared" si="41"/>
        <v>0</v>
      </c>
      <c r="V136" s="721">
        <f t="shared" si="42"/>
        <v>0</v>
      </c>
      <c r="W136" s="722">
        <f t="shared" si="43"/>
        <v>0</v>
      </c>
      <c r="X136" s="442"/>
      <c r="Y136" s="442"/>
      <c r="Z136" s="442"/>
      <c r="AA136" s="442"/>
      <c r="AB136" s="442"/>
      <c r="AC136" s="442"/>
      <c r="AD136" s="442"/>
      <c r="AE136" s="442"/>
      <c r="AF136" s="442"/>
      <c r="AG136" s="442"/>
      <c r="AH136" s="442"/>
      <c r="AI136" s="442"/>
      <c r="AJ136" s="442"/>
      <c r="AK136" s="442"/>
      <c r="AL136" s="442"/>
      <c r="AM136" s="442"/>
      <c r="AN136" s="442"/>
      <c r="AO136" s="442"/>
      <c r="AP136" s="442"/>
      <c r="AQ136" s="442"/>
      <c r="AR136" s="442"/>
      <c r="AS136" s="442"/>
      <c r="AT136" s="442"/>
      <c r="AU136" s="442"/>
      <c r="AV136" s="442"/>
      <c r="AW136" s="442"/>
      <c r="AX136" s="442"/>
      <c r="AY136" s="442"/>
      <c r="AZ136" s="442"/>
    </row>
    <row r="137" spans="2:52" ht="20.100000000000001" hidden="1" customHeight="1" outlineLevel="1">
      <c r="B137" s="434"/>
      <c r="C137" s="1002"/>
      <c r="D137" s="1003"/>
      <c r="E137" s="1003"/>
      <c r="F137" s="1004"/>
      <c r="G137" s="1005"/>
      <c r="H137" s="1006"/>
      <c r="I137" s="1006"/>
      <c r="J137" s="1006"/>
      <c r="K137" s="1007"/>
      <c r="L137" s="715"/>
      <c r="M137" s="715"/>
      <c r="N137" s="715"/>
      <c r="O137" s="715"/>
      <c r="P137" s="715"/>
      <c r="Q137" s="715"/>
      <c r="R137" s="715"/>
      <c r="S137" s="716"/>
      <c r="T137" s="717"/>
      <c r="U137" s="720">
        <f t="shared" si="41"/>
        <v>0</v>
      </c>
      <c r="V137" s="721">
        <f t="shared" si="42"/>
        <v>0</v>
      </c>
      <c r="W137" s="722">
        <f t="shared" si="43"/>
        <v>0</v>
      </c>
      <c r="X137" s="442"/>
      <c r="Y137" s="442"/>
      <c r="Z137" s="442"/>
      <c r="AA137" s="442"/>
      <c r="AB137" s="442"/>
      <c r="AC137" s="442"/>
      <c r="AD137" s="442"/>
      <c r="AE137" s="442"/>
      <c r="AF137" s="442"/>
      <c r="AG137" s="442"/>
      <c r="AH137" s="442"/>
      <c r="AI137" s="442"/>
      <c r="AJ137" s="442"/>
      <c r="AK137" s="442"/>
      <c r="AL137" s="442"/>
      <c r="AM137" s="442"/>
      <c r="AN137" s="442"/>
      <c r="AO137" s="442"/>
      <c r="AP137" s="442"/>
      <c r="AQ137" s="442"/>
      <c r="AR137" s="442"/>
      <c r="AS137" s="442"/>
      <c r="AT137" s="442"/>
      <c r="AU137" s="442"/>
      <c r="AV137" s="442"/>
      <c r="AW137" s="442"/>
      <c r="AX137" s="442"/>
      <c r="AY137" s="442"/>
      <c r="AZ137" s="442"/>
    </row>
    <row r="138" spans="2:52" ht="20.100000000000001" hidden="1" customHeight="1" outlineLevel="1">
      <c r="B138" s="434"/>
      <c r="C138" s="1002"/>
      <c r="D138" s="1003"/>
      <c r="E138" s="1003"/>
      <c r="F138" s="1004"/>
      <c r="G138" s="1005"/>
      <c r="H138" s="1006"/>
      <c r="I138" s="1006"/>
      <c r="J138" s="1006"/>
      <c r="K138" s="1007"/>
      <c r="L138" s="715"/>
      <c r="M138" s="715"/>
      <c r="N138" s="715"/>
      <c r="O138" s="715"/>
      <c r="P138" s="715"/>
      <c r="Q138" s="715"/>
      <c r="R138" s="715"/>
      <c r="S138" s="716"/>
      <c r="T138" s="717"/>
      <c r="U138" s="720">
        <f t="shared" si="41"/>
        <v>0</v>
      </c>
      <c r="V138" s="721">
        <f t="shared" si="42"/>
        <v>0</v>
      </c>
      <c r="W138" s="722">
        <f t="shared" si="43"/>
        <v>0</v>
      </c>
      <c r="X138" s="442"/>
      <c r="Y138" s="442"/>
      <c r="Z138" s="442"/>
      <c r="AA138" s="442"/>
      <c r="AB138" s="442"/>
      <c r="AC138" s="442"/>
      <c r="AD138" s="442"/>
      <c r="AE138" s="442"/>
      <c r="AF138" s="442"/>
      <c r="AG138" s="442"/>
      <c r="AH138" s="442"/>
      <c r="AI138" s="442"/>
      <c r="AJ138" s="442"/>
      <c r="AK138" s="442"/>
      <c r="AL138" s="442"/>
      <c r="AM138" s="442"/>
      <c r="AN138" s="442"/>
      <c r="AO138" s="442"/>
      <c r="AP138" s="442"/>
      <c r="AQ138" s="442"/>
      <c r="AR138" s="442"/>
      <c r="AS138" s="442"/>
      <c r="AT138" s="442"/>
      <c r="AU138" s="442"/>
      <c r="AV138" s="442"/>
      <c r="AW138" s="442"/>
      <c r="AX138" s="442"/>
      <c r="AY138" s="442"/>
      <c r="AZ138" s="442"/>
    </row>
    <row r="139" spans="2:52" ht="20.100000000000001" hidden="1" customHeight="1" outlineLevel="1">
      <c r="B139" s="434"/>
      <c r="C139" s="1002"/>
      <c r="D139" s="1003"/>
      <c r="E139" s="1003"/>
      <c r="F139" s="1004"/>
      <c r="G139" s="1005"/>
      <c r="H139" s="1006"/>
      <c r="I139" s="1006"/>
      <c r="J139" s="1006"/>
      <c r="K139" s="1007"/>
      <c r="L139" s="715"/>
      <c r="M139" s="715"/>
      <c r="N139" s="715"/>
      <c r="O139" s="715"/>
      <c r="P139" s="715"/>
      <c r="Q139" s="715"/>
      <c r="R139" s="715"/>
      <c r="S139" s="716"/>
      <c r="T139" s="717"/>
      <c r="U139" s="720">
        <f t="shared" si="41"/>
        <v>0</v>
      </c>
      <c r="V139" s="721">
        <f t="shared" si="42"/>
        <v>0</v>
      </c>
      <c r="W139" s="722">
        <f t="shared" si="43"/>
        <v>0</v>
      </c>
      <c r="X139" s="442"/>
      <c r="Y139" s="442"/>
      <c r="Z139" s="442"/>
      <c r="AA139" s="442"/>
      <c r="AB139" s="442"/>
      <c r="AC139" s="442"/>
      <c r="AD139" s="442"/>
      <c r="AE139" s="442"/>
      <c r="AF139" s="442"/>
      <c r="AG139" s="442"/>
      <c r="AH139" s="442"/>
      <c r="AI139" s="442"/>
      <c r="AJ139" s="442"/>
      <c r="AK139" s="442"/>
      <c r="AL139" s="442"/>
      <c r="AM139" s="442"/>
      <c r="AN139" s="442"/>
      <c r="AO139" s="442"/>
      <c r="AP139" s="442"/>
      <c r="AQ139" s="442"/>
      <c r="AR139" s="442"/>
      <c r="AS139" s="442"/>
      <c r="AT139" s="442"/>
      <c r="AU139" s="442"/>
      <c r="AV139" s="442"/>
      <c r="AW139" s="442"/>
      <c r="AX139" s="442"/>
      <c r="AY139" s="442"/>
      <c r="AZ139" s="442"/>
    </row>
    <row r="140" spans="2:52" ht="20.100000000000001" hidden="1" customHeight="1" outlineLevel="1">
      <c r="B140" s="434"/>
      <c r="C140" s="1002"/>
      <c r="D140" s="1003"/>
      <c r="E140" s="1003"/>
      <c r="F140" s="1004"/>
      <c r="G140" s="1005"/>
      <c r="H140" s="1006"/>
      <c r="I140" s="1006"/>
      <c r="J140" s="1006"/>
      <c r="K140" s="1007"/>
      <c r="L140" s="715"/>
      <c r="M140" s="715"/>
      <c r="N140" s="715"/>
      <c r="O140" s="715"/>
      <c r="P140" s="715"/>
      <c r="Q140" s="715"/>
      <c r="R140" s="715"/>
      <c r="S140" s="716"/>
      <c r="T140" s="717"/>
      <c r="U140" s="720">
        <f t="shared" si="41"/>
        <v>0</v>
      </c>
      <c r="V140" s="721">
        <f t="shared" si="42"/>
        <v>0</v>
      </c>
      <c r="W140" s="722">
        <f t="shared" si="43"/>
        <v>0</v>
      </c>
      <c r="X140" s="442"/>
      <c r="Y140" s="442"/>
      <c r="Z140" s="442"/>
      <c r="AA140" s="442"/>
      <c r="AB140" s="442"/>
      <c r="AC140" s="442"/>
      <c r="AD140" s="442"/>
      <c r="AE140" s="442"/>
      <c r="AF140" s="442"/>
      <c r="AG140" s="442"/>
      <c r="AH140" s="442"/>
      <c r="AI140" s="442"/>
      <c r="AJ140" s="442"/>
      <c r="AK140" s="442"/>
      <c r="AL140" s="442"/>
      <c r="AM140" s="442"/>
      <c r="AN140" s="442"/>
      <c r="AO140" s="442"/>
      <c r="AP140" s="442"/>
      <c r="AQ140" s="442"/>
      <c r="AR140" s="442"/>
      <c r="AS140" s="442"/>
      <c r="AT140" s="442"/>
      <c r="AU140" s="442"/>
      <c r="AV140" s="442"/>
      <c r="AW140" s="442"/>
      <c r="AX140" s="442"/>
      <c r="AY140" s="442"/>
      <c r="AZ140" s="442"/>
    </row>
    <row r="141" spans="2:52" ht="20.100000000000001" hidden="1" customHeight="1" outlineLevel="1">
      <c r="B141" s="434"/>
      <c r="C141" s="1002"/>
      <c r="D141" s="1003"/>
      <c r="E141" s="1003"/>
      <c r="F141" s="1004"/>
      <c r="G141" s="1005"/>
      <c r="H141" s="1006"/>
      <c r="I141" s="1006"/>
      <c r="J141" s="1006"/>
      <c r="K141" s="1007"/>
      <c r="L141" s="715"/>
      <c r="M141" s="715"/>
      <c r="N141" s="715"/>
      <c r="O141" s="715"/>
      <c r="P141" s="715"/>
      <c r="Q141" s="715"/>
      <c r="R141" s="715"/>
      <c r="S141" s="716"/>
      <c r="T141" s="717"/>
      <c r="U141" s="720">
        <f t="shared" si="41"/>
        <v>0</v>
      </c>
      <c r="V141" s="721">
        <f t="shared" si="42"/>
        <v>0</v>
      </c>
      <c r="W141" s="722">
        <f t="shared" si="43"/>
        <v>0</v>
      </c>
      <c r="X141" s="442"/>
      <c r="Y141" s="442"/>
      <c r="Z141" s="442"/>
      <c r="AA141" s="442"/>
      <c r="AB141" s="442"/>
      <c r="AC141" s="442"/>
      <c r="AD141" s="442"/>
      <c r="AE141" s="442"/>
      <c r="AF141" s="442"/>
      <c r="AG141" s="442"/>
      <c r="AH141" s="442"/>
      <c r="AI141" s="442"/>
      <c r="AJ141" s="442"/>
      <c r="AK141" s="442"/>
      <c r="AL141" s="442"/>
      <c r="AM141" s="442"/>
      <c r="AN141" s="442"/>
      <c r="AO141" s="442"/>
      <c r="AP141" s="442"/>
      <c r="AQ141" s="442"/>
      <c r="AR141" s="442"/>
      <c r="AS141" s="442"/>
      <c r="AT141" s="442"/>
      <c r="AU141" s="442"/>
      <c r="AV141" s="442"/>
      <c r="AW141" s="442"/>
      <c r="AX141" s="442"/>
      <c r="AY141" s="442"/>
      <c r="AZ141" s="442"/>
    </row>
    <row r="142" spans="2:52" ht="20.100000000000001" hidden="1" customHeight="1" outlineLevel="1">
      <c r="B142" s="434"/>
      <c r="C142" s="1002"/>
      <c r="D142" s="1003"/>
      <c r="E142" s="1003"/>
      <c r="F142" s="1004"/>
      <c r="G142" s="1005"/>
      <c r="H142" s="1006"/>
      <c r="I142" s="1006"/>
      <c r="J142" s="1006"/>
      <c r="K142" s="1007"/>
      <c r="L142" s="715"/>
      <c r="M142" s="715"/>
      <c r="N142" s="715"/>
      <c r="O142" s="715"/>
      <c r="P142" s="715"/>
      <c r="Q142" s="715"/>
      <c r="R142" s="715"/>
      <c r="S142" s="716"/>
      <c r="T142" s="717"/>
      <c r="U142" s="720">
        <f t="shared" si="41"/>
        <v>0</v>
      </c>
      <c r="V142" s="721">
        <f t="shared" si="42"/>
        <v>0</v>
      </c>
      <c r="W142" s="722">
        <f t="shared" si="43"/>
        <v>0</v>
      </c>
      <c r="X142" s="442"/>
      <c r="Y142" s="442"/>
      <c r="Z142" s="442"/>
      <c r="AA142" s="442"/>
      <c r="AB142" s="442"/>
      <c r="AC142" s="442"/>
      <c r="AD142" s="442"/>
      <c r="AE142" s="442"/>
      <c r="AF142" s="442"/>
      <c r="AG142" s="442"/>
      <c r="AH142" s="442"/>
      <c r="AI142" s="442"/>
      <c r="AJ142" s="442"/>
      <c r="AK142" s="442"/>
      <c r="AL142" s="442"/>
      <c r="AM142" s="442"/>
      <c r="AN142" s="442"/>
      <c r="AO142" s="442"/>
      <c r="AP142" s="442"/>
      <c r="AQ142" s="442"/>
      <c r="AR142" s="442"/>
      <c r="AS142" s="442"/>
      <c r="AT142" s="442"/>
      <c r="AU142" s="442"/>
      <c r="AV142" s="442"/>
      <c r="AW142" s="442"/>
      <c r="AX142" s="442"/>
      <c r="AY142" s="442"/>
      <c r="AZ142" s="442"/>
    </row>
    <row r="143" spans="2:52" ht="20.100000000000001" hidden="1" customHeight="1" outlineLevel="1">
      <c r="B143" s="434"/>
      <c r="C143" s="1002"/>
      <c r="D143" s="1003"/>
      <c r="E143" s="1003"/>
      <c r="F143" s="1004"/>
      <c r="G143" s="1005"/>
      <c r="H143" s="1006"/>
      <c r="I143" s="1006"/>
      <c r="J143" s="1006"/>
      <c r="K143" s="1007"/>
      <c r="L143" s="715"/>
      <c r="M143" s="715"/>
      <c r="N143" s="715"/>
      <c r="O143" s="715"/>
      <c r="P143" s="715"/>
      <c r="Q143" s="715"/>
      <c r="R143" s="715"/>
      <c r="S143" s="716"/>
      <c r="T143" s="717"/>
      <c r="U143" s="720">
        <f t="shared" si="41"/>
        <v>0</v>
      </c>
      <c r="V143" s="721">
        <f t="shared" si="42"/>
        <v>0</v>
      </c>
      <c r="W143" s="722">
        <f t="shared" si="43"/>
        <v>0</v>
      </c>
      <c r="X143" s="442"/>
      <c r="Y143" s="442"/>
      <c r="Z143" s="442"/>
      <c r="AA143" s="442"/>
      <c r="AB143" s="442"/>
      <c r="AC143" s="442"/>
      <c r="AD143" s="442"/>
      <c r="AE143" s="442"/>
      <c r="AF143" s="442"/>
      <c r="AG143" s="442"/>
      <c r="AH143" s="442"/>
      <c r="AI143" s="442"/>
      <c r="AJ143" s="442"/>
      <c r="AK143" s="442"/>
      <c r="AL143" s="442"/>
      <c r="AM143" s="442"/>
      <c r="AN143" s="442"/>
      <c r="AO143" s="442"/>
      <c r="AP143" s="442"/>
      <c r="AQ143" s="442"/>
      <c r="AR143" s="442"/>
      <c r="AS143" s="442"/>
      <c r="AT143" s="442"/>
      <c r="AU143" s="442"/>
      <c r="AV143" s="442"/>
      <c r="AW143" s="442"/>
      <c r="AX143" s="442"/>
      <c r="AY143" s="442"/>
      <c r="AZ143" s="442"/>
    </row>
    <row r="144" spans="2:52" s="19" customFormat="1" ht="9.9499999999999993" hidden="1" customHeight="1" outlineLevel="1">
      <c r="B144" s="435"/>
      <c r="C144" s="437"/>
      <c r="D144" s="437"/>
      <c r="E144" s="437"/>
      <c r="F144" s="437"/>
      <c r="G144" s="666"/>
      <c r="H144" s="666"/>
      <c r="I144" s="666"/>
      <c r="J144" s="666"/>
      <c r="K144" s="666"/>
      <c r="L144" s="438"/>
      <c r="M144" s="438"/>
      <c r="N144" s="438"/>
      <c r="O144" s="438"/>
      <c r="P144" s="438"/>
      <c r="Q144" s="438"/>
      <c r="R144" s="438"/>
      <c r="S144" s="438"/>
      <c r="T144" s="439"/>
      <c r="U144" s="439"/>
      <c r="V144" s="439"/>
      <c r="W144" s="667"/>
      <c r="X144" s="668"/>
      <c r="Y144" s="668"/>
      <c r="Z144" s="668"/>
      <c r="AA144" s="668"/>
      <c r="AB144" s="668"/>
      <c r="AC144" s="668"/>
      <c r="AD144" s="668"/>
      <c r="AE144" s="668"/>
      <c r="AF144" s="668"/>
      <c r="AG144" s="668"/>
      <c r="AH144" s="668"/>
      <c r="AI144" s="668"/>
      <c r="AJ144" s="668"/>
      <c r="AK144" s="668"/>
      <c r="AL144" s="668"/>
      <c r="AM144" s="668"/>
      <c r="AN144" s="668"/>
      <c r="AO144" s="668"/>
      <c r="AP144" s="668"/>
      <c r="AQ144" s="668"/>
      <c r="AR144" s="668"/>
      <c r="AS144" s="668"/>
      <c r="AT144" s="668"/>
      <c r="AU144" s="668"/>
      <c r="AV144" s="668"/>
      <c r="AW144" s="668"/>
      <c r="AX144" s="668"/>
      <c r="AY144" s="668"/>
      <c r="AZ144" s="668"/>
    </row>
    <row r="145" spans="2:52" ht="20.100000000000001" customHeight="1" collapsed="1">
      <c r="B145" s="714">
        <f>B133+1</f>
        <v>12</v>
      </c>
      <c r="C145" s="1013"/>
      <c r="D145" s="1014"/>
      <c r="E145" s="1014"/>
      <c r="F145" s="1015"/>
      <c r="G145" s="1016"/>
      <c r="H145" s="1017"/>
      <c r="I145" s="1017"/>
      <c r="J145" s="1017"/>
      <c r="K145" s="1018"/>
      <c r="L145" s="701">
        <f t="shared" ref="L145:R145" si="44">SUM(L146:L155)</f>
        <v>0</v>
      </c>
      <c r="M145" s="702">
        <f t="shared" si="44"/>
        <v>0</v>
      </c>
      <c r="N145" s="703">
        <f t="shared" si="44"/>
        <v>0</v>
      </c>
      <c r="O145" s="703">
        <f t="shared" si="44"/>
        <v>0</v>
      </c>
      <c r="P145" s="702">
        <f t="shared" si="44"/>
        <v>0</v>
      </c>
      <c r="Q145" s="704">
        <f t="shared" si="44"/>
        <v>0</v>
      </c>
      <c r="R145" s="701">
        <f t="shared" si="44"/>
        <v>0</v>
      </c>
      <c r="S145" s="705">
        <v>1</v>
      </c>
      <c r="T145" s="706">
        <f>(S146*T146)+(S147*T147)+(S148*T148)+(S149*T149)+(S150*T150)+(S151*T151)+(S152*T152)+(S153*T153)+(S154*T154)+(S155*T155)</f>
        <v>0</v>
      </c>
      <c r="U145" s="665">
        <f t="shared" ref="U145:U155" si="45">S145*T145*(1+MGKZ)*(1+Gewinn)*(1+Sicherheit)</f>
        <v>0</v>
      </c>
      <c r="V145" s="643">
        <f t="shared" ref="V145:V155" si="46">R145*Fertigung</f>
        <v>0</v>
      </c>
      <c r="W145" s="50">
        <f t="shared" ref="W145:W155" si="47">L145*$E$6+M145*$M$6+N145*$M$7+O145*$M$8+P145*$E$7+Q145*$M$9+U145+V145</f>
        <v>0</v>
      </c>
      <c r="X145" s="442"/>
      <c r="Y145" s="442"/>
      <c r="Z145" s="442"/>
      <c r="AA145" s="442"/>
      <c r="AB145" s="442"/>
      <c r="AC145" s="442"/>
      <c r="AD145" s="442"/>
      <c r="AE145" s="442"/>
      <c r="AF145" s="442"/>
      <c r="AG145" s="442"/>
      <c r="AH145" s="442"/>
      <c r="AI145" s="442"/>
      <c r="AJ145" s="442"/>
      <c r="AK145" s="442"/>
      <c r="AL145" s="442"/>
      <c r="AM145" s="442"/>
      <c r="AN145" s="442"/>
      <c r="AO145" s="442"/>
      <c r="AP145" s="442"/>
      <c r="AQ145" s="442"/>
      <c r="AR145" s="442"/>
      <c r="AS145" s="442"/>
      <c r="AT145" s="442"/>
      <c r="AU145" s="442"/>
      <c r="AV145" s="442"/>
      <c r="AW145" s="442"/>
      <c r="AX145" s="442"/>
      <c r="AY145" s="442"/>
      <c r="AZ145" s="442"/>
    </row>
    <row r="146" spans="2:52" ht="20.100000000000001" hidden="1" customHeight="1" outlineLevel="1">
      <c r="B146" s="433"/>
      <c r="C146" s="1002"/>
      <c r="D146" s="1003"/>
      <c r="E146" s="1003"/>
      <c r="F146" s="1004"/>
      <c r="G146" s="1005"/>
      <c r="H146" s="1006"/>
      <c r="I146" s="1006"/>
      <c r="J146" s="1006"/>
      <c r="K146" s="1007"/>
      <c r="L146" s="715"/>
      <c r="M146" s="715"/>
      <c r="N146" s="715"/>
      <c r="O146" s="715"/>
      <c r="P146" s="715"/>
      <c r="Q146" s="715"/>
      <c r="R146" s="715"/>
      <c r="S146" s="716"/>
      <c r="T146" s="717"/>
      <c r="U146" s="720">
        <f t="shared" si="45"/>
        <v>0</v>
      </c>
      <c r="V146" s="721">
        <f t="shared" si="46"/>
        <v>0</v>
      </c>
      <c r="W146" s="722">
        <f t="shared" si="47"/>
        <v>0</v>
      </c>
      <c r="X146" s="442"/>
      <c r="Y146" s="442"/>
      <c r="Z146" s="442"/>
      <c r="AA146" s="442"/>
      <c r="AB146" s="442"/>
      <c r="AC146" s="442"/>
      <c r="AD146" s="442"/>
      <c r="AE146" s="442"/>
      <c r="AF146" s="442"/>
      <c r="AG146" s="442"/>
      <c r="AH146" s="442"/>
      <c r="AI146" s="442"/>
      <c r="AJ146" s="442"/>
      <c r="AK146" s="442"/>
      <c r="AL146" s="442"/>
      <c r="AM146" s="442"/>
      <c r="AN146" s="442"/>
      <c r="AO146" s="442"/>
      <c r="AP146" s="442"/>
      <c r="AQ146" s="442"/>
      <c r="AR146" s="442"/>
      <c r="AS146" s="442"/>
      <c r="AT146" s="442"/>
      <c r="AU146" s="442"/>
      <c r="AV146" s="442"/>
      <c r="AW146" s="442"/>
      <c r="AX146" s="442"/>
      <c r="AY146" s="442"/>
      <c r="AZ146" s="442"/>
    </row>
    <row r="147" spans="2:52" ht="20.100000000000001" hidden="1" customHeight="1" outlineLevel="1">
      <c r="B147" s="434"/>
      <c r="C147" s="1002"/>
      <c r="D147" s="1003"/>
      <c r="E147" s="1003"/>
      <c r="F147" s="1004"/>
      <c r="G147" s="1005"/>
      <c r="H147" s="1006"/>
      <c r="I147" s="1006"/>
      <c r="J147" s="1006"/>
      <c r="K147" s="1007"/>
      <c r="L147" s="715"/>
      <c r="M147" s="715"/>
      <c r="N147" s="715"/>
      <c r="O147" s="715"/>
      <c r="P147" s="715"/>
      <c r="Q147" s="715"/>
      <c r="R147" s="715"/>
      <c r="S147" s="716"/>
      <c r="T147" s="717"/>
      <c r="U147" s="720">
        <f t="shared" si="45"/>
        <v>0</v>
      </c>
      <c r="V147" s="721">
        <f t="shared" si="46"/>
        <v>0</v>
      </c>
      <c r="W147" s="722">
        <f t="shared" si="47"/>
        <v>0</v>
      </c>
      <c r="X147" s="442"/>
      <c r="Y147" s="442"/>
      <c r="Z147" s="442"/>
      <c r="AA147" s="442"/>
      <c r="AB147" s="442"/>
      <c r="AC147" s="442"/>
      <c r="AD147" s="442"/>
      <c r="AE147" s="442"/>
      <c r="AF147" s="442"/>
      <c r="AG147" s="442"/>
      <c r="AH147" s="442"/>
      <c r="AI147" s="442"/>
      <c r="AJ147" s="442"/>
      <c r="AK147" s="442"/>
      <c r="AL147" s="442"/>
      <c r="AM147" s="442"/>
      <c r="AN147" s="442"/>
      <c r="AO147" s="442"/>
      <c r="AP147" s="442"/>
      <c r="AQ147" s="442"/>
      <c r="AR147" s="442"/>
      <c r="AS147" s="442"/>
      <c r="AT147" s="442"/>
      <c r="AU147" s="442"/>
      <c r="AV147" s="442"/>
      <c r="AW147" s="442"/>
      <c r="AX147" s="442"/>
      <c r="AY147" s="442"/>
      <c r="AZ147" s="442"/>
    </row>
    <row r="148" spans="2:52" ht="20.100000000000001" hidden="1" customHeight="1" outlineLevel="1">
      <c r="B148" s="434"/>
      <c r="C148" s="1002"/>
      <c r="D148" s="1003"/>
      <c r="E148" s="1003"/>
      <c r="F148" s="1004"/>
      <c r="G148" s="1005"/>
      <c r="H148" s="1006"/>
      <c r="I148" s="1006"/>
      <c r="J148" s="1006"/>
      <c r="K148" s="1007"/>
      <c r="L148" s="715"/>
      <c r="M148" s="715"/>
      <c r="N148" s="715"/>
      <c r="O148" s="715"/>
      <c r="P148" s="715"/>
      <c r="Q148" s="715"/>
      <c r="R148" s="715"/>
      <c r="S148" s="716"/>
      <c r="T148" s="717"/>
      <c r="U148" s="720">
        <f t="shared" si="45"/>
        <v>0</v>
      </c>
      <c r="V148" s="721">
        <f t="shared" si="46"/>
        <v>0</v>
      </c>
      <c r="W148" s="722">
        <f t="shared" si="47"/>
        <v>0</v>
      </c>
      <c r="X148" s="442"/>
      <c r="Y148" s="442"/>
      <c r="Z148" s="442"/>
      <c r="AA148" s="442"/>
      <c r="AB148" s="442"/>
      <c r="AC148" s="442"/>
      <c r="AD148" s="442"/>
      <c r="AE148" s="442"/>
      <c r="AF148" s="442"/>
      <c r="AG148" s="442"/>
      <c r="AH148" s="442"/>
      <c r="AI148" s="442"/>
      <c r="AJ148" s="442"/>
      <c r="AK148" s="442"/>
      <c r="AL148" s="442"/>
      <c r="AM148" s="442"/>
      <c r="AN148" s="442"/>
      <c r="AO148" s="442"/>
      <c r="AP148" s="442"/>
      <c r="AQ148" s="442"/>
      <c r="AR148" s="442"/>
      <c r="AS148" s="442"/>
      <c r="AT148" s="442"/>
      <c r="AU148" s="442"/>
      <c r="AV148" s="442"/>
      <c r="AW148" s="442"/>
      <c r="AX148" s="442"/>
      <c r="AY148" s="442"/>
      <c r="AZ148" s="442"/>
    </row>
    <row r="149" spans="2:52" ht="20.100000000000001" hidden="1" customHeight="1" outlineLevel="1">
      <c r="B149" s="434"/>
      <c r="C149" s="1002"/>
      <c r="D149" s="1003"/>
      <c r="E149" s="1003"/>
      <c r="F149" s="1004"/>
      <c r="G149" s="1005"/>
      <c r="H149" s="1006"/>
      <c r="I149" s="1006"/>
      <c r="J149" s="1006"/>
      <c r="K149" s="1007"/>
      <c r="L149" s="715"/>
      <c r="M149" s="715"/>
      <c r="N149" s="715"/>
      <c r="O149" s="715"/>
      <c r="P149" s="715"/>
      <c r="Q149" s="715"/>
      <c r="R149" s="715"/>
      <c r="S149" s="716"/>
      <c r="T149" s="717"/>
      <c r="U149" s="720">
        <f t="shared" si="45"/>
        <v>0</v>
      </c>
      <c r="V149" s="721">
        <f t="shared" si="46"/>
        <v>0</v>
      </c>
      <c r="W149" s="722">
        <f t="shared" si="47"/>
        <v>0</v>
      </c>
      <c r="X149" s="442"/>
      <c r="Y149" s="442"/>
      <c r="Z149" s="442"/>
      <c r="AA149" s="442"/>
      <c r="AB149" s="442"/>
      <c r="AC149" s="442"/>
      <c r="AD149" s="442"/>
      <c r="AE149" s="442"/>
      <c r="AF149" s="442"/>
      <c r="AG149" s="442"/>
      <c r="AH149" s="442"/>
      <c r="AI149" s="442"/>
      <c r="AJ149" s="442"/>
      <c r="AK149" s="442"/>
      <c r="AL149" s="442"/>
      <c r="AM149" s="442"/>
      <c r="AN149" s="442"/>
      <c r="AO149" s="442"/>
      <c r="AP149" s="442"/>
      <c r="AQ149" s="442"/>
      <c r="AR149" s="442"/>
      <c r="AS149" s="442"/>
      <c r="AT149" s="442"/>
      <c r="AU149" s="442"/>
      <c r="AV149" s="442"/>
      <c r="AW149" s="442"/>
      <c r="AX149" s="442"/>
      <c r="AY149" s="442"/>
      <c r="AZ149" s="442"/>
    </row>
    <row r="150" spans="2:52" ht="20.100000000000001" hidden="1" customHeight="1" outlineLevel="1">
      <c r="B150" s="434"/>
      <c r="C150" s="1002"/>
      <c r="D150" s="1003"/>
      <c r="E150" s="1003"/>
      <c r="F150" s="1004"/>
      <c r="G150" s="1005"/>
      <c r="H150" s="1006"/>
      <c r="I150" s="1006"/>
      <c r="J150" s="1006"/>
      <c r="K150" s="1007"/>
      <c r="L150" s="715"/>
      <c r="M150" s="715"/>
      <c r="N150" s="715"/>
      <c r="O150" s="715"/>
      <c r="P150" s="715"/>
      <c r="Q150" s="715"/>
      <c r="R150" s="715"/>
      <c r="S150" s="716"/>
      <c r="T150" s="717"/>
      <c r="U150" s="720">
        <f t="shared" si="45"/>
        <v>0</v>
      </c>
      <c r="V150" s="721">
        <f t="shared" si="46"/>
        <v>0</v>
      </c>
      <c r="W150" s="722">
        <f t="shared" si="47"/>
        <v>0</v>
      </c>
      <c r="X150" s="442"/>
      <c r="Y150" s="442"/>
      <c r="Z150" s="442"/>
      <c r="AA150" s="442"/>
      <c r="AB150" s="442"/>
      <c r="AC150" s="442"/>
      <c r="AD150" s="442"/>
      <c r="AE150" s="442"/>
      <c r="AF150" s="442"/>
      <c r="AG150" s="442"/>
      <c r="AH150" s="442"/>
      <c r="AI150" s="442"/>
      <c r="AJ150" s="442"/>
      <c r="AK150" s="442"/>
      <c r="AL150" s="442"/>
      <c r="AM150" s="442"/>
      <c r="AN150" s="442"/>
      <c r="AO150" s="442"/>
      <c r="AP150" s="442"/>
      <c r="AQ150" s="442"/>
      <c r="AR150" s="442"/>
      <c r="AS150" s="442"/>
      <c r="AT150" s="442"/>
      <c r="AU150" s="442"/>
      <c r="AV150" s="442"/>
      <c r="AW150" s="442"/>
      <c r="AX150" s="442"/>
      <c r="AY150" s="442"/>
      <c r="AZ150" s="442"/>
    </row>
    <row r="151" spans="2:52" ht="20.100000000000001" hidden="1" customHeight="1" outlineLevel="1">
      <c r="B151" s="434"/>
      <c r="C151" s="1002"/>
      <c r="D151" s="1003"/>
      <c r="E151" s="1003"/>
      <c r="F151" s="1004"/>
      <c r="G151" s="1005"/>
      <c r="H151" s="1006"/>
      <c r="I151" s="1006"/>
      <c r="J151" s="1006"/>
      <c r="K151" s="1007"/>
      <c r="L151" s="715"/>
      <c r="M151" s="715"/>
      <c r="N151" s="715"/>
      <c r="O151" s="715"/>
      <c r="P151" s="715"/>
      <c r="Q151" s="715"/>
      <c r="R151" s="715"/>
      <c r="S151" s="716"/>
      <c r="T151" s="717"/>
      <c r="U151" s="720">
        <f t="shared" si="45"/>
        <v>0</v>
      </c>
      <c r="V151" s="721">
        <f t="shared" si="46"/>
        <v>0</v>
      </c>
      <c r="W151" s="722">
        <f t="shared" si="47"/>
        <v>0</v>
      </c>
      <c r="X151" s="442"/>
      <c r="Y151" s="442"/>
      <c r="Z151" s="442"/>
      <c r="AA151" s="442"/>
      <c r="AB151" s="442"/>
      <c r="AC151" s="442"/>
      <c r="AD151" s="442"/>
      <c r="AE151" s="442"/>
      <c r="AF151" s="442"/>
      <c r="AG151" s="442"/>
      <c r="AH151" s="442"/>
      <c r="AI151" s="442"/>
      <c r="AJ151" s="442"/>
      <c r="AK151" s="442"/>
      <c r="AL151" s="442"/>
      <c r="AM151" s="442"/>
      <c r="AN151" s="442"/>
      <c r="AO151" s="442"/>
      <c r="AP151" s="442"/>
      <c r="AQ151" s="442"/>
      <c r="AR151" s="442"/>
      <c r="AS151" s="442"/>
      <c r="AT151" s="442"/>
      <c r="AU151" s="442"/>
      <c r="AV151" s="442"/>
      <c r="AW151" s="442"/>
      <c r="AX151" s="442"/>
      <c r="AY151" s="442"/>
      <c r="AZ151" s="442"/>
    </row>
    <row r="152" spans="2:52" ht="20.100000000000001" hidden="1" customHeight="1" outlineLevel="1">
      <c r="B152" s="434"/>
      <c r="C152" s="1002"/>
      <c r="D152" s="1003"/>
      <c r="E152" s="1003"/>
      <c r="F152" s="1004"/>
      <c r="G152" s="1005"/>
      <c r="H152" s="1006"/>
      <c r="I152" s="1006"/>
      <c r="J152" s="1006"/>
      <c r="K152" s="1007"/>
      <c r="L152" s="715"/>
      <c r="M152" s="715"/>
      <c r="N152" s="715"/>
      <c r="O152" s="715"/>
      <c r="P152" s="715"/>
      <c r="Q152" s="715"/>
      <c r="R152" s="715"/>
      <c r="S152" s="716"/>
      <c r="T152" s="717"/>
      <c r="U152" s="720">
        <f t="shared" si="45"/>
        <v>0</v>
      </c>
      <c r="V152" s="721">
        <f t="shared" si="46"/>
        <v>0</v>
      </c>
      <c r="W152" s="722">
        <f t="shared" si="47"/>
        <v>0</v>
      </c>
      <c r="X152" s="442"/>
      <c r="Y152" s="442"/>
      <c r="Z152" s="442"/>
      <c r="AA152" s="442"/>
      <c r="AB152" s="442"/>
      <c r="AC152" s="442"/>
      <c r="AD152" s="442"/>
      <c r="AE152" s="442"/>
      <c r="AF152" s="442"/>
      <c r="AG152" s="442"/>
      <c r="AH152" s="442"/>
      <c r="AI152" s="442"/>
      <c r="AJ152" s="442"/>
      <c r="AK152" s="442"/>
      <c r="AL152" s="442"/>
      <c r="AM152" s="442"/>
      <c r="AN152" s="442"/>
      <c r="AO152" s="442"/>
      <c r="AP152" s="442"/>
      <c r="AQ152" s="442"/>
      <c r="AR152" s="442"/>
      <c r="AS152" s="442"/>
      <c r="AT152" s="442"/>
      <c r="AU152" s="442"/>
      <c r="AV152" s="442"/>
      <c r="AW152" s="442"/>
      <c r="AX152" s="442"/>
      <c r="AY152" s="442"/>
      <c r="AZ152" s="442"/>
    </row>
    <row r="153" spans="2:52" ht="20.100000000000001" hidden="1" customHeight="1" outlineLevel="1">
      <c r="B153" s="434"/>
      <c r="C153" s="1002"/>
      <c r="D153" s="1003"/>
      <c r="E153" s="1003"/>
      <c r="F153" s="1004"/>
      <c r="G153" s="1005"/>
      <c r="H153" s="1006"/>
      <c r="I153" s="1006"/>
      <c r="J153" s="1006"/>
      <c r="K153" s="1007"/>
      <c r="L153" s="715"/>
      <c r="M153" s="715"/>
      <c r="N153" s="715"/>
      <c r="O153" s="715"/>
      <c r="P153" s="715"/>
      <c r="Q153" s="715"/>
      <c r="R153" s="715"/>
      <c r="S153" s="716"/>
      <c r="T153" s="717"/>
      <c r="U153" s="720">
        <f t="shared" si="45"/>
        <v>0</v>
      </c>
      <c r="V153" s="721">
        <f t="shared" si="46"/>
        <v>0</v>
      </c>
      <c r="W153" s="722">
        <f t="shared" si="47"/>
        <v>0</v>
      </c>
      <c r="X153" s="442"/>
      <c r="Y153" s="442"/>
      <c r="Z153" s="442"/>
      <c r="AA153" s="442"/>
      <c r="AB153" s="442"/>
      <c r="AC153" s="442"/>
      <c r="AD153" s="442"/>
      <c r="AE153" s="442"/>
      <c r="AF153" s="442"/>
      <c r="AG153" s="442"/>
      <c r="AH153" s="442"/>
      <c r="AI153" s="442"/>
      <c r="AJ153" s="442"/>
      <c r="AK153" s="442"/>
      <c r="AL153" s="442"/>
      <c r="AM153" s="442"/>
      <c r="AN153" s="442"/>
      <c r="AO153" s="442"/>
      <c r="AP153" s="442"/>
      <c r="AQ153" s="442"/>
      <c r="AR153" s="442"/>
      <c r="AS153" s="442"/>
      <c r="AT153" s="442"/>
      <c r="AU153" s="442"/>
      <c r="AV153" s="442"/>
      <c r="AW153" s="442"/>
      <c r="AX153" s="442"/>
      <c r="AY153" s="442"/>
      <c r="AZ153" s="442"/>
    </row>
    <row r="154" spans="2:52" ht="20.100000000000001" hidden="1" customHeight="1" outlineLevel="1">
      <c r="B154" s="434"/>
      <c r="C154" s="1002"/>
      <c r="D154" s="1003"/>
      <c r="E154" s="1003"/>
      <c r="F154" s="1004"/>
      <c r="G154" s="1005"/>
      <c r="H154" s="1006"/>
      <c r="I154" s="1006"/>
      <c r="J154" s="1006"/>
      <c r="K154" s="1007"/>
      <c r="L154" s="715"/>
      <c r="M154" s="715"/>
      <c r="N154" s="715"/>
      <c r="O154" s="715"/>
      <c r="P154" s="715"/>
      <c r="Q154" s="715"/>
      <c r="R154" s="715"/>
      <c r="S154" s="716"/>
      <c r="T154" s="717"/>
      <c r="U154" s="720">
        <f t="shared" si="45"/>
        <v>0</v>
      </c>
      <c r="V154" s="721">
        <f t="shared" si="46"/>
        <v>0</v>
      </c>
      <c r="W154" s="722">
        <f t="shared" si="47"/>
        <v>0</v>
      </c>
      <c r="X154" s="442"/>
      <c r="Y154" s="442"/>
      <c r="Z154" s="442"/>
      <c r="AA154" s="442"/>
      <c r="AB154" s="442"/>
      <c r="AC154" s="442"/>
      <c r="AD154" s="442"/>
      <c r="AE154" s="442"/>
      <c r="AF154" s="442"/>
      <c r="AG154" s="442"/>
      <c r="AH154" s="442"/>
      <c r="AI154" s="442"/>
      <c r="AJ154" s="442"/>
      <c r="AK154" s="442"/>
      <c r="AL154" s="442"/>
      <c r="AM154" s="442"/>
      <c r="AN154" s="442"/>
      <c r="AO154" s="442"/>
      <c r="AP154" s="442"/>
      <c r="AQ154" s="442"/>
      <c r="AR154" s="442"/>
      <c r="AS154" s="442"/>
      <c r="AT154" s="442"/>
      <c r="AU154" s="442"/>
      <c r="AV154" s="442"/>
      <c r="AW154" s="442"/>
      <c r="AX154" s="442"/>
      <c r="AY154" s="442"/>
      <c r="AZ154" s="442"/>
    </row>
    <row r="155" spans="2:52" ht="20.100000000000001" hidden="1" customHeight="1" outlineLevel="1">
      <c r="B155" s="434"/>
      <c r="C155" s="1002"/>
      <c r="D155" s="1003"/>
      <c r="E155" s="1003"/>
      <c r="F155" s="1004"/>
      <c r="G155" s="1005"/>
      <c r="H155" s="1006"/>
      <c r="I155" s="1006"/>
      <c r="J155" s="1006"/>
      <c r="K155" s="1007"/>
      <c r="L155" s="715"/>
      <c r="M155" s="715"/>
      <c r="N155" s="715"/>
      <c r="O155" s="715"/>
      <c r="P155" s="715"/>
      <c r="Q155" s="715"/>
      <c r="R155" s="715"/>
      <c r="S155" s="716"/>
      <c r="T155" s="717"/>
      <c r="U155" s="720">
        <f t="shared" si="45"/>
        <v>0</v>
      </c>
      <c r="V155" s="721">
        <f t="shared" si="46"/>
        <v>0</v>
      </c>
      <c r="W155" s="722">
        <f t="shared" si="47"/>
        <v>0</v>
      </c>
      <c r="X155" s="442"/>
      <c r="Y155" s="442"/>
      <c r="Z155" s="442"/>
      <c r="AA155" s="442"/>
      <c r="AB155" s="442"/>
      <c r="AC155" s="442"/>
      <c r="AD155" s="442"/>
      <c r="AE155" s="442"/>
      <c r="AF155" s="442"/>
      <c r="AG155" s="442"/>
      <c r="AH155" s="442"/>
      <c r="AI155" s="442"/>
      <c r="AJ155" s="442"/>
      <c r="AK155" s="442"/>
      <c r="AL155" s="442"/>
      <c r="AM155" s="442"/>
      <c r="AN155" s="442"/>
      <c r="AO155" s="442"/>
      <c r="AP155" s="442"/>
      <c r="AQ155" s="442"/>
      <c r="AR155" s="442"/>
      <c r="AS155" s="442"/>
      <c r="AT155" s="442"/>
      <c r="AU155" s="442"/>
      <c r="AV155" s="442"/>
      <c r="AW155" s="442"/>
      <c r="AX155" s="442"/>
      <c r="AY155" s="442"/>
      <c r="AZ155" s="442"/>
    </row>
    <row r="156" spans="2:52" s="19" customFormat="1" ht="9.9499999999999993" hidden="1" customHeight="1" outlineLevel="1">
      <c r="B156" s="435"/>
      <c r="C156" s="437"/>
      <c r="D156" s="437"/>
      <c r="E156" s="437"/>
      <c r="F156" s="437"/>
      <c r="G156" s="666"/>
      <c r="H156" s="666"/>
      <c r="I156" s="666"/>
      <c r="J156" s="666"/>
      <c r="K156" s="666"/>
      <c r="L156" s="438"/>
      <c r="M156" s="438"/>
      <c r="N156" s="438"/>
      <c r="O156" s="438"/>
      <c r="P156" s="438"/>
      <c r="Q156" s="438"/>
      <c r="R156" s="438"/>
      <c r="S156" s="438"/>
      <c r="T156" s="439"/>
      <c r="U156" s="439"/>
      <c r="V156" s="439"/>
      <c r="W156" s="667"/>
      <c r="X156" s="668"/>
      <c r="Y156" s="668"/>
      <c r="Z156" s="668"/>
      <c r="AA156" s="668"/>
      <c r="AB156" s="668"/>
      <c r="AC156" s="668"/>
      <c r="AD156" s="668"/>
      <c r="AE156" s="668"/>
      <c r="AF156" s="668"/>
      <c r="AG156" s="668"/>
      <c r="AH156" s="668"/>
      <c r="AI156" s="668"/>
      <c r="AJ156" s="668"/>
      <c r="AK156" s="668"/>
      <c r="AL156" s="668"/>
      <c r="AM156" s="668"/>
      <c r="AN156" s="668"/>
      <c r="AO156" s="668"/>
      <c r="AP156" s="668"/>
      <c r="AQ156" s="668"/>
      <c r="AR156" s="668"/>
      <c r="AS156" s="668"/>
      <c r="AT156" s="668"/>
      <c r="AU156" s="668"/>
      <c r="AV156" s="668"/>
      <c r="AW156" s="668"/>
      <c r="AX156" s="668"/>
      <c r="AY156" s="668"/>
      <c r="AZ156" s="668"/>
    </row>
    <row r="157" spans="2:52" ht="20.100000000000001" customHeight="1" collapsed="1">
      <c r="B157" s="714">
        <f>B145+1</f>
        <v>13</v>
      </c>
      <c r="C157" s="1013"/>
      <c r="D157" s="1014"/>
      <c r="E157" s="1014"/>
      <c r="F157" s="1015"/>
      <c r="G157" s="1016"/>
      <c r="H157" s="1017"/>
      <c r="I157" s="1017"/>
      <c r="J157" s="1017"/>
      <c r="K157" s="1018"/>
      <c r="L157" s="701">
        <f t="shared" ref="L157:R157" si="48">SUM(L158:L167)</f>
        <v>0</v>
      </c>
      <c r="M157" s="702">
        <f t="shared" si="48"/>
        <v>0</v>
      </c>
      <c r="N157" s="703">
        <f t="shared" si="48"/>
        <v>0</v>
      </c>
      <c r="O157" s="703">
        <f t="shared" si="48"/>
        <v>0</v>
      </c>
      <c r="P157" s="702">
        <f t="shared" si="48"/>
        <v>0</v>
      </c>
      <c r="Q157" s="704">
        <f t="shared" si="48"/>
        <v>0</v>
      </c>
      <c r="R157" s="701">
        <f t="shared" si="48"/>
        <v>0</v>
      </c>
      <c r="S157" s="705">
        <v>1</v>
      </c>
      <c r="T157" s="706">
        <f>(S158*T158)+(S159*T159)+(S160*T160)+(S161*T161)+(S162*T162)+(S163*T163)+(S164*T164)+(S165*T165)+(S166*T166)+(S167*T167)</f>
        <v>0</v>
      </c>
      <c r="U157" s="665">
        <f t="shared" ref="U157:U167" si="49">S157*T157*(1+MGKZ)*(1+Gewinn)*(1+Sicherheit)</f>
        <v>0</v>
      </c>
      <c r="V157" s="643">
        <f t="shared" ref="V157:V167" si="50">R157*Fertigung</f>
        <v>0</v>
      </c>
      <c r="W157" s="50">
        <f t="shared" ref="W157:W167" si="51">L157*$E$6+M157*$M$6+N157*$M$7+O157*$M$8+P157*$E$7+Q157*$M$9+U157+V157</f>
        <v>0</v>
      </c>
      <c r="X157" s="442"/>
      <c r="Y157" s="442"/>
      <c r="Z157" s="442"/>
      <c r="AA157" s="442"/>
      <c r="AB157" s="442"/>
      <c r="AC157" s="442"/>
      <c r="AD157" s="442"/>
      <c r="AE157" s="442"/>
      <c r="AF157" s="442"/>
      <c r="AG157" s="442"/>
      <c r="AH157" s="442"/>
      <c r="AI157" s="442"/>
      <c r="AJ157" s="442"/>
      <c r="AK157" s="442"/>
      <c r="AL157" s="442"/>
      <c r="AM157" s="442"/>
      <c r="AN157" s="442"/>
      <c r="AO157" s="442"/>
      <c r="AP157" s="442"/>
      <c r="AQ157" s="442"/>
      <c r="AR157" s="442"/>
      <c r="AS157" s="442"/>
      <c r="AT157" s="442"/>
      <c r="AU157" s="442"/>
      <c r="AV157" s="442"/>
      <c r="AW157" s="442"/>
      <c r="AX157" s="442"/>
      <c r="AY157" s="442"/>
      <c r="AZ157" s="442"/>
    </row>
    <row r="158" spans="2:52" ht="20.100000000000001" hidden="1" customHeight="1" outlineLevel="1">
      <c r="B158" s="433"/>
      <c r="C158" s="1002"/>
      <c r="D158" s="1003"/>
      <c r="E158" s="1003"/>
      <c r="F158" s="1004"/>
      <c r="G158" s="1005"/>
      <c r="H158" s="1006"/>
      <c r="I158" s="1006"/>
      <c r="J158" s="1006"/>
      <c r="K158" s="1007"/>
      <c r="L158" s="715"/>
      <c r="M158" s="715"/>
      <c r="N158" s="715"/>
      <c r="O158" s="715"/>
      <c r="P158" s="715"/>
      <c r="Q158" s="715"/>
      <c r="R158" s="715"/>
      <c r="S158" s="716"/>
      <c r="T158" s="717"/>
      <c r="U158" s="720">
        <f t="shared" si="49"/>
        <v>0</v>
      </c>
      <c r="V158" s="721">
        <f t="shared" si="50"/>
        <v>0</v>
      </c>
      <c r="W158" s="722">
        <f t="shared" si="51"/>
        <v>0</v>
      </c>
      <c r="X158" s="442"/>
      <c r="Y158" s="442"/>
      <c r="Z158" s="442"/>
      <c r="AA158" s="442"/>
      <c r="AB158" s="442"/>
      <c r="AC158" s="442"/>
      <c r="AD158" s="442"/>
      <c r="AE158" s="442"/>
      <c r="AF158" s="442"/>
      <c r="AG158" s="442"/>
      <c r="AH158" s="442"/>
      <c r="AI158" s="442"/>
      <c r="AJ158" s="442"/>
      <c r="AK158" s="442"/>
      <c r="AL158" s="442"/>
      <c r="AM158" s="442"/>
      <c r="AN158" s="442"/>
      <c r="AO158" s="442"/>
      <c r="AP158" s="442"/>
      <c r="AQ158" s="442"/>
      <c r="AR158" s="442"/>
      <c r="AS158" s="442"/>
      <c r="AT158" s="442"/>
      <c r="AU158" s="442"/>
      <c r="AV158" s="442"/>
      <c r="AW158" s="442"/>
      <c r="AX158" s="442"/>
      <c r="AY158" s="442"/>
      <c r="AZ158" s="442"/>
    </row>
    <row r="159" spans="2:52" ht="20.100000000000001" hidden="1" customHeight="1" outlineLevel="1">
      <c r="B159" s="434"/>
      <c r="C159" s="1002"/>
      <c r="D159" s="1003"/>
      <c r="E159" s="1003"/>
      <c r="F159" s="1004"/>
      <c r="G159" s="1005"/>
      <c r="H159" s="1006"/>
      <c r="I159" s="1006"/>
      <c r="J159" s="1006"/>
      <c r="K159" s="1007"/>
      <c r="L159" s="715"/>
      <c r="M159" s="715"/>
      <c r="N159" s="715"/>
      <c r="O159" s="715"/>
      <c r="P159" s="715"/>
      <c r="Q159" s="715"/>
      <c r="R159" s="715"/>
      <c r="S159" s="716"/>
      <c r="T159" s="717"/>
      <c r="U159" s="720">
        <f t="shared" si="49"/>
        <v>0</v>
      </c>
      <c r="V159" s="721">
        <f t="shared" si="50"/>
        <v>0</v>
      </c>
      <c r="W159" s="722">
        <f t="shared" si="51"/>
        <v>0</v>
      </c>
      <c r="X159" s="442"/>
      <c r="Y159" s="442"/>
      <c r="Z159" s="442"/>
      <c r="AA159" s="442"/>
      <c r="AB159" s="442"/>
      <c r="AC159" s="442"/>
      <c r="AD159" s="442"/>
      <c r="AE159" s="442"/>
      <c r="AF159" s="442"/>
      <c r="AG159" s="442"/>
      <c r="AH159" s="442"/>
      <c r="AI159" s="442"/>
      <c r="AJ159" s="442"/>
      <c r="AK159" s="442"/>
      <c r="AL159" s="442"/>
      <c r="AM159" s="442"/>
      <c r="AN159" s="442"/>
      <c r="AO159" s="442"/>
      <c r="AP159" s="442"/>
      <c r="AQ159" s="442"/>
      <c r="AR159" s="442"/>
      <c r="AS159" s="442"/>
      <c r="AT159" s="442"/>
      <c r="AU159" s="442"/>
      <c r="AV159" s="442"/>
      <c r="AW159" s="442"/>
      <c r="AX159" s="442"/>
      <c r="AY159" s="442"/>
      <c r="AZ159" s="442"/>
    </row>
    <row r="160" spans="2:52" ht="20.100000000000001" hidden="1" customHeight="1" outlineLevel="1">
      <c r="B160" s="434"/>
      <c r="C160" s="1002"/>
      <c r="D160" s="1003"/>
      <c r="E160" s="1003"/>
      <c r="F160" s="1004"/>
      <c r="G160" s="1005"/>
      <c r="H160" s="1006"/>
      <c r="I160" s="1006"/>
      <c r="J160" s="1006"/>
      <c r="K160" s="1007"/>
      <c r="L160" s="715"/>
      <c r="M160" s="715"/>
      <c r="N160" s="715"/>
      <c r="O160" s="715"/>
      <c r="P160" s="715"/>
      <c r="Q160" s="715"/>
      <c r="R160" s="715"/>
      <c r="S160" s="716"/>
      <c r="T160" s="717"/>
      <c r="U160" s="720">
        <f t="shared" si="49"/>
        <v>0</v>
      </c>
      <c r="V160" s="721">
        <f t="shared" si="50"/>
        <v>0</v>
      </c>
      <c r="W160" s="722">
        <f t="shared" si="51"/>
        <v>0</v>
      </c>
      <c r="X160" s="442"/>
      <c r="Y160" s="442"/>
      <c r="Z160" s="442"/>
      <c r="AA160" s="442"/>
      <c r="AB160" s="442"/>
      <c r="AC160" s="442"/>
      <c r="AD160" s="442"/>
      <c r="AE160" s="442"/>
      <c r="AF160" s="442"/>
      <c r="AG160" s="442"/>
      <c r="AH160" s="442"/>
      <c r="AI160" s="442"/>
      <c r="AJ160" s="442"/>
      <c r="AK160" s="442"/>
      <c r="AL160" s="442"/>
      <c r="AM160" s="442"/>
      <c r="AN160" s="442"/>
      <c r="AO160" s="442"/>
      <c r="AP160" s="442"/>
      <c r="AQ160" s="442"/>
      <c r="AR160" s="442"/>
      <c r="AS160" s="442"/>
      <c r="AT160" s="442"/>
      <c r="AU160" s="442"/>
      <c r="AV160" s="442"/>
      <c r="AW160" s="442"/>
      <c r="AX160" s="442"/>
      <c r="AY160" s="442"/>
      <c r="AZ160" s="442"/>
    </row>
    <row r="161" spans="2:52" ht="20.100000000000001" hidden="1" customHeight="1" outlineLevel="1">
      <c r="B161" s="434"/>
      <c r="C161" s="1002"/>
      <c r="D161" s="1003"/>
      <c r="E161" s="1003"/>
      <c r="F161" s="1004"/>
      <c r="G161" s="1005"/>
      <c r="H161" s="1006"/>
      <c r="I161" s="1006"/>
      <c r="J161" s="1006"/>
      <c r="K161" s="1007"/>
      <c r="L161" s="715"/>
      <c r="M161" s="715"/>
      <c r="N161" s="715"/>
      <c r="O161" s="715"/>
      <c r="P161" s="715"/>
      <c r="Q161" s="715"/>
      <c r="R161" s="715"/>
      <c r="S161" s="716"/>
      <c r="T161" s="717"/>
      <c r="U161" s="720">
        <f t="shared" si="49"/>
        <v>0</v>
      </c>
      <c r="V161" s="721">
        <f t="shared" si="50"/>
        <v>0</v>
      </c>
      <c r="W161" s="722">
        <f t="shared" si="51"/>
        <v>0</v>
      </c>
      <c r="X161" s="442"/>
      <c r="Y161" s="442"/>
      <c r="Z161" s="442"/>
      <c r="AA161" s="442"/>
      <c r="AB161" s="442"/>
      <c r="AC161" s="442"/>
      <c r="AD161" s="442"/>
      <c r="AE161" s="442"/>
      <c r="AF161" s="442"/>
      <c r="AG161" s="442"/>
      <c r="AH161" s="442"/>
      <c r="AI161" s="442"/>
      <c r="AJ161" s="442"/>
      <c r="AK161" s="442"/>
      <c r="AL161" s="442"/>
      <c r="AM161" s="442"/>
      <c r="AN161" s="442"/>
      <c r="AO161" s="442"/>
      <c r="AP161" s="442"/>
      <c r="AQ161" s="442"/>
      <c r="AR161" s="442"/>
      <c r="AS161" s="442"/>
      <c r="AT161" s="442"/>
      <c r="AU161" s="442"/>
      <c r="AV161" s="442"/>
      <c r="AW161" s="442"/>
      <c r="AX161" s="442"/>
      <c r="AY161" s="442"/>
      <c r="AZ161" s="442"/>
    </row>
    <row r="162" spans="2:52" ht="20.100000000000001" hidden="1" customHeight="1" outlineLevel="1">
      <c r="B162" s="434"/>
      <c r="C162" s="1002"/>
      <c r="D162" s="1003"/>
      <c r="E162" s="1003"/>
      <c r="F162" s="1004"/>
      <c r="G162" s="1005"/>
      <c r="H162" s="1006"/>
      <c r="I162" s="1006"/>
      <c r="J162" s="1006"/>
      <c r="K162" s="1007"/>
      <c r="L162" s="715"/>
      <c r="M162" s="715"/>
      <c r="N162" s="715"/>
      <c r="O162" s="715"/>
      <c r="P162" s="715"/>
      <c r="Q162" s="715"/>
      <c r="R162" s="715"/>
      <c r="S162" s="716"/>
      <c r="T162" s="717"/>
      <c r="U162" s="720">
        <f t="shared" si="49"/>
        <v>0</v>
      </c>
      <c r="V162" s="721">
        <f t="shared" si="50"/>
        <v>0</v>
      </c>
      <c r="W162" s="722">
        <f t="shared" si="51"/>
        <v>0</v>
      </c>
      <c r="X162" s="442"/>
      <c r="Y162" s="442"/>
      <c r="Z162" s="442"/>
      <c r="AA162" s="442"/>
      <c r="AB162" s="442"/>
      <c r="AC162" s="442"/>
      <c r="AD162" s="442"/>
      <c r="AE162" s="442"/>
      <c r="AF162" s="442"/>
      <c r="AG162" s="442"/>
      <c r="AH162" s="442"/>
      <c r="AI162" s="442"/>
      <c r="AJ162" s="442"/>
      <c r="AK162" s="442"/>
      <c r="AL162" s="442"/>
      <c r="AM162" s="442"/>
      <c r="AN162" s="442"/>
      <c r="AO162" s="442"/>
      <c r="AP162" s="442"/>
      <c r="AQ162" s="442"/>
      <c r="AR162" s="442"/>
      <c r="AS162" s="442"/>
      <c r="AT162" s="442"/>
      <c r="AU162" s="442"/>
      <c r="AV162" s="442"/>
      <c r="AW162" s="442"/>
      <c r="AX162" s="442"/>
      <c r="AY162" s="442"/>
      <c r="AZ162" s="442"/>
    </row>
    <row r="163" spans="2:52" ht="20.100000000000001" hidden="1" customHeight="1" outlineLevel="1">
      <c r="B163" s="434"/>
      <c r="C163" s="1002"/>
      <c r="D163" s="1003"/>
      <c r="E163" s="1003"/>
      <c r="F163" s="1004"/>
      <c r="G163" s="1005"/>
      <c r="H163" s="1006"/>
      <c r="I163" s="1006"/>
      <c r="J163" s="1006"/>
      <c r="K163" s="1007"/>
      <c r="L163" s="715"/>
      <c r="M163" s="715"/>
      <c r="N163" s="715"/>
      <c r="O163" s="715"/>
      <c r="P163" s="715"/>
      <c r="Q163" s="715"/>
      <c r="R163" s="715"/>
      <c r="S163" s="716"/>
      <c r="T163" s="717"/>
      <c r="U163" s="720">
        <f t="shared" si="49"/>
        <v>0</v>
      </c>
      <c r="V163" s="721">
        <f t="shared" si="50"/>
        <v>0</v>
      </c>
      <c r="W163" s="722">
        <f t="shared" si="51"/>
        <v>0</v>
      </c>
      <c r="X163" s="442"/>
      <c r="Y163" s="442"/>
      <c r="Z163" s="442"/>
      <c r="AA163" s="442"/>
      <c r="AB163" s="442"/>
      <c r="AC163" s="442"/>
      <c r="AD163" s="442"/>
      <c r="AE163" s="442"/>
      <c r="AF163" s="442"/>
      <c r="AG163" s="442"/>
      <c r="AH163" s="442"/>
      <c r="AI163" s="442"/>
      <c r="AJ163" s="442"/>
      <c r="AK163" s="442"/>
      <c r="AL163" s="442"/>
      <c r="AM163" s="442"/>
      <c r="AN163" s="442"/>
      <c r="AO163" s="442"/>
      <c r="AP163" s="442"/>
      <c r="AQ163" s="442"/>
      <c r="AR163" s="442"/>
      <c r="AS163" s="442"/>
      <c r="AT163" s="442"/>
      <c r="AU163" s="442"/>
      <c r="AV163" s="442"/>
      <c r="AW163" s="442"/>
      <c r="AX163" s="442"/>
      <c r="AY163" s="442"/>
      <c r="AZ163" s="442"/>
    </row>
    <row r="164" spans="2:52" ht="20.100000000000001" hidden="1" customHeight="1" outlineLevel="1">
      <c r="B164" s="434"/>
      <c r="C164" s="1002"/>
      <c r="D164" s="1003"/>
      <c r="E164" s="1003"/>
      <c r="F164" s="1004"/>
      <c r="G164" s="1005"/>
      <c r="H164" s="1006"/>
      <c r="I164" s="1006"/>
      <c r="J164" s="1006"/>
      <c r="K164" s="1007"/>
      <c r="L164" s="715"/>
      <c r="M164" s="715"/>
      <c r="N164" s="715"/>
      <c r="O164" s="715"/>
      <c r="P164" s="715"/>
      <c r="Q164" s="715"/>
      <c r="R164" s="715"/>
      <c r="S164" s="716"/>
      <c r="T164" s="717"/>
      <c r="U164" s="720">
        <f t="shared" si="49"/>
        <v>0</v>
      </c>
      <c r="V164" s="721">
        <f t="shared" si="50"/>
        <v>0</v>
      </c>
      <c r="W164" s="722">
        <f t="shared" si="51"/>
        <v>0</v>
      </c>
      <c r="X164" s="442"/>
      <c r="Y164" s="442"/>
      <c r="Z164" s="442"/>
      <c r="AA164" s="442"/>
      <c r="AB164" s="442"/>
      <c r="AC164" s="442"/>
      <c r="AD164" s="442"/>
      <c r="AE164" s="442"/>
      <c r="AF164" s="442"/>
      <c r="AG164" s="442"/>
      <c r="AH164" s="442"/>
      <c r="AI164" s="442"/>
      <c r="AJ164" s="442"/>
      <c r="AK164" s="442"/>
      <c r="AL164" s="442"/>
      <c r="AM164" s="442"/>
      <c r="AN164" s="442"/>
      <c r="AO164" s="442"/>
      <c r="AP164" s="442"/>
      <c r="AQ164" s="442"/>
      <c r="AR164" s="442"/>
      <c r="AS164" s="442"/>
      <c r="AT164" s="442"/>
      <c r="AU164" s="442"/>
      <c r="AV164" s="442"/>
      <c r="AW164" s="442"/>
      <c r="AX164" s="442"/>
      <c r="AY164" s="442"/>
      <c r="AZ164" s="442"/>
    </row>
    <row r="165" spans="2:52" ht="20.100000000000001" hidden="1" customHeight="1" outlineLevel="1">
      <c r="B165" s="434"/>
      <c r="C165" s="1002"/>
      <c r="D165" s="1003"/>
      <c r="E165" s="1003"/>
      <c r="F165" s="1004"/>
      <c r="G165" s="1005"/>
      <c r="H165" s="1006"/>
      <c r="I165" s="1006"/>
      <c r="J165" s="1006"/>
      <c r="K165" s="1007"/>
      <c r="L165" s="715"/>
      <c r="M165" s="715"/>
      <c r="N165" s="715"/>
      <c r="O165" s="715"/>
      <c r="P165" s="715"/>
      <c r="Q165" s="715"/>
      <c r="R165" s="715"/>
      <c r="S165" s="716"/>
      <c r="T165" s="717"/>
      <c r="U165" s="720">
        <f t="shared" si="49"/>
        <v>0</v>
      </c>
      <c r="V165" s="721">
        <f t="shared" si="50"/>
        <v>0</v>
      </c>
      <c r="W165" s="722">
        <f t="shared" si="51"/>
        <v>0</v>
      </c>
      <c r="X165" s="442"/>
      <c r="Y165" s="442"/>
      <c r="Z165" s="442"/>
      <c r="AA165" s="442"/>
      <c r="AB165" s="442"/>
      <c r="AC165" s="442"/>
      <c r="AD165" s="442"/>
      <c r="AE165" s="442"/>
      <c r="AF165" s="442"/>
      <c r="AG165" s="442"/>
      <c r="AH165" s="442"/>
      <c r="AI165" s="442"/>
      <c r="AJ165" s="442"/>
      <c r="AK165" s="442"/>
      <c r="AL165" s="442"/>
      <c r="AM165" s="442"/>
      <c r="AN165" s="442"/>
      <c r="AO165" s="442"/>
      <c r="AP165" s="442"/>
      <c r="AQ165" s="442"/>
      <c r="AR165" s="442"/>
      <c r="AS165" s="442"/>
      <c r="AT165" s="442"/>
      <c r="AU165" s="442"/>
      <c r="AV165" s="442"/>
      <c r="AW165" s="442"/>
      <c r="AX165" s="442"/>
      <c r="AY165" s="442"/>
      <c r="AZ165" s="442"/>
    </row>
    <row r="166" spans="2:52" ht="20.100000000000001" hidden="1" customHeight="1" outlineLevel="1">
      <c r="B166" s="434"/>
      <c r="C166" s="1002"/>
      <c r="D166" s="1003"/>
      <c r="E166" s="1003"/>
      <c r="F166" s="1004"/>
      <c r="G166" s="1005"/>
      <c r="H166" s="1006"/>
      <c r="I166" s="1006"/>
      <c r="J166" s="1006"/>
      <c r="K166" s="1007"/>
      <c r="L166" s="715"/>
      <c r="M166" s="715"/>
      <c r="N166" s="715"/>
      <c r="O166" s="715"/>
      <c r="P166" s="715"/>
      <c r="Q166" s="715"/>
      <c r="R166" s="715"/>
      <c r="S166" s="716"/>
      <c r="T166" s="717"/>
      <c r="U166" s="720">
        <f t="shared" si="49"/>
        <v>0</v>
      </c>
      <c r="V166" s="721">
        <f t="shared" si="50"/>
        <v>0</v>
      </c>
      <c r="W166" s="722">
        <f t="shared" si="51"/>
        <v>0</v>
      </c>
      <c r="X166" s="442"/>
      <c r="Y166" s="442"/>
      <c r="Z166" s="442"/>
      <c r="AA166" s="442"/>
      <c r="AB166" s="442"/>
      <c r="AC166" s="442"/>
      <c r="AD166" s="442"/>
      <c r="AE166" s="442"/>
      <c r="AF166" s="442"/>
      <c r="AG166" s="442"/>
      <c r="AH166" s="442"/>
      <c r="AI166" s="442"/>
      <c r="AJ166" s="442"/>
      <c r="AK166" s="442"/>
      <c r="AL166" s="442"/>
      <c r="AM166" s="442"/>
      <c r="AN166" s="442"/>
      <c r="AO166" s="442"/>
      <c r="AP166" s="442"/>
      <c r="AQ166" s="442"/>
      <c r="AR166" s="442"/>
      <c r="AS166" s="442"/>
      <c r="AT166" s="442"/>
      <c r="AU166" s="442"/>
      <c r="AV166" s="442"/>
      <c r="AW166" s="442"/>
      <c r="AX166" s="442"/>
      <c r="AY166" s="442"/>
      <c r="AZ166" s="442"/>
    </row>
    <row r="167" spans="2:52" ht="20.100000000000001" hidden="1" customHeight="1" outlineLevel="1">
      <c r="B167" s="434"/>
      <c r="C167" s="1002"/>
      <c r="D167" s="1003"/>
      <c r="E167" s="1003"/>
      <c r="F167" s="1004"/>
      <c r="G167" s="1005"/>
      <c r="H167" s="1006"/>
      <c r="I167" s="1006"/>
      <c r="J167" s="1006"/>
      <c r="K167" s="1007"/>
      <c r="L167" s="715"/>
      <c r="M167" s="715"/>
      <c r="N167" s="715"/>
      <c r="O167" s="715"/>
      <c r="P167" s="715"/>
      <c r="Q167" s="715"/>
      <c r="R167" s="715"/>
      <c r="S167" s="716"/>
      <c r="T167" s="717"/>
      <c r="U167" s="720">
        <f t="shared" si="49"/>
        <v>0</v>
      </c>
      <c r="V167" s="721">
        <f t="shared" si="50"/>
        <v>0</v>
      </c>
      <c r="W167" s="722">
        <f t="shared" si="51"/>
        <v>0</v>
      </c>
      <c r="X167" s="442"/>
      <c r="Y167" s="442"/>
      <c r="Z167" s="442"/>
      <c r="AA167" s="442"/>
      <c r="AB167" s="442"/>
      <c r="AC167" s="442"/>
      <c r="AD167" s="442"/>
      <c r="AE167" s="442"/>
      <c r="AF167" s="442"/>
      <c r="AG167" s="442"/>
      <c r="AH167" s="442"/>
      <c r="AI167" s="442"/>
      <c r="AJ167" s="442"/>
      <c r="AK167" s="442"/>
      <c r="AL167" s="442"/>
      <c r="AM167" s="442"/>
      <c r="AN167" s="442"/>
      <c r="AO167" s="442"/>
      <c r="AP167" s="442"/>
      <c r="AQ167" s="442"/>
      <c r="AR167" s="442"/>
      <c r="AS167" s="442"/>
      <c r="AT167" s="442"/>
      <c r="AU167" s="442"/>
      <c r="AV167" s="442"/>
      <c r="AW167" s="442"/>
      <c r="AX167" s="442"/>
      <c r="AY167" s="442"/>
      <c r="AZ167" s="442"/>
    </row>
    <row r="168" spans="2:52" s="19" customFormat="1" ht="9.9499999999999993" hidden="1" customHeight="1" outlineLevel="1">
      <c r="B168" s="435"/>
      <c r="C168" s="437"/>
      <c r="D168" s="437"/>
      <c r="E168" s="437"/>
      <c r="F168" s="437"/>
      <c r="G168" s="666"/>
      <c r="H168" s="666"/>
      <c r="I168" s="666"/>
      <c r="J168" s="666"/>
      <c r="K168" s="666"/>
      <c r="L168" s="438"/>
      <c r="M168" s="438"/>
      <c r="N168" s="438"/>
      <c r="O168" s="438"/>
      <c r="P168" s="438"/>
      <c r="Q168" s="438"/>
      <c r="R168" s="438"/>
      <c r="S168" s="438"/>
      <c r="T168" s="439"/>
      <c r="U168" s="439"/>
      <c r="V168" s="439"/>
      <c r="W168" s="667"/>
      <c r="X168" s="668"/>
      <c r="Y168" s="668"/>
      <c r="Z168" s="668"/>
      <c r="AA168" s="668"/>
      <c r="AB168" s="668"/>
      <c r="AC168" s="668"/>
      <c r="AD168" s="668"/>
      <c r="AE168" s="668"/>
      <c r="AF168" s="668"/>
      <c r="AG168" s="668"/>
      <c r="AH168" s="668"/>
      <c r="AI168" s="668"/>
      <c r="AJ168" s="668"/>
      <c r="AK168" s="668"/>
      <c r="AL168" s="668"/>
      <c r="AM168" s="668"/>
      <c r="AN168" s="668"/>
      <c r="AO168" s="668"/>
      <c r="AP168" s="668"/>
      <c r="AQ168" s="668"/>
      <c r="AR168" s="668"/>
      <c r="AS168" s="668"/>
      <c r="AT168" s="668"/>
      <c r="AU168" s="668"/>
      <c r="AV168" s="668"/>
      <c r="AW168" s="668"/>
      <c r="AX168" s="668"/>
      <c r="AY168" s="668"/>
      <c r="AZ168" s="668"/>
    </row>
    <row r="169" spans="2:52" ht="20.100000000000001" customHeight="1" collapsed="1">
      <c r="B169" s="32">
        <f>B157+1</f>
        <v>14</v>
      </c>
      <c r="C169" s="1013"/>
      <c r="D169" s="1014"/>
      <c r="E169" s="1014"/>
      <c r="F169" s="1015"/>
      <c r="G169" s="1016"/>
      <c r="H169" s="1017"/>
      <c r="I169" s="1017"/>
      <c r="J169" s="1017"/>
      <c r="K169" s="1018"/>
      <c r="L169" s="701">
        <f t="shared" ref="L169:R169" si="52">SUM(L170:L179)</f>
        <v>0</v>
      </c>
      <c r="M169" s="702">
        <f t="shared" si="52"/>
        <v>0</v>
      </c>
      <c r="N169" s="703">
        <f t="shared" si="52"/>
        <v>0</v>
      </c>
      <c r="O169" s="703">
        <f t="shared" si="52"/>
        <v>0</v>
      </c>
      <c r="P169" s="702">
        <f t="shared" si="52"/>
        <v>0</v>
      </c>
      <c r="Q169" s="704">
        <f t="shared" si="52"/>
        <v>0</v>
      </c>
      <c r="R169" s="701">
        <f t="shared" si="52"/>
        <v>0</v>
      </c>
      <c r="S169" s="705">
        <v>1</v>
      </c>
      <c r="T169" s="706">
        <f>(S170*T170)+(S171*T171)+(S172*T172)+(S173*T173)+(S174*T174)+(S175*T175)+(S176*T176)+(S177*T177)+(S178*T178)+(S179*T179)</f>
        <v>0</v>
      </c>
      <c r="U169" s="665">
        <f t="shared" ref="U169:U179" si="53">S169*T169*(1+MGKZ)*(1+Gewinn)*(1+Sicherheit)</f>
        <v>0</v>
      </c>
      <c r="V169" s="643">
        <f t="shared" ref="V169:V179" si="54">R169*Fertigung</f>
        <v>0</v>
      </c>
      <c r="W169" s="50">
        <f t="shared" ref="W169:W179" si="55">L169*$E$6+M169*$M$6+N169*$M$7+O169*$M$8+P169*$E$7+Q169*$M$9+U169+V169</f>
        <v>0</v>
      </c>
      <c r="X169" s="442"/>
      <c r="Y169" s="442"/>
      <c r="Z169" s="442"/>
      <c r="AA169" s="442"/>
      <c r="AB169" s="442"/>
      <c r="AC169" s="442"/>
      <c r="AD169" s="442"/>
      <c r="AE169" s="442"/>
      <c r="AF169" s="442"/>
      <c r="AG169" s="442"/>
      <c r="AH169" s="442"/>
      <c r="AI169" s="442"/>
      <c r="AJ169" s="442"/>
      <c r="AK169" s="442"/>
      <c r="AL169" s="442"/>
      <c r="AM169" s="442"/>
      <c r="AN169" s="442"/>
      <c r="AO169" s="442"/>
      <c r="AP169" s="442"/>
      <c r="AQ169" s="442"/>
      <c r="AR169" s="442"/>
      <c r="AS169" s="442"/>
      <c r="AT169" s="442"/>
      <c r="AU169" s="442"/>
      <c r="AV169" s="442"/>
      <c r="AW169" s="442"/>
      <c r="AX169" s="442"/>
      <c r="AY169" s="442"/>
      <c r="AZ169" s="442"/>
    </row>
    <row r="170" spans="2:52" ht="20.100000000000001" hidden="1" customHeight="1" outlineLevel="1">
      <c r="B170" s="433"/>
      <c r="C170" s="1002"/>
      <c r="D170" s="1003"/>
      <c r="E170" s="1003"/>
      <c r="F170" s="1004"/>
      <c r="G170" s="1005"/>
      <c r="H170" s="1006"/>
      <c r="I170" s="1006"/>
      <c r="J170" s="1006"/>
      <c r="K170" s="1007"/>
      <c r="L170" s="715"/>
      <c r="M170" s="715"/>
      <c r="N170" s="715"/>
      <c r="O170" s="715"/>
      <c r="P170" s="715"/>
      <c r="Q170" s="715"/>
      <c r="R170" s="715"/>
      <c r="S170" s="716"/>
      <c r="T170" s="717"/>
      <c r="U170" s="720">
        <f t="shared" si="53"/>
        <v>0</v>
      </c>
      <c r="V170" s="721">
        <f t="shared" si="54"/>
        <v>0</v>
      </c>
      <c r="W170" s="722">
        <f t="shared" si="55"/>
        <v>0</v>
      </c>
      <c r="X170" s="442"/>
      <c r="Y170" s="442"/>
      <c r="Z170" s="442"/>
      <c r="AA170" s="442"/>
      <c r="AB170" s="442"/>
      <c r="AC170" s="442"/>
      <c r="AD170" s="442"/>
      <c r="AE170" s="442"/>
      <c r="AF170" s="442"/>
      <c r="AG170" s="442"/>
      <c r="AH170" s="442"/>
      <c r="AI170" s="442"/>
      <c r="AJ170" s="442"/>
      <c r="AK170" s="442"/>
      <c r="AL170" s="442"/>
      <c r="AM170" s="442"/>
      <c r="AN170" s="442"/>
      <c r="AO170" s="442"/>
      <c r="AP170" s="442"/>
      <c r="AQ170" s="442"/>
      <c r="AR170" s="442"/>
      <c r="AS170" s="442"/>
      <c r="AT170" s="442"/>
      <c r="AU170" s="442"/>
      <c r="AV170" s="442"/>
      <c r="AW170" s="442"/>
      <c r="AX170" s="442"/>
      <c r="AY170" s="442"/>
      <c r="AZ170" s="442"/>
    </row>
    <row r="171" spans="2:52" ht="20.100000000000001" hidden="1" customHeight="1" outlineLevel="1">
      <c r="B171" s="434"/>
      <c r="C171" s="1002"/>
      <c r="D171" s="1003"/>
      <c r="E171" s="1003"/>
      <c r="F171" s="1004"/>
      <c r="G171" s="1005"/>
      <c r="H171" s="1006"/>
      <c r="I171" s="1006"/>
      <c r="J171" s="1006"/>
      <c r="K171" s="1007"/>
      <c r="L171" s="715"/>
      <c r="M171" s="715"/>
      <c r="N171" s="715"/>
      <c r="O171" s="715"/>
      <c r="P171" s="715"/>
      <c r="Q171" s="715"/>
      <c r="R171" s="715"/>
      <c r="S171" s="716"/>
      <c r="T171" s="717"/>
      <c r="U171" s="720">
        <f t="shared" si="53"/>
        <v>0</v>
      </c>
      <c r="V171" s="721">
        <f t="shared" si="54"/>
        <v>0</v>
      </c>
      <c r="W171" s="722">
        <f t="shared" si="55"/>
        <v>0</v>
      </c>
      <c r="X171" s="442"/>
      <c r="Y171" s="442"/>
      <c r="Z171" s="442"/>
      <c r="AA171" s="442"/>
      <c r="AB171" s="442"/>
      <c r="AC171" s="442"/>
      <c r="AD171" s="442"/>
      <c r="AE171" s="442"/>
      <c r="AF171" s="442"/>
      <c r="AG171" s="442"/>
      <c r="AH171" s="442"/>
      <c r="AI171" s="442"/>
      <c r="AJ171" s="442"/>
      <c r="AK171" s="442"/>
      <c r="AL171" s="442"/>
      <c r="AM171" s="442"/>
      <c r="AN171" s="442"/>
      <c r="AO171" s="442"/>
      <c r="AP171" s="442"/>
      <c r="AQ171" s="442"/>
      <c r="AR171" s="442"/>
      <c r="AS171" s="442"/>
      <c r="AT171" s="442"/>
      <c r="AU171" s="442"/>
      <c r="AV171" s="442"/>
      <c r="AW171" s="442"/>
      <c r="AX171" s="442"/>
      <c r="AY171" s="442"/>
      <c r="AZ171" s="442"/>
    </row>
    <row r="172" spans="2:52" ht="20.100000000000001" hidden="1" customHeight="1" outlineLevel="1">
      <c r="B172" s="434"/>
      <c r="C172" s="1002"/>
      <c r="D172" s="1003"/>
      <c r="E172" s="1003"/>
      <c r="F172" s="1004"/>
      <c r="G172" s="1005"/>
      <c r="H172" s="1006"/>
      <c r="I172" s="1006"/>
      <c r="J172" s="1006"/>
      <c r="K172" s="1007"/>
      <c r="L172" s="715"/>
      <c r="M172" s="715"/>
      <c r="N172" s="715"/>
      <c r="O172" s="715"/>
      <c r="P172" s="715"/>
      <c r="Q172" s="715"/>
      <c r="R172" s="715"/>
      <c r="S172" s="716"/>
      <c r="T172" s="717"/>
      <c r="U172" s="720">
        <f t="shared" si="53"/>
        <v>0</v>
      </c>
      <c r="V172" s="721">
        <f t="shared" si="54"/>
        <v>0</v>
      </c>
      <c r="W172" s="722">
        <f t="shared" si="55"/>
        <v>0</v>
      </c>
      <c r="X172" s="442"/>
      <c r="Y172" s="442"/>
      <c r="Z172" s="442"/>
      <c r="AA172" s="442"/>
      <c r="AB172" s="442"/>
      <c r="AC172" s="442"/>
      <c r="AD172" s="442"/>
      <c r="AE172" s="442"/>
      <c r="AF172" s="442"/>
      <c r="AG172" s="442"/>
      <c r="AH172" s="442"/>
      <c r="AI172" s="442"/>
      <c r="AJ172" s="442"/>
      <c r="AK172" s="442"/>
      <c r="AL172" s="442"/>
      <c r="AM172" s="442"/>
      <c r="AN172" s="442"/>
      <c r="AO172" s="442"/>
      <c r="AP172" s="442"/>
      <c r="AQ172" s="442"/>
      <c r="AR172" s="442"/>
      <c r="AS172" s="442"/>
      <c r="AT172" s="442"/>
      <c r="AU172" s="442"/>
      <c r="AV172" s="442"/>
      <c r="AW172" s="442"/>
      <c r="AX172" s="442"/>
      <c r="AY172" s="442"/>
      <c r="AZ172" s="442"/>
    </row>
    <row r="173" spans="2:52" ht="20.100000000000001" hidden="1" customHeight="1" outlineLevel="1">
      <c r="B173" s="434"/>
      <c r="C173" s="1002"/>
      <c r="D173" s="1003"/>
      <c r="E173" s="1003"/>
      <c r="F173" s="1004"/>
      <c r="G173" s="1005"/>
      <c r="H173" s="1006"/>
      <c r="I173" s="1006"/>
      <c r="J173" s="1006"/>
      <c r="K173" s="1007"/>
      <c r="L173" s="715"/>
      <c r="M173" s="715"/>
      <c r="N173" s="715"/>
      <c r="O173" s="715"/>
      <c r="P173" s="715"/>
      <c r="Q173" s="715"/>
      <c r="R173" s="715"/>
      <c r="S173" s="716"/>
      <c r="T173" s="717"/>
      <c r="U173" s="720">
        <f t="shared" si="53"/>
        <v>0</v>
      </c>
      <c r="V173" s="721">
        <f t="shared" si="54"/>
        <v>0</v>
      </c>
      <c r="W173" s="722">
        <f t="shared" si="55"/>
        <v>0</v>
      </c>
      <c r="X173" s="442"/>
      <c r="Y173" s="442"/>
      <c r="Z173" s="442"/>
      <c r="AA173" s="442"/>
      <c r="AB173" s="442"/>
      <c r="AC173" s="442"/>
      <c r="AD173" s="442"/>
      <c r="AE173" s="442"/>
      <c r="AF173" s="442"/>
      <c r="AG173" s="442"/>
      <c r="AH173" s="442"/>
      <c r="AI173" s="442"/>
      <c r="AJ173" s="442"/>
      <c r="AK173" s="442"/>
      <c r="AL173" s="442"/>
      <c r="AM173" s="442"/>
      <c r="AN173" s="442"/>
      <c r="AO173" s="442"/>
      <c r="AP173" s="442"/>
      <c r="AQ173" s="442"/>
      <c r="AR173" s="442"/>
      <c r="AS173" s="442"/>
      <c r="AT173" s="442"/>
      <c r="AU173" s="442"/>
      <c r="AV173" s="442"/>
      <c r="AW173" s="442"/>
      <c r="AX173" s="442"/>
      <c r="AY173" s="442"/>
      <c r="AZ173" s="442"/>
    </row>
    <row r="174" spans="2:52" ht="20.100000000000001" hidden="1" customHeight="1" outlineLevel="1">
      <c r="B174" s="434"/>
      <c r="C174" s="1002"/>
      <c r="D174" s="1003"/>
      <c r="E174" s="1003"/>
      <c r="F174" s="1004"/>
      <c r="G174" s="1005"/>
      <c r="H174" s="1006"/>
      <c r="I174" s="1006"/>
      <c r="J174" s="1006"/>
      <c r="K174" s="1007"/>
      <c r="L174" s="715"/>
      <c r="M174" s="715"/>
      <c r="N174" s="715"/>
      <c r="O174" s="715"/>
      <c r="P174" s="715"/>
      <c r="Q174" s="715"/>
      <c r="R174" s="715"/>
      <c r="S174" s="716"/>
      <c r="T174" s="717"/>
      <c r="U174" s="720">
        <f t="shared" si="53"/>
        <v>0</v>
      </c>
      <c r="V174" s="721">
        <f t="shared" si="54"/>
        <v>0</v>
      </c>
      <c r="W174" s="722">
        <f t="shared" si="55"/>
        <v>0</v>
      </c>
      <c r="X174" s="442"/>
      <c r="Y174" s="442"/>
      <c r="Z174" s="442"/>
      <c r="AA174" s="442"/>
      <c r="AB174" s="442"/>
      <c r="AC174" s="442"/>
      <c r="AD174" s="442"/>
      <c r="AE174" s="442"/>
      <c r="AF174" s="442"/>
      <c r="AG174" s="442"/>
      <c r="AH174" s="442"/>
      <c r="AI174" s="442"/>
      <c r="AJ174" s="442"/>
      <c r="AK174" s="442"/>
      <c r="AL174" s="442"/>
      <c r="AM174" s="442"/>
      <c r="AN174" s="442"/>
      <c r="AO174" s="442"/>
      <c r="AP174" s="442"/>
      <c r="AQ174" s="442"/>
      <c r="AR174" s="442"/>
      <c r="AS174" s="442"/>
      <c r="AT174" s="442"/>
      <c r="AU174" s="442"/>
      <c r="AV174" s="442"/>
      <c r="AW174" s="442"/>
      <c r="AX174" s="442"/>
      <c r="AY174" s="442"/>
      <c r="AZ174" s="442"/>
    </row>
    <row r="175" spans="2:52" ht="20.100000000000001" hidden="1" customHeight="1" outlineLevel="1">
      <c r="B175" s="434"/>
      <c r="C175" s="1002"/>
      <c r="D175" s="1003"/>
      <c r="E175" s="1003"/>
      <c r="F175" s="1004"/>
      <c r="G175" s="1005"/>
      <c r="H175" s="1006"/>
      <c r="I175" s="1006"/>
      <c r="J175" s="1006"/>
      <c r="K175" s="1007"/>
      <c r="L175" s="715"/>
      <c r="M175" s="715"/>
      <c r="N175" s="715"/>
      <c r="O175" s="715"/>
      <c r="P175" s="715"/>
      <c r="Q175" s="715"/>
      <c r="R175" s="715"/>
      <c r="S175" s="716"/>
      <c r="T175" s="717"/>
      <c r="U175" s="720">
        <f t="shared" si="53"/>
        <v>0</v>
      </c>
      <c r="V175" s="721">
        <f t="shared" si="54"/>
        <v>0</v>
      </c>
      <c r="W175" s="722">
        <f t="shared" si="55"/>
        <v>0</v>
      </c>
      <c r="X175" s="442"/>
      <c r="Y175" s="442"/>
      <c r="Z175" s="442"/>
      <c r="AA175" s="442"/>
      <c r="AB175" s="442"/>
      <c r="AC175" s="442"/>
      <c r="AD175" s="442"/>
      <c r="AE175" s="442"/>
      <c r="AF175" s="442"/>
      <c r="AG175" s="442"/>
      <c r="AH175" s="442"/>
      <c r="AI175" s="442"/>
      <c r="AJ175" s="442"/>
      <c r="AK175" s="442"/>
      <c r="AL175" s="442"/>
      <c r="AM175" s="442"/>
      <c r="AN175" s="442"/>
      <c r="AO175" s="442"/>
      <c r="AP175" s="442"/>
      <c r="AQ175" s="442"/>
      <c r="AR175" s="442"/>
      <c r="AS175" s="442"/>
      <c r="AT175" s="442"/>
      <c r="AU175" s="442"/>
      <c r="AV175" s="442"/>
      <c r="AW175" s="442"/>
      <c r="AX175" s="442"/>
      <c r="AY175" s="442"/>
      <c r="AZ175" s="442"/>
    </row>
    <row r="176" spans="2:52" ht="20.100000000000001" hidden="1" customHeight="1" outlineLevel="1">
      <c r="B176" s="434"/>
      <c r="C176" s="1002"/>
      <c r="D176" s="1003"/>
      <c r="E176" s="1003"/>
      <c r="F176" s="1004"/>
      <c r="G176" s="1005"/>
      <c r="H176" s="1006"/>
      <c r="I176" s="1006"/>
      <c r="J176" s="1006"/>
      <c r="K176" s="1007"/>
      <c r="L176" s="715"/>
      <c r="M176" s="715"/>
      <c r="N176" s="715"/>
      <c r="O176" s="715"/>
      <c r="P176" s="715"/>
      <c r="Q176" s="715"/>
      <c r="R176" s="715"/>
      <c r="S176" s="716"/>
      <c r="T176" s="717"/>
      <c r="U176" s="720">
        <f t="shared" si="53"/>
        <v>0</v>
      </c>
      <c r="V176" s="721">
        <f t="shared" si="54"/>
        <v>0</v>
      </c>
      <c r="W176" s="722">
        <f t="shared" si="55"/>
        <v>0</v>
      </c>
      <c r="X176" s="442"/>
      <c r="Y176" s="442"/>
      <c r="Z176" s="442"/>
      <c r="AA176" s="442"/>
      <c r="AB176" s="442"/>
      <c r="AC176" s="442"/>
      <c r="AD176" s="442"/>
      <c r="AE176" s="442"/>
      <c r="AF176" s="442"/>
      <c r="AG176" s="442"/>
      <c r="AH176" s="442"/>
      <c r="AI176" s="442"/>
      <c r="AJ176" s="442"/>
      <c r="AK176" s="442"/>
      <c r="AL176" s="442"/>
      <c r="AM176" s="442"/>
      <c r="AN176" s="442"/>
      <c r="AO176" s="442"/>
      <c r="AP176" s="442"/>
      <c r="AQ176" s="442"/>
      <c r="AR176" s="442"/>
      <c r="AS176" s="442"/>
      <c r="AT176" s="442"/>
      <c r="AU176" s="442"/>
      <c r="AV176" s="442"/>
      <c r="AW176" s="442"/>
      <c r="AX176" s="442"/>
      <c r="AY176" s="442"/>
      <c r="AZ176" s="442"/>
    </row>
    <row r="177" spans="2:52" ht="20.100000000000001" hidden="1" customHeight="1" outlineLevel="1">
      <c r="B177" s="434"/>
      <c r="C177" s="1002"/>
      <c r="D177" s="1003"/>
      <c r="E177" s="1003"/>
      <c r="F177" s="1004"/>
      <c r="G177" s="1005"/>
      <c r="H177" s="1006"/>
      <c r="I177" s="1006"/>
      <c r="J177" s="1006"/>
      <c r="K177" s="1007"/>
      <c r="L177" s="715"/>
      <c r="M177" s="715"/>
      <c r="N177" s="715"/>
      <c r="O177" s="715"/>
      <c r="P177" s="715"/>
      <c r="Q177" s="715"/>
      <c r="R177" s="715"/>
      <c r="S177" s="716"/>
      <c r="T177" s="717"/>
      <c r="U177" s="720">
        <f t="shared" si="53"/>
        <v>0</v>
      </c>
      <c r="V177" s="721">
        <f t="shared" si="54"/>
        <v>0</v>
      </c>
      <c r="W177" s="722">
        <f t="shared" si="55"/>
        <v>0</v>
      </c>
      <c r="X177" s="442"/>
      <c r="Y177" s="442"/>
      <c r="Z177" s="442"/>
      <c r="AA177" s="442"/>
      <c r="AB177" s="442"/>
      <c r="AC177" s="442"/>
      <c r="AD177" s="442"/>
      <c r="AE177" s="442"/>
      <c r="AF177" s="442"/>
      <c r="AG177" s="442"/>
      <c r="AH177" s="442"/>
      <c r="AI177" s="442"/>
      <c r="AJ177" s="442"/>
      <c r="AK177" s="442"/>
      <c r="AL177" s="442"/>
      <c r="AM177" s="442"/>
      <c r="AN177" s="442"/>
      <c r="AO177" s="442"/>
      <c r="AP177" s="442"/>
      <c r="AQ177" s="442"/>
      <c r="AR177" s="442"/>
      <c r="AS177" s="442"/>
      <c r="AT177" s="442"/>
      <c r="AU177" s="442"/>
      <c r="AV177" s="442"/>
      <c r="AW177" s="442"/>
      <c r="AX177" s="442"/>
      <c r="AY177" s="442"/>
      <c r="AZ177" s="442"/>
    </row>
    <row r="178" spans="2:52" ht="20.100000000000001" hidden="1" customHeight="1" outlineLevel="1">
      <c r="B178" s="434"/>
      <c r="C178" s="1002"/>
      <c r="D178" s="1003"/>
      <c r="E178" s="1003"/>
      <c r="F178" s="1004"/>
      <c r="G178" s="1005"/>
      <c r="H178" s="1006"/>
      <c r="I178" s="1006"/>
      <c r="J178" s="1006"/>
      <c r="K178" s="1007"/>
      <c r="L178" s="715"/>
      <c r="M178" s="715"/>
      <c r="N178" s="715"/>
      <c r="O178" s="715"/>
      <c r="P178" s="715"/>
      <c r="Q178" s="715"/>
      <c r="R178" s="715"/>
      <c r="S178" s="716"/>
      <c r="T178" s="717"/>
      <c r="U178" s="720">
        <f t="shared" si="53"/>
        <v>0</v>
      </c>
      <c r="V178" s="721">
        <f t="shared" si="54"/>
        <v>0</v>
      </c>
      <c r="W178" s="722">
        <f t="shared" si="55"/>
        <v>0</v>
      </c>
      <c r="X178" s="442"/>
      <c r="Y178" s="442"/>
      <c r="Z178" s="442"/>
      <c r="AA178" s="442"/>
      <c r="AB178" s="442"/>
      <c r="AC178" s="442"/>
      <c r="AD178" s="442"/>
      <c r="AE178" s="442"/>
      <c r="AF178" s="442"/>
      <c r="AG178" s="442"/>
      <c r="AH178" s="442"/>
      <c r="AI178" s="442"/>
      <c r="AJ178" s="442"/>
      <c r="AK178" s="442"/>
      <c r="AL178" s="442"/>
      <c r="AM178" s="442"/>
      <c r="AN178" s="442"/>
      <c r="AO178" s="442"/>
      <c r="AP178" s="442"/>
      <c r="AQ178" s="442"/>
      <c r="AR178" s="442"/>
      <c r="AS178" s="442"/>
      <c r="AT178" s="442"/>
      <c r="AU178" s="442"/>
      <c r="AV178" s="442"/>
      <c r="AW178" s="442"/>
      <c r="AX178" s="442"/>
      <c r="AY178" s="442"/>
      <c r="AZ178" s="442"/>
    </row>
    <row r="179" spans="2:52" ht="20.100000000000001" hidden="1" customHeight="1" outlineLevel="1">
      <c r="B179" s="434"/>
      <c r="C179" s="1002"/>
      <c r="D179" s="1003"/>
      <c r="E179" s="1003"/>
      <c r="F179" s="1004"/>
      <c r="G179" s="1005"/>
      <c r="H179" s="1006"/>
      <c r="I179" s="1006"/>
      <c r="J179" s="1006"/>
      <c r="K179" s="1007"/>
      <c r="L179" s="715"/>
      <c r="M179" s="715"/>
      <c r="N179" s="715"/>
      <c r="O179" s="715"/>
      <c r="P179" s="715"/>
      <c r="Q179" s="715"/>
      <c r="R179" s="715"/>
      <c r="S179" s="716"/>
      <c r="T179" s="717"/>
      <c r="U179" s="720">
        <f t="shared" si="53"/>
        <v>0</v>
      </c>
      <c r="V179" s="721">
        <f t="shared" si="54"/>
        <v>0</v>
      </c>
      <c r="W179" s="722">
        <f t="shared" si="55"/>
        <v>0</v>
      </c>
      <c r="X179" s="442"/>
      <c r="Y179" s="442"/>
      <c r="Z179" s="442"/>
      <c r="AA179" s="442"/>
      <c r="AB179" s="442"/>
      <c r="AC179" s="442"/>
      <c r="AD179" s="442"/>
      <c r="AE179" s="442"/>
      <c r="AF179" s="442"/>
      <c r="AG179" s="442"/>
      <c r="AH179" s="442"/>
      <c r="AI179" s="442"/>
      <c r="AJ179" s="442"/>
      <c r="AK179" s="442"/>
      <c r="AL179" s="442"/>
      <c r="AM179" s="442"/>
      <c r="AN179" s="442"/>
      <c r="AO179" s="442"/>
      <c r="AP179" s="442"/>
      <c r="AQ179" s="442"/>
      <c r="AR179" s="442"/>
      <c r="AS179" s="442"/>
      <c r="AT179" s="442"/>
      <c r="AU179" s="442"/>
      <c r="AV179" s="442"/>
      <c r="AW179" s="442"/>
      <c r="AX179" s="442"/>
      <c r="AY179" s="442"/>
      <c r="AZ179" s="442"/>
    </row>
    <row r="180" spans="2:52" s="19" customFormat="1" ht="9.9499999999999993" hidden="1" customHeight="1" outlineLevel="1">
      <c r="B180" s="435"/>
      <c r="C180" s="437"/>
      <c r="D180" s="437"/>
      <c r="E180" s="437"/>
      <c r="F180" s="437"/>
      <c r="G180" s="666"/>
      <c r="H180" s="666"/>
      <c r="I180" s="666"/>
      <c r="J180" s="666"/>
      <c r="K180" s="666"/>
      <c r="L180" s="438"/>
      <c r="M180" s="438"/>
      <c r="N180" s="438"/>
      <c r="O180" s="438"/>
      <c r="P180" s="438"/>
      <c r="Q180" s="438"/>
      <c r="R180" s="438"/>
      <c r="S180" s="438"/>
      <c r="T180" s="439"/>
      <c r="U180" s="439"/>
      <c r="V180" s="439"/>
      <c r="W180" s="667"/>
      <c r="X180" s="668"/>
      <c r="Y180" s="668"/>
      <c r="Z180" s="668"/>
      <c r="AA180" s="668"/>
      <c r="AB180" s="668"/>
      <c r="AC180" s="668"/>
      <c r="AD180" s="668"/>
      <c r="AE180" s="668"/>
      <c r="AF180" s="668"/>
      <c r="AG180" s="668"/>
      <c r="AH180" s="668"/>
      <c r="AI180" s="668"/>
      <c r="AJ180" s="668"/>
      <c r="AK180" s="668"/>
      <c r="AL180" s="668"/>
      <c r="AM180" s="668"/>
      <c r="AN180" s="668"/>
      <c r="AO180" s="668"/>
      <c r="AP180" s="668"/>
      <c r="AQ180" s="668"/>
      <c r="AR180" s="668"/>
      <c r="AS180" s="668"/>
      <c r="AT180" s="668"/>
      <c r="AU180" s="668"/>
      <c r="AV180" s="668"/>
      <c r="AW180" s="668"/>
      <c r="AX180" s="668"/>
      <c r="AY180" s="668"/>
      <c r="AZ180" s="668"/>
    </row>
    <row r="181" spans="2:52" ht="20.100000000000001" customHeight="1" collapsed="1">
      <c r="B181" s="32">
        <f>B169+1</f>
        <v>15</v>
      </c>
      <c r="C181" s="1013"/>
      <c r="D181" s="1014"/>
      <c r="E181" s="1014"/>
      <c r="F181" s="1015"/>
      <c r="G181" s="1016"/>
      <c r="H181" s="1017"/>
      <c r="I181" s="1017"/>
      <c r="J181" s="1017"/>
      <c r="K181" s="1018"/>
      <c r="L181" s="701">
        <f t="shared" ref="L181:R181" si="56">SUM(L182:L191)</f>
        <v>0</v>
      </c>
      <c r="M181" s="702">
        <f t="shared" si="56"/>
        <v>0</v>
      </c>
      <c r="N181" s="703">
        <f t="shared" si="56"/>
        <v>0</v>
      </c>
      <c r="O181" s="703">
        <f t="shared" si="56"/>
        <v>0</v>
      </c>
      <c r="P181" s="702">
        <f t="shared" si="56"/>
        <v>0</v>
      </c>
      <c r="Q181" s="704">
        <f t="shared" si="56"/>
        <v>0</v>
      </c>
      <c r="R181" s="701">
        <f t="shared" si="56"/>
        <v>0</v>
      </c>
      <c r="S181" s="705">
        <v>1</v>
      </c>
      <c r="T181" s="706">
        <f>(S182*T182)+(S183*T183)+(S184*T184)+(S185*T185)+(S186*T186)+(S187*T187)+(S188*T188)+(S189*T189)+(S190*T190)+(S191*T191)</f>
        <v>0</v>
      </c>
      <c r="U181" s="665">
        <f t="shared" ref="U181:U191" si="57">S181*T181*(1+MGKZ)*(1+Gewinn)*(1+Sicherheit)</f>
        <v>0</v>
      </c>
      <c r="V181" s="643">
        <f t="shared" ref="V181:V191" si="58">R181*Fertigung</f>
        <v>0</v>
      </c>
      <c r="W181" s="50">
        <f t="shared" ref="W181:W191" si="59">L181*$E$6+M181*$M$6+N181*$M$7+O181*$M$8+P181*$E$7+Q181*$M$9+U181+V181</f>
        <v>0</v>
      </c>
      <c r="X181" s="442"/>
      <c r="Y181" s="442"/>
      <c r="Z181" s="442"/>
      <c r="AA181" s="442"/>
      <c r="AB181" s="442"/>
      <c r="AC181" s="442"/>
      <c r="AD181" s="442"/>
      <c r="AE181" s="442"/>
      <c r="AF181" s="442"/>
      <c r="AG181" s="442"/>
      <c r="AH181" s="442"/>
      <c r="AI181" s="442"/>
      <c r="AJ181" s="442"/>
      <c r="AK181" s="442"/>
      <c r="AL181" s="442"/>
      <c r="AM181" s="442"/>
      <c r="AN181" s="442"/>
      <c r="AO181" s="442"/>
      <c r="AP181" s="442"/>
      <c r="AQ181" s="442"/>
      <c r="AR181" s="442"/>
      <c r="AS181" s="442"/>
      <c r="AT181" s="442"/>
      <c r="AU181" s="442"/>
      <c r="AV181" s="442"/>
      <c r="AW181" s="442"/>
      <c r="AX181" s="442"/>
      <c r="AY181" s="442"/>
      <c r="AZ181" s="442"/>
    </row>
    <row r="182" spans="2:52" ht="20.100000000000001" hidden="1" customHeight="1" outlineLevel="1">
      <c r="B182" s="433"/>
      <c r="C182" s="1002"/>
      <c r="D182" s="1003"/>
      <c r="E182" s="1003"/>
      <c r="F182" s="1004"/>
      <c r="G182" s="1005"/>
      <c r="H182" s="1006"/>
      <c r="I182" s="1006"/>
      <c r="J182" s="1006"/>
      <c r="K182" s="1007"/>
      <c r="L182" s="715"/>
      <c r="M182" s="715"/>
      <c r="N182" s="715"/>
      <c r="O182" s="715"/>
      <c r="P182" s="715"/>
      <c r="Q182" s="715"/>
      <c r="R182" s="715"/>
      <c r="S182" s="716"/>
      <c r="T182" s="717"/>
      <c r="U182" s="720">
        <f t="shared" si="57"/>
        <v>0</v>
      </c>
      <c r="V182" s="721">
        <f t="shared" si="58"/>
        <v>0</v>
      </c>
      <c r="W182" s="722">
        <f t="shared" si="59"/>
        <v>0</v>
      </c>
      <c r="X182" s="442"/>
      <c r="Y182" s="442"/>
      <c r="Z182" s="442"/>
      <c r="AA182" s="442"/>
      <c r="AB182" s="442"/>
      <c r="AC182" s="442"/>
      <c r="AD182" s="442"/>
      <c r="AE182" s="442"/>
      <c r="AF182" s="442"/>
      <c r="AG182" s="442"/>
      <c r="AH182" s="442"/>
      <c r="AI182" s="442"/>
      <c r="AJ182" s="442"/>
      <c r="AK182" s="442"/>
      <c r="AL182" s="442"/>
      <c r="AM182" s="442"/>
      <c r="AN182" s="442"/>
      <c r="AO182" s="442"/>
      <c r="AP182" s="442"/>
      <c r="AQ182" s="442"/>
      <c r="AR182" s="442"/>
      <c r="AS182" s="442"/>
      <c r="AT182" s="442"/>
      <c r="AU182" s="442"/>
      <c r="AV182" s="442"/>
      <c r="AW182" s="442"/>
      <c r="AX182" s="442"/>
      <c r="AY182" s="442"/>
      <c r="AZ182" s="442"/>
    </row>
    <row r="183" spans="2:52" ht="20.100000000000001" hidden="1" customHeight="1" outlineLevel="1">
      <c r="B183" s="434"/>
      <c r="C183" s="1002"/>
      <c r="D183" s="1003"/>
      <c r="E183" s="1003"/>
      <c r="F183" s="1004"/>
      <c r="G183" s="1005"/>
      <c r="H183" s="1006"/>
      <c r="I183" s="1006"/>
      <c r="J183" s="1006"/>
      <c r="K183" s="1007"/>
      <c r="L183" s="715"/>
      <c r="M183" s="715"/>
      <c r="N183" s="715"/>
      <c r="O183" s="715"/>
      <c r="P183" s="715"/>
      <c r="Q183" s="715"/>
      <c r="R183" s="715"/>
      <c r="S183" s="716"/>
      <c r="T183" s="717"/>
      <c r="U183" s="720">
        <f t="shared" si="57"/>
        <v>0</v>
      </c>
      <c r="V183" s="721">
        <f t="shared" si="58"/>
        <v>0</v>
      </c>
      <c r="W183" s="722">
        <f t="shared" si="59"/>
        <v>0</v>
      </c>
      <c r="X183" s="442"/>
      <c r="Y183" s="442"/>
      <c r="Z183" s="442"/>
      <c r="AA183" s="442"/>
      <c r="AB183" s="442"/>
      <c r="AC183" s="442"/>
      <c r="AD183" s="442"/>
      <c r="AE183" s="442"/>
      <c r="AF183" s="442"/>
      <c r="AG183" s="442"/>
      <c r="AH183" s="442"/>
      <c r="AI183" s="442"/>
      <c r="AJ183" s="442"/>
      <c r="AK183" s="442"/>
      <c r="AL183" s="442"/>
      <c r="AM183" s="442"/>
      <c r="AN183" s="442"/>
      <c r="AO183" s="442"/>
      <c r="AP183" s="442"/>
      <c r="AQ183" s="442"/>
      <c r="AR183" s="442"/>
      <c r="AS183" s="442"/>
      <c r="AT183" s="442"/>
      <c r="AU183" s="442"/>
      <c r="AV183" s="442"/>
      <c r="AW183" s="442"/>
      <c r="AX183" s="442"/>
      <c r="AY183" s="442"/>
      <c r="AZ183" s="442"/>
    </row>
    <row r="184" spans="2:52" ht="20.100000000000001" hidden="1" customHeight="1" outlineLevel="1">
      <c r="B184" s="434"/>
      <c r="C184" s="1002"/>
      <c r="D184" s="1003"/>
      <c r="E184" s="1003"/>
      <c r="F184" s="1004"/>
      <c r="G184" s="1005"/>
      <c r="H184" s="1006"/>
      <c r="I184" s="1006"/>
      <c r="J184" s="1006"/>
      <c r="K184" s="1007"/>
      <c r="L184" s="715"/>
      <c r="M184" s="715"/>
      <c r="N184" s="715"/>
      <c r="O184" s="715"/>
      <c r="P184" s="715"/>
      <c r="Q184" s="715"/>
      <c r="R184" s="715"/>
      <c r="S184" s="716"/>
      <c r="T184" s="717"/>
      <c r="U184" s="720">
        <f t="shared" si="57"/>
        <v>0</v>
      </c>
      <c r="V184" s="721">
        <f t="shared" si="58"/>
        <v>0</v>
      </c>
      <c r="W184" s="722">
        <f t="shared" si="59"/>
        <v>0</v>
      </c>
      <c r="X184" s="442"/>
      <c r="Y184" s="442"/>
      <c r="Z184" s="442"/>
      <c r="AA184" s="442"/>
      <c r="AB184" s="442"/>
      <c r="AC184" s="442"/>
      <c r="AD184" s="442"/>
      <c r="AE184" s="442"/>
      <c r="AF184" s="442"/>
      <c r="AG184" s="442"/>
      <c r="AH184" s="442"/>
      <c r="AI184" s="442"/>
      <c r="AJ184" s="442"/>
      <c r="AK184" s="442"/>
      <c r="AL184" s="442"/>
      <c r="AM184" s="442"/>
      <c r="AN184" s="442"/>
      <c r="AO184" s="442"/>
      <c r="AP184" s="442"/>
      <c r="AQ184" s="442"/>
      <c r="AR184" s="442"/>
      <c r="AS184" s="442"/>
      <c r="AT184" s="442"/>
      <c r="AU184" s="442"/>
      <c r="AV184" s="442"/>
      <c r="AW184" s="442"/>
      <c r="AX184" s="442"/>
      <c r="AY184" s="442"/>
      <c r="AZ184" s="442"/>
    </row>
    <row r="185" spans="2:52" ht="20.100000000000001" hidden="1" customHeight="1" outlineLevel="1">
      <c r="B185" s="434"/>
      <c r="C185" s="1002"/>
      <c r="D185" s="1003"/>
      <c r="E185" s="1003"/>
      <c r="F185" s="1004"/>
      <c r="G185" s="1005"/>
      <c r="H185" s="1006"/>
      <c r="I185" s="1006"/>
      <c r="J185" s="1006"/>
      <c r="K185" s="1007"/>
      <c r="L185" s="715"/>
      <c r="M185" s="715"/>
      <c r="N185" s="715"/>
      <c r="O185" s="715"/>
      <c r="P185" s="715"/>
      <c r="Q185" s="715"/>
      <c r="R185" s="715"/>
      <c r="S185" s="716"/>
      <c r="T185" s="717"/>
      <c r="U185" s="720">
        <f t="shared" si="57"/>
        <v>0</v>
      </c>
      <c r="V185" s="721">
        <f t="shared" si="58"/>
        <v>0</v>
      </c>
      <c r="W185" s="722">
        <f t="shared" si="59"/>
        <v>0</v>
      </c>
      <c r="X185" s="442"/>
      <c r="Y185" s="442"/>
      <c r="Z185" s="442"/>
      <c r="AA185" s="442"/>
      <c r="AB185" s="442"/>
      <c r="AC185" s="442"/>
      <c r="AD185" s="442"/>
      <c r="AE185" s="442"/>
      <c r="AF185" s="442"/>
      <c r="AG185" s="442"/>
      <c r="AH185" s="442"/>
      <c r="AI185" s="442"/>
      <c r="AJ185" s="442"/>
      <c r="AK185" s="442"/>
      <c r="AL185" s="442"/>
      <c r="AM185" s="442"/>
      <c r="AN185" s="442"/>
      <c r="AO185" s="442"/>
      <c r="AP185" s="442"/>
      <c r="AQ185" s="442"/>
      <c r="AR185" s="442"/>
      <c r="AS185" s="442"/>
      <c r="AT185" s="442"/>
      <c r="AU185" s="442"/>
      <c r="AV185" s="442"/>
      <c r="AW185" s="442"/>
      <c r="AX185" s="442"/>
      <c r="AY185" s="442"/>
      <c r="AZ185" s="442"/>
    </row>
    <row r="186" spans="2:52" ht="20.100000000000001" hidden="1" customHeight="1" outlineLevel="1">
      <c r="B186" s="434"/>
      <c r="C186" s="1002"/>
      <c r="D186" s="1003"/>
      <c r="E186" s="1003"/>
      <c r="F186" s="1004"/>
      <c r="G186" s="1005"/>
      <c r="H186" s="1006"/>
      <c r="I186" s="1006"/>
      <c r="J186" s="1006"/>
      <c r="K186" s="1007"/>
      <c r="L186" s="715"/>
      <c r="M186" s="715"/>
      <c r="N186" s="715"/>
      <c r="O186" s="715"/>
      <c r="P186" s="715"/>
      <c r="Q186" s="715"/>
      <c r="R186" s="715"/>
      <c r="S186" s="716"/>
      <c r="T186" s="717"/>
      <c r="U186" s="720">
        <f t="shared" si="57"/>
        <v>0</v>
      </c>
      <c r="V186" s="721">
        <f t="shared" si="58"/>
        <v>0</v>
      </c>
      <c r="W186" s="722">
        <f t="shared" si="59"/>
        <v>0</v>
      </c>
      <c r="X186" s="442"/>
      <c r="Y186" s="442"/>
      <c r="Z186" s="442"/>
      <c r="AA186" s="442"/>
      <c r="AB186" s="442"/>
      <c r="AC186" s="442"/>
      <c r="AD186" s="442"/>
      <c r="AE186" s="442"/>
      <c r="AF186" s="442"/>
      <c r="AG186" s="442"/>
      <c r="AH186" s="442"/>
      <c r="AI186" s="442"/>
      <c r="AJ186" s="442"/>
      <c r="AK186" s="442"/>
      <c r="AL186" s="442"/>
      <c r="AM186" s="442"/>
      <c r="AN186" s="442"/>
      <c r="AO186" s="442"/>
      <c r="AP186" s="442"/>
      <c r="AQ186" s="442"/>
      <c r="AR186" s="442"/>
      <c r="AS186" s="442"/>
      <c r="AT186" s="442"/>
      <c r="AU186" s="442"/>
      <c r="AV186" s="442"/>
      <c r="AW186" s="442"/>
      <c r="AX186" s="442"/>
      <c r="AY186" s="442"/>
      <c r="AZ186" s="442"/>
    </row>
    <row r="187" spans="2:52" ht="20.100000000000001" hidden="1" customHeight="1" outlineLevel="1">
      <c r="B187" s="434"/>
      <c r="C187" s="1002"/>
      <c r="D187" s="1003"/>
      <c r="E187" s="1003"/>
      <c r="F187" s="1004"/>
      <c r="G187" s="1005"/>
      <c r="H187" s="1006"/>
      <c r="I187" s="1006"/>
      <c r="J187" s="1006"/>
      <c r="K187" s="1007"/>
      <c r="L187" s="715"/>
      <c r="M187" s="715"/>
      <c r="N187" s="715"/>
      <c r="O187" s="715"/>
      <c r="P187" s="715"/>
      <c r="Q187" s="715"/>
      <c r="R187" s="715"/>
      <c r="S187" s="716"/>
      <c r="T187" s="717"/>
      <c r="U187" s="720">
        <f t="shared" si="57"/>
        <v>0</v>
      </c>
      <c r="V187" s="721">
        <f t="shared" si="58"/>
        <v>0</v>
      </c>
      <c r="W187" s="722">
        <f t="shared" si="59"/>
        <v>0</v>
      </c>
      <c r="X187" s="442"/>
      <c r="Y187" s="442"/>
      <c r="Z187" s="442"/>
      <c r="AA187" s="442"/>
      <c r="AB187" s="442"/>
      <c r="AC187" s="442"/>
      <c r="AD187" s="442"/>
      <c r="AE187" s="442"/>
      <c r="AF187" s="442"/>
      <c r="AG187" s="442"/>
      <c r="AH187" s="442"/>
      <c r="AI187" s="442"/>
      <c r="AJ187" s="442"/>
      <c r="AK187" s="442"/>
      <c r="AL187" s="442"/>
      <c r="AM187" s="442"/>
      <c r="AN187" s="442"/>
      <c r="AO187" s="442"/>
      <c r="AP187" s="442"/>
      <c r="AQ187" s="442"/>
      <c r="AR187" s="442"/>
      <c r="AS187" s="442"/>
      <c r="AT187" s="442"/>
      <c r="AU187" s="442"/>
      <c r="AV187" s="442"/>
      <c r="AW187" s="442"/>
      <c r="AX187" s="442"/>
      <c r="AY187" s="442"/>
      <c r="AZ187" s="442"/>
    </row>
    <row r="188" spans="2:52" ht="20.100000000000001" hidden="1" customHeight="1" outlineLevel="1">
      <c r="B188" s="434"/>
      <c r="C188" s="1002"/>
      <c r="D188" s="1003"/>
      <c r="E188" s="1003"/>
      <c r="F188" s="1004"/>
      <c r="G188" s="1005"/>
      <c r="H188" s="1006"/>
      <c r="I188" s="1006"/>
      <c r="J188" s="1006"/>
      <c r="K188" s="1007"/>
      <c r="L188" s="715"/>
      <c r="M188" s="715"/>
      <c r="N188" s="715"/>
      <c r="O188" s="715"/>
      <c r="P188" s="715"/>
      <c r="Q188" s="715"/>
      <c r="R188" s="715"/>
      <c r="S188" s="716"/>
      <c r="T188" s="717"/>
      <c r="U188" s="720">
        <f t="shared" si="57"/>
        <v>0</v>
      </c>
      <c r="V188" s="721">
        <f t="shared" si="58"/>
        <v>0</v>
      </c>
      <c r="W188" s="722">
        <f t="shared" si="59"/>
        <v>0</v>
      </c>
      <c r="X188" s="442"/>
      <c r="Y188" s="442"/>
      <c r="Z188" s="442"/>
      <c r="AA188" s="442"/>
      <c r="AB188" s="442"/>
      <c r="AC188" s="442"/>
      <c r="AD188" s="442"/>
      <c r="AE188" s="442"/>
      <c r="AF188" s="442"/>
      <c r="AG188" s="442"/>
      <c r="AH188" s="442"/>
      <c r="AI188" s="442"/>
      <c r="AJ188" s="442"/>
      <c r="AK188" s="442"/>
      <c r="AL188" s="442"/>
      <c r="AM188" s="442"/>
      <c r="AN188" s="442"/>
      <c r="AO188" s="442"/>
      <c r="AP188" s="442"/>
      <c r="AQ188" s="442"/>
      <c r="AR188" s="442"/>
      <c r="AS188" s="442"/>
      <c r="AT188" s="442"/>
      <c r="AU188" s="442"/>
      <c r="AV188" s="442"/>
      <c r="AW188" s="442"/>
      <c r="AX188" s="442"/>
      <c r="AY188" s="442"/>
      <c r="AZ188" s="442"/>
    </row>
    <row r="189" spans="2:52" ht="20.100000000000001" hidden="1" customHeight="1" outlineLevel="1">
      <c r="B189" s="434"/>
      <c r="C189" s="1002"/>
      <c r="D189" s="1003"/>
      <c r="E189" s="1003"/>
      <c r="F189" s="1004"/>
      <c r="G189" s="1005"/>
      <c r="H189" s="1006"/>
      <c r="I189" s="1006"/>
      <c r="J189" s="1006"/>
      <c r="K189" s="1007"/>
      <c r="L189" s="715"/>
      <c r="M189" s="715"/>
      <c r="N189" s="715"/>
      <c r="O189" s="715"/>
      <c r="P189" s="715"/>
      <c r="Q189" s="715"/>
      <c r="R189" s="715"/>
      <c r="S189" s="716"/>
      <c r="T189" s="717"/>
      <c r="U189" s="720">
        <f t="shared" si="57"/>
        <v>0</v>
      </c>
      <c r="V189" s="721">
        <f t="shared" si="58"/>
        <v>0</v>
      </c>
      <c r="W189" s="722">
        <f t="shared" si="59"/>
        <v>0</v>
      </c>
      <c r="X189" s="442"/>
      <c r="Y189" s="442"/>
      <c r="Z189" s="442"/>
      <c r="AA189" s="442"/>
      <c r="AB189" s="442"/>
      <c r="AC189" s="442"/>
      <c r="AD189" s="442"/>
      <c r="AE189" s="442"/>
      <c r="AF189" s="442"/>
      <c r="AG189" s="442"/>
      <c r="AH189" s="442"/>
      <c r="AI189" s="442"/>
      <c r="AJ189" s="442"/>
      <c r="AK189" s="442"/>
      <c r="AL189" s="442"/>
      <c r="AM189" s="442"/>
      <c r="AN189" s="442"/>
      <c r="AO189" s="442"/>
      <c r="AP189" s="442"/>
      <c r="AQ189" s="442"/>
      <c r="AR189" s="442"/>
      <c r="AS189" s="442"/>
      <c r="AT189" s="442"/>
      <c r="AU189" s="442"/>
      <c r="AV189" s="442"/>
      <c r="AW189" s="442"/>
      <c r="AX189" s="442"/>
      <c r="AY189" s="442"/>
      <c r="AZ189" s="442"/>
    </row>
    <row r="190" spans="2:52" ht="20.100000000000001" hidden="1" customHeight="1" outlineLevel="1">
      <c r="B190" s="434"/>
      <c r="C190" s="1002"/>
      <c r="D190" s="1003"/>
      <c r="E190" s="1003"/>
      <c r="F190" s="1004"/>
      <c r="G190" s="1005"/>
      <c r="H190" s="1006"/>
      <c r="I190" s="1006"/>
      <c r="J190" s="1006"/>
      <c r="K190" s="1007"/>
      <c r="L190" s="715"/>
      <c r="M190" s="715"/>
      <c r="N190" s="715"/>
      <c r="O190" s="715"/>
      <c r="P190" s="715"/>
      <c r="Q190" s="715"/>
      <c r="R190" s="715"/>
      <c r="S190" s="716"/>
      <c r="T190" s="717"/>
      <c r="U190" s="720">
        <f t="shared" si="57"/>
        <v>0</v>
      </c>
      <c r="V190" s="721">
        <f t="shared" si="58"/>
        <v>0</v>
      </c>
      <c r="W190" s="722">
        <f t="shared" si="59"/>
        <v>0</v>
      </c>
      <c r="X190" s="442"/>
      <c r="Y190" s="442"/>
      <c r="Z190" s="442"/>
      <c r="AA190" s="442"/>
      <c r="AB190" s="442"/>
      <c r="AC190" s="442"/>
      <c r="AD190" s="442"/>
      <c r="AE190" s="442"/>
      <c r="AF190" s="442"/>
      <c r="AG190" s="442"/>
      <c r="AH190" s="442"/>
      <c r="AI190" s="442"/>
      <c r="AJ190" s="442"/>
      <c r="AK190" s="442"/>
      <c r="AL190" s="442"/>
      <c r="AM190" s="442"/>
      <c r="AN190" s="442"/>
      <c r="AO190" s="442"/>
      <c r="AP190" s="442"/>
      <c r="AQ190" s="442"/>
      <c r="AR190" s="442"/>
      <c r="AS190" s="442"/>
      <c r="AT190" s="442"/>
      <c r="AU190" s="442"/>
      <c r="AV190" s="442"/>
      <c r="AW190" s="442"/>
      <c r="AX190" s="442"/>
      <c r="AY190" s="442"/>
      <c r="AZ190" s="442"/>
    </row>
    <row r="191" spans="2:52" ht="20.100000000000001" hidden="1" customHeight="1" outlineLevel="1">
      <c r="B191" s="434"/>
      <c r="C191" s="1002"/>
      <c r="D191" s="1003"/>
      <c r="E191" s="1003"/>
      <c r="F191" s="1004"/>
      <c r="G191" s="1005"/>
      <c r="H191" s="1006"/>
      <c r="I191" s="1006"/>
      <c r="J191" s="1006"/>
      <c r="K191" s="1007"/>
      <c r="L191" s="715"/>
      <c r="M191" s="715"/>
      <c r="N191" s="715"/>
      <c r="O191" s="715"/>
      <c r="P191" s="715"/>
      <c r="Q191" s="715"/>
      <c r="R191" s="715"/>
      <c r="S191" s="716"/>
      <c r="T191" s="717"/>
      <c r="U191" s="720">
        <f t="shared" si="57"/>
        <v>0</v>
      </c>
      <c r="V191" s="721">
        <f t="shared" si="58"/>
        <v>0</v>
      </c>
      <c r="W191" s="722">
        <f t="shared" si="59"/>
        <v>0</v>
      </c>
      <c r="X191" s="442"/>
      <c r="Y191" s="442"/>
      <c r="Z191" s="442"/>
      <c r="AA191" s="442"/>
      <c r="AB191" s="442"/>
      <c r="AC191" s="442"/>
      <c r="AD191" s="442"/>
      <c r="AE191" s="442"/>
      <c r="AF191" s="442"/>
      <c r="AG191" s="442"/>
      <c r="AH191" s="442"/>
      <c r="AI191" s="442"/>
      <c r="AJ191" s="442"/>
      <c r="AK191" s="442"/>
      <c r="AL191" s="442"/>
      <c r="AM191" s="442"/>
      <c r="AN191" s="442"/>
      <c r="AO191" s="442"/>
      <c r="AP191" s="442"/>
      <c r="AQ191" s="442"/>
      <c r="AR191" s="442"/>
      <c r="AS191" s="442"/>
      <c r="AT191" s="442"/>
      <c r="AU191" s="442"/>
      <c r="AV191" s="442"/>
      <c r="AW191" s="442"/>
      <c r="AX191" s="442"/>
      <c r="AY191" s="442"/>
      <c r="AZ191" s="442"/>
    </row>
    <row r="192" spans="2:52" s="19" customFormat="1" ht="9.9499999999999993" hidden="1" customHeight="1" outlineLevel="1">
      <c r="B192" s="435"/>
      <c r="C192" s="437"/>
      <c r="D192" s="437"/>
      <c r="E192" s="437"/>
      <c r="F192" s="437"/>
      <c r="G192" s="666"/>
      <c r="H192" s="666"/>
      <c r="I192" s="666"/>
      <c r="J192" s="666"/>
      <c r="K192" s="666"/>
      <c r="L192" s="438"/>
      <c r="M192" s="438"/>
      <c r="N192" s="438"/>
      <c r="O192" s="438"/>
      <c r="P192" s="438"/>
      <c r="Q192" s="438"/>
      <c r="R192" s="438"/>
      <c r="S192" s="438"/>
      <c r="T192" s="439"/>
      <c r="U192" s="439"/>
      <c r="V192" s="439"/>
      <c r="W192" s="667"/>
      <c r="X192" s="668"/>
      <c r="Y192" s="668"/>
      <c r="Z192" s="668"/>
      <c r="AA192" s="668"/>
      <c r="AB192" s="668"/>
      <c r="AC192" s="668"/>
      <c r="AD192" s="668"/>
      <c r="AE192" s="668"/>
      <c r="AF192" s="668"/>
      <c r="AG192" s="668"/>
      <c r="AH192" s="668"/>
      <c r="AI192" s="668"/>
      <c r="AJ192" s="668"/>
      <c r="AK192" s="668"/>
      <c r="AL192" s="668"/>
      <c r="AM192" s="668"/>
      <c r="AN192" s="668"/>
      <c r="AO192" s="668"/>
      <c r="AP192" s="668"/>
      <c r="AQ192" s="668"/>
      <c r="AR192" s="668"/>
      <c r="AS192" s="668"/>
      <c r="AT192" s="668"/>
      <c r="AU192" s="668"/>
      <c r="AV192" s="668"/>
      <c r="AW192" s="668"/>
      <c r="AX192" s="668"/>
      <c r="AY192" s="668"/>
      <c r="AZ192" s="668"/>
    </row>
    <row r="193" spans="2:52" ht="20.100000000000001" customHeight="1" collapsed="1">
      <c r="B193" s="32">
        <f>B181+1</f>
        <v>16</v>
      </c>
      <c r="C193" s="1013"/>
      <c r="D193" s="1014"/>
      <c r="E193" s="1014"/>
      <c r="F193" s="1015"/>
      <c r="G193" s="1016"/>
      <c r="H193" s="1017"/>
      <c r="I193" s="1017"/>
      <c r="J193" s="1017"/>
      <c r="K193" s="1018"/>
      <c r="L193" s="701">
        <f t="shared" ref="L193:R193" si="60">SUM(L194:L203)</f>
        <v>0</v>
      </c>
      <c r="M193" s="702">
        <f t="shared" si="60"/>
        <v>0</v>
      </c>
      <c r="N193" s="703">
        <f t="shared" si="60"/>
        <v>0</v>
      </c>
      <c r="O193" s="703">
        <f t="shared" si="60"/>
        <v>0</v>
      </c>
      <c r="P193" s="702">
        <f t="shared" si="60"/>
        <v>0</v>
      </c>
      <c r="Q193" s="704">
        <f t="shared" si="60"/>
        <v>0</v>
      </c>
      <c r="R193" s="701">
        <f t="shared" si="60"/>
        <v>0</v>
      </c>
      <c r="S193" s="705">
        <v>1</v>
      </c>
      <c r="T193" s="706">
        <f>(S194*T194)+(S195*T195)+(S196*T196)+(S197*T197)+(S198*T198)+(S199*T199)+(S200*T200)+(S201*T201)+(S202*T202)+(S203*T203)</f>
        <v>0</v>
      </c>
      <c r="U193" s="665">
        <f t="shared" ref="U193:U203" si="61">S193*T193*(1+MGKZ)*(1+Gewinn)*(1+Sicherheit)</f>
        <v>0</v>
      </c>
      <c r="V193" s="643">
        <f t="shared" ref="V193:V203" si="62">R193*Fertigung</f>
        <v>0</v>
      </c>
      <c r="W193" s="50">
        <f t="shared" ref="W193:W203" si="63">L193*$E$6+M193*$M$6+N193*$M$7+O193*$M$8+P193*$E$7+Q193*$M$9+U193+V193</f>
        <v>0</v>
      </c>
      <c r="X193" s="442"/>
      <c r="Y193" s="442"/>
      <c r="Z193" s="442"/>
      <c r="AA193" s="442"/>
      <c r="AB193" s="442"/>
      <c r="AC193" s="442"/>
      <c r="AD193" s="442"/>
      <c r="AE193" s="442"/>
      <c r="AF193" s="442"/>
      <c r="AG193" s="442"/>
      <c r="AH193" s="442"/>
      <c r="AI193" s="442"/>
      <c r="AJ193" s="442"/>
      <c r="AK193" s="442"/>
      <c r="AL193" s="442"/>
      <c r="AM193" s="442"/>
      <c r="AN193" s="442"/>
      <c r="AO193" s="442"/>
      <c r="AP193" s="442"/>
      <c r="AQ193" s="442"/>
      <c r="AR193" s="442"/>
      <c r="AS193" s="442"/>
      <c r="AT193" s="442"/>
      <c r="AU193" s="442"/>
      <c r="AV193" s="442"/>
      <c r="AW193" s="442"/>
      <c r="AX193" s="442"/>
      <c r="AY193" s="442"/>
      <c r="AZ193" s="442"/>
    </row>
    <row r="194" spans="2:52" ht="20.100000000000001" hidden="1" customHeight="1" outlineLevel="1">
      <c r="B194" s="433"/>
      <c r="C194" s="1002"/>
      <c r="D194" s="1003"/>
      <c r="E194" s="1003"/>
      <c r="F194" s="1004"/>
      <c r="G194" s="1005"/>
      <c r="H194" s="1006"/>
      <c r="I194" s="1006"/>
      <c r="J194" s="1006"/>
      <c r="K194" s="1007"/>
      <c r="L194" s="715"/>
      <c r="M194" s="715"/>
      <c r="N194" s="715"/>
      <c r="O194" s="715"/>
      <c r="P194" s="715"/>
      <c r="Q194" s="715"/>
      <c r="R194" s="715"/>
      <c r="S194" s="716"/>
      <c r="T194" s="717"/>
      <c r="U194" s="720">
        <f t="shared" si="61"/>
        <v>0</v>
      </c>
      <c r="V194" s="721">
        <f t="shared" si="62"/>
        <v>0</v>
      </c>
      <c r="W194" s="722">
        <f t="shared" si="63"/>
        <v>0</v>
      </c>
      <c r="X194" s="442"/>
      <c r="Y194" s="442"/>
      <c r="Z194" s="442"/>
      <c r="AA194" s="442"/>
      <c r="AB194" s="442"/>
      <c r="AC194" s="442"/>
      <c r="AD194" s="442"/>
      <c r="AE194" s="442"/>
      <c r="AF194" s="442"/>
      <c r="AG194" s="442"/>
      <c r="AH194" s="442"/>
      <c r="AI194" s="442"/>
      <c r="AJ194" s="442"/>
      <c r="AK194" s="442"/>
      <c r="AL194" s="442"/>
      <c r="AM194" s="442"/>
      <c r="AN194" s="442"/>
      <c r="AO194" s="442"/>
      <c r="AP194" s="442"/>
      <c r="AQ194" s="442"/>
      <c r="AR194" s="442"/>
      <c r="AS194" s="442"/>
      <c r="AT194" s="442"/>
      <c r="AU194" s="442"/>
      <c r="AV194" s="442"/>
      <c r="AW194" s="442"/>
      <c r="AX194" s="442"/>
      <c r="AY194" s="442"/>
      <c r="AZ194" s="442"/>
    </row>
    <row r="195" spans="2:52" ht="20.100000000000001" hidden="1" customHeight="1" outlineLevel="1">
      <c r="B195" s="434"/>
      <c r="C195" s="1002"/>
      <c r="D195" s="1003"/>
      <c r="E195" s="1003"/>
      <c r="F195" s="1004"/>
      <c r="G195" s="1005"/>
      <c r="H195" s="1006"/>
      <c r="I195" s="1006"/>
      <c r="J195" s="1006"/>
      <c r="K195" s="1007"/>
      <c r="L195" s="715"/>
      <c r="M195" s="715"/>
      <c r="N195" s="715"/>
      <c r="O195" s="715"/>
      <c r="P195" s="715"/>
      <c r="Q195" s="715"/>
      <c r="R195" s="715"/>
      <c r="S195" s="716"/>
      <c r="T195" s="717"/>
      <c r="U195" s="720">
        <f t="shared" si="61"/>
        <v>0</v>
      </c>
      <c r="V195" s="721">
        <f t="shared" si="62"/>
        <v>0</v>
      </c>
      <c r="W195" s="722">
        <f t="shared" si="63"/>
        <v>0</v>
      </c>
      <c r="X195" s="442"/>
      <c r="Y195" s="442"/>
      <c r="Z195" s="442"/>
      <c r="AA195" s="442"/>
      <c r="AB195" s="442"/>
      <c r="AC195" s="442"/>
      <c r="AD195" s="442"/>
      <c r="AE195" s="442"/>
      <c r="AF195" s="442"/>
      <c r="AG195" s="442"/>
      <c r="AH195" s="442"/>
      <c r="AI195" s="442"/>
      <c r="AJ195" s="442"/>
      <c r="AK195" s="442"/>
      <c r="AL195" s="442"/>
      <c r="AM195" s="442"/>
      <c r="AN195" s="442"/>
      <c r="AO195" s="442"/>
      <c r="AP195" s="442"/>
      <c r="AQ195" s="442"/>
      <c r="AR195" s="442"/>
      <c r="AS195" s="442"/>
      <c r="AT195" s="442"/>
      <c r="AU195" s="442"/>
      <c r="AV195" s="442"/>
      <c r="AW195" s="442"/>
      <c r="AX195" s="442"/>
      <c r="AY195" s="442"/>
      <c r="AZ195" s="442"/>
    </row>
    <row r="196" spans="2:52" ht="20.100000000000001" hidden="1" customHeight="1" outlineLevel="1">
      <c r="B196" s="434"/>
      <c r="C196" s="1002"/>
      <c r="D196" s="1003"/>
      <c r="E196" s="1003"/>
      <c r="F196" s="1004"/>
      <c r="G196" s="1005"/>
      <c r="H196" s="1006"/>
      <c r="I196" s="1006"/>
      <c r="J196" s="1006"/>
      <c r="K196" s="1007"/>
      <c r="L196" s="715"/>
      <c r="M196" s="715"/>
      <c r="N196" s="715"/>
      <c r="O196" s="715"/>
      <c r="P196" s="715"/>
      <c r="Q196" s="715"/>
      <c r="R196" s="715"/>
      <c r="S196" s="716"/>
      <c r="T196" s="717"/>
      <c r="U196" s="720">
        <f t="shared" si="61"/>
        <v>0</v>
      </c>
      <c r="V196" s="721">
        <f t="shared" si="62"/>
        <v>0</v>
      </c>
      <c r="W196" s="722">
        <f t="shared" si="63"/>
        <v>0</v>
      </c>
      <c r="X196" s="442"/>
      <c r="Y196" s="442"/>
      <c r="Z196" s="442"/>
      <c r="AA196" s="442"/>
      <c r="AB196" s="442"/>
      <c r="AC196" s="442"/>
      <c r="AD196" s="442"/>
      <c r="AE196" s="442"/>
      <c r="AF196" s="442"/>
      <c r="AG196" s="442"/>
      <c r="AH196" s="442"/>
      <c r="AI196" s="442"/>
      <c r="AJ196" s="442"/>
      <c r="AK196" s="442"/>
      <c r="AL196" s="442"/>
      <c r="AM196" s="442"/>
      <c r="AN196" s="442"/>
      <c r="AO196" s="442"/>
      <c r="AP196" s="442"/>
      <c r="AQ196" s="442"/>
      <c r="AR196" s="442"/>
      <c r="AS196" s="442"/>
      <c r="AT196" s="442"/>
      <c r="AU196" s="442"/>
      <c r="AV196" s="442"/>
      <c r="AW196" s="442"/>
      <c r="AX196" s="442"/>
      <c r="AY196" s="442"/>
      <c r="AZ196" s="442"/>
    </row>
    <row r="197" spans="2:52" ht="20.100000000000001" hidden="1" customHeight="1" outlineLevel="1">
      <c r="B197" s="434"/>
      <c r="C197" s="1002"/>
      <c r="D197" s="1003"/>
      <c r="E197" s="1003"/>
      <c r="F197" s="1004"/>
      <c r="G197" s="1005"/>
      <c r="H197" s="1006"/>
      <c r="I197" s="1006"/>
      <c r="J197" s="1006"/>
      <c r="K197" s="1007"/>
      <c r="L197" s="715"/>
      <c r="M197" s="715"/>
      <c r="N197" s="715"/>
      <c r="O197" s="715"/>
      <c r="P197" s="715"/>
      <c r="Q197" s="715"/>
      <c r="R197" s="715"/>
      <c r="S197" s="716"/>
      <c r="T197" s="717"/>
      <c r="U197" s="720">
        <f t="shared" si="61"/>
        <v>0</v>
      </c>
      <c r="V197" s="721">
        <f t="shared" si="62"/>
        <v>0</v>
      </c>
      <c r="W197" s="722">
        <f t="shared" si="63"/>
        <v>0</v>
      </c>
      <c r="X197" s="442"/>
      <c r="Y197" s="442"/>
      <c r="Z197" s="442"/>
      <c r="AA197" s="442"/>
      <c r="AB197" s="442"/>
      <c r="AC197" s="442"/>
      <c r="AD197" s="442"/>
      <c r="AE197" s="442"/>
      <c r="AF197" s="442"/>
      <c r="AG197" s="442"/>
      <c r="AH197" s="442"/>
      <c r="AI197" s="442"/>
      <c r="AJ197" s="442"/>
      <c r="AK197" s="442"/>
      <c r="AL197" s="442"/>
      <c r="AM197" s="442"/>
      <c r="AN197" s="442"/>
      <c r="AO197" s="442"/>
      <c r="AP197" s="442"/>
      <c r="AQ197" s="442"/>
      <c r="AR197" s="442"/>
      <c r="AS197" s="442"/>
      <c r="AT197" s="442"/>
      <c r="AU197" s="442"/>
      <c r="AV197" s="442"/>
      <c r="AW197" s="442"/>
      <c r="AX197" s="442"/>
      <c r="AY197" s="442"/>
      <c r="AZ197" s="442"/>
    </row>
    <row r="198" spans="2:52" ht="20.100000000000001" hidden="1" customHeight="1" outlineLevel="1">
      <c r="B198" s="434"/>
      <c r="C198" s="1002"/>
      <c r="D198" s="1003"/>
      <c r="E198" s="1003"/>
      <c r="F198" s="1004"/>
      <c r="G198" s="1005"/>
      <c r="H198" s="1006"/>
      <c r="I198" s="1006"/>
      <c r="J198" s="1006"/>
      <c r="K198" s="1007"/>
      <c r="L198" s="715"/>
      <c r="M198" s="715"/>
      <c r="N198" s="715"/>
      <c r="O198" s="715"/>
      <c r="P198" s="715"/>
      <c r="Q198" s="715"/>
      <c r="R198" s="715"/>
      <c r="S198" s="716"/>
      <c r="T198" s="717"/>
      <c r="U198" s="720">
        <f t="shared" si="61"/>
        <v>0</v>
      </c>
      <c r="V198" s="721">
        <f t="shared" si="62"/>
        <v>0</v>
      </c>
      <c r="W198" s="722">
        <f t="shared" si="63"/>
        <v>0</v>
      </c>
      <c r="X198" s="442"/>
      <c r="Y198" s="442"/>
      <c r="Z198" s="442"/>
      <c r="AA198" s="442"/>
      <c r="AB198" s="442"/>
      <c r="AC198" s="442"/>
      <c r="AD198" s="442"/>
      <c r="AE198" s="442"/>
      <c r="AF198" s="442"/>
      <c r="AG198" s="442"/>
      <c r="AH198" s="442"/>
      <c r="AI198" s="442"/>
      <c r="AJ198" s="442"/>
      <c r="AK198" s="442"/>
      <c r="AL198" s="442"/>
      <c r="AM198" s="442"/>
      <c r="AN198" s="442"/>
      <c r="AO198" s="442"/>
      <c r="AP198" s="442"/>
      <c r="AQ198" s="442"/>
      <c r="AR198" s="442"/>
      <c r="AS198" s="442"/>
      <c r="AT198" s="442"/>
      <c r="AU198" s="442"/>
      <c r="AV198" s="442"/>
      <c r="AW198" s="442"/>
      <c r="AX198" s="442"/>
      <c r="AY198" s="442"/>
      <c r="AZ198" s="442"/>
    </row>
    <row r="199" spans="2:52" ht="20.100000000000001" hidden="1" customHeight="1" outlineLevel="1">
      <c r="B199" s="434"/>
      <c r="C199" s="1002"/>
      <c r="D199" s="1003"/>
      <c r="E199" s="1003"/>
      <c r="F199" s="1004"/>
      <c r="G199" s="1005"/>
      <c r="H199" s="1006"/>
      <c r="I199" s="1006"/>
      <c r="J199" s="1006"/>
      <c r="K199" s="1007"/>
      <c r="L199" s="715"/>
      <c r="M199" s="715"/>
      <c r="N199" s="715"/>
      <c r="O199" s="715"/>
      <c r="P199" s="715"/>
      <c r="Q199" s="715"/>
      <c r="R199" s="715"/>
      <c r="S199" s="716"/>
      <c r="T199" s="717"/>
      <c r="U199" s="720">
        <f t="shared" si="61"/>
        <v>0</v>
      </c>
      <c r="V199" s="721">
        <f t="shared" si="62"/>
        <v>0</v>
      </c>
      <c r="W199" s="722">
        <f t="shared" si="63"/>
        <v>0</v>
      </c>
      <c r="X199" s="442"/>
      <c r="Y199" s="442"/>
      <c r="Z199" s="442"/>
      <c r="AA199" s="442"/>
      <c r="AB199" s="442"/>
      <c r="AC199" s="442"/>
      <c r="AD199" s="442"/>
      <c r="AE199" s="442"/>
      <c r="AF199" s="442"/>
      <c r="AG199" s="442"/>
      <c r="AH199" s="442"/>
      <c r="AI199" s="442"/>
      <c r="AJ199" s="442"/>
      <c r="AK199" s="442"/>
      <c r="AL199" s="442"/>
      <c r="AM199" s="442"/>
      <c r="AN199" s="442"/>
      <c r="AO199" s="442"/>
      <c r="AP199" s="442"/>
      <c r="AQ199" s="442"/>
      <c r="AR199" s="442"/>
      <c r="AS199" s="442"/>
      <c r="AT199" s="442"/>
      <c r="AU199" s="442"/>
      <c r="AV199" s="442"/>
      <c r="AW199" s="442"/>
      <c r="AX199" s="442"/>
      <c r="AY199" s="442"/>
      <c r="AZ199" s="442"/>
    </row>
    <row r="200" spans="2:52" ht="20.100000000000001" hidden="1" customHeight="1" outlineLevel="1">
      <c r="B200" s="434"/>
      <c r="C200" s="1002"/>
      <c r="D200" s="1003"/>
      <c r="E200" s="1003"/>
      <c r="F200" s="1004"/>
      <c r="G200" s="1005"/>
      <c r="H200" s="1006"/>
      <c r="I200" s="1006"/>
      <c r="J200" s="1006"/>
      <c r="K200" s="1007"/>
      <c r="L200" s="715"/>
      <c r="M200" s="715"/>
      <c r="N200" s="715"/>
      <c r="O200" s="715"/>
      <c r="P200" s="715"/>
      <c r="Q200" s="715"/>
      <c r="R200" s="715"/>
      <c r="S200" s="716"/>
      <c r="T200" s="717"/>
      <c r="U200" s="720">
        <f t="shared" si="61"/>
        <v>0</v>
      </c>
      <c r="V200" s="721">
        <f t="shared" si="62"/>
        <v>0</v>
      </c>
      <c r="W200" s="722">
        <f t="shared" si="63"/>
        <v>0</v>
      </c>
      <c r="X200" s="442"/>
      <c r="Y200" s="442"/>
      <c r="Z200" s="442"/>
      <c r="AA200" s="442"/>
      <c r="AB200" s="442"/>
      <c r="AC200" s="442"/>
      <c r="AD200" s="442"/>
      <c r="AE200" s="442"/>
      <c r="AF200" s="442"/>
      <c r="AG200" s="442"/>
      <c r="AH200" s="442"/>
      <c r="AI200" s="442"/>
      <c r="AJ200" s="442"/>
      <c r="AK200" s="442"/>
      <c r="AL200" s="442"/>
      <c r="AM200" s="442"/>
      <c r="AN200" s="442"/>
      <c r="AO200" s="442"/>
      <c r="AP200" s="442"/>
      <c r="AQ200" s="442"/>
      <c r="AR200" s="442"/>
      <c r="AS200" s="442"/>
      <c r="AT200" s="442"/>
      <c r="AU200" s="442"/>
      <c r="AV200" s="442"/>
      <c r="AW200" s="442"/>
      <c r="AX200" s="442"/>
      <c r="AY200" s="442"/>
      <c r="AZ200" s="442"/>
    </row>
    <row r="201" spans="2:52" ht="20.100000000000001" hidden="1" customHeight="1" outlineLevel="1">
      <c r="B201" s="434"/>
      <c r="C201" s="1002"/>
      <c r="D201" s="1003"/>
      <c r="E201" s="1003"/>
      <c r="F201" s="1004"/>
      <c r="G201" s="1005"/>
      <c r="H201" s="1006"/>
      <c r="I201" s="1006"/>
      <c r="J201" s="1006"/>
      <c r="K201" s="1007"/>
      <c r="L201" s="715"/>
      <c r="M201" s="715"/>
      <c r="N201" s="715"/>
      <c r="O201" s="715"/>
      <c r="P201" s="715"/>
      <c r="Q201" s="715"/>
      <c r="R201" s="715"/>
      <c r="S201" s="716"/>
      <c r="T201" s="717"/>
      <c r="U201" s="720">
        <f t="shared" si="61"/>
        <v>0</v>
      </c>
      <c r="V201" s="721">
        <f t="shared" si="62"/>
        <v>0</v>
      </c>
      <c r="W201" s="722">
        <f t="shared" si="63"/>
        <v>0</v>
      </c>
      <c r="X201" s="442"/>
      <c r="Y201" s="442"/>
      <c r="Z201" s="442"/>
      <c r="AA201" s="442"/>
      <c r="AB201" s="442"/>
      <c r="AC201" s="442"/>
      <c r="AD201" s="442"/>
      <c r="AE201" s="442"/>
      <c r="AF201" s="442"/>
      <c r="AG201" s="442"/>
      <c r="AH201" s="442"/>
      <c r="AI201" s="442"/>
      <c r="AJ201" s="442"/>
      <c r="AK201" s="442"/>
      <c r="AL201" s="442"/>
      <c r="AM201" s="442"/>
      <c r="AN201" s="442"/>
      <c r="AO201" s="442"/>
      <c r="AP201" s="442"/>
      <c r="AQ201" s="442"/>
      <c r="AR201" s="442"/>
      <c r="AS201" s="442"/>
      <c r="AT201" s="442"/>
      <c r="AU201" s="442"/>
      <c r="AV201" s="442"/>
      <c r="AW201" s="442"/>
      <c r="AX201" s="442"/>
      <c r="AY201" s="442"/>
      <c r="AZ201" s="442"/>
    </row>
    <row r="202" spans="2:52" ht="20.100000000000001" hidden="1" customHeight="1" outlineLevel="1">
      <c r="B202" s="434"/>
      <c r="C202" s="1002"/>
      <c r="D202" s="1003"/>
      <c r="E202" s="1003"/>
      <c r="F202" s="1004"/>
      <c r="G202" s="1005"/>
      <c r="H202" s="1006"/>
      <c r="I202" s="1006"/>
      <c r="J202" s="1006"/>
      <c r="K202" s="1007"/>
      <c r="L202" s="715"/>
      <c r="M202" s="715"/>
      <c r="N202" s="715"/>
      <c r="O202" s="715"/>
      <c r="P202" s="715"/>
      <c r="Q202" s="715"/>
      <c r="R202" s="715"/>
      <c r="S202" s="716"/>
      <c r="T202" s="717"/>
      <c r="U202" s="720">
        <f t="shared" si="61"/>
        <v>0</v>
      </c>
      <c r="V202" s="721">
        <f t="shared" si="62"/>
        <v>0</v>
      </c>
      <c r="W202" s="722">
        <f t="shared" si="63"/>
        <v>0</v>
      </c>
      <c r="X202" s="442"/>
      <c r="Y202" s="442"/>
      <c r="Z202" s="442"/>
      <c r="AA202" s="442"/>
      <c r="AB202" s="442"/>
      <c r="AC202" s="442"/>
      <c r="AD202" s="442"/>
      <c r="AE202" s="442"/>
      <c r="AF202" s="442"/>
      <c r="AG202" s="442"/>
      <c r="AH202" s="442"/>
      <c r="AI202" s="442"/>
      <c r="AJ202" s="442"/>
      <c r="AK202" s="442"/>
      <c r="AL202" s="442"/>
      <c r="AM202" s="442"/>
      <c r="AN202" s="442"/>
      <c r="AO202" s="442"/>
      <c r="AP202" s="442"/>
      <c r="AQ202" s="442"/>
      <c r="AR202" s="442"/>
      <c r="AS202" s="442"/>
      <c r="AT202" s="442"/>
      <c r="AU202" s="442"/>
      <c r="AV202" s="442"/>
      <c r="AW202" s="442"/>
      <c r="AX202" s="442"/>
      <c r="AY202" s="442"/>
      <c r="AZ202" s="442"/>
    </row>
    <row r="203" spans="2:52" ht="20.100000000000001" hidden="1" customHeight="1" outlineLevel="1">
      <c r="B203" s="434"/>
      <c r="C203" s="1002"/>
      <c r="D203" s="1003"/>
      <c r="E203" s="1003"/>
      <c r="F203" s="1004"/>
      <c r="G203" s="1005"/>
      <c r="H203" s="1006"/>
      <c r="I203" s="1006"/>
      <c r="J203" s="1006"/>
      <c r="K203" s="1007"/>
      <c r="L203" s="715"/>
      <c r="M203" s="715"/>
      <c r="N203" s="715"/>
      <c r="O203" s="715"/>
      <c r="P203" s="715"/>
      <c r="Q203" s="715"/>
      <c r="R203" s="715"/>
      <c r="S203" s="716"/>
      <c r="T203" s="717"/>
      <c r="U203" s="720">
        <f t="shared" si="61"/>
        <v>0</v>
      </c>
      <c r="V203" s="721">
        <f t="shared" si="62"/>
        <v>0</v>
      </c>
      <c r="W203" s="722">
        <f t="shared" si="63"/>
        <v>0</v>
      </c>
      <c r="X203" s="442"/>
      <c r="Y203" s="442"/>
      <c r="Z203" s="442"/>
      <c r="AA203" s="442"/>
      <c r="AB203" s="442"/>
      <c r="AC203" s="442"/>
      <c r="AD203" s="442"/>
      <c r="AE203" s="442"/>
      <c r="AF203" s="442"/>
      <c r="AG203" s="442"/>
      <c r="AH203" s="442"/>
      <c r="AI203" s="442"/>
      <c r="AJ203" s="442"/>
      <c r="AK203" s="442"/>
      <c r="AL203" s="442"/>
      <c r="AM203" s="442"/>
      <c r="AN203" s="442"/>
      <c r="AO203" s="442"/>
      <c r="AP203" s="442"/>
      <c r="AQ203" s="442"/>
      <c r="AR203" s="442"/>
      <c r="AS203" s="442"/>
      <c r="AT203" s="442"/>
      <c r="AU203" s="442"/>
      <c r="AV203" s="442"/>
      <c r="AW203" s="442"/>
      <c r="AX203" s="442"/>
      <c r="AY203" s="442"/>
      <c r="AZ203" s="442"/>
    </row>
    <row r="204" spans="2:52" s="19" customFormat="1" ht="9.9499999999999993" hidden="1" customHeight="1" outlineLevel="1">
      <c r="B204" s="435"/>
      <c r="C204" s="437"/>
      <c r="D204" s="437"/>
      <c r="E204" s="437"/>
      <c r="F204" s="437"/>
      <c r="G204" s="666"/>
      <c r="H204" s="666"/>
      <c r="I204" s="666"/>
      <c r="J204" s="666"/>
      <c r="K204" s="666"/>
      <c r="L204" s="438"/>
      <c r="M204" s="438"/>
      <c r="N204" s="438"/>
      <c r="O204" s="438"/>
      <c r="P204" s="438"/>
      <c r="Q204" s="438"/>
      <c r="R204" s="438"/>
      <c r="S204" s="438"/>
      <c r="T204" s="439"/>
      <c r="U204" s="439"/>
      <c r="V204" s="439"/>
      <c r="W204" s="667"/>
      <c r="X204" s="668"/>
      <c r="Y204" s="668"/>
      <c r="Z204" s="668"/>
      <c r="AA204" s="668"/>
      <c r="AB204" s="668"/>
      <c r="AC204" s="668"/>
      <c r="AD204" s="668"/>
      <c r="AE204" s="668"/>
      <c r="AF204" s="668"/>
      <c r="AG204" s="668"/>
      <c r="AH204" s="668"/>
      <c r="AI204" s="668"/>
      <c r="AJ204" s="668"/>
      <c r="AK204" s="668"/>
      <c r="AL204" s="668"/>
      <c r="AM204" s="668"/>
      <c r="AN204" s="668"/>
      <c r="AO204" s="668"/>
      <c r="AP204" s="668"/>
      <c r="AQ204" s="668"/>
      <c r="AR204" s="668"/>
      <c r="AS204" s="668"/>
      <c r="AT204" s="668"/>
      <c r="AU204" s="668"/>
      <c r="AV204" s="668"/>
      <c r="AW204" s="668"/>
      <c r="AX204" s="668"/>
      <c r="AY204" s="668"/>
      <c r="AZ204" s="668"/>
    </row>
    <row r="205" spans="2:52" ht="20.100000000000001" customHeight="1" collapsed="1">
      <c r="B205" s="32">
        <f>B193+1</f>
        <v>17</v>
      </c>
      <c r="C205" s="1013"/>
      <c r="D205" s="1014"/>
      <c r="E205" s="1014"/>
      <c r="F205" s="1015"/>
      <c r="G205" s="1016"/>
      <c r="H205" s="1017"/>
      <c r="I205" s="1017"/>
      <c r="J205" s="1017"/>
      <c r="K205" s="1018"/>
      <c r="L205" s="701">
        <f t="shared" ref="L205:R205" si="64">SUM(L206:L215)</f>
        <v>0</v>
      </c>
      <c r="M205" s="702">
        <f t="shared" si="64"/>
        <v>0</v>
      </c>
      <c r="N205" s="703">
        <f t="shared" si="64"/>
        <v>0</v>
      </c>
      <c r="O205" s="703">
        <f t="shared" si="64"/>
        <v>0</v>
      </c>
      <c r="P205" s="702">
        <f t="shared" si="64"/>
        <v>0</v>
      </c>
      <c r="Q205" s="704">
        <f t="shared" si="64"/>
        <v>0</v>
      </c>
      <c r="R205" s="701">
        <f t="shared" si="64"/>
        <v>0</v>
      </c>
      <c r="S205" s="705">
        <v>1</v>
      </c>
      <c r="T205" s="706">
        <f>(S206*T206)+(S207*T207)+(S208*T208)+(S209*T209)+(S210*T210)+(S211*T211)+(S212*T212)+(S213*T213)+(S214*T214)+(S215*T215)</f>
        <v>0</v>
      </c>
      <c r="U205" s="665">
        <f t="shared" ref="U205:U215" si="65">S205*T205*(1+MGKZ)*(1+Gewinn)*(1+Sicherheit)</f>
        <v>0</v>
      </c>
      <c r="V205" s="643">
        <f t="shared" ref="V205:V215" si="66">R205*Fertigung</f>
        <v>0</v>
      </c>
      <c r="W205" s="50">
        <f t="shared" ref="W205:W215" si="67">L205*$E$6+M205*$M$6+N205*$M$7+O205*$M$8+P205*$E$7+Q205*$M$9+U205+V205</f>
        <v>0</v>
      </c>
      <c r="X205" s="442"/>
      <c r="Y205" s="442"/>
      <c r="Z205" s="442"/>
      <c r="AA205" s="442"/>
      <c r="AB205" s="442"/>
      <c r="AC205" s="442"/>
      <c r="AD205" s="442"/>
      <c r="AE205" s="442"/>
      <c r="AF205" s="442"/>
      <c r="AG205" s="442"/>
      <c r="AH205" s="442"/>
      <c r="AI205" s="442"/>
      <c r="AJ205" s="442"/>
      <c r="AK205" s="442"/>
      <c r="AL205" s="442"/>
      <c r="AM205" s="442"/>
      <c r="AN205" s="442"/>
      <c r="AO205" s="442"/>
      <c r="AP205" s="442"/>
      <c r="AQ205" s="442"/>
      <c r="AR205" s="442"/>
      <c r="AS205" s="442"/>
      <c r="AT205" s="442"/>
      <c r="AU205" s="442"/>
      <c r="AV205" s="442"/>
      <c r="AW205" s="442"/>
      <c r="AX205" s="442"/>
      <c r="AY205" s="442"/>
      <c r="AZ205" s="442"/>
    </row>
    <row r="206" spans="2:52" ht="20.100000000000001" hidden="1" customHeight="1" outlineLevel="1">
      <c r="B206" s="433"/>
      <c r="C206" s="1002"/>
      <c r="D206" s="1003"/>
      <c r="E206" s="1003"/>
      <c r="F206" s="1004"/>
      <c r="G206" s="1005"/>
      <c r="H206" s="1006"/>
      <c r="I206" s="1006"/>
      <c r="J206" s="1006"/>
      <c r="K206" s="1007"/>
      <c r="L206" s="715"/>
      <c r="M206" s="715"/>
      <c r="N206" s="715"/>
      <c r="O206" s="715"/>
      <c r="P206" s="715"/>
      <c r="Q206" s="715"/>
      <c r="R206" s="715"/>
      <c r="S206" s="716"/>
      <c r="T206" s="717"/>
      <c r="U206" s="720">
        <f t="shared" si="65"/>
        <v>0</v>
      </c>
      <c r="V206" s="721">
        <f t="shared" si="66"/>
        <v>0</v>
      </c>
      <c r="W206" s="722">
        <f t="shared" si="67"/>
        <v>0</v>
      </c>
      <c r="X206" s="442"/>
      <c r="Y206" s="442"/>
      <c r="Z206" s="442"/>
      <c r="AA206" s="442"/>
      <c r="AB206" s="442"/>
      <c r="AC206" s="442"/>
      <c r="AD206" s="442"/>
      <c r="AE206" s="442"/>
      <c r="AF206" s="442"/>
      <c r="AG206" s="442"/>
      <c r="AH206" s="442"/>
      <c r="AI206" s="442"/>
      <c r="AJ206" s="442"/>
      <c r="AK206" s="442"/>
      <c r="AL206" s="442"/>
      <c r="AM206" s="442"/>
      <c r="AN206" s="442"/>
      <c r="AO206" s="442"/>
      <c r="AP206" s="442"/>
      <c r="AQ206" s="442"/>
      <c r="AR206" s="442"/>
      <c r="AS206" s="442"/>
      <c r="AT206" s="442"/>
      <c r="AU206" s="442"/>
      <c r="AV206" s="442"/>
      <c r="AW206" s="442"/>
      <c r="AX206" s="442"/>
      <c r="AY206" s="442"/>
      <c r="AZ206" s="442"/>
    </row>
    <row r="207" spans="2:52" ht="20.100000000000001" hidden="1" customHeight="1" outlineLevel="1">
      <c r="B207" s="434"/>
      <c r="C207" s="1002"/>
      <c r="D207" s="1003"/>
      <c r="E207" s="1003"/>
      <c r="F207" s="1004"/>
      <c r="G207" s="1005"/>
      <c r="H207" s="1006"/>
      <c r="I207" s="1006"/>
      <c r="J207" s="1006"/>
      <c r="K207" s="1007"/>
      <c r="L207" s="715"/>
      <c r="M207" s="715"/>
      <c r="N207" s="715"/>
      <c r="O207" s="715"/>
      <c r="P207" s="715"/>
      <c r="Q207" s="715"/>
      <c r="R207" s="715"/>
      <c r="S207" s="716"/>
      <c r="T207" s="717"/>
      <c r="U207" s="720">
        <f t="shared" si="65"/>
        <v>0</v>
      </c>
      <c r="V207" s="721">
        <f t="shared" si="66"/>
        <v>0</v>
      </c>
      <c r="W207" s="722">
        <f t="shared" si="67"/>
        <v>0</v>
      </c>
      <c r="X207" s="442"/>
      <c r="Y207" s="442"/>
      <c r="Z207" s="442"/>
      <c r="AA207" s="442"/>
      <c r="AB207" s="442"/>
      <c r="AC207" s="442"/>
      <c r="AD207" s="442"/>
      <c r="AE207" s="442"/>
      <c r="AF207" s="442"/>
      <c r="AG207" s="442"/>
      <c r="AH207" s="442"/>
      <c r="AI207" s="442"/>
      <c r="AJ207" s="442"/>
      <c r="AK207" s="442"/>
      <c r="AL207" s="442"/>
      <c r="AM207" s="442"/>
      <c r="AN207" s="442"/>
      <c r="AO207" s="442"/>
      <c r="AP207" s="442"/>
      <c r="AQ207" s="442"/>
      <c r="AR207" s="442"/>
      <c r="AS207" s="442"/>
      <c r="AT207" s="442"/>
      <c r="AU207" s="442"/>
      <c r="AV207" s="442"/>
      <c r="AW207" s="442"/>
      <c r="AX207" s="442"/>
      <c r="AY207" s="442"/>
      <c r="AZ207" s="442"/>
    </row>
    <row r="208" spans="2:52" ht="20.100000000000001" hidden="1" customHeight="1" outlineLevel="1">
      <c r="B208" s="434"/>
      <c r="C208" s="1002"/>
      <c r="D208" s="1003"/>
      <c r="E208" s="1003"/>
      <c r="F208" s="1004"/>
      <c r="G208" s="1005"/>
      <c r="H208" s="1006"/>
      <c r="I208" s="1006"/>
      <c r="J208" s="1006"/>
      <c r="K208" s="1007"/>
      <c r="L208" s="715"/>
      <c r="M208" s="715"/>
      <c r="N208" s="715"/>
      <c r="O208" s="715"/>
      <c r="P208" s="715"/>
      <c r="Q208" s="715"/>
      <c r="R208" s="715"/>
      <c r="S208" s="716"/>
      <c r="T208" s="717"/>
      <c r="U208" s="720">
        <f t="shared" si="65"/>
        <v>0</v>
      </c>
      <c r="V208" s="721">
        <f t="shared" si="66"/>
        <v>0</v>
      </c>
      <c r="W208" s="722">
        <f t="shared" si="67"/>
        <v>0</v>
      </c>
      <c r="X208" s="442"/>
      <c r="Y208" s="442"/>
      <c r="Z208" s="442"/>
      <c r="AA208" s="442"/>
      <c r="AB208" s="442"/>
      <c r="AC208" s="442"/>
      <c r="AD208" s="442"/>
      <c r="AE208" s="442"/>
      <c r="AF208" s="442"/>
      <c r="AG208" s="442"/>
      <c r="AH208" s="442"/>
      <c r="AI208" s="442"/>
      <c r="AJ208" s="442"/>
      <c r="AK208" s="442"/>
      <c r="AL208" s="442"/>
      <c r="AM208" s="442"/>
      <c r="AN208" s="442"/>
      <c r="AO208" s="442"/>
      <c r="AP208" s="442"/>
      <c r="AQ208" s="442"/>
      <c r="AR208" s="442"/>
      <c r="AS208" s="442"/>
      <c r="AT208" s="442"/>
      <c r="AU208" s="442"/>
      <c r="AV208" s="442"/>
      <c r="AW208" s="442"/>
      <c r="AX208" s="442"/>
      <c r="AY208" s="442"/>
      <c r="AZ208" s="442"/>
    </row>
    <row r="209" spans="2:52" ht="20.100000000000001" hidden="1" customHeight="1" outlineLevel="1">
      <c r="B209" s="434"/>
      <c r="C209" s="1002"/>
      <c r="D209" s="1003"/>
      <c r="E209" s="1003"/>
      <c r="F209" s="1004"/>
      <c r="G209" s="1005"/>
      <c r="H209" s="1006"/>
      <c r="I209" s="1006"/>
      <c r="J209" s="1006"/>
      <c r="K209" s="1007"/>
      <c r="L209" s="715"/>
      <c r="M209" s="715"/>
      <c r="N209" s="715"/>
      <c r="O209" s="715"/>
      <c r="P209" s="715"/>
      <c r="Q209" s="715"/>
      <c r="R209" s="715"/>
      <c r="S209" s="716"/>
      <c r="T209" s="717"/>
      <c r="U209" s="720">
        <f t="shared" si="65"/>
        <v>0</v>
      </c>
      <c r="V209" s="721">
        <f t="shared" si="66"/>
        <v>0</v>
      </c>
      <c r="W209" s="722">
        <f t="shared" si="67"/>
        <v>0</v>
      </c>
      <c r="X209" s="442"/>
      <c r="Y209" s="442"/>
      <c r="Z209" s="442"/>
      <c r="AA209" s="442"/>
      <c r="AB209" s="442"/>
      <c r="AC209" s="442"/>
      <c r="AD209" s="442"/>
      <c r="AE209" s="442"/>
      <c r="AF209" s="442"/>
      <c r="AG209" s="442"/>
      <c r="AH209" s="442"/>
      <c r="AI209" s="442"/>
      <c r="AJ209" s="442"/>
      <c r="AK209" s="442"/>
      <c r="AL209" s="442"/>
      <c r="AM209" s="442"/>
      <c r="AN209" s="442"/>
      <c r="AO209" s="442"/>
      <c r="AP209" s="442"/>
      <c r="AQ209" s="442"/>
      <c r="AR209" s="442"/>
      <c r="AS209" s="442"/>
      <c r="AT209" s="442"/>
      <c r="AU209" s="442"/>
      <c r="AV209" s="442"/>
      <c r="AW209" s="442"/>
      <c r="AX209" s="442"/>
      <c r="AY209" s="442"/>
      <c r="AZ209" s="442"/>
    </row>
    <row r="210" spans="2:52" ht="20.100000000000001" hidden="1" customHeight="1" outlineLevel="1">
      <c r="B210" s="434"/>
      <c r="C210" s="1002"/>
      <c r="D210" s="1003"/>
      <c r="E210" s="1003"/>
      <c r="F210" s="1004"/>
      <c r="G210" s="1005"/>
      <c r="H210" s="1006"/>
      <c r="I210" s="1006"/>
      <c r="J210" s="1006"/>
      <c r="K210" s="1007"/>
      <c r="L210" s="715"/>
      <c r="M210" s="715"/>
      <c r="N210" s="715"/>
      <c r="O210" s="715"/>
      <c r="P210" s="715"/>
      <c r="Q210" s="715"/>
      <c r="R210" s="715"/>
      <c r="S210" s="716"/>
      <c r="T210" s="717"/>
      <c r="U210" s="720">
        <f t="shared" si="65"/>
        <v>0</v>
      </c>
      <c r="V210" s="721">
        <f t="shared" si="66"/>
        <v>0</v>
      </c>
      <c r="W210" s="722">
        <f t="shared" si="67"/>
        <v>0</v>
      </c>
      <c r="X210" s="442"/>
      <c r="Y210" s="442"/>
      <c r="Z210" s="442"/>
      <c r="AA210" s="442"/>
      <c r="AB210" s="442"/>
      <c r="AC210" s="442"/>
      <c r="AD210" s="442"/>
      <c r="AE210" s="442"/>
      <c r="AF210" s="442"/>
      <c r="AG210" s="442"/>
      <c r="AH210" s="442"/>
      <c r="AI210" s="442"/>
      <c r="AJ210" s="442"/>
      <c r="AK210" s="442"/>
      <c r="AL210" s="442"/>
      <c r="AM210" s="442"/>
      <c r="AN210" s="442"/>
      <c r="AO210" s="442"/>
      <c r="AP210" s="442"/>
      <c r="AQ210" s="442"/>
      <c r="AR210" s="442"/>
      <c r="AS210" s="442"/>
      <c r="AT210" s="442"/>
      <c r="AU210" s="442"/>
      <c r="AV210" s="442"/>
      <c r="AW210" s="442"/>
      <c r="AX210" s="442"/>
      <c r="AY210" s="442"/>
      <c r="AZ210" s="442"/>
    </row>
    <row r="211" spans="2:52" ht="20.100000000000001" hidden="1" customHeight="1" outlineLevel="1">
      <c r="B211" s="434"/>
      <c r="C211" s="1002"/>
      <c r="D211" s="1003"/>
      <c r="E211" s="1003"/>
      <c r="F211" s="1004"/>
      <c r="G211" s="1005"/>
      <c r="H211" s="1006"/>
      <c r="I211" s="1006"/>
      <c r="J211" s="1006"/>
      <c r="K211" s="1007"/>
      <c r="L211" s="715"/>
      <c r="M211" s="715"/>
      <c r="N211" s="715"/>
      <c r="O211" s="715"/>
      <c r="P211" s="715"/>
      <c r="Q211" s="715"/>
      <c r="R211" s="715"/>
      <c r="S211" s="716"/>
      <c r="T211" s="717"/>
      <c r="U211" s="720">
        <f t="shared" si="65"/>
        <v>0</v>
      </c>
      <c r="V211" s="721">
        <f t="shared" si="66"/>
        <v>0</v>
      </c>
      <c r="W211" s="722">
        <f t="shared" si="67"/>
        <v>0</v>
      </c>
      <c r="X211" s="442"/>
      <c r="Y211" s="442"/>
      <c r="Z211" s="442"/>
      <c r="AA211" s="442"/>
      <c r="AB211" s="442"/>
      <c r="AC211" s="442"/>
      <c r="AD211" s="442"/>
      <c r="AE211" s="442"/>
      <c r="AF211" s="442"/>
      <c r="AG211" s="442"/>
      <c r="AH211" s="442"/>
      <c r="AI211" s="442"/>
      <c r="AJ211" s="442"/>
      <c r="AK211" s="442"/>
      <c r="AL211" s="442"/>
      <c r="AM211" s="442"/>
      <c r="AN211" s="442"/>
      <c r="AO211" s="442"/>
      <c r="AP211" s="442"/>
      <c r="AQ211" s="442"/>
      <c r="AR211" s="442"/>
      <c r="AS211" s="442"/>
      <c r="AT211" s="442"/>
      <c r="AU211" s="442"/>
      <c r="AV211" s="442"/>
      <c r="AW211" s="442"/>
      <c r="AX211" s="442"/>
      <c r="AY211" s="442"/>
      <c r="AZ211" s="442"/>
    </row>
    <row r="212" spans="2:52" ht="20.100000000000001" hidden="1" customHeight="1" outlineLevel="1">
      <c r="B212" s="434"/>
      <c r="C212" s="1002"/>
      <c r="D212" s="1003"/>
      <c r="E212" s="1003"/>
      <c r="F212" s="1004"/>
      <c r="G212" s="1005"/>
      <c r="H212" s="1006"/>
      <c r="I212" s="1006"/>
      <c r="J212" s="1006"/>
      <c r="K212" s="1007"/>
      <c r="L212" s="715"/>
      <c r="M212" s="715"/>
      <c r="N212" s="715"/>
      <c r="O212" s="715"/>
      <c r="P212" s="715"/>
      <c r="Q212" s="715"/>
      <c r="R212" s="715"/>
      <c r="S212" s="716"/>
      <c r="T212" s="717"/>
      <c r="U212" s="720">
        <f t="shared" si="65"/>
        <v>0</v>
      </c>
      <c r="V212" s="721">
        <f t="shared" si="66"/>
        <v>0</v>
      </c>
      <c r="W212" s="722">
        <f t="shared" si="67"/>
        <v>0</v>
      </c>
      <c r="X212" s="442"/>
      <c r="Y212" s="442"/>
      <c r="Z212" s="442"/>
      <c r="AA212" s="442"/>
      <c r="AB212" s="442"/>
      <c r="AC212" s="442"/>
      <c r="AD212" s="442"/>
      <c r="AE212" s="442"/>
      <c r="AF212" s="442"/>
      <c r="AG212" s="442"/>
      <c r="AH212" s="442"/>
      <c r="AI212" s="442"/>
      <c r="AJ212" s="442"/>
      <c r="AK212" s="442"/>
      <c r="AL212" s="442"/>
      <c r="AM212" s="442"/>
      <c r="AN212" s="442"/>
      <c r="AO212" s="442"/>
      <c r="AP212" s="442"/>
      <c r="AQ212" s="442"/>
      <c r="AR212" s="442"/>
      <c r="AS212" s="442"/>
      <c r="AT212" s="442"/>
      <c r="AU212" s="442"/>
      <c r="AV212" s="442"/>
      <c r="AW212" s="442"/>
      <c r="AX212" s="442"/>
      <c r="AY212" s="442"/>
      <c r="AZ212" s="442"/>
    </row>
    <row r="213" spans="2:52" ht="20.100000000000001" hidden="1" customHeight="1" outlineLevel="1">
      <c r="B213" s="434"/>
      <c r="C213" s="1002"/>
      <c r="D213" s="1003"/>
      <c r="E213" s="1003"/>
      <c r="F213" s="1004"/>
      <c r="G213" s="1005"/>
      <c r="H213" s="1006"/>
      <c r="I213" s="1006"/>
      <c r="J213" s="1006"/>
      <c r="K213" s="1007"/>
      <c r="L213" s="715"/>
      <c r="M213" s="715"/>
      <c r="N213" s="715"/>
      <c r="O213" s="715"/>
      <c r="P213" s="715"/>
      <c r="Q213" s="715"/>
      <c r="R213" s="715"/>
      <c r="S213" s="716"/>
      <c r="T213" s="717"/>
      <c r="U213" s="720">
        <f t="shared" si="65"/>
        <v>0</v>
      </c>
      <c r="V213" s="721">
        <f t="shared" si="66"/>
        <v>0</v>
      </c>
      <c r="W213" s="722">
        <f t="shared" si="67"/>
        <v>0</v>
      </c>
      <c r="X213" s="442"/>
      <c r="Y213" s="442"/>
      <c r="Z213" s="442"/>
      <c r="AA213" s="442"/>
      <c r="AB213" s="442"/>
      <c r="AC213" s="442"/>
      <c r="AD213" s="442"/>
      <c r="AE213" s="442"/>
      <c r="AF213" s="442"/>
      <c r="AG213" s="442"/>
      <c r="AH213" s="442"/>
      <c r="AI213" s="442"/>
      <c r="AJ213" s="442"/>
      <c r="AK213" s="442"/>
      <c r="AL213" s="442"/>
      <c r="AM213" s="442"/>
      <c r="AN213" s="442"/>
      <c r="AO213" s="442"/>
      <c r="AP213" s="442"/>
      <c r="AQ213" s="442"/>
      <c r="AR213" s="442"/>
      <c r="AS213" s="442"/>
      <c r="AT213" s="442"/>
      <c r="AU213" s="442"/>
      <c r="AV213" s="442"/>
      <c r="AW213" s="442"/>
      <c r="AX213" s="442"/>
      <c r="AY213" s="442"/>
      <c r="AZ213" s="442"/>
    </row>
    <row r="214" spans="2:52" ht="20.100000000000001" hidden="1" customHeight="1" outlineLevel="1">
      <c r="B214" s="434"/>
      <c r="C214" s="1002"/>
      <c r="D214" s="1003"/>
      <c r="E214" s="1003"/>
      <c r="F214" s="1004"/>
      <c r="G214" s="1005"/>
      <c r="H214" s="1006"/>
      <c r="I214" s="1006"/>
      <c r="J214" s="1006"/>
      <c r="K214" s="1007"/>
      <c r="L214" s="715"/>
      <c r="M214" s="715"/>
      <c r="N214" s="715"/>
      <c r="O214" s="715"/>
      <c r="P214" s="715"/>
      <c r="Q214" s="715"/>
      <c r="R214" s="715"/>
      <c r="S214" s="716"/>
      <c r="T214" s="717"/>
      <c r="U214" s="720">
        <f t="shared" si="65"/>
        <v>0</v>
      </c>
      <c r="V214" s="721">
        <f t="shared" si="66"/>
        <v>0</v>
      </c>
      <c r="W214" s="722">
        <f t="shared" si="67"/>
        <v>0</v>
      </c>
      <c r="X214" s="442"/>
      <c r="Y214" s="442"/>
      <c r="Z214" s="442"/>
      <c r="AA214" s="442"/>
      <c r="AB214" s="442"/>
      <c r="AC214" s="442"/>
      <c r="AD214" s="442"/>
      <c r="AE214" s="442"/>
      <c r="AF214" s="442"/>
      <c r="AG214" s="442"/>
      <c r="AH214" s="442"/>
      <c r="AI214" s="442"/>
      <c r="AJ214" s="442"/>
      <c r="AK214" s="442"/>
      <c r="AL214" s="442"/>
      <c r="AM214" s="442"/>
      <c r="AN214" s="442"/>
      <c r="AO214" s="442"/>
      <c r="AP214" s="442"/>
      <c r="AQ214" s="442"/>
      <c r="AR214" s="442"/>
      <c r="AS214" s="442"/>
      <c r="AT214" s="442"/>
      <c r="AU214" s="442"/>
      <c r="AV214" s="442"/>
      <c r="AW214" s="442"/>
      <c r="AX214" s="442"/>
      <c r="AY214" s="442"/>
      <c r="AZ214" s="442"/>
    </row>
    <row r="215" spans="2:52" ht="20.100000000000001" hidden="1" customHeight="1" outlineLevel="1">
      <c r="B215" s="434"/>
      <c r="C215" s="1002"/>
      <c r="D215" s="1003"/>
      <c r="E215" s="1003"/>
      <c r="F215" s="1004"/>
      <c r="G215" s="1005"/>
      <c r="H215" s="1006"/>
      <c r="I215" s="1006"/>
      <c r="J215" s="1006"/>
      <c r="K215" s="1007"/>
      <c r="L215" s="715"/>
      <c r="M215" s="715"/>
      <c r="N215" s="715"/>
      <c r="O215" s="715"/>
      <c r="P215" s="715"/>
      <c r="Q215" s="715"/>
      <c r="R215" s="715"/>
      <c r="S215" s="716"/>
      <c r="T215" s="717"/>
      <c r="U215" s="720">
        <f t="shared" si="65"/>
        <v>0</v>
      </c>
      <c r="V215" s="721">
        <f t="shared" si="66"/>
        <v>0</v>
      </c>
      <c r="W215" s="722">
        <f t="shared" si="67"/>
        <v>0</v>
      </c>
      <c r="X215" s="442"/>
      <c r="Y215" s="442"/>
      <c r="Z215" s="442"/>
      <c r="AA215" s="442"/>
      <c r="AB215" s="442"/>
      <c r="AC215" s="442"/>
      <c r="AD215" s="442"/>
      <c r="AE215" s="442"/>
      <c r="AF215" s="442"/>
      <c r="AG215" s="442"/>
      <c r="AH215" s="442"/>
      <c r="AI215" s="442"/>
      <c r="AJ215" s="442"/>
      <c r="AK215" s="442"/>
      <c r="AL215" s="442"/>
      <c r="AM215" s="442"/>
      <c r="AN215" s="442"/>
      <c r="AO215" s="442"/>
      <c r="AP215" s="442"/>
      <c r="AQ215" s="442"/>
      <c r="AR215" s="442"/>
      <c r="AS215" s="442"/>
      <c r="AT215" s="442"/>
      <c r="AU215" s="442"/>
      <c r="AV215" s="442"/>
      <c r="AW215" s="442"/>
      <c r="AX215" s="442"/>
      <c r="AY215" s="442"/>
      <c r="AZ215" s="442"/>
    </row>
    <row r="216" spans="2:52" s="19" customFormat="1" ht="9.9499999999999993" hidden="1" customHeight="1" outlineLevel="1">
      <c r="B216" s="435"/>
      <c r="C216" s="437"/>
      <c r="D216" s="437"/>
      <c r="E216" s="437"/>
      <c r="F216" s="437"/>
      <c r="G216" s="666"/>
      <c r="H216" s="666"/>
      <c r="I216" s="666"/>
      <c r="J216" s="666"/>
      <c r="K216" s="666"/>
      <c r="L216" s="438"/>
      <c r="M216" s="438"/>
      <c r="N216" s="438"/>
      <c r="O216" s="438"/>
      <c r="P216" s="438"/>
      <c r="Q216" s="438"/>
      <c r="R216" s="438"/>
      <c r="S216" s="438"/>
      <c r="T216" s="439"/>
      <c r="U216" s="439"/>
      <c r="V216" s="439"/>
      <c r="W216" s="667"/>
      <c r="X216" s="668"/>
      <c r="Y216" s="668"/>
      <c r="Z216" s="668"/>
      <c r="AA216" s="668"/>
      <c r="AB216" s="668"/>
      <c r="AC216" s="668"/>
      <c r="AD216" s="668"/>
      <c r="AE216" s="668"/>
      <c r="AF216" s="668"/>
      <c r="AG216" s="668"/>
      <c r="AH216" s="668"/>
      <c r="AI216" s="668"/>
      <c r="AJ216" s="668"/>
      <c r="AK216" s="668"/>
      <c r="AL216" s="668"/>
      <c r="AM216" s="668"/>
      <c r="AN216" s="668"/>
      <c r="AO216" s="668"/>
      <c r="AP216" s="668"/>
      <c r="AQ216" s="668"/>
      <c r="AR216" s="668"/>
      <c r="AS216" s="668"/>
      <c r="AT216" s="668"/>
      <c r="AU216" s="668"/>
      <c r="AV216" s="668"/>
      <c r="AW216" s="668"/>
      <c r="AX216" s="668"/>
      <c r="AY216" s="668"/>
      <c r="AZ216" s="668"/>
    </row>
    <row r="217" spans="2:52" ht="20.100000000000001" customHeight="1" collapsed="1">
      <c r="B217" s="32">
        <f>B205+1</f>
        <v>18</v>
      </c>
      <c r="C217" s="1013"/>
      <c r="D217" s="1014"/>
      <c r="E217" s="1014"/>
      <c r="F217" s="1015"/>
      <c r="G217" s="1016"/>
      <c r="H217" s="1017"/>
      <c r="I217" s="1017"/>
      <c r="J217" s="1017"/>
      <c r="K217" s="1018"/>
      <c r="L217" s="701">
        <f t="shared" ref="L217:R217" si="68">SUM(L218:L227)</f>
        <v>0</v>
      </c>
      <c r="M217" s="702">
        <f t="shared" si="68"/>
        <v>0</v>
      </c>
      <c r="N217" s="703">
        <f t="shared" si="68"/>
        <v>0</v>
      </c>
      <c r="O217" s="703">
        <f t="shared" si="68"/>
        <v>0</v>
      </c>
      <c r="P217" s="702">
        <f t="shared" si="68"/>
        <v>0</v>
      </c>
      <c r="Q217" s="704">
        <f t="shared" si="68"/>
        <v>0</v>
      </c>
      <c r="R217" s="701">
        <f t="shared" si="68"/>
        <v>0</v>
      </c>
      <c r="S217" s="705">
        <v>1</v>
      </c>
      <c r="T217" s="706">
        <f>(S218*T218)+(S219*T219)+(S220*T220)+(S221*T221)+(S222*T222)+(S223*T223)+(S224*T224)+(S225*T225)+(S226*T226)+(S227*T227)</f>
        <v>0</v>
      </c>
      <c r="U217" s="665">
        <f t="shared" ref="U217:U227" si="69">S217*T217*(1+MGKZ)*(1+Gewinn)*(1+Sicherheit)</f>
        <v>0</v>
      </c>
      <c r="V217" s="643">
        <f t="shared" ref="V217:V227" si="70">R217*Fertigung</f>
        <v>0</v>
      </c>
      <c r="W217" s="50">
        <f t="shared" ref="W217:W227" si="71">L217*$E$6+M217*$M$6+N217*$M$7+O217*$M$8+P217*$E$7+Q217*$M$9+U217+V217</f>
        <v>0</v>
      </c>
      <c r="X217" s="442"/>
      <c r="Y217" s="442"/>
      <c r="Z217" s="442"/>
      <c r="AA217" s="442"/>
      <c r="AB217" s="442"/>
      <c r="AC217" s="442"/>
      <c r="AD217" s="442"/>
      <c r="AE217" s="442"/>
      <c r="AF217" s="442"/>
      <c r="AG217" s="442"/>
      <c r="AH217" s="442"/>
      <c r="AI217" s="442"/>
      <c r="AJ217" s="442"/>
      <c r="AK217" s="442"/>
      <c r="AL217" s="442"/>
      <c r="AM217" s="442"/>
      <c r="AN217" s="442"/>
      <c r="AO217" s="442"/>
      <c r="AP217" s="442"/>
      <c r="AQ217" s="442"/>
      <c r="AR217" s="442"/>
      <c r="AS217" s="442"/>
      <c r="AT217" s="442"/>
      <c r="AU217" s="442"/>
      <c r="AV217" s="442"/>
      <c r="AW217" s="442"/>
      <c r="AX217" s="442"/>
      <c r="AY217" s="442"/>
      <c r="AZ217" s="442"/>
    </row>
    <row r="218" spans="2:52" ht="20.100000000000001" hidden="1" customHeight="1" outlineLevel="1">
      <c r="B218" s="433"/>
      <c r="C218" s="1002"/>
      <c r="D218" s="1003"/>
      <c r="E218" s="1003"/>
      <c r="F218" s="1004"/>
      <c r="G218" s="1005"/>
      <c r="H218" s="1006"/>
      <c r="I218" s="1006"/>
      <c r="J218" s="1006"/>
      <c r="K218" s="1007"/>
      <c r="L218" s="715"/>
      <c r="M218" s="715"/>
      <c r="N218" s="715"/>
      <c r="O218" s="715"/>
      <c r="P218" s="715"/>
      <c r="Q218" s="715"/>
      <c r="R218" s="715"/>
      <c r="S218" s="716"/>
      <c r="T218" s="717"/>
      <c r="U218" s="720">
        <f t="shared" si="69"/>
        <v>0</v>
      </c>
      <c r="V218" s="721">
        <f t="shared" si="70"/>
        <v>0</v>
      </c>
      <c r="W218" s="722">
        <f t="shared" si="71"/>
        <v>0</v>
      </c>
      <c r="X218" s="442"/>
      <c r="Y218" s="442"/>
      <c r="Z218" s="442"/>
      <c r="AA218" s="442"/>
      <c r="AB218" s="442"/>
      <c r="AC218" s="442"/>
      <c r="AD218" s="442"/>
      <c r="AE218" s="442"/>
      <c r="AF218" s="442"/>
      <c r="AG218" s="442"/>
      <c r="AH218" s="442"/>
      <c r="AI218" s="442"/>
      <c r="AJ218" s="442"/>
      <c r="AK218" s="442"/>
      <c r="AL218" s="442"/>
      <c r="AM218" s="442"/>
      <c r="AN218" s="442"/>
      <c r="AO218" s="442"/>
      <c r="AP218" s="442"/>
      <c r="AQ218" s="442"/>
      <c r="AR218" s="442"/>
      <c r="AS218" s="442"/>
      <c r="AT218" s="442"/>
      <c r="AU218" s="442"/>
      <c r="AV218" s="442"/>
      <c r="AW218" s="442"/>
      <c r="AX218" s="442"/>
      <c r="AY218" s="442"/>
      <c r="AZ218" s="442"/>
    </row>
    <row r="219" spans="2:52" ht="20.100000000000001" hidden="1" customHeight="1" outlineLevel="1">
      <c r="B219" s="434"/>
      <c r="C219" s="1002"/>
      <c r="D219" s="1003"/>
      <c r="E219" s="1003"/>
      <c r="F219" s="1004"/>
      <c r="G219" s="1005"/>
      <c r="H219" s="1006"/>
      <c r="I219" s="1006"/>
      <c r="J219" s="1006"/>
      <c r="K219" s="1007"/>
      <c r="L219" s="715"/>
      <c r="M219" s="715"/>
      <c r="N219" s="715"/>
      <c r="O219" s="715"/>
      <c r="P219" s="715"/>
      <c r="Q219" s="715"/>
      <c r="R219" s="715"/>
      <c r="S219" s="716"/>
      <c r="T219" s="717"/>
      <c r="U219" s="720">
        <f t="shared" si="69"/>
        <v>0</v>
      </c>
      <c r="V219" s="721">
        <f t="shared" si="70"/>
        <v>0</v>
      </c>
      <c r="W219" s="722">
        <f t="shared" si="71"/>
        <v>0</v>
      </c>
      <c r="X219" s="442"/>
      <c r="Y219" s="442"/>
      <c r="Z219" s="442"/>
      <c r="AA219" s="442"/>
      <c r="AB219" s="442"/>
      <c r="AC219" s="442"/>
      <c r="AD219" s="442"/>
      <c r="AE219" s="442"/>
      <c r="AF219" s="442"/>
      <c r="AG219" s="442"/>
      <c r="AH219" s="442"/>
      <c r="AI219" s="442"/>
      <c r="AJ219" s="442"/>
      <c r="AK219" s="442"/>
      <c r="AL219" s="442"/>
      <c r="AM219" s="442"/>
      <c r="AN219" s="442"/>
      <c r="AO219" s="442"/>
      <c r="AP219" s="442"/>
      <c r="AQ219" s="442"/>
      <c r="AR219" s="442"/>
      <c r="AS219" s="442"/>
      <c r="AT219" s="442"/>
      <c r="AU219" s="442"/>
      <c r="AV219" s="442"/>
      <c r="AW219" s="442"/>
      <c r="AX219" s="442"/>
      <c r="AY219" s="442"/>
      <c r="AZ219" s="442"/>
    </row>
    <row r="220" spans="2:52" ht="20.100000000000001" hidden="1" customHeight="1" outlineLevel="1">
      <c r="B220" s="434"/>
      <c r="C220" s="1002"/>
      <c r="D220" s="1003"/>
      <c r="E220" s="1003"/>
      <c r="F220" s="1004"/>
      <c r="G220" s="1005"/>
      <c r="H220" s="1006"/>
      <c r="I220" s="1006"/>
      <c r="J220" s="1006"/>
      <c r="K220" s="1007"/>
      <c r="L220" s="715"/>
      <c r="M220" s="715"/>
      <c r="N220" s="715"/>
      <c r="O220" s="715"/>
      <c r="P220" s="715"/>
      <c r="Q220" s="715"/>
      <c r="R220" s="715"/>
      <c r="S220" s="716"/>
      <c r="T220" s="717"/>
      <c r="U220" s="720">
        <f t="shared" si="69"/>
        <v>0</v>
      </c>
      <c r="V220" s="721">
        <f t="shared" si="70"/>
        <v>0</v>
      </c>
      <c r="W220" s="722">
        <f t="shared" si="71"/>
        <v>0</v>
      </c>
      <c r="X220" s="442"/>
      <c r="Y220" s="442"/>
      <c r="Z220" s="442"/>
      <c r="AA220" s="442"/>
      <c r="AB220" s="442"/>
      <c r="AC220" s="442"/>
      <c r="AD220" s="442"/>
      <c r="AE220" s="442"/>
      <c r="AF220" s="442"/>
      <c r="AG220" s="442"/>
      <c r="AH220" s="442"/>
      <c r="AI220" s="442"/>
      <c r="AJ220" s="442"/>
      <c r="AK220" s="442"/>
      <c r="AL220" s="442"/>
      <c r="AM220" s="442"/>
      <c r="AN220" s="442"/>
      <c r="AO220" s="442"/>
      <c r="AP220" s="442"/>
      <c r="AQ220" s="442"/>
      <c r="AR220" s="442"/>
      <c r="AS220" s="442"/>
      <c r="AT220" s="442"/>
      <c r="AU220" s="442"/>
      <c r="AV220" s="442"/>
      <c r="AW220" s="442"/>
      <c r="AX220" s="442"/>
      <c r="AY220" s="442"/>
      <c r="AZ220" s="442"/>
    </row>
    <row r="221" spans="2:52" ht="20.100000000000001" hidden="1" customHeight="1" outlineLevel="1">
      <c r="B221" s="434"/>
      <c r="C221" s="1002"/>
      <c r="D221" s="1003"/>
      <c r="E221" s="1003"/>
      <c r="F221" s="1004"/>
      <c r="G221" s="1005"/>
      <c r="H221" s="1006"/>
      <c r="I221" s="1006"/>
      <c r="J221" s="1006"/>
      <c r="K221" s="1007"/>
      <c r="L221" s="715"/>
      <c r="M221" s="715"/>
      <c r="N221" s="715"/>
      <c r="O221" s="715"/>
      <c r="P221" s="715"/>
      <c r="Q221" s="715"/>
      <c r="R221" s="715"/>
      <c r="S221" s="716"/>
      <c r="T221" s="717"/>
      <c r="U221" s="720">
        <f t="shared" si="69"/>
        <v>0</v>
      </c>
      <c r="V221" s="721">
        <f t="shared" si="70"/>
        <v>0</v>
      </c>
      <c r="W221" s="722">
        <f t="shared" si="71"/>
        <v>0</v>
      </c>
      <c r="X221" s="442"/>
      <c r="Y221" s="442"/>
      <c r="Z221" s="442"/>
      <c r="AA221" s="442"/>
      <c r="AB221" s="442"/>
      <c r="AC221" s="442"/>
      <c r="AD221" s="442"/>
      <c r="AE221" s="442"/>
      <c r="AF221" s="442"/>
      <c r="AG221" s="442"/>
      <c r="AH221" s="442"/>
      <c r="AI221" s="442"/>
      <c r="AJ221" s="442"/>
      <c r="AK221" s="442"/>
      <c r="AL221" s="442"/>
      <c r="AM221" s="442"/>
      <c r="AN221" s="442"/>
      <c r="AO221" s="442"/>
      <c r="AP221" s="442"/>
      <c r="AQ221" s="442"/>
      <c r="AR221" s="442"/>
      <c r="AS221" s="442"/>
      <c r="AT221" s="442"/>
      <c r="AU221" s="442"/>
      <c r="AV221" s="442"/>
      <c r="AW221" s="442"/>
      <c r="AX221" s="442"/>
      <c r="AY221" s="442"/>
      <c r="AZ221" s="442"/>
    </row>
    <row r="222" spans="2:52" ht="20.100000000000001" hidden="1" customHeight="1" outlineLevel="1">
      <c r="B222" s="434"/>
      <c r="C222" s="1002"/>
      <c r="D222" s="1003"/>
      <c r="E222" s="1003"/>
      <c r="F222" s="1004"/>
      <c r="G222" s="1005"/>
      <c r="H222" s="1006"/>
      <c r="I222" s="1006"/>
      <c r="J222" s="1006"/>
      <c r="K222" s="1007"/>
      <c r="L222" s="715"/>
      <c r="M222" s="715"/>
      <c r="N222" s="715"/>
      <c r="O222" s="715"/>
      <c r="P222" s="715"/>
      <c r="Q222" s="715"/>
      <c r="R222" s="715"/>
      <c r="S222" s="716"/>
      <c r="T222" s="717"/>
      <c r="U222" s="720">
        <f t="shared" si="69"/>
        <v>0</v>
      </c>
      <c r="V222" s="721">
        <f t="shared" si="70"/>
        <v>0</v>
      </c>
      <c r="W222" s="722">
        <f t="shared" si="71"/>
        <v>0</v>
      </c>
      <c r="X222" s="442"/>
      <c r="Y222" s="442"/>
      <c r="Z222" s="442"/>
      <c r="AA222" s="442"/>
      <c r="AB222" s="442"/>
      <c r="AC222" s="442"/>
      <c r="AD222" s="442"/>
      <c r="AE222" s="442"/>
      <c r="AF222" s="442"/>
      <c r="AG222" s="442"/>
      <c r="AH222" s="442"/>
      <c r="AI222" s="442"/>
      <c r="AJ222" s="442"/>
      <c r="AK222" s="442"/>
      <c r="AL222" s="442"/>
      <c r="AM222" s="442"/>
      <c r="AN222" s="442"/>
      <c r="AO222" s="442"/>
      <c r="AP222" s="442"/>
      <c r="AQ222" s="442"/>
      <c r="AR222" s="442"/>
      <c r="AS222" s="442"/>
      <c r="AT222" s="442"/>
      <c r="AU222" s="442"/>
      <c r="AV222" s="442"/>
      <c r="AW222" s="442"/>
      <c r="AX222" s="442"/>
      <c r="AY222" s="442"/>
      <c r="AZ222" s="442"/>
    </row>
    <row r="223" spans="2:52" ht="20.100000000000001" hidden="1" customHeight="1" outlineLevel="1">
      <c r="B223" s="434"/>
      <c r="C223" s="1002"/>
      <c r="D223" s="1003"/>
      <c r="E223" s="1003"/>
      <c r="F223" s="1004"/>
      <c r="G223" s="1005"/>
      <c r="H223" s="1006"/>
      <c r="I223" s="1006"/>
      <c r="J223" s="1006"/>
      <c r="K223" s="1007"/>
      <c r="L223" s="715"/>
      <c r="M223" s="715"/>
      <c r="N223" s="715"/>
      <c r="O223" s="715"/>
      <c r="P223" s="715"/>
      <c r="Q223" s="715"/>
      <c r="R223" s="715"/>
      <c r="S223" s="716"/>
      <c r="T223" s="717"/>
      <c r="U223" s="720">
        <f t="shared" si="69"/>
        <v>0</v>
      </c>
      <c r="V223" s="721">
        <f t="shared" si="70"/>
        <v>0</v>
      </c>
      <c r="W223" s="722">
        <f t="shared" si="71"/>
        <v>0</v>
      </c>
      <c r="X223" s="442"/>
      <c r="Y223" s="442"/>
      <c r="Z223" s="442"/>
      <c r="AA223" s="442"/>
      <c r="AB223" s="442"/>
      <c r="AC223" s="442"/>
      <c r="AD223" s="442"/>
      <c r="AE223" s="442"/>
      <c r="AF223" s="442"/>
      <c r="AG223" s="442"/>
      <c r="AH223" s="442"/>
      <c r="AI223" s="442"/>
      <c r="AJ223" s="442"/>
      <c r="AK223" s="442"/>
      <c r="AL223" s="442"/>
      <c r="AM223" s="442"/>
      <c r="AN223" s="442"/>
      <c r="AO223" s="442"/>
      <c r="AP223" s="442"/>
      <c r="AQ223" s="442"/>
      <c r="AR223" s="442"/>
      <c r="AS223" s="442"/>
      <c r="AT223" s="442"/>
      <c r="AU223" s="442"/>
      <c r="AV223" s="442"/>
      <c r="AW223" s="442"/>
      <c r="AX223" s="442"/>
      <c r="AY223" s="442"/>
      <c r="AZ223" s="442"/>
    </row>
    <row r="224" spans="2:52" ht="20.100000000000001" hidden="1" customHeight="1" outlineLevel="1">
      <c r="B224" s="434"/>
      <c r="C224" s="1002"/>
      <c r="D224" s="1003"/>
      <c r="E224" s="1003"/>
      <c r="F224" s="1004"/>
      <c r="G224" s="1005"/>
      <c r="H224" s="1006"/>
      <c r="I224" s="1006"/>
      <c r="J224" s="1006"/>
      <c r="K224" s="1007"/>
      <c r="L224" s="715"/>
      <c r="M224" s="715"/>
      <c r="N224" s="715"/>
      <c r="O224" s="715"/>
      <c r="P224" s="715"/>
      <c r="Q224" s="715"/>
      <c r="R224" s="715"/>
      <c r="S224" s="716"/>
      <c r="T224" s="717"/>
      <c r="U224" s="720">
        <f t="shared" si="69"/>
        <v>0</v>
      </c>
      <c r="V224" s="721">
        <f t="shared" si="70"/>
        <v>0</v>
      </c>
      <c r="W224" s="722">
        <f t="shared" si="71"/>
        <v>0</v>
      </c>
      <c r="X224" s="442"/>
      <c r="Y224" s="442"/>
      <c r="Z224" s="442"/>
      <c r="AA224" s="442"/>
      <c r="AB224" s="442"/>
      <c r="AC224" s="442"/>
      <c r="AD224" s="442"/>
      <c r="AE224" s="442"/>
      <c r="AF224" s="442"/>
      <c r="AG224" s="442"/>
      <c r="AH224" s="442"/>
      <c r="AI224" s="442"/>
      <c r="AJ224" s="442"/>
      <c r="AK224" s="442"/>
      <c r="AL224" s="442"/>
      <c r="AM224" s="442"/>
      <c r="AN224" s="442"/>
      <c r="AO224" s="442"/>
      <c r="AP224" s="442"/>
      <c r="AQ224" s="442"/>
      <c r="AR224" s="442"/>
      <c r="AS224" s="442"/>
      <c r="AT224" s="442"/>
      <c r="AU224" s="442"/>
      <c r="AV224" s="442"/>
      <c r="AW224" s="442"/>
      <c r="AX224" s="442"/>
      <c r="AY224" s="442"/>
      <c r="AZ224" s="442"/>
    </row>
    <row r="225" spans="2:52" ht="20.100000000000001" hidden="1" customHeight="1" outlineLevel="1">
      <c r="B225" s="434"/>
      <c r="C225" s="1002"/>
      <c r="D225" s="1003"/>
      <c r="E225" s="1003"/>
      <c r="F225" s="1004"/>
      <c r="G225" s="1005"/>
      <c r="H225" s="1006"/>
      <c r="I225" s="1006"/>
      <c r="J225" s="1006"/>
      <c r="K225" s="1007"/>
      <c r="L225" s="715"/>
      <c r="M225" s="715"/>
      <c r="N225" s="715"/>
      <c r="O225" s="715"/>
      <c r="P225" s="715"/>
      <c r="Q225" s="715"/>
      <c r="R225" s="715"/>
      <c r="S225" s="716"/>
      <c r="T225" s="717"/>
      <c r="U225" s="720">
        <f t="shared" si="69"/>
        <v>0</v>
      </c>
      <c r="V225" s="721">
        <f t="shared" si="70"/>
        <v>0</v>
      </c>
      <c r="W225" s="722">
        <f t="shared" si="71"/>
        <v>0</v>
      </c>
      <c r="X225" s="442"/>
      <c r="Y225" s="442"/>
      <c r="Z225" s="442"/>
      <c r="AA225" s="442"/>
      <c r="AB225" s="442"/>
      <c r="AC225" s="442"/>
      <c r="AD225" s="442"/>
      <c r="AE225" s="442"/>
      <c r="AF225" s="442"/>
      <c r="AG225" s="442"/>
      <c r="AH225" s="442"/>
      <c r="AI225" s="442"/>
      <c r="AJ225" s="442"/>
      <c r="AK225" s="442"/>
      <c r="AL225" s="442"/>
      <c r="AM225" s="442"/>
      <c r="AN225" s="442"/>
      <c r="AO225" s="442"/>
      <c r="AP225" s="442"/>
      <c r="AQ225" s="442"/>
      <c r="AR225" s="442"/>
      <c r="AS225" s="442"/>
      <c r="AT225" s="442"/>
      <c r="AU225" s="442"/>
      <c r="AV225" s="442"/>
      <c r="AW225" s="442"/>
      <c r="AX225" s="442"/>
      <c r="AY225" s="442"/>
      <c r="AZ225" s="442"/>
    </row>
    <row r="226" spans="2:52" ht="20.100000000000001" hidden="1" customHeight="1" outlineLevel="1">
      <c r="B226" s="434"/>
      <c r="C226" s="1002"/>
      <c r="D226" s="1003"/>
      <c r="E226" s="1003"/>
      <c r="F226" s="1004"/>
      <c r="G226" s="1005"/>
      <c r="H226" s="1006"/>
      <c r="I226" s="1006"/>
      <c r="J226" s="1006"/>
      <c r="K226" s="1007"/>
      <c r="L226" s="715"/>
      <c r="M226" s="715"/>
      <c r="N226" s="715"/>
      <c r="O226" s="715"/>
      <c r="P226" s="715"/>
      <c r="Q226" s="715"/>
      <c r="R226" s="715"/>
      <c r="S226" s="716"/>
      <c r="T226" s="717"/>
      <c r="U226" s="720">
        <f t="shared" si="69"/>
        <v>0</v>
      </c>
      <c r="V226" s="721">
        <f t="shared" si="70"/>
        <v>0</v>
      </c>
      <c r="W226" s="722">
        <f t="shared" si="71"/>
        <v>0</v>
      </c>
      <c r="X226" s="442"/>
      <c r="Y226" s="442"/>
      <c r="Z226" s="442"/>
      <c r="AA226" s="442"/>
      <c r="AB226" s="442"/>
      <c r="AC226" s="442"/>
      <c r="AD226" s="442"/>
      <c r="AE226" s="442"/>
      <c r="AF226" s="442"/>
      <c r="AG226" s="442"/>
      <c r="AH226" s="442"/>
      <c r="AI226" s="442"/>
      <c r="AJ226" s="442"/>
      <c r="AK226" s="442"/>
      <c r="AL226" s="442"/>
      <c r="AM226" s="442"/>
      <c r="AN226" s="442"/>
      <c r="AO226" s="442"/>
      <c r="AP226" s="442"/>
      <c r="AQ226" s="442"/>
      <c r="AR226" s="442"/>
      <c r="AS226" s="442"/>
      <c r="AT226" s="442"/>
      <c r="AU226" s="442"/>
      <c r="AV226" s="442"/>
      <c r="AW226" s="442"/>
      <c r="AX226" s="442"/>
      <c r="AY226" s="442"/>
      <c r="AZ226" s="442"/>
    </row>
    <row r="227" spans="2:52" ht="20.100000000000001" hidden="1" customHeight="1" outlineLevel="1">
      <c r="B227" s="434"/>
      <c r="C227" s="1002"/>
      <c r="D227" s="1003"/>
      <c r="E227" s="1003"/>
      <c r="F227" s="1004"/>
      <c r="G227" s="1005"/>
      <c r="H227" s="1006"/>
      <c r="I227" s="1006"/>
      <c r="J227" s="1006"/>
      <c r="K227" s="1007"/>
      <c r="L227" s="715"/>
      <c r="M227" s="715"/>
      <c r="N227" s="715"/>
      <c r="O227" s="715"/>
      <c r="P227" s="715"/>
      <c r="Q227" s="715"/>
      <c r="R227" s="715"/>
      <c r="S227" s="716"/>
      <c r="T227" s="717"/>
      <c r="U227" s="720">
        <f t="shared" si="69"/>
        <v>0</v>
      </c>
      <c r="V227" s="721">
        <f t="shared" si="70"/>
        <v>0</v>
      </c>
      <c r="W227" s="722">
        <f t="shared" si="71"/>
        <v>0</v>
      </c>
      <c r="X227" s="442"/>
      <c r="Y227" s="442"/>
      <c r="Z227" s="442"/>
      <c r="AA227" s="442"/>
      <c r="AB227" s="442"/>
      <c r="AC227" s="442"/>
      <c r="AD227" s="442"/>
      <c r="AE227" s="442"/>
      <c r="AF227" s="442"/>
      <c r="AG227" s="442"/>
      <c r="AH227" s="442"/>
      <c r="AI227" s="442"/>
      <c r="AJ227" s="442"/>
      <c r="AK227" s="442"/>
      <c r="AL227" s="442"/>
      <c r="AM227" s="442"/>
      <c r="AN227" s="442"/>
      <c r="AO227" s="442"/>
      <c r="AP227" s="442"/>
      <c r="AQ227" s="442"/>
      <c r="AR227" s="442"/>
      <c r="AS227" s="442"/>
      <c r="AT227" s="442"/>
      <c r="AU227" s="442"/>
      <c r="AV227" s="442"/>
      <c r="AW227" s="442"/>
      <c r="AX227" s="442"/>
      <c r="AY227" s="442"/>
      <c r="AZ227" s="442"/>
    </row>
    <row r="228" spans="2:52" s="19" customFormat="1" ht="9.9499999999999993" hidden="1" customHeight="1" outlineLevel="1">
      <c r="B228" s="435"/>
      <c r="C228" s="437"/>
      <c r="D228" s="437"/>
      <c r="E228" s="437"/>
      <c r="F228" s="437"/>
      <c r="G228" s="666"/>
      <c r="H228" s="666"/>
      <c r="I228" s="666"/>
      <c r="J228" s="666"/>
      <c r="K228" s="666"/>
      <c r="L228" s="438"/>
      <c r="M228" s="438"/>
      <c r="N228" s="438"/>
      <c r="O228" s="438"/>
      <c r="P228" s="438"/>
      <c r="Q228" s="438"/>
      <c r="R228" s="438"/>
      <c r="S228" s="438"/>
      <c r="T228" s="439"/>
      <c r="U228" s="439"/>
      <c r="V228" s="439"/>
      <c r="W228" s="667"/>
      <c r="X228" s="668"/>
      <c r="Y228" s="668"/>
      <c r="Z228" s="668"/>
      <c r="AA228" s="668"/>
      <c r="AB228" s="668"/>
      <c r="AC228" s="668"/>
      <c r="AD228" s="668"/>
      <c r="AE228" s="668"/>
      <c r="AF228" s="668"/>
      <c r="AG228" s="668"/>
      <c r="AH228" s="668"/>
      <c r="AI228" s="668"/>
      <c r="AJ228" s="668"/>
      <c r="AK228" s="668"/>
      <c r="AL228" s="668"/>
      <c r="AM228" s="668"/>
      <c r="AN228" s="668"/>
      <c r="AO228" s="668"/>
      <c r="AP228" s="668"/>
      <c r="AQ228" s="668"/>
      <c r="AR228" s="668"/>
      <c r="AS228" s="668"/>
      <c r="AT228" s="668"/>
      <c r="AU228" s="668"/>
      <c r="AV228" s="668"/>
      <c r="AW228" s="668"/>
      <c r="AX228" s="668"/>
      <c r="AY228" s="668"/>
      <c r="AZ228" s="668"/>
    </row>
    <row r="229" spans="2:52" ht="20.100000000000001" customHeight="1" collapsed="1">
      <c r="B229" s="32">
        <f>B217+1</f>
        <v>19</v>
      </c>
      <c r="C229" s="1013"/>
      <c r="D229" s="1014"/>
      <c r="E229" s="1014"/>
      <c r="F229" s="1015"/>
      <c r="G229" s="1016"/>
      <c r="H229" s="1017"/>
      <c r="I229" s="1017"/>
      <c r="J229" s="1017"/>
      <c r="K229" s="1018"/>
      <c r="L229" s="701">
        <f t="shared" ref="L229:R229" si="72">SUM(L230:L239)</f>
        <v>0</v>
      </c>
      <c r="M229" s="702">
        <f t="shared" si="72"/>
        <v>0</v>
      </c>
      <c r="N229" s="703">
        <f t="shared" si="72"/>
        <v>0</v>
      </c>
      <c r="O229" s="703">
        <f t="shared" si="72"/>
        <v>0</v>
      </c>
      <c r="P229" s="702">
        <f t="shared" si="72"/>
        <v>0</v>
      </c>
      <c r="Q229" s="704">
        <f t="shared" si="72"/>
        <v>0</v>
      </c>
      <c r="R229" s="701">
        <f t="shared" si="72"/>
        <v>0</v>
      </c>
      <c r="S229" s="705">
        <v>1</v>
      </c>
      <c r="T229" s="706">
        <f>(S230*T230)+(S231*T231)+(S232*T232)+(S233*T233)+(S234*T234)+(S235*T235)+(S236*T236)+(S237*T237)+(S238*T238)+(S239*T239)</f>
        <v>0</v>
      </c>
      <c r="U229" s="665">
        <f t="shared" ref="U229:U239" si="73">S229*T229*(1+MGKZ)*(1+Gewinn)*(1+Sicherheit)</f>
        <v>0</v>
      </c>
      <c r="V229" s="643">
        <f t="shared" ref="V229:V239" si="74">R229*Fertigung</f>
        <v>0</v>
      </c>
      <c r="W229" s="50">
        <f t="shared" ref="W229:W239" si="75">L229*$E$6+M229*$M$6+N229*$M$7+O229*$M$8+P229*$E$7+Q229*$M$9+U229+V229</f>
        <v>0</v>
      </c>
      <c r="X229" s="442"/>
      <c r="Y229" s="442"/>
      <c r="Z229" s="442"/>
      <c r="AA229" s="442"/>
      <c r="AB229" s="442"/>
      <c r="AC229" s="442"/>
      <c r="AD229" s="442"/>
      <c r="AE229" s="442"/>
      <c r="AF229" s="442"/>
      <c r="AG229" s="442"/>
      <c r="AH229" s="442"/>
      <c r="AI229" s="442"/>
      <c r="AJ229" s="442"/>
      <c r="AK229" s="442"/>
      <c r="AL229" s="442"/>
      <c r="AM229" s="442"/>
      <c r="AN229" s="442"/>
      <c r="AO229" s="442"/>
      <c r="AP229" s="442"/>
      <c r="AQ229" s="442"/>
      <c r="AR229" s="442"/>
      <c r="AS229" s="442"/>
      <c r="AT229" s="442"/>
      <c r="AU229" s="442"/>
      <c r="AV229" s="442"/>
      <c r="AW229" s="442"/>
      <c r="AX229" s="442"/>
      <c r="AY229" s="442"/>
      <c r="AZ229" s="442"/>
    </row>
    <row r="230" spans="2:52" ht="20.100000000000001" hidden="1" customHeight="1" outlineLevel="1">
      <c r="B230" s="433"/>
      <c r="C230" s="1002"/>
      <c r="D230" s="1003"/>
      <c r="E230" s="1003"/>
      <c r="F230" s="1004"/>
      <c r="G230" s="1005"/>
      <c r="H230" s="1006"/>
      <c r="I230" s="1006"/>
      <c r="J230" s="1006"/>
      <c r="K230" s="1007"/>
      <c r="L230" s="715"/>
      <c r="M230" s="715"/>
      <c r="N230" s="715"/>
      <c r="O230" s="715"/>
      <c r="P230" s="715"/>
      <c r="Q230" s="715"/>
      <c r="R230" s="715"/>
      <c r="S230" s="716"/>
      <c r="T230" s="717"/>
      <c r="U230" s="720">
        <f t="shared" si="73"/>
        <v>0</v>
      </c>
      <c r="V230" s="721">
        <f t="shared" si="74"/>
        <v>0</v>
      </c>
      <c r="W230" s="722">
        <f t="shared" si="75"/>
        <v>0</v>
      </c>
      <c r="X230" s="442"/>
      <c r="Y230" s="442"/>
      <c r="Z230" s="442"/>
      <c r="AA230" s="442"/>
      <c r="AB230" s="442"/>
      <c r="AC230" s="442"/>
      <c r="AD230" s="442"/>
      <c r="AE230" s="442"/>
      <c r="AF230" s="442"/>
      <c r="AG230" s="442"/>
      <c r="AH230" s="442"/>
      <c r="AI230" s="442"/>
      <c r="AJ230" s="442"/>
      <c r="AK230" s="442"/>
      <c r="AL230" s="442"/>
      <c r="AM230" s="442"/>
      <c r="AN230" s="442"/>
      <c r="AO230" s="442"/>
      <c r="AP230" s="442"/>
      <c r="AQ230" s="442"/>
      <c r="AR230" s="442"/>
      <c r="AS230" s="442"/>
      <c r="AT230" s="442"/>
      <c r="AU230" s="442"/>
      <c r="AV230" s="442"/>
      <c r="AW230" s="442"/>
      <c r="AX230" s="442"/>
      <c r="AY230" s="442"/>
      <c r="AZ230" s="442"/>
    </row>
    <row r="231" spans="2:52" ht="20.100000000000001" hidden="1" customHeight="1" outlineLevel="1">
      <c r="B231" s="434"/>
      <c r="C231" s="1002"/>
      <c r="D231" s="1003"/>
      <c r="E231" s="1003"/>
      <c r="F231" s="1004"/>
      <c r="G231" s="1005"/>
      <c r="H231" s="1006"/>
      <c r="I231" s="1006"/>
      <c r="J231" s="1006"/>
      <c r="K231" s="1007"/>
      <c r="L231" s="715"/>
      <c r="M231" s="715"/>
      <c r="N231" s="715"/>
      <c r="O231" s="715"/>
      <c r="P231" s="715"/>
      <c r="Q231" s="715"/>
      <c r="R231" s="715"/>
      <c r="S231" s="716"/>
      <c r="T231" s="717"/>
      <c r="U231" s="720">
        <f t="shared" si="73"/>
        <v>0</v>
      </c>
      <c r="V231" s="721">
        <f t="shared" si="74"/>
        <v>0</v>
      </c>
      <c r="W231" s="722">
        <f t="shared" si="75"/>
        <v>0</v>
      </c>
      <c r="X231" s="442"/>
      <c r="Y231" s="442"/>
      <c r="Z231" s="442"/>
      <c r="AA231" s="442"/>
      <c r="AB231" s="442"/>
      <c r="AC231" s="442"/>
      <c r="AD231" s="442"/>
      <c r="AE231" s="442"/>
      <c r="AF231" s="442"/>
      <c r="AG231" s="442"/>
      <c r="AH231" s="442"/>
      <c r="AI231" s="442"/>
      <c r="AJ231" s="442"/>
      <c r="AK231" s="442"/>
      <c r="AL231" s="442"/>
      <c r="AM231" s="442"/>
      <c r="AN231" s="442"/>
      <c r="AO231" s="442"/>
      <c r="AP231" s="442"/>
      <c r="AQ231" s="442"/>
      <c r="AR231" s="442"/>
      <c r="AS231" s="442"/>
      <c r="AT231" s="442"/>
      <c r="AU231" s="442"/>
      <c r="AV231" s="442"/>
      <c r="AW231" s="442"/>
      <c r="AX231" s="442"/>
      <c r="AY231" s="442"/>
      <c r="AZ231" s="442"/>
    </row>
    <row r="232" spans="2:52" ht="20.100000000000001" hidden="1" customHeight="1" outlineLevel="1">
      <c r="B232" s="434"/>
      <c r="C232" s="1002"/>
      <c r="D232" s="1003"/>
      <c r="E232" s="1003"/>
      <c r="F232" s="1004"/>
      <c r="G232" s="1005"/>
      <c r="H232" s="1006"/>
      <c r="I232" s="1006"/>
      <c r="J232" s="1006"/>
      <c r="K232" s="1007"/>
      <c r="L232" s="715"/>
      <c r="M232" s="715"/>
      <c r="N232" s="715"/>
      <c r="O232" s="715"/>
      <c r="P232" s="715"/>
      <c r="Q232" s="715"/>
      <c r="R232" s="715"/>
      <c r="S232" s="716"/>
      <c r="T232" s="717"/>
      <c r="U232" s="720">
        <f t="shared" si="73"/>
        <v>0</v>
      </c>
      <c r="V232" s="721">
        <f t="shared" si="74"/>
        <v>0</v>
      </c>
      <c r="W232" s="722">
        <f t="shared" si="75"/>
        <v>0</v>
      </c>
      <c r="X232" s="442"/>
      <c r="Y232" s="442"/>
      <c r="Z232" s="442"/>
      <c r="AA232" s="442"/>
      <c r="AB232" s="442"/>
      <c r="AC232" s="442"/>
      <c r="AD232" s="442"/>
      <c r="AE232" s="442"/>
      <c r="AF232" s="442"/>
      <c r="AG232" s="442"/>
      <c r="AH232" s="442"/>
      <c r="AI232" s="442"/>
      <c r="AJ232" s="442"/>
      <c r="AK232" s="442"/>
      <c r="AL232" s="442"/>
      <c r="AM232" s="442"/>
      <c r="AN232" s="442"/>
      <c r="AO232" s="442"/>
      <c r="AP232" s="442"/>
      <c r="AQ232" s="442"/>
      <c r="AR232" s="442"/>
      <c r="AS232" s="442"/>
      <c r="AT232" s="442"/>
      <c r="AU232" s="442"/>
      <c r="AV232" s="442"/>
      <c r="AW232" s="442"/>
      <c r="AX232" s="442"/>
      <c r="AY232" s="442"/>
      <c r="AZ232" s="442"/>
    </row>
    <row r="233" spans="2:52" ht="20.100000000000001" hidden="1" customHeight="1" outlineLevel="1">
      <c r="B233" s="434"/>
      <c r="C233" s="1002"/>
      <c r="D233" s="1003"/>
      <c r="E233" s="1003"/>
      <c r="F233" s="1004"/>
      <c r="G233" s="1005"/>
      <c r="H233" s="1006"/>
      <c r="I233" s="1006"/>
      <c r="J233" s="1006"/>
      <c r="K233" s="1007"/>
      <c r="L233" s="715"/>
      <c r="M233" s="715"/>
      <c r="N233" s="715"/>
      <c r="O233" s="715"/>
      <c r="P233" s="715"/>
      <c r="Q233" s="715"/>
      <c r="R233" s="715"/>
      <c r="S233" s="716"/>
      <c r="T233" s="717"/>
      <c r="U233" s="720">
        <f t="shared" si="73"/>
        <v>0</v>
      </c>
      <c r="V233" s="721">
        <f t="shared" si="74"/>
        <v>0</v>
      </c>
      <c r="W233" s="722">
        <f t="shared" si="75"/>
        <v>0</v>
      </c>
      <c r="X233" s="442"/>
      <c r="Y233" s="442"/>
      <c r="Z233" s="442"/>
      <c r="AA233" s="442"/>
      <c r="AB233" s="442"/>
      <c r="AC233" s="442"/>
      <c r="AD233" s="442"/>
      <c r="AE233" s="442"/>
      <c r="AF233" s="442"/>
      <c r="AG233" s="442"/>
      <c r="AH233" s="442"/>
      <c r="AI233" s="442"/>
      <c r="AJ233" s="442"/>
      <c r="AK233" s="442"/>
      <c r="AL233" s="442"/>
      <c r="AM233" s="442"/>
      <c r="AN233" s="442"/>
      <c r="AO233" s="442"/>
      <c r="AP233" s="442"/>
      <c r="AQ233" s="442"/>
      <c r="AR233" s="442"/>
      <c r="AS233" s="442"/>
      <c r="AT233" s="442"/>
      <c r="AU233" s="442"/>
      <c r="AV233" s="442"/>
      <c r="AW233" s="442"/>
      <c r="AX233" s="442"/>
      <c r="AY233" s="442"/>
      <c r="AZ233" s="442"/>
    </row>
    <row r="234" spans="2:52" ht="20.100000000000001" hidden="1" customHeight="1" outlineLevel="1">
      <c r="B234" s="434"/>
      <c r="C234" s="1002"/>
      <c r="D234" s="1003"/>
      <c r="E234" s="1003"/>
      <c r="F234" s="1004"/>
      <c r="G234" s="1005"/>
      <c r="H234" s="1006"/>
      <c r="I234" s="1006"/>
      <c r="J234" s="1006"/>
      <c r="K234" s="1007"/>
      <c r="L234" s="715"/>
      <c r="M234" s="715"/>
      <c r="N234" s="715"/>
      <c r="O234" s="715"/>
      <c r="P234" s="715"/>
      <c r="Q234" s="715"/>
      <c r="R234" s="715"/>
      <c r="S234" s="716"/>
      <c r="T234" s="717"/>
      <c r="U234" s="720">
        <f t="shared" si="73"/>
        <v>0</v>
      </c>
      <c r="V234" s="721">
        <f t="shared" si="74"/>
        <v>0</v>
      </c>
      <c r="W234" s="722">
        <f t="shared" si="75"/>
        <v>0</v>
      </c>
      <c r="X234" s="442"/>
      <c r="Y234" s="442"/>
      <c r="Z234" s="442"/>
      <c r="AA234" s="442"/>
      <c r="AB234" s="442"/>
      <c r="AC234" s="442"/>
      <c r="AD234" s="442"/>
      <c r="AE234" s="442"/>
      <c r="AF234" s="442"/>
      <c r="AG234" s="442"/>
      <c r="AH234" s="442"/>
      <c r="AI234" s="442"/>
      <c r="AJ234" s="442"/>
      <c r="AK234" s="442"/>
      <c r="AL234" s="442"/>
      <c r="AM234" s="442"/>
      <c r="AN234" s="442"/>
      <c r="AO234" s="442"/>
      <c r="AP234" s="442"/>
      <c r="AQ234" s="442"/>
      <c r="AR234" s="442"/>
      <c r="AS234" s="442"/>
      <c r="AT234" s="442"/>
      <c r="AU234" s="442"/>
      <c r="AV234" s="442"/>
      <c r="AW234" s="442"/>
      <c r="AX234" s="442"/>
      <c r="AY234" s="442"/>
      <c r="AZ234" s="442"/>
    </row>
    <row r="235" spans="2:52" ht="20.100000000000001" hidden="1" customHeight="1" outlineLevel="1">
      <c r="B235" s="434"/>
      <c r="C235" s="1002"/>
      <c r="D235" s="1003"/>
      <c r="E235" s="1003"/>
      <c r="F235" s="1004"/>
      <c r="G235" s="1005"/>
      <c r="H235" s="1006"/>
      <c r="I235" s="1006"/>
      <c r="J235" s="1006"/>
      <c r="K235" s="1007"/>
      <c r="L235" s="715"/>
      <c r="M235" s="715"/>
      <c r="N235" s="715"/>
      <c r="O235" s="715"/>
      <c r="P235" s="715"/>
      <c r="Q235" s="715"/>
      <c r="R235" s="715"/>
      <c r="S235" s="716"/>
      <c r="T235" s="717"/>
      <c r="U235" s="720">
        <f t="shared" si="73"/>
        <v>0</v>
      </c>
      <c r="V235" s="721">
        <f t="shared" si="74"/>
        <v>0</v>
      </c>
      <c r="W235" s="722">
        <f t="shared" si="75"/>
        <v>0</v>
      </c>
      <c r="X235" s="442"/>
      <c r="Y235" s="442"/>
      <c r="Z235" s="442"/>
      <c r="AA235" s="442"/>
      <c r="AB235" s="442"/>
      <c r="AC235" s="442"/>
      <c r="AD235" s="442"/>
      <c r="AE235" s="442"/>
      <c r="AF235" s="442"/>
      <c r="AG235" s="442"/>
      <c r="AH235" s="442"/>
      <c r="AI235" s="442"/>
      <c r="AJ235" s="442"/>
      <c r="AK235" s="442"/>
      <c r="AL235" s="442"/>
      <c r="AM235" s="442"/>
      <c r="AN235" s="442"/>
      <c r="AO235" s="442"/>
      <c r="AP235" s="442"/>
      <c r="AQ235" s="442"/>
      <c r="AR235" s="442"/>
      <c r="AS235" s="442"/>
      <c r="AT235" s="442"/>
      <c r="AU235" s="442"/>
      <c r="AV235" s="442"/>
      <c r="AW235" s="442"/>
      <c r="AX235" s="442"/>
      <c r="AY235" s="442"/>
      <c r="AZ235" s="442"/>
    </row>
    <row r="236" spans="2:52" ht="20.100000000000001" hidden="1" customHeight="1" outlineLevel="1">
      <c r="B236" s="434"/>
      <c r="C236" s="1002"/>
      <c r="D236" s="1003"/>
      <c r="E236" s="1003"/>
      <c r="F236" s="1004"/>
      <c r="G236" s="1005"/>
      <c r="H236" s="1006"/>
      <c r="I236" s="1006"/>
      <c r="J236" s="1006"/>
      <c r="K236" s="1007"/>
      <c r="L236" s="715"/>
      <c r="M236" s="715"/>
      <c r="N236" s="715"/>
      <c r="O236" s="715"/>
      <c r="P236" s="715"/>
      <c r="Q236" s="715"/>
      <c r="R236" s="715"/>
      <c r="S236" s="716"/>
      <c r="T236" s="717"/>
      <c r="U236" s="720">
        <f t="shared" si="73"/>
        <v>0</v>
      </c>
      <c r="V236" s="721">
        <f t="shared" si="74"/>
        <v>0</v>
      </c>
      <c r="W236" s="722">
        <f t="shared" si="75"/>
        <v>0</v>
      </c>
      <c r="X236" s="442"/>
      <c r="Y236" s="442"/>
      <c r="Z236" s="442"/>
      <c r="AA236" s="442"/>
      <c r="AB236" s="442"/>
      <c r="AC236" s="442"/>
      <c r="AD236" s="442"/>
      <c r="AE236" s="442"/>
      <c r="AF236" s="442"/>
      <c r="AG236" s="442"/>
      <c r="AH236" s="442"/>
      <c r="AI236" s="442"/>
      <c r="AJ236" s="442"/>
      <c r="AK236" s="442"/>
      <c r="AL236" s="442"/>
      <c r="AM236" s="442"/>
      <c r="AN236" s="442"/>
      <c r="AO236" s="442"/>
      <c r="AP236" s="442"/>
      <c r="AQ236" s="442"/>
      <c r="AR236" s="442"/>
      <c r="AS236" s="442"/>
      <c r="AT236" s="442"/>
      <c r="AU236" s="442"/>
      <c r="AV236" s="442"/>
      <c r="AW236" s="442"/>
      <c r="AX236" s="442"/>
      <c r="AY236" s="442"/>
      <c r="AZ236" s="442"/>
    </row>
    <row r="237" spans="2:52" ht="20.100000000000001" hidden="1" customHeight="1" outlineLevel="1">
      <c r="B237" s="434"/>
      <c r="C237" s="1002"/>
      <c r="D237" s="1003"/>
      <c r="E237" s="1003"/>
      <c r="F237" s="1004"/>
      <c r="G237" s="1005"/>
      <c r="H237" s="1006"/>
      <c r="I237" s="1006"/>
      <c r="J237" s="1006"/>
      <c r="K237" s="1007"/>
      <c r="L237" s="715"/>
      <c r="M237" s="715"/>
      <c r="N237" s="715"/>
      <c r="O237" s="715"/>
      <c r="P237" s="715"/>
      <c r="Q237" s="715"/>
      <c r="R237" s="715"/>
      <c r="S237" s="716"/>
      <c r="T237" s="717"/>
      <c r="U237" s="720">
        <f t="shared" si="73"/>
        <v>0</v>
      </c>
      <c r="V237" s="721">
        <f t="shared" si="74"/>
        <v>0</v>
      </c>
      <c r="W237" s="722">
        <f t="shared" si="75"/>
        <v>0</v>
      </c>
      <c r="X237" s="442"/>
      <c r="Y237" s="442"/>
      <c r="Z237" s="442"/>
      <c r="AA237" s="442"/>
      <c r="AB237" s="442"/>
      <c r="AC237" s="442"/>
      <c r="AD237" s="442"/>
      <c r="AE237" s="442"/>
      <c r="AF237" s="442"/>
      <c r="AG237" s="442"/>
      <c r="AH237" s="442"/>
      <c r="AI237" s="442"/>
      <c r="AJ237" s="442"/>
      <c r="AK237" s="442"/>
      <c r="AL237" s="442"/>
      <c r="AM237" s="442"/>
      <c r="AN237" s="442"/>
      <c r="AO237" s="442"/>
      <c r="AP237" s="442"/>
      <c r="AQ237" s="442"/>
      <c r="AR237" s="442"/>
      <c r="AS237" s="442"/>
      <c r="AT237" s="442"/>
      <c r="AU237" s="442"/>
      <c r="AV237" s="442"/>
      <c r="AW237" s="442"/>
      <c r="AX237" s="442"/>
      <c r="AY237" s="442"/>
      <c r="AZ237" s="442"/>
    </row>
    <row r="238" spans="2:52" ht="20.100000000000001" hidden="1" customHeight="1" outlineLevel="1">
      <c r="B238" s="434"/>
      <c r="C238" s="1002"/>
      <c r="D238" s="1003"/>
      <c r="E238" s="1003"/>
      <c r="F238" s="1004"/>
      <c r="G238" s="1005"/>
      <c r="H238" s="1006"/>
      <c r="I238" s="1006"/>
      <c r="J238" s="1006"/>
      <c r="K238" s="1007"/>
      <c r="L238" s="715"/>
      <c r="M238" s="715"/>
      <c r="N238" s="715"/>
      <c r="O238" s="715"/>
      <c r="P238" s="715"/>
      <c r="Q238" s="715"/>
      <c r="R238" s="715"/>
      <c r="S238" s="716"/>
      <c r="T238" s="717"/>
      <c r="U238" s="720">
        <f t="shared" si="73"/>
        <v>0</v>
      </c>
      <c r="V238" s="721">
        <f t="shared" si="74"/>
        <v>0</v>
      </c>
      <c r="W238" s="722">
        <f t="shared" si="75"/>
        <v>0</v>
      </c>
      <c r="X238" s="442"/>
      <c r="Y238" s="442"/>
      <c r="Z238" s="442"/>
      <c r="AA238" s="442"/>
      <c r="AB238" s="442"/>
      <c r="AC238" s="442"/>
      <c r="AD238" s="442"/>
      <c r="AE238" s="442"/>
      <c r="AF238" s="442"/>
      <c r="AG238" s="442"/>
      <c r="AH238" s="442"/>
      <c r="AI238" s="442"/>
      <c r="AJ238" s="442"/>
      <c r="AK238" s="442"/>
      <c r="AL238" s="442"/>
      <c r="AM238" s="442"/>
      <c r="AN238" s="442"/>
      <c r="AO238" s="442"/>
      <c r="AP238" s="442"/>
      <c r="AQ238" s="442"/>
      <c r="AR238" s="442"/>
      <c r="AS238" s="442"/>
      <c r="AT238" s="442"/>
      <c r="AU238" s="442"/>
      <c r="AV238" s="442"/>
      <c r="AW238" s="442"/>
      <c r="AX238" s="442"/>
      <c r="AY238" s="442"/>
      <c r="AZ238" s="442"/>
    </row>
    <row r="239" spans="2:52" ht="20.100000000000001" hidden="1" customHeight="1" outlineLevel="1">
      <c r="B239" s="434"/>
      <c r="C239" s="1002"/>
      <c r="D239" s="1003"/>
      <c r="E239" s="1003"/>
      <c r="F239" s="1004"/>
      <c r="G239" s="1005"/>
      <c r="H239" s="1006"/>
      <c r="I239" s="1006"/>
      <c r="J239" s="1006"/>
      <c r="K239" s="1007"/>
      <c r="L239" s="715"/>
      <c r="M239" s="715"/>
      <c r="N239" s="715"/>
      <c r="O239" s="715"/>
      <c r="P239" s="715"/>
      <c r="Q239" s="715"/>
      <c r="R239" s="715"/>
      <c r="S239" s="716"/>
      <c r="T239" s="717"/>
      <c r="U239" s="720">
        <f t="shared" si="73"/>
        <v>0</v>
      </c>
      <c r="V239" s="721">
        <f t="shared" si="74"/>
        <v>0</v>
      </c>
      <c r="W239" s="722">
        <f t="shared" si="75"/>
        <v>0</v>
      </c>
      <c r="X239" s="442"/>
      <c r="Y239" s="442"/>
      <c r="Z239" s="442"/>
      <c r="AA239" s="442"/>
      <c r="AB239" s="442"/>
      <c r="AC239" s="442"/>
      <c r="AD239" s="442"/>
      <c r="AE239" s="442"/>
      <c r="AF239" s="442"/>
      <c r="AG239" s="442"/>
      <c r="AH239" s="442"/>
      <c r="AI239" s="442"/>
      <c r="AJ239" s="442"/>
      <c r="AK239" s="442"/>
      <c r="AL239" s="442"/>
      <c r="AM239" s="442"/>
      <c r="AN239" s="442"/>
      <c r="AO239" s="442"/>
      <c r="AP239" s="442"/>
      <c r="AQ239" s="442"/>
      <c r="AR239" s="442"/>
      <c r="AS239" s="442"/>
      <c r="AT239" s="442"/>
      <c r="AU239" s="442"/>
      <c r="AV239" s="442"/>
      <c r="AW239" s="442"/>
      <c r="AX239" s="442"/>
      <c r="AY239" s="442"/>
      <c r="AZ239" s="442"/>
    </row>
    <row r="240" spans="2:52" s="19" customFormat="1" ht="9.9499999999999993" hidden="1" customHeight="1" outlineLevel="1">
      <c r="B240" s="435"/>
      <c r="C240" s="437"/>
      <c r="D240" s="437"/>
      <c r="E240" s="437"/>
      <c r="F240" s="437"/>
      <c r="G240" s="666"/>
      <c r="H240" s="666"/>
      <c r="I240" s="666"/>
      <c r="J240" s="666"/>
      <c r="K240" s="666"/>
      <c r="L240" s="438"/>
      <c r="M240" s="438"/>
      <c r="N240" s="438"/>
      <c r="O240" s="438"/>
      <c r="P240" s="438"/>
      <c r="Q240" s="438"/>
      <c r="R240" s="438"/>
      <c r="S240" s="438"/>
      <c r="T240" s="439"/>
      <c r="U240" s="432"/>
      <c r="V240" s="432"/>
      <c r="W240" s="667"/>
      <c r="X240" s="668"/>
      <c r="Y240" s="668"/>
      <c r="Z240" s="668"/>
      <c r="AA240" s="668"/>
      <c r="AB240" s="668"/>
      <c r="AC240" s="668"/>
      <c r="AD240" s="668"/>
      <c r="AE240" s="668"/>
      <c r="AF240" s="668"/>
      <c r="AG240" s="668"/>
      <c r="AH240" s="668"/>
      <c r="AI240" s="668"/>
      <c r="AJ240" s="668"/>
      <c r="AK240" s="668"/>
      <c r="AL240" s="668"/>
      <c r="AM240" s="668"/>
      <c r="AN240" s="668"/>
      <c r="AO240" s="668"/>
      <c r="AP240" s="668"/>
      <c r="AQ240" s="668"/>
      <c r="AR240" s="668"/>
      <c r="AS240" s="668"/>
      <c r="AT240" s="668"/>
      <c r="AU240" s="668"/>
      <c r="AV240" s="668"/>
      <c r="AW240" s="668"/>
      <c r="AX240" s="668"/>
      <c r="AY240" s="668"/>
      <c r="AZ240" s="668"/>
    </row>
    <row r="241" spans="2:52" ht="20.100000000000001" customHeight="1" collapsed="1">
      <c r="B241" s="32">
        <f>B229+1</f>
        <v>20</v>
      </c>
      <c r="C241" s="1013"/>
      <c r="D241" s="1014"/>
      <c r="E241" s="1014"/>
      <c r="F241" s="1015"/>
      <c r="G241" s="1016"/>
      <c r="H241" s="1017"/>
      <c r="I241" s="1017"/>
      <c r="J241" s="1017"/>
      <c r="K241" s="1018"/>
      <c r="L241" s="701">
        <f t="shared" ref="L241:R241" si="76">SUM(L242:L251)</f>
        <v>0</v>
      </c>
      <c r="M241" s="702">
        <f t="shared" si="76"/>
        <v>0</v>
      </c>
      <c r="N241" s="703">
        <f t="shared" si="76"/>
        <v>0</v>
      </c>
      <c r="O241" s="703">
        <f t="shared" si="76"/>
        <v>0</v>
      </c>
      <c r="P241" s="702">
        <f t="shared" si="76"/>
        <v>0</v>
      </c>
      <c r="Q241" s="704">
        <f t="shared" si="76"/>
        <v>0</v>
      </c>
      <c r="R241" s="701">
        <f t="shared" si="76"/>
        <v>0</v>
      </c>
      <c r="S241" s="705">
        <v>1</v>
      </c>
      <c r="T241" s="706">
        <f>(S242*T242)+(S243*T243)+(S244*T244)+(S245*T245)+(S246*T246)+(S247*T247)+(S248*T248)+(S249*T249)+(S250*T250)+(S251*T251)</f>
        <v>0</v>
      </c>
      <c r="U241" s="665">
        <f t="shared" ref="U241:U251" si="77">S241*T241*(1+MGKZ)*(1+Gewinn)*(1+Sicherheit)</f>
        <v>0</v>
      </c>
      <c r="V241" s="643">
        <f t="shared" ref="V241:V251" si="78">R241*Fertigung</f>
        <v>0</v>
      </c>
      <c r="W241" s="50">
        <f t="shared" ref="W241:W251" si="79">L241*$E$6+M241*$M$6+N241*$M$7+O241*$M$8+P241*$E$7+Q241*$M$9+U241+V241</f>
        <v>0</v>
      </c>
      <c r="X241" s="442"/>
      <c r="Y241" s="442"/>
      <c r="Z241" s="442"/>
      <c r="AA241" s="442"/>
      <c r="AB241" s="442"/>
      <c r="AC241" s="442"/>
      <c r="AD241" s="442"/>
      <c r="AE241" s="442"/>
      <c r="AF241" s="442"/>
      <c r="AG241" s="442"/>
      <c r="AH241" s="442"/>
      <c r="AI241" s="442"/>
      <c r="AJ241" s="442"/>
      <c r="AK241" s="442"/>
      <c r="AL241" s="442"/>
      <c r="AM241" s="442"/>
      <c r="AN241" s="442"/>
      <c r="AO241" s="442"/>
      <c r="AP241" s="442"/>
      <c r="AQ241" s="442"/>
      <c r="AR241" s="442"/>
      <c r="AS241" s="442"/>
      <c r="AT241" s="442"/>
      <c r="AU241" s="442"/>
      <c r="AV241" s="442"/>
      <c r="AW241" s="442"/>
      <c r="AX241" s="442"/>
      <c r="AY241" s="442"/>
      <c r="AZ241" s="442"/>
    </row>
    <row r="242" spans="2:52" ht="20.100000000000001" hidden="1" customHeight="1" outlineLevel="1">
      <c r="B242" s="433"/>
      <c r="C242" s="1002"/>
      <c r="D242" s="1003"/>
      <c r="E242" s="1003"/>
      <c r="F242" s="1004"/>
      <c r="G242" s="1005"/>
      <c r="H242" s="1006"/>
      <c r="I242" s="1006"/>
      <c r="J242" s="1006"/>
      <c r="K242" s="1007"/>
      <c r="L242" s="715"/>
      <c r="M242" s="715"/>
      <c r="N242" s="715"/>
      <c r="O242" s="715"/>
      <c r="P242" s="715"/>
      <c r="Q242" s="715"/>
      <c r="R242" s="715"/>
      <c r="S242" s="716"/>
      <c r="T242" s="717"/>
      <c r="U242" s="720">
        <f t="shared" si="77"/>
        <v>0</v>
      </c>
      <c r="V242" s="721">
        <f t="shared" si="78"/>
        <v>0</v>
      </c>
      <c r="W242" s="722">
        <f t="shared" si="79"/>
        <v>0</v>
      </c>
      <c r="X242" s="442"/>
      <c r="Y242" s="442"/>
      <c r="Z242" s="442"/>
      <c r="AA242" s="442"/>
      <c r="AB242" s="442"/>
      <c r="AC242" s="442"/>
      <c r="AD242" s="442"/>
      <c r="AE242" s="442"/>
      <c r="AF242" s="442"/>
      <c r="AG242" s="442"/>
      <c r="AH242" s="442"/>
      <c r="AI242" s="442"/>
      <c r="AJ242" s="442"/>
      <c r="AK242" s="442"/>
      <c r="AL242" s="442"/>
      <c r="AM242" s="442"/>
      <c r="AN242" s="442"/>
      <c r="AO242" s="442"/>
      <c r="AP242" s="442"/>
      <c r="AQ242" s="442"/>
      <c r="AR242" s="442"/>
      <c r="AS242" s="442"/>
      <c r="AT242" s="442"/>
      <c r="AU242" s="442"/>
      <c r="AV242" s="442"/>
      <c r="AW242" s="442"/>
      <c r="AX242" s="442"/>
      <c r="AY242" s="442"/>
      <c r="AZ242" s="442"/>
    </row>
    <row r="243" spans="2:52" ht="20.100000000000001" hidden="1" customHeight="1" outlineLevel="1">
      <c r="B243" s="434"/>
      <c r="C243" s="1002"/>
      <c r="D243" s="1003"/>
      <c r="E243" s="1003"/>
      <c r="F243" s="1004"/>
      <c r="G243" s="1005"/>
      <c r="H243" s="1006"/>
      <c r="I243" s="1006"/>
      <c r="J243" s="1006"/>
      <c r="K243" s="1007"/>
      <c r="L243" s="715"/>
      <c r="M243" s="715"/>
      <c r="N243" s="715"/>
      <c r="O243" s="715"/>
      <c r="P243" s="715"/>
      <c r="Q243" s="715"/>
      <c r="R243" s="715"/>
      <c r="S243" s="716"/>
      <c r="T243" s="717"/>
      <c r="U243" s="720">
        <f t="shared" si="77"/>
        <v>0</v>
      </c>
      <c r="V243" s="721">
        <f t="shared" si="78"/>
        <v>0</v>
      </c>
      <c r="W243" s="722">
        <f t="shared" si="79"/>
        <v>0</v>
      </c>
      <c r="X243" s="442"/>
      <c r="Y243" s="442"/>
      <c r="Z243" s="442"/>
      <c r="AA243" s="442"/>
      <c r="AB243" s="442"/>
      <c r="AC243" s="442"/>
      <c r="AD243" s="442"/>
      <c r="AE243" s="442"/>
      <c r="AF243" s="442"/>
      <c r="AG243" s="442"/>
      <c r="AH243" s="442"/>
      <c r="AI243" s="442"/>
      <c r="AJ243" s="442"/>
      <c r="AK243" s="442"/>
      <c r="AL243" s="442"/>
      <c r="AM243" s="442"/>
      <c r="AN243" s="442"/>
      <c r="AO243" s="442"/>
      <c r="AP243" s="442"/>
      <c r="AQ243" s="442"/>
      <c r="AR243" s="442"/>
      <c r="AS243" s="442"/>
      <c r="AT243" s="442"/>
      <c r="AU243" s="442"/>
      <c r="AV243" s="442"/>
      <c r="AW243" s="442"/>
      <c r="AX243" s="442"/>
      <c r="AY243" s="442"/>
      <c r="AZ243" s="442"/>
    </row>
    <row r="244" spans="2:52" ht="20.100000000000001" hidden="1" customHeight="1" outlineLevel="1">
      <c r="B244" s="434"/>
      <c r="C244" s="1002"/>
      <c r="D244" s="1003"/>
      <c r="E244" s="1003"/>
      <c r="F244" s="1004"/>
      <c r="G244" s="1005"/>
      <c r="H244" s="1006"/>
      <c r="I244" s="1006"/>
      <c r="J244" s="1006"/>
      <c r="K244" s="1007"/>
      <c r="L244" s="715"/>
      <c r="M244" s="715"/>
      <c r="N244" s="715"/>
      <c r="O244" s="715"/>
      <c r="P244" s="715"/>
      <c r="Q244" s="715"/>
      <c r="R244" s="715"/>
      <c r="S244" s="716"/>
      <c r="T244" s="717"/>
      <c r="U244" s="720">
        <f t="shared" si="77"/>
        <v>0</v>
      </c>
      <c r="V244" s="721">
        <f t="shared" si="78"/>
        <v>0</v>
      </c>
      <c r="W244" s="722">
        <f t="shared" si="79"/>
        <v>0</v>
      </c>
      <c r="X244" s="442"/>
      <c r="Y244" s="442"/>
      <c r="Z244" s="442"/>
      <c r="AA244" s="442"/>
      <c r="AB244" s="442"/>
      <c r="AC244" s="442"/>
      <c r="AD244" s="442"/>
      <c r="AE244" s="442"/>
      <c r="AF244" s="442"/>
      <c r="AG244" s="442"/>
      <c r="AH244" s="442"/>
      <c r="AI244" s="442"/>
      <c r="AJ244" s="442"/>
      <c r="AK244" s="442"/>
      <c r="AL244" s="442"/>
      <c r="AM244" s="442"/>
      <c r="AN244" s="442"/>
      <c r="AO244" s="442"/>
      <c r="AP244" s="442"/>
      <c r="AQ244" s="442"/>
      <c r="AR244" s="442"/>
      <c r="AS244" s="442"/>
      <c r="AT244" s="442"/>
      <c r="AU244" s="442"/>
      <c r="AV244" s="442"/>
      <c r="AW244" s="442"/>
      <c r="AX244" s="442"/>
      <c r="AY244" s="442"/>
      <c r="AZ244" s="442"/>
    </row>
    <row r="245" spans="2:52" ht="20.100000000000001" hidden="1" customHeight="1" outlineLevel="1">
      <c r="B245" s="434"/>
      <c r="C245" s="1002"/>
      <c r="D245" s="1003"/>
      <c r="E245" s="1003"/>
      <c r="F245" s="1004"/>
      <c r="G245" s="1005"/>
      <c r="H245" s="1006"/>
      <c r="I245" s="1006"/>
      <c r="J245" s="1006"/>
      <c r="K245" s="1007"/>
      <c r="L245" s="715"/>
      <c r="M245" s="715"/>
      <c r="N245" s="715"/>
      <c r="O245" s="715"/>
      <c r="P245" s="715"/>
      <c r="Q245" s="715"/>
      <c r="R245" s="715"/>
      <c r="S245" s="716"/>
      <c r="T245" s="717"/>
      <c r="U245" s="720">
        <f t="shared" si="77"/>
        <v>0</v>
      </c>
      <c r="V245" s="721">
        <f t="shared" si="78"/>
        <v>0</v>
      </c>
      <c r="W245" s="722">
        <f t="shared" si="79"/>
        <v>0</v>
      </c>
      <c r="X245" s="442"/>
      <c r="Y245" s="442"/>
      <c r="Z245" s="442"/>
      <c r="AA245" s="442"/>
      <c r="AB245" s="442"/>
      <c r="AC245" s="442"/>
      <c r="AD245" s="442"/>
      <c r="AE245" s="442"/>
      <c r="AF245" s="442"/>
      <c r="AG245" s="442"/>
      <c r="AH245" s="442"/>
      <c r="AI245" s="442"/>
      <c r="AJ245" s="442"/>
      <c r="AK245" s="442"/>
      <c r="AL245" s="442"/>
      <c r="AM245" s="442"/>
      <c r="AN245" s="442"/>
      <c r="AO245" s="442"/>
      <c r="AP245" s="442"/>
      <c r="AQ245" s="442"/>
      <c r="AR245" s="442"/>
      <c r="AS245" s="442"/>
      <c r="AT245" s="442"/>
      <c r="AU245" s="442"/>
      <c r="AV245" s="442"/>
      <c r="AW245" s="442"/>
      <c r="AX245" s="442"/>
      <c r="AY245" s="442"/>
      <c r="AZ245" s="442"/>
    </row>
    <row r="246" spans="2:52" ht="20.100000000000001" hidden="1" customHeight="1" outlineLevel="1">
      <c r="B246" s="434"/>
      <c r="C246" s="1002"/>
      <c r="D246" s="1003"/>
      <c r="E246" s="1003"/>
      <c r="F246" s="1004"/>
      <c r="G246" s="1005"/>
      <c r="H246" s="1006"/>
      <c r="I246" s="1006"/>
      <c r="J246" s="1006"/>
      <c r="K246" s="1007"/>
      <c r="L246" s="715"/>
      <c r="M246" s="715"/>
      <c r="N246" s="715"/>
      <c r="O246" s="715"/>
      <c r="P246" s="715"/>
      <c r="Q246" s="715"/>
      <c r="R246" s="715"/>
      <c r="S246" s="716"/>
      <c r="T246" s="717"/>
      <c r="U246" s="720">
        <f t="shared" si="77"/>
        <v>0</v>
      </c>
      <c r="V246" s="721">
        <f t="shared" si="78"/>
        <v>0</v>
      </c>
      <c r="W246" s="722">
        <f t="shared" si="79"/>
        <v>0</v>
      </c>
      <c r="X246" s="442"/>
      <c r="Y246" s="442"/>
      <c r="Z246" s="442"/>
      <c r="AA246" s="442"/>
      <c r="AB246" s="442"/>
      <c r="AC246" s="442"/>
      <c r="AD246" s="442"/>
      <c r="AE246" s="442"/>
      <c r="AF246" s="442"/>
      <c r="AG246" s="442"/>
      <c r="AH246" s="442"/>
      <c r="AI246" s="442"/>
      <c r="AJ246" s="442"/>
      <c r="AK246" s="442"/>
      <c r="AL246" s="442"/>
      <c r="AM246" s="442"/>
      <c r="AN246" s="442"/>
      <c r="AO246" s="442"/>
      <c r="AP246" s="442"/>
      <c r="AQ246" s="442"/>
      <c r="AR246" s="442"/>
      <c r="AS246" s="442"/>
      <c r="AT246" s="442"/>
      <c r="AU246" s="442"/>
      <c r="AV246" s="442"/>
      <c r="AW246" s="442"/>
      <c r="AX246" s="442"/>
      <c r="AY246" s="442"/>
      <c r="AZ246" s="442"/>
    </row>
    <row r="247" spans="2:52" ht="20.100000000000001" hidden="1" customHeight="1" outlineLevel="1">
      <c r="B247" s="434"/>
      <c r="C247" s="1002"/>
      <c r="D247" s="1003"/>
      <c r="E247" s="1003"/>
      <c r="F247" s="1004"/>
      <c r="G247" s="1005"/>
      <c r="H247" s="1006"/>
      <c r="I247" s="1006"/>
      <c r="J247" s="1006"/>
      <c r="K247" s="1007"/>
      <c r="L247" s="715"/>
      <c r="M247" s="715"/>
      <c r="N247" s="715"/>
      <c r="O247" s="715"/>
      <c r="P247" s="715"/>
      <c r="Q247" s="715"/>
      <c r="R247" s="715"/>
      <c r="S247" s="716"/>
      <c r="T247" s="717"/>
      <c r="U247" s="720">
        <f t="shared" si="77"/>
        <v>0</v>
      </c>
      <c r="V247" s="721">
        <f t="shared" si="78"/>
        <v>0</v>
      </c>
      <c r="W247" s="722">
        <f t="shared" si="79"/>
        <v>0</v>
      </c>
      <c r="X247" s="442"/>
      <c r="Y247" s="442"/>
      <c r="Z247" s="442"/>
      <c r="AA247" s="442"/>
      <c r="AB247" s="442"/>
      <c r="AC247" s="442"/>
      <c r="AD247" s="442"/>
      <c r="AE247" s="442"/>
      <c r="AF247" s="442"/>
      <c r="AG247" s="442"/>
      <c r="AH247" s="442"/>
      <c r="AI247" s="442"/>
      <c r="AJ247" s="442"/>
      <c r="AK247" s="442"/>
      <c r="AL247" s="442"/>
      <c r="AM247" s="442"/>
      <c r="AN247" s="442"/>
      <c r="AO247" s="442"/>
      <c r="AP247" s="442"/>
      <c r="AQ247" s="442"/>
      <c r="AR247" s="442"/>
      <c r="AS247" s="442"/>
      <c r="AT247" s="442"/>
      <c r="AU247" s="442"/>
      <c r="AV247" s="442"/>
      <c r="AW247" s="442"/>
      <c r="AX247" s="442"/>
      <c r="AY247" s="442"/>
      <c r="AZ247" s="442"/>
    </row>
    <row r="248" spans="2:52" ht="20.100000000000001" hidden="1" customHeight="1" outlineLevel="1">
      <c r="B248" s="434"/>
      <c r="C248" s="1002"/>
      <c r="D248" s="1003"/>
      <c r="E248" s="1003"/>
      <c r="F248" s="1004"/>
      <c r="G248" s="1005"/>
      <c r="H248" s="1006"/>
      <c r="I248" s="1006"/>
      <c r="J248" s="1006"/>
      <c r="K248" s="1007"/>
      <c r="L248" s="715"/>
      <c r="M248" s="715"/>
      <c r="N248" s="715"/>
      <c r="O248" s="715"/>
      <c r="P248" s="715"/>
      <c r="Q248" s="715"/>
      <c r="R248" s="715"/>
      <c r="S248" s="716"/>
      <c r="T248" s="717"/>
      <c r="U248" s="720">
        <f t="shared" si="77"/>
        <v>0</v>
      </c>
      <c r="V248" s="721">
        <f t="shared" si="78"/>
        <v>0</v>
      </c>
      <c r="W248" s="722">
        <f t="shared" si="79"/>
        <v>0</v>
      </c>
      <c r="X248" s="442"/>
      <c r="Y248" s="442"/>
      <c r="Z248" s="442"/>
      <c r="AA248" s="442"/>
      <c r="AB248" s="442"/>
      <c r="AC248" s="442"/>
      <c r="AD248" s="442"/>
      <c r="AE248" s="442"/>
      <c r="AF248" s="442"/>
      <c r="AG248" s="442"/>
      <c r="AH248" s="442"/>
      <c r="AI248" s="442"/>
      <c r="AJ248" s="442"/>
      <c r="AK248" s="442"/>
      <c r="AL248" s="442"/>
      <c r="AM248" s="442"/>
      <c r="AN248" s="442"/>
      <c r="AO248" s="442"/>
      <c r="AP248" s="442"/>
      <c r="AQ248" s="442"/>
      <c r="AR248" s="442"/>
      <c r="AS248" s="442"/>
      <c r="AT248" s="442"/>
      <c r="AU248" s="442"/>
      <c r="AV248" s="442"/>
      <c r="AW248" s="442"/>
      <c r="AX248" s="442"/>
      <c r="AY248" s="442"/>
      <c r="AZ248" s="442"/>
    </row>
    <row r="249" spans="2:52" ht="20.100000000000001" hidden="1" customHeight="1" outlineLevel="1">
      <c r="B249" s="434"/>
      <c r="C249" s="1002"/>
      <c r="D249" s="1003"/>
      <c r="E249" s="1003"/>
      <c r="F249" s="1004"/>
      <c r="G249" s="1005"/>
      <c r="H249" s="1006"/>
      <c r="I249" s="1006"/>
      <c r="J249" s="1006"/>
      <c r="K249" s="1007"/>
      <c r="L249" s="715"/>
      <c r="M249" s="715"/>
      <c r="N249" s="715"/>
      <c r="O249" s="715"/>
      <c r="P249" s="715"/>
      <c r="Q249" s="715"/>
      <c r="R249" s="715"/>
      <c r="S249" s="716"/>
      <c r="T249" s="717"/>
      <c r="U249" s="720">
        <f t="shared" si="77"/>
        <v>0</v>
      </c>
      <c r="V249" s="721">
        <f t="shared" si="78"/>
        <v>0</v>
      </c>
      <c r="W249" s="722">
        <f t="shared" si="79"/>
        <v>0</v>
      </c>
      <c r="X249" s="442"/>
      <c r="Y249" s="442"/>
      <c r="Z249" s="442"/>
      <c r="AA249" s="442"/>
      <c r="AB249" s="442"/>
      <c r="AC249" s="442"/>
      <c r="AD249" s="442"/>
      <c r="AE249" s="442"/>
      <c r="AF249" s="442"/>
      <c r="AG249" s="442"/>
      <c r="AH249" s="442"/>
      <c r="AI249" s="442"/>
      <c r="AJ249" s="442"/>
      <c r="AK249" s="442"/>
      <c r="AL249" s="442"/>
      <c r="AM249" s="442"/>
      <c r="AN249" s="442"/>
      <c r="AO249" s="442"/>
      <c r="AP249" s="442"/>
      <c r="AQ249" s="442"/>
      <c r="AR249" s="442"/>
      <c r="AS249" s="442"/>
      <c r="AT249" s="442"/>
      <c r="AU249" s="442"/>
      <c r="AV249" s="442"/>
      <c r="AW249" s="442"/>
      <c r="AX249" s="442"/>
      <c r="AY249" s="442"/>
      <c r="AZ249" s="442"/>
    </row>
    <row r="250" spans="2:52" ht="20.100000000000001" hidden="1" customHeight="1" outlineLevel="1">
      <c r="B250" s="434"/>
      <c r="C250" s="1002"/>
      <c r="D250" s="1003"/>
      <c r="E250" s="1003"/>
      <c r="F250" s="1004"/>
      <c r="G250" s="1005"/>
      <c r="H250" s="1006"/>
      <c r="I250" s="1006"/>
      <c r="J250" s="1006"/>
      <c r="K250" s="1007"/>
      <c r="L250" s="715"/>
      <c r="M250" s="715"/>
      <c r="N250" s="715"/>
      <c r="O250" s="715"/>
      <c r="P250" s="715"/>
      <c r="Q250" s="715"/>
      <c r="R250" s="715"/>
      <c r="S250" s="716"/>
      <c r="T250" s="717"/>
      <c r="U250" s="720">
        <f t="shared" si="77"/>
        <v>0</v>
      </c>
      <c r="V250" s="721">
        <f t="shared" si="78"/>
        <v>0</v>
      </c>
      <c r="W250" s="722">
        <f t="shared" si="79"/>
        <v>0</v>
      </c>
      <c r="X250" s="442"/>
      <c r="Y250" s="442"/>
      <c r="Z250" s="442"/>
      <c r="AA250" s="442"/>
      <c r="AB250" s="442"/>
      <c r="AC250" s="442"/>
      <c r="AD250" s="442"/>
      <c r="AE250" s="442"/>
      <c r="AF250" s="442"/>
      <c r="AG250" s="442"/>
      <c r="AH250" s="442"/>
      <c r="AI250" s="442"/>
      <c r="AJ250" s="442"/>
      <c r="AK250" s="442"/>
      <c r="AL250" s="442"/>
      <c r="AM250" s="442"/>
      <c r="AN250" s="442"/>
      <c r="AO250" s="442"/>
      <c r="AP250" s="442"/>
      <c r="AQ250" s="442"/>
      <c r="AR250" s="442"/>
      <c r="AS250" s="442"/>
      <c r="AT250" s="442"/>
      <c r="AU250" s="442"/>
      <c r="AV250" s="442"/>
      <c r="AW250" s="442"/>
      <c r="AX250" s="442"/>
      <c r="AY250" s="442"/>
      <c r="AZ250" s="442"/>
    </row>
    <row r="251" spans="2:52" ht="20.100000000000001" hidden="1" customHeight="1" outlineLevel="1">
      <c r="B251" s="434"/>
      <c r="C251" s="1002"/>
      <c r="D251" s="1003"/>
      <c r="E251" s="1003"/>
      <c r="F251" s="1004"/>
      <c r="G251" s="1005"/>
      <c r="H251" s="1006"/>
      <c r="I251" s="1006"/>
      <c r="J251" s="1006"/>
      <c r="K251" s="1007"/>
      <c r="L251" s="715"/>
      <c r="M251" s="715"/>
      <c r="N251" s="715"/>
      <c r="O251" s="715"/>
      <c r="P251" s="715"/>
      <c r="Q251" s="715"/>
      <c r="R251" s="715"/>
      <c r="S251" s="716"/>
      <c r="T251" s="717"/>
      <c r="U251" s="720">
        <f t="shared" si="77"/>
        <v>0</v>
      </c>
      <c r="V251" s="721">
        <f t="shared" si="78"/>
        <v>0</v>
      </c>
      <c r="W251" s="722">
        <f t="shared" si="79"/>
        <v>0</v>
      </c>
      <c r="X251" s="442"/>
      <c r="Y251" s="442"/>
      <c r="Z251" s="442"/>
      <c r="AA251" s="442"/>
      <c r="AB251" s="442"/>
      <c r="AC251" s="442"/>
      <c r="AD251" s="442"/>
      <c r="AE251" s="442"/>
      <c r="AF251" s="442"/>
      <c r="AG251" s="442"/>
      <c r="AH251" s="442"/>
      <c r="AI251" s="442"/>
      <c r="AJ251" s="442"/>
      <c r="AK251" s="442"/>
      <c r="AL251" s="442"/>
      <c r="AM251" s="442"/>
      <c r="AN251" s="442"/>
      <c r="AO251" s="442"/>
      <c r="AP251" s="442"/>
      <c r="AQ251" s="442"/>
      <c r="AR251" s="442"/>
      <c r="AS251" s="442"/>
      <c r="AT251" s="442"/>
      <c r="AU251" s="442"/>
      <c r="AV251" s="442"/>
      <c r="AW251" s="442"/>
      <c r="AX251" s="442"/>
      <c r="AY251" s="442"/>
      <c r="AZ251" s="442"/>
    </row>
    <row r="252" spans="2:52" s="19" customFormat="1" ht="9.9499999999999993" hidden="1" customHeight="1" outlineLevel="1">
      <c r="B252" s="435"/>
      <c r="C252" s="437"/>
      <c r="D252" s="437"/>
      <c r="E252" s="437"/>
      <c r="F252" s="437"/>
      <c r="G252" s="666"/>
      <c r="H252" s="666"/>
      <c r="I252" s="666"/>
      <c r="J252" s="666"/>
      <c r="K252" s="666"/>
      <c r="L252" s="438"/>
      <c r="M252" s="438"/>
      <c r="N252" s="438"/>
      <c r="O252" s="438"/>
      <c r="P252" s="438"/>
      <c r="Q252" s="438"/>
      <c r="R252" s="438"/>
      <c r="S252" s="438"/>
      <c r="T252" s="439"/>
      <c r="U252" s="439"/>
      <c r="V252" s="439"/>
      <c r="W252" s="667"/>
      <c r="X252" s="668"/>
      <c r="Y252" s="668"/>
      <c r="Z252" s="668"/>
      <c r="AA252" s="668"/>
      <c r="AB252" s="668"/>
      <c r="AC252" s="668"/>
      <c r="AD252" s="668"/>
      <c r="AE252" s="668"/>
      <c r="AF252" s="668"/>
      <c r="AG252" s="668"/>
      <c r="AH252" s="668"/>
      <c r="AI252" s="668"/>
      <c r="AJ252" s="668"/>
      <c r="AK252" s="668"/>
      <c r="AL252" s="668"/>
      <c r="AM252" s="668"/>
      <c r="AN252" s="668"/>
      <c r="AO252" s="668"/>
      <c r="AP252" s="668"/>
      <c r="AQ252" s="668"/>
      <c r="AR252" s="668"/>
      <c r="AS252" s="668"/>
      <c r="AT252" s="668"/>
      <c r="AU252" s="668"/>
      <c r="AV252" s="668"/>
      <c r="AW252" s="668"/>
      <c r="AX252" s="668"/>
      <c r="AY252" s="668"/>
      <c r="AZ252" s="668"/>
    </row>
    <row r="253" spans="2:52" ht="20.100000000000001" customHeight="1" collapsed="1">
      <c r="B253" s="32">
        <f>B241+1</f>
        <v>21</v>
      </c>
      <c r="C253" s="1013"/>
      <c r="D253" s="1014"/>
      <c r="E253" s="1014"/>
      <c r="F253" s="1015"/>
      <c r="G253" s="1016"/>
      <c r="H253" s="1017"/>
      <c r="I253" s="1017"/>
      <c r="J253" s="1017"/>
      <c r="K253" s="1018"/>
      <c r="L253" s="701">
        <f t="shared" ref="L253:R253" si="80">SUM(L254:L263)</f>
        <v>0</v>
      </c>
      <c r="M253" s="702">
        <f t="shared" si="80"/>
        <v>0</v>
      </c>
      <c r="N253" s="703">
        <f t="shared" si="80"/>
        <v>0</v>
      </c>
      <c r="O253" s="703">
        <f t="shared" si="80"/>
        <v>0</v>
      </c>
      <c r="P253" s="702">
        <f t="shared" si="80"/>
        <v>0</v>
      </c>
      <c r="Q253" s="704">
        <f t="shared" si="80"/>
        <v>0</v>
      </c>
      <c r="R253" s="701">
        <f t="shared" si="80"/>
        <v>0</v>
      </c>
      <c r="S253" s="705">
        <v>1</v>
      </c>
      <c r="T253" s="706">
        <f>(S254*T254)+(S255*T255)+(S256*T256)+(S257*T257)+(S258*T258)+(S259*T259)+(S260*T260)+(S261*T261)+(S262*T262)+(S263*T263)</f>
        <v>0</v>
      </c>
      <c r="U253" s="665">
        <f t="shared" ref="U253:U263" si="81">S253*T253*(1+MGKZ)*(1+Gewinn)*(1+Sicherheit)</f>
        <v>0</v>
      </c>
      <c r="V253" s="643">
        <f t="shared" ref="V253:V263" si="82">R253*Fertigung</f>
        <v>0</v>
      </c>
      <c r="W253" s="50">
        <f t="shared" ref="W253:W263" si="83">L253*$E$6+M253*$M$6+N253*$M$7+O253*$M$8+P253*$E$7+Q253*$M$9+U253+V253</f>
        <v>0</v>
      </c>
      <c r="X253" s="442"/>
      <c r="Y253" s="442"/>
      <c r="Z253" s="442"/>
      <c r="AA253" s="442"/>
      <c r="AB253" s="442"/>
      <c r="AC253" s="442"/>
      <c r="AD253" s="442"/>
      <c r="AE253" s="442"/>
      <c r="AF253" s="442"/>
      <c r="AG253" s="442"/>
      <c r="AH253" s="442"/>
      <c r="AI253" s="442"/>
      <c r="AJ253" s="442"/>
      <c r="AK253" s="442"/>
      <c r="AL253" s="442"/>
      <c r="AM253" s="442"/>
      <c r="AN253" s="442"/>
      <c r="AO253" s="442"/>
      <c r="AP253" s="442"/>
      <c r="AQ253" s="442"/>
      <c r="AR253" s="442"/>
      <c r="AS253" s="442"/>
      <c r="AT253" s="442"/>
      <c r="AU253" s="442"/>
      <c r="AV253" s="442"/>
      <c r="AW253" s="442"/>
      <c r="AX253" s="442"/>
      <c r="AY253" s="442"/>
      <c r="AZ253" s="442"/>
    </row>
    <row r="254" spans="2:52" ht="20.100000000000001" hidden="1" customHeight="1" outlineLevel="1">
      <c r="B254" s="433"/>
      <c r="C254" s="1002"/>
      <c r="D254" s="1003"/>
      <c r="E254" s="1003"/>
      <c r="F254" s="1004"/>
      <c r="G254" s="1005"/>
      <c r="H254" s="1006"/>
      <c r="I254" s="1006"/>
      <c r="J254" s="1006"/>
      <c r="K254" s="1007"/>
      <c r="L254" s="715"/>
      <c r="M254" s="715"/>
      <c r="N254" s="715"/>
      <c r="O254" s="715"/>
      <c r="P254" s="715"/>
      <c r="Q254" s="715"/>
      <c r="R254" s="715"/>
      <c r="S254" s="716"/>
      <c r="T254" s="717"/>
      <c r="U254" s="720">
        <f t="shared" si="81"/>
        <v>0</v>
      </c>
      <c r="V254" s="721">
        <f t="shared" si="82"/>
        <v>0</v>
      </c>
      <c r="W254" s="722">
        <f t="shared" si="83"/>
        <v>0</v>
      </c>
      <c r="X254" s="442"/>
      <c r="Y254" s="442"/>
      <c r="Z254" s="442"/>
      <c r="AA254" s="442"/>
      <c r="AB254" s="442"/>
      <c r="AC254" s="442"/>
      <c r="AD254" s="442"/>
      <c r="AE254" s="442"/>
      <c r="AF254" s="442"/>
      <c r="AG254" s="442"/>
      <c r="AH254" s="442"/>
      <c r="AI254" s="442"/>
      <c r="AJ254" s="442"/>
      <c r="AK254" s="442"/>
      <c r="AL254" s="442"/>
      <c r="AM254" s="442"/>
      <c r="AN254" s="442"/>
      <c r="AO254" s="442"/>
      <c r="AP254" s="442"/>
      <c r="AQ254" s="442"/>
      <c r="AR254" s="442"/>
      <c r="AS254" s="442"/>
      <c r="AT254" s="442"/>
      <c r="AU254" s="442"/>
      <c r="AV254" s="442"/>
      <c r="AW254" s="442"/>
      <c r="AX254" s="442"/>
      <c r="AY254" s="442"/>
      <c r="AZ254" s="442"/>
    </row>
    <row r="255" spans="2:52" ht="20.100000000000001" hidden="1" customHeight="1" outlineLevel="1">
      <c r="B255" s="434"/>
      <c r="C255" s="1002"/>
      <c r="D255" s="1003"/>
      <c r="E255" s="1003"/>
      <c r="F255" s="1004"/>
      <c r="G255" s="1005"/>
      <c r="H255" s="1006"/>
      <c r="I255" s="1006"/>
      <c r="J255" s="1006"/>
      <c r="K255" s="1007"/>
      <c r="L255" s="715"/>
      <c r="M255" s="715"/>
      <c r="N255" s="715"/>
      <c r="O255" s="715"/>
      <c r="P255" s="715"/>
      <c r="Q255" s="715"/>
      <c r="R255" s="715"/>
      <c r="S255" s="716"/>
      <c r="T255" s="717"/>
      <c r="U255" s="720">
        <f t="shared" si="81"/>
        <v>0</v>
      </c>
      <c r="V255" s="721">
        <f t="shared" si="82"/>
        <v>0</v>
      </c>
      <c r="W255" s="722">
        <f t="shared" si="83"/>
        <v>0</v>
      </c>
      <c r="X255" s="442"/>
      <c r="Y255" s="442"/>
      <c r="Z255" s="442"/>
      <c r="AA255" s="442"/>
      <c r="AB255" s="442"/>
      <c r="AC255" s="442"/>
      <c r="AD255" s="442"/>
      <c r="AE255" s="442"/>
      <c r="AF255" s="442"/>
      <c r="AG255" s="442"/>
      <c r="AH255" s="442"/>
      <c r="AI255" s="442"/>
      <c r="AJ255" s="442"/>
      <c r="AK255" s="442"/>
      <c r="AL255" s="442"/>
      <c r="AM255" s="442"/>
      <c r="AN255" s="442"/>
      <c r="AO255" s="442"/>
      <c r="AP255" s="442"/>
      <c r="AQ255" s="442"/>
      <c r="AR255" s="442"/>
      <c r="AS255" s="442"/>
      <c r="AT255" s="442"/>
      <c r="AU255" s="442"/>
      <c r="AV255" s="442"/>
      <c r="AW255" s="442"/>
      <c r="AX255" s="442"/>
      <c r="AY255" s="442"/>
      <c r="AZ255" s="442"/>
    </row>
    <row r="256" spans="2:52" ht="20.100000000000001" hidden="1" customHeight="1" outlineLevel="1">
      <c r="B256" s="434"/>
      <c r="C256" s="1002"/>
      <c r="D256" s="1003"/>
      <c r="E256" s="1003"/>
      <c r="F256" s="1004"/>
      <c r="G256" s="1005"/>
      <c r="H256" s="1006"/>
      <c r="I256" s="1006"/>
      <c r="J256" s="1006"/>
      <c r="K256" s="1007"/>
      <c r="L256" s="715"/>
      <c r="M256" s="715"/>
      <c r="N256" s="715"/>
      <c r="O256" s="715"/>
      <c r="P256" s="715"/>
      <c r="Q256" s="715"/>
      <c r="R256" s="715"/>
      <c r="S256" s="716"/>
      <c r="T256" s="717"/>
      <c r="U256" s="720">
        <f t="shared" si="81"/>
        <v>0</v>
      </c>
      <c r="V256" s="721">
        <f t="shared" si="82"/>
        <v>0</v>
      </c>
      <c r="W256" s="722">
        <f t="shared" si="83"/>
        <v>0</v>
      </c>
      <c r="X256" s="442"/>
      <c r="Y256" s="442"/>
      <c r="Z256" s="442"/>
      <c r="AA256" s="442"/>
      <c r="AB256" s="442"/>
      <c r="AC256" s="442"/>
      <c r="AD256" s="442"/>
      <c r="AE256" s="442"/>
      <c r="AF256" s="442"/>
      <c r="AG256" s="442"/>
      <c r="AH256" s="442"/>
      <c r="AI256" s="442"/>
      <c r="AJ256" s="442"/>
      <c r="AK256" s="442"/>
      <c r="AL256" s="442"/>
      <c r="AM256" s="442"/>
      <c r="AN256" s="442"/>
      <c r="AO256" s="442"/>
      <c r="AP256" s="442"/>
      <c r="AQ256" s="442"/>
      <c r="AR256" s="442"/>
      <c r="AS256" s="442"/>
      <c r="AT256" s="442"/>
      <c r="AU256" s="442"/>
      <c r="AV256" s="442"/>
      <c r="AW256" s="442"/>
      <c r="AX256" s="442"/>
      <c r="AY256" s="442"/>
      <c r="AZ256" s="442"/>
    </row>
    <row r="257" spans="2:52" ht="20.100000000000001" hidden="1" customHeight="1" outlineLevel="1">
      <c r="B257" s="434"/>
      <c r="C257" s="1002"/>
      <c r="D257" s="1003"/>
      <c r="E257" s="1003"/>
      <c r="F257" s="1004"/>
      <c r="G257" s="1005"/>
      <c r="H257" s="1006"/>
      <c r="I257" s="1006"/>
      <c r="J257" s="1006"/>
      <c r="K257" s="1007"/>
      <c r="L257" s="715"/>
      <c r="M257" s="715"/>
      <c r="N257" s="715"/>
      <c r="O257" s="715"/>
      <c r="P257" s="715"/>
      <c r="Q257" s="715"/>
      <c r="R257" s="715"/>
      <c r="S257" s="716"/>
      <c r="T257" s="717"/>
      <c r="U257" s="720">
        <f t="shared" si="81"/>
        <v>0</v>
      </c>
      <c r="V257" s="721">
        <f t="shared" si="82"/>
        <v>0</v>
      </c>
      <c r="W257" s="722">
        <f t="shared" si="83"/>
        <v>0</v>
      </c>
      <c r="X257" s="442"/>
      <c r="Y257" s="442"/>
      <c r="Z257" s="442"/>
      <c r="AA257" s="442"/>
      <c r="AB257" s="442"/>
      <c r="AC257" s="442"/>
      <c r="AD257" s="442"/>
      <c r="AE257" s="442"/>
      <c r="AF257" s="442"/>
      <c r="AG257" s="442"/>
      <c r="AH257" s="442"/>
      <c r="AI257" s="442"/>
      <c r="AJ257" s="442"/>
      <c r="AK257" s="442"/>
      <c r="AL257" s="442"/>
      <c r="AM257" s="442"/>
      <c r="AN257" s="442"/>
      <c r="AO257" s="442"/>
      <c r="AP257" s="442"/>
      <c r="AQ257" s="442"/>
      <c r="AR257" s="442"/>
      <c r="AS257" s="442"/>
      <c r="AT257" s="442"/>
      <c r="AU257" s="442"/>
      <c r="AV257" s="442"/>
      <c r="AW257" s="442"/>
      <c r="AX257" s="442"/>
      <c r="AY257" s="442"/>
      <c r="AZ257" s="442"/>
    </row>
    <row r="258" spans="2:52" ht="20.100000000000001" hidden="1" customHeight="1" outlineLevel="1">
      <c r="B258" s="434"/>
      <c r="C258" s="1002"/>
      <c r="D258" s="1003"/>
      <c r="E258" s="1003"/>
      <c r="F258" s="1004"/>
      <c r="G258" s="1005"/>
      <c r="H258" s="1006"/>
      <c r="I258" s="1006"/>
      <c r="J258" s="1006"/>
      <c r="K258" s="1007"/>
      <c r="L258" s="715"/>
      <c r="M258" s="715"/>
      <c r="N258" s="715"/>
      <c r="O258" s="715"/>
      <c r="P258" s="715"/>
      <c r="Q258" s="715"/>
      <c r="R258" s="715"/>
      <c r="S258" s="716"/>
      <c r="T258" s="717"/>
      <c r="U258" s="720">
        <f t="shared" si="81"/>
        <v>0</v>
      </c>
      <c r="V258" s="721">
        <f t="shared" si="82"/>
        <v>0</v>
      </c>
      <c r="W258" s="722">
        <f t="shared" si="83"/>
        <v>0</v>
      </c>
      <c r="X258" s="442"/>
      <c r="Y258" s="442"/>
      <c r="Z258" s="442"/>
      <c r="AA258" s="442"/>
      <c r="AB258" s="442"/>
      <c r="AC258" s="442"/>
      <c r="AD258" s="442"/>
      <c r="AE258" s="442"/>
      <c r="AF258" s="442"/>
      <c r="AG258" s="442"/>
      <c r="AH258" s="442"/>
      <c r="AI258" s="442"/>
      <c r="AJ258" s="442"/>
      <c r="AK258" s="442"/>
      <c r="AL258" s="442"/>
      <c r="AM258" s="442"/>
      <c r="AN258" s="442"/>
      <c r="AO258" s="442"/>
      <c r="AP258" s="442"/>
      <c r="AQ258" s="442"/>
      <c r="AR258" s="442"/>
      <c r="AS258" s="442"/>
      <c r="AT258" s="442"/>
      <c r="AU258" s="442"/>
      <c r="AV258" s="442"/>
      <c r="AW258" s="442"/>
      <c r="AX258" s="442"/>
      <c r="AY258" s="442"/>
      <c r="AZ258" s="442"/>
    </row>
    <row r="259" spans="2:52" ht="20.100000000000001" hidden="1" customHeight="1" outlineLevel="1">
      <c r="B259" s="434"/>
      <c r="C259" s="1002"/>
      <c r="D259" s="1003"/>
      <c r="E259" s="1003"/>
      <c r="F259" s="1004"/>
      <c r="G259" s="1005"/>
      <c r="H259" s="1006"/>
      <c r="I259" s="1006"/>
      <c r="J259" s="1006"/>
      <c r="K259" s="1007"/>
      <c r="L259" s="715"/>
      <c r="M259" s="715"/>
      <c r="N259" s="715"/>
      <c r="O259" s="715"/>
      <c r="P259" s="715"/>
      <c r="Q259" s="715"/>
      <c r="R259" s="715"/>
      <c r="S259" s="716"/>
      <c r="T259" s="717"/>
      <c r="U259" s="720">
        <f t="shared" si="81"/>
        <v>0</v>
      </c>
      <c r="V259" s="721">
        <f t="shared" si="82"/>
        <v>0</v>
      </c>
      <c r="W259" s="722">
        <f t="shared" si="83"/>
        <v>0</v>
      </c>
      <c r="X259" s="442"/>
      <c r="Y259" s="442"/>
      <c r="Z259" s="442"/>
      <c r="AA259" s="442"/>
      <c r="AB259" s="442"/>
      <c r="AC259" s="442"/>
      <c r="AD259" s="442"/>
      <c r="AE259" s="442"/>
      <c r="AF259" s="442"/>
      <c r="AG259" s="442"/>
      <c r="AH259" s="442"/>
      <c r="AI259" s="442"/>
      <c r="AJ259" s="442"/>
      <c r="AK259" s="442"/>
      <c r="AL259" s="442"/>
      <c r="AM259" s="442"/>
      <c r="AN259" s="442"/>
      <c r="AO259" s="442"/>
      <c r="AP259" s="442"/>
      <c r="AQ259" s="442"/>
      <c r="AR259" s="442"/>
      <c r="AS259" s="442"/>
      <c r="AT259" s="442"/>
      <c r="AU259" s="442"/>
      <c r="AV259" s="442"/>
      <c r="AW259" s="442"/>
      <c r="AX259" s="442"/>
      <c r="AY259" s="442"/>
      <c r="AZ259" s="442"/>
    </row>
    <row r="260" spans="2:52" ht="20.100000000000001" hidden="1" customHeight="1" outlineLevel="1">
      <c r="B260" s="434"/>
      <c r="C260" s="1002"/>
      <c r="D260" s="1003"/>
      <c r="E260" s="1003"/>
      <c r="F260" s="1004"/>
      <c r="G260" s="1005"/>
      <c r="H260" s="1006"/>
      <c r="I260" s="1006"/>
      <c r="J260" s="1006"/>
      <c r="K260" s="1007"/>
      <c r="L260" s="715"/>
      <c r="M260" s="715"/>
      <c r="N260" s="715"/>
      <c r="O260" s="715"/>
      <c r="P260" s="715"/>
      <c r="Q260" s="715"/>
      <c r="R260" s="715"/>
      <c r="S260" s="716"/>
      <c r="T260" s="717"/>
      <c r="U260" s="720">
        <f t="shared" si="81"/>
        <v>0</v>
      </c>
      <c r="V260" s="721">
        <f t="shared" si="82"/>
        <v>0</v>
      </c>
      <c r="W260" s="722">
        <f t="shared" si="83"/>
        <v>0</v>
      </c>
      <c r="X260" s="442"/>
      <c r="Y260" s="442"/>
      <c r="Z260" s="442"/>
      <c r="AA260" s="442"/>
      <c r="AB260" s="442"/>
      <c r="AC260" s="442"/>
      <c r="AD260" s="442"/>
      <c r="AE260" s="442"/>
      <c r="AF260" s="442"/>
      <c r="AG260" s="442"/>
      <c r="AH260" s="442"/>
      <c r="AI260" s="442"/>
      <c r="AJ260" s="442"/>
      <c r="AK260" s="442"/>
      <c r="AL260" s="442"/>
      <c r="AM260" s="442"/>
      <c r="AN260" s="442"/>
      <c r="AO260" s="442"/>
      <c r="AP260" s="442"/>
      <c r="AQ260" s="442"/>
      <c r="AR260" s="442"/>
      <c r="AS260" s="442"/>
      <c r="AT260" s="442"/>
      <c r="AU260" s="442"/>
      <c r="AV260" s="442"/>
      <c r="AW260" s="442"/>
      <c r="AX260" s="442"/>
      <c r="AY260" s="442"/>
      <c r="AZ260" s="442"/>
    </row>
    <row r="261" spans="2:52" ht="20.100000000000001" hidden="1" customHeight="1" outlineLevel="1">
      <c r="B261" s="434"/>
      <c r="C261" s="1002"/>
      <c r="D261" s="1003"/>
      <c r="E261" s="1003"/>
      <c r="F261" s="1004"/>
      <c r="G261" s="1005"/>
      <c r="H261" s="1006"/>
      <c r="I261" s="1006"/>
      <c r="J261" s="1006"/>
      <c r="K261" s="1007"/>
      <c r="L261" s="715"/>
      <c r="M261" s="715"/>
      <c r="N261" s="715"/>
      <c r="O261" s="715"/>
      <c r="P261" s="715"/>
      <c r="Q261" s="715"/>
      <c r="R261" s="715"/>
      <c r="S261" s="716"/>
      <c r="T261" s="717"/>
      <c r="U261" s="720">
        <f t="shared" si="81"/>
        <v>0</v>
      </c>
      <c r="V261" s="721">
        <f t="shared" si="82"/>
        <v>0</v>
      </c>
      <c r="W261" s="722">
        <f t="shared" si="83"/>
        <v>0</v>
      </c>
      <c r="X261" s="442"/>
      <c r="Y261" s="442"/>
      <c r="Z261" s="442"/>
      <c r="AA261" s="442"/>
      <c r="AB261" s="442"/>
      <c r="AC261" s="442"/>
      <c r="AD261" s="442"/>
      <c r="AE261" s="442"/>
      <c r="AF261" s="442"/>
      <c r="AG261" s="442"/>
      <c r="AH261" s="442"/>
      <c r="AI261" s="442"/>
      <c r="AJ261" s="442"/>
      <c r="AK261" s="442"/>
      <c r="AL261" s="442"/>
      <c r="AM261" s="442"/>
      <c r="AN261" s="442"/>
      <c r="AO261" s="442"/>
      <c r="AP261" s="442"/>
      <c r="AQ261" s="442"/>
      <c r="AR261" s="442"/>
      <c r="AS261" s="442"/>
      <c r="AT261" s="442"/>
      <c r="AU261" s="442"/>
      <c r="AV261" s="442"/>
      <c r="AW261" s="442"/>
      <c r="AX261" s="442"/>
      <c r="AY261" s="442"/>
      <c r="AZ261" s="442"/>
    </row>
    <row r="262" spans="2:52" ht="20.100000000000001" hidden="1" customHeight="1" outlineLevel="1">
      <c r="B262" s="434"/>
      <c r="C262" s="1002"/>
      <c r="D262" s="1003"/>
      <c r="E262" s="1003"/>
      <c r="F262" s="1004"/>
      <c r="G262" s="1005"/>
      <c r="H262" s="1006"/>
      <c r="I262" s="1006"/>
      <c r="J262" s="1006"/>
      <c r="K262" s="1007"/>
      <c r="L262" s="715"/>
      <c r="M262" s="715"/>
      <c r="N262" s="715"/>
      <c r="O262" s="715"/>
      <c r="P262" s="715"/>
      <c r="Q262" s="715"/>
      <c r="R262" s="715"/>
      <c r="S262" s="716"/>
      <c r="T262" s="717"/>
      <c r="U262" s="720">
        <f t="shared" si="81"/>
        <v>0</v>
      </c>
      <c r="V262" s="721">
        <f t="shared" si="82"/>
        <v>0</v>
      </c>
      <c r="W262" s="722">
        <f t="shared" si="83"/>
        <v>0</v>
      </c>
      <c r="X262" s="442"/>
      <c r="Y262" s="442"/>
      <c r="Z262" s="442"/>
      <c r="AA262" s="442"/>
      <c r="AB262" s="442"/>
      <c r="AC262" s="442"/>
      <c r="AD262" s="442"/>
      <c r="AE262" s="442"/>
      <c r="AF262" s="442"/>
      <c r="AG262" s="442"/>
      <c r="AH262" s="442"/>
      <c r="AI262" s="442"/>
      <c r="AJ262" s="442"/>
      <c r="AK262" s="442"/>
      <c r="AL262" s="442"/>
      <c r="AM262" s="442"/>
      <c r="AN262" s="442"/>
      <c r="AO262" s="442"/>
      <c r="AP262" s="442"/>
      <c r="AQ262" s="442"/>
      <c r="AR262" s="442"/>
      <c r="AS262" s="442"/>
      <c r="AT262" s="442"/>
      <c r="AU262" s="442"/>
      <c r="AV262" s="442"/>
      <c r="AW262" s="442"/>
      <c r="AX262" s="442"/>
      <c r="AY262" s="442"/>
      <c r="AZ262" s="442"/>
    </row>
    <row r="263" spans="2:52" ht="20.100000000000001" hidden="1" customHeight="1" outlineLevel="1">
      <c r="B263" s="434"/>
      <c r="C263" s="1002"/>
      <c r="D263" s="1003"/>
      <c r="E263" s="1003"/>
      <c r="F263" s="1004"/>
      <c r="G263" s="1005"/>
      <c r="H263" s="1006"/>
      <c r="I263" s="1006"/>
      <c r="J263" s="1006"/>
      <c r="K263" s="1007"/>
      <c r="L263" s="715"/>
      <c r="M263" s="715"/>
      <c r="N263" s="715"/>
      <c r="O263" s="715"/>
      <c r="P263" s="715"/>
      <c r="Q263" s="715"/>
      <c r="R263" s="715"/>
      <c r="S263" s="716"/>
      <c r="T263" s="717"/>
      <c r="U263" s="720">
        <f t="shared" si="81"/>
        <v>0</v>
      </c>
      <c r="V263" s="721">
        <f t="shared" si="82"/>
        <v>0</v>
      </c>
      <c r="W263" s="722">
        <f t="shared" si="83"/>
        <v>0</v>
      </c>
      <c r="X263" s="442"/>
      <c r="Y263" s="442"/>
      <c r="Z263" s="442"/>
      <c r="AA263" s="442"/>
      <c r="AB263" s="442"/>
      <c r="AC263" s="442"/>
      <c r="AD263" s="442"/>
      <c r="AE263" s="442"/>
      <c r="AF263" s="442"/>
      <c r="AG263" s="442"/>
      <c r="AH263" s="442"/>
      <c r="AI263" s="442"/>
      <c r="AJ263" s="442"/>
      <c r="AK263" s="442"/>
      <c r="AL263" s="442"/>
      <c r="AM263" s="442"/>
      <c r="AN263" s="442"/>
      <c r="AO263" s="442"/>
      <c r="AP263" s="442"/>
      <c r="AQ263" s="442"/>
      <c r="AR263" s="442"/>
      <c r="AS263" s="442"/>
      <c r="AT263" s="442"/>
      <c r="AU263" s="442"/>
      <c r="AV263" s="442"/>
      <c r="AW263" s="442"/>
      <c r="AX263" s="442"/>
      <c r="AY263" s="442"/>
      <c r="AZ263" s="442"/>
    </row>
    <row r="264" spans="2:52" s="19" customFormat="1" ht="9.9499999999999993" hidden="1" customHeight="1" outlineLevel="1">
      <c r="B264" s="435"/>
      <c r="C264" s="437"/>
      <c r="D264" s="437"/>
      <c r="E264" s="437"/>
      <c r="F264" s="437"/>
      <c r="G264" s="666"/>
      <c r="H264" s="666"/>
      <c r="I264" s="666"/>
      <c r="J264" s="666"/>
      <c r="K264" s="666"/>
      <c r="L264" s="438"/>
      <c r="M264" s="438"/>
      <c r="N264" s="438"/>
      <c r="O264" s="438"/>
      <c r="P264" s="438"/>
      <c r="Q264" s="438"/>
      <c r="R264" s="438"/>
      <c r="S264" s="438"/>
      <c r="T264" s="439"/>
      <c r="U264" s="439"/>
      <c r="V264" s="439"/>
      <c r="W264" s="667"/>
      <c r="X264" s="668"/>
      <c r="Y264" s="668"/>
      <c r="Z264" s="668"/>
      <c r="AA264" s="668"/>
      <c r="AB264" s="668"/>
      <c r="AC264" s="668"/>
      <c r="AD264" s="668"/>
      <c r="AE264" s="668"/>
      <c r="AF264" s="668"/>
      <c r="AG264" s="668"/>
      <c r="AH264" s="668"/>
      <c r="AI264" s="668"/>
      <c r="AJ264" s="668"/>
      <c r="AK264" s="668"/>
      <c r="AL264" s="668"/>
      <c r="AM264" s="668"/>
      <c r="AN264" s="668"/>
      <c r="AO264" s="668"/>
      <c r="AP264" s="668"/>
      <c r="AQ264" s="668"/>
      <c r="AR264" s="668"/>
      <c r="AS264" s="668"/>
      <c r="AT264" s="668"/>
      <c r="AU264" s="668"/>
      <c r="AV264" s="668"/>
      <c r="AW264" s="668"/>
      <c r="AX264" s="668"/>
      <c r="AY264" s="668"/>
      <c r="AZ264" s="668"/>
    </row>
    <row r="265" spans="2:52" ht="20.100000000000001" customHeight="1" collapsed="1">
      <c r="B265" s="32">
        <f>B253+1</f>
        <v>22</v>
      </c>
      <c r="C265" s="1013"/>
      <c r="D265" s="1014"/>
      <c r="E265" s="1014"/>
      <c r="F265" s="1015"/>
      <c r="G265" s="1016"/>
      <c r="H265" s="1017"/>
      <c r="I265" s="1017"/>
      <c r="J265" s="1017"/>
      <c r="K265" s="1018"/>
      <c r="L265" s="701">
        <f t="shared" ref="L265:R265" si="84">SUM(L266:L275)</f>
        <v>0</v>
      </c>
      <c r="M265" s="702">
        <f t="shared" si="84"/>
        <v>0</v>
      </c>
      <c r="N265" s="703">
        <f t="shared" si="84"/>
        <v>0</v>
      </c>
      <c r="O265" s="703">
        <f t="shared" si="84"/>
        <v>0</v>
      </c>
      <c r="P265" s="702">
        <f t="shared" si="84"/>
        <v>0</v>
      </c>
      <c r="Q265" s="704">
        <f t="shared" si="84"/>
        <v>0</v>
      </c>
      <c r="R265" s="701">
        <f t="shared" si="84"/>
        <v>0</v>
      </c>
      <c r="S265" s="705">
        <v>1</v>
      </c>
      <c r="T265" s="706">
        <f>(S266*T266)+(S267*T267)+(S268*T268)+(S269*T269)+(S270*T270)+(S271*T271)+(S272*T272)+(S273*T273)+(S274*T274)+(S275*T275)</f>
        <v>0</v>
      </c>
      <c r="U265" s="665">
        <f t="shared" ref="U265:U275" si="85">S265*T265*(1+MGKZ)*(1+Gewinn)*(1+Sicherheit)</f>
        <v>0</v>
      </c>
      <c r="V265" s="643">
        <f t="shared" ref="V265:V275" si="86">R265*Fertigung</f>
        <v>0</v>
      </c>
      <c r="W265" s="50">
        <f t="shared" ref="W265:W275" si="87">L265*$E$6+M265*$M$6+N265*$M$7+O265*$M$8+P265*$E$7+Q265*$M$9+U265+V265</f>
        <v>0</v>
      </c>
      <c r="X265" s="442"/>
      <c r="Y265" s="442"/>
      <c r="Z265" s="442"/>
      <c r="AA265" s="442"/>
      <c r="AB265" s="442"/>
      <c r="AC265" s="442"/>
      <c r="AD265" s="442"/>
      <c r="AE265" s="442"/>
      <c r="AF265" s="442"/>
      <c r="AG265" s="442"/>
      <c r="AH265" s="442"/>
      <c r="AI265" s="442"/>
      <c r="AJ265" s="442"/>
      <c r="AK265" s="442"/>
      <c r="AL265" s="442"/>
      <c r="AM265" s="442"/>
      <c r="AN265" s="442"/>
      <c r="AO265" s="442"/>
      <c r="AP265" s="442"/>
      <c r="AQ265" s="442"/>
      <c r="AR265" s="442"/>
      <c r="AS265" s="442"/>
      <c r="AT265" s="442"/>
      <c r="AU265" s="442"/>
      <c r="AV265" s="442"/>
      <c r="AW265" s="442"/>
      <c r="AX265" s="442"/>
      <c r="AY265" s="442"/>
      <c r="AZ265" s="442"/>
    </row>
    <row r="266" spans="2:52" ht="20.100000000000001" hidden="1" customHeight="1" outlineLevel="1">
      <c r="B266" s="433"/>
      <c r="C266" s="1002"/>
      <c r="D266" s="1003"/>
      <c r="E266" s="1003"/>
      <c r="F266" s="1004"/>
      <c r="G266" s="1005"/>
      <c r="H266" s="1006"/>
      <c r="I266" s="1006"/>
      <c r="J266" s="1006"/>
      <c r="K266" s="1007"/>
      <c r="L266" s="715"/>
      <c r="M266" s="715"/>
      <c r="N266" s="715"/>
      <c r="O266" s="715"/>
      <c r="P266" s="715"/>
      <c r="Q266" s="715"/>
      <c r="R266" s="715"/>
      <c r="S266" s="716"/>
      <c r="T266" s="717"/>
      <c r="U266" s="720">
        <f t="shared" si="85"/>
        <v>0</v>
      </c>
      <c r="V266" s="721">
        <f t="shared" si="86"/>
        <v>0</v>
      </c>
      <c r="W266" s="722">
        <f t="shared" si="87"/>
        <v>0</v>
      </c>
      <c r="X266" s="442"/>
      <c r="Y266" s="442"/>
      <c r="Z266" s="442"/>
      <c r="AA266" s="442"/>
      <c r="AB266" s="442"/>
      <c r="AC266" s="442"/>
      <c r="AD266" s="442"/>
      <c r="AE266" s="442"/>
      <c r="AF266" s="442"/>
      <c r="AG266" s="442"/>
      <c r="AH266" s="442"/>
      <c r="AI266" s="442"/>
      <c r="AJ266" s="442"/>
      <c r="AK266" s="442"/>
      <c r="AL266" s="442"/>
      <c r="AM266" s="442"/>
      <c r="AN266" s="442"/>
      <c r="AO266" s="442"/>
      <c r="AP266" s="442"/>
      <c r="AQ266" s="442"/>
      <c r="AR266" s="442"/>
      <c r="AS266" s="442"/>
      <c r="AT266" s="442"/>
      <c r="AU266" s="442"/>
      <c r="AV266" s="442"/>
      <c r="AW266" s="442"/>
      <c r="AX266" s="442"/>
      <c r="AY266" s="442"/>
      <c r="AZ266" s="442"/>
    </row>
    <row r="267" spans="2:52" ht="20.100000000000001" hidden="1" customHeight="1" outlineLevel="1">
      <c r="B267" s="434"/>
      <c r="C267" s="1002"/>
      <c r="D267" s="1003"/>
      <c r="E267" s="1003"/>
      <c r="F267" s="1004"/>
      <c r="G267" s="1005"/>
      <c r="H267" s="1006"/>
      <c r="I267" s="1006"/>
      <c r="J267" s="1006"/>
      <c r="K267" s="1007"/>
      <c r="L267" s="715"/>
      <c r="M267" s="715"/>
      <c r="N267" s="715"/>
      <c r="O267" s="715"/>
      <c r="P267" s="715"/>
      <c r="Q267" s="715"/>
      <c r="R267" s="715"/>
      <c r="S267" s="716"/>
      <c r="T267" s="717"/>
      <c r="U267" s="720">
        <f t="shared" si="85"/>
        <v>0</v>
      </c>
      <c r="V267" s="721">
        <f t="shared" si="86"/>
        <v>0</v>
      </c>
      <c r="W267" s="722">
        <f t="shared" si="87"/>
        <v>0</v>
      </c>
      <c r="X267" s="442"/>
      <c r="Y267" s="442"/>
      <c r="Z267" s="442"/>
      <c r="AA267" s="442"/>
      <c r="AB267" s="442"/>
      <c r="AC267" s="442"/>
      <c r="AD267" s="442"/>
      <c r="AE267" s="442"/>
      <c r="AF267" s="442"/>
      <c r="AG267" s="442"/>
      <c r="AH267" s="442"/>
      <c r="AI267" s="442"/>
      <c r="AJ267" s="442"/>
      <c r="AK267" s="442"/>
      <c r="AL267" s="442"/>
      <c r="AM267" s="442"/>
      <c r="AN267" s="442"/>
      <c r="AO267" s="442"/>
      <c r="AP267" s="442"/>
      <c r="AQ267" s="442"/>
      <c r="AR267" s="442"/>
      <c r="AS267" s="442"/>
      <c r="AT267" s="442"/>
      <c r="AU267" s="442"/>
      <c r="AV267" s="442"/>
      <c r="AW267" s="442"/>
      <c r="AX267" s="442"/>
      <c r="AY267" s="442"/>
      <c r="AZ267" s="442"/>
    </row>
    <row r="268" spans="2:52" ht="20.100000000000001" hidden="1" customHeight="1" outlineLevel="1">
      <c r="B268" s="434"/>
      <c r="C268" s="1002"/>
      <c r="D268" s="1003"/>
      <c r="E268" s="1003"/>
      <c r="F268" s="1004"/>
      <c r="G268" s="1005"/>
      <c r="H268" s="1006"/>
      <c r="I268" s="1006"/>
      <c r="J268" s="1006"/>
      <c r="K268" s="1007"/>
      <c r="L268" s="715"/>
      <c r="M268" s="715"/>
      <c r="N268" s="715"/>
      <c r="O268" s="715"/>
      <c r="P268" s="715"/>
      <c r="Q268" s="715"/>
      <c r="R268" s="715"/>
      <c r="S268" s="716"/>
      <c r="T268" s="717"/>
      <c r="U268" s="720">
        <f t="shared" si="85"/>
        <v>0</v>
      </c>
      <c r="V268" s="721">
        <f t="shared" si="86"/>
        <v>0</v>
      </c>
      <c r="W268" s="722">
        <f t="shared" si="87"/>
        <v>0</v>
      </c>
      <c r="X268" s="442"/>
      <c r="Y268" s="442"/>
      <c r="Z268" s="442"/>
      <c r="AA268" s="442"/>
      <c r="AB268" s="442"/>
      <c r="AC268" s="442"/>
      <c r="AD268" s="442"/>
      <c r="AE268" s="442"/>
      <c r="AF268" s="442"/>
      <c r="AG268" s="442"/>
      <c r="AH268" s="442"/>
      <c r="AI268" s="442"/>
      <c r="AJ268" s="442"/>
      <c r="AK268" s="442"/>
      <c r="AL268" s="442"/>
      <c r="AM268" s="442"/>
      <c r="AN268" s="442"/>
      <c r="AO268" s="442"/>
      <c r="AP268" s="442"/>
      <c r="AQ268" s="442"/>
      <c r="AR268" s="442"/>
      <c r="AS268" s="442"/>
      <c r="AT268" s="442"/>
      <c r="AU268" s="442"/>
      <c r="AV268" s="442"/>
      <c r="AW268" s="442"/>
      <c r="AX268" s="442"/>
      <c r="AY268" s="442"/>
      <c r="AZ268" s="442"/>
    </row>
    <row r="269" spans="2:52" ht="20.100000000000001" hidden="1" customHeight="1" outlineLevel="1">
      <c r="B269" s="434"/>
      <c r="C269" s="1002"/>
      <c r="D269" s="1003"/>
      <c r="E269" s="1003"/>
      <c r="F269" s="1004"/>
      <c r="G269" s="1005"/>
      <c r="H269" s="1006"/>
      <c r="I269" s="1006"/>
      <c r="J269" s="1006"/>
      <c r="K269" s="1007"/>
      <c r="L269" s="715"/>
      <c r="M269" s="715"/>
      <c r="N269" s="715"/>
      <c r="O269" s="715"/>
      <c r="P269" s="715"/>
      <c r="Q269" s="715"/>
      <c r="R269" s="715"/>
      <c r="S269" s="716"/>
      <c r="T269" s="717"/>
      <c r="U269" s="720">
        <f t="shared" si="85"/>
        <v>0</v>
      </c>
      <c r="V269" s="721">
        <f t="shared" si="86"/>
        <v>0</v>
      </c>
      <c r="W269" s="722">
        <f t="shared" si="87"/>
        <v>0</v>
      </c>
      <c r="X269" s="442"/>
      <c r="Y269" s="442"/>
      <c r="Z269" s="442"/>
      <c r="AA269" s="442"/>
      <c r="AB269" s="442"/>
      <c r="AC269" s="442"/>
      <c r="AD269" s="442"/>
      <c r="AE269" s="442"/>
      <c r="AF269" s="442"/>
      <c r="AG269" s="442"/>
      <c r="AH269" s="442"/>
      <c r="AI269" s="442"/>
      <c r="AJ269" s="442"/>
      <c r="AK269" s="442"/>
      <c r="AL269" s="442"/>
      <c r="AM269" s="442"/>
      <c r="AN269" s="442"/>
      <c r="AO269" s="442"/>
      <c r="AP269" s="442"/>
      <c r="AQ269" s="442"/>
      <c r="AR269" s="442"/>
      <c r="AS269" s="442"/>
      <c r="AT269" s="442"/>
      <c r="AU269" s="442"/>
      <c r="AV269" s="442"/>
      <c r="AW269" s="442"/>
      <c r="AX269" s="442"/>
      <c r="AY269" s="442"/>
      <c r="AZ269" s="442"/>
    </row>
    <row r="270" spans="2:52" ht="20.100000000000001" hidden="1" customHeight="1" outlineLevel="1">
      <c r="B270" s="434"/>
      <c r="C270" s="1002"/>
      <c r="D270" s="1003"/>
      <c r="E270" s="1003"/>
      <c r="F270" s="1004"/>
      <c r="G270" s="1005"/>
      <c r="H270" s="1006"/>
      <c r="I270" s="1006"/>
      <c r="J270" s="1006"/>
      <c r="K270" s="1007"/>
      <c r="L270" s="715"/>
      <c r="M270" s="715"/>
      <c r="N270" s="715"/>
      <c r="O270" s="715"/>
      <c r="P270" s="715"/>
      <c r="Q270" s="715"/>
      <c r="R270" s="715"/>
      <c r="S270" s="716"/>
      <c r="T270" s="717"/>
      <c r="U270" s="720">
        <f t="shared" si="85"/>
        <v>0</v>
      </c>
      <c r="V270" s="721">
        <f t="shared" si="86"/>
        <v>0</v>
      </c>
      <c r="W270" s="722">
        <f t="shared" si="87"/>
        <v>0</v>
      </c>
      <c r="X270" s="442"/>
      <c r="Y270" s="442"/>
      <c r="Z270" s="442"/>
      <c r="AA270" s="442"/>
      <c r="AB270" s="442"/>
      <c r="AC270" s="442"/>
      <c r="AD270" s="442"/>
      <c r="AE270" s="442"/>
      <c r="AF270" s="442"/>
      <c r="AG270" s="442"/>
      <c r="AH270" s="442"/>
      <c r="AI270" s="442"/>
      <c r="AJ270" s="442"/>
      <c r="AK270" s="442"/>
      <c r="AL270" s="442"/>
      <c r="AM270" s="442"/>
      <c r="AN270" s="442"/>
      <c r="AO270" s="442"/>
      <c r="AP270" s="442"/>
      <c r="AQ270" s="442"/>
      <c r="AR270" s="442"/>
      <c r="AS270" s="442"/>
      <c r="AT270" s="442"/>
      <c r="AU270" s="442"/>
      <c r="AV270" s="442"/>
      <c r="AW270" s="442"/>
      <c r="AX270" s="442"/>
      <c r="AY270" s="442"/>
      <c r="AZ270" s="442"/>
    </row>
    <row r="271" spans="2:52" ht="20.100000000000001" hidden="1" customHeight="1" outlineLevel="1">
      <c r="B271" s="434"/>
      <c r="C271" s="1002"/>
      <c r="D271" s="1003"/>
      <c r="E271" s="1003"/>
      <c r="F271" s="1004"/>
      <c r="G271" s="1005"/>
      <c r="H271" s="1006"/>
      <c r="I271" s="1006"/>
      <c r="J271" s="1006"/>
      <c r="K271" s="1007"/>
      <c r="L271" s="715"/>
      <c r="M271" s="715"/>
      <c r="N271" s="715"/>
      <c r="O271" s="715"/>
      <c r="P271" s="715"/>
      <c r="Q271" s="715"/>
      <c r="R271" s="715"/>
      <c r="S271" s="716"/>
      <c r="T271" s="717"/>
      <c r="U271" s="720">
        <f t="shared" si="85"/>
        <v>0</v>
      </c>
      <c r="V271" s="721">
        <f t="shared" si="86"/>
        <v>0</v>
      </c>
      <c r="W271" s="722">
        <f t="shared" si="87"/>
        <v>0</v>
      </c>
      <c r="X271" s="442"/>
      <c r="Y271" s="442"/>
      <c r="Z271" s="442"/>
      <c r="AA271" s="442"/>
      <c r="AB271" s="442"/>
      <c r="AC271" s="442"/>
      <c r="AD271" s="442"/>
      <c r="AE271" s="442"/>
      <c r="AF271" s="442"/>
      <c r="AG271" s="442"/>
      <c r="AH271" s="442"/>
      <c r="AI271" s="442"/>
      <c r="AJ271" s="442"/>
      <c r="AK271" s="442"/>
      <c r="AL271" s="442"/>
      <c r="AM271" s="442"/>
      <c r="AN271" s="442"/>
      <c r="AO271" s="442"/>
      <c r="AP271" s="442"/>
      <c r="AQ271" s="442"/>
      <c r="AR271" s="442"/>
      <c r="AS271" s="442"/>
      <c r="AT271" s="442"/>
      <c r="AU271" s="442"/>
      <c r="AV271" s="442"/>
      <c r="AW271" s="442"/>
      <c r="AX271" s="442"/>
      <c r="AY271" s="442"/>
      <c r="AZ271" s="442"/>
    </row>
    <row r="272" spans="2:52" ht="20.100000000000001" hidden="1" customHeight="1" outlineLevel="1">
      <c r="B272" s="434"/>
      <c r="C272" s="1002"/>
      <c r="D272" s="1003"/>
      <c r="E272" s="1003"/>
      <c r="F272" s="1004"/>
      <c r="G272" s="1005"/>
      <c r="H272" s="1006"/>
      <c r="I272" s="1006"/>
      <c r="J272" s="1006"/>
      <c r="K272" s="1007"/>
      <c r="L272" s="715"/>
      <c r="M272" s="715"/>
      <c r="N272" s="715"/>
      <c r="O272" s="715"/>
      <c r="P272" s="715"/>
      <c r="Q272" s="715"/>
      <c r="R272" s="715"/>
      <c r="S272" s="716"/>
      <c r="T272" s="717"/>
      <c r="U272" s="720">
        <f t="shared" si="85"/>
        <v>0</v>
      </c>
      <c r="V272" s="721">
        <f t="shared" si="86"/>
        <v>0</v>
      </c>
      <c r="W272" s="722">
        <f t="shared" si="87"/>
        <v>0</v>
      </c>
      <c r="X272" s="442"/>
      <c r="Y272" s="442"/>
      <c r="Z272" s="442"/>
      <c r="AA272" s="442"/>
      <c r="AB272" s="442"/>
      <c r="AC272" s="442"/>
      <c r="AD272" s="442"/>
      <c r="AE272" s="442"/>
      <c r="AF272" s="442"/>
      <c r="AG272" s="442"/>
      <c r="AH272" s="442"/>
      <c r="AI272" s="442"/>
      <c r="AJ272" s="442"/>
      <c r="AK272" s="442"/>
      <c r="AL272" s="442"/>
      <c r="AM272" s="442"/>
      <c r="AN272" s="442"/>
      <c r="AO272" s="442"/>
      <c r="AP272" s="442"/>
      <c r="AQ272" s="442"/>
      <c r="AR272" s="442"/>
      <c r="AS272" s="442"/>
      <c r="AT272" s="442"/>
      <c r="AU272" s="442"/>
      <c r="AV272" s="442"/>
      <c r="AW272" s="442"/>
      <c r="AX272" s="442"/>
      <c r="AY272" s="442"/>
      <c r="AZ272" s="442"/>
    </row>
    <row r="273" spans="2:52" ht="20.100000000000001" hidden="1" customHeight="1" outlineLevel="1">
      <c r="B273" s="434"/>
      <c r="C273" s="1002"/>
      <c r="D273" s="1003"/>
      <c r="E273" s="1003"/>
      <c r="F273" s="1004"/>
      <c r="G273" s="1005"/>
      <c r="H273" s="1006"/>
      <c r="I273" s="1006"/>
      <c r="J273" s="1006"/>
      <c r="K273" s="1007"/>
      <c r="L273" s="715"/>
      <c r="M273" s="715"/>
      <c r="N273" s="715"/>
      <c r="O273" s="715"/>
      <c r="P273" s="715"/>
      <c r="Q273" s="715"/>
      <c r="R273" s="715"/>
      <c r="S273" s="716"/>
      <c r="T273" s="717"/>
      <c r="U273" s="720">
        <f t="shared" si="85"/>
        <v>0</v>
      </c>
      <c r="V273" s="721">
        <f t="shared" si="86"/>
        <v>0</v>
      </c>
      <c r="W273" s="722">
        <f t="shared" si="87"/>
        <v>0</v>
      </c>
      <c r="X273" s="442"/>
      <c r="Y273" s="442"/>
      <c r="Z273" s="442"/>
      <c r="AA273" s="442"/>
      <c r="AB273" s="442"/>
      <c r="AC273" s="442"/>
      <c r="AD273" s="442"/>
      <c r="AE273" s="442"/>
      <c r="AF273" s="442"/>
      <c r="AG273" s="442"/>
      <c r="AH273" s="442"/>
      <c r="AI273" s="442"/>
      <c r="AJ273" s="442"/>
      <c r="AK273" s="442"/>
      <c r="AL273" s="442"/>
      <c r="AM273" s="442"/>
      <c r="AN273" s="442"/>
      <c r="AO273" s="442"/>
      <c r="AP273" s="442"/>
      <c r="AQ273" s="442"/>
      <c r="AR273" s="442"/>
      <c r="AS273" s="442"/>
      <c r="AT273" s="442"/>
      <c r="AU273" s="442"/>
      <c r="AV273" s="442"/>
      <c r="AW273" s="442"/>
      <c r="AX273" s="442"/>
      <c r="AY273" s="442"/>
      <c r="AZ273" s="442"/>
    </row>
    <row r="274" spans="2:52" ht="20.100000000000001" hidden="1" customHeight="1" outlineLevel="1">
      <c r="B274" s="434"/>
      <c r="C274" s="1002"/>
      <c r="D274" s="1003"/>
      <c r="E274" s="1003"/>
      <c r="F274" s="1004"/>
      <c r="G274" s="1005"/>
      <c r="H274" s="1006"/>
      <c r="I274" s="1006"/>
      <c r="J274" s="1006"/>
      <c r="K274" s="1007"/>
      <c r="L274" s="715"/>
      <c r="M274" s="715"/>
      <c r="N274" s="715"/>
      <c r="O274" s="715"/>
      <c r="P274" s="715"/>
      <c r="Q274" s="715"/>
      <c r="R274" s="715"/>
      <c r="S274" s="716"/>
      <c r="T274" s="717"/>
      <c r="U274" s="720">
        <f t="shared" si="85"/>
        <v>0</v>
      </c>
      <c r="V274" s="721">
        <f t="shared" si="86"/>
        <v>0</v>
      </c>
      <c r="W274" s="722">
        <f t="shared" si="87"/>
        <v>0</v>
      </c>
      <c r="X274" s="442"/>
      <c r="Y274" s="442"/>
      <c r="Z274" s="442"/>
      <c r="AA274" s="442"/>
      <c r="AB274" s="442"/>
      <c r="AC274" s="442"/>
      <c r="AD274" s="442"/>
      <c r="AE274" s="442"/>
      <c r="AF274" s="442"/>
      <c r="AG274" s="442"/>
      <c r="AH274" s="442"/>
      <c r="AI274" s="442"/>
      <c r="AJ274" s="442"/>
      <c r="AK274" s="442"/>
      <c r="AL274" s="442"/>
      <c r="AM274" s="442"/>
      <c r="AN274" s="442"/>
      <c r="AO274" s="442"/>
      <c r="AP274" s="442"/>
      <c r="AQ274" s="442"/>
      <c r="AR274" s="442"/>
      <c r="AS274" s="442"/>
      <c r="AT274" s="442"/>
      <c r="AU274" s="442"/>
      <c r="AV274" s="442"/>
      <c r="AW274" s="442"/>
      <c r="AX274" s="442"/>
      <c r="AY274" s="442"/>
      <c r="AZ274" s="442"/>
    </row>
    <row r="275" spans="2:52" ht="20.100000000000001" hidden="1" customHeight="1" outlineLevel="1">
      <c r="B275" s="434"/>
      <c r="C275" s="1002"/>
      <c r="D275" s="1003"/>
      <c r="E275" s="1003"/>
      <c r="F275" s="1004"/>
      <c r="G275" s="1005"/>
      <c r="H275" s="1006"/>
      <c r="I275" s="1006"/>
      <c r="J275" s="1006"/>
      <c r="K275" s="1007"/>
      <c r="L275" s="715"/>
      <c r="M275" s="715"/>
      <c r="N275" s="715"/>
      <c r="O275" s="715"/>
      <c r="P275" s="715"/>
      <c r="Q275" s="715"/>
      <c r="R275" s="715"/>
      <c r="S275" s="716"/>
      <c r="T275" s="717"/>
      <c r="U275" s="720">
        <f t="shared" si="85"/>
        <v>0</v>
      </c>
      <c r="V275" s="721">
        <f t="shared" si="86"/>
        <v>0</v>
      </c>
      <c r="W275" s="722">
        <f t="shared" si="87"/>
        <v>0</v>
      </c>
      <c r="X275" s="442"/>
      <c r="Y275" s="442"/>
      <c r="Z275" s="442"/>
      <c r="AA275" s="442"/>
      <c r="AB275" s="442"/>
      <c r="AC275" s="442"/>
      <c r="AD275" s="442"/>
      <c r="AE275" s="442"/>
      <c r="AF275" s="442"/>
      <c r="AG275" s="442"/>
      <c r="AH275" s="442"/>
      <c r="AI275" s="442"/>
      <c r="AJ275" s="442"/>
      <c r="AK275" s="442"/>
      <c r="AL275" s="442"/>
      <c r="AM275" s="442"/>
      <c r="AN275" s="442"/>
      <c r="AO275" s="442"/>
      <c r="AP275" s="442"/>
      <c r="AQ275" s="442"/>
      <c r="AR275" s="442"/>
      <c r="AS275" s="442"/>
      <c r="AT275" s="442"/>
      <c r="AU275" s="442"/>
      <c r="AV275" s="442"/>
      <c r="AW275" s="442"/>
      <c r="AX275" s="442"/>
      <c r="AY275" s="442"/>
      <c r="AZ275" s="442"/>
    </row>
    <row r="276" spans="2:52" s="19" customFormat="1" ht="9.9499999999999993" hidden="1" customHeight="1" outlineLevel="1">
      <c r="B276" s="435"/>
      <c r="C276" s="437"/>
      <c r="D276" s="437"/>
      <c r="E276" s="437"/>
      <c r="F276" s="437"/>
      <c r="G276" s="666"/>
      <c r="H276" s="666"/>
      <c r="I276" s="666"/>
      <c r="J276" s="666"/>
      <c r="K276" s="666"/>
      <c r="L276" s="438"/>
      <c r="M276" s="438"/>
      <c r="N276" s="438"/>
      <c r="O276" s="438"/>
      <c r="P276" s="438"/>
      <c r="Q276" s="438"/>
      <c r="R276" s="438"/>
      <c r="S276" s="438"/>
      <c r="T276" s="439"/>
      <c r="U276" s="439"/>
      <c r="V276" s="439"/>
      <c r="W276" s="667"/>
      <c r="X276" s="668"/>
      <c r="Y276" s="668"/>
      <c r="Z276" s="668"/>
      <c r="AA276" s="668"/>
      <c r="AB276" s="668"/>
      <c r="AC276" s="668"/>
      <c r="AD276" s="668"/>
      <c r="AE276" s="668"/>
      <c r="AF276" s="668"/>
      <c r="AG276" s="668"/>
      <c r="AH276" s="668"/>
      <c r="AI276" s="668"/>
      <c r="AJ276" s="668"/>
      <c r="AK276" s="668"/>
      <c r="AL276" s="668"/>
      <c r="AM276" s="668"/>
      <c r="AN276" s="668"/>
      <c r="AO276" s="668"/>
      <c r="AP276" s="668"/>
      <c r="AQ276" s="668"/>
      <c r="AR276" s="668"/>
      <c r="AS276" s="668"/>
      <c r="AT276" s="668"/>
      <c r="AU276" s="668"/>
      <c r="AV276" s="668"/>
      <c r="AW276" s="668"/>
      <c r="AX276" s="668"/>
      <c r="AY276" s="668"/>
      <c r="AZ276" s="668"/>
    </row>
    <row r="277" spans="2:52" ht="20.100000000000001" customHeight="1" collapsed="1">
      <c r="B277" s="32">
        <f>B265+1</f>
        <v>23</v>
      </c>
      <c r="C277" s="1013"/>
      <c r="D277" s="1014"/>
      <c r="E277" s="1014"/>
      <c r="F277" s="1015"/>
      <c r="G277" s="1016"/>
      <c r="H277" s="1017"/>
      <c r="I277" s="1017"/>
      <c r="J277" s="1017"/>
      <c r="K277" s="1018"/>
      <c r="L277" s="701">
        <f t="shared" ref="L277:R277" si="88">SUM(L278:L287)</f>
        <v>0</v>
      </c>
      <c r="M277" s="702">
        <f t="shared" si="88"/>
        <v>0</v>
      </c>
      <c r="N277" s="703">
        <f t="shared" si="88"/>
        <v>0</v>
      </c>
      <c r="O277" s="703">
        <f t="shared" si="88"/>
        <v>0</v>
      </c>
      <c r="P277" s="702">
        <f t="shared" si="88"/>
        <v>0</v>
      </c>
      <c r="Q277" s="704">
        <f t="shared" si="88"/>
        <v>0</v>
      </c>
      <c r="R277" s="701">
        <f t="shared" si="88"/>
        <v>0</v>
      </c>
      <c r="S277" s="705">
        <v>1</v>
      </c>
      <c r="T277" s="706">
        <f>(S278*T278)+(S279*T279)+(S280*T280)+(S281*T281)+(S282*T282)+(S283*T283)+(S284*T284)+(S285*T285)+(S286*T286)+(S287*T287)</f>
        <v>0</v>
      </c>
      <c r="U277" s="665">
        <f t="shared" ref="U277:U287" si="89">S277*T277*(1+MGKZ)*(1+Gewinn)*(1+Sicherheit)</f>
        <v>0</v>
      </c>
      <c r="V277" s="643">
        <f t="shared" ref="V277:V287" si="90">R277*Fertigung</f>
        <v>0</v>
      </c>
      <c r="W277" s="50">
        <f t="shared" ref="W277:W287" si="91">L277*$E$6+M277*$M$6+N277*$M$7+O277*$M$8+P277*$E$7+Q277*$M$9+U277+V277</f>
        <v>0</v>
      </c>
      <c r="X277" s="442"/>
      <c r="Y277" s="442"/>
      <c r="Z277" s="442"/>
      <c r="AA277" s="442"/>
      <c r="AB277" s="442"/>
      <c r="AC277" s="442"/>
      <c r="AD277" s="442"/>
      <c r="AE277" s="442"/>
      <c r="AF277" s="442"/>
      <c r="AG277" s="442"/>
      <c r="AH277" s="442"/>
      <c r="AI277" s="442"/>
      <c r="AJ277" s="442"/>
      <c r="AK277" s="442"/>
      <c r="AL277" s="442"/>
      <c r="AM277" s="442"/>
      <c r="AN277" s="442"/>
      <c r="AO277" s="442"/>
      <c r="AP277" s="442"/>
      <c r="AQ277" s="442"/>
      <c r="AR277" s="442"/>
      <c r="AS277" s="442"/>
      <c r="AT277" s="442"/>
      <c r="AU277" s="442"/>
      <c r="AV277" s="442"/>
      <c r="AW277" s="442"/>
      <c r="AX277" s="442"/>
      <c r="AY277" s="442"/>
      <c r="AZ277" s="442"/>
    </row>
    <row r="278" spans="2:52" ht="20.100000000000001" hidden="1" customHeight="1" outlineLevel="1">
      <c r="B278" s="433"/>
      <c r="C278" s="1002"/>
      <c r="D278" s="1003"/>
      <c r="E278" s="1003"/>
      <c r="F278" s="1004"/>
      <c r="G278" s="1005"/>
      <c r="H278" s="1006"/>
      <c r="I278" s="1006"/>
      <c r="J278" s="1006"/>
      <c r="K278" s="1007"/>
      <c r="L278" s="715"/>
      <c r="M278" s="715"/>
      <c r="N278" s="715"/>
      <c r="O278" s="715"/>
      <c r="P278" s="715"/>
      <c r="Q278" s="715"/>
      <c r="R278" s="715"/>
      <c r="S278" s="716"/>
      <c r="T278" s="717"/>
      <c r="U278" s="720">
        <f t="shared" si="89"/>
        <v>0</v>
      </c>
      <c r="V278" s="721">
        <f t="shared" si="90"/>
        <v>0</v>
      </c>
      <c r="W278" s="722">
        <f t="shared" si="91"/>
        <v>0</v>
      </c>
      <c r="X278" s="442"/>
      <c r="Y278" s="442"/>
      <c r="Z278" s="442"/>
      <c r="AA278" s="442"/>
      <c r="AB278" s="442"/>
      <c r="AC278" s="442"/>
      <c r="AD278" s="442"/>
      <c r="AE278" s="442"/>
      <c r="AF278" s="442"/>
      <c r="AG278" s="442"/>
      <c r="AH278" s="442"/>
      <c r="AI278" s="442"/>
      <c r="AJ278" s="442"/>
      <c r="AK278" s="442"/>
      <c r="AL278" s="442"/>
      <c r="AM278" s="442"/>
      <c r="AN278" s="442"/>
      <c r="AO278" s="442"/>
      <c r="AP278" s="442"/>
      <c r="AQ278" s="442"/>
      <c r="AR278" s="442"/>
      <c r="AS278" s="442"/>
      <c r="AT278" s="442"/>
      <c r="AU278" s="442"/>
      <c r="AV278" s="442"/>
      <c r="AW278" s="442"/>
      <c r="AX278" s="442"/>
      <c r="AY278" s="442"/>
      <c r="AZ278" s="442"/>
    </row>
    <row r="279" spans="2:52" ht="20.100000000000001" hidden="1" customHeight="1" outlineLevel="1">
      <c r="B279" s="434"/>
      <c r="C279" s="1002"/>
      <c r="D279" s="1003"/>
      <c r="E279" s="1003"/>
      <c r="F279" s="1004"/>
      <c r="G279" s="1005"/>
      <c r="H279" s="1006"/>
      <c r="I279" s="1006"/>
      <c r="J279" s="1006"/>
      <c r="K279" s="1007"/>
      <c r="L279" s="715"/>
      <c r="M279" s="715"/>
      <c r="N279" s="715"/>
      <c r="O279" s="715"/>
      <c r="P279" s="715"/>
      <c r="Q279" s="715"/>
      <c r="R279" s="715"/>
      <c r="S279" s="716"/>
      <c r="T279" s="717"/>
      <c r="U279" s="720">
        <f t="shared" si="89"/>
        <v>0</v>
      </c>
      <c r="V279" s="721">
        <f t="shared" si="90"/>
        <v>0</v>
      </c>
      <c r="W279" s="722">
        <f t="shared" si="91"/>
        <v>0</v>
      </c>
      <c r="X279" s="442"/>
      <c r="Y279" s="442"/>
      <c r="Z279" s="442"/>
      <c r="AA279" s="442"/>
      <c r="AB279" s="442"/>
      <c r="AC279" s="442"/>
      <c r="AD279" s="442"/>
      <c r="AE279" s="442"/>
      <c r="AF279" s="442"/>
      <c r="AG279" s="442"/>
      <c r="AH279" s="442"/>
      <c r="AI279" s="442"/>
      <c r="AJ279" s="442"/>
      <c r="AK279" s="442"/>
      <c r="AL279" s="442"/>
      <c r="AM279" s="442"/>
      <c r="AN279" s="442"/>
      <c r="AO279" s="442"/>
      <c r="AP279" s="442"/>
      <c r="AQ279" s="442"/>
      <c r="AR279" s="442"/>
      <c r="AS279" s="442"/>
      <c r="AT279" s="442"/>
      <c r="AU279" s="442"/>
      <c r="AV279" s="442"/>
      <c r="AW279" s="442"/>
      <c r="AX279" s="442"/>
      <c r="AY279" s="442"/>
      <c r="AZ279" s="442"/>
    </row>
    <row r="280" spans="2:52" ht="20.100000000000001" hidden="1" customHeight="1" outlineLevel="1">
      <c r="B280" s="434"/>
      <c r="C280" s="1002"/>
      <c r="D280" s="1003"/>
      <c r="E280" s="1003"/>
      <c r="F280" s="1004"/>
      <c r="G280" s="1005"/>
      <c r="H280" s="1006"/>
      <c r="I280" s="1006"/>
      <c r="J280" s="1006"/>
      <c r="K280" s="1007"/>
      <c r="L280" s="715"/>
      <c r="M280" s="715"/>
      <c r="N280" s="715"/>
      <c r="O280" s="715"/>
      <c r="P280" s="715"/>
      <c r="Q280" s="715"/>
      <c r="R280" s="715"/>
      <c r="S280" s="716"/>
      <c r="T280" s="717"/>
      <c r="U280" s="720">
        <f t="shared" si="89"/>
        <v>0</v>
      </c>
      <c r="V280" s="721">
        <f t="shared" si="90"/>
        <v>0</v>
      </c>
      <c r="W280" s="722">
        <f t="shared" si="91"/>
        <v>0</v>
      </c>
      <c r="X280" s="442"/>
      <c r="Y280" s="442"/>
      <c r="Z280" s="442"/>
      <c r="AA280" s="442"/>
      <c r="AB280" s="442"/>
      <c r="AC280" s="442"/>
      <c r="AD280" s="442"/>
      <c r="AE280" s="442"/>
      <c r="AF280" s="442"/>
      <c r="AG280" s="442"/>
      <c r="AH280" s="442"/>
      <c r="AI280" s="442"/>
      <c r="AJ280" s="442"/>
      <c r="AK280" s="442"/>
      <c r="AL280" s="442"/>
      <c r="AM280" s="442"/>
      <c r="AN280" s="442"/>
      <c r="AO280" s="442"/>
      <c r="AP280" s="442"/>
      <c r="AQ280" s="442"/>
      <c r="AR280" s="442"/>
      <c r="AS280" s="442"/>
      <c r="AT280" s="442"/>
      <c r="AU280" s="442"/>
      <c r="AV280" s="442"/>
      <c r="AW280" s="442"/>
      <c r="AX280" s="442"/>
      <c r="AY280" s="442"/>
      <c r="AZ280" s="442"/>
    </row>
    <row r="281" spans="2:52" ht="20.100000000000001" hidden="1" customHeight="1" outlineLevel="1">
      <c r="B281" s="434"/>
      <c r="C281" s="1002"/>
      <c r="D281" s="1003"/>
      <c r="E281" s="1003"/>
      <c r="F281" s="1004"/>
      <c r="G281" s="1005"/>
      <c r="H281" s="1006"/>
      <c r="I281" s="1006"/>
      <c r="J281" s="1006"/>
      <c r="K281" s="1007"/>
      <c r="L281" s="715"/>
      <c r="M281" s="715"/>
      <c r="N281" s="715"/>
      <c r="O281" s="715"/>
      <c r="P281" s="715"/>
      <c r="Q281" s="715"/>
      <c r="R281" s="715"/>
      <c r="S281" s="716"/>
      <c r="T281" s="717"/>
      <c r="U281" s="720">
        <f t="shared" si="89"/>
        <v>0</v>
      </c>
      <c r="V281" s="721">
        <f t="shared" si="90"/>
        <v>0</v>
      </c>
      <c r="W281" s="722">
        <f t="shared" si="91"/>
        <v>0</v>
      </c>
      <c r="X281" s="442"/>
      <c r="Y281" s="442"/>
      <c r="Z281" s="442"/>
      <c r="AA281" s="442"/>
      <c r="AB281" s="442"/>
      <c r="AC281" s="442"/>
      <c r="AD281" s="442"/>
      <c r="AE281" s="442"/>
      <c r="AF281" s="442"/>
      <c r="AG281" s="442"/>
      <c r="AH281" s="442"/>
      <c r="AI281" s="442"/>
      <c r="AJ281" s="442"/>
      <c r="AK281" s="442"/>
      <c r="AL281" s="442"/>
      <c r="AM281" s="442"/>
      <c r="AN281" s="442"/>
      <c r="AO281" s="442"/>
      <c r="AP281" s="442"/>
      <c r="AQ281" s="442"/>
      <c r="AR281" s="442"/>
      <c r="AS281" s="442"/>
      <c r="AT281" s="442"/>
      <c r="AU281" s="442"/>
      <c r="AV281" s="442"/>
      <c r="AW281" s="442"/>
      <c r="AX281" s="442"/>
      <c r="AY281" s="442"/>
      <c r="AZ281" s="442"/>
    </row>
    <row r="282" spans="2:52" ht="20.100000000000001" hidden="1" customHeight="1" outlineLevel="1">
      <c r="B282" s="434"/>
      <c r="C282" s="1002"/>
      <c r="D282" s="1003"/>
      <c r="E282" s="1003"/>
      <c r="F282" s="1004"/>
      <c r="G282" s="1005"/>
      <c r="H282" s="1006"/>
      <c r="I282" s="1006"/>
      <c r="J282" s="1006"/>
      <c r="K282" s="1007"/>
      <c r="L282" s="715"/>
      <c r="M282" s="715"/>
      <c r="N282" s="715"/>
      <c r="O282" s="715"/>
      <c r="P282" s="715"/>
      <c r="Q282" s="715"/>
      <c r="R282" s="715"/>
      <c r="S282" s="716"/>
      <c r="T282" s="717"/>
      <c r="U282" s="720">
        <f t="shared" si="89"/>
        <v>0</v>
      </c>
      <c r="V282" s="721">
        <f t="shared" si="90"/>
        <v>0</v>
      </c>
      <c r="W282" s="722">
        <f t="shared" si="91"/>
        <v>0</v>
      </c>
      <c r="X282" s="442"/>
      <c r="Y282" s="442"/>
      <c r="Z282" s="442"/>
      <c r="AA282" s="442"/>
      <c r="AB282" s="442"/>
      <c r="AC282" s="442"/>
      <c r="AD282" s="442"/>
      <c r="AE282" s="442"/>
      <c r="AF282" s="442"/>
      <c r="AG282" s="442"/>
      <c r="AH282" s="442"/>
      <c r="AI282" s="442"/>
      <c r="AJ282" s="442"/>
      <c r="AK282" s="442"/>
      <c r="AL282" s="442"/>
      <c r="AM282" s="442"/>
      <c r="AN282" s="442"/>
      <c r="AO282" s="442"/>
      <c r="AP282" s="442"/>
      <c r="AQ282" s="442"/>
      <c r="AR282" s="442"/>
      <c r="AS282" s="442"/>
      <c r="AT282" s="442"/>
      <c r="AU282" s="442"/>
      <c r="AV282" s="442"/>
      <c r="AW282" s="442"/>
      <c r="AX282" s="442"/>
      <c r="AY282" s="442"/>
      <c r="AZ282" s="442"/>
    </row>
    <row r="283" spans="2:52" ht="20.100000000000001" hidden="1" customHeight="1" outlineLevel="1">
      <c r="B283" s="434"/>
      <c r="C283" s="1002"/>
      <c r="D283" s="1003"/>
      <c r="E283" s="1003"/>
      <c r="F283" s="1004"/>
      <c r="G283" s="1005"/>
      <c r="H283" s="1006"/>
      <c r="I283" s="1006"/>
      <c r="J283" s="1006"/>
      <c r="K283" s="1007"/>
      <c r="L283" s="715"/>
      <c r="M283" s="715"/>
      <c r="N283" s="715"/>
      <c r="O283" s="715"/>
      <c r="P283" s="715"/>
      <c r="Q283" s="715"/>
      <c r="R283" s="715"/>
      <c r="S283" s="716"/>
      <c r="T283" s="717"/>
      <c r="U283" s="720">
        <f t="shared" si="89"/>
        <v>0</v>
      </c>
      <c r="V283" s="721">
        <f t="shared" si="90"/>
        <v>0</v>
      </c>
      <c r="W283" s="722">
        <f t="shared" si="91"/>
        <v>0</v>
      </c>
      <c r="X283" s="442"/>
      <c r="Y283" s="442"/>
      <c r="Z283" s="442"/>
      <c r="AA283" s="442"/>
      <c r="AB283" s="442"/>
      <c r="AC283" s="442"/>
      <c r="AD283" s="442"/>
      <c r="AE283" s="442"/>
      <c r="AF283" s="442"/>
      <c r="AG283" s="442"/>
      <c r="AH283" s="442"/>
      <c r="AI283" s="442"/>
      <c r="AJ283" s="442"/>
      <c r="AK283" s="442"/>
      <c r="AL283" s="442"/>
      <c r="AM283" s="442"/>
      <c r="AN283" s="442"/>
      <c r="AO283" s="442"/>
      <c r="AP283" s="442"/>
      <c r="AQ283" s="442"/>
      <c r="AR283" s="442"/>
      <c r="AS283" s="442"/>
      <c r="AT283" s="442"/>
      <c r="AU283" s="442"/>
      <c r="AV283" s="442"/>
      <c r="AW283" s="442"/>
      <c r="AX283" s="442"/>
      <c r="AY283" s="442"/>
      <c r="AZ283" s="442"/>
    </row>
    <row r="284" spans="2:52" ht="20.100000000000001" hidden="1" customHeight="1" outlineLevel="1">
      <c r="B284" s="434"/>
      <c r="C284" s="1002"/>
      <c r="D284" s="1003"/>
      <c r="E284" s="1003"/>
      <c r="F284" s="1004"/>
      <c r="G284" s="1005"/>
      <c r="H284" s="1006"/>
      <c r="I284" s="1006"/>
      <c r="J284" s="1006"/>
      <c r="K284" s="1007"/>
      <c r="L284" s="715"/>
      <c r="M284" s="715"/>
      <c r="N284" s="715"/>
      <c r="O284" s="715"/>
      <c r="P284" s="715"/>
      <c r="Q284" s="715"/>
      <c r="R284" s="715"/>
      <c r="S284" s="716"/>
      <c r="T284" s="717"/>
      <c r="U284" s="720">
        <f t="shared" si="89"/>
        <v>0</v>
      </c>
      <c r="V284" s="721">
        <f t="shared" si="90"/>
        <v>0</v>
      </c>
      <c r="W284" s="722">
        <f t="shared" si="91"/>
        <v>0</v>
      </c>
      <c r="X284" s="442"/>
      <c r="Y284" s="442"/>
      <c r="Z284" s="442"/>
      <c r="AA284" s="442"/>
      <c r="AB284" s="442"/>
      <c r="AC284" s="442"/>
      <c r="AD284" s="442"/>
      <c r="AE284" s="442"/>
      <c r="AF284" s="442"/>
      <c r="AG284" s="442"/>
      <c r="AH284" s="442"/>
      <c r="AI284" s="442"/>
      <c r="AJ284" s="442"/>
      <c r="AK284" s="442"/>
      <c r="AL284" s="442"/>
      <c r="AM284" s="442"/>
      <c r="AN284" s="442"/>
      <c r="AO284" s="442"/>
      <c r="AP284" s="442"/>
      <c r="AQ284" s="442"/>
      <c r="AR284" s="442"/>
      <c r="AS284" s="442"/>
      <c r="AT284" s="442"/>
      <c r="AU284" s="442"/>
      <c r="AV284" s="442"/>
      <c r="AW284" s="442"/>
      <c r="AX284" s="442"/>
      <c r="AY284" s="442"/>
      <c r="AZ284" s="442"/>
    </row>
    <row r="285" spans="2:52" ht="20.100000000000001" hidden="1" customHeight="1" outlineLevel="1">
      <c r="B285" s="434"/>
      <c r="C285" s="1002"/>
      <c r="D285" s="1003"/>
      <c r="E285" s="1003"/>
      <c r="F285" s="1004"/>
      <c r="G285" s="1005"/>
      <c r="H285" s="1006"/>
      <c r="I285" s="1006"/>
      <c r="J285" s="1006"/>
      <c r="K285" s="1007"/>
      <c r="L285" s="715"/>
      <c r="M285" s="715"/>
      <c r="N285" s="715"/>
      <c r="O285" s="715"/>
      <c r="P285" s="715"/>
      <c r="Q285" s="715"/>
      <c r="R285" s="715"/>
      <c r="S285" s="716"/>
      <c r="T285" s="717"/>
      <c r="U285" s="720">
        <f t="shared" si="89"/>
        <v>0</v>
      </c>
      <c r="V285" s="721">
        <f t="shared" si="90"/>
        <v>0</v>
      </c>
      <c r="W285" s="722">
        <f t="shared" si="91"/>
        <v>0</v>
      </c>
      <c r="X285" s="442"/>
      <c r="Y285" s="442"/>
      <c r="Z285" s="442"/>
      <c r="AA285" s="442"/>
      <c r="AB285" s="442"/>
      <c r="AC285" s="442"/>
      <c r="AD285" s="442"/>
      <c r="AE285" s="442"/>
      <c r="AF285" s="442"/>
      <c r="AG285" s="442"/>
      <c r="AH285" s="442"/>
      <c r="AI285" s="442"/>
      <c r="AJ285" s="442"/>
      <c r="AK285" s="442"/>
      <c r="AL285" s="442"/>
      <c r="AM285" s="442"/>
      <c r="AN285" s="442"/>
      <c r="AO285" s="442"/>
      <c r="AP285" s="442"/>
      <c r="AQ285" s="442"/>
      <c r="AR285" s="442"/>
      <c r="AS285" s="442"/>
      <c r="AT285" s="442"/>
      <c r="AU285" s="442"/>
      <c r="AV285" s="442"/>
      <c r="AW285" s="442"/>
      <c r="AX285" s="442"/>
      <c r="AY285" s="442"/>
      <c r="AZ285" s="442"/>
    </row>
    <row r="286" spans="2:52" ht="20.100000000000001" hidden="1" customHeight="1" outlineLevel="1">
      <c r="B286" s="434"/>
      <c r="C286" s="1002"/>
      <c r="D286" s="1003"/>
      <c r="E286" s="1003"/>
      <c r="F286" s="1004"/>
      <c r="G286" s="1005"/>
      <c r="H286" s="1006"/>
      <c r="I286" s="1006"/>
      <c r="J286" s="1006"/>
      <c r="K286" s="1007"/>
      <c r="L286" s="715"/>
      <c r="M286" s="715"/>
      <c r="N286" s="715"/>
      <c r="O286" s="715"/>
      <c r="P286" s="715"/>
      <c r="Q286" s="715"/>
      <c r="R286" s="715"/>
      <c r="S286" s="716"/>
      <c r="T286" s="717"/>
      <c r="U286" s="720">
        <f t="shared" si="89"/>
        <v>0</v>
      </c>
      <c r="V286" s="721">
        <f t="shared" si="90"/>
        <v>0</v>
      </c>
      <c r="W286" s="722">
        <f t="shared" si="91"/>
        <v>0</v>
      </c>
      <c r="X286" s="442"/>
      <c r="Y286" s="442"/>
      <c r="Z286" s="442"/>
      <c r="AA286" s="442"/>
      <c r="AB286" s="442"/>
      <c r="AC286" s="442"/>
      <c r="AD286" s="442"/>
      <c r="AE286" s="442"/>
      <c r="AF286" s="442"/>
      <c r="AG286" s="442"/>
      <c r="AH286" s="442"/>
      <c r="AI286" s="442"/>
      <c r="AJ286" s="442"/>
      <c r="AK286" s="442"/>
      <c r="AL286" s="442"/>
      <c r="AM286" s="442"/>
      <c r="AN286" s="442"/>
      <c r="AO286" s="442"/>
      <c r="AP286" s="442"/>
      <c r="AQ286" s="442"/>
      <c r="AR286" s="442"/>
      <c r="AS286" s="442"/>
      <c r="AT286" s="442"/>
      <c r="AU286" s="442"/>
      <c r="AV286" s="442"/>
      <c r="AW286" s="442"/>
      <c r="AX286" s="442"/>
      <c r="AY286" s="442"/>
      <c r="AZ286" s="442"/>
    </row>
    <row r="287" spans="2:52" ht="20.100000000000001" hidden="1" customHeight="1" outlineLevel="1">
      <c r="B287" s="434"/>
      <c r="C287" s="1002"/>
      <c r="D287" s="1003"/>
      <c r="E287" s="1003"/>
      <c r="F287" s="1004"/>
      <c r="G287" s="1005"/>
      <c r="H287" s="1006"/>
      <c r="I287" s="1006"/>
      <c r="J287" s="1006"/>
      <c r="K287" s="1007"/>
      <c r="L287" s="715"/>
      <c r="M287" s="715"/>
      <c r="N287" s="715"/>
      <c r="O287" s="715"/>
      <c r="P287" s="715"/>
      <c r="Q287" s="715"/>
      <c r="R287" s="715"/>
      <c r="S287" s="716"/>
      <c r="T287" s="717"/>
      <c r="U287" s="720">
        <f t="shared" si="89"/>
        <v>0</v>
      </c>
      <c r="V287" s="721">
        <f t="shared" si="90"/>
        <v>0</v>
      </c>
      <c r="W287" s="722">
        <f t="shared" si="91"/>
        <v>0</v>
      </c>
      <c r="X287" s="442"/>
      <c r="Y287" s="442"/>
      <c r="Z287" s="442"/>
      <c r="AA287" s="442"/>
      <c r="AB287" s="442"/>
      <c r="AC287" s="442"/>
      <c r="AD287" s="442"/>
      <c r="AE287" s="442"/>
      <c r="AF287" s="442"/>
      <c r="AG287" s="442"/>
      <c r="AH287" s="442"/>
      <c r="AI287" s="442"/>
      <c r="AJ287" s="442"/>
      <c r="AK287" s="442"/>
      <c r="AL287" s="442"/>
      <c r="AM287" s="442"/>
      <c r="AN287" s="442"/>
      <c r="AO287" s="442"/>
      <c r="AP287" s="442"/>
      <c r="AQ287" s="442"/>
      <c r="AR287" s="442"/>
      <c r="AS287" s="442"/>
      <c r="AT287" s="442"/>
      <c r="AU287" s="442"/>
      <c r="AV287" s="442"/>
      <c r="AW287" s="442"/>
      <c r="AX287" s="442"/>
      <c r="AY287" s="442"/>
      <c r="AZ287" s="442"/>
    </row>
    <row r="288" spans="2:52" s="19" customFormat="1" ht="9.9499999999999993" hidden="1" customHeight="1" outlineLevel="1">
      <c r="B288" s="435"/>
      <c r="C288" s="437"/>
      <c r="D288" s="437"/>
      <c r="E288" s="437"/>
      <c r="F288" s="437"/>
      <c r="G288" s="666"/>
      <c r="H288" s="666"/>
      <c r="I288" s="666"/>
      <c r="J288" s="666"/>
      <c r="K288" s="666"/>
      <c r="L288" s="438"/>
      <c r="M288" s="438"/>
      <c r="N288" s="438"/>
      <c r="O288" s="438"/>
      <c r="P288" s="438"/>
      <c r="Q288" s="438"/>
      <c r="R288" s="438"/>
      <c r="S288" s="438"/>
      <c r="T288" s="439"/>
      <c r="U288" s="439"/>
      <c r="V288" s="439"/>
      <c r="W288" s="667"/>
      <c r="X288" s="668"/>
      <c r="Y288" s="668"/>
      <c r="Z288" s="668"/>
      <c r="AA288" s="668"/>
      <c r="AB288" s="668"/>
      <c r="AC288" s="668"/>
      <c r="AD288" s="668"/>
      <c r="AE288" s="668"/>
      <c r="AF288" s="668"/>
      <c r="AG288" s="668"/>
      <c r="AH288" s="668"/>
      <c r="AI288" s="668"/>
      <c r="AJ288" s="668"/>
      <c r="AK288" s="668"/>
      <c r="AL288" s="668"/>
      <c r="AM288" s="668"/>
      <c r="AN288" s="668"/>
      <c r="AO288" s="668"/>
      <c r="AP288" s="668"/>
      <c r="AQ288" s="668"/>
      <c r="AR288" s="668"/>
      <c r="AS288" s="668"/>
      <c r="AT288" s="668"/>
      <c r="AU288" s="668"/>
      <c r="AV288" s="668"/>
      <c r="AW288" s="668"/>
      <c r="AX288" s="668"/>
      <c r="AY288" s="668"/>
      <c r="AZ288" s="668"/>
    </row>
    <row r="289" spans="2:52" ht="20.100000000000001" customHeight="1" collapsed="1">
      <c r="B289" s="32">
        <f>B277+1</f>
        <v>24</v>
      </c>
      <c r="C289" s="1013"/>
      <c r="D289" s="1014"/>
      <c r="E289" s="1014"/>
      <c r="F289" s="1015"/>
      <c r="G289" s="1016"/>
      <c r="H289" s="1017"/>
      <c r="I289" s="1017"/>
      <c r="J289" s="1017"/>
      <c r="K289" s="1018"/>
      <c r="L289" s="701">
        <f t="shared" ref="L289:R289" si="92">SUM(L290:L299)</f>
        <v>0</v>
      </c>
      <c r="M289" s="702">
        <f t="shared" si="92"/>
        <v>0</v>
      </c>
      <c r="N289" s="703">
        <f t="shared" si="92"/>
        <v>0</v>
      </c>
      <c r="O289" s="703">
        <f t="shared" si="92"/>
        <v>0</v>
      </c>
      <c r="P289" s="702">
        <f t="shared" si="92"/>
        <v>0</v>
      </c>
      <c r="Q289" s="704">
        <f t="shared" si="92"/>
        <v>0</v>
      </c>
      <c r="R289" s="701">
        <f t="shared" si="92"/>
        <v>0</v>
      </c>
      <c r="S289" s="705">
        <v>1</v>
      </c>
      <c r="T289" s="706">
        <f>(S290*T290)+(S291*T291)+(S292*T292)+(S293*T293)+(S294*T294)+(S295*T295)+(S296*T296)+(S297*T297)+(S298*T298)+(S299*T299)</f>
        <v>0</v>
      </c>
      <c r="U289" s="665">
        <f t="shared" ref="U289:U299" si="93">S289*T289*(1+MGKZ)*(1+Gewinn)*(1+Sicherheit)</f>
        <v>0</v>
      </c>
      <c r="V289" s="643">
        <f t="shared" ref="V289:V299" si="94">R289*Fertigung</f>
        <v>0</v>
      </c>
      <c r="W289" s="50">
        <f t="shared" ref="W289:W299" si="95">L289*$E$6+M289*$M$6+N289*$M$7+O289*$M$8+P289*$E$7+Q289*$M$9+U289+V289</f>
        <v>0</v>
      </c>
      <c r="X289" s="442"/>
      <c r="Y289" s="442"/>
      <c r="Z289" s="442"/>
      <c r="AA289" s="442"/>
      <c r="AB289" s="442"/>
      <c r="AC289" s="442"/>
      <c r="AD289" s="442"/>
      <c r="AE289" s="442"/>
      <c r="AF289" s="442"/>
      <c r="AG289" s="442"/>
      <c r="AH289" s="442"/>
      <c r="AI289" s="442"/>
      <c r="AJ289" s="442"/>
      <c r="AK289" s="442"/>
      <c r="AL289" s="442"/>
      <c r="AM289" s="442"/>
      <c r="AN289" s="442"/>
      <c r="AO289" s="442"/>
      <c r="AP289" s="442"/>
      <c r="AQ289" s="442"/>
      <c r="AR289" s="442"/>
      <c r="AS289" s="442"/>
      <c r="AT289" s="442"/>
      <c r="AU289" s="442"/>
      <c r="AV289" s="442"/>
      <c r="AW289" s="442"/>
      <c r="AX289" s="442"/>
      <c r="AY289" s="442"/>
      <c r="AZ289" s="442"/>
    </row>
    <row r="290" spans="2:52" ht="20.100000000000001" hidden="1" customHeight="1" outlineLevel="1">
      <c r="B290" s="433"/>
      <c r="C290" s="1002"/>
      <c r="D290" s="1003"/>
      <c r="E290" s="1003"/>
      <c r="F290" s="1004"/>
      <c r="G290" s="1005"/>
      <c r="H290" s="1006"/>
      <c r="I290" s="1006"/>
      <c r="J290" s="1006"/>
      <c r="K290" s="1007"/>
      <c r="L290" s="715"/>
      <c r="M290" s="715"/>
      <c r="N290" s="715"/>
      <c r="O290" s="715"/>
      <c r="P290" s="715"/>
      <c r="Q290" s="715"/>
      <c r="R290" s="715"/>
      <c r="S290" s="716"/>
      <c r="T290" s="717"/>
      <c r="U290" s="720">
        <f t="shared" si="93"/>
        <v>0</v>
      </c>
      <c r="V290" s="721">
        <f t="shared" si="94"/>
        <v>0</v>
      </c>
      <c r="W290" s="722">
        <f t="shared" si="95"/>
        <v>0</v>
      </c>
      <c r="X290" s="442"/>
      <c r="Y290" s="442"/>
      <c r="Z290" s="442"/>
      <c r="AA290" s="442"/>
      <c r="AB290" s="442"/>
      <c r="AC290" s="442"/>
      <c r="AD290" s="442"/>
      <c r="AE290" s="442"/>
      <c r="AF290" s="442"/>
      <c r="AG290" s="442"/>
      <c r="AH290" s="442"/>
      <c r="AI290" s="442"/>
      <c r="AJ290" s="442"/>
      <c r="AK290" s="442"/>
      <c r="AL290" s="442"/>
      <c r="AM290" s="442"/>
      <c r="AN290" s="442"/>
      <c r="AO290" s="442"/>
      <c r="AP290" s="442"/>
      <c r="AQ290" s="442"/>
      <c r="AR290" s="442"/>
      <c r="AS290" s="442"/>
      <c r="AT290" s="442"/>
      <c r="AU290" s="442"/>
      <c r="AV290" s="442"/>
      <c r="AW290" s="442"/>
      <c r="AX290" s="442"/>
      <c r="AY290" s="442"/>
      <c r="AZ290" s="442"/>
    </row>
    <row r="291" spans="2:52" ht="20.100000000000001" hidden="1" customHeight="1" outlineLevel="1">
      <c r="B291" s="434"/>
      <c r="C291" s="1002"/>
      <c r="D291" s="1003"/>
      <c r="E291" s="1003"/>
      <c r="F291" s="1004"/>
      <c r="G291" s="1005"/>
      <c r="H291" s="1006"/>
      <c r="I291" s="1006"/>
      <c r="J291" s="1006"/>
      <c r="K291" s="1007"/>
      <c r="L291" s="715"/>
      <c r="M291" s="715"/>
      <c r="N291" s="715"/>
      <c r="O291" s="715"/>
      <c r="P291" s="715"/>
      <c r="Q291" s="715"/>
      <c r="R291" s="715"/>
      <c r="S291" s="716"/>
      <c r="T291" s="717"/>
      <c r="U291" s="720">
        <f t="shared" si="93"/>
        <v>0</v>
      </c>
      <c r="V291" s="721">
        <f t="shared" si="94"/>
        <v>0</v>
      </c>
      <c r="W291" s="722">
        <f t="shared" si="95"/>
        <v>0</v>
      </c>
      <c r="X291" s="442"/>
      <c r="Y291" s="442"/>
      <c r="Z291" s="442"/>
      <c r="AA291" s="442"/>
      <c r="AB291" s="442"/>
      <c r="AC291" s="442"/>
      <c r="AD291" s="442"/>
      <c r="AE291" s="442"/>
      <c r="AF291" s="442"/>
      <c r="AG291" s="442"/>
      <c r="AH291" s="442"/>
      <c r="AI291" s="442"/>
      <c r="AJ291" s="442"/>
      <c r="AK291" s="442"/>
      <c r="AL291" s="442"/>
      <c r="AM291" s="442"/>
      <c r="AN291" s="442"/>
      <c r="AO291" s="442"/>
      <c r="AP291" s="442"/>
      <c r="AQ291" s="442"/>
      <c r="AR291" s="442"/>
      <c r="AS291" s="442"/>
      <c r="AT291" s="442"/>
      <c r="AU291" s="442"/>
      <c r="AV291" s="442"/>
      <c r="AW291" s="442"/>
      <c r="AX291" s="442"/>
      <c r="AY291" s="442"/>
      <c r="AZ291" s="442"/>
    </row>
    <row r="292" spans="2:52" ht="20.100000000000001" hidden="1" customHeight="1" outlineLevel="1">
      <c r="B292" s="434"/>
      <c r="C292" s="1002"/>
      <c r="D292" s="1003"/>
      <c r="E292" s="1003"/>
      <c r="F292" s="1004"/>
      <c r="G292" s="1005"/>
      <c r="H292" s="1006"/>
      <c r="I292" s="1006"/>
      <c r="J292" s="1006"/>
      <c r="K292" s="1007"/>
      <c r="L292" s="715"/>
      <c r="M292" s="715"/>
      <c r="N292" s="715"/>
      <c r="O292" s="715"/>
      <c r="P292" s="715"/>
      <c r="Q292" s="715"/>
      <c r="R292" s="715"/>
      <c r="S292" s="716"/>
      <c r="T292" s="717"/>
      <c r="U292" s="720">
        <f t="shared" si="93"/>
        <v>0</v>
      </c>
      <c r="V292" s="721">
        <f t="shared" si="94"/>
        <v>0</v>
      </c>
      <c r="W292" s="722">
        <f t="shared" si="95"/>
        <v>0</v>
      </c>
      <c r="X292" s="442"/>
      <c r="Y292" s="442"/>
      <c r="Z292" s="442"/>
      <c r="AA292" s="442"/>
      <c r="AB292" s="442"/>
      <c r="AC292" s="442"/>
      <c r="AD292" s="442"/>
      <c r="AE292" s="442"/>
      <c r="AF292" s="442"/>
      <c r="AG292" s="442"/>
      <c r="AH292" s="442"/>
      <c r="AI292" s="442"/>
      <c r="AJ292" s="442"/>
      <c r="AK292" s="442"/>
      <c r="AL292" s="442"/>
      <c r="AM292" s="442"/>
      <c r="AN292" s="442"/>
      <c r="AO292" s="442"/>
      <c r="AP292" s="442"/>
      <c r="AQ292" s="442"/>
      <c r="AR292" s="442"/>
      <c r="AS292" s="442"/>
      <c r="AT292" s="442"/>
      <c r="AU292" s="442"/>
      <c r="AV292" s="442"/>
      <c r="AW292" s="442"/>
      <c r="AX292" s="442"/>
      <c r="AY292" s="442"/>
      <c r="AZ292" s="442"/>
    </row>
    <row r="293" spans="2:52" ht="20.100000000000001" hidden="1" customHeight="1" outlineLevel="1">
      <c r="B293" s="434"/>
      <c r="C293" s="1002"/>
      <c r="D293" s="1003"/>
      <c r="E293" s="1003"/>
      <c r="F293" s="1004"/>
      <c r="G293" s="1005"/>
      <c r="H293" s="1006"/>
      <c r="I293" s="1006"/>
      <c r="J293" s="1006"/>
      <c r="K293" s="1007"/>
      <c r="L293" s="715"/>
      <c r="M293" s="715"/>
      <c r="N293" s="715"/>
      <c r="O293" s="715"/>
      <c r="P293" s="715"/>
      <c r="Q293" s="715"/>
      <c r="R293" s="715"/>
      <c r="S293" s="716"/>
      <c r="T293" s="717"/>
      <c r="U293" s="720">
        <f t="shared" si="93"/>
        <v>0</v>
      </c>
      <c r="V293" s="721">
        <f t="shared" si="94"/>
        <v>0</v>
      </c>
      <c r="W293" s="722">
        <f t="shared" si="95"/>
        <v>0</v>
      </c>
      <c r="X293" s="442"/>
      <c r="Y293" s="442"/>
      <c r="Z293" s="442"/>
      <c r="AA293" s="442"/>
      <c r="AB293" s="442"/>
      <c r="AC293" s="442"/>
      <c r="AD293" s="442"/>
      <c r="AE293" s="442"/>
      <c r="AF293" s="442"/>
      <c r="AG293" s="442"/>
      <c r="AH293" s="442"/>
      <c r="AI293" s="442"/>
      <c r="AJ293" s="442"/>
      <c r="AK293" s="442"/>
      <c r="AL293" s="442"/>
      <c r="AM293" s="442"/>
      <c r="AN293" s="442"/>
      <c r="AO293" s="442"/>
      <c r="AP293" s="442"/>
      <c r="AQ293" s="442"/>
      <c r="AR293" s="442"/>
      <c r="AS293" s="442"/>
      <c r="AT293" s="442"/>
      <c r="AU293" s="442"/>
      <c r="AV293" s="442"/>
      <c r="AW293" s="442"/>
      <c r="AX293" s="442"/>
      <c r="AY293" s="442"/>
      <c r="AZ293" s="442"/>
    </row>
    <row r="294" spans="2:52" ht="20.100000000000001" hidden="1" customHeight="1" outlineLevel="1">
      <c r="B294" s="434"/>
      <c r="C294" s="1002"/>
      <c r="D294" s="1003"/>
      <c r="E294" s="1003"/>
      <c r="F294" s="1004"/>
      <c r="G294" s="1005"/>
      <c r="H294" s="1006"/>
      <c r="I294" s="1006"/>
      <c r="J294" s="1006"/>
      <c r="K294" s="1007"/>
      <c r="L294" s="715"/>
      <c r="M294" s="715"/>
      <c r="N294" s="715"/>
      <c r="O294" s="715"/>
      <c r="P294" s="715"/>
      <c r="Q294" s="715"/>
      <c r="R294" s="715"/>
      <c r="S294" s="716"/>
      <c r="T294" s="717"/>
      <c r="U294" s="720">
        <f t="shared" si="93"/>
        <v>0</v>
      </c>
      <c r="V294" s="721">
        <f t="shared" si="94"/>
        <v>0</v>
      </c>
      <c r="W294" s="722">
        <f t="shared" si="95"/>
        <v>0</v>
      </c>
      <c r="X294" s="442"/>
      <c r="Y294" s="442"/>
      <c r="Z294" s="442"/>
      <c r="AA294" s="442"/>
      <c r="AB294" s="442"/>
      <c r="AC294" s="442"/>
      <c r="AD294" s="442"/>
      <c r="AE294" s="442"/>
      <c r="AF294" s="442"/>
      <c r="AG294" s="442"/>
      <c r="AH294" s="442"/>
      <c r="AI294" s="442"/>
      <c r="AJ294" s="442"/>
      <c r="AK294" s="442"/>
      <c r="AL294" s="442"/>
      <c r="AM294" s="442"/>
      <c r="AN294" s="442"/>
      <c r="AO294" s="442"/>
      <c r="AP294" s="442"/>
      <c r="AQ294" s="442"/>
      <c r="AR294" s="442"/>
      <c r="AS294" s="442"/>
      <c r="AT294" s="442"/>
      <c r="AU294" s="442"/>
      <c r="AV294" s="442"/>
      <c r="AW294" s="442"/>
      <c r="AX294" s="442"/>
      <c r="AY294" s="442"/>
      <c r="AZ294" s="442"/>
    </row>
    <row r="295" spans="2:52" ht="20.100000000000001" hidden="1" customHeight="1" outlineLevel="1">
      <c r="B295" s="434"/>
      <c r="C295" s="1002"/>
      <c r="D295" s="1003"/>
      <c r="E295" s="1003"/>
      <c r="F295" s="1004"/>
      <c r="G295" s="1005"/>
      <c r="H295" s="1006"/>
      <c r="I295" s="1006"/>
      <c r="J295" s="1006"/>
      <c r="K295" s="1007"/>
      <c r="L295" s="715"/>
      <c r="M295" s="715"/>
      <c r="N295" s="715"/>
      <c r="O295" s="715"/>
      <c r="P295" s="715"/>
      <c r="Q295" s="715"/>
      <c r="R295" s="715"/>
      <c r="S295" s="716"/>
      <c r="T295" s="717"/>
      <c r="U295" s="720">
        <f t="shared" si="93"/>
        <v>0</v>
      </c>
      <c r="V295" s="721">
        <f t="shared" si="94"/>
        <v>0</v>
      </c>
      <c r="W295" s="722">
        <f t="shared" si="95"/>
        <v>0</v>
      </c>
      <c r="X295" s="442"/>
      <c r="Y295" s="442"/>
      <c r="Z295" s="442"/>
      <c r="AA295" s="442"/>
      <c r="AB295" s="442"/>
      <c r="AC295" s="442"/>
      <c r="AD295" s="442"/>
      <c r="AE295" s="442"/>
      <c r="AF295" s="442"/>
      <c r="AG295" s="442"/>
      <c r="AH295" s="442"/>
      <c r="AI295" s="442"/>
      <c r="AJ295" s="442"/>
      <c r="AK295" s="442"/>
      <c r="AL295" s="442"/>
      <c r="AM295" s="442"/>
      <c r="AN295" s="442"/>
      <c r="AO295" s="442"/>
      <c r="AP295" s="442"/>
      <c r="AQ295" s="442"/>
      <c r="AR295" s="442"/>
      <c r="AS295" s="442"/>
      <c r="AT295" s="442"/>
      <c r="AU295" s="442"/>
      <c r="AV295" s="442"/>
      <c r="AW295" s="442"/>
      <c r="AX295" s="442"/>
      <c r="AY295" s="442"/>
      <c r="AZ295" s="442"/>
    </row>
    <row r="296" spans="2:52" ht="20.100000000000001" hidden="1" customHeight="1" outlineLevel="1">
      <c r="B296" s="434"/>
      <c r="C296" s="1002"/>
      <c r="D296" s="1003"/>
      <c r="E296" s="1003"/>
      <c r="F296" s="1004"/>
      <c r="G296" s="1005"/>
      <c r="H296" s="1006"/>
      <c r="I296" s="1006"/>
      <c r="J296" s="1006"/>
      <c r="K296" s="1007"/>
      <c r="L296" s="715"/>
      <c r="M296" s="715"/>
      <c r="N296" s="715"/>
      <c r="O296" s="715"/>
      <c r="P296" s="715"/>
      <c r="Q296" s="715"/>
      <c r="R296" s="715"/>
      <c r="S296" s="716"/>
      <c r="T296" s="717"/>
      <c r="U296" s="720">
        <f t="shared" si="93"/>
        <v>0</v>
      </c>
      <c r="V296" s="721">
        <f t="shared" si="94"/>
        <v>0</v>
      </c>
      <c r="W296" s="722">
        <f t="shared" si="95"/>
        <v>0</v>
      </c>
      <c r="X296" s="442"/>
      <c r="Y296" s="442"/>
      <c r="Z296" s="442"/>
      <c r="AA296" s="442"/>
      <c r="AB296" s="442"/>
      <c r="AC296" s="442"/>
      <c r="AD296" s="442"/>
      <c r="AE296" s="442"/>
      <c r="AF296" s="442"/>
      <c r="AG296" s="442"/>
      <c r="AH296" s="442"/>
      <c r="AI296" s="442"/>
      <c r="AJ296" s="442"/>
      <c r="AK296" s="442"/>
      <c r="AL296" s="442"/>
      <c r="AM296" s="442"/>
      <c r="AN296" s="442"/>
      <c r="AO296" s="442"/>
      <c r="AP296" s="442"/>
      <c r="AQ296" s="442"/>
      <c r="AR296" s="442"/>
      <c r="AS296" s="442"/>
      <c r="AT296" s="442"/>
      <c r="AU296" s="442"/>
      <c r="AV296" s="442"/>
      <c r="AW296" s="442"/>
      <c r="AX296" s="442"/>
      <c r="AY296" s="442"/>
      <c r="AZ296" s="442"/>
    </row>
    <row r="297" spans="2:52" ht="20.100000000000001" hidden="1" customHeight="1" outlineLevel="1">
      <c r="B297" s="434"/>
      <c r="C297" s="1002"/>
      <c r="D297" s="1003"/>
      <c r="E297" s="1003"/>
      <c r="F297" s="1004"/>
      <c r="G297" s="1005"/>
      <c r="H297" s="1006"/>
      <c r="I297" s="1006"/>
      <c r="J297" s="1006"/>
      <c r="K297" s="1007"/>
      <c r="L297" s="715"/>
      <c r="M297" s="715"/>
      <c r="N297" s="715"/>
      <c r="O297" s="715"/>
      <c r="P297" s="715"/>
      <c r="Q297" s="715"/>
      <c r="R297" s="715"/>
      <c r="S297" s="716"/>
      <c r="T297" s="717"/>
      <c r="U297" s="720">
        <f t="shared" si="93"/>
        <v>0</v>
      </c>
      <c r="V297" s="721">
        <f t="shared" si="94"/>
        <v>0</v>
      </c>
      <c r="W297" s="722">
        <f t="shared" si="95"/>
        <v>0</v>
      </c>
      <c r="X297" s="442"/>
      <c r="Y297" s="442"/>
      <c r="Z297" s="442"/>
      <c r="AA297" s="442"/>
      <c r="AB297" s="442"/>
      <c r="AC297" s="442"/>
      <c r="AD297" s="442"/>
      <c r="AE297" s="442"/>
      <c r="AF297" s="442"/>
      <c r="AG297" s="442"/>
      <c r="AH297" s="442"/>
      <c r="AI297" s="442"/>
      <c r="AJ297" s="442"/>
      <c r="AK297" s="442"/>
      <c r="AL297" s="442"/>
      <c r="AM297" s="442"/>
      <c r="AN297" s="442"/>
      <c r="AO297" s="442"/>
      <c r="AP297" s="442"/>
      <c r="AQ297" s="442"/>
      <c r="AR297" s="442"/>
      <c r="AS297" s="442"/>
      <c r="AT297" s="442"/>
      <c r="AU297" s="442"/>
      <c r="AV297" s="442"/>
      <c r="AW297" s="442"/>
      <c r="AX297" s="442"/>
      <c r="AY297" s="442"/>
      <c r="AZ297" s="442"/>
    </row>
    <row r="298" spans="2:52" ht="20.100000000000001" hidden="1" customHeight="1" outlineLevel="1">
      <c r="B298" s="434"/>
      <c r="C298" s="1002"/>
      <c r="D298" s="1003"/>
      <c r="E298" s="1003"/>
      <c r="F298" s="1004"/>
      <c r="G298" s="1005"/>
      <c r="H298" s="1006"/>
      <c r="I298" s="1006"/>
      <c r="J298" s="1006"/>
      <c r="K298" s="1007"/>
      <c r="L298" s="715"/>
      <c r="M298" s="715"/>
      <c r="N298" s="715"/>
      <c r="O298" s="715"/>
      <c r="P298" s="715"/>
      <c r="Q298" s="715"/>
      <c r="R298" s="715"/>
      <c r="S298" s="716"/>
      <c r="T298" s="717"/>
      <c r="U298" s="720">
        <f t="shared" si="93"/>
        <v>0</v>
      </c>
      <c r="V298" s="721">
        <f t="shared" si="94"/>
        <v>0</v>
      </c>
      <c r="W298" s="722">
        <f t="shared" si="95"/>
        <v>0</v>
      </c>
      <c r="X298" s="442"/>
      <c r="Y298" s="442"/>
      <c r="Z298" s="442"/>
      <c r="AA298" s="442"/>
      <c r="AB298" s="442"/>
      <c r="AC298" s="442"/>
      <c r="AD298" s="442"/>
      <c r="AE298" s="442"/>
      <c r="AF298" s="442"/>
      <c r="AG298" s="442"/>
      <c r="AH298" s="442"/>
      <c r="AI298" s="442"/>
      <c r="AJ298" s="442"/>
      <c r="AK298" s="442"/>
      <c r="AL298" s="442"/>
      <c r="AM298" s="442"/>
      <c r="AN298" s="442"/>
      <c r="AO298" s="442"/>
      <c r="AP298" s="442"/>
      <c r="AQ298" s="442"/>
      <c r="AR298" s="442"/>
      <c r="AS298" s="442"/>
      <c r="AT298" s="442"/>
      <c r="AU298" s="442"/>
      <c r="AV298" s="442"/>
      <c r="AW298" s="442"/>
      <c r="AX298" s="442"/>
      <c r="AY298" s="442"/>
      <c r="AZ298" s="442"/>
    </row>
    <row r="299" spans="2:52" ht="20.100000000000001" hidden="1" customHeight="1" outlineLevel="1">
      <c r="B299" s="434"/>
      <c r="C299" s="1002"/>
      <c r="D299" s="1003"/>
      <c r="E299" s="1003"/>
      <c r="F299" s="1004"/>
      <c r="G299" s="1005"/>
      <c r="H299" s="1006"/>
      <c r="I299" s="1006"/>
      <c r="J299" s="1006"/>
      <c r="K299" s="1007"/>
      <c r="L299" s="715"/>
      <c r="M299" s="715"/>
      <c r="N299" s="715"/>
      <c r="O299" s="715"/>
      <c r="P299" s="715"/>
      <c r="Q299" s="715"/>
      <c r="R299" s="715"/>
      <c r="S299" s="716"/>
      <c r="T299" s="717"/>
      <c r="U299" s="720">
        <f t="shared" si="93"/>
        <v>0</v>
      </c>
      <c r="V299" s="721">
        <f t="shared" si="94"/>
        <v>0</v>
      </c>
      <c r="W299" s="722">
        <f t="shared" si="95"/>
        <v>0</v>
      </c>
      <c r="X299" s="442"/>
      <c r="Y299" s="442"/>
      <c r="Z299" s="442"/>
      <c r="AA299" s="442"/>
      <c r="AB299" s="442"/>
      <c r="AC299" s="442"/>
      <c r="AD299" s="442"/>
      <c r="AE299" s="442"/>
      <c r="AF299" s="442"/>
      <c r="AG299" s="442"/>
      <c r="AH299" s="442"/>
      <c r="AI299" s="442"/>
      <c r="AJ299" s="442"/>
      <c r="AK299" s="442"/>
      <c r="AL299" s="442"/>
      <c r="AM299" s="442"/>
      <c r="AN299" s="442"/>
      <c r="AO299" s="442"/>
      <c r="AP299" s="442"/>
      <c r="AQ299" s="442"/>
      <c r="AR299" s="442"/>
      <c r="AS299" s="442"/>
      <c r="AT299" s="442"/>
      <c r="AU299" s="442"/>
      <c r="AV299" s="442"/>
      <c r="AW299" s="442"/>
      <c r="AX299" s="442"/>
      <c r="AY299" s="442"/>
      <c r="AZ299" s="442"/>
    </row>
    <row r="300" spans="2:52" s="19" customFormat="1" ht="9.9499999999999993" hidden="1" customHeight="1" outlineLevel="1">
      <c r="B300" s="435"/>
      <c r="C300" s="437"/>
      <c r="D300" s="437"/>
      <c r="E300" s="437"/>
      <c r="F300" s="437"/>
      <c r="G300" s="666"/>
      <c r="H300" s="666"/>
      <c r="I300" s="666"/>
      <c r="J300" s="666"/>
      <c r="K300" s="666"/>
      <c r="L300" s="438"/>
      <c r="M300" s="438"/>
      <c r="N300" s="438"/>
      <c r="O300" s="438"/>
      <c r="P300" s="438"/>
      <c r="Q300" s="438"/>
      <c r="R300" s="438"/>
      <c r="S300" s="438"/>
      <c r="T300" s="439"/>
      <c r="U300" s="432"/>
      <c r="V300" s="432"/>
      <c r="W300" s="667"/>
      <c r="X300" s="668"/>
      <c r="Y300" s="668"/>
      <c r="Z300" s="668"/>
      <c r="AA300" s="668"/>
      <c r="AB300" s="668"/>
      <c r="AC300" s="668"/>
      <c r="AD300" s="668"/>
      <c r="AE300" s="668"/>
      <c r="AF300" s="668"/>
      <c r="AG300" s="668"/>
      <c r="AH300" s="668"/>
      <c r="AI300" s="668"/>
      <c r="AJ300" s="668"/>
      <c r="AK300" s="668"/>
      <c r="AL300" s="668"/>
      <c r="AM300" s="668"/>
      <c r="AN300" s="668"/>
      <c r="AO300" s="668"/>
      <c r="AP300" s="668"/>
      <c r="AQ300" s="668"/>
      <c r="AR300" s="668"/>
      <c r="AS300" s="668"/>
      <c r="AT300" s="668"/>
      <c r="AU300" s="668"/>
      <c r="AV300" s="668"/>
      <c r="AW300" s="668"/>
      <c r="AX300" s="668"/>
      <c r="AY300" s="668"/>
      <c r="AZ300" s="668"/>
    </row>
    <row r="301" spans="2:52" ht="20.100000000000001" customHeight="1" collapsed="1">
      <c r="B301" s="32">
        <f>B289+1</f>
        <v>25</v>
      </c>
      <c r="C301" s="1013"/>
      <c r="D301" s="1014"/>
      <c r="E301" s="1014"/>
      <c r="F301" s="1015"/>
      <c r="G301" s="1016"/>
      <c r="H301" s="1017"/>
      <c r="I301" s="1017"/>
      <c r="J301" s="1017"/>
      <c r="K301" s="1018"/>
      <c r="L301" s="701">
        <f t="shared" ref="L301:R301" si="96">SUM(L302:L311)</f>
        <v>0</v>
      </c>
      <c r="M301" s="702">
        <f t="shared" si="96"/>
        <v>0</v>
      </c>
      <c r="N301" s="703">
        <f t="shared" si="96"/>
        <v>0</v>
      </c>
      <c r="O301" s="703">
        <f t="shared" si="96"/>
        <v>0</v>
      </c>
      <c r="P301" s="702">
        <f t="shared" si="96"/>
        <v>0</v>
      </c>
      <c r="Q301" s="704">
        <f t="shared" si="96"/>
        <v>0</v>
      </c>
      <c r="R301" s="701">
        <f t="shared" si="96"/>
        <v>0</v>
      </c>
      <c r="S301" s="705">
        <v>1</v>
      </c>
      <c r="T301" s="706">
        <f>(S302*T302)+(S303*T303)+(S304*T304)+(S305*T305)+(S306*T306)+(S307*T307)+(S308*T308)+(S309*T309)+(S310*T310)+(S311*T311)</f>
        <v>0</v>
      </c>
      <c r="U301" s="665">
        <f t="shared" ref="U301:U311" si="97">S301*T301*(1+MGKZ)*(1+Gewinn)*(1+Sicherheit)</f>
        <v>0</v>
      </c>
      <c r="V301" s="643">
        <f t="shared" ref="V301:V311" si="98">R301*Fertigung</f>
        <v>0</v>
      </c>
      <c r="W301" s="50">
        <f t="shared" ref="W301:W311" si="99">L301*$E$6+M301*$M$6+N301*$M$7+O301*$M$8+P301*$E$7+Q301*$M$9+U301+V301</f>
        <v>0</v>
      </c>
      <c r="X301" s="442"/>
      <c r="Y301" s="442"/>
      <c r="Z301" s="442"/>
      <c r="AA301" s="442"/>
      <c r="AB301" s="442"/>
      <c r="AC301" s="442"/>
      <c r="AD301" s="442"/>
      <c r="AE301" s="442"/>
      <c r="AF301" s="442"/>
      <c r="AG301" s="442"/>
      <c r="AH301" s="442"/>
      <c r="AI301" s="442"/>
      <c r="AJ301" s="442"/>
      <c r="AK301" s="442"/>
      <c r="AL301" s="442"/>
      <c r="AM301" s="442"/>
      <c r="AN301" s="442"/>
      <c r="AO301" s="442"/>
      <c r="AP301" s="442"/>
      <c r="AQ301" s="442"/>
      <c r="AR301" s="442"/>
      <c r="AS301" s="442"/>
      <c r="AT301" s="442"/>
      <c r="AU301" s="442"/>
      <c r="AV301" s="442"/>
      <c r="AW301" s="442"/>
      <c r="AX301" s="442"/>
      <c r="AY301" s="442"/>
      <c r="AZ301" s="442"/>
    </row>
    <row r="302" spans="2:52" ht="20.100000000000001" hidden="1" customHeight="1" outlineLevel="1">
      <c r="B302" s="433"/>
      <c r="C302" s="1002"/>
      <c r="D302" s="1003"/>
      <c r="E302" s="1003"/>
      <c r="F302" s="1004"/>
      <c r="G302" s="1005"/>
      <c r="H302" s="1006"/>
      <c r="I302" s="1006"/>
      <c r="J302" s="1006"/>
      <c r="K302" s="1007"/>
      <c r="L302" s="715"/>
      <c r="M302" s="715"/>
      <c r="N302" s="715"/>
      <c r="O302" s="715"/>
      <c r="P302" s="715"/>
      <c r="Q302" s="715"/>
      <c r="R302" s="715"/>
      <c r="S302" s="716"/>
      <c r="T302" s="717"/>
      <c r="U302" s="720">
        <f t="shared" si="97"/>
        <v>0</v>
      </c>
      <c r="V302" s="721">
        <f t="shared" si="98"/>
        <v>0</v>
      </c>
      <c r="W302" s="722">
        <f t="shared" si="99"/>
        <v>0</v>
      </c>
      <c r="X302" s="442"/>
      <c r="Y302" s="442"/>
      <c r="Z302" s="442"/>
      <c r="AA302" s="442"/>
      <c r="AB302" s="442"/>
      <c r="AC302" s="442"/>
      <c r="AD302" s="442"/>
      <c r="AE302" s="442"/>
      <c r="AF302" s="442"/>
      <c r="AG302" s="442"/>
      <c r="AH302" s="442"/>
      <c r="AI302" s="442"/>
      <c r="AJ302" s="442"/>
      <c r="AK302" s="442"/>
      <c r="AL302" s="442"/>
      <c r="AM302" s="442"/>
      <c r="AN302" s="442"/>
      <c r="AO302" s="442"/>
      <c r="AP302" s="442"/>
      <c r="AQ302" s="442"/>
      <c r="AR302" s="442"/>
      <c r="AS302" s="442"/>
      <c r="AT302" s="442"/>
      <c r="AU302" s="442"/>
      <c r="AV302" s="442"/>
      <c r="AW302" s="442"/>
      <c r="AX302" s="442"/>
      <c r="AY302" s="442"/>
      <c r="AZ302" s="442"/>
    </row>
    <row r="303" spans="2:52" ht="20.100000000000001" hidden="1" customHeight="1" outlineLevel="1">
      <c r="B303" s="434"/>
      <c r="C303" s="1002"/>
      <c r="D303" s="1003"/>
      <c r="E303" s="1003"/>
      <c r="F303" s="1004"/>
      <c r="G303" s="1005"/>
      <c r="H303" s="1006"/>
      <c r="I303" s="1006"/>
      <c r="J303" s="1006"/>
      <c r="K303" s="1007"/>
      <c r="L303" s="715"/>
      <c r="M303" s="715"/>
      <c r="N303" s="715"/>
      <c r="O303" s="715"/>
      <c r="P303" s="715"/>
      <c r="Q303" s="715"/>
      <c r="R303" s="715"/>
      <c r="S303" s="716"/>
      <c r="T303" s="717"/>
      <c r="U303" s="720">
        <f t="shared" si="97"/>
        <v>0</v>
      </c>
      <c r="V303" s="721">
        <f t="shared" si="98"/>
        <v>0</v>
      </c>
      <c r="W303" s="722">
        <f t="shared" si="99"/>
        <v>0</v>
      </c>
      <c r="X303" s="442"/>
      <c r="Y303" s="442"/>
      <c r="Z303" s="442"/>
      <c r="AA303" s="442"/>
      <c r="AB303" s="442"/>
      <c r="AC303" s="442"/>
      <c r="AD303" s="442"/>
      <c r="AE303" s="442"/>
      <c r="AF303" s="442"/>
      <c r="AG303" s="442"/>
      <c r="AH303" s="442"/>
      <c r="AI303" s="442"/>
      <c r="AJ303" s="442"/>
      <c r="AK303" s="442"/>
      <c r="AL303" s="442"/>
      <c r="AM303" s="442"/>
      <c r="AN303" s="442"/>
      <c r="AO303" s="442"/>
      <c r="AP303" s="442"/>
      <c r="AQ303" s="442"/>
      <c r="AR303" s="442"/>
      <c r="AS303" s="442"/>
      <c r="AT303" s="442"/>
      <c r="AU303" s="442"/>
      <c r="AV303" s="442"/>
      <c r="AW303" s="442"/>
      <c r="AX303" s="442"/>
      <c r="AY303" s="442"/>
      <c r="AZ303" s="442"/>
    </row>
    <row r="304" spans="2:52" ht="20.100000000000001" hidden="1" customHeight="1" outlineLevel="1">
      <c r="B304" s="434"/>
      <c r="C304" s="1002"/>
      <c r="D304" s="1003"/>
      <c r="E304" s="1003"/>
      <c r="F304" s="1004"/>
      <c r="G304" s="1005"/>
      <c r="H304" s="1006"/>
      <c r="I304" s="1006"/>
      <c r="J304" s="1006"/>
      <c r="K304" s="1007"/>
      <c r="L304" s="715"/>
      <c r="M304" s="715"/>
      <c r="N304" s="715"/>
      <c r="O304" s="715"/>
      <c r="P304" s="715"/>
      <c r="Q304" s="715"/>
      <c r="R304" s="715"/>
      <c r="S304" s="716"/>
      <c r="T304" s="717"/>
      <c r="U304" s="720">
        <f t="shared" si="97"/>
        <v>0</v>
      </c>
      <c r="V304" s="721">
        <f t="shared" si="98"/>
        <v>0</v>
      </c>
      <c r="W304" s="722">
        <f t="shared" si="99"/>
        <v>0</v>
      </c>
      <c r="X304" s="442"/>
      <c r="Y304" s="442"/>
      <c r="Z304" s="442"/>
      <c r="AA304" s="442"/>
      <c r="AB304" s="442"/>
      <c r="AC304" s="442"/>
      <c r="AD304" s="442"/>
      <c r="AE304" s="442"/>
      <c r="AF304" s="442"/>
      <c r="AG304" s="442"/>
      <c r="AH304" s="442"/>
      <c r="AI304" s="442"/>
      <c r="AJ304" s="442"/>
      <c r="AK304" s="442"/>
      <c r="AL304" s="442"/>
      <c r="AM304" s="442"/>
      <c r="AN304" s="442"/>
      <c r="AO304" s="442"/>
      <c r="AP304" s="442"/>
      <c r="AQ304" s="442"/>
      <c r="AR304" s="442"/>
      <c r="AS304" s="442"/>
      <c r="AT304" s="442"/>
      <c r="AU304" s="442"/>
      <c r="AV304" s="442"/>
      <c r="AW304" s="442"/>
      <c r="AX304" s="442"/>
      <c r="AY304" s="442"/>
      <c r="AZ304" s="442"/>
    </row>
    <row r="305" spans="2:52" ht="20.100000000000001" hidden="1" customHeight="1" outlineLevel="1">
      <c r="B305" s="434"/>
      <c r="C305" s="1002"/>
      <c r="D305" s="1003"/>
      <c r="E305" s="1003"/>
      <c r="F305" s="1004"/>
      <c r="G305" s="1005"/>
      <c r="H305" s="1006"/>
      <c r="I305" s="1006"/>
      <c r="J305" s="1006"/>
      <c r="K305" s="1007"/>
      <c r="L305" s="715"/>
      <c r="M305" s="715"/>
      <c r="N305" s="715"/>
      <c r="O305" s="715"/>
      <c r="P305" s="715"/>
      <c r="Q305" s="715"/>
      <c r="R305" s="715"/>
      <c r="S305" s="716"/>
      <c r="T305" s="717"/>
      <c r="U305" s="720">
        <f t="shared" si="97"/>
        <v>0</v>
      </c>
      <c r="V305" s="721">
        <f t="shared" si="98"/>
        <v>0</v>
      </c>
      <c r="W305" s="722">
        <f t="shared" si="99"/>
        <v>0</v>
      </c>
      <c r="X305" s="442"/>
      <c r="Y305" s="442"/>
      <c r="Z305" s="442"/>
      <c r="AA305" s="442"/>
      <c r="AB305" s="442"/>
      <c r="AC305" s="442"/>
      <c r="AD305" s="442"/>
      <c r="AE305" s="442"/>
      <c r="AF305" s="442"/>
      <c r="AG305" s="442"/>
      <c r="AH305" s="442"/>
      <c r="AI305" s="442"/>
      <c r="AJ305" s="442"/>
      <c r="AK305" s="442"/>
      <c r="AL305" s="442"/>
      <c r="AM305" s="442"/>
      <c r="AN305" s="442"/>
      <c r="AO305" s="442"/>
      <c r="AP305" s="442"/>
      <c r="AQ305" s="442"/>
      <c r="AR305" s="442"/>
      <c r="AS305" s="442"/>
      <c r="AT305" s="442"/>
      <c r="AU305" s="442"/>
      <c r="AV305" s="442"/>
      <c r="AW305" s="442"/>
      <c r="AX305" s="442"/>
      <c r="AY305" s="442"/>
      <c r="AZ305" s="442"/>
    </row>
    <row r="306" spans="2:52" ht="20.100000000000001" hidden="1" customHeight="1" outlineLevel="1">
      <c r="B306" s="434"/>
      <c r="C306" s="1002"/>
      <c r="D306" s="1003"/>
      <c r="E306" s="1003"/>
      <c r="F306" s="1004"/>
      <c r="G306" s="1005"/>
      <c r="H306" s="1006"/>
      <c r="I306" s="1006"/>
      <c r="J306" s="1006"/>
      <c r="K306" s="1007"/>
      <c r="L306" s="715"/>
      <c r="M306" s="715"/>
      <c r="N306" s="715"/>
      <c r="O306" s="715"/>
      <c r="P306" s="715"/>
      <c r="Q306" s="715"/>
      <c r="R306" s="715"/>
      <c r="S306" s="716"/>
      <c r="T306" s="717"/>
      <c r="U306" s="720">
        <f t="shared" si="97"/>
        <v>0</v>
      </c>
      <c r="V306" s="721">
        <f t="shared" si="98"/>
        <v>0</v>
      </c>
      <c r="W306" s="722">
        <f t="shared" si="99"/>
        <v>0</v>
      </c>
      <c r="X306" s="442"/>
      <c r="Y306" s="442"/>
      <c r="Z306" s="442"/>
      <c r="AA306" s="442"/>
      <c r="AB306" s="442"/>
      <c r="AC306" s="442"/>
      <c r="AD306" s="442"/>
      <c r="AE306" s="442"/>
      <c r="AF306" s="442"/>
      <c r="AG306" s="442"/>
      <c r="AH306" s="442"/>
      <c r="AI306" s="442"/>
      <c r="AJ306" s="442"/>
      <c r="AK306" s="442"/>
      <c r="AL306" s="442"/>
      <c r="AM306" s="442"/>
      <c r="AN306" s="442"/>
      <c r="AO306" s="442"/>
      <c r="AP306" s="442"/>
      <c r="AQ306" s="442"/>
      <c r="AR306" s="442"/>
      <c r="AS306" s="442"/>
      <c r="AT306" s="442"/>
      <c r="AU306" s="442"/>
      <c r="AV306" s="442"/>
      <c r="AW306" s="442"/>
      <c r="AX306" s="442"/>
      <c r="AY306" s="442"/>
      <c r="AZ306" s="442"/>
    </row>
    <row r="307" spans="2:52" ht="20.100000000000001" hidden="1" customHeight="1" outlineLevel="1">
      <c r="B307" s="434"/>
      <c r="C307" s="1002"/>
      <c r="D307" s="1003"/>
      <c r="E307" s="1003"/>
      <c r="F307" s="1004"/>
      <c r="G307" s="1005"/>
      <c r="H307" s="1006"/>
      <c r="I307" s="1006"/>
      <c r="J307" s="1006"/>
      <c r="K307" s="1007"/>
      <c r="L307" s="715"/>
      <c r="M307" s="715"/>
      <c r="N307" s="715"/>
      <c r="O307" s="715"/>
      <c r="P307" s="715"/>
      <c r="Q307" s="715"/>
      <c r="R307" s="715"/>
      <c r="S307" s="716"/>
      <c r="T307" s="717"/>
      <c r="U307" s="720">
        <f t="shared" si="97"/>
        <v>0</v>
      </c>
      <c r="V307" s="721">
        <f t="shared" si="98"/>
        <v>0</v>
      </c>
      <c r="W307" s="722">
        <f t="shared" si="99"/>
        <v>0</v>
      </c>
      <c r="X307" s="442"/>
      <c r="Y307" s="442"/>
      <c r="Z307" s="442"/>
      <c r="AA307" s="442"/>
      <c r="AB307" s="442"/>
      <c r="AC307" s="442"/>
      <c r="AD307" s="442"/>
      <c r="AE307" s="442"/>
      <c r="AF307" s="442"/>
      <c r="AG307" s="442"/>
      <c r="AH307" s="442"/>
      <c r="AI307" s="442"/>
      <c r="AJ307" s="442"/>
      <c r="AK307" s="442"/>
      <c r="AL307" s="442"/>
      <c r="AM307" s="442"/>
      <c r="AN307" s="442"/>
      <c r="AO307" s="442"/>
      <c r="AP307" s="442"/>
      <c r="AQ307" s="442"/>
      <c r="AR307" s="442"/>
      <c r="AS307" s="442"/>
      <c r="AT307" s="442"/>
      <c r="AU307" s="442"/>
      <c r="AV307" s="442"/>
      <c r="AW307" s="442"/>
      <c r="AX307" s="442"/>
      <c r="AY307" s="442"/>
      <c r="AZ307" s="442"/>
    </row>
    <row r="308" spans="2:52" ht="20.100000000000001" hidden="1" customHeight="1" outlineLevel="1">
      <c r="B308" s="434"/>
      <c r="C308" s="1002"/>
      <c r="D308" s="1003"/>
      <c r="E308" s="1003"/>
      <c r="F308" s="1004"/>
      <c r="G308" s="1005"/>
      <c r="H308" s="1006"/>
      <c r="I308" s="1006"/>
      <c r="J308" s="1006"/>
      <c r="K308" s="1007"/>
      <c r="L308" s="715"/>
      <c r="M308" s="715"/>
      <c r="N308" s="715"/>
      <c r="O308" s="715"/>
      <c r="P308" s="715"/>
      <c r="Q308" s="715"/>
      <c r="R308" s="715"/>
      <c r="S308" s="716"/>
      <c r="T308" s="717"/>
      <c r="U308" s="720">
        <f t="shared" si="97"/>
        <v>0</v>
      </c>
      <c r="V308" s="721">
        <f t="shared" si="98"/>
        <v>0</v>
      </c>
      <c r="W308" s="722">
        <f t="shared" si="99"/>
        <v>0</v>
      </c>
      <c r="X308" s="442"/>
      <c r="Y308" s="442"/>
      <c r="Z308" s="442"/>
      <c r="AA308" s="442"/>
      <c r="AB308" s="442"/>
      <c r="AC308" s="442"/>
      <c r="AD308" s="442"/>
      <c r="AE308" s="442"/>
      <c r="AF308" s="442"/>
      <c r="AG308" s="442"/>
      <c r="AH308" s="442"/>
      <c r="AI308" s="442"/>
      <c r="AJ308" s="442"/>
      <c r="AK308" s="442"/>
      <c r="AL308" s="442"/>
      <c r="AM308" s="442"/>
      <c r="AN308" s="442"/>
      <c r="AO308" s="442"/>
      <c r="AP308" s="442"/>
      <c r="AQ308" s="442"/>
      <c r="AR308" s="442"/>
      <c r="AS308" s="442"/>
      <c r="AT308" s="442"/>
      <c r="AU308" s="442"/>
      <c r="AV308" s="442"/>
      <c r="AW308" s="442"/>
      <c r="AX308" s="442"/>
      <c r="AY308" s="442"/>
      <c r="AZ308" s="442"/>
    </row>
    <row r="309" spans="2:52" ht="20.100000000000001" hidden="1" customHeight="1" outlineLevel="1">
      <c r="B309" s="434"/>
      <c r="C309" s="1002"/>
      <c r="D309" s="1003"/>
      <c r="E309" s="1003"/>
      <c r="F309" s="1004"/>
      <c r="G309" s="1005"/>
      <c r="H309" s="1006"/>
      <c r="I309" s="1006"/>
      <c r="J309" s="1006"/>
      <c r="K309" s="1007"/>
      <c r="L309" s="715"/>
      <c r="M309" s="715"/>
      <c r="N309" s="715"/>
      <c r="O309" s="715"/>
      <c r="P309" s="715"/>
      <c r="Q309" s="715"/>
      <c r="R309" s="715"/>
      <c r="S309" s="716"/>
      <c r="T309" s="717"/>
      <c r="U309" s="720">
        <f t="shared" si="97"/>
        <v>0</v>
      </c>
      <c r="V309" s="721">
        <f t="shared" si="98"/>
        <v>0</v>
      </c>
      <c r="W309" s="722">
        <f t="shared" si="99"/>
        <v>0</v>
      </c>
      <c r="X309" s="442"/>
      <c r="Y309" s="442"/>
      <c r="Z309" s="442"/>
      <c r="AA309" s="442"/>
      <c r="AB309" s="442"/>
      <c r="AC309" s="442"/>
      <c r="AD309" s="442"/>
      <c r="AE309" s="442"/>
      <c r="AF309" s="442"/>
      <c r="AG309" s="442"/>
      <c r="AH309" s="442"/>
      <c r="AI309" s="442"/>
      <c r="AJ309" s="442"/>
      <c r="AK309" s="442"/>
      <c r="AL309" s="442"/>
      <c r="AM309" s="442"/>
      <c r="AN309" s="442"/>
      <c r="AO309" s="442"/>
      <c r="AP309" s="442"/>
      <c r="AQ309" s="442"/>
      <c r="AR309" s="442"/>
      <c r="AS309" s="442"/>
      <c r="AT309" s="442"/>
      <c r="AU309" s="442"/>
      <c r="AV309" s="442"/>
      <c r="AW309" s="442"/>
      <c r="AX309" s="442"/>
      <c r="AY309" s="442"/>
      <c r="AZ309" s="442"/>
    </row>
    <row r="310" spans="2:52" ht="20.100000000000001" hidden="1" customHeight="1" outlineLevel="1">
      <c r="B310" s="434"/>
      <c r="C310" s="1002"/>
      <c r="D310" s="1003"/>
      <c r="E310" s="1003"/>
      <c r="F310" s="1004"/>
      <c r="G310" s="1005"/>
      <c r="H310" s="1006"/>
      <c r="I310" s="1006"/>
      <c r="J310" s="1006"/>
      <c r="K310" s="1007"/>
      <c r="L310" s="715"/>
      <c r="M310" s="715"/>
      <c r="N310" s="715"/>
      <c r="O310" s="715"/>
      <c r="P310" s="715"/>
      <c r="Q310" s="715"/>
      <c r="R310" s="715"/>
      <c r="S310" s="716"/>
      <c r="T310" s="717"/>
      <c r="U310" s="720">
        <f t="shared" si="97"/>
        <v>0</v>
      </c>
      <c r="V310" s="721">
        <f t="shared" si="98"/>
        <v>0</v>
      </c>
      <c r="W310" s="722">
        <f t="shared" si="99"/>
        <v>0</v>
      </c>
      <c r="X310" s="442"/>
      <c r="Y310" s="442"/>
      <c r="Z310" s="442"/>
      <c r="AA310" s="442"/>
      <c r="AB310" s="442"/>
      <c r="AC310" s="442"/>
      <c r="AD310" s="442"/>
      <c r="AE310" s="442"/>
      <c r="AF310" s="442"/>
      <c r="AG310" s="442"/>
      <c r="AH310" s="442"/>
      <c r="AI310" s="442"/>
      <c r="AJ310" s="442"/>
      <c r="AK310" s="442"/>
      <c r="AL310" s="442"/>
      <c r="AM310" s="442"/>
      <c r="AN310" s="442"/>
      <c r="AO310" s="442"/>
      <c r="AP310" s="442"/>
      <c r="AQ310" s="442"/>
      <c r="AR310" s="442"/>
      <c r="AS310" s="442"/>
      <c r="AT310" s="442"/>
      <c r="AU310" s="442"/>
      <c r="AV310" s="442"/>
      <c r="AW310" s="442"/>
      <c r="AX310" s="442"/>
      <c r="AY310" s="442"/>
      <c r="AZ310" s="442"/>
    </row>
    <row r="311" spans="2:52" ht="20.100000000000001" hidden="1" customHeight="1" outlineLevel="1">
      <c r="B311" s="434"/>
      <c r="C311" s="1002"/>
      <c r="D311" s="1003"/>
      <c r="E311" s="1003"/>
      <c r="F311" s="1004"/>
      <c r="G311" s="1005"/>
      <c r="H311" s="1006"/>
      <c r="I311" s="1006"/>
      <c r="J311" s="1006"/>
      <c r="K311" s="1007"/>
      <c r="L311" s="715"/>
      <c r="M311" s="715"/>
      <c r="N311" s="715"/>
      <c r="O311" s="715"/>
      <c r="P311" s="715"/>
      <c r="Q311" s="715"/>
      <c r="R311" s="715"/>
      <c r="S311" s="716"/>
      <c r="T311" s="717"/>
      <c r="U311" s="720">
        <f t="shared" si="97"/>
        <v>0</v>
      </c>
      <c r="V311" s="721">
        <f t="shared" si="98"/>
        <v>0</v>
      </c>
      <c r="W311" s="722">
        <f t="shared" si="99"/>
        <v>0</v>
      </c>
      <c r="X311" s="442"/>
      <c r="Y311" s="442"/>
      <c r="Z311" s="442"/>
      <c r="AA311" s="442"/>
      <c r="AB311" s="442"/>
      <c r="AC311" s="442"/>
      <c r="AD311" s="442"/>
      <c r="AE311" s="442"/>
      <c r="AF311" s="442"/>
      <c r="AG311" s="442"/>
      <c r="AH311" s="442"/>
      <c r="AI311" s="442"/>
      <c r="AJ311" s="442"/>
      <c r="AK311" s="442"/>
      <c r="AL311" s="442"/>
      <c r="AM311" s="442"/>
      <c r="AN311" s="442"/>
      <c r="AO311" s="442"/>
      <c r="AP311" s="442"/>
      <c r="AQ311" s="442"/>
      <c r="AR311" s="442"/>
      <c r="AS311" s="442"/>
      <c r="AT311" s="442"/>
      <c r="AU311" s="442"/>
      <c r="AV311" s="442"/>
      <c r="AW311" s="442"/>
      <c r="AX311" s="442"/>
      <c r="AY311" s="442"/>
      <c r="AZ311" s="442"/>
    </row>
    <row r="312" spans="2:52" s="19" customFormat="1" ht="9.9499999999999993" hidden="1" customHeight="1" outlineLevel="1">
      <c r="B312" s="435"/>
      <c r="C312" s="437"/>
      <c r="D312" s="437"/>
      <c r="E312" s="437"/>
      <c r="F312" s="437"/>
      <c r="G312" s="666"/>
      <c r="H312" s="666"/>
      <c r="I312" s="666"/>
      <c r="J312" s="666"/>
      <c r="K312" s="666"/>
      <c r="L312" s="438"/>
      <c r="M312" s="438"/>
      <c r="N312" s="438"/>
      <c r="O312" s="438"/>
      <c r="P312" s="438"/>
      <c r="Q312" s="438"/>
      <c r="R312" s="438"/>
      <c r="S312" s="438"/>
      <c r="T312" s="439"/>
      <c r="U312" s="439"/>
      <c r="V312" s="439"/>
      <c r="W312" s="667"/>
      <c r="X312" s="668"/>
      <c r="Y312" s="668"/>
      <c r="Z312" s="668"/>
      <c r="AA312" s="668"/>
      <c r="AB312" s="668"/>
      <c r="AC312" s="668"/>
      <c r="AD312" s="668"/>
      <c r="AE312" s="668"/>
      <c r="AF312" s="668"/>
      <c r="AG312" s="668"/>
      <c r="AH312" s="668"/>
      <c r="AI312" s="668"/>
      <c r="AJ312" s="668"/>
      <c r="AK312" s="668"/>
      <c r="AL312" s="668"/>
      <c r="AM312" s="668"/>
      <c r="AN312" s="668"/>
      <c r="AO312" s="668"/>
      <c r="AP312" s="668"/>
      <c r="AQ312" s="668"/>
      <c r="AR312" s="668"/>
      <c r="AS312" s="668"/>
      <c r="AT312" s="668"/>
      <c r="AU312" s="668"/>
      <c r="AV312" s="668"/>
      <c r="AW312" s="668"/>
      <c r="AX312" s="668"/>
      <c r="AY312" s="668"/>
      <c r="AZ312" s="668"/>
    </row>
    <row r="313" spans="2:52" ht="20.100000000000001" customHeight="1" collapsed="1">
      <c r="B313" s="32">
        <f>B301+1</f>
        <v>26</v>
      </c>
      <c r="C313" s="1013"/>
      <c r="D313" s="1014"/>
      <c r="E313" s="1014"/>
      <c r="F313" s="1015"/>
      <c r="G313" s="1016"/>
      <c r="H313" s="1017"/>
      <c r="I313" s="1017"/>
      <c r="J313" s="1017"/>
      <c r="K313" s="1018"/>
      <c r="L313" s="701">
        <f t="shared" ref="L313:R313" si="100">SUM(L314:L323)</f>
        <v>0</v>
      </c>
      <c r="M313" s="702">
        <f t="shared" si="100"/>
        <v>0</v>
      </c>
      <c r="N313" s="703">
        <f t="shared" si="100"/>
        <v>0</v>
      </c>
      <c r="O313" s="703">
        <f t="shared" si="100"/>
        <v>0</v>
      </c>
      <c r="P313" s="702">
        <f t="shared" si="100"/>
        <v>0</v>
      </c>
      <c r="Q313" s="704">
        <f t="shared" si="100"/>
        <v>0</v>
      </c>
      <c r="R313" s="701">
        <f t="shared" si="100"/>
        <v>0</v>
      </c>
      <c r="S313" s="705">
        <v>1</v>
      </c>
      <c r="T313" s="706">
        <f>(S314*T314)+(S315*T315)+(S316*T316)+(S317*T317)+(S318*T318)+(S319*T319)+(S320*T320)+(S321*T321)+(S322*T322)+(S323*T323)</f>
        <v>0</v>
      </c>
      <c r="U313" s="665">
        <f t="shared" ref="U313:U323" si="101">S313*T313*(1+MGKZ)*(1+Gewinn)*(1+Sicherheit)</f>
        <v>0</v>
      </c>
      <c r="V313" s="643">
        <f t="shared" ref="V313:V323" si="102">R313*Fertigung</f>
        <v>0</v>
      </c>
      <c r="W313" s="50">
        <f t="shared" ref="W313:W323" si="103">L313*$E$6+M313*$M$6+N313*$M$7+O313*$M$8+P313*$E$7+Q313*$M$9+U313+V313</f>
        <v>0</v>
      </c>
      <c r="X313" s="442"/>
      <c r="Y313" s="442"/>
      <c r="Z313" s="442"/>
      <c r="AA313" s="442"/>
      <c r="AB313" s="442"/>
      <c r="AC313" s="442"/>
      <c r="AD313" s="442"/>
      <c r="AE313" s="442"/>
      <c r="AF313" s="442"/>
      <c r="AG313" s="442"/>
      <c r="AH313" s="442"/>
      <c r="AI313" s="442"/>
      <c r="AJ313" s="442"/>
      <c r="AK313" s="442"/>
      <c r="AL313" s="442"/>
      <c r="AM313" s="442"/>
      <c r="AN313" s="442"/>
      <c r="AO313" s="442"/>
      <c r="AP313" s="442"/>
      <c r="AQ313" s="442"/>
      <c r="AR313" s="442"/>
      <c r="AS313" s="442"/>
      <c r="AT313" s="442"/>
      <c r="AU313" s="442"/>
      <c r="AV313" s="442"/>
      <c r="AW313" s="442"/>
      <c r="AX313" s="442"/>
      <c r="AY313" s="442"/>
      <c r="AZ313" s="442"/>
    </row>
    <row r="314" spans="2:52" ht="20.100000000000001" hidden="1" customHeight="1" outlineLevel="1">
      <c r="B314" s="433"/>
      <c r="C314" s="1002"/>
      <c r="D314" s="1003"/>
      <c r="E314" s="1003"/>
      <c r="F314" s="1004"/>
      <c r="G314" s="1005"/>
      <c r="H314" s="1006"/>
      <c r="I314" s="1006"/>
      <c r="J314" s="1006"/>
      <c r="K314" s="1007"/>
      <c r="L314" s="715"/>
      <c r="M314" s="715"/>
      <c r="N314" s="715"/>
      <c r="O314" s="715"/>
      <c r="P314" s="715"/>
      <c r="Q314" s="715"/>
      <c r="R314" s="715"/>
      <c r="S314" s="716"/>
      <c r="T314" s="717"/>
      <c r="U314" s="720">
        <f t="shared" si="101"/>
        <v>0</v>
      </c>
      <c r="V314" s="721">
        <f t="shared" si="102"/>
        <v>0</v>
      </c>
      <c r="W314" s="722">
        <f t="shared" si="103"/>
        <v>0</v>
      </c>
      <c r="X314" s="442"/>
      <c r="Y314" s="442"/>
      <c r="Z314" s="442"/>
      <c r="AA314" s="442"/>
      <c r="AB314" s="442"/>
      <c r="AC314" s="442"/>
      <c r="AD314" s="442"/>
      <c r="AE314" s="442"/>
      <c r="AF314" s="442"/>
      <c r="AG314" s="442"/>
      <c r="AH314" s="442"/>
      <c r="AI314" s="442"/>
      <c r="AJ314" s="442"/>
      <c r="AK314" s="442"/>
      <c r="AL314" s="442"/>
      <c r="AM314" s="442"/>
      <c r="AN314" s="442"/>
      <c r="AO314" s="442"/>
      <c r="AP314" s="442"/>
      <c r="AQ314" s="442"/>
      <c r="AR314" s="442"/>
      <c r="AS314" s="442"/>
      <c r="AT314" s="442"/>
      <c r="AU314" s="442"/>
      <c r="AV314" s="442"/>
      <c r="AW314" s="442"/>
      <c r="AX314" s="442"/>
      <c r="AY314" s="442"/>
      <c r="AZ314" s="442"/>
    </row>
    <row r="315" spans="2:52" ht="20.100000000000001" hidden="1" customHeight="1" outlineLevel="1">
      <c r="B315" s="434"/>
      <c r="C315" s="1002"/>
      <c r="D315" s="1003"/>
      <c r="E315" s="1003"/>
      <c r="F315" s="1004"/>
      <c r="G315" s="1005"/>
      <c r="H315" s="1006"/>
      <c r="I315" s="1006"/>
      <c r="J315" s="1006"/>
      <c r="K315" s="1007"/>
      <c r="L315" s="715"/>
      <c r="M315" s="715"/>
      <c r="N315" s="715"/>
      <c r="O315" s="715"/>
      <c r="P315" s="715"/>
      <c r="Q315" s="715"/>
      <c r="R315" s="715"/>
      <c r="S315" s="716"/>
      <c r="T315" s="717"/>
      <c r="U315" s="720">
        <f t="shared" si="101"/>
        <v>0</v>
      </c>
      <c r="V315" s="721">
        <f t="shared" si="102"/>
        <v>0</v>
      </c>
      <c r="W315" s="722">
        <f t="shared" si="103"/>
        <v>0</v>
      </c>
      <c r="X315" s="442"/>
      <c r="Y315" s="442"/>
      <c r="Z315" s="442"/>
      <c r="AA315" s="442"/>
      <c r="AB315" s="442"/>
      <c r="AC315" s="442"/>
      <c r="AD315" s="442"/>
      <c r="AE315" s="442"/>
      <c r="AF315" s="442"/>
      <c r="AG315" s="442"/>
      <c r="AH315" s="442"/>
      <c r="AI315" s="442"/>
      <c r="AJ315" s="442"/>
      <c r="AK315" s="442"/>
      <c r="AL315" s="442"/>
      <c r="AM315" s="442"/>
      <c r="AN315" s="442"/>
      <c r="AO315" s="442"/>
      <c r="AP315" s="442"/>
      <c r="AQ315" s="442"/>
      <c r="AR315" s="442"/>
      <c r="AS315" s="442"/>
      <c r="AT315" s="442"/>
      <c r="AU315" s="442"/>
      <c r="AV315" s="442"/>
      <c r="AW315" s="442"/>
      <c r="AX315" s="442"/>
      <c r="AY315" s="442"/>
      <c r="AZ315" s="442"/>
    </row>
    <row r="316" spans="2:52" ht="20.100000000000001" hidden="1" customHeight="1" outlineLevel="1">
      <c r="B316" s="434"/>
      <c r="C316" s="1002"/>
      <c r="D316" s="1003"/>
      <c r="E316" s="1003"/>
      <c r="F316" s="1004"/>
      <c r="G316" s="1005"/>
      <c r="H316" s="1006"/>
      <c r="I316" s="1006"/>
      <c r="J316" s="1006"/>
      <c r="K316" s="1007"/>
      <c r="L316" s="715"/>
      <c r="M316" s="715"/>
      <c r="N316" s="715"/>
      <c r="O316" s="715"/>
      <c r="P316" s="715"/>
      <c r="Q316" s="715"/>
      <c r="R316" s="715"/>
      <c r="S316" s="716"/>
      <c r="T316" s="717"/>
      <c r="U316" s="720">
        <f t="shared" si="101"/>
        <v>0</v>
      </c>
      <c r="V316" s="721">
        <f t="shared" si="102"/>
        <v>0</v>
      </c>
      <c r="W316" s="722">
        <f t="shared" si="103"/>
        <v>0</v>
      </c>
      <c r="X316" s="442"/>
      <c r="Y316" s="442"/>
      <c r="Z316" s="442"/>
      <c r="AA316" s="442"/>
      <c r="AB316" s="442"/>
      <c r="AC316" s="442"/>
      <c r="AD316" s="442"/>
      <c r="AE316" s="442"/>
      <c r="AF316" s="442"/>
      <c r="AG316" s="442"/>
      <c r="AH316" s="442"/>
      <c r="AI316" s="442"/>
      <c r="AJ316" s="442"/>
      <c r="AK316" s="442"/>
      <c r="AL316" s="442"/>
      <c r="AM316" s="442"/>
      <c r="AN316" s="442"/>
      <c r="AO316" s="442"/>
      <c r="AP316" s="442"/>
      <c r="AQ316" s="442"/>
      <c r="AR316" s="442"/>
      <c r="AS316" s="442"/>
      <c r="AT316" s="442"/>
      <c r="AU316" s="442"/>
      <c r="AV316" s="442"/>
      <c r="AW316" s="442"/>
      <c r="AX316" s="442"/>
      <c r="AY316" s="442"/>
      <c r="AZ316" s="442"/>
    </row>
    <row r="317" spans="2:52" ht="20.100000000000001" hidden="1" customHeight="1" outlineLevel="1">
      <c r="B317" s="434"/>
      <c r="C317" s="1002"/>
      <c r="D317" s="1003"/>
      <c r="E317" s="1003"/>
      <c r="F317" s="1004"/>
      <c r="G317" s="1005"/>
      <c r="H317" s="1006"/>
      <c r="I317" s="1006"/>
      <c r="J317" s="1006"/>
      <c r="K317" s="1007"/>
      <c r="L317" s="715"/>
      <c r="M317" s="715"/>
      <c r="N317" s="715"/>
      <c r="O317" s="715"/>
      <c r="P317" s="715"/>
      <c r="Q317" s="715"/>
      <c r="R317" s="715"/>
      <c r="S317" s="716"/>
      <c r="T317" s="717"/>
      <c r="U317" s="720">
        <f t="shared" si="101"/>
        <v>0</v>
      </c>
      <c r="V317" s="721">
        <f t="shared" si="102"/>
        <v>0</v>
      </c>
      <c r="W317" s="722">
        <f t="shared" si="103"/>
        <v>0</v>
      </c>
      <c r="X317" s="442"/>
      <c r="Y317" s="442"/>
      <c r="Z317" s="442"/>
      <c r="AA317" s="442"/>
      <c r="AB317" s="442"/>
      <c r="AC317" s="442"/>
      <c r="AD317" s="442"/>
      <c r="AE317" s="442"/>
      <c r="AF317" s="442"/>
      <c r="AG317" s="442"/>
      <c r="AH317" s="442"/>
      <c r="AI317" s="442"/>
      <c r="AJ317" s="442"/>
      <c r="AK317" s="442"/>
      <c r="AL317" s="442"/>
      <c r="AM317" s="442"/>
      <c r="AN317" s="442"/>
      <c r="AO317" s="442"/>
      <c r="AP317" s="442"/>
      <c r="AQ317" s="442"/>
      <c r="AR317" s="442"/>
      <c r="AS317" s="442"/>
      <c r="AT317" s="442"/>
      <c r="AU317" s="442"/>
      <c r="AV317" s="442"/>
      <c r="AW317" s="442"/>
      <c r="AX317" s="442"/>
      <c r="AY317" s="442"/>
      <c r="AZ317" s="442"/>
    </row>
    <row r="318" spans="2:52" ht="20.100000000000001" hidden="1" customHeight="1" outlineLevel="1">
      <c r="B318" s="434"/>
      <c r="C318" s="1002"/>
      <c r="D318" s="1003"/>
      <c r="E318" s="1003"/>
      <c r="F318" s="1004"/>
      <c r="G318" s="1005"/>
      <c r="H318" s="1006"/>
      <c r="I318" s="1006"/>
      <c r="J318" s="1006"/>
      <c r="K318" s="1007"/>
      <c r="L318" s="715"/>
      <c r="M318" s="715"/>
      <c r="N318" s="715"/>
      <c r="O318" s="715"/>
      <c r="P318" s="715"/>
      <c r="Q318" s="715"/>
      <c r="R318" s="715"/>
      <c r="S318" s="716"/>
      <c r="T318" s="717"/>
      <c r="U318" s="720">
        <f t="shared" si="101"/>
        <v>0</v>
      </c>
      <c r="V318" s="721">
        <f t="shared" si="102"/>
        <v>0</v>
      </c>
      <c r="W318" s="722">
        <f t="shared" si="103"/>
        <v>0</v>
      </c>
      <c r="X318" s="442"/>
      <c r="Y318" s="442"/>
      <c r="Z318" s="442"/>
      <c r="AA318" s="442"/>
      <c r="AB318" s="442"/>
      <c r="AC318" s="442"/>
      <c r="AD318" s="442"/>
      <c r="AE318" s="442"/>
      <c r="AF318" s="442"/>
      <c r="AG318" s="442"/>
      <c r="AH318" s="442"/>
      <c r="AI318" s="442"/>
      <c r="AJ318" s="442"/>
      <c r="AK318" s="442"/>
      <c r="AL318" s="442"/>
      <c r="AM318" s="442"/>
      <c r="AN318" s="442"/>
      <c r="AO318" s="442"/>
      <c r="AP318" s="442"/>
      <c r="AQ318" s="442"/>
      <c r="AR318" s="442"/>
      <c r="AS318" s="442"/>
      <c r="AT318" s="442"/>
      <c r="AU318" s="442"/>
      <c r="AV318" s="442"/>
      <c r="AW318" s="442"/>
      <c r="AX318" s="442"/>
      <c r="AY318" s="442"/>
      <c r="AZ318" s="442"/>
    </row>
    <row r="319" spans="2:52" ht="20.100000000000001" hidden="1" customHeight="1" outlineLevel="1">
      <c r="B319" s="434"/>
      <c r="C319" s="1002"/>
      <c r="D319" s="1003"/>
      <c r="E319" s="1003"/>
      <c r="F319" s="1004"/>
      <c r="G319" s="1005"/>
      <c r="H319" s="1006"/>
      <c r="I319" s="1006"/>
      <c r="J319" s="1006"/>
      <c r="K319" s="1007"/>
      <c r="L319" s="715"/>
      <c r="M319" s="715"/>
      <c r="N319" s="715"/>
      <c r="O319" s="715"/>
      <c r="P319" s="715"/>
      <c r="Q319" s="715"/>
      <c r="R319" s="715"/>
      <c r="S319" s="716"/>
      <c r="T319" s="717"/>
      <c r="U319" s="720">
        <f t="shared" si="101"/>
        <v>0</v>
      </c>
      <c r="V319" s="721">
        <f t="shared" si="102"/>
        <v>0</v>
      </c>
      <c r="W319" s="722">
        <f t="shared" si="103"/>
        <v>0</v>
      </c>
      <c r="X319" s="442"/>
      <c r="Y319" s="442"/>
      <c r="Z319" s="442"/>
      <c r="AA319" s="442"/>
      <c r="AB319" s="442"/>
      <c r="AC319" s="442"/>
      <c r="AD319" s="442"/>
      <c r="AE319" s="442"/>
      <c r="AF319" s="442"/>
      <c r="AG319" s="442"/>
      <c r="AH319" s="442"/>
      <c r="AI319" s="442"/>
      <c r="AJ319" s="442"/>
      <c r="AK319" s="442"/>
      <c r="AL319" s="442"/>
      <c r="AM319" s="442"/>
      <c r="AN319" s="442"/>
      <c r="AO319" s="442"/>
      <c r="AP319" s="442"/>
      <c r="AQ319" s="442"/>
      <c r="AR319" s="442"/>
      <c r="AS319" s="442"/>
      <c r="AT319" s="442"/>
      <c r="AU319" s="442"/>
      <c r="AV319" s="442"/>
      <c r="AW319" s="442"/>
      <c r="AX319" s="442"/>
      <c r="AY319" s="442"/>
      <c r="AZ319" s="442"/>
    </row>
    <row r="320" spans="2:52" ht="20.100000000000001" hidden="1" customHeight="1" outlineLevel="1">
      <c r="B320" s="434"/>
      <c r="C320" s="1002"/>
      <c r="D320" s="1003"/>
      <c r="E320" s="1003"/>
      <c r="F320" s="1004"/>
      <c r="G320" s="1005"/>
      <c r="H320" s="1006"/>
      <c r="I320" s="1006"/>
      <c r="J320" s="1006"/>
      <c r="K320" s="1007"/>
      <c r="L320" s="715"/>
      <c r="M320" s="715"/>
      <c r="N320" s="715"/>
      <c r="O320" s="715"/>
      <c r="P320" s="715"/>
      <c r="Q320" s="715"/>
      <c r="R320" s="715"/>
      <c r="S320" s="716"/>
      <c r="T320" s="717"/>
      <c r="U320" s="720">
        <f t="shared" si="101"/>
        <v>0</v>
      </c>
      <c r="V320" s="721">
        <f t="shared" si="102"/>
        <v>0</v>
      </c>
      <c r="W320" s="722">
        <f t="shared" si="103"/>
        <v>0</v>
      </c>
      <c r="X320" s="442"/>
      <c r="Y320" s="442"/>
      <c r="Z320" s="442"/>
      <c r="AA320" s="442"/>
      <c r="AB320" s="442"/>
      <c r="AC320" s="442"/>
      <c r="AD320" s="442"/>
      <c r="AE320" s="442"/>
      <c r="AF320" s="442"/>
      <c r="AG320" s="442"/>
      <c r="AH320" s="442"/>
      <c r="AI320" s="442"/>
      <c r="AJ320" s="442"/>
      <c r="AK320" s="442"/>
      <c r="AL320" s="442"/>
      <c r="AM320" s="442"/>
      <c r="AN320" s="442"/>
      <c r="AO320" s="442"/>
      <c r="AP320" s="442"/>
      <c r="AQ320" s="442"/>
      <c r="AR320" s="442"/>
      <c r="AS320" s="442"/>
      <c r="AT320" s="442"/>
      <c r="AU320" s="442"/>
      <c r="AV320" s="442"/>
      <c r="AW320" s="442"/>
      <c r="AX320" s="442"/>
      <c r="AY320" s="442"/>
      <c r="AZ320" s="442"/>
    </row>
    <row r="321" spans="2:52" ht="20.100000000000001" hidden="1" customHeight="1" outlineLevel="1">
      <c r="B321" s="434"/>
      <c r="C321" s="1002"/>
      <c r="D321" s="1003"/>
      <c r="E321" s="1003"/>
      <c r="F321" s="1004"/>
      <c r="G321" s="1005"/>
      <c r="H321" s="1006"/>
      <c r="I321" s="1006"/>
      <c r="J321" s="1006"/>
      <c r="K321" s="1007"/>
      <c r="L321" s="715"/>
      <c r="M321" s="715"/>
      <c r="N321" s="715"/>
      <c r="O321" s="715"/>
      <c r="P321" s="715"/>
      <c r="Q321" s="715"/>
      <c r="R321" s="715"/>
      <c r="S321" s="716"/>
      <c r="T321" s="717"/>
      <c r="U321" s="720">
        <f t="shared" si="101"/>
        <v>0</v>
      </c>
      <c r="V321" s="721">
        <f t="shared" si="102"/>
        <v>0</v>
      </c>
      <c r="W321" s="722">
        <f t="shared" si="103"/>
        <v>0</v>
      </c>
      <c r="X321" s="442"/>
      <c r="Y321" s="442"/>
      <c r="Z321" s="442"/>
      <c r="AA321" s="442"/>
      <c r="AB321" s="442"/>
      <c r="AC321" s="442"/>
      <c r="AD321" s="442"/>
      <c r="AE321" s="442"/>
      <c r="AF321" s="442"/>
      <c r="AG321" s="442"/>
      <c r="AH321" s="442"/>
      <c r="AI321" s="442"/>
      <c r="AJ321" s="442"/>
      <c r="AK321" s="442"/>
      <c r="AL321" s="442"/>
      <c r="AM321" s="442"/>
      <c r="AN321" s="442"/>
      <c r="AO321" s="442"/>
      <c r="AP321" s="442"/>
      <c r="AQ321" s="442"/>
      <c r="AR321" s="442"/>
      <c r="AS321" s="442"/>
      <c r="AT321" s="442"/>
      <c r="AU321" s="442"/>
      <c r="AV321" s="442"/>
      <c r="AW321" s="442"/>
      <c r="AX321" s="442"/>
      <c r="AY321" s="442"/>
      <c r="AZ321" s="442"/>
    </row>
    <row r="322" spans="2:52" ht="20.100000000000001" hidden="1" customHeight="1" outlineLevel="1">
      <c r="B322" s="434"/>
      <c r="C322" s="1002"/>
      <c r="D322" s="1003"/>
      <c r="E322" s="1003"/>
      <c r="F322" s="1004"/>
      <c r="G322" s="1005"/>
      <c r="H322" s="1006"/>
      <c r="I322" s="1006"/>
      <c r="J322" s="1006"/>
      <c r="K322" s="1007"/>
      <c r="L322" s="715"/>
      <c r="M322" s="715"/>
      <c r="N322" s="715"/>
      <c r="O322" s="715"/>
      <c r="P322" s="715"/>
      <c r="Q322" s="715"/>
      <c r="R322" s="715"/>
      <c r="S322" s="716"/>
      <c r="T322" s="717"/>
      <c r="U322" s="720">
        <f t="shared" si="101"/>
        <v>0</v>
      </c>
      <c r="V322" s="721">
        <f t="shared" si="102"/>
        <v>0</v>
      </c>
      <c r="W322" s="722">
        <f t="shared" si="103"/>
        <v>0</v>
      </c>
      <c r="X322" s="442"/>
      <c r="Y322" s="442"/>
      <c r="Z322" s="442"/>
      <c r="AA322" s="442"/>
      <c r="AB322" s="442"/>
      <c r="AC322" s="442"/>
      <c r="AD322" s="442"/>
      <c r="AE322" s="442"/>
      <c r="AF322" s="442"/>
      <c r="AG322" s="442"/>
      <c r="AH322" s="442"/>
      <c r="AI322" s="442"/>
      <c r="AJ322" s="442"/>
      <c r="AK322" s="442"/>
      <c r="AL322" s="442"/>
      <c r="AM322" s="442"/>
      <c r="AN322" s="442"/>
      <c r="AO322" s="442"/>
      <c r="AP322" s="442"/>
      <c r="AQ322" s="442"/>
      <c r="AR322" s="442"/>
      <c r="AS322" s="442"/>
      <c r="AT322" s="442"/>
      <c r="AU322" s="442"/>
      <c r="AV322" s="442"/>
      <c r="AW322" s="442"/>
      <c r="AX322" s="442"/>
      <c r="AY322" s="442"/>
      <c r="AZ322" s="442"/>
    </row>
    <row r="323" spans="2:52" ht="20.100000000000001" hidden="1" customHeight="1" outlineLevel="1">
      <c r="B323" s="434"/>
      <c r="C323" s="1002"/>
      <c r="D323" s="1003"/>
      <c r="E323" s="1003"/>
      <c r="F323" s="1004"/>
      <c r="G323" s="1005"/>
      <c r="H323" s="1006"/>
      <c r="I323" s="1006"/>
      <c r="J323" s="1006"/>
      <c r="K323" s="1007"/>
      <c r="L323" s="715"/>
      <c r="M323" s="715"/>
      <c r="N323" s="715"/>
      <c r="O323" s="715"/>
      <c r="P323" s="715"/>
      <c r="Q323" s="715"/>
      <c r="R323" s="715"/>
      <c r="S323" s="716"/>
      <c r="T323" s="717"/>
      <c r="U323" s="720">
        <f t="shared" si="101"/>
        <v>0</v>
      </c>
      <c r="V323" s="721">
        <f t="shared" si="102"/>
        <v>0</v>
      </c>
      <c r="W323" s="722">
        <f t="shared" si="103"/>
        <v>0</v>
      </c>
      <c r="X323" s="442"/>
      <c r="Y323" s="442"/>
      <c r="Z323" s="442"/>
      <c r="AA323" s="442"/>
      <c r="AB323" s="442"/>
      <c r="AC323" s="442"/>
      <c r="AD323" s="442"/>
      <c r="AE323" s="442"/>
      <c r="AF323" s="442"/>
      <c r="AG323" s="442"/>
      <c r="AH323" s="442"/>
      <c r="AI323" s="442"/>
      <c r="AJ323" s="442"/>
      <c r="AK323" s="442"/>
      <c r="AL323" s="442"/>
      <c r="AM323" s="442"/>
      <c r="AN323" s="442"/>
      <c r="AO323" s="442"/>
      <c r="AP323" s="442"/>
      <c r="AQ323" s="442"/>
      <c r="AR323" s="442"/>
      <c r="AS323" s="442"/>
      <c r="AT323" s="442"/>
      <c r="AU323" s="442"/>
      <c r="AV323" s="442"/>
      <c r="AW323" s="442"/>
      <c r="AX323" s="442"/>
      <c r="AY323" s="442"/>
      <c r="AZ323" s="442"/>
    </row>
    <row r="324" spans="2:52" s="19" customFormat="1" ht="9.9499999999999993" hidden="1" customHeight="1" outlineLevel="1">
      <c r="B324" s="435"/>
      <c r="C324" s="437"/>
      <c r="D324" s="437"/>
      <c r="E324" s="437"/>
      <c r="F324" s="437"/>
      <c r="G324" s="666"/>
      <c r="H324" s="666"/>
      <c r="I324" s="666"/>
      <c r="J324" s="666"/>
      <c r="K324" s="666"/>
      <c r="L324" s="438"/>
      <c r="M324" s="438"/>
      <c r="N324" s="438"/>
      <c r="O324" s="438"/>
      <c r="P324" s="438"/>
      <c r="Q324" s="438"/>
      <c r="R324" s="438"/>
      <c r="S324" s="438"/>
      <c r="T324" s="439"/>
      <c r="U324" s="439"/>
      <c r="V324" s="439"/>
      <c r="W324" s="667"/>
      <c r="X324" s="668"/>
      <c r="Y324" s="668"/>
      <c r="Z324" s="668"/>
      <c r="AA324" s="668"/>
      <c r="AB324" s="668"/>
      <c r="AC324" s="668"/>
      <c r="AD324" s="668"/>
      <c r="AE324" s="668"/>
      <c r="AF324" s="668"/>
      <c r="AG324" s="668"/>
      <c r="AH324" s="668"/>
      <c r="AI324" s="668"/>
      <c r="AJ324" s="668"/>
      <c r="AK324" s="668"/>
      <c r="AL324" s="668"/>
      <c r="AM324" s="668"/>
      <c r="AN324" s="668"/>
      <c r="AO324" s="668"/>
      <c r="AP324" s="668"/>
      <c r="AQ324" s="668"/>
      <c r="AR324" s="668"/>
      <c r="AS324" s="668"/>
      <c r="AT324" s="668"/>
      <c r="AU324" s="668"/>
      <c r="AV324" s="668"/>
      <c r="AW324" s="668"/>
      <c r="AX324" s="668"/>
      <c r="AY324" s="668"/>
      <c r="AZ324" s="668"/>
    </row>
    <row r="325" spans="2:52" ht="20.100000000000001" customHeight="1" collapsed="1">
      <c r="B325" s="32">
        <f>B313+1</f>
        <v>27</v>
      </c>
      <c r="C325" s="1013"/>
      <c r="D325" s="1014"/>
      <c r="E325" s="1014"/>
      <c r="F325" s="1015"/>
      <c r="G325" s="1016"/>
      <c r="H325" s="1017"/>
      <c r="I325" s="1017"/>
      <c r="J325" s="1017"/>
      <c r="K325" s="1018"/>
      <c r="L325" s="701">
        <f t="shared" ref="L325:R325" si="104">SUM(L326:L335)</f>
        <v>0</v>
      </c>
      <c r="M325" s="702">
        <f t="shared" si="104"/>
        <v>0</v>
      </c>
      <c r="N325" s="703">
        <f t="shared" si="104"/>
        <v>0</v>
      </c>
      <c r="O325" s="703">
        <f t="shared" si="104"/>
        <v>0</v>
      </c>
      <c r="P325" s="702">
        <f t="shared" si="104"/>
        <v>0</v>
      </c>
      <c r="Q325" s="704">
        <f t="shared" si="104"/>
        <v>0</v>
      </c>
      <c r="R325" s="701">
        <f t="shared" si="104"/>
        <v>0</v>
      </c>
      <c r="S325" s="705">
        <v>1</v>
      </c>
      <c r="T325" s="706">
        <f>(S326*T326)+(S327*T327)+(S328*T328)+(S329*T329)+(S330*T330)+(S331*T331)+(S332*T332)+(S333*T333)+(S334*T334)+(S335*T335)</f>
        <v>0</v>
      </c>
      <c r="U325" s="665">
        <f t="shared" ref="U325:U335" si="105">S325*T325*(1+MGKZ)*(1+Gewinn)*(1+Sicherheit)</f>
        <v>0</v>
      </c>
      <c r="V325" s="643">
        <f t="shared" ref="V325:V335" si="106">R325*Fertigung</f>
        <v>0</v>
      </c>
      <c r="W325" s="50">
        <f t="shared" ref="W325:W335" si="107">L325*$E$6+M325*$M$6+N325*$M$7+O325*$M$8+P325*$E$7+Q325*$M$9+U325+V325</f>
        <v>0</v>
      </c>
      <c r="X325" s="442"/>
      <c r="Y325" s="442"/>
      <c r="Z325" s="442"/>
      <c r="AA325" s="442"/>
      <c r="AB325" s="442"/>
      <c r="AC325" s="442"/>
      <c r="AD325" s="442"/>
      <c r="AE325" s="442"/>
      <c r="AF325" s="442"/>
      <c r="AG325" s="442"/>
      <c r="AH325" s="442"/>
      <c r="AI325" s="442"/>
      <c r="AJ325" s="442"/>
      <c r="AK325" s="442"/>
      <c r="AL325" s="442"/>
      <c r="AM325" s="442"/>
      <c r="AN325" s="442"/>
      <c r="AO325" s="442"/>
      <c r="AP325" s="442"/>
      <c r="AQ325" s="442"/>
      <c r="AR325" s="442"/>
      <c r="AS325" s="442"/>
      <c r="AT325" s="442"/>
      <c r="AU325" s="442"/>
      <c r="AV325" s="442"/>
      <c r="AW325" s="442"/>
      <c r="AX325" s="442"/>
      <c r="AY325" s="442"/>
      <c r="AZ325" s="442"/>
    </row>
    <row r="326" spans="2:52" ht="20.100000000000001" hidden="1" customHeight="1" outlineLevel="1">
      <c r="B326" s="433"/>
      <c r="C326" s="1002"/>
      <c r="D326" s="1003"/>
      <c r="E326" s="1003"/>
      <c r="F326" s="1004"/>
      <c r="G326" s="1005"/>
      <c r="H326" s="1006"/>
      <c r="I326" s="1006"/>
      <c r="J326" s="1006"/>
      <c r="K326" s="1007"/>
      <c r="L326" s="715"/>
      <c r="M326" s="715"/>
      <c r="N326" s="715"/>
      <c r="O326" s="715"/>
      <c r="P326" s="715"/>
      <c r="Q326" s="715"/>
      <c r="R326" s="715"/>
      <c r="S326" s="716"/>
      <c r="T326" s="717"/>
      <c r="U326" s="720">
        <f t="shared" si="105"/>
        <v>0</v>
      </c>
      <c r="V326" s="721">
        <f t="shared" si="106"/>
        <v>0</v>
      </c>
      <c r="W326" s="722">
        <f t="shared" si="107"/>
        <v>0</v>
      </c>
      <c r="X326" s="442"/>
      <c r="Y326" s="442"/>
      <c r="Z326" s="442"/>
      <c r="AA326" s="442"/>
      <c r="AB326" s="442"/>
      <c r="AC326" s="442"/>
      <c r="AD326" s="442"/>
      <c r="AE326" s="442"/>
      <c r="AF326" s="442"/>
      <c r="AG326" s="442"/>
      <c r="AH326" s="442"/>
      <c r="AI326" s="442"/>
      <c r="AJ326" s="442"/>
      <c r="AK326" s="442"/>
      <c r="AL326" s="442"/>
      <c r="AM326" s="442"/>
      <c r="AN326" s="442"/>
      <c r="AO326" s="442"/>
      <c r="AP326" s="442"/>
      <c r="AQ326" s="442"/>
      <c r="AR326" s="442"/>
      <c r="AS326" s="442"/>
      <c r="AT326" s="442"/>
      <c r="AU326" s="442"/>
      <c r="AV326" s="442"/>
      <c r="AW326" s="442"/>
      <c r="AX326" s="442"/>
      <c r="AY326" s="442"/>
      <c r="AZ326" s="442"/>
    </row>
    <row r="327" spans="2:52" ht="20.100000000000001" hidden="1" customHeight="1" outlineLevel="1">
      <c r="B327" s="434"/>
      <c r="C327" s="1002"/>
      <c r="D327" s="1003"/>
      <c r="E327" s="1003"/>
      <c r="F327" s="1004"/>
      <c r="G327" s="1005"/>
      <c r="H327" s="1006"/>
      <c r="I327" s="1006"/>
      <c r="J327" s="1006"/>
      <c r="K327" s="1007"/>
      <c r="L327" s="715"/>
      <c r="M327" s="715"/>
      <c r="N327" s="715"/>
      <c r="O327" s="715"/>
      <c r="P327" s="715"/>
      <c r="Q327" s="715"/>
      <c r="R327" s="715"/>
      <c r="S327" s="716"/>
      <c r="T327" s="717"/>
      <c r="U327" s="720">
        <f t="shared" si="105"/>
        <v>0</v>
      </c>
      <c r="V327" s="721">
        <f t="shared" si="106"/>
        <v>0</v>
      </c>
      <c r="W327" s="722">
        <f t="shared" si="107"/>
        <v>0</v>
      </c>
      <c r="X327" s="442"/>
      <c r="Y327" s="442"/>
      <c r="Z327" s="442"/>
      <c r="AA327" s="442"/>
      <c r="AB327" s="442"/>
      <c r="AC327" s="442"/>
      <c r="AD327" s="442"/>
      <c r="AE327" s="442"/>
      <c r="AF327" s="442"/>
      <c r="AG327" s="442"/>
      <c r="AH327" s="442"/>
      <c r="AI327" s="442"/>
      <c r="AJ327" s="442"/>
      <c r="AK327" s="442"/>
      <c r="AL327" s="442"/>
      <c r="AM327" s="442"/>
      <c r="AN327" s="442"/>
      <c r="AO327" s="442"/>
      <c r="AP327" s="442"/>
      <c r="AQ327" s="442"/>
      <c r="AR327" s="442"/>
      <c r="AS327" s="442"/>
      <c r="AT327" s="442"/>
      <c r="AU327" s="442"/>
      <c r="AV327" s="442"/>
      <c r="AW327" s="442"/>
      <c r="AX327" s="442"/>
      <c r="AY327" s="442"/>
      <c r="AZ327" s="442"/>
    </row>
    <row r="328" spans="2:52" ht="20.100000000000001" hidden="1" customHeight="1" outlineLevel="1">
      <c r="B328" s="434"/>
      <c r="C328" s="1002"/>
      <c r="D328" s="1003"/>
      <c r="E328" s="1003"/>
      <c r="F328" s="1004"/>
      <c r="G328" s="1005"/>
      <c r="H328" s="1006"/>
      <c r="I328" s="1006"/>
      <c r="J328" s="1006"/>
      <c r="K328" s="1007"/>
      <c r="L328" s="715"/>
      <c r="M328" s="715"/>
      <c r="N328" s="715"/>
      <c r="O328" s="715"/>
      <c r="P328" s="715"/>
      <c r="Q328" s="715"/>
      <c r="R328" s="715"/>
      <c r="S328" s="716"/>
      <c r="T328" s="717"/>
      <c r="U328" s="720">
        <f t="shared" si="105"/>
        <v>0</v>
      </c>
      <c r="V328" s="721">
        <f t="shared" si="106"/>
        <v>0</v>
      </c>
      <c r="W328" s="722">
        <f t="shared" si="107"/>
        <v>0</v>
      </c>
      <c r="X328" s="442"/>
      <c r="Y328" s="442"/>
      <c r="Z328" s="442"/>
      <c r="AA328" s="442"/>
      <c r="AB328" s="442"/>
      <c r="AC328" s="442"/>
      <c r="AD328" s="442"/>
      <c r="AE328" s="442"/>
      <c r="AF328" s="442"/>
      <c r="AG328" s="442"/>
      <c r="AH328" s="442"/>
      <c r="AI328" s="442"/>
      <c r="AJ328" s="442"/>
      <c r="AK328" s="442"/>
      <c r="AL328" s="442"/>
      <c r="AM328" s="442"/>
      <c r="AN328" s="442"/>
      <c r="AO328" s="442"/>
      <c r="AP328" s="442"/>
      <c r="AQ328" s="442"/>
      <c r="AR328" s="442"/>
      <c r="AS328" s="442"/>
      <c r="AT328" s="442"/>
      <c r="AU328" s="442"/>
      <c r="AV328" s="442"/>
      <c r="AW328" s="442"/>
      <c r="AX328" s="442"/>
      <c r="AY328" s="442"/>
      <c r="AZ328" s="442"/>
    </row>
    <row r="329" spans="2:52" ht="20.100000000000001" hidden="1" customHeight="1" outlineLevel="1">
      <c r="B329" s="434"/>
      <c r="C329" s="1002"/>
      <c r="D329" s="1003"/>
      <c r="E329" s="1003"/>
      <c r="F329" s="1004"/>
      <c r="G329" s="1005"/>
      <c r="H329" s="1006"/>
      <c r="I329" s="1006"/>
      <c r="J329" s="1006"/>
      <c r="K329" s="1007"/>
      <c r="L329" s="715"/>
      <c r="M329" s="715"/>
      <c r="N329" s="715"/>
      <c r="O329" s="715"/>
      <c r="P329" s="715"/>
      <c r="Q329" s="715"/>
      <c r="R329" s="715"/>
      <c r="S329" s="716"/>
      <c r="T329" s="717"/>
      <c r="U329" s="720">
        <f t="shared" si="105"/>
        <v>0</v>
      </c>
      <c r="V329" s="721">
        <f t="shared" si="106"/>
        <v>0</v>
      </c>
      <c r="W329" s="722">
        <f t="shared" si="107"/>
        <v>0</v>
      </c>
      <c r="X329" s="442"/>
      <c r="Y329" s="442"/>
      <c r="Z329" s="442"/>
      <c r="AA329" s="442"/>
      <c r="AB329" s="442"/>
      <c r="AC329" s="442"/>
      <c r="AD329" s="442"/>
      <c r="AE329" s="442"/>
      <c r="AF329" s="442"/>
      <c r="AG329" s="442"/>
      <c r="AH329" s="442"/>
      <c r="AI329" s="442"/>
      <c r="AJ329" s="442"/>
      <c r="AK329" s="442"/>
      <c r="AL329" s="442"/>
      <c r="AM329" s="442"/>
      <c r="AN329" s="442"/>
      <c r="AO329" s="442"/>
      <c r="AP329" s="442"/>
      <c r="AQ329" s="442"/>
      <c r="AR329" s="442"/>
      <c r="AS329" s="442"/>
      <c r="AT329" s="442"/>
      <c r="AU329" s="442"/>
      <c r="AV329" s="442"/>
      <c r="AW329" s="442"/>
      <c r="AX329" s="442"/>
      <c r="AY329" s="442"/>
      <c r="AZ329" s="442"/>
    </row>
    <row r="330" spans="2:52" ht="20.100000000000001" hidden="1" customHeight="1" outlineLevel="1">
      <c r="B330" s="434"/>
      <c r="C330" s="1002"/>
      <c r="D330" s="1003"/>
      <c r="E330" s="1003"/>
      <c r="F330" s="1004"/>
      <c r="G330" s="1005"/>
      <c r="H330" s="1006"/>
      <c r="I330" s="1006"/>
      <c r="J330" s="1006"/>
      <c r="K330" s="1007"/>
      <c r="L330" s="715"/>
      <c r="M330" s="715"/>
      <c r="N330" s="715"/>
      <c r="O330" s="715"/>
      <c r="P330" s="715"/>
      <c r="Q330" s="715"/>
      <c r="R330" s="715"/>
      <c r="S330" s="716"/>
      <c r="T330" s="717"/>
      <c r="U330" s="720">
        <f t="shared" si="105"/>
        <v>0</v>
      </c>
      <c r="V330" s="721">
        <f t="shared" si="106"/>
        <v>0</v>
      </c>
      <c r="W330" s="722">
        <f t="shared" si="107"/>
        <v>0</v>
      </c>
      <c r="X330" s="442"/>
      <c r="Y330" s="442"/>
      <c r="Z330" s="442"/>
      <c r="AA330" s="442"/>
      <c r="AB330" s="442"/>
      <c r="AC330" s="442"/>
      <c r="AD330" s="442"/>
      <c r="AE330" s="442"/>
      <c r="AF330" s="442"/>
      <c r="AG330" s="442"/>
      <c r="AH330" s="442"/>
      <c r="AI330" s="442"/>
      <c r="AJ330" s="442"/>
      <c r="AK330" s="442"/>
      <c r="AL330" s="442"/>
      <c r="AM330" s="442"/>
      <c r="AN330" s="442"/>
      <c r="AO330" s="442"/>
      <c r="AP330" s="442"/>
      <c r="AQ330" s="442"/>
      <c r="AR330" s="442"/>
      <c r="AS330" s="442"/>
      <c r="AT330" s="442"/>
      <c r="AU330" s="442"/>
      <c r="AV330" s="442"/>
      <c r="AW330" s="442"/>
      <c r="AX330" s="442"/>
      <c r="AY330" s="442"/>
      <c r="AZ330" s="442"/>
    </row>
    <row r="331" spans="2:52" ht="20.100000000000001" hidden="1" customHeight="1" outlineLevel="1">
      <c r="B331" s="434"/>
      <c r="C331" s="1002"/>
      <c r="D331" s="1003"/>
      <c r="E331" s="1003"/>
      <c r="F331" s="1004"/>
      <c r="G331" s="1005"/>
      <c r="H331" s="1006"/>
      <c r="I331" s="1006"/>
      <c r="J331" s="1006"/>
      <c r="K331" s="1007"/>
      <c r="L331" s="715"/>
      <c r="M331" s="715"/>
      <c r="N331" s="715"/>
      <c r="O331" s="715"/>
      <c r="P331" s="715"/>
      <c r="Q331" s="715"/>
      <c r="R331" s="715"/>
      <c r="S331" s="716"/>
      <c r="T331" s="717"/>
      <c r="U331" s="720">
        <f t="shared" si="105"/>
        <v>0</v>
      </c>
      <c r="V331" s="721">
        <f t="shared" si="106"/>
        <v>0</v>
      </c>
      <c r="W331" s="722">
        <f t="shared" si="107"/>
        <v>0</v>
      </c>
      <c r="X331" s="442"/>
      <c r="Y331" s="442"/>
      <c r="Z331" s="442"/>
      <c r="AA331" s="442"/>
      <c r="AB331" s="442"/>
      <c r="AC331" s="442"/>
      <c r="AD331" s="442"/>
      <c r="AE331" s="442"/>
      <c r="AF331" s="442"/>
      <c r="AG331" s="442"/>
      <c r="AH331" s="442"/>
      <c r="AI331" s="442"/>
      <c r="AJ331" s="442"/>
      <c r="AK331" s="442"/>
      <c r="AL331" s="442"/>
      <c r="AM331" s="442"/>
      <c r="AN331" s="442"/>
      <c r="AO331" s="442"/>
      <c r="AP331" s="442"/>
      <c r="AQ331" s="442"/>
      <c r="AR331" s="442"/>
      <c r="AS331" s="442"/>
      <c r="AT331" s="442"/>
      <c r="AU331" s="442"/>
      <c r="AV331" s="442"/>
      <c r="AW331" s="442"/>
      <c r="AX331" s="442"/>
      <c r="AY331" s="442"/>
      <c r="AZ331" s="442"/>
    </row>
    <row r="332" spans="2:52" ht="20.100000000000001" hidden="1" customHeight="1" outlineLevel="1">
      <c r="B332" s="434"/>
      <c r="C332" s="1002"/>
      <c r="D332" s="1003"/>
      <c r="E332" s="1003"/>
      <c r="F332" s="1004"/>
      <c r="G332" s="1005"/>
      <c r="H332" s="1006"/>
      <c r="I332" s="1006"/>
      <c r="J332" s="1006"/>
      <c r="K332" s="1007"/>
      <c r="L332" s="715"/>
      <c r="M332" s="715"/>
      <c r="N332" s="715"/>
      <c r="O332" s="715"/>
      <c r="P332" s="715"/>
      <c r="Q332" s="715"/>
      <c r="R332" s="715"/>
      <c r="S332" s="716"/>
      <c r="T332" s="717"/>
      <c r="U332" s="720">
        <f t="shared" si="105"/>
        <v>0</v>
      </c>
      <c r="V332" s="721">
        <f t="shared" si="106"/>
        <v>0</v>
      </c>
      <c r="W332" s="722">
        <f t="shared" si="107"/>
        <v>0</v>
      </c>
      <c r="X332" s="442"/>
      <c r="Y332" s="442"/>
      <c r="Z332" s="442"/>
      <c r="AA332" s="442"/>
      <c r="AB332" s="442"/>
      <c r="AC332" s="442"/>
      <c r="AD332" s="442"/>
      <c r="AE332" s="442"/>
      <c r="AF332" s="442"/>
      <c r="AG332" s="442"/>
      <c r="AH332" s="442"/>
      <c r="AI332" s="442"/>
      <c r="AJ332" s="442"/>
      <c r="AK332" s="442"/>
      <c r="AL332" s="442"/>
      <c r="AM332" s="442"/>
      <c r="AN332" s="442"/>
      <c r="AO332" s="442"/>
      <c r="AP332" s="442"/>
      <c r="AQ332" s="442"/>
      <c r="AR332" s="442"/>
      <c r="AS332" s="442"/>
      <c r="AT332" s="442"/>
      <c r="AU332" s="442"/>
      <c r="AV332" s="442"/>
      <c r="AW332" s="442"/>
      <c r="AX332" s="442"/>
      <c r="AY332" s="442"/>
      <c r="AZ332" s="442"/>
    </row>
    <row r="333" spans="2:52" ht="20.100000000000001" hidden="1" customHeight="1" outlineLevel="1">
      <c r="B333" s="434"/>
      <c r="C333" s="1002"/>
      <c r="D333" s="1003"/>
      <c r="E333" s="1003"/>
      <c r="F333" s="1004"/>
      <c r="G333" s="1005"/>
      <c r="H333" s="1006"/>
      <c r="I333" s="1006"/>
      <c r="J333" s="1006"/>
      <c r="K333" s="1007"/>
      <c r="L333" s="715"/>
      <c r="M333" s="715"/>
      <c r="N333" s="715"/>
      <c r="O333" s="715"/>
      <c r="P333" s="715"/>
      <c r="Q333" s="715"/>
      <c r="R333" s="715"/>
      <c r="S333" s="716"/>
      <c r="T333" s="717"/>
      <c r="U333" s="720">
        <f t="shared" si="105"/>
        <v>0</v>
      </c>
      <c r="V333" s="721">
        <f t="shared" si="106"/>
        <v>0</v>
      </c>
      <c r="W333" s="722">
        <f t="shared" si="107"/>
        <v>0</v>
      </c>
      <c r="X333" s="442"/>
      <c r="Y333" s="442"/>
      <c r="Z333" s="442"/>
      <c r="AA333" s="442"/>
      <c r="AB333" s="442"/>
      <c r="AC333" s="442"/>
      <c r="AD333" s="442"/>
      <c r="AE333" s="442"/>
      <c r="AF333" s="442"/>
      <c r="AG333" s="442"/>
      <c r="AH333" s="442"/>
      <c r="AI333" s="442"/>
      <c r="AJ333" s="442"/>
      <c r="AK333" s="442"/>
      <c r="AL333" s="442"/>
      <c r="AM333" s="442"/>
      <c r="AN333" s="442"/>
      <c r="AO333" s="442"/>
      <c r="AP333" s="442"/>
      <c r="AQ333" s="442"/>
      <c r="AR333" s="442"/>
      <c r="AS333" s="442"/>
      <c r="AT333" s="442"/>
      <c r="AU333" s="442"/>
      <c r="AV333" s="442"/>
      <c r="AW333" s="442"/>
      <c r="AX333" s="442"/>
      <c r="AY333" s="442"/>
      <c r="AZ333" s="442"/>
    </row>
    <row r="334" spans="2:52" ht="20.100000000000001" hidden="1" customHeight="1" outlineLevel="1">
      <c r="B334" s="434"/>
      <c r="C334" s="1002"/>
      <c r="D334" s="1003"/>
      <c r="E334" s="1003"/>
      <c r="F334" s="1004"/>
      <c r="G334" s="1005"/>
      <c r="H334" s="1006"/>
      <c r="I334" s="1006"/>
      <c r="J334" s="1006"/>
      <c r="K334" s="1007"/>
      <c r="L334" s="715"/>
      <c r="M334" s="715"/>
      <c r="N334" s="715"/>
      <c r="O334" s="715"/>
      <c r="P334" s="715"/>
      <c r="Q334" s="715"/>
      <c r="R334" s="715"/>
      <c r="S334" s="716"/>
      <c r="T334" s="717"/>
      <c r="U334" s="720">
        <f t="shared" si="105"/>
        <v>0</v>
      </c>
      <c r="V334" s="721">
        <f t="shared" si="106"/>
        <v>0</v>
      </c>
      <c r="W334" s="722">
        <f t="shared" si="107"/>
        <v>0</v>
      </c>
      <c r="X334" s="442"/>
      <c r="Y334" s="442"/>
      <c r="Z334" s="442"/>
      <c r="AA334" s="442"/>
      <c r="AB334" s="442"/>
      <c r="AC334" s="442"/>
      <c r="AD334" s="442"/>
      <c r="AE334" s="442"/>
      <c r="AF334" s="442"/>
      <c r="AG334" s="442"/>
      <c r="AH334" s="442"/>
      <c r="AI334" s="442"/>
      <c r="AJ334" s="442"/>
      <c r="AK334" s="442"/>
      <c r="AL334" s="442"/>
      <c r="AM334" s="442"/>
      <c r="AN334" s="442"/>
      <c r="AO334" s="442"/>
      <c r="AP334" s="442"/>
      <c r="AQ334" s="442"/>
      <c r="AR334" s="442"/>
      <c r="AS334" s="442"/>
      <c r="AT334" s="442"/>
      <c r="AU334" s="442"/>
      <c r="AV334" s="442"/>
      <c r="AW334" s="442"/>
      <c r="AX334" s="442"/>
      <c r="AY334" s="442"/>
      <c r="AZ334" s="442"/>
    </row>
    <row r="335" spans="2:52" ht="20.100000000000001" hidden="1" customHeight="1" outlineLevel="1">
      <c r="B335" s="434"/>
      <c r="C335" s="1002"/>
      <c r="D335" s="1003"/>
      <c r="E335" s="1003"/>
      <c r="F335" s="1004"/>
      <c r="G335" s="1005"/>
      <c r="H335" s="1006"/>
      <c r="I335" s="1006"/>
      <c r="J335" s="1006"/>
      <c r="K335" s="1007"/>
      <c r="L335" s="715"/>
      <c r="M335" s="715"/>
      <c r="N335" s="715"/>
      <c r="O335" s="715"/>
      <c r="P335" s="715"/>
      <c r="Q335" s="715"/>
      <c r="R335" s="715"/>
      <c r="S335" s="716"/>
      <c r="T335" s="717"/>
      <c r="U335" s="720">
        <f t="shared" si="105"/>
        <v>0</v>
      </c>
      <c r="V335" s="721">
        <f t="shared" si="106"/>
        <v>0</v>
      </c>
      <c r="W335" s="722">
        <f t="shared" si="107"/>
        <v>0</v>
      </c>
      <c r="X335" s="442"/>
      <c r="Y335" s="442"/>
      <c r="Z335" s="442"/>
      <c r="AA335" s="442"/>
      <c r="AB335" s="442"/>
      <c r="AC335" s="442"/>
      <c r="AD335" s="442"/>
      <c r="AE335" s="442"/>
      <c r="AF335" s="442"/>
      <c r="AG335" s="442"/>
      <c r="AH335" s="442"/>
      <c r="AI335" s="442"/>
      <c r="AJ335" s="442"/>
      <c r="AK335" s="442"/>
      <c r="AL335" s="442"/>
      <c r="AM335" s="442"/>
      <c r="AN335" s="442"/>
      <c r="AO335" s="442"/>
      <c r="AP335" s="442"/>
      <c r="AQ335" s="442"/>
      <c r="AR335" s="442"/>
      <c r="AS335" s="442"/>
      <c r="AT335" s="442"/>
      <c r="AU335" s="442"/>
      <c r="AV335" s="442"/>
      <c r="AW335" s="442"/>
      <c r="AX335" s="442"/>
      <c r="AY335" s="442"/>
      <c r="AZ335" s="442"/>
    </row>
    <row r="336" spans="2:52" s="19" customFormat="1" ht="9.9499999999999993" hidden="1" customHeight="1" outlineLevel="1">
      <c r="B336" s="435"/>
      <c r="C336" s="437"/>
      <c r="D336" s="437"/>
      <c r="E336" s="437"/>
      <c r="F336" s="437"/>
      <c r="G336" s="666"/>
      <c r="H336" s="666"/>
      <c r="I336" s="666"/>
      <c r="J336" s="666"/>
      <c r="K336" s="666"/>
      <c r="L336" s="438"/>
      <c r="M336" s="438"/>
      <c r="N336" s="438"/>
      <c r="O336" s="438"/>
      <c r="P336" s="438"/>
      <c r="Q336" s="438"/>
      <c r="R336" s="438"/>
      <c r="S336" s="438"/>
      <c r="T336" s="439"/>
      <c r="U336" s="439"/>
      <c r="V336" s="439"/>
      <c r="W336" s="667"/>
      <c r="X336" s="668"/>
      <c r="Y336" s="668"/>
      <c r="Z336" s="668"/>
      <c r="AA336" s="668"/>
      <c r="AB336" s="668"/>
      <c r="AC336" s="668"/>
      <c r="AD336" s="668"/>
      <c r="AE336" s="668"/>
      <c r="AF336" s="668"/>
      <c r="AG336" s="668"/>
      <c r="AH336" s="668"/>
      <c r="AI336" s="668"/>
      <c r="AJ336" s="668"/>
      <c r="AK336" s="668"/>
      <c r="AL336" s="668"/>
      <c r="AM336" s="668"/>
      <c r="AN336" s="668"/>
      <c r="AO336" s="668"/>
      <c r="AP336" s="668"/>
      <c r="AQ336" s="668"/>
      <c r="AR336" s="668"/>
      <c r="AS336" s="668"/>
      <c r="AT336" s="668"/>
      <c r="AU336" s="668"/>
      <c r="AV336" s="668"/>
      <c r="AW336" s="668"/>
      <c r="AX336" s="668"/>
      <c r="AY336" s="668"/>
      <c r="AZ336" s="668"/>
    </row>
    <row r="337" spans="2:52" ht="20.100000000000001" customHeight="1" collapsed="1">
      <c r="B337" s="32">
        <f>B325+1</f>
        <v>28</v>
      </c>
      <c r="C337" s="1013"/>
      <c r="D337" s="1014"/>
      <c r="E337" s="1014"/>
      <c r="F337" s="1015"/>
      <c r="G337" s="1016"/>
      <c r="H337" s="1017"/>
      <c r="I337" s="1017"/>
      <c r="J337" s="1017"/>
      <c r="K337" s="1018"/>
      <c r="L337" s="701">
        <f t="shared" ref="L337:R337" si="108">SUM(L338:L347)</f>
        <v>0</v>
      </c>
      <c r="M337" s="702">
        <f t="shared" si="108"/>
        <v>0</v>
      </c>
      <c r="N337" s="703">
        <f t="shared" si="108"/>
        <v>0</v>
      </c>
      <c r="O337" s="703">
        <f t="shared" si="108"/>
        <v>0</v>
      </c>
      <c r="P337" s="702">
        <f t="shared" si="108"/>
        <v>0</v>
      </c>
      <c r="Q337" s="704">
        <f t="shared" si="108"/>
        <v>0</v>
      </c>
      <c r="R337" s="701">
        <f t="shared" si="108"/>
        <v>0</v>
      </c>
      <c r="S337" s="705">
        <v>1</v>
      </c>
      <c r="T337" s="706">
        <f>(S338*T338)+(S339*T339)+(S340*T340)+(S341*T341)+(S342*T342)+(S343*T343)+(S344*T344)+(S345*T345)+(S346*T346)+(S347*T347)</f>
        <v>0</v>
      </c>
      <c r="U337" s="665">
        <f t="shared" ref="U337:U347" si="109">S337*T337*(1+MGKZ)*(1+Gewinn)*(1+Sicherheit)</f>
        <v>0</v>
      </c>
      <c r="V337" s="643">
        <f t="shared" ref="V337:V347" si="110">R337*Fertigung</f>
        <v>0</v>
      </c>
      <c r="W337" s="50">
        <f t="shared" ref="W337:W347" si="111">L337*$E$6+M337*$M$6+N337*$M$7+O337*$M$8+P337*$E$7+Q337*$M$9+U337+V337</f>
        <v>0</v>
      </c>
      <c r="X337" s="442"/>
      <c r="Y337" s="442"/>
      <c r="Z337" s="442"/>
      <c r="AA337" s="442"/>
      <c r="AB337" s="442"/>
      <c r="AC337" s="442"/>
      <c r="AD337" s="442"/>
      <c r="AE337" s="442"/>
      <c r="AF337" s="442"/>
      <c r="AG337" s="442"/>
      <c r="AH337" s="442"/>
      <c r="AI337" s="442"/>
      <c r="AJ337" s="442"/>
      <c r="AK337" s="442"/>
      <c r="AL337" s="442"/>
      <c r="AM337" s="442"/>
      <c r="AN337" s="442"/>
      <c r="AO337" s="442"/>
      <c r="AP337" s="442"/>
      <c r="AQ337" s="442"/>
      <c r="AR337" s="442"/>
      <c r="AS337" s="442"/>
      <c r="AT337" s="442"/>
      <c r="AU337" s="442"/>
      <c r="AV337" s="442"/>
      <c r="AW337" s="442"/>
      <c r="AX337" s="442"/>
      <c r="AY337" s="442"/>
      <c r="AZ337" s="442"/>
    </row>
    <row r="338" spans="2:52" ht="20.100000000000001" hidden="1" customHeight="1" outlineLevel="1">
      <c r="B338" s="433"/>
      <c r="C338" s="1002"/>
      <c r="D338" s="1003"/>
      <c r="E338" s="1003"/>
      <c r="F338" s="1004"/>
      <c r="G338" s="1005"/>
      <c r="H338" s="1006"/>
      <c r="I338" s="1006"/>
      <c r="J338" s="1006"/>
      <c r="K338" s="1007"/>
      <c r="L338" s="715"/>
      <c r="M338" s="715"/>
      <c r="N338" s="715"/>
      <c r="O338" s="715"/>
      <c r="P338" s="715"/>
      <c r="Q338" s="715"/>
      <c r="R338" s="715"/>
      <c r="S338" s="716"/>
      <c r="T338" s="717"/>
      <c r="U338" s="720">
        <f t="shared" si="109"/>
        <v>0</v>
      </c>
      <c r="V338" s="721">
        <f t="shared" si="110"/>
        <v>0</v>
      </c>
      <c r="W338" s="722">
        <f t="shared" si="111"/>
        <v>0</v>
      </c>
      <c r="X338" s="442"/>
      <c r="Y338" s="442"/>
      <c r="Z338" s="442"/>
      <c r="AA338" s="442"/>
      <c r="AB338" s="442"/>
      <c r="AC338" s="442"/>
      <c r="AD338" s="442"/>
      <c r="AE338" s="442"/>
      <c r="AF338" s="442"/>
      <c r="AG338" s="442"/>
      <c r="AH338" s="442"/>
      <c r="AI338" s="442"/>
      <c r="AJ338" s="442"/>
      <c r="AK338" s="442"/>
      <c r="AL338" s="442"/>
      <c r="AM338" s="442"/>
      <c r="AN338" s="442"/>
      <c r="AO338" s="442"/>
      <c r="AP338" s="442"/>
      <c r="AQ338" s="442"/>
      <c r="AR338" s="442"/>
      <c r="AS338" s="442"/>
      <c r="AT338" s="442"/>
      <c r="AU338" s="442"/>
      <c r="AV338" s="442"/>
      <c r="AW338" s="442"/>
      <c r="AX338" s="442"/>
      <c r="AY338" s="442"/>
      <c r="AZ338" s="442"/>
    </row>
    <row r="339" spans="2:52" ht="20.100000000000001" hidden="1" customHeight="1" outlineLevel="1">
      <c r="B339" s="434"/>
      <c r="C339" s="1002"/>
      <c r="D339" s="1003"/>
      <c r="E339" s="1003"/>
      <c r="F339" s="1004"/>
      <c r="G339" s="1005"/>
      <c r="H339" s="1006"/>
      <c r="I339" s="1006"/>
      <c r="J339" s="1006"/>
      <c r="K339" s="1007"/>
      <c r="L339" s="715"/>
      <c r="M339" s="715"/>
      <c r="N339" s="715"/>
      <c r="O339" s="715"/>
      <c r="P339" s="715"/>
      <c r="Q339" s="715"/>
      <c r="R339" s="715"/>
      <c r="S339" s="716"/>
      <c r="T339" s="717"/>
      <c r="U339" s="720">
        <f t="shared" si="109"/>
        <v>0</v>
      </c>
      <c r="V339" s="721">
        <f t="shared" si="110"/>
        <v>0</v>
      </c>
      <c r="W339" s="722">
        <f t="shared" si="111"/>
        <v>0</v>
      </c>
      <c r="X339" s="442"/>
      <c r="Y339" s="442"/>
      <c r="Z339" s="442"/>
      <c r="AA339" s="442"/>
      <c r="AB339" s="442"/>
      <c r="AC339" s="442"/>
      <c r="AD339" s="442"/>
      <c r="AE339" s="442"/>
      <c r="AF339" s="442"/>
      <c r="AG339" s="442"/>
      <c r="AH339" s="442"/>
      <c r="AI339" s="442"/>
      <c r="AJ339" s="442"/>
      <c r="AK339" s="442"/>
      <c r="AL339" s="442"/>
      <c r="AM339" s="442"/>
      <c r="AN339" s="442"/>
      <c r="AO339" s="442"/>
      <c r="AP339" s="442"/>
      <c r="AQ339" s="442"/>
      <c r="AR339" s="442"/>
      <c r="AS339" s="442"/>
      <c r="AT339" s="442"/>
      <c r="AU339" s="442"/>
      <c r="AV339" s="442"/>
      <c r="AW339" s="442"/>
      <c r="AX339" s="442"/>
      <c r="AY339" s="442"/>
      <c r="AZ339" s="442"/>
    </row>
    <row r="340" spans="2:52" ht="20.100000000000001" hidden="1" customHeight="1" outlineLevel="1">
      <c r="B340" s="434"/>
      <c r="C340" s="1002"/>
      <c r="D340" s="1003"/>
      <c r="E340" s="1003"/>
      <c r="F340" s="1004"/>
      <c r="G340" s="1005"/>
      <c r="H340" s="1006"/>
      <c r="I340" s="1006"/>
      <c r="J340" s="1006"/>
      <c r="K340" s="1007"/>
      <c r="L340" s="715"/>
      <c r="M340" s="715"/>
      <c r="N340" s="715"/>
      <c r="O340" s="715"/>
      <c r="P340" s="715"/>
      <c r="Q340" s="715"/>
      <c r="R340" s="715"/>
      <c r="S340" s="716"/>
      <c r="T340" s="717"/>
      <c r="U340" s="720">
        <f t="shared" si="109"/>
        <v>0</v>
      </c>
      <c r="V340" s="721">
        <f t="shared" si="110"/>
        <v>0</v>
      </c>
      <c r="W340" s="722">
        <f t="shared" si="111"/>
        <v>0</v>
      </c>
      <c r="X340" s="442"/>
      <c r="Y340" s="442"/>
      <c r="Z340" s="442"/>
      <c r="AA340" s="442"/>
      <c r="AB340" s="442"/>
      <c r="AC340" s="442"/>
      <c r="AD340" s="442"/>
      <c r="AE340" s="442"/>
      <c r="AF340" s="442"/>
      <c r="AG340" s="442"/>
      <c r="AH340" s="442"/>
      <c r="AI340" s="442"/>
      <c r="AJ340" s="442"/>
      <c r="AK340" s="442"/>
      <c r="AL340" s="442"/>
      <c r="AM340" s="442"/>
      <c r="AN340" s="442"/>
      <c r="AO340" s="442"/>
      <c r="AP340" s="442"/>
      <c r="AQ340" s="442"/>
      <c r="AR340" s="442"/>
      <c r="AS340" s="442"/>
      <c r="AT340" s="442"/>
      <c r="AU340" s="442"/>
      <c r="AV340" s="442"/>
      <c r="AW340" s="442"/>
      <c r="AX340" s="442"/>
      <c r="AY340" s="442"/>
      <c r="AZ340" s="442"/>
    </row>
    <row r="341" spans="2:52" ht="20.100000000000001" hidden="1" customHeight="1" outlineLevel="1">
      <c r="B341" s="434"/>
      <c r="C341" s="1002"/>
      <c r="D341" s="1003"/>
      <c r="E341" s="1003"/>
      <c r="F341" s="1004"/>
      <c r="G341" s="1005"/>
      <c r="H341" s="1006"/>
      <c r="I341" s="1006"/>
      <c r="J341" s="1006"/>
      <c r="K341" s="1007"/>
      <c r="L341" s="715"/>
      <c r="M341" s="715"/>
      <c r="N341" s="715"/>
      <c r="O341" s="715"/>
      <c r="P341" s="715"/>
      <c r="Q341" s="715"/>
      <c r="R341" s="715"/>
      <c r="S341" s="716"/>
      <c r="T341" s="717"/>
      <c r="U341" s="720">
        <f t="shared" si="109"/>
        <v>0</v>
      </c>
      <c r="V341" s="721">
        <f t="shared" si="110"/>
        <v>0</v>
      </c>
      <c r="W341" s="722">
        <f t="shared" si="111"/>
        <v>0</v>
      </c>
      <c r="X341" s="442"/>
      <c r="Y341" s="442"/>
      <c r="Z341" s="442"/>
      <c r="AA341" s="442"/>
      <c r="AB341" s="442"/>
      <c r="AC341" s="442"/>
      <c r="AD341" s="442"/>
      <c r="AE341" s="442"/>
      <c r="AF341" s="442"/>
      <c r="AG341" s="442"/>
      <c r="AH341" s="442"/>
      <c r="AI341" s="442"/>
      <c r="AJ341" s="442"/>
      <c r="AK341" s="442"/>
      <c r="AL341" s="442"/>
      <c r="AM341" s="442"/>
      <c r="AN341" s="442"/>
      <c r="AO341" s="442"/>
      <c r="AP341" s="442"/>
      <c r="AQ341" s="442"/>
      <c r="AR341" s="442"/>
      <c r="AS341" s="442"/>
      <c r="AT341" s="442"/>
      <c r="AU341" s="442"/>
      <c r="AV341" s="442"/>
      <c r="AW341" s="442"/>
      <c r="AX341" s="442"/>
      <c r="AY341" s="442"/>
      <c r="AZ341" s="442"/>
    </row>
    <row r="342" spans="2:52" ht="20.100000000000001" hidden="1" customHeight="1" outlineLevel="1">
      <c r="B342" s="434"/>
      <c r="C342" s="1002"/>
      <c r="D342" s="1003"/>
      <c r="E342" s="1003"/>
      <c r="F342" s="1004"/>
      <c r="G342" s="1005"/>
      <c r="H342" s="1006"/>
      <c r="I342" s="1006"/>
      <c r="J342" s="1006"/>
      <c r="K342" s="1007"/>
      <c r="L342" s="715"/>
      <c r="M342" s="715"/>
      <c r="N342" s="715"/>
      <c r="O342" s="715"/>
      <c r="P342" s="715"/>
      <c r="Q342" s="715"/>
      <c r="R342" s="715"/>
      <c r="S342" s="716"/>
      <c r="T342" s="717"/>
      <c r="U342" s="720">
        <f t="shared" si="109"/>
        <v>0</v>
      </c>
      <c r="V342" s="721">
        <f t="shared" si="110"/>
        <v>0</v>
      </c>
      <c r="W342" s="722">
        <f t="shared" si="111"/>
        <v>0</v>
      </c>
      <c r="X342" s="442"/>
      <c r="Y342" s="442"/>
      <c r="Z342" s="442"/>
      <c r="AA342" s="442"/>
      <c r="AB342" s="442"/>
      <c r="AC342" s="442"/>
      <c r="AD342" s="442"/>
      <c r="AE342" s="442"/>
      <c r="AF342" s="442"/>
      <c r="AG342" s="442"/>
      <c r="AH342" s="442"/>
      <c r="AI342" s="442"/>
      <c r="AJ342" s="442"/>
      <c r="AK342" s="442"/>
      <c r="AL342" s="442"/>
      <c r="AM342" s="442"/>
      <c r="AN342" s="442"/>
      <c r="AO342" s="442"/>
      <c r="AP342" s="442"/>
      <c r="AQ342" s="442"/>
      <c r="AR342" s="442"/>
      <c r="AS342" s="442"/>
      <c r="AT342" s="442"/>
      <c r="AU342" s="442"/>
      <c r="AV342" s="442"/>
      <c r="AW342" s="442"/>
      <c r="AX342" s="442"/>
      <c r="AY342" s="442"/>
      <c r="AZ342" s="442"/>
    </row>
    <row r="343" spans="2:52" ht="20.100000000000001" hidden="1" customHeight="1" outlineLevel="1">
      <c r="B343" s="434"/>
      <c r="C343" s="1002"/>
      <c r="D343" s="1003"/>
      <c r="E343" s="1003"/>
      <c r="F343" s="1004"/>
      <c r="G343" s="1005"/>
      <c r="H343" s="1006"/>
      <c r="I343" s="1006"/>
      <c r="J343" s="1006"/>
      <c r="K343" s="1007"/>
      <c r="L343" s="715"/>
      <c r="M343" s="715"/>
      <c r="N343" s="715"/>
      <c r="O343" s="715"/>
      <c r="P343" s="715"/>
      <c r="Q343" s="715"/>
      <c r="R343" s="715"/>
      <c r="S343" s="716"/>
      <c r="T343" s="717"/>
      <c r="U343" s="720">
        <f t="shared" si="109"/>
        <v>0</v>
      </c>
      <c r="V343" s="721">
        <f t="shared" si="110"/>
        <v>0</v>
      </c>
      <c r="W343" s="722">
        <f t="shared" si="111"/>
        <v>0</v>
      </c>
      <c r="X343" s="442"/>
      <c r="Y343" s="442"/>
      <c r="Z343" s="442"/>
      <c r="AA343" s="442"/>
      <c r="AB343" s="442"/>
      <c r="AC343" s="442"/>
      <c r="AD343" s="442"/>
      <c r="AE343" s="442"/>
      <c r="AF343" s="442"/>
      <c r="AG343" s="442"/>
      <c r="AH343" s="442"/>
      <c r="AI343" s="442"/>
      <c r="AJ343" s="442"/>
      <c r="AK343" s="442"/>
      <c r="AL343" s="442"/>
      <c r="AM343" s="442"/>
      <c r="AN343" s="442"/>
      <c r="AO343" s="442"/>
      <c r="AP343" s="442"/>
      <c r="AQ343" s="442"/>
      <c r="AR343" s="442"/>
      <c r="AS343" s="442"/>
      <c r="AT343" s="442"/>
      <c r="AU343" s="442"/>
      <c r="AV343" s="442"/>
      <c r="AW343" s="442"/>
      <c r="AX343" s="442"/>
      <c r="AY343" s="442"/>
      <c r="AZ343" s="442"/>
    </row>
    <row r="344" spans="2:52" ht="20.100000000000001" hidden="1" customHeight="1" outlineLevel="1">
      <c r="B344" s="434"/>
      <c r="C344" s="1002"/>
      <c r="D344" s="1003"/>
      <c r="E344" s="1003"/>
      <c r="F344" s="1004"/>
      <c r="G344" s="1005"/>
      <c r="H344" s="1006"/>
      <c r="I344" s="1006"/>
      <c r="J344" s="1006"/>
      <c r="K344" s="1007"/>
      <c r="L344" s="715"/>
      <c r="M344" s="715"/>
      <c r="N344" s="715"/>
      <c r="O344" s="715"/>
      <c r="P344" s="715"/>
      <c r="Q344" s="715"/>
      <c r="R344" s="715"/>
      <c r="S344" s="716"/>
      <c r="T344" s="717"/>
      <c r="U344" s="720">
        <f t="shared" si="109"/>
        <v>0</v>
      </c>
      <c r="V344" s="721">
        <f t="shared" si="110"/>
        <v>0</v>
      </c>
      <c r="W344" s="722">
        <f t="shared" si="111"/>
        <v>0</v>
      </c>
      <c r="X344" s="442"/>
      <c r="Y344" s="442"/>
      <c r="Z344" s="442"/>
      <c r="AA344" s="442"/>
      <c r="AB344" s="442"/>
      <c r="AC344" s="442"/>
      <c r="AD344" s="442"/>
      <c r="AE344" s="442"/>
      <c r="AF344" s="442"/>
      <c r="AG344" s="442"/>
      <c r="AH344" s="442"/>
      <c r="AI344" s="442"/>
      <c r="AJ344" s="442"/>
      <c r="AK344" s="442"/>
      <c r="AL344" s="442"/>
      <c r="AM344" s="442"/>
      <c r="AN344" s="442"/>
      <c r="AO344" s="442"/>
      <c r="AP344" s="442"/>
      <c r="AQ344" s="442"/>
      <c r="AR344" s="442"/>
      <c r="AS344" s="442"/>
      <c r="AT344" s="442"/>
      <c r="AU344" s="442"/>
      <c r="AV344" s="442"/>
      <c r="AW344" s="442"/>
      <c r="AX344" s="442"/>
      <c r="AY344" s="442"/>
      <c r="AZ344" s="442"/>
    </row>
    <row r="345" spans="2:52" ht="20.100000000000001" hidden="1" customHeight="1" outlineLevel="1">
      <c r="B345" s="434"/>
      <c r="C345" s="1002"/>
      <c r="D345" s="1003"/>
      <c r="E345" s="1003"/>
      <c r="F345" s="1004"/>
      <c r="G345" s="1005"/>
      <c r="H345" s="1006"/>
      <c r="I345" s="1006"/>
      <c r="J345" s="1006"/>
      <c r="K345" s="1007"/>
      <c r="L345" s="715"/>
      <c r="M345" s="715"/>
      <c r="N345" s="715"/>
      <c r="O345" s="715"/>
      <c r="P345" s="715"/>
      <c r="Q345" s="715"/>
      <c r="R345" s="715"/>
      <c r="S345" s="716"/>
      <c r="T345" s="717"/>
      <c r="U345" s="720">
        <f t="shared" si="109"/>
        <v>0</v>
      </c>
      <c r="V345" s="721">
        <f t="shared" si="110"/>
        <v>0</v>
      </c>
      <c r="W345" s="722">
        <f t="shared" si="111"/>
        <v>0</v>
      </c>
      <c r="X345" s="442"/>
      <c r="Y345" s="442"/>
      <c r="Z345" s="442"/>
      <c r="AA345" s="442"/>
      <c r="AB345" s="442"/>
      <c r="AC345" s="442"/>
      <c r="AD345" s="442"/>
      <c r="AE345" s="442"/>
      <c r="AF345" s="442"/>
      <c r="AG345" s="442"/>
      <c r="AH345" s="442"/>
      <c r="AI345" s="442"/>
      <c r="AJ345" s="442"/>
      <c r="AK345" s="442"/>
      <c r="AL345" s="442"/>
      <c r="AM345" s="442"/>
      <c r="AN345" s="442"/>
      <c r="AO345" s="442"/>
      <c r="AP345" s="442"/>
      <c r="AQ345" s="442"/>
      <c r="AR345" s="442"/>
      <c r="AS345" s="442"/>
      <c r="AT345" s="442"/>
      <c r="AU345" s="442"/>
      <c r="AV345" s="442"/>
      <c r="AW345" s="442"/>
      <c r="AX345" s="442"/>
      <c r="AY345" s="442"/>
      <c r="AZ345" s="442"/>
    </row>
    <row r="346" spans="2:52" ht="20.100000000000001" hidden="1" customHeight="1" outlineLevel="1">
      <c r="B346" s="434"/>
      <c r="C346" s="1002"/>
      <c r="D346" s="1003"/>
      <c r="E346" s="1003"/>
      <c r="F346" s="1004"/>
      <c r="G346" s="1005"/>
      <c r="H346" s="1006"/>
      <c r="I346" s="1006"/>
      <c r="J346" s="1006"/>
      <c r="K346" s="1007"/>
      <c r="L346" s="715"/>
      <c r="M346" s="715"/>
      <c r="N346" s="715"/>
      <c r="O346" s="715"/>
      <c r="P346" s="715"/>
      <c r="Q346" s="715"/>
      <c r="R346" s="715"/>
      <c r="S346" s="716"/>
      <c r="T346" s="717"/>
      <c r="U346" s="720">
        <f t="shared" si="109"/>
        <v>0</v>
      </c>
      <c r="V346" s="721">
        <f t="shared" si="110"/>
        <v>0</v>
      </c>
      <c r="W346" s="722">
        <f t="shared" si="111"/>
        <v>0</v>
      </c>
      <c r="X346" s="442"/>
      <c r="Y346" s="442"/>
      <c r="Z346" s="442"/>
      <c r="AA346" s="442"/>
      <c r="AB346" s="442"/>
      <c r="AC346" s="442"/>
      <c r="AD346" s="442"/>
      <c r="AE346" s="442"/>
      <c r="AF346" s="442"/>
      <c r="AG346" s="442"/>
      <c r="AH346" s="442"/>
      <c r="AI346" s="442"/>
      <c r="AJ346" s="442"/>
      <c r="AK346" s="442"/>
      <c r="AL346" s="442"/>
      <c r="AM346" s="442"/>
      <c r="AN346" s="442"/>
      <c r="AO346" s="442"/>
      <c r="AP346" s="442"/>
      <c r="AQ346" s="442"/>
      <c r="AR346" s="442"/>
      <c r="AS346" s="442"/>
      <c r="AT346" s="442"/>
      <c r="AU346" s="442"/>
      <c r="AV346" s="442"/>
      <c r="AW346" s="442"/>
      <c r="AX346" s="442"/>
      <c r="AY346" s="442"/>
      <c r="AZ346" s="442"/>
    </row>
    <row r="347" spans="2:52" ht="20.100000000000001" hidden="1" customHeight="1" outlineLevel="1">
      <c r="B347" s="434"/>
      <c r="C347" s="1002"/>
      <c r="D347" s="1003"/>
      <c r="E347" s="1003"/>
      <c r="F347" s="1004"/>
      <c r="G347" s="1005"/>
      <c r="H347" s="1006"/>
      <c r="I347" s="1006"/>
      <c r="J347" s="1006"/>
      <c r="K347" s="1007"/>
      <c r="L347" s="715"/>
      <c r="M347" s="715"/>
      <c r="N347" s="715"/>
      <c r="O347" s="715"/>
      <c r="P347" s="715"/>
      <c r="Q347" s="715"/>
      <c r="R347" s="715"/>
      <c r="S347" s="716"/>
      <c r="T347" s="717"/>
      <c r="U347" s="720">
        <f t="shared" si="109"/>
        <v>0</v>
      </c>
      <c r="V347" s="721">
        <f t="shared" si="110"/>
        <v>0</v>
      </c>
      <c r="W347" s="722">
        <f t="shared" si="111"/>
        <v>0</v>
      </c>
      <c r="X347" s="442"/>
      <c r="Y347" s="442"/>
      <c r="Z347" s="442"/>
      <c r="AA347" s="442"/>
      <c r="AB347" s="442"/>
      <c r="AC347" s="442"/>
      <c r="AD347" s="442"/>
      <c r="AE347" s="442"/>
      <c r="AF347" s="442"/>
      <c r="AG347" s="442"/>
      <c r="AH347" s="442"/>
      <c r="AI347" s="442"/>
      <c r="AJ347" s="442"/>
      <c r="AK347" s="442"/>
      <c r="AL347" s="442"/>
      <c r="AM347" s="442"/>
      <c r="AN347" s="442"/>
      <c r="AO347" s="442"/>
      <c r="AP347" s="442"/>
      <c r="AQ347" s="442"/>
      <c r="AR347" s="442"/>
      <c r="AS347" s="442"/>
      <c r="AT347" s="442"/>
      <c r="AU347" s="442"/>
      <c r="AV347" s="442"/>
      <c r="AW347" s="442"/>
      <c r="AX347" s="442"/>
      <c r="AY347" s="442"/>
      <c r="AZ347" s="442"/>
    </row>
    <row r="348" spans="2:52" s="19" customFormat="1" ht="9.9499999999999993" hidden="1" customHeight="1" outlineLevel="1">
      <c r="B348" s="435"/>
      <c r="C348" s="437"/>
      <c r="D348" s="437"/>
      <c r="E348" s="437"/>
      <c r="F348" s="437"/>
      <c r="G348" s="666"/>
      <c r="H348" s="666"/>
      <c r="I348" s="666"/>
      <c r="J348" s="666"/>
      <c r="K348" s="666"/>
      <c r="L348" s="438"/>
      <c r="M348" s="438"/>
      <c r="N348" s="438"/>
      <c r="O348" s="438"/>
      <c r="P348" s="438"/>
      <c r="Q348" s="438"/>
      <c r="R348" s="438"/>
      <c r="S348" s="438"/>
      <c r="T348" s="439"/>
      <c r="U348" s="439"/>
      <c r="V348" s="439"/>
      <c r="W348" s="667"/>
      <c r="X348" s="668"/>
      <c r="Y348" s="668"/>
      <c r="Z348" s="668"/>
      <c r="AA348" s="668"/>
      <c r="AB348" s="668"/>
      <c r="AC348" s="668"/>
      <c r="AD348" s="668"/>
      <c r="AE348" s="668"/>
      <c r="AF348" s="668"/>
      <c r="AG348" s="668"/>
      <c r="AH348" s="668"/>
      <c r="AI348" s="668"/>
      <c r="AJ348" s="668"/>
      <c r="AK348" s="668"/>
      <c r="AL348" s="668"/>
      <c r="AM348" s="668"/>
      <c r="AN348" s="668"/>
      <c r="AO348" s="668"/>
      <c r="AP348" s="668"/>
      <c r="AQ348" s="668"/>
      <c r="AR348" s="668"/>
      <c r="AS348" s="668"/>
      <c r="AT348" s="668"/>
      <c r="AU348" s="668"/>
      <c r="AV348" s="668"/>
      <c r="AW348" s="668"/>
      <c r="AX348" s="668"/>
      <c r="AY348" s="668"/>
      <c r="AZ348" s="668"/>
    </row>
    <row r="349" spans="2:52" ht="20.100000000000001" customHeight="1" collapsed="1">
      <c r="B349" s="32">
        <f>B337+1</f>
        <v>29</v>
      </c>
      <c r="C349" s="1013"/>
      <c r="D349" s="1014"/>
      <c r="E349" s="1014"/>
      <c r="F349" s="1015"/>
      <c r="G349" s="1016"/>
      <c r="H349" s="1017"/>
      <c r="I349" s="1017"/>
      <c r="J349" s="1017"/>
      <c r="K349" s="1018"/>
      <c r="L349" s="701">
        <f t="shared" ref="L349:R349" si="112">SUM(L350:L359)</f>
        <v>0</v>
      </c>
      <c r="M349" s="702">
        <f t="shared" si="112"/>
        <v>0</v>
      </c>
      <c r="N349" s="703">
        <f t="shared" si="112"/>
        <v>0</v>
      </c>
      <c r="O349" s="703">
        <f t="shared" si="112"/>
        <v>0</v>
      </c>
      <c r="P349" s="702">
        <f t="shared" si="112"/>
        <v>0</v>
      </c>
      <c r="Q349" s="704">
        <f t="shared" si="112"/>
        <v>0</v>
      </c>
      <c r="R349" s="701">
        <f t="shared" si="112"/>
        <v>0</v>
      </c>
      <c r="S349" s="705">
        <v>1</v>
      </c>
      <c r="T349" s="706">
        <f>(S350*T350)+(S351*T351)+(S352*T352)+(S353*T353)+(S354*T354)+(S355*T355)+(S356*T356)+(S357*T357)+(S358*T358)+(S359*T359)</f>
        <v>0</v>
      </c>
      <c r="U349" s="665">
        <f t="shared" ref="U349:U359" si="113">S349*T349*(1+MGKZ)*(1+Gewinn)*(1+Sicherheit)</f>
        <v>0</v>
      </c>
      <c r="V349" s="643">
        <f t="shared" ref="V349:V359" si="114">R349*Fertigung</f>
        <v>0</v>
      </c>
      <c r="W349" s="50">
        <f t="shared" ref="W349:W359" si="115">L349*$E$6+M349*$M$6+N349*$M$7+O349*$M$8+P349*$E$7+Q349*$M$9+U349+V349</f>
        <v>0</v>
      </c>
      <c r="X349" s="442"/>
      <c r="Y349" s="442"/>
      <c r="Z349" s="442"/>
      <c r="AA349" s="442"/>
      <c r="AB349" s="442"/>
      <c r="AC349" s="442"/>
      <c r="AD349" s="442"/>
      <c r="AE349" s="442"/>
      <c r="AF349" s="442"/>
      <c r="AG349" s="442"/>
      <c r="AH349" s="442"/>
      <c r="AI349" s="442"/>
      <c r="AJ349" s="442"/>
      <c r="AK349" s="442"/>
      <c r="AL349" s="442"/>
      <c r="AM349" s="442"/>
      <c r="AN349" s="442"/>
      <c r="AO349" s="442"/>
      <c r="AP349" s="442"/>
      <c r="AQ349" s="442"/>
      <c r="AR349" s="442"/>
      <c r="AS349" s="442"/>
      <c r="AT349" s="442"/>
      <c r="AU349" s="442"/>
      <c r="AV349" s="442"/>
      <c r="AW349" s="442"/>
      <c r="AX349" s="442"/>
      <c r="AY349" s="442"/>
      <c r="AZ349" s="442"/>
    </row>
    <row r="350" spans="2:52" ht="20.100000000000001" hidden="1" customHeight="1" outlineLevel="1">
      <c r="B350" s="433"/>
      <c r="C350" s="1002"/>
      <c r="D350" s="1003"/>
      <c r="E350" s="1003"/>
      <c r="F350" s="1004"/>
      <c r="G350" s="1005"/>
      <c r="H350" s="1006"/>
      <c r="I350" s="1006"/>
      <c r="J350" s="1006"/>
      <c r="K350" s="1007"/>
      <c r="L350" s="715"/>
      <c r="M350" s="715"/>
      <c r="N350" s="715"/>
      <c r="O350" s="715"/>
      <c r="P350" s="715"/>
      <c r="Q350" s="715"/>
      <c r="R350" s="715"/>
      <c r="S350" s="716"/>
      <c r="T350" s="717"/>
      <c r="U350" s="720">
        <f t="shared" si="113"/>
        <v>0</v>
      </c>
      <c r="V350" s="721">
        <f t="shared" si="114"/>
        <v>0</v>
      </c>
      <c r="W350" s="722">
        <f t="shared" si="115"/>
        <v>0</v>
      </c>
      <c r="X350" s="442"/>
      <c r="Y350" s="442"/>
      <c r="Z350" s="442"/>
      <c r="AA350" s="442"/>
      <c r="AB350" s="442"/>
      <c r="AC350" s="442"/>
      <c r="AD350" s="442"/>
      <c r="AE350" s="442"/>
      <c r="AF350" s="442"/>
      <c r="AG350" s="442"/>
      <c r="AH350" s="442"/>
      <c r="AI350" s="442"/>
      <c r="AJ350" s="442"/>
      <c r="AK350" s="442"/>
      <c r="AL350" s="442"/>
      <c r="AM350" s="442"/>
      <c r="AN350" s="442"/>
      <c r="AO350" s="442"/>
      <c r="AP350" s="442"/>
      <c r="AQ350" s="442"/>
      <c r="AR350" s="442"/>
      <c r="AS350" s="442"/>
      <c r="AT350" s="442"/>
      <c r="AU350" s="442"/>
      <c r="AV350" s="442"/>
      <c r="AW350" s="442"/>
      <c r="AX350" s="442"/>
      <c r="AY350" s="442"/>
      <c r="AZ350" s="442"/>
    </row>
    <row r="351" spans="2:52" ht="20.100000000000001" hidden="1" customHeight="1" outlineLevel="1">
      <c r="B351" s="434"/>
      <c r="C351" s="1002"/>
      <c r="D351" s="1003"/>
      <c r="E351" s="1003"/>
      <c r="F351" s="1004"/>
      <c r="G351" s="1005"/>
      <c r="H351" s="1006"/>
      <c r="I351" s="1006"/>
      <c r="J351" s="1006"/>
      <c r="K351" s="1007"/>
      <c r="L351" s="715"/>
      <c r="M351" s="715"/>
      <c r="N351" s="715"/>
      <c r="O351" s="715"/>
      <c r="P351" s="715"/>
      <c r="Q351" s="715"/>
      <c r="R351" s="715"/>
      <c r="S351" s="716"/>
      <c r="T351" s="717"/>
      <c r="U351" s="720">
        <f t="shared" si="113"/>
        <v>0</v>
      </c>
      <c r="V351" s="721">
        <f t="shared" si="114"/>
        <v>0</v>
      </c>
      <c r="W351" s="722">
        <f t="shared" si="115"/>
        <v>0</v>
      </c>
      <c r="X351" s="442"/>
      <c r="Y351" s="442"/>
      <c r="Z351" s="442"/>
      <c r="AA351" s="442"/>
      <c r="AB351" s="442"/>
      <c r="AC351" s="442"/>
      <c r="AD351" s="442"/>
      <c r="AE351" s="442"/>
      <c r="AF351" s="442"/>
      <c r="AG351" s="442"/>
      <c r="AH351" s="442"/>
      <c r="AI351" s="442"/>
      <c r="AJ351" s="442"/>
      <c r="AK351" s="442"/>
      <c r="AL351" s="442"/>
      <c r="AM351" s="442"/>
      <c r="AN351" s="442"/>
      <c r="AO351" s="442"/>
      <c r="AP351" s="442"/>
      <c r="AQ351" s="442"/>
      <c r="AR351" s="442"/>
      <c r="AS351" s="442"/>
      <c r="AT351" s="442"/>
      <c r="AU351" s="442"/>
      <c r="AV351" s="442"/>
      <c r="AW351" s="442"/>
      <c r="AX351" s="442"/>
      <c r="AY351" s="442"/>
      <c r="AZ351" s="442"/>
    </row>
    <row r="352" spans="2:52" ht="20.100000000000001" hidden="1" customHeight="1" outlineLevel="1">
      <c r="B352" s="434"/>
      <c r="C352" s="1002"/>
      <c r="D352" s="1003"/>
      <c r="E352" s="1003"/>
      <c r="F352" s="1004"/>
      <c r="G352" s="1005"/>
      <c r="H352" s="1006"/>
      <c r="I352" s="1006"/>
      <c r="J352" s="1006"/>
      <c r="K352" s="1007"/>
      <c r="L352" s="715"/>
      <c r="M352" s="715"/>
      <c r="N352" s="715"/>
      <c r="O352" s="715"/>
      <c r="P352" s="715"/>
      <c r="Q352" s="715"/>
      <c r="R352" s="715"/>
      <c r="S352" s="716"/>
      <c r="T352" s="717"/>
      <c r="U352" s="720">
        <f t="shared" si="113"/>
        <v>0</v>
      </c>
      <c r="V352" s="721">
        <f t="shared" si="114"/>
        <v>0</v>
      </c>
      <c r="W352" s="722">
        <f t="shared" si="115"/>
        <v>0</v>
      </c>
      <c r="X352" s="442"/>
      <c r="Y352" s="442"/>
      <c r="Z352" s="442"/>
      <c r="AA352" s="442"/>
      <c r="AB352" s="442"/>
      <c r="AC352" s="442"/>
      <c r="AD352" s="442"/>
      <c r="AE352" s="442"/>
      <c r="AF352" s="442"/>
      <c r="AG352" s="442"/>
      <c r="AH352" s="442"/>
      <c r="AI352" s="442"/>
      <c r="AJ352" s="442"/>
      <c r="AK352" s="442"/>
      <c r="AL352" s="442"/>
      <c r="AM352" s="442"/>
      <c r="AN352" s="442"/>
      <c r="AO352" s="442"/>
      <c r="AP352" s="442"/>
      <c r="AQ352" s="442"/>
      <c r="AR352" s="442"/>
      <c r="AS352" s="442"/>
      <c r="AT352" s="442"/>
      <c r="AU352" s="442"/>
      <c r="AV352" s="442"/>
      <c r="AW352" s="442"/>
      <c r="AX352" s="442"/>
      <c r="AY352" s="442"/>
      <c r="AZ352" s="442"/>
    </row>
    <row r="353" spans="2:52" ht="20.100000000000001" hidden="1" customHeight="1" outlineLevel="1">
      <c r="B353" s="434"/>
      <c r="C353" s="1002"/>
      <c r="D353" s="1003"/>
      <c r="E353" s="1003"/>
      <c r="F353" s="1004"/>
      <c r="G353" s="1005"/>
      <c r="H353" s="1006"/>
      <c r="I353" s="1006"/>
      <c r="J353" s="1006"/>
      <c r="K353" s="1007"/>
      <c r="L353" s="715"/>
      <c r="M353" s="715"/>
      <c r="N353" s="715"/>
      <c r="O353" s="715"/>
      <c r="P353" s="715"/>
      <c r="Q353" s="715"/>
      <c r="R353" s="715"/>
      <c r="S353" s="716"/>
      <c r="T353" s="717"/>
      <c r="U353" s="720">
        <f t="shared" si="113"/>
        <v>0</v>
      </c>
      <c r="V353" s="721">
        <f t="shared" si="114"/>
        <v>0</v>
      </c>
      <c r="W353" s="722">
        <f t="shared" si="115"/>
        <v>0</v>
      </c>
      <c r="X353" s="442"/>
      <c r="Y353" s="442"/>
      <c r="Z353" s="442"/>
      <c r="AA353" s="442"/>
      <c r="AB353" s="442"/>
      <c r="AC353" s="442"/>
      <c r="AD353" s="442"/>
      <c r="AE353" s="442"/>
      <c r="AF353" s="442"/>
      <c r="AG353" s="442"/>
      <c r="AH353" s="442"/>
      <c r="AI353" s="442"/>
      <c r="AJ353" s="442"/>
      <c r="AK353" s="442"/>
      <c r="AL353" s="442"/>
      <c r="AM353" s="442"/>
      <c r="AN353" s="442"/>
      <c r="AO353" s="442"/>
      <c r="AP353" s="442"/>
      <c r="AQ353" s="442"/>
      <c r="AR353" s="442"/>
      <c r="AS353" s="442"/>
      <c r="AT353" s="442"/>
      <c r="AU353" s="442"/>
      <c r="AV353" s="442"/>
      <c r="AW353" s="442"/>
      <c r="AX353" s="442"/>
      <c r="AY353" s="442"/>
      <c r="AZ353" s="442"/>
    </row>
    <row r="354" spans="2:52" ht="20.100000000000001" hidden="1" customHeight="1" outlineLevel="1">
      <c r="B354" s="434"/>
      <c r="C354" s="1002"/>
      <c r="D354" s="1003"/>
      <c r="E354" s="1003"/>
      <c r="F354" s="1004"/>
      <c r="G354" s="1005"/>
      <c r="H354" s="1006"/>
      <c r="I354" s="1006"/>
      <c r="J354" s="1006"/>
      <c r="K354" s="1007"/>
      <c r="L354" s="715"/>
      <c r="M354" s="715"/>
      <c r="N354" s="715"/>
      <c r="O354" s="715"/>
      <c r="P354" s="715"/>
      <c r="Q354" s="715"/>
      <c r="R354" s="715"/>
      <c r="S354" s="716"/>
      <c r="T354" s="717"/>
      <c r="U354" s="720">
        <f t="shared" si="113"/>
        <v>0</v>
      </c>
      <c r="V354" s="721">
        <f t="shared" si="114"/>
        <v>0</v>
      </c>
      <c r="W354" s="722">
        <f t="shared" si="115"/>
        <v>0</v>
      </c>
      <c r="X354" s="442"/>
      <c r="Y354" s="442"/>
      <c r="Z354" s="442"/>
      <c r="AA354" s="442"/>
      <c r="AB354" s="442"/>
      <c r="AC354" s="442"/>
      <c r="AD354" s="442"/>
      <c r="AE354" s="442"/>
      <c r="AF354" s="442"/>
      <c r="AG354" s="442"/>
      <c r="AH354" s="442"/>
      <c r="AI354" s="442"/>
      <c r="AJ354" s="442"/>
      <c r="AK354" s="442"/>
      <c r="AL354" s="442"/>
      <c r="AM354" s="442"/>
      <c r="AN354" s="442"/>
      <c r="AO354" s="442"/>
      <c r="AP354" s="442"/>
      <c r="AQ354" s="442"/>
      <c r="AR354" s="442"/>
      <c r="AS354" s="442"/>
      <c r="AT354" s="442"/>
      <c r="AU354" s="442"/>
      <c r="AV354" s="442"/>
      <c r="AW354" s="442"/>
      <c r="AX354" s="442"/>
      <c r="AY354" s="442"/>
      <c r="AZ354" s="442"/>
    </row>
    <row r="355" spans="2:52" ht="20.100000000000001" hidden="1" customHeight="1" outlineLevel="1">
      <c r="B355" s="434"/>
      <c r="C355" s="1002"/>
      <c r="D355" s="1003"/>
      <c r="E355" s="1003"/>
      <c r="F355" s="1004"/>
      <c r="G355" s="1005"/>
      <c r="H355" s="1006"/>
      <c r="I355" s="1006"/>
      <c r="J355" s="1006"/>
      <c r="K355" s="1007"/>
      <c r="L355" s="715"/>
      <c r="M355" s="715"/>
      <c r="N355" s="715"/>
      <c r="O355" s="715"/>
      <c r="P355" s="715"/>
      <c r="Q355" s="715"/>
      <c r="R355" s="715"/>
      <c r="S355" s="716"/>
      <c r="T355" s="717"/>
      <c r="U355" s="720">
        <f t="shared" si="113"/>
        <v>0</v>
      </c>
      <c r="V355" s="721">
        <f t="shared" si="114"/>
        <v>0</v>
      </c>
      <c r="W355" s="722">
        <f t="shared" si="115"/>
        <v>0</v>
      </c>
      <c r="X355" s="442"/>
      <c r="Y355" s="442"/>
      <c r="Z355" s="442"/>
      <c r="AA355" s="442"/>
      <c r="AB355" s="442"/>
      <c r="AC355" s="442"/>
      <c r="AD355" s="442"/>
      <c r="AE355" s="442"/>
      <c r="AF355" s="442"/>
      <c r="AG355" s="442"/>
      <c r="AH355" s="442"/>
      <c r="AI355" s="442"/>
      <c r="AJ355" s="442"/>
      <c r="AK355" s="442"/>
      <c r="AL355" s="442"/>
      <c r="AM355" s="442"/>
      <c r="AN355" s="442"/>
      <c r="AO355" s="442"/>
      <c r="AP355" s="442"/>
      <c r="AQ355" s="442"/>
      <c r="AR355" s="442"/>
      <c r="AS355" s="442"/>
      <c r="AT355" s="442"/>
      <c r="AU355" s="442"/>
      <c r="AV355" s="442"/>
      <c r="AW355" s="442"/>
      <c r="AX355" s="442"/>
      <c r="AY355" s="442"/>
      <c r="AZ355" s="442"/>
    </row>
    <row r="356" spans="2:52" ht="20.100000000000001" hidden="1" customHeight="1" outlineLevel="1">
      <c r="B356" s="434"/>
      <c r="C356" s="1002"/>
      <c r="D356" s="1003"/>
      <c r="E356" s="1003"/>
      <c r="F356" s="1004"/>
      <c r="G356" s="1005"/>
      <c r="H356" s="1006"/>
      <c r="I356" s="1006"/>
      <c r="J356" s="1006"/>
      <c r="K356" s="1007"/>
      <c r="L356" s="715"/>
      <c r="M356" s="715"/>
      <c r="N356" s="715"/>
      <c r="O356" s="715"/>
      <c r="P356" s="715"/>
      <c r="Q356" s="715"/>
      <c r="R356" s="715"/>
      <c r="S356" s="716"/>
      <c r="T356" s="717"/>
      <c r="U356" s="720">
        <f t="shared" si="113"/>
        <v>0</v>
      </c>
      <c r="V356" s="721">
        <f t="shared" si="114"/>
        <v>0</v>
      </c>
      <c r="W356" s="722">
        <f t="shared" si="115"/>
        <v>0</v>
      </c>
      <c r="X356" s="442"/>
      <c r="Y356" s="442"/>
      <c r="Z356" s="442"/>
      <c r="AA356" s="442"/>
      <c r="AB356" s="442"/>
      <c r="AC356" s="442"/>
      <c r="AD356" s="442"/>
      <c r="AE356" s="442"/>
      <c r="AF356" s="442"/>
      <c r="AG356" s="442"/>
      <c r="AH356" s="442"/>
      <c r="AI356" s="442"/>
      <c r="AJ356" s="442"/>
      <c r="AK356" s="442"/>
      <c r="AL356" s="442"/>
      <c r="AM356" s="442"/>
      <c r="AN356" s="442"/>
      <c r="AO356" s="442"/>
      <c r="AP356" s="442"/>
      <c r="AQ356" s="442"/>
      <c r="AR356" s="442"/>
      <c r="AS356" s="442"/>
      <c r="AT356" s="442"/>
      <c r="AU356" s="442"/>
      <c r="AV356" s="442"/>
      <c r="AW356" s="442"/>
      <c r="AX356" s="442"/>
      <c r="AY356" s="442"/>
      <c r="AZ356" s="442"/>
    </row>
    <row r="357" spans="2:52" ht="20.100000000000001" hidden="1" customHeight="1" outlineLevel="1">
      <c r="B357" s="434"/>
      <c r="C357" s="1002"/>
      <c r="D357" s="1003"/>
      <c r="E357" s="1003"/>
      <c r="F357" s="1004"/>
      <c r="G357" s="1005"/>
      <c r="H357" s="1006"/>
      <c r="I357" s="1006"/>
      <c r="J357" s="1006"/>
      <c r="K357" s="1007"/>
      <c r="L357" s="715"/>
      <c r="M357" s="715"/>
      <c r="N357" s="715"/>
      <c r="O357" s="715"/>
      <c r="P357" s="715"/>
      <c r="Q357" s="715"/>
      <c r="R357" s="715"/>
      <c r="S357" s="716"/>
      <c r="T357" s="717"/>
      <c r="U357" s="720">
        <f t="shared" si="113"/>
        <v>0</v>
      </c>
      <c r="V357" s="721">
        <f t="shared" si="114"/>
        <v>0</v>
      </c>
      <c r="W357" s="722">
        <f t="shared" si="115"/>
        <v>0</v>
      </c>
      <c r="X357" s="442"/>
      <c r="Y357" s="442"/>
      <c r="Z357" s="442"/>
      <c r="AA357" s="442"/>
      <c r="AB357" s="442"/>
      <c r="AC357" s="442"/>
      <c r="AD357" s="442"/>
      <c r="AE357" s="442"/>
      <c r="AF357" s="442"/>
      <c r="AG357" s="442"/>
      <c r="AH357" s="442"/>
      <c r="AI357" s="442"/>
      <c r="AJ357" s="442"/>
      <c r="AK357" s="442"/>
      <c r="AL357" s="442"/>
      <c r="AM357" s="442"/>
      <c r="AN357" s="442"/>
      <c r="AO357" s="442"/>
      <c r="AP357" s="442"/>
      <c r="AQ357" s="442"/>
      <c r="AR357" s="442"/>
      <c r="AS357" s="442"/>
      <c r="AT357" s="442"/>
      <c r="AU357" s="442"/>
      <c r="AV357" s="442"/>
      <c r="AW357" s="442"/>
      <c r="AX357" s="442"/>
      <c r="AY357" s="442"/>
      <c r="AZ357" s="442"/>
    </row>
    <row r="358" spans="2:52" ht="20.100000000000001" hidden="1" customHeight="1" outlineLevel="1">
      <c r="B358" s="434"/>
      <c r="C358" s="1002"/>
      <c r="D358" s="1003"/>
      <c r="E358" s="1003"/>
      <c r="F358" s="1004"/>
      <c r="G358" s="1005"/>
      <c r="H358" s="1006"/>
      <c r="I358" s="1006"/>
      <c r="J358" s="1006"/>
      <c r="K358" s="1007"/>
      <c r="L358" s="715"/>
      <c r="M358" s="715"/>
      <c r="N358" s="715"/>
      <c r="O358" s="715"/>
      <c r="P358" s="715"/>
      <c r="Q358" s="715"/>
      <c r="R358" s="715"/>
      <c r="S358" s="716"/>
      <c r="T358" s="717"/>
      <c r="U358" s="720">
        <f t="shared" si="113"/>
        <v>0</v>
      </c>
      <c r="V358" s="721">
        <f t="shared" si="114"/>
        <v>0</v>
      </c>
      <c r="W358" s="722">
        <f t="shared" si="115"/>
        <v>0</v>
      </c>
      <c r="X358" s="442"/>
      <c r="Y358" s="442"/>
      <c r="Z358" s="442"/>
      <c r="AA358" s="442"/>
      <c r="AB358" s="442"/>
      <c r="AC358" s="442"/>
      <c r="AD358" s="442"/>
      <c r="AE358" s="442"/>
      <c r="AF358" s="442"/>
      <c r="AG358" s="442"/>
      <c r="AH358" s="442"/>
      <c r="AI358" s="442"/>
      <c r="AJ358" s="442"/>
      <c r="AK358" s="442"/>
      <c r="AL358" s="442"/>
      <c r="AM358" s="442"/>
      <c r="AN358" s="442"/>
      <c r="AO358" s="442"/>
      <c r="AP358" s="442"/>
      <c r="AQ358" s="442"/>
      <c r="AR358" s="442"/>
      <c r="AS358" s="442"/>
      <c r="AT358" s="442"/>
      <c r="AU358" s="442"/>
      <c r="AV358" s="442"/>
      <c r="AW358" s="442"/>
      <c r="AX358" s="442"/>
      <c r="AY358" s="442"/>
      <c r="AZ358" s="442"/>
    </row>
    <row r="359" spans="2:52" ht="20.100000000000001" hidden="1" customHeight="1" outlineLevel="1">
      <c r="B359" s="434"/>
      <c r="C359" s="1002"/>
      <c r="D359" s="1003"/>
      <c r="E359" s="1003"/>
      <c r="F359" s="1004"/>
      <c r="G359" s="1005"/>
      <c r="H359" s="1006"/>
      <c r="I359" s="1006"/>
      <c r="J359" s="1006"/>
      <c r="K359" s="1007"/>
      <c r="L359" s="715"/>
      <c r="M359" s="715"/>
      <c r="N359" s="715"/>
      <c r="O359" s="715"/>
      <c r="P359" s="715"/>
      <c r="Q359" s="715"/>
      <c r="R359" s="715"/>
      <c r="S359" s="716"/>
      <c r="T359" s="717"/>
      <c r="U359" s="720">
        <f t="shared" si="113"/>
        <v>0</v>
      </c>
      <c r="V359" s="721">
        <f t="shared" si="114"/>
        <v>0</v>
      </c>
      <c r="W359" s="722">
        <f t="shared" si="115"/>
        <v>0</v>
      </c>
      <c r="X359" s="442"/>
      <c r="Y359" s="442"/>
      <c r="Z359" s="442"/>
      <c r="AA359" s="442"/>
      <c r="AB359" s="442"/>
      <c r="AC359" s="442"/>
      <c r="AD359" s="442"/>
      <c r="AE359" s="442"/>
      <c r="AF359" s="442"/>
      <c r="AG359" s="442"/>
      <c r="AH359" s="442"/>
      <c r="AI359" s="442"/>
      <c r="AJ359" s="442"/>
      <c r="AK359" s="442"/>
      <c r="AL359" s="442"/>
      <c r="AM359" s="442"/>
      <c r="AN359" s="442"/>
      <c r="AO359" s="442"/>
      <c r="AP359" s="442"/>
      <c r="AQ359" s="442"/>
      <c r="AR359" s="442"/>
      <c r="AS359" s="442"/>
      <c r="AT359" s="442"/>
      <c r="AU359" s="442"/>
      <c r="AV359" s="442"/>
      <c r="AW359" s="442"/>
      <c r="AX359" s="442"/>
      <c r="AY359" s="442"/>
      <c r="AZ359" s="442"/>
    </row>
    <row r="360" spans="2:52" s="19" customFormat="1" ht="9.9499999999999993" hidden="1" customHeight="1" outlineLevel="1">
      <c r="B360" s="435"/>
      <c r="C360" s="437"/>
      <c r="D360" s="437"/>
      <c r="E360" s="437"/>
      <c r="F360" s="437"/>
      <c r="G360" s="666"/>
      <c r="H360" s="666"/>
      <c r="I360" s="666"/>
      <c r="J360" s="666"/>
      <c r="K360" s="666"/>
      <c r="L360" s="438"/>
      <c r="M360" s="438"/>
      <c r="N360" s="438"/>
      <c r="O360" s="438"/>
      <c r="P360" s="438"/>
      <c r="Q360" s="438"/>
      <c r="R360" s="438"/>
      <c r="S360" s="438"/>
      <c r="T360" s="439"/>
      <c r="U360" s="439"/>
      <c r="V360" s="439"/>
      <c r="W360" s="667"/>
      <c r="X360" s="668"/>
      <c r="Y360" s="668"/>
      <c r="Z360" s="668"/>
      <c r="AA360" s="668"/>
      <c r="AB360" s="668"/>
      <c r="AC360" s="668"/>
      <c r="AD360" s="668"/>
      <c r="AE360" s="668"/>
      <c r="AF360" s="668"/>
      <c r="AG360" s="668"/>
      <c r="AH360" s="668"/>
      <c r="AI360" s="668"/>
      <c r="AJ360" s="668"/>
      <c r="AK360" s="668"/>
      <c r="AL360" s="668"/>
      <c r="AM360" s="668"/>
      <c r="AN360" s="668"/>
      <c r="AO360" s="668"/>
      <c r="AP360" s="668"/>
      <c r="AQ360" s="668"/>
      <c r="AR360" s="668"/>
      <c r="AS360" s="668"/>
      <c r="AT360" s="668"/>
      <c r="AU360" s="668"/>
      <c r="AV360" s="668"/>
      <c r="AW360" s="668"/>
      <c r="AX360" s="668"/>
      <c r="AY360" s="668"/>
      <c r="AZ360" s="668"/>
    </row>
    <row r="361" spans="2:52" ht="20.100000000000001" customHeight="1" collapsed="1">
      <c r="B361" s="32">
        <f>B349+1</f>
        <v>30</v>
      </c>
      <c r="C361" s="1013"/>
      <c r="D361" s="1014"/>
      <c r="E361" s="1014"/>
      <c r="F361" s="1015"/>
      <c r="G361" s="1016"/>
      <c r="H361" s="1017"/>
      <c r="I361" s="1017"/>
      <c r="J361" s="1017"/>
      <c r="K361" s="1018"/>
      <c r="L361" s="701">
        <f t="shared" ref="L361:R361" si="116">SUM(L362:L371)</f>
        <v>0</v>
      </c>
      <c r="M361" s="702">
        <f t="shared" si="116"/>
        <v>0</v>
      </c>
      <c r="N361" s="703">
        <f t="shared" si="116"/>
        <v>0</v>
      </c>
      <c r="O361" s="703">
        <f t="shared" si="116"/>
        <v>0</v>
      </c>
      <c r="P361" s="702">
        <f t="shared" si="116"/>
        <v>0</v>
      </c>
      <c r="Q361" s="704">
        <f t="shared" si="116"/>
        <v>0</v>
      </c>
      <c r="R361" s="701">
        <f t="shared" si="116"/>
        <v>0</v>
      </c>
      <c r="S361" s="705">
        <v>1</v>
      </c>
      <c r="T361" s="706">
        <f>(S362*T362)+(S363*T363)+(S364*T364)+(S365*T365)+(S366*T366)+(S367*T367)+(S368*T368)+(S369*T369)+(S370*T370)+(S371*T371)</f>
        <v>0</v>
      </c>
      <c r="U361" s="665">
        <f t="shared" ref="U361:U371" si="117">S361*T361*(1+MGKZ)*(1+Gewinn)*(1+Sicherheit)</f>
        <v>0</v>
      </c>
      <c r="V361" s="643">
        <f t="shared" ref="V361:V371" si="118">R361*Fertigung</f>
        <v>0</v>
      </c>
      <c r="W361" s="50">
        <f t="shared" ref="W361:W371" si="119">L361*$E$6+M361*$M$6+N361*$M$7+O361*$M$8+P361*$E$7+Q361*$M$9+U361+V361</f>
        <v>0</v>
      </c>
      <c r="X361" s="442"/>
      <c r="Y361" s="442"/>
      <c r="Z361" s="442"/>
      <c r="AA361" s="442"/>
      <c r="AB361" s="442"/>
      <c r="AC361" s="442"/>
      <c r="AD361" s="442"/>
      <c r="AE361" s="442"/>
      <c r="AF361" s="442"/>
      <c r="AG361" s="442"/>
      <c r="AH361" s="442"/>
      <c r="AI361" s="442"/>
      <c r="AJ361" s="442"/>
      <c r="AK361" s="442"/>
      <c r="AL361" s="442"/>
      <c r="AM361" s="442"/>
      <c r="AN361" s="442"/>
      <c r="AO361" s="442"/>
      <c r="AP361" s="442"/>
      <c r="AQ361" s="442"/>
      <c r="AR361" s="442"/>
      <c r="AS361" s="442"/>
      <c r="AT361" s="442"/>
      <c r="AU361" s="442"/>
      <c r="AV361" s="442"/>
      <c r="AW361" s="442"/>
      <c r="AX361" s="442"/>
      <c r="AY361" s="442"/>
      <c r="AZ361" s="442"/>
    </row>
    <row r="362" spans="2:52" ht="20.100000000000001" hidden="1" customHeight="1" outlineLevel="1">
      <c r="B362" s="433"/>
      <c r="C362" s="1002"/>
      <c r="D362" s="1003"/>
      <c r="E362" s="1003"/>
      <c r="F362" s="1004"/>
      <c r="G362" s="1005"/>
      <c r="H362" s="1006"/>
      <c r="I362" s="1006"/>
      <c r="J362" s="1006"/>
      <c r="K362" s="1007"/>
      <c r="L362" s="715"/>
      <c r="M362" s="715"/>
      <c r="N362" s="715"/>
      <c r="O362" s="715"/>
      <c r="P362" s="715"/>
      <c r="Q362" s="715"/>
      <c r="R362" s="715"/>
      <c r="S362" s="716"/>
      <c r="T362" s="717"/>
      <c r="U362" s="720">
        <f t="shared" si="117"/>
        <v>0</v>
      </c>
      <c r="V362" s="721">
        <f t="shared" si="118"/>
        <v>0</v>
      </c>
      <c r="W362" s="722">
        <f t="shared" si="119"/>
        <v>0</v>
      </c>
      <c r="X362" s="442"/>
      <c r="Y362" s="442"/>
      <c r="Z362" s="442"/>
      <c r="AA362" s="442"/>
      <c r="AB362" s="442"/>
      <c r="AC362" s="442"/>
      <c r="AD362" s="442"/>
      <c r="AE362" s="442"/>
      <c r="AF362" s="442"/>
      <c r="AG362" s="442"/>
      <c r="AH362" s="442"/>
      <c r="AI362" s="442"/>
      <c r="AJ362" s="442"/>
      <c r="AK362" s="442"/>
      <c r="AL362" s="442"/>
      <c r="AM362" s="442"/>
      <c r="AN362" s="442"/>
      <c r="AO362" s="442"/>
      <c r="AP362" s="442"/>
      <c r="AQ362" s="442"/>
      <c r="AR362" s="442"/>
      <c r="AS362" s="442"/>
      <c r="AT362" s="442"/>
      <c r="AU362" s="442"/>
      <c r="AV362" s="442"/>
      <c r="AW362" s="442"/>
      <c r="AX362" s="442"/>
      <c r="AY362" s="442"/>
      <c r="AZ362" s="442"/>
    </row>
    <row r="363" spans="2:52" ht="20.100000000000001" hidden="1" customHeight="1" outlineLevel="1">
      <c r="B363" s="434"/>
      <c r="C363" s="1002"/>
      <c r="D363" s="1003"/>
      <c r="E363" s="1003"/>
      <c r="F363" s="1004"/>
      <c r="G363" s="1005"/>
      <c r="H363" s="1006"/>
      <c r="I363" s="1006"/>
      <c r="J363" s="1006"/>
      <c r="K363" s="1007"/>
      <c r="L363" s="715"/>
      <c r="M363" s="715"/>
      <c r="N363" s="715"/>
      <c r="O363" s="715"/>
      <c r="P363" s="715"/>
      <c r="Q363" s="715"/>
      <c r="R363" s="715"/>
      <c r="S363" s="716"/>
      <c r="T363" s="717"/>
      <c r="U363" s="720">
        <f t="shared" si="117"/>
        <v>0</v>
      </c>
      <c r="V363" s="721">
        <f t="shared" si="118"/>
        <v>0</v>
      </c>
      <c r="W363" s="722">
        <f t="shared" si="119"/>
        <v>0</v>
      </c>
      <c r="X363" s="442"/>
      <c r="Y363" s="442"/>
      <c r="Z363" s="442"/>
      <c r="AA363" s="442"/>
      <c r="AB363" s="442"/>
      <c r="AC363" s="442"/>
      <c r="AD363" s="442"/>
      <c r="AE363" s="442"/>
      <c r="AF363" s="442"/>
      <c r="AG363" s="442"/>
      <c r="AH363" s="442"/>
      <c r="AI363" s="442"/>
      <c r="AJ363" s="442"/>
      <c r="AK363" s="442"/>
      <c r="AL363" s="442"/>
      <c r="AM363" s="442"/>
      <c r="AN363" s="442"/>
      <c r="AO363" s="442"/>
      <c r="AP363" s="442"/>
      <c r="AQ363" s="442"/>
      <c r="AR363" s="442"/>
      <c r="AS363" s="442"/>
      <c r="AT363" s="442"/>
      <c r="AU363" s="442"/>
      <c r="AV363" s="442"/>
      <c r="AW363" s="442"/>
      <c r="AX363" s="442"/>
      <c r="AY363" s="442"/>
      <c r="AZ363" s="442"/>
    </row>
    <row r="364" spans="2:52" ht="20.100000000000001" hidden="1" customHeight="1" outlineLevel="1">
      <c r="B364" s="434"/>
      <c r="C364" s="1002"/>
      <c r="D364" s="1003"/>
      <c r="E364" s="1003"/>
      <c r="F364" s="1004"/>
      <c r="G364" s="1005"/>
      <c r="H364" s="1006"/>
      <c r="I364" s="1006"/>
      <c r="J364" s="1006"/>
      <c r="K364" s="1007"/>
      <c r="L364" s="715"/>
      <c r="M364" s="715"/>
      <c r="N364" s="715"/>
      <c r="O364" s="715"/>
      <c r="P364" s="715"/>
      <c r="Q364" s="715"/>
      <c r="R364" s="715"/>
      <c r="S364" s="716"/>
      <c r="T364" s="717"/>
      <c r="U364" s="720">
        <f t="shared" si="117"/>
        <v>0</v>
      </c>
      <c r="V364" s="721">
        <f t="shared" si="118"/>
        <v>0</v>
      </c>
      <c r="W364" s="722">
        <f t="shared" si="119"/>
        <v>0</v>
      </c>
      <c r="X364" s="442"/>
      <c r="Y364" s="442"/>
      <c r="Z364" s="442"/>
      <c r="AA364" s="442"/>
      <c r="AB364" s="442"/>
      <c r="AC364" s="442"/>
      <c r="AD364" s="442"/>
      <c r="AE364" s="442"/>
      <c r="AF364" s="442"/>
      <c r="AG364" s="442"/>
      <c r="AH364" s="442"/>
      <c r="AI364" s="442"/>
      <c r="AJ364" s="442"/>
      <c r="AK364" s="442"/>
      <c r="AL364" s="442"/>
      <c r="AM364" s="442"/>
      <c r="AN364" s="442"/>
      <c r="AO364" s="442"/>
      <c r="AP364" s="442"/>
      <c r="AQ364" s="442"/>
      <c r="AR364" s="442"/>
      <c r="AS364" s="442"/>
      <c r="AT364" s="442"/>
      <c r="AU364" s="442"/>
      <c r="AV364" s="442"/>
      <c r="AW364" s="442"/>
      <c r="AX364" s="442"/>
      <c r="AY364" s="442"/>
      <c r="AZ364" s="442"/>
    </row>
    <row r="365" spans="2:52" ht="20.100000000000001" hidden="1" customHeight="1" outlineLevel="1">
      <c r="B365" s="434"/>
      <c r="C365" s="1002"/>
      <c r="D365" s="1003"/>
      <c r="E365" s="1003"/>
      <c r="F365" s="1004"/>
      <c r="G365" s="1005"/>
      <c r="H365" s="1006"/>
      <c r="I365" s="1006"/>
      <c r="J365" s="1006"/>
      <c r="K365" s="1007"/>
      <c r="L365" s="715"/>
      <c r="M365" s="715"/>
      <c r="N365" s="715"/>
      <c r="O365" s="715"/>
      <c r="P365" s="715"/>
      <c r="Q365" s="715"/>
      <c r="R365" s="715"/>
      <c r="S365" s="716"/>
      <c r="T365" s="717"/>
      <c r="U365" s="720">
        <f t="shared" si="117"/>
        <v>0</v>
      </c>
      <c r="V365" s="721">
        <f t="shared" si="118"/>
        <v>0</v>
      </c>
      <c r="W365" s="722">
        <f t="shared" si="119"/>
        <v>0</v>
      </c>
      <c r="X365" s="442"/>
      <c r="Y365" s="442"/>
      <c r="Z365" s="442"/>
      <c r="AA365" s="442"/>
      <c r="AB365" s="442"/>
      <c r="AC365" s="442"/>
      <c r="AD365" s="442"/>
      <c r="AE365" s="442"/>
      <c r="AF365" s="442"/>
      <c r="AG365" s="442"/>
      <c r="AH365" s="442"/>
      <c r="AI365" s="442"/>
      <c r="AJ365" s="442"/>
      <c r="AK365" s="442"/>
      <c r="AL365" s="442"/>
      <c r="AM365" s="442"/>
      <c r="AN365" s="442"/>
      <c r="AO365" s="442"/>
      <c r="AP365" s="442"/>
      <c r="AQ365" s="442"/>
      <c r="AR365" s="442"/>
      <c r="AS365" s="442"/>
      <c r="AT365" s="442"/>
      <c r="AU365" s="442"/>
      <c r="AV365" s="442"/>
      <c r="AW365" s="442"/>
      <c r="AX365" s="442"/>
      <c r="AY365" s="442"/>
      <c r="AZ365" s="442"/>
    </row>
    <row r="366" spans="2:52" ht="20.100000000000001" hidden="1" customHeight="1" outlineLevel="1">
      <c r="B366" s="434"/>
      <c r="C366" s="1002"/>
      <c r="D366" s="1003"/>
      <c r="E366" s="1003"/>
      <c r="F366" s="1004"/>
      <c r="G366" s="1005"/>
      <c r="H366" s="1006"/>
      <c r="I366" s="1006"/>
      <c r="J366" s="1006"/>
      <c r="K366" s="1007"/>
      <c r="L366" s="715"/>
      <c r="M366" s="715"/>
      <c r="N366" s="715"/>
      <c r="O366" s="715"/>
      <c r="P366" s="715"/>
      <c r="Q366" s="715"/>
      <c r="R366" s="715"/>
      <c r="S366" s="716"/>
      <c r="T366" s="717"/>
      <c r="U366" s="720">
        <f t="shared" si="117"/>
        <v>0</v>
      </c>
      <c r="V366" s="721">
        <f t="shared" si="118"/>
        <v>0</v>
      </c>
      <c r="W366" s="722">
        <f t="shared" si="119"/>
        <v>0</v>
      </c>
      <c r="X366" s="442"/>
      <c r="Y366" s="442"/>
      <c r="Z366" s="442"/>
      <c r="AA366" s="442"/>
      <c r="AB366" s="442"/>
      <c r="AC366" s="442"/>
      <c r="AD366" s="442"/>
      <c r="AE366" s="442"/>
      <c r="AF366" s="442"/>
      <c r="AG366" s="442"/>
      <c r="AH366" s="442"/>
      <c r="AI366" s="442"/>
      <c r="AJ366" s="442"/>
      <c r="AK366" s="442"/>
      <c r="AL366" s="442"/>
      <c r="AM366" s="442"/>
      <c r="AN366" s="442"/>
      <c r="AO366" s="442"/>
      <c r="AP366" s="442"/>
      <c r="AQ366" s="442"/>
      <c r="AR366" s="442"/>
      <c r="AS366" s="442"/>
      <c r="AT366" s="442"/>
      <c r="AU366" s="442"/>
      <c r="AV366" s="442"/>
      <c r="AW366" s="442"/>
      <c r="AX366" s="442"/>
      <c r="AY366" s="442"/>
      <c r="AZ366" s="442"/>
    </row>
    <row r="367" spans="2:52" ht="20.100000000000001" hidden="1" customHeight="1" outlineLevel="1">
      <c r="B367" s="434"/>
      <c r="C367" s="1002"/>
      <c r="D367" s="1003"/>
      <c r="E367" s="1003"/>
      <c r="F367" s="1004"/>
      <c r="G367" s="1005"/>
      <c r="H367" s="1006"/>
      <c r="I367" s="1006"/>
      <c r="J367" s="1006"/>
      <c r="K367" s="1007"/>
      <c r="L367" s="715"/>
      <c r="M367" s="715"/>
      <c r="N367" s="715"/>
      <c r="O367" s="715"/>
      <c r="P367" s="715"/>
      <c r="Q367" s="715"/>
      <c r="R367" s="715"/>
      <c r="S367" s="716"/>
      <c r="T367" s="717"/>
      <c r="U367" s="720">
        <f t="shared" si="117"/>
        <v>0</v>
      </c>
      <c r="V367" s="721">
        <f t="shared" si="118"/>
        <v>0</v>
      </c>
      <c r="W367" s="722">
        <f t="shared" si="119"/>
        <v>0</v>
      </c>
      <c r="X367" s="442"/>
      <c r="Y367" s="442"/>
      <c r="Z367" s="442"/>
      <c r="AA367" s="442"/>
      <c r="AB367" s="442"/>
      <c r="AC367" s="442"/>
      <c r="AD367" s="442"/>
      <c r="AE367" s="442"/>
      <c r="AF367" s="442"/>
      <c r="AG367" s="442"/>
      <c r="AH367" s="442"/>
      <c r="AI367" s="442"/>
      <c r="AJ367" s="442"/>
      <c r="AK367" s="442"/>
      <c r="AL367" s="442"/>
      <c r="AM367" s="442"/>
      <c r="AN367" s="442"/>
      <c r="AO367" s="442"/>
      <c r="AP367" s="442"/>
      <c r="AQ367" s="442"/>
      <c r="AR367" s="442"/>
      <c r="AS367" s="442"/>
      <c r="AT367" s="442"/>
      <c r="AU367" s="442"/>
      <c r="AV367" s="442"/>
      <c r="AW367" s="442"/>
      <c r="AX367" s="442"/>
      <c r="AY367" s="442"/>
      <c r="AZ367" s="442"/>
    </row>
    <row r="368" spans="2:52" ht="20.100000000000001" hidden="1" customHeight="1" outlineLevel="1">
      <c r="B368" s="434"/>
      <c r="C368" s="1002"/>
      <c r="D368" s="1003"/>
      <c r="E368" s="1003"/>
      <c r="F368" s="1004"/>
      <c r="G368" s="1005"/>
      <c r="H368" s="1006"/>
      <c r="I368" s="1006"/>
      <c r="J368" s="1006"/>
      <c r="K368" s="1007"/>
      <c r="L368" s="715"/>
      <c r="M368" s="715"/>
      <c r="N368" s="715"/>
      <c r="O368" s="715"/>
      <c r="P368" s="715"/>
      <c r="Q368" s="715"/>
      <c r="R368" s="715"/>
      <c r="S368" s="716"/>
      <c r="T368" s="717"/>
      <c r="U368" s="720">
        <f t="shared" si="117"/>
        <v>0</v>
      </c>
      <c r="V368" s="721">
        <f t="shared" si="118"/>
        <v>0</v>
      </c>
      <c r="W368" s="722">
        <f t="shared" si="119"/>
        <v>0</v>
      </c>
      <c r="X368" s="442"/>
      <c r="Y368" s="442"/>
      <c r="Z368" s="442"/>
      <c r="AA368" s="442"/>
      <c r="AB368" s="442"/>
      <c r="AC368" s="442"/>
      <c r="AD368" s="442"/>
      <c r="AE368" s="442"/>
      <c r="AF368" s="442"/>
      <c r="AG368" s="442"/>
      <c r="AH368" s="442"/>
      <c r="AI368" s="442"/>
      <c r="AJ368" s="442"/>
      <c r="AK368" s="442"/>
      <c r="AL368" s="442"/>
      <c r="AM368" s="442"/>
      <c r="AN368" s="442"/>
      <c r="AO368" s="442"/>
      <c r="AP368" s="442"/>
      <c r="AQ368" s="442"/>
      <c r="AR368" s="442"/>
      <c r="AS368" s="442"/>
      <c r="AT368" s="442"/>
      <c r="AU368" s="442"/>
      <c r="AV368" s="442"/>
      <c r="AW368" s="442"/>
      <c r="AX368" s="442"/>
      <c r="AY368" s="442"/>
      <c r="AZ368" s="442"/>
    </row>
    <row r="369" spans="2:52" ht="20.100000000000001" hidden="1" customHeight="1" outlineLevel="1">
      <c r="B369" s="434"/>
      <c r="C369" s="1002"/>
      <c r="D369" s="1003"/>
      <c r="E369" s="1003"/>
      <c r="F369" s="1004"/>
      <c r="G369" s="1005"/>
      <c r="H369" s="1006"/>
      <c r="I369" s="1006"/>
      <c r="J369" s="1006"/>
      <c r="K369" s="1007"/>
      <c r="L369" s="715"/>
      <c r="M369" s="715"/>
      <c r="N369" s="715"/>
      <c r="O369" s="715"/>
      <c r="P369" s="715"/>
      <c r="Q369" s="715"/>
      <c r="R369" s="715"/>
      <c r="S369" s="716"/>
      <c r="T369" s="717"/>
      <c r="U369" s="720">
        <f t="shared" si="117"/>
        <v>0</v>
      </c>
      <c r="V369" s="721">
        <f t="shared" si="118"/>
        <v>0</v>
      </c>
      <c r="W369" s="722">
        <f t="shared" si="119"/>
        <v>0</v>
      </c>
      <c r="X369" s="442"/>
      <c r="Y369" s="442"/>
      <c r="Z369" s="442"/>
      <c r="AA369" s="442"/>
      <c r="AB369" s="442"/>
      <c r="AC369" s="442"/>
      <c r="AD369" s="442"/>
      <c r="AE369" s="442"/>
      <c r="AF369" s="442"/>
      <c r="AG369" s="442"/>
      <c r="AH369" s="442"/>
      <c r="AI369" s="442"/>
      <c r="AJ369" s="442"/>
      <c r="AK369" s="442"/>
      <c r="AL369" s="442"/>
      <c r="AM369" s="442"/>
      <c r="AN369" s="442"/>
      <c r="AO369" s="442"/>
      <c r="AP369" s="442"/>
      <c r="AQ369" s="442"/>
      <c r="AR369" s="442"/>
      <c r="AS369" s="442"/>
      <c r="AT369" s="442"/>
      <c r="AU369" s="442"/>
      <c r="AV369" s="442"/>
      <c r="AW369" s="442"/>
      <c r="AX369" s="442"/>
      <c r="AY369" s="442"/>
      <c r="AZ369" s="442"/>
    </row>
    <row r="370" spans="2:52" ht="20.100000000000001" hidden="1" customHeight="1" outlineLevel="1">
      <c r="B370" s="434"/>
      <c r="C370" s="1002"/>
      <c r="D370" s="1003"/>
      <c r="E370" s="1003"/>
      <c r="F370" s="1004"/>
      <c r="G370" s="1005"/>
      <c r="H370" s="1006"/>
      <c r="I370" s="1006"/>
      <c r="J370" s="1006"/>
      <c r="K370" s="1007"/>
      <c r="L370" s="715"/>
      <c r="M370" s="715"/>
      <c r="N370" s="715"/>
      <c r="O370" s="715"/>
      <c r="P370" s="715"/>
      <c r="Q370" s="715"/>
      <c r="R370" s="715"/>
      <c r="S370" s="716"/>
      <c r="T370" s="717"/>
      <c r="U370" s="720">
        <f t="shared" si="117"/>
        <v>0</v>
      </c>
      <c r="V370" s="721">
        <f t="shared" si="118"/>
        <v>0</v>
      </c>
      <c r="W370" s="722">
        <f t="shared" si="119"/>
        <v>0</v>
      </c>
      <c r="X370" s="442"/>
      <c r="Y370" s="442"/>
      <c r="Z370" s="442"/>
      <c r="AA370" s="442"/>
      <c r="AB370" s="442"/>
      <c r="AC370" s="442"/>
      <c r="AD370" s="442"/>
      <c r="AE370" s="442"/>
      <c r="AF370" s="442"/>
      <c r="AG370" s="442"/>
      <c r="AH370" s="442"/>
      <c r="AI370" s="442"/>
      <c r="AJ370" s="442"/>
      <c r="AK370" s="442"/>
      <c r="AL370" s="442"/>
      <c r="AM370" s="442"/>
      <c r="AN370" s="442"/>
      <c r="AO370" s="442"/>
      <c r="AP370" s="442"/>
      <c r="AQ370" s="442"/>
      <c r="AR370" s="442"/>
      <c r="AS370" s="442"/>
      <c r="AT370" s="442"/>
      <c r="AU370" s="442"/>
      <c r="AV370" s="442"/>
      <c r="AW370" s="442"/>
      <c r="AX370" s="442"/>
      <c r="AY370" s="442"/>
      <c r="AZ370" s="442"/>
    </row>
    <row r="371" spans="2:52" ht="20.100000000000001" hidden="1" customHeight="1" outlineLevel="1">
      <c r="B371" s="434"/>
      <c r="C371" s="1002"/>
      <c r="D371" s="1003"/>
      <c r="E371" s="1003"/>
      <c r="F371" s="1004"/>
      <c r="G371" s="1005"/>
      <c r="H371" s="1006"/>
      <c r="I371" s="1006"/>
      <c r="J371" s="1006"/>
      <c r="K371" s="1007"/>
      <c r="L371" s="715"/>
      <c r="M371" s="715"/>
      <c r="N371" s="715"/>
      <c r="O371" s="715"/>
      <c r="P371" s="715"/>
      <c r="Q371" s="715"/>
      <c r="R371" s="715"/>
      <c r="S371" s="716"/>
      <c r="T371" s="717"/>
      <c r="U371" s="720">
        <f t="shared" si="117"/>
        <v>0</v>
      </c>
      <c r="V371" s="721">
        <f t="shared" si="118"/>
        <v>0</v>
      </c>
      <c r="W371" s="722">
        <f t="shared" si="119"/>
        <v>0</v>
      </c>
      <c r="X371" s="442"/>
      <c r="Y371" s="442"/>
      <c r="Z371" s="442"/>
      <c r="AA371" s="442"/>
      <c r="AB371" s="442"/>
      <c r="AC371" s="442"/>
      <c r="AD371" s="442"/>
      <c r="AE371" s="442"/>
      <c r="AF371" s="442"/>
      <c r="AG371" s="442"/>
      <c r="AH371" s="442"/>
      <c r="AI371" s="442"/>
      <c r="AJ371" s="442"/>
      <c r="AK371" s="442"/>
      <c r="AL371" s="442"/>
      <c r="AM371" s="442"/>
      <c r="AN371" s="442"/>
      <c r="AO371" s="442"/>
      <c r="AP371" s="442"/>
      <c r="AQ371" s="442"/>
      <c r="AR371" s="442"/>
      <c r="AS371" s="442"/>
      <c r="AT371" s="442"/>
      <c r="AU371" s="442"/>
      <c r="AV371" s="442"/>
      <c r="AW371" s="442"/>
      <c r="AX371" s="442"/>
      <c r="AY371" s="442"/>
      <c r="AZ371" s="442"/>
    </row>
    <row r="372" spans="2:52" ht="9.9499999999999993" hidden="1" customHeight="1" outlineLevel="1">
      <c r="B372" s="435"/>
      <c r="C372" s="437"/>
      <c r="D372" s="437"/>
      <c r="E372" s="437"/>
      <c r="F372" s="437"/>
      <c r="G372" s="436"/>
      <c r="H372" s="436"/>
      <c r="I372" s="436"/>
      <c r="J372" s="436"/>
      <c r="K372" s="436"/>
      <c r="L372" s="438"/>
      <c r="M372" s="438"/>
      <c r="N372" s="438"/>
      <c r="O372" s="438"/>
      <c r="P372" s="438"/>
      <c r="Q372" s="438"/>
      <c r="R372" s="438"/>
      <c r="S372" s="438"/>
      <c r="T372" s="439"/>
      <c r="U372" s="432"/>
      <c r="V372" s="432"/>
      <c r="W372" s="431"/>
      <c r="X372" s="442"/>
      <c r="Y372" s="442"/>
      <c r="Z372" s="442"/>
      <c r="AA372" s="442"/>
      <c r="AB372" s="442"/>
      <c r="AC372" s="442"/>
      <c r="AD372" s="442"/>
      <c r="AE372" s="442"/>
      <c r="AF372" s="442"/>
      <c r="AG372" s="442"/>
      <c r="AH372" s="442"/>
      <c r="AI372" s="442"/>
      <c r="AJ372" s="442"/>
      <c r="AK372" s="442"/>
      <c r="AL372" s="442"/>
      <c r="AM372" s="442"/>
      <c r="AN372" s="442"/>
      <c r="AO372" s="442"/>
      <c r="AP372" s="442"/>
      <c r="AQ372" s="442"/>
      <c r="AR372" s="442"/>
      <c r="AS372" s="442"/>
      <c r="AT372" s="442"/>
      <c r="AU372" s="442"/>
      <c r="AV372" s="442"/>
      <c r="AW372" s="442"/>
      <c r="AX372" s="442"/>
      <c r="AY372" s="442"/>
      <c r="AZ372" s="442"/>
    </row>
    <row r="373" spans="2:52" ht="3" customHeight="1" collapsed="1" thickBot="1">
      <c r="B373" s="503"/>
      <c r="C373" s="1008"/>
      <c r="D373" s="1009"/>
      <c r="E373" s="1009"/>
      <c r="F373" s="1010"/>
      <c r="G373" s="1011"/>
      <c r="H373" s="1012"/>
      <c r="I373" s="1012"/>
      <c r="J373" s="523"/>
      <c r="K373" s="498"/>
      <c r="L373" s="499"/>
      <c r="M373" s="499"/>
      <c r="N373" s="499"/>
      <c r="O373" s="499"/>
      <c r="P373" s="499"/>
      <c r="Q373" s="499"/>
      <c r="R373" s="499"/>
      <c r="S373" s="49"/>
      <c r="T373" s="500"/>
      <c r="U373" s="501"/>
      <c r="V373" s="501"/>
      <c r="W373" s="502"/>
      <c r="X373" s="442"/>
      <c r="Y373" s="442"/>
      <c r="Z373" s="442"/>
      <c r="AA373" s="442"/>
      <c r="AB373" s="442"/>
      <c r="AC373" s="442"/>
      <c r="AD373" s="442"/>
      <c r="AE373" s="442"/>
      <c r="AF373" s="442"/>
      <c r="AG373" s="442"/>
      <c r="AH373" s="442"/>
      <c r="AI373" s="442"/>
      <c r="AJ373" s="442"/>
      <c r="AK373" s="442"/>
      <c r="AL373" s="442"/>
      <c r="AM373" s="442"/>
      <c r="AN373" s="442"/>
      <c r="AO373" s="442"/>
      <c r="AP373" s="442"/>
      <c r="AQ373" s="442"/>
      <c r="AR373" s="442"/>
      <c r="AS373" s="442"/>
      <c r="AT373" s="442"/>
      <c r="AU373" s="442"/>
      <c r="AV373" s="442"/>
      <c r="AW373" s="442"/>
      <c r="AX373" s="442"/>
      <c r="AY373" s="442"/>
      <c r="AZ373" s="442"/>
    </row>
    <row r="374" spans="2:52" ht="13.5" customHeight="1">
      <c r="F374" s="3"/>
      <c r="G374" s="3"/>
      <c r="H374" s="3"/>
      <c r="I374" s="3"/>
      <c r="J374" s="3"/>
      <c r="K374" s="4"/>
      <c r="L374" s="10"/>
      <c r="M374" s="10"/>
      <c r="N374" s="10"/>
      <c r="O374" s="10"/>
      <c r="P374" s="10"/>
      <c r="Q374" s="10"/>
      <c r="R374" s="10"/>
      <c r="S374" s="10"/>
      <c r="V374" s="10"/>
      <c r="W374" s="16"/>
      <c r="X374" s="442"/>
      <c r="Y374" s="442"/>
      <c r="Z374" s="442"/>
      <c r="AA374" s="442"/>
      <c r="AB374" s="442"/>
      <c r="AC374" s="442"/>
      <c r="AD374" s="442"/>
      <c r="AE374" s="442"/>
      <c r="AF374" s="442"/>
      <c r="AG374" s="442"/>
      <c r="AH374" s="442"/>
      <c r="AI374" s="442"/>
      <c r="AJ374" s="442"/>
      <c r="AK374" s="442"/>
      <c r="AL374" s="442"/>
      <c r="AM374" s="442"/>
      <c r="AN374" s="442"/>
      <c r="AO374" s="442"/>
      <c r="AP374" s="442"/>
      <c r="AQ374" s="442"/>
      <c r="AR374" s="442"/>
      <c r="AS374" s="442"/>
      <c r="AT374" s="442"/>
      <c r="AU374" s="442"/>
      <c r="AV374" s="442"/>
      <c r="AW374" s="442"/>
      <c r="AX374" s="442"/>
      <c r="AY374" s="442"/>
      <c r="AZ374" s="442"/>
    </row>
    <row r="375" spans="2:52">
      <c r="X375" s="442"/>
      <c r="Y375" s="442"/>
      <c r="Z375" s="442"/>
      <c r="AA375" s="442"/>
      <c r="AB375" s="442"/>
      <c r="AC375" s="442"/>
      <c r="AD375" s="442"/>
      <c r="AE375" s="442"/>
      <c r="AF375" s="442"/>
      <c r="AG375" s="442"/>
      <c r="AH375" s="442"/>
      <c r="AI375" s="442"/>
      <c r="AJ375" s="442"/>
      <c r="AK375" s="442"/>
      <c r="AL375" s="442"/>
      <c r="AM375" s="442"/>
      <c r="AN375" s="442"/>
      <c r="AO375" s="442"/>
      <c r="AP375" s="442"/>
      <c r="AQ375" s="442"/>
      <c r="AR375" s="442"/>
      <c r="AS375" s="442"/>
      <c r="AT375" s="442"/>
      <c r="AU375" s="442"/>
      <c r="AV375" s="442"/>
      <c r="AW375" s="442"/>
      <c r="AX375" s="442"/>
      <c r="AY375" s="442"/>
      <c r="AZ375" s="442"/>
    </row>
    <row r="376" spans="2:52">
      <c r="X376" s="442"/>
      <c r="Y376" s="442"/>
      <c r="Z376" s="442"/>
      <c r="AA376" s="442"/>
      <c r="AB376" s="442"/>
      <c r="AC376" s="442"/>
      <c r="AD376" s="442"/>
      <c r="AE376" s="442"/>
      <c r="AF376" s="442"/>
      <c r="AG376" s="442"/>
      <c r="AH376" s="442"/>
      <c r="AI376" s="442"/>
      <c r="AJ376" s="442"/>
      <c r="AK376" s="442"/>
      <c r="AL376" s="442"/>
      <c r="AM376" s="442"/>
      <c r="AN376" s="442"/>
      <c r="AO376" s="442"/>
      <c r="AP376" s="442"/>
      <c r="AQ376" s="442"/>
      <c r="AR376" s="442"/>
      <c r="AS376" s="442"/>
      <c r="AT376" s="442"/>
      <c r="AU376" s="442"/>
      <c r="AV376" s="442"/>
      <c r="AW376" s="442"/>
      <c r="AX376" s="442"/>
      <c r="AY376" s="442"/>
      <c r="AZ376" s="442"/>
    </row>
    <row r="377" spans="2:52">
      <c r="X377" s="442"/>
      <c r="Y377" s="442"/>
      <c r="Z377" s="442"/>
      <c r="AA377" s="442"/>
      <c r="AB377" s="442"/>
      <c r="AC377" s="442"/>
      <c r="AD377" s="442"/>
      <c r="AE377" s="442"/>
      <c r="AF377" s="442"/>
      <c r="AG377" s="442"/>
      <c r="AH377" s="442"/>
      <c r="AI377" s="442"/>
      <c r="AJ377" s="442"/>
      <c r="AK377" s="442"/>
      <c r="AL377" s="442"/>
      <c r="AM377" s="442"/>
      <c r="AN377" s="442"/>
      <c r="AO377" s="442"/>
      <c r="AP377" s="442"/>
      <c r="AQ377" s="442"/>
      <c r="AR377" s="442"/>
      <c r="AS377" s="442"/>
      <c r="AT377" s="442"/>
      <c r="AU377" s="442"/>
      <c r="AV377" s="442"/>
      <c r="AW377" s="442"/>
      <c r="AX377" s="442"/>
      <c r="AY377" s="442"/>
      <c r="AZ377" s="442"/>
    </row>
    <row r="378" spans="2:52">
      <c r="X378" s="442"/>
      <c r="Y378" s="442"/>
      <c r="Z378" s="442"/>
      <c r="AA378" s="442"/>
      <c r="AB378" s="442"/>
      <c r="AC378" s="442"/>
      <c r="AD378" s="442"/>
      <c r="AE378" s="442"/>
      <c r="AF378" s="442"/>
      <c r="AG378" s="442"/>
      <c r="AH378" s="442"/>
      <c r="AI378" s="442"/>
      <c r="AJ378" s="442"/>
      <c r="AK378" s="442"/>
      <c r="AL378" s="442"/>
      <c r="AM378" s="442"/>
      <c r="AN378" s="442"/>
      <c r="AO378" s="442"/>
      <c r="AP378" s="442"/>
      <c r="AQ378" s="442"/>
      <c r="AR378" s="442"/>
      <c r="AS378" s="442"/>
      <c r="AT378" s="442"/>
      <c r="AU378" s="442"/>
      <c r="AV378" s="442"/>
      <c r="AW378" s="442"/>
      <c r="AX378" s="442"/>
      <c r="AY378" s="442"/>
      <c r="AZ378" s="442"/>
    </row>
    <row r="379" spans="2:52">
      <c r="X379" s="442"/>
      <c r="Y379" s="442"/>
      <c r="Z379" s="442"/>
      <c r="AA379" s="442"/>
      <c r="AB379" s="442"/>
      <c r="AC379" s="442"/>
      <c r="AD379" s="442"/>
      <c r="AE379" s="442"/>
      <c r="AF379" s="442"/>
      <c r="AG379" s="442"/>
      <c r="AH379" s="442"/>
      <c r="AI379" s="442"/>
      <c r="AJ379" s="442"/>
      <c r="AK379" s="442"/>
      <c r="AL379" s="442"/>
      <c r="AM379" s="442"/>
      <c r="AN379" s="442"/>
      <c r="AO379" s="442"/>
      <c r="AP379" s="442"/>
      <c r="AQ379" s="442"/>
      <c r="AR379" s="442"/>
      <c r="AS379" s="442"/>
      <c r="AT379" s="442"/>
      <c r="AU379" s="442"/>
      <c r="AV379" s="442"/>
      <c r="AW379" s="442"/>
      <c r="AX379" s="442"/>
      <c r="AY379" s="442"/>
      <c r="AZ379" s="442"/>
    </row>
    <row r="380" spans="2:52">
      <c r="X380" s="442"/>
      <c r="Y380" s="442"/>
      <c r="Z380" s="442"/>
      <c r="AA380" s="442"/>
      <c r="AB380" s="442"/>
      <c r="AC380" s="442"/>
      <c r="AD380" s="442"/>
      <c r="AE380" s="442"/>
      <c r="AF380" s="442"/>
      <c r="AG380" s="442"/>
      <c r="AH380" s="442"/>
      <c r="AI380" s="442"/>
      <c r="AJ380" s="442"/>
      <c r="AK380" s="442"/>
      <c r="AL380" s="442"/>
      <c r="AM380" s="442"/>
      <c r="AN380" s="442"/>
      <c r="AO380" s="442"/>
      <c r="AP380" s="442"/>
      <c r="AQ380" s="442"/>
      <c r="AR380" s="442"/>
      <c r="AS380" s="442"/>
      <c r="AT380" s="442"/>
      <c r="AU380" s="442"/>
      <c r="AV380" s="442"/>
      <c r="AW380" s="442"/>
      <c r="AX380" s="442"/>
      <c r="AY380" s="442"/>
      <c r="AZ380" s="442"/>
    </row>
    <row r="381" spans="2:52">
      <c r="X381" s="442"/>
      <c r="Y381" s="442"/>
      <c r="Z381" s="442"/>
      <c r="AA381" s="442"/>
      <c r="AB381" s="442"/>
      <c r="AC381" s="442"/>
      <c r="AD381" s="442"/>
      <c r="AE381" s="442"/>
      <c r="AF381" s="442"/>
      <c r="AG381" s="442"/>
      <c r="AH381" s="442"/>
      <c r="AI381" s="442"/>
      <c r="AJ381" s="442"/>
      <c r="AK381" s="442"/>
      <c r="AL381" s="442"/>
      <c r="AM381" s="442"/>
      <c r="AN381" s="442"/>
      <c r="AO381" s="442"/>
      <c r="AP381" s="442"/>
      <c r="AQ381" s="442"/>
      <c r="AR381" s="442"/>
      <c r="AS381" s="442"/>
      <c r="AT381" s="442"/>
      <c r="AU381" s="442"/>
      <c r="AV381" s="442"/>
      <c r="AW381" s="442"/>
      <c r="AX381" s="442"/>
      <c r="AY381" s="442"/>
      <c r="AZ381" s="442"/>
    </row>
    <row r="382" spans="2:52">
      <c r="X382" s="442"/>
      <c r="Y382" s="442"/>
      <c r="Z382" s="442"/>
      <c r="AA382" s="442"/>
      <c r="AB382" s="442"/>
      <c r="AC382" s="442"/>
      <c r="AD382" s="442"/>
      <c r="AE382" s="442"/>
      <c r="AF382" s="442"/>
      <c r="AG382" s="442"/>
      <c r="AH382" s="442"/>
      <c r="AI382" s="442"/>
      <c r="AJ382" s="442"/>
      <c r="AK382" s="442"/>
      <c r="AL382" s="442"/>
      <c r="AM382" s="442"/>
      <c r="AN382" s="442"/>
      <c r="AO382" s="442"/>
      <c r="AP382" s="442"/>
      <c r="AQ382" s="442"/>
      <c r="AR382" s="442"/>
      <c r="AS382" s="442"/>
      <c r="AT382" s="442"/>
      <c r="AU382" s="442"/>
      <c r="AV382" s="442"/>
      <c r="AW382" s="442"/>
      <c r="AX382" s="442"/>
      <c r="AY382" s="442"/>
      <c r="AZ382" s="442"/>
    </row>
    <row r="383" spans="2:52">
      <c r="X383" s="442"/>
      <c r="Y383" s="442"/>
      <c r="Z383" s="442"/>
      <c r="AA383" s="442"/>
      <c r="AB383" s="442"/>
      <c r="AC383" s="442"/>
      <c r="AD383" s="442"/>
      <c r="AE383" s="442"/>
      <c r="AF383" s="442"/>
      <c r="AG383" s="442"/>
      <c r="AH383" s="442"/>
      <c r="AI383" s="442"/>
      <c r="AJ383" s="442"/>
      <c r="AK383" s="442"/>
      <c r="AL383" s="442"/>
      <c r="AM383" s="442"/>
      <c r="AN383" s="442"/>
      <c r="AO383" s="442"/>
      <c r="AP383" s="442"/>
      <c r="AQ383" s="442"/>
      <c r="AR383" s="442"/>
      <c r="AS383" s="442"/>
      <c r="AT383" s="442"/>
      <c r="AU383" s="442"/>
      <c r="AV383" s="442"/>
      <c r="AW383" s="442"/>
      <c r="AX383" s="442"/>
      <c r="AY383" s="442"/>
      <c r="AZ383" s="442"/>
    </row>
    <row r="384" spans="2:52">
      <c r="X384" s="442"/>
      <c r="Y384" s="442"/>
      <c r="Z384" s="442"/>
      <c r="AA384" s="442"/>
      <c r="AB384" s="442"/>
      <c r="AC384" s="442"/>
      <c r="AD384" s="442"/>
      <c r="AE384" s="442"/>
      <c r="AF384" s="442"/>
      <c r="AG384" s="442"/>
      <c r="AH384" s="442"/>
      <c r="AI384" s="442"/>
      <c r="AJ384" s="442"/>
      <c r="AK384" s="442"/>
      <c r="AL384" s="442"/>
      <c r="AM384" s="442"/>
      <c r="AN384" s="442"/>
      <c r="AO384" s="442"/>
      <c r="AP384" s="442"/>
      <c r="AQ384" s="442"/>
      <c r="AR384" s="442"/>
      <c r="AS384" s="442"/>
      <c r="AT384" s="442"/>
      <c r="AU384" s="442"/>
      <c r="AV384" s="442"/>
      <c r="AW384" s="442"/>
      <c r="AX384" s="442"/>
      <c r="AY384" s="442"/>
      <c r="AZ384" s="442"/>
    </row>
    <row r="385" spans="24:52">
      <c r="X385" s="442"/>
      <c r="Y385" s="442"/>
      <c r="Z385" s="442"/>
      <c r="AA385" s="442"/>
      <c r="AB385" s="442"/>
      <c r="AC385" s="442"/>
      <c r="AD385" s="442"/>
      <c r="AE385" s="442"/>
      <c r="AF385" s="442"/>
      <c r="AG385" s="442"/>
      <c r="AH385" s="442"/>
      <c r="AI385" s="442"/>
      <c r="AJ385" s="442"/>
      <c r="AK385" s="442"/>
      <c r="AL385" s="442"/>
      <c r="AM385" s="442"/>
      <c r="AN385" s="442"/>
      <c r="AO385" s="442"/>
      <c r="AP385" s="442"/>
      <c r="AQ385" s="442"/>
      <c r="AR385" s="442"/>
      <c r="AS385" s="442"/>
      <c r="AT385" s="442"/>
      <c r="AU385" s="442"/>
      <c r="AV385" s="442"/>
      <c r="AW385" s="442"/>
      <c r="AX385" s="442"/>
      <c r="AY385" s="442"/>
      <c r="AZ385" s="442"/>
    </row>
    <row r="386" spans="24:52">
      <c r="X386" s="442"/>
      <c r="Y386" s="442"/>
      <c r="Z386" s="442"/>
      <c r="AA386" s="442"/>
      <c r="AB386" s="442"/>
      <c r="AC386" s="442"/>
      <c r="AD386" s="442"/>
      <c r="AE386" s="442"/>
      <c r="AF386" s="442"/>
      <c r="AG386" s="442"/>
      <c r="AH386" s="442"/>
      <c r="AI386" s="442"/>
      <c r="AJ386" s="442"/>
      <c r="AK386" s="442"/>
      <c r="AL386" s="442"/>
      <c r="AM386" s="442"/>
      <c r="AN386" s="442"/>
      <c r="AO386" s="442"/>
      <c r="AP386" s="442"/>
      <c r="AQ386" s="442"/>
      <c r="AR386" s="442"/>
      <c r="AS386" s="442"/>
      <c r="AT386" s="442"/>
      <c r="AU386" s="442"/>
      <c r="AV386" s="442"/>
      <c r="AW386" s="442"/>
      <c r="AX386" s="442"/>
      <c r="AY386" s="442"/>
      <c r="AZ386" s="442"/>
    </row>
    <row r="387" spans="24:52">
      <c r="X387" s="442"/>
      <c r="Y387" s="442"/>
      <c r="Z387" s="442"/>
      <c r="AA387" s="442"/>
      <c r="AB387" s="442"/>
      <c r="AC387" s="442"/>
      <c r="AD387" s="442"/>
      <c r="AE387" s="442"/>
      <c r="AF387" s="442"/>
      <c r="AG387" s="442"/>
      <c r="AH387" s="442"/>
      <c r="AI387" s="442"/>
      <c r="AJ387" s="442"/>
      <c r="AK387" s="442"/>
      <c r="AL387" s="442"/>
      <c r="AM387" s="442"/>
      <c r="AN387" s="442"/>
      <c r="AO387" s="442"/>
      <c r="AP387" s="442"/>
      <c r="AQ387" s="442"/>
      <c r="AR387" s="442"/>
      <c r="AS387" s="442"/>
      <c r="AT387" s="442"/>
      <c r="AU387" s="442"/>
      <c r="AV387" s="442"/>
      <c r="AW387" s="442"/>
      <c r="AX387" s="442"/>
      <c r="AY387" s="442"/>
      <c r="AZ387" s="442"/>
    </row>
    <row r="388" spans="24:52">
      <c r="X388" s="442"/>
      <c r="Y388" s="442"/>
      <c r="Z388" s="442"/>
      <c r="AA388" s="442"/>
      <c r="AB388" s="442"/>
      <c r="AC388" s="442"/>
      <c r="AD388" s="442"/>
      <c r="AE388" s="442"/>
      <c r="AF388" s="442"/>
      <c r="AG388" s="442"/>
      <c r="AH388" s="442"/>
      <c r="AI388" s="442"/>
      <c r="AJ388" s="442"/>
      <c r="AK388" s="442"/>
      <c r="AL388" s="442"/>
      <c r="AM388" s="442"/>
      <c r="AN388" s="442"/>
      <c r="AO388" s="442"/>
      <c r="AP388" s="442"/>
      <c r="AQ388" s="442"/>
      <c r="AR388" s="442"/>
      <c r="AS388" s="442"/>
      <c r="AT388" s="442"/>
      <c r="AU388" s="442"/>
      <c r="AV388" s="442"/>
      <c r="AW388" s="442"/>
      <c r="AX388" s="442"/>
      <c r="AY388" s="442"/>
      <c r="AZ388" s="442"/>
    </row>
    <row r="389" spans="24:52">
      <c r="X389" s="442"/>
      <c r="Y389" s="442"/>
      <c r="Z389" s="442"/>
      <c r="AA389" s="442"/>
      <c r="AB389" s="442"/>
      <c r="AC389" s="442"/>
      <c r="AD389" s="442"/>
      <c r="AE389" s="442"/>
      <c r="AF389" s="442"/>
      <c r="AG389" s="442"/>
      <c r="AH389" s="442"/>
      <c r="AI389" s="442"/>
      <c r="AJ389" s="442"/>
      <c r="AK389" s="442"/>
      <c r="AL389" s="442"/>
      <c r="AM389" s="442"/>
      <c r="AN389" s="442"/>
      <c r="AO389" s="442"/>
      <c r="AP389" s="442"/>
      <c r="AQ389" s="442"/>
      <c r="AR389" s="442"/>
      <c r="AS389" s="442"/>
      <c r="AT389" s="442"/>
      <c r="AU389" s="442"/>
      <c r="AV389" s="442"/>
      <c r="AW389" s="442"/>
      <c r="AX389" s="442"/>
      <c r="AY389" s="442"/>
      <c r="AZ389" s="442"/>
    </row>
    <row r="390" spans="24:52">
      <c r="X390" s="442"/>
      <c r="Y390" s="442"/>
      <c r="Z390" s="442"/>
      <c r="AA390" s="442"/>
      <c r="AB390" s="442"/>
      <c r="AC390" s="442"/>
      <c r="AD390" s="442"/>
      <c r="AE390" s="442"/>
      <c r="AF390" s="442"/>
      <c r="AG390" s="442"/>
      <c r="AH390" s="442"/>
      <c r="AI390" s="442"/>
      <c r="AJ390" s="442"/>
      <c r="AK390" s="442"/>
      <c r="AL390" s="442"/>
      <c r="AM390" s="442"/>
      <c r="AN390" s="442"/>
      <c r="AO390" s="442"/>
      <c r="AP390" s="442"/>
      <c r="AQ390" s="442"/>
      <c r="AR390" s="442"/>
      <c r="AS390" s="442"/>
      <c r="AT390" s="442"/>
      <c r="AU390" s="442"/>
      <c r="AV390" s="442"/>
      <c r="AW390" s="442"/>
      <c r="AX390" s="442"/>
      <c r="AY390" s="442"/>
      <c r="AZ390" s="442"/>
    </row>
    <row r="391" spans="24:52">
      <c r="X391" s="442"/>
      <c r="Y391" s="442"/>
      <c r="Z391" s="442"/>
      <c r="AA391" s="442"/>
      <c r="AB391" s="442"/>
      <c r="AC391" s="442"/>
      <c r="AD391" s="442"/>
      <c r="AE391" s="442"/>
      <c r="AF391" s="442"/>
      <c r="AG391" s="442"/>
      <c r="AH391" s="442"/>
      <c r="AI391" s="442"/>
      <c r="AJ391" s="442"/>
      <c r="AK391" s="442"/>
      <c r="AL391" s="442"/>
      <c r="AM391" s="442"/>
      <c r="AN391" s="442"/>
      <c r="AO391" s="442"/>
      <c r="AP391" s="442"/>
      <c r="AQ391" s="442"/>
      <c r="AR391" s="442"/>
      <c r="AS391" s="442"/>
      <c r="AT391" s="442"/>
      <c r="AU391" s="442"/>
      <c r="AV391" s="442"/>
      <c r="AW391" s="442"/>
      <c r="AX391" s="442"/>
      <c r="AY391" s="442"/>
      <c r="AZ391" s="442"/>
    </row>
    <row r="392" spans="24:52">
      <c r="X392" s="442"/>
      <c r="Y392" s="442"/>
      <c r="Z392" s="442"/>
      <c r="AA392" s="442"/>
      <c r="AB392" s="442"/>
      <c r="AC392" s="442"/>
      <c r="AD392" s="442"/>
      <c r="AE392" s="442"/>
      <c r="AF392" s="442"/>
      <c r="AG392" s="442"/>
      <c r="AH392" s="442"/>
      <c r="AI392" s="442"/>
      <c r="AJ392" s="442"/>
      <c r="AK392" s="442"/>
      <c r="AL392" s="442"/>
      <c r="AM392" s="442"/>
      <c r="AN392" s="442"/>
      <c r="AO392" s="442"/>
      <c r="AP392" s="442"/>
      <c r="AQ392" s="442"/>
      <c r="AR392" s="442"/>
      <c r="AS392" s="442"/>
      <c r="AT392" s="442"/>
      <c r="AU392" s="442"/>
      <c r="AV392" s="442"/>
      <c r="AW392" s="442"/>
      <c r="AX392" s="442"/>
      <c r="AY392" s="442"/>
      <c r="AZ392" s="442"/>
    </row>
    <row r="393" spans="24:52">
      <c r="X393" s="442"/>
      <c r="Y393" s="442"/>
      <c r="Z393" s="442"/>
      <c r="AA393" s="442"/>
      <c r="AB393" s="442"/>
      <c r="AC393" s="442"/>
      <c r="AD393" s="442"/>
      <c r="AE393" s="442"/>
      <c r="AF393" s="442"/>
      <c r="AG393" s="442"/>
      <c r="AH393" s="442"/>
      <c r="AI393" s="442"/>
      <c r="AJ393" s="442"/>
      <c r="AK393" s="442"/>
      <c r="AL393" s="442"/>
      <c r="AM393" s="442"/>
      <c r="AN393" s="442"/>
      <c r="AO393" s="442"/>
      <c r="AP393" s="442"/>
      <c r="AQ393" s="442"/>
      <c r="AR393" s="442"/>
      <c r="AS393" s="442"/>
      <c r="AT393" s="442"/>
      <c r="AU393" s="442"/>
      <c r="AV393" s="442"/>
      <c r="AW393" s="442"/>
      <c r="AX393" s="442"/>
      <c r="AY393" s="442"/>
      <c r="AZ393" s="442"/>
    </row>
    <row r="394" spans="24:52">
      <c r="X394" s="442"/>
      <c r="Y394" s="442"/>
      <c r="Z394" s="442"/>
      <c r="AA394" s="442"/>
      <c r="AB394" s="442"/>
      <c r="AC394" s="442"/>
      <c r="AD394" s="442"/>
      <c r="AE394" s="442"/>
      <c r="AF394" s="442"/>
      <c r="AG394" s="442"/>
      <c r="AH394" s="442"/>
      <c r="AI394" s="442"/>
      <c r="AJ394" s="442"/>
      <c r="AK394" s="442"/>
      <c r="AL394" s="442"/>
      <c r="AM394" s="442"/>
      <c r="AN394" s="442"/>
      <c r="AO394" s="442"/>
      <c r="AP394" s="442"/>
      <c r="AQ394" s="442"/>
      <c r="AR394" s="442"/>
      <c r="AS394" s="442"/>
      <c r="AT394" s="442"/>
      <c r="AU394" s="442"/>
      <c r="AV394" s="442"/>
      <c r="AW394" s="442"/>
      <c r="AX394" s="442"/>
      <c r="AY394" s="442"/>
      <c r="AZ394" s="442"/>
    </row>
    <row r="395" spans="24:52">
      <c r="X395" s="442"/>
      <c r="Y395" s="442"/>
      <c r="Z395" s="442"/>
      <c r="AA395" s="442"/>
      <c r="AB395" s="442"/>
      <c r="AC395" s="442"/>
      <c r="AD395" s="442"/>
      <c r="AE395" s="442"/>
      <c r="AF395" s="442"/>
      <c r="AG395" s="442"/>
      <c r="AH395" s="442"/>
      <c r="AI395" s="442"/>
      <c r="AJ395" s="442"/>
      <c r="AK395" s="442"/>
      <c r="AL395" s="442"/>
      <c r="AM395" s="442"/>
      <c r="AN395" s="442"/>
      <c r="AO395" s="442"/>
      <c r="AP395" s="442"/>
      <c r="AQ395" s="442"/>
      <c r="AR395" s="442"/>
      <c r="AS395" s="442"/>
      <c r="AT395" s="442"/>
      <c r="AU395" s="442"/>
      <c r="AV395" s="442"/>
      <c r="AW395" s="442"/>
      <c r="AX395" s="442"/>
      <c r="AY395" s="442"/>
      <c r="AZ395" s="442"/>
    </row>
    <row r="396" spans="24:52">
      <c r="X396" s="442"/>
      <c r="Y396" s="442"/>
      <c r="Z396" s="442"/>
      <c r="AA396" s="442"/>
      <c r="AB396" s="442"/>
      <c r="AC396" s="442"/>
      <c r="AD396" s="442"/>
      <c r="AE396" s="442"/>
      <c r="AF396" s="442"/>
      <c r="AG396" s="442"/>
      <c r="AH396" s="442"/>
      <c r="AI396" s="442"/>
      <c r="AJ396" s="442"/>
      <c r="AK396" s="442"/>
      <c r="AL396" s="442"/>
      <c r="AM396" s="442"/>
      <c r="AN396" s="442"/>
      <c r="AO396" s="442"/>
      <c r="AP396" s="442"/>
      <c r="AQ396" s="442"/>
      <c r="AR396" s="442"/>
      <c r="AS396" s="442"/>
      <c r="AT396" s="442"/>
      <c r="AU396" s="442"/>
      <c r="AV396" s="442"/>
      <c r="AW396" s="442"/>
      <c r="AX396" s="442"/>
      <c r="AY396" s="442"/>
      <c r="AZ396" s="442"/>
    </row>
    <row r="397" spans="24:52">
      <c r="X397" s="442"/>
      <c r="Y397" s="442"/>
      <c r="Z397" s="442"/>
      <c r="AA397" s="442"/>
      <c r="AB397" s="442"/>
      <c r="AC397" s="442"/>
      <c r="AD397" s="442"/>
      <c r="AE397" s="442"/>
      <c r="AF397" s="442"/>
      <c r="AG397" s="442"/>
      <c r="AH397" s="442"/>
      <c r="AI397" s="442"/>
      <c r="AJ397" s="442"/>
      <c r="AK397" s="442"/>
      <c r="AL397" s="442"/>
      <c r="AM397" s="442"/>
      <c r="AN397" s="442"/>
      <c r="AO397" s="442"/>
      <c r="AP397" s="442"/>
      <c r="AQ397" s="442"/>
      <c r="AR397" s="442"/>
      <c r="AS397" s="442"/>
      <c r="AT397" s="442"/>
      <c r="AU397" s="442"/>
      <c r="AV397" s="442"/>
      <c r="AW397" s="442"/>
      <c r="AX397" s="442"/>
      <c r="AY397" s="442"/>
      <c r="AZ397" s="442"/>
    </row>
    <row r="398" spans="24:52">
      <c r="X398" s="442"/>
      <c r="Y398" s="442"/>
      <c r="Z398" s="442"/>
      <c r="AA398" s="442"/>
      <c r="AB398" s="442"/>
      <c r="AC398" s="442"/>
      <c r="AD398" s="442"/>
      <c r="AE398" s="442"/>
      <c r="AF398" s="442"/>
      <c r="AG398" s="442"/>
      <c r="AH398" s="442"/>
      <c r="AI398" s="442"/>
      <c r="AJ398" s="442"/>
      <c r="AK398" s="442"/>
      <c r="AL398" s="442"/>
      <c r="AM398" s="442"/>
      <c r="AN398" s="442"/>
      <c r="AO398" s="442"/>
      <c r="AP398" s="442"/>
      <c r="AQ398" s="442"/>
      <c r="AR398" s="442"/>
      <c r="AS398" s="442"/>
      <c r="AT398" s="442"/>
      <c r="AU398" s="442"/>
      <c r="AV398" s="442"/>
      <c r="AW398" s="442"/>
      <c r="AX398" s="442"/>
      <c r="AY398" s="442"/>
      <c r="AZ398" s="442"/>
    </row>
    <row r="399" spans="24:52">
      <c r="X399" s="442"/>
      <c r="Y399" s="442"/>
      <c r="Z399" s="442"/>
      <c r="AA399" s="442"/>
      <c r="AB399" s="442"/>
      <c r="AC399" s="442"/>
      <c r="AD399" s="442"/>
      <c r="AE399" s="442"/>
      <c r="AF399" s="442"/>
      <c r="AG399" s="442"/>
      <c r="AH399" s="442"/>
      <c r="AI399" s="442"/>
      <c r="AJ399" s="442"/>
      <c r="AK399" s="442"/>
      <c r="AL399" s="442"/>
      <c r="AM399" s="442"/>
      <c r="AN399" s="442"/>
      <c r="AO399" s="442"/>
      <c r="AP399" s="442"/>
      <c r="AQ399" s="442"/>
      <c r="AR399" s="442"/>
      <c r="AS399" s="442"/>
      <c r="AT399" s="442"/>
      <c r="AU399" s="442"/>
      <c r="AV399" s="442"/>
      <c r="AW399" s="442"/>
      <c r="AX399" s="442"/>
      <c r="AY399" s="442"/>
      <c r="AZ399" s="442"/>
    </row>
    <row r="400" spans="24:52">
      <c r="X400" s="442"/>
      <c r="Y400" s="442"/>
      <c r="Z400" s="442"/>
      <c r="AA400" s="442"/>
      <c r="AB400" s="442"/>
      <c r="AC400" s="442"/>
      <c r="AD400" s="442"/>
      <c r="AE400" s="442"/>
      <c r="AF400" s="442"/>
      <c r="AG400" s="442"/>
      <c r="AH400" s="442"/>
      <c r="AI400" s="442"/>
      <c r="AJ400" s="442"/>
      <c r="AK400" s="442"/>
      <c r="AL400" s="442"/>
      <c r="AM400" s="442"/>
      <c r="AN400" s="442"/>
      <c r="AO400" s="442"/>
      <c r="AP400" s="442"/>
      <c r="AQ400" s="442"/>
      <c r="AR400" s="442"/>
      <c r="AS400" s="442"/>
      <c r="AT400" s="442"/>
      <c r="AU400" s="442"/>
      <c r="AV400" s="442"/>
      <c r="AW400" s="442"/>
      <c r="AX400" s="442"/>
      <c r="AY400" s="442"/>
      <c r="AZ400" s="442"/>
    </row>
    <row r="401" spans="24:52">
      <c r="X401" s="442"/>
      <c r="Y401" s="442"/>
      <c r="Z401" s="442"/>
      <c r="AA401" s="442"/>
      <c r="AB401" s="442"/>
      <c r="AC401" s="442"/>
      <c r="AD401" s="442"/>
      <c r="AE401" s="442"/>
      <c r="AF401" s="442"/>
      <c r="AG401" s="442"/>
      <c r="AH401" s="442"/>
      <c r="AI401" s="442"/>
      <c r="AJ401" s="442"/>
      <c r="AK401" s="442"/>
      <c r="AL401" s="442"/>
      <c r="AM401" s="442"/>
      <c r="AN401" s="442"/>
      <c r="AO401" s="442"/>
      <c r="AP401" s="442"/>
      <c r="AQ401" s="442"/>
      <c r="AR401" s="442"/>
      <c r="AS401" s="442"/>
      <c r="AT401" s="442"/>
      <c r="AU401" s="442"/>
      <c r="AV401" s="442"/>
      <c r="AW401" s="442"/>
      <c r="AX401" s="442"/>
      <c r="AY401" s="442"/>
      <c r="AZ401" s="442"/>
    </row>
  </sheetData>
  <sheetProtection algorithmName="SHA-512" hashValue="1Tv2ssjIQAaqzAWOteZAccGvgxgGmfH7zcPAjf39IdX8oboroaC7bT6XLAJaT4D0u+NgOqgOOMsAb6HLCZ3cjw==" saltValue="/Kdi5+w8HzRO68Dkrne1mg==" spinCount="100000" sheet="1" formatCells="0" formatColumns="0" formatRows="0"/>
  <mergeCells count="681">
    <mergeCell ref="C371:F371"/>
    <mergeCell ref="G371:K371"/>
    <mergeCell ref="C373:F373"/>
    <mergeCell ref="G373:I373"/>
    <mergeCell ref="C368:F368"/>
    <mergeCell ref="G368:K368"/>
    <mergeCell ref="C369:F369"/>
    <mergeCell ref="G369:K369"/>
    <mergeCell ref="C370:F370"/>
    <mergeCell ref="G370:K370"/>
    <mergeCell ref="C365:F365"/>
    <mergeCell ref="G365:K365"/>
    <mergeCell ref="C366:F366"/>
    <mergeCell ref="G366:K366"/>
    <mergeCell ref="C367:F367"/>
    <mergeCell ref="G367:K367"/>
    <mergeCell ref="C362:F362"/>
    <mergeCell ref="G362:K362"/>
    <mergeCell ref="C363:F363"/>
    <mergeCell ref="G363:K363"/>
    <mergeCell ref="C364:F364"/>
    <mergeCell ref="G364:K364"/>
    <mergeCell ref="C358:F358"/>
    <mergeCell ref="G358:K358"/>
    <mergeCell ref="C359:F359"/>
    <mergeCell ref="G359:K359"/>
    <mergeCell ref="C361:F361"/>
    <mergeCell ref="G361:K361"/>
    <mergeCell ref="C355:F355"/>
    <mergeCell ref="G355:K355"/>
    <mergeCell ref="C356:F356"/>
    <mergeCell ref="G356:K356"/>
    <mergeCell ref="C357:F357"/>
    <mergeCell ref="G357:K357"/>
    <mergeCell ref="C352:F352"/>
    <mergeCell ref="G352:K352"/>
    <mergeCell ref="C353:F353"/>
    <mergeCell ref="G353:K353"/>
    <mergeCell ref="C354:F354"/>
    <mergeCell ref="G354:K354"/>
    <mergeCell ref="C349:F349"/>
    <mergeCell ref="G349:K349"/>
    <mergeCell ref="C350:F350"/>
    <mergeCell ref="G350:K350"/>
    <mergeCell ref="C351:F351"/>
    <mergeCell ref="G351:K351"/>
    <mergeCell ref="C345:F345"/>
    <mergeCell ref="G345:K345"/>
    <mergeCell ref="C346:F346"/>
    <mergeCell ref="G346:K346"/>
    <mergeCell ref="C347:F347"/>
    <mergeCell ref="G347:K347"/>
    <mergeCell ref="C342:F342"/>
    <mergeCell ref="G342:K342"/>
    <mergeCell ref="C343:F343"/>
    <mergeCell ref="G343:K343"/>
    <mergeCell ref="C344:F344"/>
    <mergeCell ref="G344:K344"/>
    <mergeCell ref="C339:F339"/>
    <mergeCell ref="G339:K339"/>
    <mergeCell ref="C340:F340"/>
    <mergeCell ref="G340:K340"/>
    <mergeCell ref="C341:F341"/>
    <mergeCell ref="G341:K341"/>
    <mergeCell ref="C335:F335"/>
    <mergeCell ref="G335:K335"/>
    <mergeCell ref="C337:F337"/>
    <mergeCell ref="G337:K337"/>
    <mergeCell ref="C338:F338"/>
    <mergeCell ref="G338:K338"/>
    <mergeCell ref="C332:F332"/>
    <mergeCell ref="G332:K332"/>
    <mergeCell ref="C333:F333"/>
    <mergeCell ref="G333:K333"/>
    <mergeCell ref="C334:F334"/>
    <mergeCell ref="G334:K334"/>
    <mergeCell ref="C329:F329"/>
    <mergeCell ref="G329:K329"/>
    <mergeCell ref="C330:F330"/>
    <mergeCell ref="G330:K330"/>
    <mergeCell ref="C331:F331"/>
    <mergeCell ref="G331:K331"/>
    <mergeCell ref="C326:F326"/>
    <mergeCell ref="G326:K326"/>
    <mergeCell ref="C327:F327"/>
    <mergeCell ref="G327:K327"/>
    <mergeCell ref="C328:F328"/>
    <mergeCell ref="G328:K328"/>
    <mergeCell ref="C322:F322"/>
    <mergeCell ref="G322:K322"/>
    <mergeCell ref="C323:F323"/>
    <mergeCell ref="G323:K323"/>
    <mergeCell ref="C325:F325"/>
    <mergeCell ref="G325:K325"/>
    <mergeCell ref="C319:F319"/>
    <mergeCell ref="G319:K319"/>
    <mergeCell ref="C320:F320"/>
    <mergeCell ref="G320:K320"/>
    <mergeCell ref="C321:F321"/>
    <mergeCell ref="G321:K321"/>
    <mergeCell ref="C316:F316"/>
    <mergeCell ref="G316:K316"/>
    <mergeCell ref="C317:F317"/>
    <mergeCell ref="G317:K317"/>
    <mergeCell ref="C318:F318"/>
    <mergeCell ref="G318:K318"/>
    <mergeCell ref="C313:F313"/>
    <mergeCell ref="G313:K313"/>
    <mergeCell ref="C314:F314"/>
    <mergeCell ref="G314:K314"/>
    <mergeCell ref="C315:F315"/>
    <mergeCell ref="G315:K315"/>
    <mergeCell ref="C309:F309"/>
    <mergeCell ref="G309:K309"/>
    <mergeCell ref="C310:F310"/>
    <mergeCell ref="G310:K310"/>
    <mergeCell ref="C311:F311"/>
    <mergeCell ref="G311:K311"/>
    <mergeCell ref="C306:F306"/>
    <mergeCell ref="G306:K306"/>
    <mergeCell ref="C307:F307"/>
    <mergeCell ref="G307:K307"/>
    <mergeCell ref="C308:F308"/>
    <mergeCell ref="G308:K308"/>
    <mergeCell ref="C303:F303"/>
    <mergeCell ref="G303:K303"/>
    <mergeCell ref="C304:F304"/>
    <mergeCell ref="G304:K304"/>
    <mergeCell ref="C305:F305"/>
    <mergeCell ref="G305:K305"/>
    <mergeCell ref="C299:F299"/>
    <mergeCell ref="G299:K299"/>
    <mergeCell ref="C301:F301"/>
    <mergeCell ref="G301:K301"/>
    <mergeCell ref="C302:F302"/>
    <mergeCell ref="G302:K302"/>
    <mergeCell ref="C296:F296"/>
    <mergeCell ref="G296:K296"/>
    <mergeCell ref="C297:F297"/>
    <mergeCell ref="G297:K297"/>
    <mergeCell ref="C298:F298"/>
    <mergeCell ref="G298:K298"/>
    <mergeCell ref="C293:F293"/>
    <mergeCell ref="G293:K293"/>
    <mergeCell ref="C294:F294"/>
    <mergeCell ref="G294:K294"/>
    <mergeCell ref="C295:F295"/>
    <mergeCell ref="G295:K295"/>
    <mergeCell ref="C290:F290"/>
    <mergeCell ref="G290:K290"/>
    <mergeCell ref="C291:F291"/>
    <mergeCell ref="G291:K291"/>
    <mergeCell ref="C292:F292"/>
    <mergeCell ref="G292:K292"/>
    <mergeCell ref="C286:F286"/>
    <mergeCell ref="G286:K286"/>
    <mergeCell ref="C287:F287"/>
    <mergeCell ref="G287:K287"/>
    <mergeCell ref="C289:F289"/>
    <mergeCell ref="G289:K289"/>
    <mergeCell ref="C283:F283"/>
    <mergeCell ref="G283:K283"/>
    <mergeCell ref="C284:F284"/>
    <mergeCell ref="G284:K284"/>
    <mergeCell ref="C285:F285"/>
    <mergeCell ref="G285:K285"/>
    <mergeCell ref="C280:F280"/>
    <mergeCell ref="G280:K280"/>
    <mergeCell ref="C281:F281"/>
    <mergeCell ref="G281:K281"/>
    <mergeCell ref="C282:F282"/>
    <mergeCell ref="G282:K282"/>
    <mergeCell ref="C277:F277"/>
    <mergeCell ref="G277:K277"/>
    <mergeCell ref="C278:F278"/>
    <mergeCell ref="G278:K278"/>
    <mergeCell ref="C279:F279"/>
    <mergeCell ref="G279:K279"/>
    <mergeCell ref="C273:F273"/>
    <mergeCell ref="G273:K273"/>
    <mergeCell ref="C274:F274"/>
    <mergeCell ref="G274:K274"/>
    <mergeCell ref="C275:F275"/>
    <mergeCell ref="G275:K275"/>
    <mergeCell ref="C270:F270"/>
    <mergeCell ref="G270:K270"/>
    <mergeCell ref="C271:F271"/>
    <mergeCell ref="G271:K271"/>
    <mergeCell ref="C272:F272"/>
    <mergeCell ref="G272:K272"/>
    <mergeCell ref="C267:F267"/>
    <mergeCell ref="G267:K267"/>
    <mergeCell ref="C268:F268"/>
    <mergeCell ref="G268:K268"/>
    <mergeCell ref="C269:F269"/>
    <mergeCell ref="G269:K269"/>
    <mergeCell ref="C263:F263"/>
    <mergeCell ref="G263:K263"/>
    <mergeCell ref="C265:F265"/>
    <mergeCell ref="G265:K265"/>
    <mergeCell ref="C266:F266"/>
    <mergeCell ref="G266:K266"/>
    <mergeCell ref="C260:F260"/>
    <mergeCell ref="G260:K260"/>
    <mergeCell ref="C261:F261"/>
    <mergeCell ref="G261:K261"/>
    <mergeCell ref="C262:F262"/>
    <mergeCell ref="G262:K262"/>
    <mergeCell ref="C257:F257"/>
    <mergeCell ref="G257:K257"/>
    <mergeCell ref="C258:F258"/>
    <mergeCell ref="G258:K258"/>
    <mergeCell ref="C259:F259"/>
    <mergeCell ref="G259:K259"/>
    <mergeCell ref="C254:F254"/>
    <mergeCell ref="G254:K254"/>
    <mergeCell ref="C255:F255"/>
    <mergeCell ref="G255:K255"/>
    <mergeCell ref="C256:F256"/>
    <mergeCell ref="G256:K256"/>
    <mergeCell ref="C250:F250"/>
    <mergeCell ref="G250:K250"/>
    <mergeCell ref="C251:F251"/>
    <mergeCell ref="G251:K251"/>
    <mergeCell ref="C253:F253"/>
    <mergeCell ref="G253:K253"/>
    <mergeCell ref="C247:F247"/>
    <mergeCell ref="G247:K247"/>
    <mergeCell ref="C248:F248"/>
    <mergeCell ref="G248:K248"/>
    <mergeCell ref="C249:F249"/>
    <mergeCell ref="G249:K249"/>
    <mergeCell ref="C244:F244"/>
    <mergeCell ref="G244:K244"/>
    <mergeCell ref="C245:F245"/>
    <mergeCell ref="G245:K245"/>
    <mergeCell ref="C246:F246"/>
    <mergeCell ref="G246:K246"/>
    <mergeCell ref="C241:F241"/>
    <mergeCell ref="G241:K241"/>
    <mergeCell ref="C242:F242"/>
    <mergeCell ref="G242:K242"/>
    <mergeCell ref="C243:F243"/>
    <mergeCell ref="G243:K243"/>
    <mergeCell ref="C237:F237"/>
    <mergeCell ref="G237:K237"/>
    <mergeCell ref="C238:F238"/>
    <mergeCell ref="G238:K238"/>
    <mergeCell ref="C239:F239"/>
    <mergeCell ref="G239:K239"/>
    <mergeCell ref="C234:F234"/>
    <mergeCell ref="G234:K234"/>
    <mergeCell ref="C235:F235"/>
    <mergeCell ref="G235:K235"/>
    <mergeCell ref="C236:F236"/>
    <mergeCell ref="G236:K236"/>
    <mergeCell ref="C231:F231"/>
    <mergeCell ref="G231:K231"/>
    <mergeCell ref="C232:F232"/>
    <mergeCell ref="G232:K232"/>
    <mergeCell ref="C233:F233"/>
    <mergeCell ref="G233:K233"/>
    <mergeCell ref="C227:F227"/>
    <mergeCell ref="G227:K227"/>
    <mergeCell ref="C229:F229"/>
    <mergeCell ref="G229:K229"/>
    <mergeCell ref="C230:F230"/>
    <mergeCell ref="G230:K230"/>
    <mergeCell ref="C224:F224"/>
    <mergeCell ref="G224:K224"/>
    <mergeCell ref="C225:F225"/>
    <mergeCell ref="G225:K225"/>
    <mergeCell ref="C226:F226"/>
    <mergeCell ref="G226:K226"/>
    <mergeCell ref="C221:F221"/>
    <mergeCell ref="G221:K221"/>
    <mergeCell ref="C222:F222"/>
    <mergeCell ref="G222:K222"/>
    <mergeCell ref="C223:F223"/>
    <mergeCell ref="G223:K223"/>
    <mergeCell ref="C218:F218"/>
    <mergeCell ref="G218:K218"/>
    <mergeCell ref="C219:F219"/>
    <mergeCell ref="G219:K219"/>
    <mergeCell ref="C220:F220"/>
    <mergeCell ref="G220:K220"/>
    <mergeCell ref="C214:F214"/>
    <mergeCell ref="G214:K214"/>
    <mergeCell ref="C215:F215"/>
    <mergeCell ref="G215:K215"/>
    <mergeCell ref="C217:F217"/>
    <mergeCell ref="G217:K217"/>
    <mergeCell ref="C211:F211"/>
    <mergeCell ref="G211:K211"/>
    <mergeCell ref="C212:F212"/>
    <mergeCell ref="G212:K212"/>
    <mergeCell ref="C213:F213"/>
    <mergeCell ref="G213:K213"/>
    <mergeCell ref="C208:F208"/>
    <mergeCell ref="G208:K208"/>
    <mergeCell ref="C209:F209"/>
    <mergeCell ref="G209:K209"/>
    <mergeCell ref="C210:F210"/>
    <mergeCell ref="G210:K210"/>
    <mergeCell ref="C205:F205"/>
    <mergeCell ref="G205:K205"/>
    <mergeCell ref="C206:F206"/>
    <mergeCell ref="G206:K206"/>
    <mergeCell ref="C207:F207"/>
    <mergeCell ref="G207:K207"/>
    <mergeCell ref="C201:F201"/>
    <mergeCell ref="G201:K201"/>
    <mergeCell ref="C202:F202"/>
    <mergeCell ref="G202:K202"/>
    <mergeCell ref="C203:F203"/>
    <mergeCell ref="G203:K203"/>
    <mergeCell ref="C198:F198"/>
    <mergeCell ref="G198:K198"/>
    <mergeCell ref="C199:F199"/>
    <mergeCell ref="G199:K199"/>
    <mergeCell ref="C200:F200"/>
    <mergeCell ref="G200:K200"/>
    <mergeCell ref="C195:F195"/>
    <mergeCell ref="G195:K195"/>
    <mergeCell ref="C196:F196"/>
    <mergeCell ref="G196:K196"/>
    <mergeCell ref="C197:F197"/>
    <mergeCell ref="G197:K197"/>
    <mergeCell ref="C191:F191"/>
    <mergeCell ref="G191:K191"/>
    <mergeCell ref="C193:F193"/>
    <mergeCell ref="G193:K193"/>
    <mergeCell ref="C194:F194"/>
    <mergeCell ref="G194:K194"/>
    <mergeCell ref="C188:F188"/>
    <mergeCell ref="G188:K188"/>
    <mergeCell ref="C189:F189"/>
    <mergeCell ref="G189:K189"/>
    <mergeCell ref="C190:F190"/>
    <mergeCell ref="G190:K190"/>
    <mergeCell ref="C185:F185"/>
    <mergeCell ref="G185:K185"/>
    <mergeCell ref="C186:F186"/>
    <mergeCell ref="G186:K186"/>
    <mergeCell ref="C187:F187"/>
    <mergeCell ref="G187:K187"/>
    <mergeCell ref="C182:F182"/>
    <mergeCell ref="G182:K182"/>
    <mergeCell ref="C183:F183"/>
    <mergeCell ref="G183:K183"/>
    <mergeCell ref="C184:F184"/>
    <mergeCell ref="G184:K184"/>
    <mergeCell ref="C178:F178"/>
    <mergeCell ref="G178:K178"/>
    <mergeCell ref="C179:F179"/>
    <mergeCell ref="G179:K179"/>
    <mergeCell ref="C181:F181"/>
    <mergeCell ref="G181:K181"/>
    <mergeCell ref="C175:F175"/>
    <mergeCell ref="G175:K175"/>
    <mergeCell ref="C176:F176"/>
    <mergeCell ref="G176:K176"/>
    <mergeCell ref="C177:F177"/>
    <mergeCell ref="G177:K177"/>
    <mergeCell ref="C172:F172"/>
    <mergeCell ref="G172:K172"/>
    <mergeCell ref="C173:F173"/>
    <mergeCell ref="G173:K173"/>
    <mergeCell ref="C174:F174"/>
    <mergeCell ref="G174:K174"/>
    <mergeCell ref="C169:F169"/>
    <mergeCell ref="G169:K169"/>
    <mergeCell ref="C170:F170"/>
    <mergeCell ref="G170:K170"/>
    <mergeCell ref="C171:F171"/>
    <mergeCell ref="G171:K171"/>
    <mergeCell ref="C165:F165"/>
    <mergeCell ref="G165:K165"/>
    <mergeCell ref="C166:F166"/>
    <mergeCell ref="G166:K166"/>
    <mergeCell ref="C167:F167"/>
    <mergeCell ref="G167:K167"/>
    <mergeCell ref="C162:F162"/>
    <mergeCell ref="G162:K162"/>
    <mergeCell ref="C163:F163"/>
    <mergeCell ref="G163:K163"/>
    <mergeCell ref="C164:F164"/>
    <mergeCell ref="G164:K164"/>
    <mergeCell ref="C159:F159"/>
    <mergeCell ref="G159:K159"/>
    <mergeCell ref="C160:F160"/>
    <mergeCell ref="G160:K160"/>
    <mergeCell ref="C161:F161"/>
    <mergeCell ref="G161:K161"/>
    <mergeCell ref="C155:F155"/>
    <mergeCell ref="G155:K155"/>
    <mergeCell ref="C157:F157"/>
    <mergeCell ref="G157:K157"/>
    <mergeCell ref="C158:F158"/>
    <mergeCell ref="G158:K158"/>
    <mergeCell ref="C152:F152"/>
    <mergeCell ref="G152:K152"/>
    <mergeCell ref="C153:F153"/>
    <mergeCell ref="G153:K153"/>
    <mergeCell ref="C154:F154"/>
    <mergeCell ref="G154:K154"/>
    <mergeCell ref="C149:F149"/>
    <mergeCell ref="G149:K149"/>
    <mergeCell ref="C150:F150"/>
    <mergeCell ref="G150:K150"/>
    <mergeCell ref="C151:F151"/>
    <mergeCell ref="G151:K151"/>
    <mergeCell ref="C146:F146"/>
    <mergeCell ref="G146:K146"/>
    <mergeCell ref="C147:F147"/>
    <mergeCell ref="G147:K147"/>
    <mergeCell ref="C148:F148"/>
    <mergeCell ref="G148:K148"/>
    <mergeCell ref="C142:F142"/>
    <mergeCell ref="G142:K142"/>
    <mergeCell ref="C143:F143"/>
    <mergeCell ref="G143:K143"/>
    <mergeCell ref="C145:F145"/>
    <mergeCell ref="G145:K145"/>
    <mergeCell ref="C139:F139"/>
    <mergeCell ref="G139:K139"/>
    <mergeCell ref="C140:F140"/>
    <mergeCell ref="G140:K140"/>
    <mergeCell ref="C141:F141"/>
    <mergeCell ref="G141:K141"/>
    <mergeCell ref="C136:F136"/>
    <mergeCell ref="G136:K136"/>
    <mergeCell ref="C137:F137"/>
    <mergeCell ref="G137:K137"/>
    <mergeCell ref="C138:F138"/>
    <mergeCell ref="G138:K138"/>
    <mergeCell ref="C133:F133"/>
    <mergeCell ref="G133:K133"/>
    <mergeCell ref="C134:F134"/>
    <mergeCell ref="G134:K134"/>
    <mergeCell ref="C135:F135"/>
    <mergeCell ref="G135:K135"/>
    <mergeCell ref="C129:F129"/>
    <mergeCell ref="G129:K129"/>
    <mergeCell ref="C130:F130"/>
    <mergeCell ref="G130:K130"/>
    <mergeCell ref="C131:F131"/>
    <mergeCell ref="G131:K131"/>
    <mergeCell ref="C126:F126"/>
    <mergeCell ref="G126:K126"/>
    <mergeCell ref="C127:F127"/>
    <mergeCell ref="G127:K127"/>
    <mergeCell ref="C128:F128"/>
    <mergeCell ref="G128:K128"/>
    <mergeCell ref="C123:F123"/>
    <mergeCell ref="G123:K123"/>
    <mergeCell ref="C124:F124"/>
    <mergeCell ref="G124:K124"/>
    <mergeCell ref="C125:F125"/>
    <mergeCell ref="G125:K125"/>
    <mergeCell ref="C119:F119"/>
    <mergeCell ref="G119:K119"/>
    <mergeCell ref="C121:F121"/>
    <mergeCell ref="G121:K121"/>
    <mergeCell ref="C122:F122"/>
    <mergeCell ref="G122:K122"/>
    <mergeCell ref="C116:F116"/>
    <mergeCell ref="G116:K116"/>
    <mergeCell ref="C117:F117"/>
    <mergeCell ref="G117:K117"/>
    <mergeCell ref="C118:F118"/>
    <mergeCell ref="G118:K118"/>
    <mergeCell ref="C113:F113"/>
    <mergeCell ref="G113:K113"/>
    <mergeCell ref="C114:F114"/>
    <mergeCell ref="G114:K114"/>
    <mergeCell ref="C115:F115"/>
    <mergeCell ref="G115:K115"/>
    <mergeCell ref="C110:F110"/>
    <mergeCell ref="G110:K110"/>
    <mergeCell ref="C111:F111"/>
    <mergeCell ref="G111:K111"/>
    <mergeCell ref="C112:F112"/>
    <mergeCell ref="G112:K112"/>
    <mergeCell ref="C106:F106"/>
    <mergeCell ref="G106:K106"/>
    <mergeCell ref="C107:F107"/>
    <mergeCell ref="G107:K107"/>
    <mergeCell ref="C109:F109"/>
    <mergeCell ref="G109:K109"/>
    <mergeCell ref="C103:F103"/>
    <mergeCell ref="G103:K103"/>
    <mergeCell ref="C104:F104"/>
    <mergeCell ref="G104:K104"/>
    <mergeCell ref="C105:F105"/>
    <mergeCell ref="G105:K105"/>
    <mergeCell ref="C100:F100"/>
    <mergeCell ref="G100:K100"/>
    <mergeCell ref="C101:F101"/>
    <mergeCell ref="G101:K101"/>
    <mergeCell ref="C102:F102"/>
    <mergeCell ref="G102:K102"/>
    <mergeCell ref="C97:F97"/>
    <mergeCell ref="G97:K97"/>
    <mergeCell ref="C98:F98"/>
    <mergeCell ref="G98:K98"/>
    <mergeCell ref="C99:F99"/>
    <mergeCell ref="G99:K99"/>
    <mergeCell ref="C93:F93"/>
    <mergeCell ref="G93:K93"/>
    <mergeCell ref="C94:F94"/>
    <mergeCell ref="G94:K94"/>
    <mergeCell ref="C95:F95"/>
    <mergeCell ref="G95:K95"/>
    <mergeCell ref="C90:F90"/>
    <mergeCell ref="G90:K90"/>
    <mergeCell ref="C91:F91"/>
    <mergeCell ref="G91:K91"/>
    <mergeCell ref="C92:F92"/>
    <mergeCell ref="G92:K92"/>
    <mergeCell ref="C87:F87"/>
    <mergeCell ref="G87:K87"/>
    <mergeCell ref="C88:F88"/>
    <mergeCell ref="G88:K88"/>
    <mergeCell ref="C89:F89"/>
    <mergeCell ref="G89:K89"/>
    <mergeCell ref="C83:F83"/>
    <mergeCell ref="G83:K83"/>
    <mergeCell ref="C85:F85"/>
    <mergeCell ref="G85:K85"/>
    <mergeCell ref="C86:F86"/>
    <mergeCell ref="G86:K86"/>
    <mergeCell ref="C80:F80"/>
    <mergeCell ref="G80:K80"/>
    <mergeCell ref="C81:F81"/>
    <mergeCell ref="G81:K81"/>
    <mergeCell ref="C82:F82"/>
    <mergeCell ref="G82:K82"/>
    <mergeCell ref="C77:F77"/>
    <mergeCell ref="G77:K77"/>
    <mergeCell ref="C78:F78"/>
    <mergeCell ref="G78:K78"/>
    <mergeCell ref="C79:F79"/>
    <mergeCell ref="G79:K79"/>
    <mergeCell ref="C74:F74"/>
    <mergeCell ref="G74:K74"/>
    <mergeCell ref="C75:F75"/>
    <mergeCell ref="G75:K75"/>
    <mergeCell ref="C76:F76"/>
    <mergeCell ref="G76:K76"/>
    <mergeCell ref="C70:F70"/>
    <mergeCell ref="G70:K70"/>
    <mergeCell ref="C71:F71"/>
    <mergeCell ref="G71:K71"/>
    <mergeCell ref="C73:F73"/>
    <mergeCell ref="G73:K73"/>
    <mergeCell ref="C67:F67"/>
    <mergeCell ref="G67:K67"/>
    <mergeCell ref="C68:F68"/>
    <mergeCell ref="G68:K68"/>
    <mergeCell ref="C69:F69"/>
    <mergeCell ref="G69:K69"/>
    <mergeCell ref="C64:F64"/>
    <mergeCell ref="G64:K64"/>
    <mergeCell ref="C65:F65"/>
    <mergeCell ref="G65:K65"/>
    <mergeCell ref="C66:F66"/>
    <mergeCell ref="G66:K66"/>
    <mergeCell ref="C61:F61"/>
    <mergeCell ref="G61:K61"/>
    <mergeCell ref="C62:F62"/>
    <mergeCell ref="G62:K62"/>
    <mergeCell ref="C63:F63"/>
    <mergeCell ref="G63:K63"/>
    <mergeCell ref="C57:F57"/>
    <mergeCell ref="G57:K57"/>
    <mergeCell ref="C58:F58"/>
    <mergeCell ref="G58:K58"/>
    <mergeCell ref="C59:F59"/>
    <mergeCell ref="G59:K59"/>
    <mergeCell ref="C54:F54"/>
    <mergeCell ref="G54:K54"/>
    <mergeCell ref="C55:F55"/>
    <mergeCell ref="G55:K55"/>
    <mergeCell ref="C56:F56"/>
    <mergeCell ref="G56:K56"/>
    <mergeCell ref="C51:F51"/>
    <mergeCell ref="G51:K51"/>
    <mergeCell ref="C52:F52"/>
    <mergeCell ref="G52:K52"/>
    <mergeCell ref="C53:F53"/>
    <mergeCell ref="G53:K53"/>
    <mergeCell ref="C47:F47"/>
    <mergeCell ref="G47:K47"/>
    <mergeCell ref="C49:F49"/>
    <mergeCell ref="G49:K49"/>
    <mergeCell ref="C50:F50"/>
    <mergeCell ref="G50:K50"/>
    <mergeCell ref="C44:F44"/>
    <mergeCell ref="G44:K44"/>
    <mergeCell ref="C45:F45"/>
    <mergeCell ref="G45:K45"/>
    <mergeCell ref="C46:F46"/>
    <mergeCell ref="G46:K46"/>
    <mergeCell ref="C41:F41"/>
    <mergeCell ref="G41:K41"/>
    <mergeCell ref="C42:F42"/>
    <mergeCell ref="G42:K42"/>
    <mergeCell ref="C43:F43"/>
    <mergeCell ref="G43:K43"/>
    <mergeCell ref="C38:F38"/>
    <mergeCell ref="G38:K38"/>
    <mergeCell ref="C39:F39"/>
    <mergeCell ref="G39:K39"/>
    <mergeCell ref="C40:F40"/>
    <mergeCell ref="G40:K40"/>
    <mergeCell ref="C34:F34"/>
    <mergeCell ref="G34:K34"/>
    <mergeCell ref="C35:F35"/>
    <mergeCell ref="G35:K35"/>
    <mergeCell ref="C37:F37"/>
    <mergeCell ref="G37:K37"/>
    <mergeCell ref="C31:F31"/>
    <mergeCell ref="G31:K31"/>
    <mergeCell ref="C32:F32"/>
    <mergeCell ref="G32:K32"/>
    <mergeCell ref="C33:F33"/>
    <mergeCell ref="G33:K33"/>
    <mergeCell ref="C28:F28"/>
    <mergeCell ref="G28:K28"/>
    <mergeCell ref="C29:F29"/>
    <mergeCell ref="G29:K29"/>
    <mergeCell ref="C30:F30"/>
    <mergeCell ref="G30:K30"/>
    <mergeCell ref="C25:F25"/>
    <mergeCell ref="G25:K25"/>
    <mergeCell ref="C26:F26"/>
    <mergeCell ref="G26:K26"/>
    <mergeCell ref="C27:F27"/>
    <mergeCell ref="G27:K27"/>
    <mergeCell ref="C21:F21"/>
    <mergeCell ref="G21:K21"/>
    <mergeCell ref="C22:F22"/>
    <mergeCell ref="G22:K22"/>
    <mergeCell ref="C23:F23"/>
    <mergeCell ref="G23:K23"/>
    <mergeCell ref="C18:F18"/>
    <mergeCell ref="G18:K18"/>
    <mergeCell ref="C19:F19"/>
    <mergeCell ref="G19:K19"/>
    <mergeCell ref="C20:F20"/>
    <mergeCell ref="G20:K20"/>
    <mergeCell ref="C15:F15"/>
    <mergeCell ref="G15:K15"/>
    <mergeCell ref="C16:F16"/>
    <mergeCell ref="G16:K16"/>
    <mergeCell ref="C17:F17"/>
    <mergeCell ref="G17:K17"/>
    <mergeCell ref="C11:F11"/>
    <mergeCell ref="G11:K11"/>
    <mergeCell ref="C13:F13"/>
    <mergeCell ref="G13:K13"/>
    <mergeCell ref="C14:F14"/>
    <mergeCell ref="G14:K14"/>
    <mergeCell ref="I8:K8"/>
    <mergeCell ref="M8:N8"/>
    <mergeCell ref="O8:P8"/>
    <mergeCell ref="B2:B4"/>
    <mergeCell ref="I9:K9"/>
    <mergeCell ref="M9:N9"/>
    <mergeCell ref="O9:P9"/>
    <mergeCell ref="I6:K6"/>
    <mergeCell ref="M6:N6"/>
    <mergeCell ref="O6:P6"/>
    <mergeCell ref="I7:K7"/>
    <mergeCell ref="M7:N7"/>
    <mergeCell ref="O7:P7"/>
    <mergeCell ref="D2:K2"/>
    <mergeCell ref="D3:K3"/>
    <mergeCell ref="D4:E4"/>
    <mergeCell ref="F4:G4"/>
  </mergeCells>
  <pageMargins left="0.46" right="0.43307086614173229" top="0.48" bottom="0.38" header="0.27" footer="0.31496062992125984"/>
  <pageSetup paperSize="9" scale="65" orientation="landscape" r:id="rId1"/>
  <headerFooter>
    <oddFooter xml:space="preserve">&amp;R&amp;P 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0BA70-33EA-4B7E-A818-E6335068E513}">
  <sheetPr codeName="Tabelle12">
    <tabColor theme="3" tint="0.59999389629810485"/>
    <outlinePr summaryBelow="0" summaryRight="0"/>
    <pageSetUpPr fitToPage="1"/>
  </sheetPr>
  <dimension ref="A1:AZ401"/>
  <sheetViews>
    <sheetView showGridLines="0" zoomScaleNormal="100" workbookViewId="0">
      <pane xSplit="2" ySplit="11" topLeftCell="C12" activePane="bottomRight" state="frozen"/>
      <selection activeCell="C369" sqref="C369:F369"/>
      <selection pane="topRight" activeCell="C369" sqref="C369:F369"/>
      <selection pane="bottomLeft" activeCell="C369" sqref="C369:F369"/>
      <selection pane="bottomRight" activeCell="C13" sqref="C13:F13"/>
    </sheetView>
  </sheetViews>
  <sheetFormatPr baseColWidth="10" defaultColWidth="11.42578125" defaultRowHeight="11.25" outlineLevelRow="1" outlineLevelCol="1"/>
  <cols>
    <col min="1" max="1" width="0.7109375" style="12" customWidth="1"/>
    <col min="2" max="2" width="4.7109375" style="12" customWidth="1"/>
    <col min="3" max="3" width="30.7109375" style="12" customWidth="1"/>
    <col min="4" max="4" width="7.7109375" style="12" customWidth="1"/>
    <col min="5" max="5" width="10.7109375" style="12" customWidth="1"/>
    <col min="6" max="6" width="15.7109375" style="12" customWidth="1"/>
    <col min="7" max="7" width="10.7109375" style="12" customWidth="1"/>
    <col min="8" max="8" width="4.7109375" style="12" customWidth="1"/>
    <col min="9" max="9" width="11.42578125" style="12" customWidth="1"/>
    <col min="10" max="11" width="4.7109375" style="12" customWidth="1"/>
    <col min="12" max="19" width="6.7109375" style="12" customWidth="1" outlineLevel="1"/>
    <col min="20" max="20" width="12.28515625" style="12" customWidth="1" outlineLevel="1"/>
    <col min="21" max="21" width="12.140625" style="12" customWidth="1" outlineLevel="1"/>
    <col min="22" max="22" width="11.5703125" style="12" customWidth="1" outlineLevel="1"/>
    <col min="23" max="23" width="15.7109375" style="12" customWidth="1"/>
    <col min="24" max="24" width="8.7109375" style="12" customWidth="1"/>
    <col min="25" max="25" width="4.7109375" style="12" customWidth="1"/>
    <col min="26" max="26" width="8.5703125" style="12" customWidth="1"/>
    <col min="27" max="27" width="6.7109375" style="12" hidden="1" customWidth="1"/>
    <col min="28" max="16384" width="11.42578125" style="12"/>
  </cols>
  <sheetData>
    <row r="1" spans="1:52" ht="8.25" customHeight="1" thickBot="1">
      <c r="X1" s="442"/>
      <c r="Y1" s="442"/>
      <c r="Z1" s="442"/>
      <c r="AA1" s="442"/>
      <c r="AB1" s="442"/>
      <c r="AC1" s="442"/>
      <c r="AD1" s="442"/>
      <c r="AE1" s="442"/>
      <c r="AF1" s="442"/>
      <c r="AG1" s="442"/>
      <c r="AH1" s="442"/>
      <c r="AI1" s="442"/>
      <c r="AJ1" s="442"/>
      <c r="AK1" s="442"/>
      <c r="AL1" s="442"/>
      <c r="AM1" s="442"/>
      <c r="AN1" s="442"/>
      <c r="AO1" s="442"/>
      <c r="AP1" s="442"/>
      <c r="AQ1" s="442"/>
      <c r="AR1" s="442"/>
      <c r="AS1" s="442"/>
      <c r="AT1" s="442"/>
      <c r="AU1" s="442"/>
      <c r="AV1" s="442"/>
      <c r="AW1" s="442"/>
      <c r="AX1" s="442"/>
      <c r="AY1" s="442"/>
      <c r="AZ1" s="442"/>
    </row>
    <row r="2" spans="1:52" s="13" customFormat="1" ht="20.100000000000001" customHeight="1" thickBot="1">
      <c r="B2" s="996" t="s">
        <v>263</v>
      </c>
      <c r="C2" s="22" t="str">
        <f>Kunde</f>
        <v>Bosch Rodez</v>
      </c>
      <c r="D2" s="899" t="str">
        <f>Anlage</f>
        <v>Montage Magnetanker</v>
      </c>
      <c r="E2" s="900"/>
      <c r="F2" s="900"/>
      <c r="G2" s="900"/>
      <c r="H2" s="900"/>
      <c r="I2" s="900"/>
      <c r="J2" s="900"/>
      <c r="K2" s="901"/>
      <c r="L2" s="688"/>
      <c r="M2" s="688"/>
      <c r="N2" s="688"/>
      <c r="O2" s="688"/>
      <c r="P2" s="688"/>
      <c r="Q2" s="688"/>
      <c r="R2" s="690"/>
      <c r="S2" s="690"/>
      <c r="T2" s="690"/>
      <c r="U2" s="379"/>
      <c r="V2" s="692"/>
      <c r="W2" s="695"/>
      <c r="X2" s="493"/>
      <c r="Y2" s="494"/>
      <c r="Z2" s="494"/>
      <c r="AA2" s="494"/>
      <c r="AB2" s="494"/>
      <c r="AC2" s="494"/>
      <c r="AD2" s="494"/>
      <c r="AE2" s="494"/>
      <c r="AF2" s="494"/>
      <c r="AG2" s="494"/>
      <c r="AH2" s="494"/>
      <c r="AI2" s="494"/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</row>
    <row r="3" spans="1:52" s="13" customFormat="1" ht="20.100000000000001" customHeight="1" thickBot="1">
      <c r="B3" s="1037"/>
      <c r="C3" s="689" t="s">
        <v>241</v>
      </c>
      <c r="D3" s="1052" t="str">
        <f>Übersicht!C21</f>
        <v>Modul 14 leer</v>
      </c>
      <c r="E3" s="1053"/>
      <c r="F3" s="1053"/>
      <c r="G3" s="1053"/>
      <c r="H3" s="1053"/>
      <c r="I3" s="1053"/>
      <c r="J3" s="1053"/>
      <c r="K3" s="1054"/>
      <c r="L3" s="688"/>
      <c r="M3" s="688"/>
      <c r="N3" s="688"/>
      <c r="O3" s="688"/>
      <c r="P3" s="688"/>
      <c r="Q3" s="688"/>
      <c r="R3" s="690"/>
      <c r="S3" s="690"/>
      <c r="T3" s="690"/>
      <c r="U3" s="379"/>
      <c r="V3" s="692"/>
      <c r="W3" s="694">
        <f>Übersicht!F21</f>
        <v>1</v>
      </c>
      <c r="X3" s="493"/>
      <c r="Y3" s="494"/>
      <c r="Z3" s="494"/>
      <c r="AA3" s="494"/>
      <c r="AB3" s="494"/>
      <c r="AC3" s="494"/>
      <c r="AD3" s="494"/>
      <c r="AE3" s="494"/>
      <c r="AF3" s="494"/>
      <c r="AG3" s="494"/>
      <c r="AH3" s="494"/>
      <c r="AI3" s="494"/>
      <c r="AJ3" s="494"/>
      <c r="AK3" s="494"/>
      <c r="AL3" s="494"/>
      <c r="AM3" s="494"/>
      <c r="AN3" s="494"/>
      <c r="AO3" s="494"/>
      <c r="AP3" s="494"/>
      <c r="AQ3" s="494"/>
      <c r="AR3" s="494"/>
      <c r="AS3" s="494"/>
      <c r="AT3" s="494"/>
      <c r="AU3" s="494"/>
      <c r="AV3" s="494"/>
      <c r="AW3" s="494"/>
      <c r="AX3" s="494"/>
      <c r="AY3" s="494"/>
      <c r="AZ3" s="494"/>
    </row>
    <row r="4" spans="1:52" s="13" customFormat="1" ht="20.100000000000001" customHeight="1" thickBot="1">
      <c r="B4" s="997"/>
      <c r="C4" s="691" t="str">
        <f>Angebotsnummer</f>
        <v>A07591000</v>
      </c>
      <c r="D4" s="1055">
        <f>Datum</f>
        <v>45344</v>
      </c>
      <c r="E4" s="1056"/>
      <c r="F4" s="1057" t="str">
        <f>Bearbeiter</f>
        <v>Waas. Harald</v>
      </c>
      <c r="G4" s="1057"/>
      <c r="H4" s="696"/>
      <c r="I4" s="696"/>
      <c r="J4" s="696"/>
      <c r="K4" s="697"/>
      <c r="L4" s="688"/>
      <c r="M4" s="688"/>
      <c r="N4" s="688"/>
      <c r="O4" s="688"/>
      <c r="P4" s="688"/>
      <c r="Q4" s="688"/>
      <c r="R4" s="690"/>
      <c r="S4" s="690"/>
      <c r="T4" s="690"/>
      <c r="U4" s="379"/>
      <c r="V4" s="692"/>
      <c r="W4" s="698">
        <f>Übersicht!V21</f>
        <v>0</v>
      </c>
      <c r="X4" s="495"/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4"/>
      <c r="AK4" s="494"/>
      <c r="AL4" s="494"/>
      <c r="AM4" s="494"/>
      <c r="AN4" s="494"/>
      <c r="AO4" s="494"/>
      <c r="AP4" s="494"/>
      <c r="AQ4" s="494"/>
      <c r="AR4" s="494"/>
      <c r="AS4" s="494"/>
      <c r="AT4" s="494"/>
      <c r="AU4" s="494"/>
      <c r="AV4" s="494"/>
      <c r="AW4" s="494"/>
      <c r="AX4" s="494"/>
      <c r="AY4" s="494"/>
      <c r="AZ4" s="494"/>
    </row>
    <row r="5" spans="1:52" ht="15" customHeight="1" collapsed="1" thickBot="1">
      <c r="T5" s="1"/>
      <c r="U5" s="1"/>
      <c r="X5" s="442"/>
      <c r="Y5" s="442"/>
      <c r="Z5" s="442"/>
      <c r="AA5" s="442"/>
      <c r="AB5" s="442"/>
      <c r="AC5" s="442"/>
      <c r="AD5" s="442"/>
      <c r="AE5" s="442"/>
      <c r="AF5" s="442"/>
      <c r="AG5" s="442"/>
      <c r="AH5" s="442"/>
      <c r="AI5" s="442"/>
      <c r="AJ5" s="442"/>
      <c r="AK5" s="442"/>
      <c r="AL5" s="442"/>
      <c r="AM5" s="442"/>
      <c r="AN5" s="442"/>
      <c r="AO5" s="442"/>
      <c r="AP5" s="442"/>
      <c r="AQ5" s="442"/>
      <c r="AR5" s="442"/>
      <c r="AS5" s="442"/>
      <c r="AT5" s="442"/>
      <c r="AU5" s="442"/>
      <c r="AV5" s="442"/>
      <c r="AW5" s="442"/>
      <c r="AX5" s="442"/>
      <c r="AY5" s="442"/>
      <c r="AZ5" s="442"/>
    </row>
    <row r="6" spans="1:52" s="4" customFormat="1" ht="20.100000000000001" hidden="1" customHeight="1" outlineLevel="1">
      <c r="B6" s="632">
        <v>1</v>
      </c>
      <c r="C6" s="633" t="s">
        <v>185</v>
      </c>
      <c r="D6" s="634">
        <f>SUM(L13,L25,L37,L49,L61,L73,L85,L97,L109,L121,L133,L145,L157,L169,L181,L193,L205,L217,L229,L241,L253,L265,L277,L289,L301,L313,L325,L337,L349,L361)</f>
        <v>0</v>
      </c>
      <c r="E6" s="635">
        <f>Konstruktion</f>
        <v>110.00000000000001</v>
      </c>
      <c r="F6" s="636">
        <f>D6*E6</f>
        <v>0</v>
      </c>
      <c r="G6" s="40"/>
      <c r="H6" s="644">
        <v>5</v>
      </c>
      <c r="I6" s="1045" t="s">
        <v>186</v>
      </c>
      <c r="J6" s="1046"/>
      <c r="K6" s="1047"/>
      <c r="L6" s="645">
        <f>SUM(M13,M25,M37,M49,M61,M73,M85,M97,M109,M121,M133,M145,M157,M169,M181,M193,M205,M217,M229,M241,M253,M265,M277,M289,M301,M313,M325,M337,M349,M361)</f>
        <v>0</v>
      </c>
      <c r="M6" s="1048">
        <f>Hardware</f>
        <v>101.2</v>
      </c>
      <c r="N6" s="1049"/>
      <c r="O6" s="1050">
        <f>L6*M6</f>
        <v>0</v>
      </c>
      <c r="P6" s="1051"/>
      <c r="Q6" s="40"/>
      <c r="R6" s="40"/>
      <c r="S6" s="40"/>
      <c r="T6" s="1"/>
      <c r="U6" s="1"/>
      <c r="V6" s="12"/>
      <c r="W6" s="12"/>
      <c r="X6" s="442"/>
      <c r="Y6" s="496"/>
      <c r="Z6" s="496"/>
      <c r="AA6" s="496"/>
      <c r="AB6" s="496"/>
      <c r="AC6" s="496"/>
      <c r="AD6" s="496"/>
      <c r="AE6" s="496"/>
      <c r="AF6" s="496"/>
      <c r="AG6" s="496"/>
      <c r="AH6" s="496"/>
      <c r="AI6" s="496"/>
      <c r="AJ6" s="496"/>
      <c r="AK6" s="496"/>
      <c r="AL6" s="496"/>
      <c r="AM6" s="496"/>
      <c r="AN6" s="496"/>
      <c r="AO6" s="496"/>
      <c r="AP6" s="496"/>
      <c r="AQ6" s="496"/>
      <c r="AR6" s="496"/>
      <c r="AS6" s="496"/>
      <c r="AT6" s="496"/>
      <c r="AU6" s="496"/>
      <c r="AV6" s="496"/>
      <c r="AW6" s="496"/>
      <c r="AX6" s="496"/>
      <c r="AY6" s="496"/>
      <c r="AZ6" s="496"/>
    </row>
    <row r="7" spans="1:52" ht="20.100000000000001" hidden="1" customHeight="1" outlineLevel="1">
      <c r="B7" s="652">
        <v>2</v>
      </c>
      <c r="C7" s="653" t="s">
        <v>14</v>
      </c>
      <c r="D7" s="654">
        <f>SUM(Q13,Q25,Q37,Q49,Q61,Q73,Q85,Q97,Q109,Q121,Q133,Q145,Q157,Q169,Q181,Q193,Q205,Q217,Q229,Q241,Q253,Q265,Q277,Q289,Q301,Q313,Q325,Q337,Q349,Q361)</f>
        <v>0</v>
      </c>
      <c r="E7" s="655">
        <f>Montage</f>
        <v>90.2</v>
      </c>
      <c r="F7" s="656">
        <f>D7*E7</f>
        <v>0</v>
      </c>
      <c r="G7" s="40"/>
      <c r="H7" s="649">
        <v>6</v>
      </c>
      <c r="I7" s="1030" t="s">
        <v>27</v>
      </c>
      <c r="J7" s="1031"/>
      <c r="K7" s="1032"/>
      <c r="L7" s="650">
        <f>SUM(N13,N25,N37,N49,N61,N73,N85,N97,N109,N121,N133,N145,N157,N169,N181,N193,N205,N217,N229,N241,N253,N265,N277,N289,N301,N313,N325,N337,N349,N361)</f>
        <v>0</v>
      </c>
      <c r="M7" s="1033">
        <f>Software</f>
        <v>115.50000000000001</v>
      </c>
      <c r="N7" s="1034"/>
      <c r="O7" s="1035">
        <f>L7*M7</f>
        <v>0</v>
      </c>
      <c r="P7" s="1036"/>
      <c r="Q7" s="40"/>
      <c r="R7" s="40"/>
      <c r="S7" s="40"/>
      <c r="T7" s="1"/>
      <c r="U7" s="1"/>
      <c r="X7" s="442"/>
      <c r="Y7" s="442"/>
      <c r="Z7" s="442"/>
      <c r="AA7" s="442"/>
      <c r="AB7" s="442"/>
      <c r="AC7" s="442"/>
      <c r="AD7" s="442"/>
      <c r="AE7" s="442"/>
      <c r="AF7" s="442"/>
      <c r="AG7" s="442"/>
      <c r="AH7" s="442"/>
      <c r="AI7" s="442"/>
      <c r="AJ7" s="442"/>
      <c r="AK7" s="442"/>
      <c r="AL7" s="442"/>
      <c r="AM7" s="442"/>
      <c r="AN7" s="442"/>
      <c r="AO7" s="442"/>
      <c r="AP7" s="442"/>
      <c r="AQ7" s="442"/>
      <c r="AR7" s="442"/>
      <c r="AS7" s="442"/>
      <c r="AT7" s="442"/>
      <c r="AU7" s="442"/>
      <c r="AV7" s="442"/>
      <c r="AW7" s="442"/>
      <c r="AX7" s="442"/>
      <c r="AY7" s="442"/>
      <c r="AZ7" s="442"/>
    </row>
    <row r="8" spans="1:52" ht="20.100000000000001" hidden="1" customHeight="1" outlineLevel="1">
      <c r="B8" s="637">
        <v>3</v>
      </c>
      <c r="C8" s="638" t="s">
        <v>15</v>
      </c>
      <c r="D8" s="639">
        <f>SUM(R13,R25,R37,R49,R61,R73,R85,R97,R109,R121,R133,R145,R157,R169,R181,R193,R205,R217,R229,R241,R253,R265,R277,R289,R301,R313,R325,R337,R349,R361)</f>
        <v>0</v>
      </c>
      <c r="E8" s="640">
        <f>Fertigung</f>
        <v>93.500000000000014</v>
      </c>
      <c r="F8" s="641">
        <f>D8*E8</f>
        <v>0</v>
      </c>
      <c r="G8" s="40"/>
      <c r="H8" s="649">
        <v>7</v>
      </c>
      <c r="I8" s="1030" t="s">
        <v>28</v>
      </c>
      <c r="J8" s="1031"/>
      <c r="K8" s="1032"/>
      <c r="L8" s="650">
        <f>SUM(O13,O25,O37,O49,O61,O73,O85,O97,O109,O121,O133,O145,O157,O169,O181,O193,O205,O217,O229,O241,O253,O265,O277,O289,O301,O313,O325,O337,O349,O361)</f>
        <v>0</v>
      </c>
      <c r="M8" s="1033">
        <f>INB</f>
        <v>115.50000000000001</v>
      </c>
      <c r="N8" s="1034"/>
      <c r="O8" s="1035">
        <f>L8*M8</f>
        <v>0</v>
      </c>
      <c r="P8" s="1036"/>
      <c r="Q8" s="40"/>
      <c r="R8" s="40"/>
      <c r="S8" s="40"/>
      <c r="T8" s="1"/>
      <c r="U8" s="1"/>
      <c r="X8" s="442"/>
      <c r="Y8" s="442"/>
      <c r="Z8" s="442"/>
      <c r="AA8" s="442"/>
      <c r="AB8" s="442"/>
      <c r="AC8" s="442"/>
      <c r="AD8" s="442"/>
      <c r="AE8" s="442"/>
      <c r="AF8" s="442"/>
      <c r="AG8" s="442"/>
      <c r="AH8" s="442"/>
      <c r="AI8" s="442"/>
      <c r="AJ8" s="442"/>
      <c r="AK8" s="442"/>
      <c r="AL8" s="442"/>
      <c r="AM8" s="442"/>
      <c r="AN8" s="442"/>
      <c r="AO8" s="442"/>
      <c r="AP8" s="442"/>
      <c r="AQ8" s="442"/>
      <c r="AR8" s="442"/>
      <c r="AS8" s="442"/>
      <c r="AT8" s="442"/>
      <c r="AU8" s="442"/>
      <c r="AV8" s="442"/>
      <c r="AW8" s="442"/>
      <c r="AX8" s="442"/>
      <c r="AY8" s="442"/>
      <c r="AZ8" s="442"/>
    </row>
    <row r="9" spans="1:52" ht="19.5" hidden="1" customHeight="1" outlineLevel="1" thickBot="1">
      <c r="B9" s="658">
        <v>4</v>
      </c>
      <c r="C9" s="659" t="s">
        <v>12</v>
      </c>
      <c r="D9" s="660"/>
      <c r="E9" s="661" t="s">
        <v>18</v>
      </c>
      <c r="F9" s="662">
        <f>SUM(U13,U25,U37,U49,U61,U73,U85,U97,U109,U121,U133,U145,U157,U169,U181,U193,U205,U217,U229,U241,U253,U265,U277,U289,U301,U313,U325,U337,U349,U361)</f>
        <v>0</v>
      </c>
      <c r="G9" s="40"/>
      <c r="H9" s="646">
        <v>8</v>
      </c>
      <c r="I9" s="1038" t="s">
        <v>29</v>
      </c>
      <c r="J9" s="1039"/>
      <c r="K9" s="1040"/>
      <c r="L9" s="647">
        <f>SUM(P13,P25,P37,P49,P61,P73,P85,P97,P109,P121,P133,P145,P157,P169,P181,P193,P205,P217,P229,P241,P253,P265,P277,P289,P301,P313,P325,P337,P349,P361)</f>
        <v>0</v>
      </c>
      <c r="M9" s="1041">
        <f>Elektrik</f>
        <v>90.2</v>
      </c>
      <c r="N9" s="1042"/>
      <c r="O9" s="1043">
        <f>L9*M9</f>
        <v>0</v>
      </c>
      <c r="P9" s="1044"/>
      <c r="Q9" s="40"/>
      <c r="R9" s="40"/>
      <c r="S9" s="40"/>
      <c r="T9" s="1"/>
      <c r="U9" s="1"/>
      <c r="X9" s="442"/>
      <c r="Y9" s="442"/>
      <c r="Z9" s="442"/>
      <c r="AA9" s="442"/>
      <c r="AB9" s="442"/>
      <c r="AC9" s="442"/>
      <c r="AD9" s="442"/>
      <c r="AE9" s="442"/>
      <c r="AF9" s="442"/>
      <c r="AG9" s="442"/>
      <c r="AH9" s="442"/>
      <c r="AI9" s="442"/>
      <c r="AJ9" s="442"/>
      <c r="AK9" s="442"/>
      <c r="AL9" s="442"/>
      <c r="AM9" s="442"/>
      <c r="AN9" s="442"/>
      <c r="AO9" s="442"/>
      <c r="AP9" s="442"/>
      <c r="AQ9" s="442"/>
      <c r="AR9" s="442"/>
      <c r="AS9" s="442"/>
      <c r="AT9" s="442"/>
      <c r="AU9" s="442"/>
      <c r="AV9" s="442"/>
      <c r="AW9" s="442"/>
      <c r="AX9" s="442"/>
      <c r="AY9" s="442"/>
      <c r="AZ9" s="442"/>
    </row>
    <row r="10" spans="1:52" ht="15" hidden="1" customHeight="1" outlineLevel="1" thickBot="1">
      <c r="A10" s="19"/>
      <c r="B10" s="30"/>
      <c r="C10" s="36"/>
      <c r="D10" s="36"/>
      <c r="E10" s="36"/>
      <c r="F10" s="25"/>
      <c r="G10" s="25"/>
      <c r="H10" s="25"/>
      <c r="I10" s="28"/>
      <c r="J10" s="28"/>
      <c r="K10" s="24"/>
      <c r="L10" s="27"/>
      <c r="M10" s="27"/>
      <c r="N10" s="27"/>
      <c r="O10" s="27"/>
      <c r="P10" s="27"/>
      <c r="Q10" s="26"/>
      <c r="R10" s="29"/>
      <c r="S10" s="29"/>
      <c r="T10" s="29"/>
      <c r="U10" s="29"/>
      <c r="V10" s="25"/>
      <c r="X10" s="442"/>
      <c r="Y10" s="442"/>
      <c r="Z10" s="442"/>
      <c r="AA10" s="442"/>
      <c r="AB10" s="442"/>
      <c r="AC10" s="442"/>
      <c r="AD10" s="442"/>
      <c r="AE10" s="442"/>
      <c r="AF10" s="442"/>
      <c r="AG10" s="442"/>
      <c r="AH10" s="442"/>
      <c r="AI10" s="442"/>
      <c r="AJ10" s="442"/>
      <c r="AK10" s="442"/>
      <c r="AL10" s="442"/>
      <c r="AM10" s="442"/>
      <c r="AN10" s="442"/>
      <c r="AO10" s="442"/>
      <c r="AP10" s="442"/>
      <c r="AQ10" s="442"/>
      <c r="AR10" s="442"/>
      <c r="AS10" s="442"/>
      <c r="AT10" s="442"/>
      <c r="AU10" s="442"/>
      <c r="AV10" s="442"/>
      <c r="AW10" s="442"/>
      <c r="AX10" s="442"/>
      <c r="AY10" s="442"/>
      <c r="AZ10" s="442"/>
    </row>
    <row r="11" spans="1:52" ht="20.100000000000001" customHeight="1" collapsed="1" thickBot="1">
      <c r="B11" s="39" t="s">
        <v>11</v>
      </c>
      <c r="C11" s="1027" t="s">
        <v>17</v>
      </c>
      <c r="D11" s="1028"/>
      <c r="E11" s="1028"/>
      <c r="F11" s="1029"/>
      <c r="G11" s="1027" t="s">
        <v>2</v>
      </c>
      <c r="H11" s="1028"/>
      <c r="I11" s="1028"/>
      <c r="J11" s="1028"/>
      <c r="K11" s="1029"/>
      <c r="L11" s="591" t="s">
        <v>247</v>
      </c>
      <c r="M11" s="648" t="s">
        <v>248</v>
      </c>
      <c r="N11" s="651" t="s">
        <v>25</v>
      </c>
      <c r="O11" s="651" t="s">
        <v>249</v>
      </c>
      <c r="P11" s="648" t="s">
        <v>246</v>
      </c>
      <c r="Q11" s="657" t="s">
        <v>250</v>
      </c>
      <c r="R11" s="591" t="s">
        <v>245</v>
      </c>
      <c r="S11" s="663" t="s">
        <v>21</v>
      </c>
      <c r="T11" s="663" t="s">
        <v>24</v>
      </c>
      <c r="U11" s="664" t="s">
        <v>275</v>
      </c>
      <c r="V11" s="642" t="s">
        <v>251</v>
      </c>
      <c r="W11" s="47" t="s">
        <v>6</v>
      </c>
      <c r="X11" s="442"/>
      <c r="Y11" s="442"/>
      <c r="Z11" s="442"/>
      <c r="AA11" s="442"/>
      <c r="AB11" s="442"/>
      <c r="AC11" s="442"/>
      <c r="AD11" s="442"/>
      <c r="AE11" s="442"/>
      <c r="AF11" s="442"/>
      <c r="AG11" s="442"/>
      <c r="AH11" s="442"/>
      <c r="AI11" s="442"/>
      <c r="AJ11" s="442"/>
      <c r="AK11" s="442"/>
      <c r="AL11" s="442"/>
      <c r="AM11" s="442"/>
      <c r="AN11" s="442"/>
      <c r="AO11" s="442"/>
      <c r="AP11" s="442"/>
      <c r="AQ11" s="442"/>
      <c r="AR11" s="442"/>
      <c r="AS11" s="442"/>
      <c r="AT11" s="442"/>
      <c r="AU11" s="442"/>
      <c r="AV11" s="442"/>
      <c r="AW11" s="442"/>
      <c r="AX11" s="442"/>
      <c r="AY11" s="442"/>
      <c r="AZ11" s="442"/>
    </row>
    <row r="12" spans="1:52" ht="3" customHeight="1">
      <c r="B12" s="504"/>
      <c r="C12" s="57"/>
      <c r="D12" s="56"/>
      <c r="E12" s="56"/>
      <c r="F12" s="290"/>
      <c r="G12" s="57"/>
      <c r="H12" s="56"/>
      <c r="I12" s="56"/>
      <c r="J12" s="430"/>
      <c r="K12" s="430"/>
      <c r="L12" s="55"/>
      <c r="M12" s="55"/>
      <c r="N12" s="55"/>
      <c r="O12" s="55"/>
      <c r="P12" s="55"/>
      <c r="Q12" s="55"/>
      <c r="R12" s="55"/>
      <c r="S12" s="56"/>
      <c r="T12" s="57"/>
      <c r="U12" s="60"/>
      <c r="V12" s="55"/>
      <c r="W12" s="55"/>
      <c r="X12" s="442"/>
      <c r="Y12" s="442"/>
      <c r="Z12" s="442"/>
      <c r="AA12" s="442"/>
      <c r="AB12" s="442"/>
      <c r="AC12" s="442"/>
      <c r="AD12" s="442"/>
      <c r="AE12" s="442"/>
      <c r="AF12" s="442"/>
      <c r="AG12" s="442"/>
      <c r="AH12" s="442"/>
      <c r="AI12" s="442"/>
      <c r="AJ12" s="442"/>
      <c r="AK12" s="442"/>
      <c r="AL12" s="442"/>
      <c r="AM12" s="442"/>
      <c r="AN12" s="442"/>
      <c r="AO12" s="442"/>
      <c r="AP12" s="442"/>
      <c r="AQ12" s="442"/>
      <c r="AR12" s="442"/>
      <c r="AS12" s="442"/>
      <c r="AT12" s="442"/>
      <c r="AU12" s="442"/>
      <c r="AV12" s="442"/>
      <c r="AW12" s="442"/>
      <c r="AX12" s="442"/>
      <c r="AY12" s="442"/>
      <c r="AZ12" s="442"/>
    </row>
    <row r="13" spans="1:52" ht="20.100000000000001" customHeight="1" collapsed="1">
      <c r="B13" s="714">
        <v>1</v>
      </c>
      <c r="C13" s="1013"/>
      <c r="D13" s="1014"/>
      <c r="E13" s="1014"/>
      <c r="F13" s="1015"/>
      <c r="G13" s="1016"/>
      <c r="H13" s="1017"/>
      <c r="I13" s="1017"/>
      <c r="J13" s="1017"/>
      <c r="K13" s="1018"/>
      <c r="L13" s="701">
        <f t="shared" ref="L13:R13" si="0">SUM(L14:L23)</f>
        <v>0</v>
      </c>
      <c r="M13" s="702">
        <f t="shared" si="0"/>
        <v>0</v>
      </c>
      <c r="N13" s="703">
        <f t="shared" si="0"/>
        <v>0</v>
      </c>
      <c r="O13" s="703">
        <f t="shared" si="0"/>
        <v>0</v>
      </c>
      <c r="P13" s="702">
        <f t="shared" si="0"/>
        <v>0</v>
      </c>
      <c r="Q13" s="704">
        <f t="shared" si="0"/>
        <v>0</v>
      </c>
      <c r="R13" s="701">
        <f t="shared" si="0"/>
        <v>0</v>
      </c>
      <c r="S13" s="705">
        <v>1</v>
      </c>
      <c r="T13" s="706">
        <f>(S14*T14)+(S15*T15)+(S16*T16)+(S17*T17)+(S18*T18)+(S19*T19)+(S20*T20)+(S21*T21)+(S22*T22)+(S23*T23)</f>
        <v>0</v>
      </c>
      <c r="U13" s="665">
        <f t="shared" ref="U13:U23" si="1">S13*T13*(1+MGKZ)*(1+Gewinn)*(1+Sicherheit)</f>
        <v>0</v>
      </c>
      <c r="V13" s="643">
        <f t="shared" ref="V13:V23" si="2">R13*Fertigung</f>
        <v>0</v>
      </c>
      <c r="W13" s="50">
        <f>L13*$E$6+M13*$M$6+N13*$M$7+O13*$M$8+P13*$E$7+Q13*$M$9+U13+V13</f>
        <v>0</v>
      </c>
      <c r="X13" s="442"/>
      <c r="Y13" s="442"/>
      <c r="Z13" s="442"/>
      <c r="AA13" s="442"/>
      <c r="AB13" s="442"/>
      <c r="AC13" s="442"/>
      <c r="AD13" s="442"/>
      <c r="AE13" s="442"/>
      <c r="AF13" s="442"/>
      <c r="AG13" s="442"/>
      <c r="AH13" s="442"/>
      <c r="AI13" s="442"/>
      <c r="AJ13" s="442"/>
      <c r="AK13" s="442"/>
      <c r="AL13" s="442"/>
      <c r="AM13" s="442"/>
      <c r="AN13" s="442"/>
      <c r="AO13" s="442"/>
      <c r="AP13" s="442"/>
      <c r="AQ13" s="442"/>
      <c r="AR13" s="442"/>
      <c r="AS13" s="442"/>
      <c r="AT13" s="442"/>
      <c r="AU13" s="442"/>
      <c r="AV13" s="442"/>
      <c r="AW13" s="442"/>
      <c r="AX13" s="442"/>
      <c r="AY13" s="442"/>
      <c r="AZ13" s="442"/>
    </row>
    <row r="14" spans="1:52" ht="18" hidden="1" customHeight="1" outlineLevel="1">
      <c r="B14" s="433"/>
      <c r="C14" s="1002"/>
      <c r="D14" s="1003"/>
      <c r="E14" s="1003"/>
      <c r="F14" s="1004"/>
      <c r="G14" s="1005"/>
      <c r="H14" s="1006"/>
      <c r="I14" s="1006"/>
      <c r="J14" s="1006"/>
      <c r="K14" s="1007"/>
      <c r="L14" s="715"/>
      <c r="M14" s="715"/>
      <c r="N14" s="715"/>
      <c r="O14" s="715"/>
      <c r="P14" s="715"/>
      <c r="Q14" s="715"/>
      <c r="R14" s="715"/>
      <c r="S14" s="716"/>
      <c r="T14" s="717"/>
      <c r="U14" s="720">
        <f t="shared" si="1"/>
        <v>0</v>
      </c>
      <c r="V14" s="721">
        <f t="shared" si="2"/>
        <v>0</v>
      </c>
      <c r="W14" s="722">
        <f t="shared" ref="W14:W23" si="3">L14*$E$6+M14*$M$6+N14*$M$7+O14*$M$8+P14*$E$7+Q14*$M$9+U14+V14</f>
        <v>0</v>
      </c>
      <c r="X14" s="442"/>
      <c r="Y14" s="442"/>
      <c r="Z14" s="442"/>
      <c r="AA14" s="442"/>
      <c r="AB14" s="442"/>
      <c r="AC14" s="442"/>
      <c r="AD14" s="442"/>
      <c r="AE14" s="442"/>
      <c r="AF14" s="442"/>
      <c r="AG14" s="442"/>
      <c r="AH14" s="442"/>
      <c r="AI14" s="442"/>
      <c r="AJ14" s="442"/>
      <c r="AK14" s="442"/>
      <c r="AL14" s="442"/>
      <c r="AM14" s="442"/>
      <c r="AN14" s="442"/>
      <c r="AO14" s="442"/>
      <c r="AP14" s="442"/>
      <c r="AQ14" s="442"/>
      <c r="AR14" s="442"/>
      <c r="AS14" s="442"/>
      <c r="AT14" s="442"/>
      <c r="AU14" s="442"/>
      <c r="AV14" s="442"/>
      <c r="AW14" s="442"/>
      <c r="AX14" s="442"/>
      <c r="AY14" s="442"/>
      <c r="AZ14" s="442"/>
    </row>
    <row r="15" spans="1:52" ht="18" hidden="1" customHeight="1" outlineLevel="1">
      <c r="B15" s="434"/>
      <c r="C15" s="1002"/>
      <c r="D15" s="1003"/>
      <c r="E15" s="1003"/>
      <c r="F15" s="1004"/>
      <c r="G15" s="1005"/>
      <c r="H15" s="1006"/>
      <c r="I15" s="1006"/>
      <c r="J15" s="1006"/>
      <c r="K15" s="1007"/>
      <c r="L15" s="715"/>
      <c r="M15" s="715"/>
      <c r="N15" s="715"/>
      <c r="O15" s="715"/>
      <c r="P15" s="715"/>
      <c r="Q15" s="715"/>
      <c r="R15" s="715"/>
      <c r="S15" s="716"/>
      <c r="T15" s="717"/>
      <c r="U15" s="720">
        <f t="shared" si="1"/>
        <v>0</v>
      </c>
      <c r="V15" s="721">
        <f t="shared" si="2"/>
        <v>0</v>
      </c>
      <c r="W15" s="722">
        <f t="shared" si="3"/>
        <v>0</v>
      </c>
      <c r="X15" s="442"/>
      <c r="Y15" s="442"/>
      <c r="Z15" s="442"/>
      <c r="AA15" s="442"/>
      <c r="AB15" s="442"/>
      <c r="AC15" s="442"/>
      <c r="AD15" s="442"/>
      <c r="AE15" s="442"/>
      <c r="AF15" s="442"/>
      <c r="AG15" s="442"/>
      <c r="AH15" s="442"/>
      <c r="AI15" s="442"/>
      <c r="AJ15" s="442"/>
      <c r="AK15" s="442"/>
      <c r="AL15" s="442"/>
      <c r="AM15" s="442"/>
      <c r="AN15" s="442"/>
      <c r="AO15" s="442"/>
      <c r="AP15" s="442"/>
      <c r="AQ15" s="442"/>
      <c r="AR15" s="442"/>
      <c r="AS15" s="442"/>
      <c r="AT15" s="442"/>
      <c r="AU15" s="442"/>
      <c r="AV15" s="442"/>
      <c r="AW15" s="442"/>
      <c r="AX15" s="442"/>
      <c r="AY15" s="442"/>
      <c r="AZ15" s="442"/>
    </row>
    <row r="16" spans="1:52" ht="18" hidden="1" customHeight="1" outlineLevel="1">
      <c r="B16" s="434"/>
      <c r="C16" s="1002"/>
      <c r="D16" s="1003"/>
      <c r="E16" s="1003"/>
      <c r="F16" s="1004"/>
      <c r="G16" s="1005"/>
      <c r="H16" s="1006"/>
      <c r="I16" s="1006"/>
      <c r="J16" s="1006"/>
      <c r="K16" s="1007"/>
      <c r="L16" s="715"/>
      <c r="M16" s="715"/>
      <c r="N16" s="715"/>
      <c r="O16" s="715"/>
      <c r="P16" s="715"/>
      <c r="Q16" s="715"/>
      <c r="R16" s="715"/>
      <c r="S16" s="716"/>
      <c r="T16" s="717"/>
      <c r="U16" s="720">
        <f t="shared" si="1"/>
        <v>0</v>
      </c>
      <c r="V16" s="721">
        <f t="shared" si="2"/>
        <v>0</v>
      </c>
      <c r="W16" s="722">
        <f t="shared" si="3"/>
        <v>0</v>
      </c>
      <c r="X16" s="442"/>
      <c r="Y16" s="442"/>
      <c r="Z16" s="442"/>
      <c r="AA16" s="442"/>
      <c r="AB16" s="442"/>
      <c r="AC16" s="442"/>
      <c r="AD16" s="442"/>
      <c r="AE16" s="442"/>
      <c r="AF16" s="442"/>
      <c r="AG16" s="442"/>
      <c r="AH16" s="442"/>
      <c r="AI16" s="442"/>
      <c r="AJ16" s="442"/>
      <c r="AK16" s="442"/>
      <c r="AL16" s="442"/>
      <c r="AM16" s="442"/>
      <c r="AN16" s="442"/>
      <c r="AO16" s="442"/>
      <c r="AP16" s="442"/>
      <c r="AQ16" s="442"/>
      <c r="AR16" s="442"/>
      <c r="AS16" s="442"/>
      <c r="AT16" s="442"/>
      <c r="AU16" s="442"/>
      <c r="AV16" s="442"/>
      <c r="AW16" s="442"/>
      <c r="AX16" s="442"/>
      <c r="AY16" s="442"/>
      <c r="AZ16" s="442"/>
    </row>
    <row r="17" spans="2:52" ht="18" hidden="1" customHeight="1" outlineLevel="1">
      <c r="B17" s="434"/>
      <c r="C17" s="1002"/>
      <c r="D17" s="1003"/>
      <c r="E17" s="1003"/>
      <c r="F17" s="1004"/>
      <c r="G17" s="1005"/>
      <c r="H17" s="1006"/>
      <c r="I17" s="1006"/>
      <c r="J17" s="1006"/>
      <c r="K17" s="1007"/>
      <c r="L17" s="715"/>
      <c r="M17" s="715"/>
      <c r="N17" s="715"/>
      <c r="O17" s="715"/>
      <c r="P17" s="715"/>
      <c r="Q17" s="715"/>
      <c r="R17" s="715"/>
      <c r="S17" s="716"/>
      <c r="T17" s="717"/>
      <c r="U17" s="720">
        <f t="shared" si="1"/>
        <v>0</v>
      </c>
      <c r="V17" s="721">
        <f t="shared" si="2"/>
        <v>0</v>
      </c>
      <c r="W17" s="722">
        <f t="shared" si="3"/>
        <v>0</v>
      </c>
      <c r="X17" s="442"/>
      <c r="Y17" s="442"/>
      <c r="Z17" s="442"/>
      <c r="AA17" s="442"/>
      <c r="AB17" s="442"/>
      <c r="AC17" s="442"/>
      <c r="AD17" s="442"/>
      <c r="AE17" s="442"/>
      <c r="AF17" s="442"/>
      <c r="AG17" s="442"/>
      <c r="AH17" s="442"/>
      <c r="AI17" s="442"/>
      <c r="AJ17" s="442"/>
      <c r="AK17" s="442"/>
      <c r="AL17" s="442"/>
      <c r="AM17" s="442"/>
      <c r="AN17" s="442"/>
      <c r="AO17" s="442"/>
      <c r="AP17" s="442"/>
      <c r="AQ17" s="442"/>
      <c r="AR17" s="442"/>
      <c r="AS17" s="442"/>
      <c r="AT17" s="442"/>
      <c r="AU17" s="442"/>
      <c r="AV17" s="442"/>
      <c r="AW17" s="442"/>
      <c r="AX17" s="442"/>
      <c r="AY17" s="442"/>
      <c r="AZ17" s="442"/>
    </row>
    <row r="18" spans="2:52" ht="18" hidden="1" customHeight="1" outlineLevel="1">
      <c r="B18" s="434"/>
      <c r="C18" s="1002"/>
      <c r="D18" s="1003"/>
      <c r="E18" s="1003"/>
      <c r="F18" s="1004"/>
      <c r="G18" s="1005"/>
      <c r="H18" s="1006"/>
      <c r="I18" s="1006"/>
      <c r="J18" s="1006"/>
      <c r="K18" s="1007"/>
      <c r="L18" s="715"/>
      <c r="M18" s="715"/>
      <c r="N18" s="715"/>
      <c r="O18" s="715"/>
      <c r="P18" s="715"/>
      <c r="Q18" s="715"/>
      <c r="R18" s="715"/>
      <c r="S18" s="716"/>
      <c r="T18" s="717"/>
      <c r="U18" s="720">
        <f t="shared" si="1"/>
        <v>0</v>
      </c>
      <c r="V18" s="721">
        <f t="shared" si="2"/>
        <v>0</v>
      </c>
      <c r="W18" s="722">
        <f t="shared" si="3"/>
        <v>0</v>
      </c>
      <c r="X18" s="442"/>
      <c r="Y18" s="442"/>
      <c r="Z18" s="442"/>
      <c r="AA18" s="442"/>
      <c r="AB18" s="442"/>
      <c r="AC18" s="442"/>
      <c r="AD18" s="442"/>
      <c r="AE18" s="442"/>
      <c r="AF18" s="442"/>
      <c r="AG18" s="442"/>
      <c r="AH18" s="442"/>
      <c r="AI18" s="442"/>
      <c r="AJ18" s="442"/>
      <c r="AK18" s="442"/>
      <c r="AL18" s="442"/>
      <c r="AM18" s="442"/>
      <c r="AN18" s="442"/>
      <c r="AO18" s="442"/>
      <c r="AP18" s="442"/>
      <c r="AQ18" s="442"/>
      <c r="AR18" s="442"/>
      <c r="AS18" s="442"/>
      <c r="AT18" s="442"/>
      <c r="AU18" s="442"/>
      <c r="AV18" s="442"/>
      <c r="AW18" s="442"/>
      <c r="AX18" s="442"/>
      <c r="AY18" s="442"/>
      <c r="AZ18" s="442"/>
    </row>
    <row r="19" spans="2:52" ht="18" hidden="1" customHeight="1" outlineLevel="1">
      <c r="B19" s="434"/>
      <c r="C19" s="1002"/>
      <c r="D19" s="1003"/>
      <c r="E19" s="1003"/>
      <c r="F19" s="1004"/>
      <c r="G19" s="1005"/>
      <c r="H19" s="1006"/>
      <c r="I19" s="1006"/>
      <c r="J19" s="1006"/>
      <c r="K19" s="1007"/>
      <c r="L19" s="715"/>
      <c r="M19" s="715"/>
      <c r="N19" s="715"/>
      <c r="O19" s="715"/>
      <c r="P19" s="715"/>
      <c r="Q19" s="715"/>
      <c r="R19" s="715"/>
      <c r="S19" s="716"/>
      <c r="T19" s="717"/>
      <c r="U19" s="720">
        <f t="shared" si="1"/>
        <v>0</v>
      </c>
      <c r="V19" s="721">
        <f t="shared" si="2"/>
        <v>0</v>
      </c>
      <c r="W19" s="722">
        <f t="shared" si="3"/>
        <v>0</v>
      </c>
      <c r="X19" s="442"/>
      <c r="Y19" s="442"/>
      <c r="Z19" s="442"/>
      <c r="AA19" s="442"/>
      <c r="AB19" s="442"/>
      <c r="AC19" s="442"/>
      <c r="AD19" s="442"/>
      <c r="AE19" s="442"/>
      <c r="AF19" s="442"/>
      <c r="AG19" s="442"/>
      <c r="AH19" s="442"/>
      <c r="AI19" s="442"/>
      <c r="AJ19" s="442"/>
      <c r="AK19" s="442"/>
      <c r="AL19" s="442"/>
      <c r="AM19" s="442"/>
      <c r="AN19" s="442"/>
      <c r="AO19" s="442"/>
      <c r="AP19" s="442"/>
      <c r="AQ19" s="442"/>
      <c r="AR19" s="442"/>
      <c r="AS19" s="442"/>
      <c r="AT19" s="442"/>
      <c r="AU19" s="442"/>
      <c r="AV19" s="442"/>
      <c r="AW19" s="442"/>
      <c r="AX19" s="442"/>
      <c r="AY19" s="442"/>
      <c r="AZ19" s="442"/>
    </row>
    <row r="20" spans="2:52" ht="18" hidden="1" customHeight="1" outlineLevel="1">
      <c r="B20" s="434"/>
      <c r="C20" s="1002"/>
      <c r="D20" s="1003"/>
      <c r="E20" s="1003"/>
      <c r="F20" s="1004"/>
      <c r="G20" s="1005"/>
      <c r="H20" s="1006"/>
      <c r="I20" s="1006"/>
      <c r="J20" s="1006"/>
      <c r="K20" s="1007"/>
      <c r="L20" s="715"/>
      <c r="M20" s="715"/>
      <c r="N20" s="715"/>
      <c r="O20" s="715"/>
      <c r="P20" s="715"/>
      <c r="Q20" s="715"/>
      <c r="R20" s="715"/>
      <c r="S20" s="716"/>
      <c r="T20" s="717"/>
      <c r="U20" s="720">
        <f t="shared" si="1"/>
        <v>0</v>
      </c>
      <c r="V20" s="721">
        <f t="shared" si="2"/>
        <v>0</v>
      </c>
      <c r="W20" s="722">
        <f t="shared" si="3"/>
        <v>0</v>
      </c>
      <c r="X20" s="442"/>
      <c r="Y20" s="442"/>
      <c r="Z20" s="442"/>
      <c r="AA20" s="442"/>
      <c r="AB20" s="442"/>
      <c r="AC20" s="442"/>
      <c r="AD20" s="442"/>
      <c r="AE20" s="442"/>
      <c r="AF20" s="442"/>
      <c r="AG20" s="442"/>
      <c r="AH20" s="442"/>
      <c r="AI20" s="442"/>
      <c r="AJ20" s="442"/>
      <c r="AK20" s="442"/>
      <c r="AL20" s="442"/>
      <c r="AM20" s="442"/>
      <c r="AN20" s="442"/>
      <c r="AO20" s="442"/>
      <c r="AP20" s="442"/>
      <c r="AQ20" s="442"/>
      <c r="AR20" s="442"/>
      <c r="AS20" s="442"/>
      <c r="AT20" s="442"/>
      <c r="AU20" s="442"/>
      <c r="AV20" s="442"/>
      <c r="AW20" s="442"/>
      <c r="AX20" s="442"/>
      <c r="AY20" s="442"/>
      <c r="AZ20" s="442"/>
    </row>
    <row r="21" spans="2:52" ht="18" hidden="1" customHeight="1" outlineLevel="1">
      <c r="B21" s="434"/>
      <c r="C21" s="1002"/>
      <c r="D21" s="1003"/>
      <c r="E21" s="1003"/>
      <c r="F21" s="1004"/>
      <c r="G21" s="1005"/>
      <c r="H21" s="1006"/>
      <c r="I21" s="1006"/>
      <c r="J21" s="1006"/>
      <c r="K21" s="1007"/>
      <c r="L21" s="715"/>
      <c r="M21" s="715"/>
      <c r="N21" s="715"/>
      <c r="O21" s="715"/>
      <c r="P21" s="715"/>
      <c r="Q21" s="715"/>
      <c r="R21" s="715"/>
      <c r="S21" s="716"/>
      <c r="T21" s="717"/>
      <c r="U21" s="720">
        <f t="shared" si="1"/>
        <v>0</v>
      </c>
      <c r="V21" s="721">
        <f t="shared" si="2"/>
        <v>0</v>
      </c>
      <c r="W21" s="722">
        <f t="shared" si="3"/>
        <v>0</v>
      </c>
      <c r="X21" s="442"/>
      <c r="Y21" s="442"/>
      <c r="Z21" s="442"/>
      <c r="AA21" s="442"/>
      <c r="AB21" s="442"/>
      <c r="AC21" s="442"/>
      <c r="AD21" s="442"/>
      <c r="AE21" s="442"/>
      <c r="AF21" s="442"/>
      <c r="AG21" s="442"/>
      <c r="AH21" s="442"/>
      <c r="AI21" s="442"/>
      <c r="AJ21" s="442"/>
      <c r="AK21" s="442"/>
      <c r="AL21" s="442"/>
      <c r="AM21" s="442"/>
      <c r="AN21" s="442"/>
      <c r="AO21" s="442"/>
      <c r="AP21" s="442"/>
      <c r="AQ21" s="442"/>
      <c r="AR21" s="442"/>
      <c r="AS21" s="442"/>
      <c r="AT21" s="442"/>
      <c r="AU21" s="442"/>
      <c r="AV21" s="442"/>
      <c r="AW21" s="442"/>
      <c r="AX21" s="442"/>
      <c r="AY21" s="442"/>
      <c r="AZ21" s="442"/>
    </row>
    <row r="22" spans="2:52" ht="18" hidden="1" customHeight="1" outlineLevel="1">
      <c r="B22" s="434"/>
      <c r="C22" s="1002"/>
      <c r="D22" s="1003"/>
      <c r="E22" s="1003"/>
      <c r="F22" s="1004"/>
      <c r="G22" s="1005"/>
      <c r="H22" s="1006"/>
      <c r="I22" s="1006"/>
      <c r="J22" s="1006"/>
      <c r="K22" s="1007"/>
      <c r="L22" s="715"/>
      <c r="M22" s="715"/>
      <c r="N22" s="715"/>
      <c r="O22" s="715"/>
      <c r="P22" s="715"/>
      <c r="Q22" s="715"/>
      <c r="R22" s="715"/>
      <c r="S22" s="716"/>
      <c r="T22" s="717"/>
      <c r="U22" s="720">
        <f t="shared" si="1"/>
        <v>0</v>
      </c>
      <c r="V22" s="721">
        <f t="shared" si="2"/>
        <v>0</v>
      </c>
      <c r="W22" s="722">
        <f t="shared" si="3"/>
        <v>0</v>
      </c>
      <c r="X22" s="442"/>
      <c r="Y22" s="442"/>
      <c r="Z22" s="442"/>
      <c r="AA22" s="442"/>
      <c r="AB22" s="442"/>
      <c r="AC22" s="442"/>
      <c r="AD22" s="442"/>
      <c r="AE22" s="442"/>
      <c r="AF22" s="442"/>
      <c r="AG22" s="442"/>
      <c r="AH22" s="442"/>
      <c r="AI22" s="442"/>
      <c r="AJ22" s="442"/>
      <c r="AK22" s="442"/>
      <c r="AL22" s="442"/>
      <c r="AM22" s="442"/>
      <c r="AN22" s="442"/>
      <c r="AO22" s="442"/>
      <c r="AP22" s="442"/>
      <c r="AQ22" s="442"/>
      <c r="AR22" s="442"/>
      <c r="AS22" s="442"/>
      <c r="AT22" s="442"/>
      <c r="AU22" s="442"/>
      <c r="AV22" s="442"/>
      <c r="AW22" s="442"/>
      <c r="AX22" s="442"/>
      <c r="AY22" s="442"/>
      <c r="AZ22" s="442"/>
    </row>
    <row r="23" spans="2:52" ht="18" hidden="1" customHeight="1" outlineLevel="1">
      <c r="B23" s="434"/>
      <c r="C23" s="1002"/>
      <c r="D23" s="1003"/>
      <c r="E23" s="1003"/>
      <c r="F23" s="1004"/>
      <c r="G23" s="1005"/>
      <c r="H23" s="1006"/>
      <c r="I23" s="1006"/>
      <c r="J23" s="1006"/>
      <c r="K23" s="1007"/>
      <c r="L23" s="715"/>
      <c r="M23" s="715"/>
      <c r="N23" s="715"/>
      <c r="O23" s="715"/>
      <c r="P23" s="715"/>
      <c r="Q23" s="715"/>
      <c r="R23" s="715"/>
      <c r="S23" s="716"/>
      <c r="T23" s="717"/>
      <c r="U23" s="720">
        <f t="shared" si="1"/>
        <v>0</v>
      </c>
      <c r="V23" s="721">
        <f t="shared" si="2"/>
        <v>0</v>
      </c>
      <c r="W23" s="722">
        <f t="shared" si="3"/>
        <v>0</v>
      </c>
      <c r="X23" s="442"/>
      <c r="Y23" s="442"/>
      <c r="Z23" s="442"/>
      <c r="AA23" s="442"/>
      <c r="AB23" s="442"/>
      <c r="AC23" s="442"/>
      <c r="AD23" s="442"/>
      <c r="AE23" s="442"/>
      <c r="AF23" s="442"/>
      <c r="AG23" s="442"/>
      <c r="AH23" s="442"/>
      <c r="AI23" s="442"/>
      <c r="AJ23" s="442"/>
      <c r="AK23" s="442"/>
      <c r="AL23" s="442"/>
      <c r="AM23" s="442"/>
      <c r="AN23" s="442"/>
      <c r="AO23" s="442"/>
      <c r="AP23" s="442"/>
      <c r="AQ23" s="442"/>
      <c r="AR23" s="442"/>
      <c r="AS23" s="442"/>
      <c r="AT23" s="442"/>
      <c r="AU23" s="442"/>
      <c r="AV23" s="442"/>
      <c r="AW23" s="442"/>
      <c r="AX23" s="442"/>
      <c r="AY23" s="442"/>
      <c r="AZ23" s="442"/>
    </row>
    <row r="24" spans="2:52" ht="9.9499999999999993" hidden="1" customHeight="1" outlineLevel="1">
      <c r="B24" s="435"/>
      <c r="C24" s="437"/>
      <c r="D24" s="437"/>
      <c r="E24" s="437"/>
      <c r="F24" s="437"/>
      <c r="G24" s="436"/>
      <c r="H24" s="436"/>
      <c r="I24" s="436"/>
      <c r="J24" s="436"/>
      <c r="K24" s="436"/>
      <c r="L24" s="707"/>
      <c r="M24" s="707"/>
      <c r="N24" s="707"/>
      <c r="O24" s="707"/>
      <c r="P24" s="707"/>
      <c r="Q24" s="707"/>
      <c r="R24" s="707"/>
      <c r="S24" s="438"/>
      <c r="T24" s="439"/>
      <c r="U24" s="439"/>
      <c r="V24" s="439"/>
      <c r="W24" s="431"/>
      <c r="X24" s="442"/>
      <c r="Y24" s="442"/>
      <c r="Z24" s="442"/>
      <c r="AA24" s="442"/>
      <c r="AB24" s="442"/>
      <c r="AC24" s="442"/>
      <c r="AD24" s="442"/>
      <c r="AE24" s="442"/>
      <c r="AF24" s="442"/>
      <c r="AG24" s="442"/>
      <c r="AH24" s="442"/>
      <c r="AI24" s="442"/>
      <c r="AJ24" s="442"/>
      <c r="AK24" s="442"/>
      <c r="AL24" s="442"/>
      <c r="AM24" s="442"/>
      <c r="AN24" s="442"/>
      <c r="AO24" s="442"/>
      <c r="AP24" s="442"/>
      <c r="AQ24" s="442"/>
      <c r="AR24" s="442"/>
      <c r="AS24" s="442"/>
      <c r="AT24" s="442"/>
      <c r="AU24" s="442"/>
      <c r="AV24" s="442"/>
      <c r="AW24" s="442"/>
      <c r="AX24" s="442"/>
      <c r="AY24" s="442"/>
      <c r="AZ24" s="442"/>
    </row>
    <row r="25" spans="2:52" ht="20.100000000000001" customHeight="1" collapsed="1">
      <c r="B25" s="714">
        <f>B13+1</f>
        <v>2</v>
      </c>
      <c r="C25" s="1013"/>
      <c r="D25" s="1014"/>
      <c r="E25" s="1014"/>
      <c r="F25" s="1015"/>
      <c r="G25" s="1016"/>
      <c r="H25" s="1017"/>
      <c r="I25" s="1017"/>
      <c r="J25" s="1017"/>
      <c r="K25" s="1018"/>
      <c r="L25" s="701">
        <f t="shared" ref="L25:R25" si="4">SUM(L26:L35)</f>
        <v>0</v>
      </c>
      <c r="M25" s="702">
        <f t="shared" si="4"/>
        <v>0</v>
      </c>
      <c r="N25" s="703">
        <f t="shared" si="4"/>
        <v>0</v>
      </c>
      <c r="O25" s="703">
        <f t="shared" si="4"/>
        <v>0</v>
      </c>
      <c r="P25" s="702">
        <f t="shared" si="4"/>
        <v>0</v>
      </c>
      <c r="Q25" s="704">
        <f t="shared" si="4"/>
        <v>0</v>
      </c>
      <c r="R25" s="701">
        <f t="shared" si="4"/>
        <v>0</v>
      </c>
      <c r="S25" s="705">
        <v>1</v>
      </c>
      <c r="T25" s="706">
        <f>(S26*T26)+(S27*T27)+(S28*T28)+(S29*T29)+(S30*T30)+(S31*T31)+(S32*T32)+(S33*T33)+(S34*T34)+(S35*T35)</f>
        <v>0</v>
      </c>
      <c r="U25" s="665">
        <f t="shared" ref="U25:U35" si="5">S25*T25*(1+MGKZ)*(1+Gewinn)*(1+Sicherheit)</f>
        <v>0</v>
      </c>
      <c r="V25" s="643">
        <f t="shared" ref="V25:V35" si="6">R25*Fertigung</f>
        <v>0</v>
      </c>
      <c r="W25" s="50">
        <f t="shared" ref="W25:W35" si="7">L25*$E$6+M25*$M$6+N25*$M$7+O25*$M$8+P25*$E$7+Q25*$M$9+U25+V25</f>
        <v>0</v>
      </c>
      <c r="X25" s="442"/>
      <c r="Y25" s="442"/>
      <c r="Z25" s="442"/>
      <c r="AA25" s="442"/>
      <c r="AB25" s="442"/>
      <c r="AC25" s="442"/>
      <c r="AD25" s="442"/>
      <c r="AE25" s="442"/>
      <c r="AF25" s="442"/>
      <c r="AG25" s="442"/>
      <c r="AH25" s="442"/>
      <c r="AI25" s="442"/>
      <c r="AJ25" s="442"/>
      <c r="AK25" s="442"/>
      <c r="AL25" s="442"/>
      <c r="AM25" s="442"/>
      <c r="AN25" s="442"/>
      <c r="AO25" s="442"/>
      <c r="AP25" s="442"/>
      <c r="AQ25" s="442"/>
      <c r="AR25" s="442"/>
      <c r="AS25" s="442"/>
      <c r="AT25" s="442"/>
      <c r="AU25" s="442"/>
      <c r="AV25" s="442"/>
      <c r="AW25" s="442"/>
      <c r="AX25" s="442"/>
      <c r="AY25" s="442"/>
      <c r="AZ25" s="442"/>
    </row>
    <row r="26" spans="2:52" ht="18" hidden="1" customHeight="1" outlineLevel="1">
      <c r="B26" s="433"/>
      <c r="C26" s="1002"/>
      <c r="D26" s="1003"/>
      <c r="E26" s="1003"/>
      <c r="F26" s="1004"/>
      <c r="G26" s="1005"/>
      <c r="H26" s="1006"/>
      <c r="I26" s="1006"/>
      <c r="J26" s="1006"/>
      <c r="K26" s="1007"/>
      <c r="L26" s="715"/>
      <c r="M26" s="715"/>
      <c r="N26" s="715"/>
      <c r="O26" s="715"/>
      <c r="P26" s="715"/>
      <c r="Q26" s="715"/>
      <c r="R26" s="715"/>
      <c r="S26" s="716"/>
      <c r="T26" s="717"/>
      <c r="U26" s="720">
        <f t="shared" si="5"/>
        <v>0</v>
      </c>
      <c r="V26" s="721">
        <f t="shared" si="6"/>
        <v>0</v>
      </c>
      <c r="W26" s="722">
        <f t="shared" si="7"/>
        <v>0</v>
      </c>
      <c r="X26" s="442"/>
      <c r="Y26" s="442"/>
      <c r="Z26" s="442"/>
      <c r="AA26" s="442"/>
      <c r="AB26" s="442"/>
      <c r="AC26" s="442"/>
      <c r="AD26" s="442"/>
      <c r="AE26" s="442"/>
      <c r="AF26" s="442"/>
      <c r="AG26" s="442"/>
      <c r="AH26" s="442"/>
      <c r="AI26" s="442"/>
      <c r="AJ26" s="442"/>
      <c r="AK26" s="442"/>
      <c r="AL26" s="442"/>
      <c r="AM26" s="442"/>
      <c r="AN26" s="442"/>
      <c r="AO26" s="442"/>
      <c r="AP26" s="442"/>
      <c r="AQ26" s="442"/>
      <c r="AR26" s="442"/>
      <c r="AS26" s="442"/>
      <c r="AT26" s="442"/>
      <c r="AU26" s="442"/>
      <c r="AV26" s="442"/>
      <c r="AW26" s="442"/>
      <c r="AX26" s="442"/>
      <c r="AY26" s="442"/>
      <c r="AZ26" s="442"/>
    </row>
    <row r="27" spans="2:52" ht="18" hidden="1" customHeight="1" outlineLevel="1">
      <c r="B27" s="434"/>
      <c r="C27" s="1002"/>
      <c r="D27" s="1003"/>
      <c r="E27" s="1003"/>
      <c r="F27" s="1004"/>
      <c r="G27" s="1005"/>
      <c r="H27" s="1006"/>
      <c r="I27" s="1006"/>
      <c r="J27" s="1006"/>
      <c r="K27" s="1007"/>
      <c r="L27" s="715"/>
      <c r="M27" s="715"/>
      <c r="N27" s="715"/>
      <c r="O27" s="715"/>
      <c r="P27" s="715"/>
      <c r="Q27" s="715"/>
      <c r="R27" s="715"/>
      <c r="S27" s="716"/>
      <c r="T27" s="717"/>
      <c r="U27" s="720">
        <f t="shared" si="5"/>
        <v>0</v>
      </c>
      <c r="V27" s="721">
        <f t="shared" si="6"/>
        <v>0</v>
      </c>
      <c r="W27" s="722">
        <f t="shared" si="7"/>
        <v>0</v>
      </c>
      <c r="X27" s="442"/>
      <c r="Y27" s="442"/>
      <c r="Z27" s="442"/>
      <c r="AA27" s="442"/>
      <c r="AB27" s="442"/>
      <c r="AC27" s="442"/>
      <c r="AD27" s="442"/>
      <c r="AE27" s="442"/>
      <c r="AF27" s="442"/>
      <c r="AG27" s="442"/>
      <c r="AH27" s="442"/>
      <c r="AI27" s="442"/>
      <c r="AJ27" s="442"/>
      <c r="AK27" s="442"/>
      <c r="AL27" s="442"/>
      <c r="AM27" s="442"/>
      <c r="AN27" s="442"/>
      <c r="AO27" s="442"/>
      <c r="AP27" s="442"/>
      <c r="AQ27" s="442"/>
      <c r="AR27" s="442"/>
      <c r="AS27" s="442"/>
      <c r="AT27" s="442"/>
      <c r="AU27" s="442"/>
      <c r="AV27" s="442"/>
      <c r="AW27" s="442"/>
      <c r="AX27" s="442"/>
      <c r="AY27" s="442"/>
      <c r="AZ27" s="442"/>
    </row>
    <row r="28" spans="2:52" ht="18" hidden="1" customHeight="1" outlineLevel="1">
      <c r="B28" s="434"/>
      <c r="C28" s="1002"/>
      <c r="D28" s="1003"/>
      <c r="E28" s="1003"/>
      <c r="F28" s="1004"/>
      <c r="G28" s="1005"/>
      <c r="H28" s="1006"/>
      <c r="I28" s="1006"/>
      <c r="J28" s="1006"/>
      <c r="K28" s="1007"/>
      <c r="L28" s="715"/>
      <c r="M28" s="715"/>
      <c r="N28" s="715"/>
      <c r="O28" s="715"/>
      <c r="P28" s="715"/>
      <c r="Q28" s="715"/>
      <c r="R28" s="715"/>
      <c r="S28" s="716"/>
      <c r="T28" s="717"/>
      <c r="U28" s="720">
        <f t="shared" si="5"/>
        <v>0</v>
      </c>
      <c r="V28" s="721">
        <f t="shared" si="6"/>
        <v>0</v>
      </c>
      <c r="W28" s="722">
        <f t="shared" si="7"/>
        <v>0</v>
      </c>
      <c r="X28" s="442"/>
      <c r="Y28" s="442"/>
      <c r="Z28" s="442"/>
      <c r="AA28" s="442"/>
      <c r="AB28" s="442"/>
      <c r="AC28" s="442"/>
      <c r="AD28" s="442"/>
      <c r="AE28" s="442"/>
      <c r="AF28" s="442"/>
      <c r="AG28" s="442"/>
      <c r="AH28" s="442"/>
      <c r="AI28" s="442"/>
      <c r="AJ28" s="442"/>
      <c r="AK28" s="442"/>
      <c r="AL28" s="442"/>
      <c r="AM28" s="442"/>
      <c r="AN28" s="442"/>
      <c r="AO28" s="442"/>
      <c r="AP28" s="442"/>
      <c r="AQ28" s="442"/>
      <c r="AR28" s="442"/>
      <c r="AS28" s="442"/>
      <c r="AT28" s="442"/>
      <c r="AU28" s="442"/>
      <c r="AV28" s="442"/>
      <c r="AW28" s="442"/>
      <c r="AX28" s="442"/>
      <c r="AY28" s="442"/>
      <c r="AZ28" s="442"/>
    </row>
    <row r="29" spans="2:52" ht="18" hidden="1" customHeight="1" outlineLevel="1">
      <c r="B29" s="434"/>
      <c r="C29" s="1002"/>
      <c r="D29" s="1003"/>
      <c r="E29" s="1003"/>
      <c r="F29" s="1004"/>
      <c r="G29" s="1005"/>
      <c r="H29" s="1006"/>
      <c r="I29" s="1006"/>
      <c r="J29" s="1006"/>
      <c r="K29" s="1007"/>
      <c r="L29" s="715"/>
      <c r="M29" s="715"/>
      <c r="N29" s="715"/>
      <c r="O29" s="715"/>
      <c r="P29" s="715"/>
      <c r="Q29" s="715"/>
      <c r="R29" s="715"/>
      <c r="S29" s="716"/>
      <c r="T29" s="717"/>
      <c r="U29" s="720">
        <f t="shared" si="5"/>
        <v>0</v>
      </c>
      <c r="V29" s="721">
        <f t="shared" si="6"/>
        <v>0</v>
      </c>
      <c r="W29" s="722">
        <f t="shared" si="7"/>
        <v>0</v>
      </c>
      <c r="X29" s="442"/>
      <c r="Y29" s="442"/>
      <c r="Z29" s="442"/>
      <c r="AA29" s="442"/>
      <c r="AB29" s="442"/>
      <c r="AC29" s="442"/>
      <c r="AD29" s="442"/>
      <c r="AE29" s="442"/>
      <c r="AF29" s="442"/>
      <c r="AG29" s="442"/>
      <c r="AH29" s="442"/>
      <c r="AI29" s="442"/>
      <c r="AJ29" s="442"/>
      <c r="AK29" s="442"/>
      <c r="AL29" s="442"/>
      <c r="AM29" s="442"/>
      <c r="AN29" s="442"/>
      <c r="AO29" s="442"/>
      <c r="AP29" s="442"/>
      <c r="AQ29" s="442"/>
      <c r="AR29" s="442"/>
      <c r="AS29" s="442"/>
      <c r="AT29" s="442"/>
      <c r="AU29" s="442"/>
      <c r="AV29" s="442"/>
      <c r="AW29" s="442"/>
      <c r="AX29" s="442"/>
      <c r="AY29" s="442"/>
      <c r="AZ29" s="442"/>
    </row>
    <row r="30" spans="2:52" ht="18" hidden="1" customHeight="1" outlineLevel="1">
      <c r="B30" s="434"/>
      <c r="C30" s="1002"/>
      <c r="D30" s="1003"/>
      <c r="E30" s="1003"/>
      <c r="F30" s="1004"/>
      <c r="G30" s="1005"/>
      <c r="H30" s="1006"/>
      <c r="I30" s="1006"/>
      <c r="J30" s="1006"/>
      <c r="K30" s="1007"/>
      <c r="L30" s="715"/>
      <c r="M30" s="715"/>
      <c r="N30" s="715"/>
      <c r="O30" s="715"/>
      <c r="P30" s="715"/>
      <c r="Q30" s="715"/>
      <c r="R30" s="715"/>
      <c r="S30" s="716"/>
      <c r="T30" s="717"/>
      <c r="U30" s="720">
        <f t="shared" si="5"/>
        <v>0</v>
      </c>
      <c r="V30" s="721">
        <f t="shared" si="6"/>
        <v>0</v>
      </c>
      <c r="W30" s="722">
        <f t="shared" si="7"/>
        <v>0</v>
      </c>
      <c r="X30" s="442"/>
      <c r="Y30" s="442"/>
      <c r="Z30" s="442"/>
      <c r="AA30" s="442"/>
      <c r="AB30" s="442"/>
      <c r="AC30" s="442"/>
      <c r="AD30" s="442"/>
      <c r="AE30" s="442"/>
      <c r="AF30" s="442"/>
      <c r="AG30" s="442"/>
      <c r="AH30" s="442"/>
      <c r="AI30" s="442"/>
      <c r="AJ30" s="442"/>
      <c r="AK30" s="442"/>
      <c r="AL30" s="442"/>
      <c r="AM30" s="442"/>
      <c r="AN30" s="442"/>
      <c r="AO30" s="442"/>
      <c r="AP30" s="442"/>
      <c r="AQ30" s="442"/>
      <c r="AR30" s="442"/>
      <c r="AS30" s="442"/>
      <c r="AT30" s="442"/>
      <c r="AU30" s="442"/>
      <c r="AV30" s="442"/>
      <c r="AW30" s="442"/>
      <c r="AX30" s="442"/>
      <c r="AY30" s="442"/>
      <c r="AZ30" s="442"/>
    </row>
    <row r="31" spans="2:52" ht="18" hidden="1" customHeight="1" outlineLevel="1">
      <c r="B31" s="434"/>
      <c r="C31" s="1002"/>
      <c r="D31" s="1003"/>
      <c r="E31" s="1003"/>
      <c r="F31" s="1004"/>
      <c r="G31" s="1005"/>
      <c r="H31" s="1006"/>
      <c r="I31" s="1006"/>
      <c r="J31" s="1006"/>
      <c r="K31" s="1007"/>
      <c r="L31" s="715"/>
      <c r="M31" s="715"/>
      <c r="N31" s="715"/>
      <c r="O31" s="715"/>
      <c r="P31" s="715"/>
      <c r="Q31" s="715"/>
      <c r="R31" s="715"/>
      <c r="S31" s="716"/>
      <c r="T31" s="717"/>
      <c r="U31" s="720">
        <f t="shared" si="5"/>
        <v>0</v>
      </c>
      <c r="V31" s="721">
        <f t="shared" si="6"/>
        <v>0</v>
      </c>
      <c r="W31" s="722">
        <f t="shared" si="7"/>
        <v>0</v>
      </c>
      <c r="X31" s="442"/>
      <c r="Y31" s="442"/>
      <c r="Z31" s="442"/>
      <c r="AA31" s="442"/>
      <c r="AB31" s="442"/>
      <c r="AC31" s="442"/>
      <c r="AD31" s="442"/>
      <c r="AE31" s="442"/>
      <c r="AF31" s="442"/>
      <c r="AG31" s="442"/>
      <c r="AH31" s="442"/>
      <c r="AI31" s="442"/>
      <c r="AJ31" s="442"/>
      <c r="AK31" s="442"/>
      <c r="AL31" s="442"/>
      <c r="AM31" s="442"/>
      <c r="AN31" s="442"/>
      <c r="AO31" s="442"/>
      <c r="AP31" s="442"/>
      <c r="AQ31" s="442"/>
      <c r="AR31" s="442"/>
      <c r="AS31" s="442"/>
      <c r="AT31" s="442"/>
      <c r="AU31" s="442"/>
      <c r="AV31" s="442"/>
      <c r="AW31" s="442"/>
      <c r="AX31" s="442"/>
      <c r="AY31" s="442"/>
      <c r="AZ31" s="442"/>
    </row>
    <row r="32" spans="2:52" ht="18" hidden="1" customHeight="1" outlineLevel="1">
      <c r="B32" s="434"/>
      <c r="C32" s="1002"/>
      <c r="D32" s="1003"/>
      <c r="E32" s="1003"/>
      <c r="F32" s="1004"/>
      <c r="G32" s="1005"/>
      <c r="H32" s="1006"/>
      <c r="I32" s="1006"/>
      <c r="J32" s="1006"/>
      <c r="K32" s="1007"/>
      <c r="L32" s="715"/>
      <c r="M32" s="715"/>
      <c r="N32" s="715"/>
      <c r="O32" s="715"/>
      <c r="P32" s="715"/>
      <c r="Q32" s="715"/>
      <c r="R32" s="715"/>
      <c r="S32" s="716"/>
      <c r="T32" s="717"/>
      <c r="U32" s="720">
        <f t="shared" si="5"/>
        <v>0</v>
      </c>
      <c r="V32" s="721">
        <f t="shared" si="6"/>
        <v>0</v>
      </c>
      <c r="W32" s="722">
        <f t="shared" si="7"/>
        <v>0</v>
      </c>
      <c r="X32" s="442"/>
      <c r="Y32" s="442"/>
      <c r="Z32" s="442"/>
      <c r="AA32" s="442"/>
      <c r="AB32" s="442"/>
      <c r="AC32" s="442"/>
      <c r="AD32" s="442"/>
      <c r="AE32" s="442"/>
      <c r="AF32" s="442"/>
      <c r="AG32" s="442"/>
      <c r="AH32" s="442"/>
      <c r="AI32" s="442"/>
      <c r="AJ32" s="442"/>
      <c r="AK32" s="442"/>
      <c r="AL32" s="442"/>
      <c r="AM32" s="442"/>
      <c r="AN32" s="442"/>
      <c r="AO32" s="442"/>
      <c r="AP32" s="442"/>
      <c r="AQ32" s="442"/>
      <c r="AR32" s="442"/>
      <c r="AS32" s="442"/>
      <c r="AT32" s="442"/>
      <c r="AU32" s="442"/>
      <c r="AV32" s="442"/>
      <c r="AW32" s="442"/>
      <c r="AX32" s="442"/>
      <c r="AY32" s="442"/>
      <c r="AZ32" s="442"/>
    </row>
    <row r="33" spans="2:52" ht="18" hidden="1" customHeight="1" outlineLevel="1">
      <c r="B33" s="434"/>
      <c r="C33" s="1002"/>
      <c r="D33" s="1003"/>
      <c r="E33" s="1003"/>
      <c r="F33" s="1004"/>
      <c r="G33" s="1005"/>
      <c r="H33" s="1006"/>
      <c r="I33" s="1006"/>
      <c r="J33" s="1006"/>
      <c r="K33" s="1007"/>
      <c r="L33" s="715"/>
      <c r="M33" s="715"/>
      <c r="N33" s="715"/>
      <c r="O33" s="715"/>
      <c r="P33" s="715"/>
      <c r="Q33" s="715"/>
      <c r="R33" s="715"/>
      <c r="S33" s="716"/>
      <c r="T33" s="717"/>
      <c r="U33" s="720">
        <f t="shared" si="5"/>
        <v>0</v>
      </c>
      <c r="V33" s="721">
        <f t="shared" si="6"/>
        <v>0</v>
      </c>
      <c r="W33" s="722">
        <f t="shared" si="7"/>
        <v>0</v>
      </c>
      <c r="X33" s="442"/>
      <c r="Y33" s="442"/>
      <c r="Z33" s="442"/>
      <c r="AA33" s="442"/>
      <c r="AB33" s="442"/>
      <c r="AC33" s="442"/>
      <c r="AD33" s="442"/>
      <c r="AE33" s="442"/>
      <c r="AF33" s="442"/>
      <c r="AG33" s="442"/>
      <c r="AH33" s="442"/>
      <c r="AI33" s="442"/>
      <c r="AJ33" s="442"/>
      <c r="AK33" s="442"/>
      <c r="AL33" s="442"/>
      <c r="AM33" s="442"/>
      <c r="AN33" s="442"/>
      <c r="AO33" s="442"/>
      <c r="AP33" s="442"/>
      <c r="AQ33" s="442"/>
      <c r="AR33" s="442"/>
      <c r="AS33" s="442"/>
      <c r="AT33" s="442"/>
      <c r="AU33" s="442"/>
      <c r="AV33" s="442"/>
      <c r="AW33" s="442"/>
      <c r="AX33" s="442"/>
      <c r="AY33" s="442"/>
      <c r="AZ33" s="442"/>
    </row>
    <row r="34" spans="2:52" ht="18" hidden="1" customHeight="1" outlineLevel="1">
      <c r="B34" s="434"/>
      <c r="C34" s="1002"/>
      <c r="D34" s="1003"/>
      <c r="E34" s="1003"/>
      <c r="F34" s="1004"/>
      <c r="G34" s="1005"/>
      <c r="H34" s="1006"/>
      <c r="I34" s="1006"/>
      <c r="J34" s="1006"/>
      <c r="K34" s="1007"/>
      <c r="L34" s="715"/>
      <c r="M34" s="715"/>
      <c r="N34" s="715"/>
      <c r="O34" s="715"/>
      <c r="P34" s="715"/>
      <c r="Q34" s="715"/>
      <c r="R34" s="715"/>
      <c r="S34" s="716"/>
      <c r="T34" s="717"/>
      <c r="U34" s="720">
        <f t="shared" si="5"/>
        <v>0</v>
      </c>
      <c r="V34" s="721">
        <f t="shared" si="6"/>
        <v>0</v>
      </c>
      <c r="W34" s="722">
        <f t="shared" si="7"/>
        <v>0</v>
      </c>
      <c r="X34" s="442"/>
      <c r="Y34" s="442"/>
      <c r="Z34" s="442"/>
      <c r="AA34" s="442"/>
      <c r="AB34" s="442"/>
      <c r="AC34" s="442"/>
      <c r="AD34" s="442"/>
      <c r="AE34" s="442"/>
      <c r="AF34" s="442"/>
      <c r="AG34" s="442"/>
      <c r="AH34" s="442"/>
      <c r="AI34" s="442"/>
      <c r="AJ34" s="442"/>
      <c r="AK34" s="442"/>
      <c r="AL34" s="442"/>
      <c r="AM34" s="442"/>
      <c r="AN34" s="442"/>
      <c r="AO34" s="442"/>
      <c r="AP34" s="442"/>
      <c r="AQ34" s="442"/>
      <c r="AR34" s="442"/>
      <c r="AS34" s="442"/>
      <c r="AT34" s="442"/>
      <c r="AU34" s="442"/>
      <c r="AV34" s="442"/>
      <c r="AW34" s="442"/>
      <c r="AX34" s="442"/>
      <c r="AY34" s="442"/>
      <c r="AZ34" s="442"/>
    </row>
    <row r="35" spans="2:52" ht="18" hidden="1" customHeight="1" outlineLevel="1">
      <c r="B35" s="434"/>
      <c r="C35" s="1002"/>
      <c r="D35" s="1003"/>
      <c r="E35" s="1003"/>
      <c r="F35" s="1004"/>
      <c r="G35" s="1005"/>
      <c r="H35" s="1006"/>
      <c r="I35" s="1006"/>
      <c r="J35" s="1006"/>
      <c r="K35" s="1007"/>
      <c r="L35" s="715"/>
      <c r="M35" s="715"/>
      <c r="N35" s="715"/>
      <c r="O35" s="715"/>
      <c r="P35" s="715"/>
      <c r="Q35" s="715"/>
      <c r="R35" s="715"/>
      <c r="S35" s="716"/>
      <c r="T35" s="717"/>
      <c r="U35" s="720">
        <f t="shared" si="5"/>
        <v>0</v>
      </c>
      <c r="V35" s="721">
        <f t="shared" si="6"/>
        <v>0</v>
      </c>
      <c r="W35" s="722">
        <f t="shared" si="7"/>
        <v>0</v>
      </c>
      <c r="X35" s="442"/>
      <c r="Y35" s="442"/>
      <c r="Z35" s="442"/>
      <c r="AA35" s="442"/>
      <c r="AB35" s="442"/>
      <c r="AC35" s="442"/>
      <c r="AD35" s="442"/>
      <c r="AE35" s="442"/>
      <c r="AF35" s="442"/>
      <c r="AG35" s="442"/>
      <c r="AH35" s="442"/>
      <c r="AI35" s="442"/>
      <c r="AJ35" s="442"/>
      <c r="AK35" s="442"/>
      <c r="AL35" s="442"/>
      <c r="AM35" s="442"/>
      <c r="AN35" s="442"/>
      <c r="AO35" s="442"/>
      <c r="AP35" s="442"/>
      <c r="AQ35" s="442"/>
      <c r="AR35" s="442"/>
      <c r="AS35" s="442"/>
      <c r="AT35" s="442"/>
      <c r="AU35" s="442"/>
      <c r="AV35" s="442"/>
      <c r="AW35" s="442"/>
      <c r="AX35" s="442"/>
      <c r="AY35" s="442"/>
      <c r="AZ35" s="442"/>
    </row>
    <row r="36" spans="2:52" ht="9.9499999999999993" hidden="1" customHeight="1" outlineLevel="1">
      <c r="B36" s="435"/>
      <c r="C36" s="437"/>
      <c r="D36" s="437"/>
      <c r="E36" s="437"/>
      <c r="F36" s="437"/>
      <c r="G36" s="436"/>
      <c r="H36" s="436"/>
      <c r="I36" s="436"/>
      <c r="J36" s="436"/>
      <c r="K36" s="436"/>
      <c r="L36" s="438"/>
      <c r="M36" s="438"/>
      <c r="N36" s="438"/>
      <c r="O36" s="438"/>
      <c r="P36" s="438"/>
      <c r="Q36" s="438"/>
      <c r="R36" s="438"/>
      <c r="S36" s="438"/>
      <c r="T36" s="439"/>
      <c r="U36" s="439"/>
      <c r="V36" s="439"/>
      <c r="W36" s="431"/>
      <c r="X36" s="442"/>
      <c r="Y36" s="442"/>
      <c r="Z36" s="442"/>
      <c r="AA36" s="442"/>
      <c r="AB36" s="442"/>
      <c r="AC36" s="442"/>
      <c r="AD36" s="442"/>
      <c r="AE36" s="442"/>
      <c r="AF36" s="442"/>
      <c r="AG36" s="442"/>
      <c r="AH36" s="442"/>
      <c r="AI36" s="442"/>
      <c r="AJ36" s="442"/>
      <c r="AK36" s="442"/>
      <c r="AL36" s="442"/>
      <c r="AM36" s="442"/>
      <c r="AN36" s="442"/>
      <c r="AO36" s="442"/>
      <c r="AP36" s="442"/>
      <c r="AQ36" s="442"/>
      <c r="AR36" s="442"/>
      <c r="AS36" s="442"/>
      <c r="AT36" s="442"/>
      <c r="AU36" s="442"/>
      <c r="AV36" s="442"/>
      <c r="AW36" s="442"/>
      <c r="AX36" s="442"/>
      <c r="AY36" s="442"/>
      <c r="AZ36" s="442"/>
    </row>
    <row r="37" spans="2:52" ht="20.100000000000001" customHeight="1" collapsed="1">
      <c r="B37" s="714">
        <f>B25+1</f>
        <v>3</v>
      </c>
      <c r="C37" s="1013"/>
      <c r="D37" s="1014"/>
      <c r="E37" s="1014"/>
      <c r="F37" s="1015"/>
      <c r="G37" s="1016"/>
      <c r="H37" s="1017"/>
      <c r="I37" s="1017"/>
      <c r="J37" s="1017"/>
      <c r="K37" s="1018"/>
      <c r="L37" s="701">
        <f t="shared" ref="L37:R37" si="8">SUM(L38:L47)</f>
        <v>0</v>
      </c>
      <c r="M37" s="702">
        <f t="shared" si="8"/>
        <v>0</v>
      </c>
      <c r="N37" s="703">
        <f t="shared" si="8"/>
        <v>0</v>
      </c>
      <c r="O37" s="703">
        <f t="shared" si="8"/>
        <v>0</v>
      </c>
      <c r="P37" s="702">
        <f t="shared" si="8"/>
        <v>0</v>
      </c>
      <c r="Q37" s="704">
        <f t="shared" si="8"/>
        <v>0</v>
      </c>
      <c r="R37" s="701">
        <f t="shared" si="8"/>
        <v>0</v>
      </c>
      <c r="S37" s="705">
        <v>1</v>
      </c>
      <c r="T37" s="706">
        <f>(S38*T38)+(S39*T39)+(S40*T40)+(S41*T41)+(S42*T42)+(S43*T43)+(S44*T44)+(S45*T45)+(S46*T46)+(S47*T47)</f>
        <v>0</v>
      </c>
      <c r="U37" s="665">
        <f t="shared" ref="U37:U47" si="9">S37*T37*(1+MGKZ)*(1+Gewinn)*(1+Sicherheit)</f>
        <v>0</v>
      </c>
      <c r="V37" s="643">
        <f t="shared" ref="V37:V47" si="10">R37*Fertigung</f>
        <v>0</v>
      </c>
      <c r="W37" s="50">
        <f t="shared" ref="W37:W47" si="11">L37*$E$6+M37*$M$6+N37*$M$7+O37*$M$8+P37*$E$7+Q37*$M$9+U37+V37</f>
        <v>0</v>
      </c>
      <c r="X37" s="442"/>
      <c r="Y37" s="442"/>
      <c r="Z37" s="442"/>
      <c r="AA37" s="442"/>
      <c r="AB37" s="442"/>
      <c r="AC37" s="442"/>
      <c r="AD37" s="442"/>
      <c r="AE37" s="442"/>
      <c r="AF37" s="442"/>
      <c r="AG37" s="442"/>
      <c r="AH37" s="442"/>
      <c r="AI37" s="442"/>
      <c r="AJ37" s="442"/>
      <c r="AK37" s="442"/>
      <c r="AL37" s="442"/>
      <c r="AM37" s="442"/>
      <c r="AN37" s="442"/>
      <c r="AO37" s="442"/>
      <c r="AP37" s="442"/>
      <c r="AQ37" s="442"/>
      <c r="AR37" s="442"/>
      <c r="AS37" s="442"/>
      <c r="AT37" s="442"/>
      <c r="AU37" s="442"/>
      <c r="AV37" s="442"/>
      <c r="AW37" s="442"/>
      <c r="AX37" s="442"/>
      <c r="AY37" s="442"/>
      <c r="AZ37" s="442"/>
    </row>
    <row r="38" spans="2:52" ht="20.100000000000001" hidden="1" customHeight="1" outlineLevel="1">
      <c r="B38" s="433"/>
      <c r="C38" s="1002"/>
      <c r="D38" s="1003"/>
      <c r="E38" s="1003"/>
      <c r="F38" s="1004"/>
      <c r="G38" s="1005"/>
      <c r="H38" s="1006"/>
      <c r="I38" s="1006"/>
      <c r="J38" s="1006"/>
      <c r="K38" s="1007"/>
      <c r="L38" s="715"/>
      <c r="M38" s="715"/>
      <c r="N38" s="715"/>
      <c r="O38" s="715"/>
      <c r="P38" s="715"/>
      <c r="Q38" s="715"/>
      <c r="R38" s="715"/>
      <c r="S38" s="716"/>
      <c r="T38" s="717"/>
      <c r="U38" s="720">
        <f t="shared" si="9"/>
        <v>0</v>
      </c>
      <c r="V38" s="721">
        <f t="shared" si="10"/>
        <v>0</v>
      </c>
      <c r="W38" s="722">
        <f t="shared" si="11"/>
        <v>0</v>
      </c>
      <c r="X38" s="442"/>
      <c r="Y38" s="442"/>
      <c r="Z38" s="442"/>
      <c r="AA38" s="442"/>
      <c r="AB38" s="442"/>
      <c r="AC38" s="442"/>
      <c r="AD38" s="442"/>
      <c r="AE38" s="442"/>
      <c r="AF38" s="442"/>
      <c r="AG38" s="442"/>
      <c r="AH38" s="442"/>
      <c r="AI38" s="442"/>
      <c r="AJ38" s="442"/>
      <c r="AK38" s="442"/>
      <c r="AL38" s="442"/>
      <c r="AM38" s="442"/>
      <c r="AN38" s="442"/>
      <c r="AO38" s="442"/>
      <c r="AP38" s="442"/>
      <c r="AQ38" s="442"/>
      <c r="AR38" s="442"/>
      <c r="AS38" s="442"/>
      <c r="AT38" s="442"/>
      <c r="AU38" s="442"/>
      <c r="AV38" s="442"/>
      <c r="AW38" s="442"/>
      <c r="AX38" s="442"/>
      <c r="AY38" s="442"/>
      <c r="AZ38" s="442"/>
    </row>
    <row r="39" spans="2:52" ht="20.100000000000001" hidden="1" customHeight="1" outlineLevel="1">
      <c r="B39" s="434"/>
      <c r="C39" s="1002"/>
      <c r="D39" s="1003"/>
      <c r="E39" s="1003"/>
      <c r="F39" s="1004"/>
      <c r="G39" s="1005"/>
      <c r="H39" s="1006"/>
      <c r="I39" s="1006"/>
      <c r="J39" s="1006"/>
      <c r="K39" s="1007"/>
      <c r="L39" s="715"/>
      <c r="M39" s="715"/>
      <c r="N39" s="715"/>
      <c r="O39" s="715"/>
      <c r="P39" s="715"/>
      <c r="Q39" s="715"/>
      <c r="R39" s="715"/>
      <c r="S39" s="716"/>
      <c r="T39" s="717"/>
      <c r="U39" s="720">
        <f t="shared" si="9"/>
        <v>0</v>
      </c>
      <c r="V39" s="721">
        <f t="shared" si="10"/>
        <v>0</v>
      </c>
      <c r="W39" s="722">
        <f t="shared" si="11"/>
        <v>0</v>
      </c>
      <c r="X39" s="442"/>
      <c r="Y39" s="442"/>
      <c r="Z39" s="442"/>
      <c r="AA39" s="442"/>
      <c r="AB39" s="442"/>
      <c r="AC39" s="442"/>
      <c r="AD39" s="442"/>
      <c r="AE39" s="442"/>
      <c r="AF39" s="442"/>
      <c r="AG39" s="442"/>
      <c r="AH39" s="442"/>
      <c r="AI39" s="442"/>
      <c r="AJ39" s="442"/>
      <c r="AK39" s="442"/>
      <c r="AL39" s="442"/>
      <c r="AM39" s="442"/>
      <c r="AN39" s="442"/>
      <c r="AO39" s="442"/>
      <c r="AP39" s="442"/>
      <c r="AQ39" s="442"/>
      <c r="AR39" s="442"/>
      <c r="AS39" s="442"/>
      <c r="AT39" s="442"/>
      <c r="AU39" s="442"/>
      <c r="AV39" s="442"/>
      <c r="AW39" s="442"/>
      <c r="AX39" s="442"/>
      <c r="AY39" s="442"/>
      <c r="AZ39" s="442"/>
    </row>
    <row r="40" spans="2:52" ht="20.100000000000001" hidden="1" customHeight="1" outlineLevel="1">
      <c r="B40" s="434"/>
      <c r="C40" s="1002"/>
      <c r="D40" s="1003"/>
      <c r="E40" s="1003"/>
      <c r="F40" s="1004"/>
      <c r="G40" s="1005"/>
      <c r="H40" s="1006"/>
      <c r="I40" s="1006"/>
      <c r="J40" s="1006"/>
      <c r="K40" s="1007"/>
      <c r="L40" s="715"/>
      <c r="M40" s="715"/>
      <c r="N40" s="715"/>
      <c r="O40" s="715"/>
      <c r="P40" s="715"/>
      <c r="Q40" s="715"/>
      <c r="R40" s="715"/>
      <c r="S40" s="716"/>
      <c r="T40" s="717"/>
      <c r="U40" s="720">
        <f t="shared" si="9"/>
        <v>0</v>
      </c>
      <c r="V40" s="721">
        <f t="shared" si="10"/>
        <v>0</v>
      </c>
      <c r="W40" s="722">
        <f t="shared" si="11"/>
        <v>0</v>
      </c>
      <c r="X40" s="442"/>
      <c r="Y40" s="442"/>
      <c r="Z40" s="442"/>
      <c r="AA40" s="442"/>
      <c r="AB40" s="442"/>
      <c r="AC40" s="442"/>
      <c r="AD40" s="442"/>
      <c r="AE40" s="442"/>
      <c r="AF40" s="442"/>
      <c r="AG40" s="442"/>
      <c r="AH40" s="442"/>
      <c r="AI40" s="442"/>
      <c r="AJ40" s="442"/>
      <c r="AK40" s="442"/>
      <c r="AL40" s="442"/>
      <c r="AM40" s="442"/>
      <c r="AN40" s="442"/>
      <c r="AO40" s="442"/>
      <c r="AP40" s="442"/>
      <c r="AQ40" s="442"/>
      <c r="AR40" s="442"/>
      <c r="AS40" s="442"/>
      <c r="AT40" s="442"/>
      <c r="AU40" s="442"/>
      <c r="AV40" s="442"/>
      <c r="AW40" s="442"/>
      <c r="AX40" s="442"/>
      <c r="AY40" s="442"/>
      <c r="AZ40" s="442"/>
    </row>
    <row r="41" spans="2:52" ht="20.100000000000001" hidden="1" customHeight="1" outlineLevel="1">
      <c r="B41" s="434"/>
      <c r="C41" s="1002"/>
      <c r="D41" s="1003"/>
      <c r="E41" s="1003"/>
      <c r="F41" s="1004"/>
      <c r="G41" s="1005"/>
      <c r="H41" s="1006"/>
      <c r="I41" s="1006"/>
      <c r="J41" s="1006"/>
      <c r="K41" s="1007"/>
      <c r="L41" s="715"/>
      <c r="M41" s="715"/>
      <c r="N41" s="715"/>
      <c r="O41" s="715"/>
      <c r="P41" s="715"/>
      <c r="Q41" s="715"/>
      <c r="R41" s="715"/>
      <c r="S41" s="716"/>
      <c r="T41" s="717"/>
      <c r="U41" s="720">
        <f t="shared" si="9"/>
        <v>0</v>
      </c>
      <c r="V41" s="721">
        <f t="shared" si="10"/>
        <v>0</v>
      </c>
      <c r="W41" s="722">
        <f t="shared" si="11"/>
        <v>0</v>
      </c>
      <c r="X41" s="442"/>
      <c r="Y41" s="442"/>
      <c r="Z41" s="442"/>
      <c r="AA41" s="442"/>
      <c r="AB41" s="442"/>
      <c r="AC41" s="442"/>
      <c r="AD41" s="442"/>
      <c r="AE41" s="442"/>
      <c r="AF41" s="442"/>
      <c r="AG41" s="442"/>
      <c r="AH41" s="442"/>
      <c r="AI41" s="442"/>
      <c r="AJ41" s="442"/>
      <c r="AK41" s="442"/>
      <c r="AL41" s="442"/>
      <c r="AM41" s="442"/>
      <c r="AN41" s="442"/>
      <c r="AO41" s="442"/>
      <c r="AP41" s="442"/>
      <c r="AQ41" s="442"/>
      <c r="AR41" s="442"/>
      <c r="AS41" s="442"/>
      <c r="AT41" s="442"/>
      <c r="AU41" s="442"/>
      <c r="AV41" s="442"/>
      <c r="AW41" s="442"/>
      <c r="AX41" s="442"/>
      <c r="AY41" s="442"/>
      <c r="AZ41" s="442"/>
    </row>
    <row r="42" spans="2:52" ht="20.100000000000001" hidden="1" customHeight="1" outlineLevel="1">
      <c r="B42" s="434"/>
      <c r="C42" s="1002"/>
      <c r="D42" s="1003"/>
      <c r="E42" s="1003"/>
      <c r="F42" s="1004"/>
      <c r="G42" s="1005"/>
      <c r="H42" s="1006"/>
      <c r="I42" s="1006"/>
      <c r="J42" s="1006"/>
      <c r="K42" s="1007"/>
      <c r="L42" s="715"/>
      <c r="M42" s="715"/>
      <c r="N42" s="715"/>
      <c r="O42" s="715"/>
      <c r="P42" s="715"/>
      <c r="Q42" s="715"/>
      <c r="R42" s="715"/>
      <c r="S42" s="716"/>
      <c r="T42" s="717"/>
      <c r="U42" s="720">
        <f t="shared" si="9"/>
        <v>0</v>
      </c>
      <c r="V42" s="721">
        <f t="shared" si="10"/>
        <v>0</v>
      </c>
      <c r="W42" s="722">
        <f t="shared" si="11"/>
        <v>0</v>
      </c>
      <c r="X42" s="442"/>
      <c r="Y42" s="442"/>
      <c r="Z42" s="442"/>
      <c r="AA42" s="442"/>
      <c r="AB42" s="442"/>
      <c r="AC42" s="442"/>
      <c r="AD42" s="442"/>
      <c r="AE42" s="442"/>
      <c r="AF42" s="442"/>
      <c r="AG42" s="442"/>
      <c r="AH42" s="442"/>
      <c r="AI42" s="442"/>
      <c r="AJ42" s="442"/>
      <c r="AK42" s="442"/>
      <c r="AL42" s="442"/>
      <c r="AM42" s="442"/>
      <c r="AN42" s="442"/>
      <c r="AO42" s="442"/>
      <c r="AP42" s="442"/>
      <c r="AQ42" s="442"/>
      <c r="AR42" s="442"/>
      <c r="AS42" s="442"/>
      <c r="AT42" s="442"/>
      <c r="AU42" s="442"/>
      <c r="AV42" s="442"/>
      <c r="AW42" s="442"/>
      <c r="AX42" s="442"/>
      <c r="AY42" s="442"/>
      <c r="AZ42" s="442"/>
    </row>
    <row r="43" spans="2:52" ht="20.100000000000001" hidden="1" customHeight="1" outlineLevel="1">
      <c r="B43" s="434"/>
      <c r="C43" s="1002"/>
      <c r="D43" s="1003"/>
      <c r="E43" s="1003"/>
      <c r="F43" s="1004"/>
      <c r="G43" s="1005"/>
      <c r="H43" s="1006"/>
      <c r="I43" s="1006"/>
      <c r="J43" s="1006"/>
      <c r="K43" s="1007"/>
      <c r="L43" s="715"/>
      <c r="M43" s="715"/>
      <c r="N43" s="715"/>
      <c r="O43" s="715"/>
      <c r="P43" s="715"/>
      <c r="Q43" s="715"/>
      <c r="R43" s="715"/>
      <c r="S43" s="716"/>
      <c r="T43" s="717"/>
      <c r="U43" s="720">
        <f t="shared" si="9"/>
        <v>0</v>
      </c>
      <c r="V43" s="721">
        <f t="shared" si="10"/>
        <v>0</v>
      </c>
      <c r="W43" s="722">
        <f t="shared" si="11"/>
        <v>0</v>
      </c>
      <c r="X43" s="442"/>
      <c r="Y43" s="442"/>
      <c r="Z43" s="442"/>
      <c r="AA43" s="442"/>
      <c r="AB43" s="442"/>
      <c r="AC43" s="442"/>
      <c r="AD43" s="442"/>
      <c r="AE43" s="442"/>
      <c r="AF43" s="442"/>
      <c r="AG43" s="442"/>
      <c r="AH43" s="442"/>
      <c r="AI43" s="442"/>
      <c r="AJ43" s="442"/>
      <c r="AK43" s="442"/>
      <c r="AL43" s="442"/>
      <c r="AM43" s="442"/>
      <c r="AN43" s="442"/>
      <c r="AO43" s="442"/>
      <c r="AP43" s="442"/>
      <c r="AQ43" s="442"/>
      <c r="AR43" s="442"/>
      <c r="AS43" s="442"/>
      <c r="AT43" s="442"/>
      <c r="AU43" s="442"/>
      <c r="AV43" s="442"/>
      <c r="AW43" s="442"/>
      <c r="AX43" s="442"/>
      <c r="AY43" s="442"/>
      <c r="AZ43" s="442"/>
    </row>
    <row r="44" spans="2:52" ht="20.100000000000001" hidden="1" customHeight="1" outlineLevel="1">
      <c r="B44" s="434"/>
      <c r="C44" s="1002"/>
      <c r="D44" s="1003"/>
      <c r="E44" s="1003"/>
      <c r="F44" s="1004"/>
      <c r="G44" s="1005"/>
      <c r="H44" s="1006"/>
      <c r="I44" s="1006"/>
      <c r="J44" s="1006"/>
      <c r="K44" s="1007"/>
      <c r="L44" s="715"/>
      <c r="M44" s="715"/>
      <c r="N44" s="715"/>
      <c r="O44" s="715"/>
      <c r="P44" s="715"/>
      <c r="Q44" s="715"/>
      <c r="R44" s="715"/>
      <c r="S44" s="716"/>
      <c r="T44" s="717"/>
      <c r="U44" s="720">
        <f t="shared" si="9"/>
        <v>0</v>
      </c>
      <c r="V44" s="721">
        <f t="shared" si="10"/>
        <v>0</v>
      </c>
      <c r="W44" s="722">
        <f t="shared" si="11"/>
        <v>0</v>
      </c>
      <c r="X44" s="442"/>
      <c r="Y44" s="442"/>
      <c r="Z44" s="442"/>
      <c r="AA44" s="442"/>
      <c r="AB44" s="442"/>
      <c r="AC44" s="442"/>
      <c r="AD44" s="442"/>
      <c r="AE44" s="442"/>
      <c r="AF44" s="442"/>
      <c r="AG44" s="442"/>
      <c r="AH44" s="442"/>
      <c r="AI44" s="442"/>
      <c r="AJ44" s="442"/>
      <c r="AK44" s="442"/>
      <c r="AL44" s="442"/>
      <c r="AM44" s="442"/>
      <c r="AN44" s="442"/>
      <c r="AO44" s="442"/>
      <c r="AP44" s="442"/>
      <c r="AQ44" s="442"/>
      <c r="AR44" s="442"/>
      <c r="AS44" s="442"/>
      <c r="AT44" s="442"/>
      <c r="AU44" s="442"/>
      <c r="AV44" s="442"/>
      <c r="AW44" s="442"/>
      <c r="AX44" s="442"/>
      <c r="AY44" s="442"/>
      <c r="AZ44" s="442"/>
    </row>
    <row r="45" spans="2:52" ht="20.100000000000001" hidden="1" customHeight="1" outlineLevel="1">
      <c r="B45" s="434"/>
      <c r="C45" s="1002"/>
      <c r="D45" s="1003"/>
      <c r="E45" s="1003"/>
      <c r="F45" s="1004"/>
      <c r="G45" s="1005"/>
      <c r="H45" s="1006"/>
      <c r="I45" s="1006"/>
      <c r="J45" s="1006"/>
      <c r="K45" s="1007"/>
      <c r="L45" s="715"/>
      <c r="M45" s="715"/>
      <c r="N45" s="715"/>
      <c r="O45" s="715"/>
      <c r="P45" s="715"/>
      <c r="Q45" s="715"/>
      <c r="R45" s="715"/>
      <c r="S45" s="716"/>
      <c r="T45" s="717"/>
      <c r="U45" s="720">
        <f t="shared" si="9"/>
        <v>0</v>
      </c>
      <c r="V45" s="721">
        <f t="shared" si="10"/>
        <v>0</v>
      </c>
      <c r="W45" s="722">
        <f t="shared" si="11"/>
        <v>0</v>
      </c>
      <c r="X45" s="442"/>
      <c r="Y45" s="442"/>
      <c r="Z45" s="442"/>
      <c r="AA45" s="442"/>
      <c r="AB45" s="442"/>
      <c r="AC45" s="442"/>
      <c r="AD45" s="442"/>
      <c r="AE45" s="442"/>
      <c r="AF45" s="442"/>
      <c r="AG45" s="442"/>
      <c r="AH45" s="442"/>
      <c r="AI45" s="442"/>
      <c r="AJ45" s="442"/>
      <c r="AK45" s="442"/>
      <c r="AL45" s="442"/>
      <c r="AM45" s="442"/>
      <c r="AN45" s="442"/>
      <c r="AO45" s="442"/>
      <c r="AP45" s="442"/>
      <c r="AQ45" s="442"/>
      <c r="AR45" s="442"/>
      <c r="AS45" s="442"/>
      <c r="AT45" s="442"/>
      <c r="AU45" s="442"/>
      <c r="AV45" s="442"/>
      <c r="AW45" s="442"/>
      <c r="AX45" s="442"/>
      <c r="AY45" s="442"/>
      <c r="AZ45" s="442"/>
    </row>
    <row r="46" spans="2:52" ht="20.100000000000001" hidden="1" customHeight="1" outlineLevel="1">
      <c r="B46" s="434"/>
      <c r="C46" s="1002"/>
      <c r="D46" s="1003"/>
      <c r="E46" s="1003"/>
      <c r="F46" s="1004"/>
      <c r="G46" s="1005"/>
      <c r="H46" s="1006"/>
      <c r="I46" s="1006"/>
      <c r="J46" s="1006"/>
      <c r="K46" s="1007"/>
      <c r="L46" s="715"/>
      <c r="M46" s="715"/>
      <c r="N46" s="715"/>
      <c r="O46" s="715"/>
      <c r="P46" s="715"/>
      <c r="Q46" s="715"/>
      <c r="R46" s="715"/>
      <c r="S46" s="716"/>
      <c r="T46" s="717"/>
      <c r="U46" s="720">
        <f t="shared" si="9"/>
        <v>0</v>
      </c>
      <c r="V46" s="721">
        <f t="shared" si="10"/>
        <v>0</v>
      </c>
      <c r="W46" s="722">
        <f t="shared" si="11"/>
        <v>0</v>
      </c>
      <c r="X46" s="442"/>
      <c r="Y46" s="442"/>
      <c r="Z46" s="442"/>
      <c r="AA46" s="442"/>
      <c r="AB46" s="442"/>
      <c r="AC46" s="442"/>
      <c r="AD46" s="442"/>
      <c r="AE46" s="442"/>
      <c r="AF46" s="442"/>
      <c r="AG46" s="442"/>
      <c r="AH46" s="442"/>
      <c r="AI46" s="442"/>
      <c r="AJ46" s="442"/>
      <c r="AK46" s="442"/>
      <c r="AL46" s="442"/>
      <c r="AM46" s="442"/>
      <c r="AN46" s="442"/>
      <c r="AO46" s="442"/>
      <c r="AP46" s="442"/>
      <c r="AQ46" s="442"/>
      <c r="AR46" s="442"/>
      <c r="AS46" s="442"/>
      <c r="AT46" s="442"/>
      <c r="AU46" s="442"/>
      <c r="AV46" s="442"/>
      <c r="AW46" s="442"/>
      <c r="AX46" s="442"/>
      <c r="AY46" s="442"/>
      <c r="AZ46" s="442"/>
    </row>
    <row r="47" spans="2:52" ht="20.100000000000001" hidden="1" customHeight="1" outlineLevel="1">
      <c r="B47" s="434"/>
      <c r="C47" s="1002"/>
      <c r="D47" s="1003"/>
      <c r="E47" s="1003"/>
      <c r="F47" s="1004"/>
      <c r="G47" s="1005"/>
      <c r="H47" s="1006"/>
      <c r="I47" s="1006"/>
      <c r="J47" s="1006"/>
      <c r="K47" s="1007"/>
      <c r="L47" s="715"/>
      <c r="M47" s="715"/>
      <c r="N47" s="715"/>
      <c r="O47" s="715"/>
      <c r="P47" s="715"/>
      <c r="Q47" s="715"/>
      <c r="R47" s="715"/>
      <c r="S47" s="716"/>
      <c r="T47" s="717"/>
      <c r="U47" s="720">
        <f t="shared" si="9"/>
        <v>0</v>
      </c>
      <c r="V47" s="721">
        <f t="shared" si="10"/>
        <v>0</v>
      </c>
      <c r="W47" s="722">
        <f t="shared" si="11"/>
        <v>0</v>
      </c>
      <c r="X47" s="442"/>
      <c r="Y47" s="442"/>
      <c r="Z47" s="442"/>
      <c r="AA47" s="442"/>
      <c r="AB47" s="442"/>
      <c r="AC47" s="442"/>
      <c r="AD47" s="442"/>
      <c r="AE47" s="442"/>
      <c r="AF47" s="442"/>
      <c r="AG47" s="442"/>
      <c r="AH47" s="442"/>
      <c r="AI47" s="442"/>
      <c r="AJ47" s="442"/>
      <c r="AK47" s="442"/>
      <c r="AL47" s="442"/>
      <c r="AM47" s="442"/>
      <c r="AN47" s="442"/>
      <c r="AO47" s="442"/>
      <c r="AP47" s="442"/>
      <c r="AQ47" s="442"/>
      <c r="AR47" s="442"/>
      <c r="AS47" s="442"/>
      <c r="AT47" s="442"/>
      <c r="AU47" s="442"/>
      <c r="AV47" s="442"/>
      <c r="AW47" s="442"/>
      <c r="AX47" s="442"/>
      <c r="AY47" s="442"/>
      <c r="AZ47" s="442"/>
    </row>
    <row r="48" spans="2:52" s="19" customFormat="1" ht="9.9499999999999993" hidden="1" customHeight="1" outlineLevel="1">
      <c r="B48" s="435"/>
      <c r="C48" s="437"/>
      <c r="D48" s="437"/>
      <c r="E48" s="437"/>
      <c r="F48" s="437"/>
      <c r="G48" s="666"/>
      <c r="H48" s="666"/>
      <c r="I48" s="666"/>
      <c r="J48" s="666"/>
      <c r="K48" s="666"/>
      <c r="L48" s="438"/>
      <c r="M48" s="438"/>
      <c r="N48" s="438"/>
      <c r="O48" s="438"/>
      <c r="P48" s="438"/>
      <c r="Q48" s="438"/>
      <c r="R48" s="438"/>
      <c r="S48" s="438"/>
      <c r="T48" s="439"/>
      <c r="U48" s="439"/>
      <c r="V48" s="439"/>
      <c r="W48" s="667"/>
      <c r="X48" s="668"/>
      <c r="Y48" s="668"/>
      <c r="Z48" s="668"/>
      <c r="AA48" s="668"/>
      <c r="AB48" s="668"/>
      <c r="AC48" s="668"/>
      <c r="AD48" s="668"/>
      <c r="AE48" s="668"/>
      <c r="AF48" s="668"/>
      <c r="AG48" s="668"/>
      <c r="AH48" s="668"/>
      <c r="AI48" s="668"/>
      <c r="AJ48" s="668"/>
      <c r="AK48" s="668"/>
      <c r="AL48" s="668"/>
      <c r="AM48" s="668"/>
      <c r="AN48" s="668"/>
      <c r="AO48" s="668"/>
      <c r="AP48" s="668"/>
      <c r="AQ48" s="668"/>
      <c r="AR48" s="668"/>
      <c r="AS48" s="668"/>
      <c r="AT48" s="668"/>
      <c r="AU48" s="668"/>
      <c r="AV48" s="668"/>
      <c r="AW48" s="668"/>
      <c r="AX48" s="668"/>
      <c r="AY48" s="668"/>
      <c r="AZ48" s="668"/>
    </row>
    <row r="49" spans="2:52" ht="20.100000000000001" customHeight="1" collapsed="1">
      <c r="B49" s="714">
        <f>B37+1</f>
        <v>4</v>
      </c>
      <c r="C49" s="1013"/>
      <c r="D49" s="1014"/>
      <c r="E49" s="1014"/>
      <c r="F49" s="1015"/>
      <c r="G49" s="1016"/>
      <c r="H49" s="1017"/>
      <c r="I49" s="1017"/>
      <c r="J49" s="1017"/>
      <c r="K49" s="1018"/>
      <c r="L49" s="701">
        <f t="shared" ref="L49:R49" si="12">SUM(L50:L59)</f>
        <v>0</v>
      </c>
      <c r="M49" s="702">
        <f t="shared" si="12"/>
        <v>0</v>
      </c>
      <c r="N49" s="703">
        <f t="shared" si="12"/>
        <v>0</v>
      </c>
      <c r="O49" s="703">
        <f t="shared" si="12"/>
        <v>0</v>
      </c>
      <c r="P49" s="702">
        <f t="shared" si="12"/>
        <v>0</v>
      </c>
      <c r="Q49" s="704">
        <f t="shared" si="12"/>
        <v>0</v>
      </c>
      <c r="R49" s="701">
        <f t="shared" si="12"/>
        <v>0</v>
      </c>
      <c r="S49" s="705">
        <v>1</v>
      </c>
      <c r="T49" s="706">
        <f>(S50*T50)+(S51*T51)+(S52*T52)+(S53*T53)+(S54*T54)+(S55*T55)+(S56*T56)+(S57*T57)+(S58*T58)+(S59*T59)</f>
        <v>0</v>
      </c>
      <c r="U49" s="665">
        <f t="shared" ref="U49:U59" si="13">S49*T49*(1+MGKZ)*(1+Gewinn)*(1+Sicherheit)</f>
        <v>0</v>
      </c>
      <c r="V49" s="643">
        <f t="shared" ref="V49:V59" si="14">R49*Fertigung</f>
        <v>0</v>
      </c>
      <c r="W49" s="50">
        <f t="shared" ref="W49:W59" si="15">L49*$E$6+M49*$M$6+N49*$M$7+O49*$M$8+P49*$E$7+Q49*$M$9+U49+V49</f>
        <v>0</v>
      </c>
      <c r="X49" s="442"/>
      <c r="Y49" s="442"/>
      <c r="Z49" s="442"/>
      <c r="AA49" s="442"/>
      <c r="AB49" s="442"/>
      <c r="AC49" s="442"/>
      <c r="AD49" s="442"/>
      <c r="AE49" s="442"/>
      <c r="AF49" s="442"/>
      <c r="AG49" s="442"/>
      <c r="AH49" s="442"/>
      <c r="AI49" s="442"/>
      <c r="AJ49" s="442"/>
      <c r="AK49" s="442"/>
      <c r="AL49" s="442"/>
      <c r="AM49" s="442"/>
      <c r="AN49" s="442"/>
      <c r="AO49" s="442"/>
      <c r="AP49" s="442"/>
      <c r="AQ49" s="442"/>
      <c r="AR49" s="442"/>
      <c r="AS49" s="442"/>
      <c r="AT49" s="442"/>
      <c r="AU49" s="442"/>
      <c r="AV49" s="442"/>
      <c r="AW49" s="442"/>
      <c r="AX49" s="442"/>
      <c r="AY49" s="442"/>
      <c r="AZ49" s="442"/>
    </row>
    <row r="50" spans="2:52" ht="20.100000000000001" hidden="1" customHeight="1" outlineLevel="1">
      <c r="B50" s="433"/>
      <c r="C50" s="1002"/>
      <c r="D50" s="1003"/>
      <c r="E50" s="1003"/>
      <c r="F50" s="1004"/>
      <c r="G50" s="1005"/>
      <c r="H50" s="1006"/>
      <c r="I50" s="1006"/>
      <c r="J50" s="1006"/>
      <c r="K50" s="1007"/>
      <c r="L50" s="715"/>
      <c r="M50" s="715"/>
      <c r="N50" s="715"/>
      <c r="O50" s="715"/>
      <c r="P50" s="715"/>
      <c r="Q50" s="715"/>
      <c r="R50" s="715"/>
      <c r="S50" s="716"/>
      <c r="T50" s="717"/>
      <c r="U50" s="720">
        <f t="shared" si="13"/>
        <v>0</v>
      </c>
      <c r="V50" s="721">
        <f t="shared" si="14"/>
        <v>0</v>
      </c>
      <c r="W50" s="722">
        <f t="shared" si="15"/>
        <v>0</v>
      </c>
      <c r="X50" s="442"/>
      <c r="Y50" s="442"/>
      <c r="Z50" s="442"/>
      <c r="AA50" s="442"/>
      <c r="AB50" s="442"/>
      <c r="AC50" s="442"/>
      <c r="AD50" s="442"/>
      <c r="AE50" s="442"/>
      <c r="AF50" s="442"/>
      <c r="AG50" s="442"/>
      <c r="AH50" s="442"/>
      <c r="AI50" s="442"/>
      <c r="AJ50" s="442"/>
      <c r="AK50" s="442"/>
      <c r="AL50" s="442"/>
      <c r="AM50" s="442"/>
      <c r="AN50" s="442"/>
      <c r="AO50" s="442"/>
      <c r="AP50" s="442"/>
      <c r="AQ50" s="442"/>
      <c r="AR50" s="442"/>
      <c r="AS50" s="442"/>
      <c r="AT50" s="442"/>
      <c r="AU50" s="442"/>
      <c r="AV50" s="442"/>
      <c r="AW50" s="442"/>
      <c r="AX50" s="442"/>
      <c r="AY50" s="442"/>
      <c r="AZ50" s="442"/>
    </row>
    <row r="51" spans="2:52" ht="20.100000000000001" hidden="1" customHeight="1" outlineLevel="1">
      <c r="B51" s="434"/>
      <c r="C51" s="1002"/>
      <c r="D51" s="1003"/>
      <c r="E51" s="1003"/>
      <c r="F51" s="1004"/>
      <c r="G51" s="1005"/>
      <c r="H51" s="1006"/>
      <c r="I51" s="1006"/>
      <c r="J51" s="1006"/>
      <c r="K51" s="1007"/>
      <c r="L51" s="715"/>
      <c r="M51" s="715"/>
      <c r="N51" s="715"/>
      <c r="O51" s="715"/>
      <c r="P51" s="715"/>
      <c r="Q51" s="715"/>
      <c r="R51" s="715"/>
      <c r="S51" s="716"/>
      <c r="T51" s="717"/>
      <c r="U51" s="720">
        <f t="shared" si="13"/>
        <v>0</v>
      </c>
      <c r="V51" s="721">
        <f t="shared" si="14"/>
        <v>0</v>
      </c>
      <c r="W51" s="722">
        <f t="shared" si="15"/>
        <v>0</v>
      </c>
      <c r="X51" s="442"/>
      <c r="Y51" s="442"/>
      <c r="Z51" s="442"/>
      <c r="AA51" s="442"/>
      <c r="AB51" s="442"/>
      <c r="AC51" s="442"/>
      <c r="AD51" s="442"/>
      <c r="AE51" s="442"/>
      <c r="AF51" s="442"/>
      <c r="AG51" s="442"/>
      <c r="AH51" s="442"/>
      <c r="AI51" s="442"/>
      <c r="AJ51" s="442"/>
      <c r="AK51" s="442"/>
      <c r="AL51" s="442"/>
      <c r="AM51" s="442"/>
      <c r="AN51" s="442"/>
      <c r="AO51" s="442"/>
      <c r="AP51" s="442"/>
      <c r="AQ51" s="442"/>
      <c r="AR51" s="442"/>
      <c r="AS51" s="442"/>
      <c r="AT51" s="442"/>
      <c r="AU51" s="442"/>
      <c r="AV51" s="442"/>
      <c r="AW51" s="442"/>
      <c r="AX51" s="442"/>
      <c r="AY51" s="442"/>
      <c r="AZ51" s="442"/>
    </row>
    <row r="52" spans="2:52" ht="20.100000000000001" hidden="1" customHeight="1" outlineLevel="1">
      <c r="B52" s="434"/>
      <c r="C52" s="1002"/>
      <c r="D52" s="1003"/>
      <c r="E52" s="1003"/>
      <c r="F52" s="1004"/>
      <c r="G52" s="1005"/>
      <c r="H52" s="1006"/>
      <c r="I52" s="1006"/>
      <c r="J52" s="1006"/>
      <c r="K52" s="1007"/>
      <c r="L52" s="715"/>
      <c r="M52" s="715"/>
      <c r="N52" s="715"/>
      <c r="O52" s="715"/>
      <c r="P52" s="715"/>
      <c r="Q52" s="715"/>
      <c r="R52" s="715"/>
      <c r="S52" s="716"/>
      <c r="T52" s="717"/>
      <c r="U52" s="720">
        <f t="shared" si="13"/>
        <v>0</v>
      </c>
      <c r="V52" s="721">
        <f t="shared" si="14"/>
        <v>0</v>
      </c>
      <c r="W52" s="722">
        <f t="shared" si="15"/>
        <v>0</v>
      </c>
      <c r="X52" s="442"/>
      <c r="Y52" s="442"/>
      <c r="Z52" s="442"/>
      <c r="AA52" s="442"/>
      <c r="AB52" s="442"/>
      <c r="AC52" s="442"/>
      <c r="AD52" s="442"/>
      <c r="AE52" s="442"/>
      <c r="AF52" s="442"/>
      <c r="AG52" s="442"/>
      <c r="AH52" s="442"/>
      <c r="AI52" s="442"/>
      <c r="AJ52" s="442"/>
      <c r="AK52" s="442"/>
      <c r="AL52" s="442"/>
      <c r="AM52" s="442"/>
      <c r="AN52" s="442"/>
      <c r="AO52" s="442"/>
      <c r="AP52" s="442"/>
      <c r="AQ52" s="442"/>
      <c r="AR52" s="442"/>
      <c r="AS52" s="442"/>
      <c r="AT52" s="442"/>
      <c r="AU52" s="442"/>
      <c r="AV52" s="442"/>
      <c r="AW52" s="442"/>
      <c r="AX52" s="442"/>
      <c r="AY52" s="442"/>
      <c r="AZ52" s="442"/>
    </row>
    <row r="53" spans="2:52" ht="20.100000000000001" hidden="1" customHeight="1" outlineLevel="1">
      <c r="B53" s="434"/>
      <c r="C53" s="1002"/>
      <c r="D53" s="1003"/>
      <c r="E53" s="1003"/>
      <c r="F53" s="1004"/>
      <c r="G53" s="1005"/>
      <c r="H53" s="1006"/>
      <c r="I53" s="1006"/>
      <c r="J53" s="1006"/>
      <c r="K53" s="1007"/>
      <c r="L53" s="715"/>
      <c r="M53" s="715"/>
      <c r="N53" s="715"/>
      <c r="O53" s="715"/>
      <c r="P53" s="715"/>
      <c r="Q53" s="715"/>
      <c r="R53" s="715"/>
      <c r="S53" s="716"/>
      <c r="T53" s="717"/>
      <c r="U53" s="720">
        <f t="shared" si="13"/>
        <v>0</v>
      </c>
      <c r="V53" s="721">
        <f t="shared" si="14"/>
        <v>0</v>
      </c>
      <c r="W53" s="722">
        <f t="shared" si="15"/>
        <v>0</v>
      </c>
      <c r="X53" s="442"/>
      <c r="Y53" s="442"/>
      <c r="Z53" s="442"/>
      <c r="AA53" s="442"/>
      <c r="AB53" s="442"/>
      <c r="AC53" s="442"/>
      <c r="AD53" s="442"/>
      <c r="AE53" s="442"/>
      <c r="AF53" s="442"/>
      <c r="AG53" s="442"/>
      <c r="AH53" s="442"/>
      <c r="AI53" s="442"/>
      <c r="AJ53" s="442"/>
      <c r="AK53" s="442"/>
      <c r="AL53" s="442"/>
      <c r="AM53" s="442"/>
      <c r="AN53" s="442"/>
      <c r="AO53" s="442"/>
      <c r="AP53" s="442"/>
      <c r="AQ53" s="442"/>
      <c r="AR53" s="442"/>
      <c r="AS53" s="442"/>
      <c r="AT53" s="442"/>
      <c r="AU53" s="442"/>
      <c r="AV53" s="442"/>
      <c r="AW53" s="442"/>
      <c r="AX53" s="442"/>
      <c r="AY53" s="442"/>
      <c r="AZ53" s="442"/>
    </row>
    <row r="54" spans="2:52" ht="20.100000000000001" hidden="1" customHeight="1" outlineLevel="1">
      <c r="B54" s="434"/>
      <c r="C54" s="1002"/>
      <c r="D54" s="1003"/>
      <c r="E54" s="1003"/>
      <c r="F54" s="1004"/>
      <c r="G54" s="1005"/>
      <c r="H54" s="1006"/>
      <c r="I54" s="1006"/>
      <c r="J54" s="1006"/>
      <c r="K54" s="1007"/>
      <c r="L54" s="715"/>
      <c r="M54" s="715"/>
      <c r="N54" s="715"/>
      <c r="O54" s="715"/>
      <c r="P54" s="715"/>
      <c r="Q54" s="715"/>
      <c r="R54" s="715"/>
      <c r="S54" s="716"/>
      <c r="T54" s="717"/>
      <c r="U54" s="720">
        <f t="shared" si="13"/>
        <v>0</v>
      </c>
      <c r="V54" s="721">
        <f t="shared" si="14"/>
        <v>0</v>
      </c>
      <c r="W54" s="722">
        <f t="shared" si="15"/>
        <v>0</v>
      </c>
      <c r="X54" s="442"/>
      <c r="Y54" s="442"/>
      <c r="Z54" s="442"/>
      <c r="AA54" s="442"/>
      <c r="AB54" s="442"/>
      <c r="AC54" s="442"/>
      <c r="AD54" s="442"/>
      <c r="AE54" s="442"/>
      <c r="AF54" s="442"/>
      <c r="AG54" s="442"/>
      <c r="AH54" s="442"/>
      <c r="AI54" s="442"/>
      <c r="AJ54" s="442"/>
      <c r="AK54" s="442"/>
      <c r="AL54" s="442"/>
      <c r="AM54" s="442"/>
      <c r="AN54" s="442"/>
      <c r="AO54" s="442"/>
      <c r="AP54" s="442"/>
      <c r="AQ54" s="442"/>
      <c r="AR54" s="442"/>
      <c r="AS54" s="442"/>
      <c r="AT54" s="442"/>
      <c r="AU54" s="442"/>
      <c r="AV54" s="442"/>
      <c r="AW54" s="442"/>
      <c r="AX54" s="442"/>
      <c r="AY54" s="442"/>
      <c r="AZ54" s="442"/>
    </row>
    <row r="55" spans="2:52" ht="20.100000000000001" hidden="1" customHeight="1" outlineLevel="1">
      <c r="B55" s="434"/>
      <c r="C55" s="1002" t="s">
        <v>283</v>
      </c>
      <c r="D55" s="1003"/>
      <c r="E55" s="1003"/>
      <c r="F55" s="1004"/>
      <c r="G55" s="1005"/>
      <c r="H55" s="1006"/>
      <c r="I55" s="1006"/>
      <c r="J55" s="1006"/>
      <c r="K55" s="1007"/>
      <c r="L55" s="715"/>
      <c r="M55" s="715"/>
      <c r="N55" s="715"/>
      <c r="O55" s="715"/>
      <c r="P55" s="715"/>
      <c r="Q55" s="715"/>
      <c r="R55" s="715"/>
      <c r="S55" s="716"/>
      <c r="T55" s="717"/>
      <c r="U55" s="720">
        <f t="shared" si="13"/>
        <v>0</v>
      </c>
      <c r="V55" s="721">
        <f t="shared" si="14"/>
        <v>0</v>
      </c>
      <c r="W55" s="722">
        <f t="shared" si="15"/>
        <v>0</v>
      </c>
      <c r="X55" s="442"/>
      <c r="Y55" s="442"/>
      <c r="Z55" s="442"/>
      <c r="AA55" s="442"/>
      <c r="AB55" s="442"/>
      <c r="AC55" s="442"/>
      <c r="AD55" s="442"/>
      <c r="AE55" s="442"/>
      <c r="AF55" s="442"/>
      <c r="AG55" s="442"/>
      <c r="AH55" s="442"/>
      <c r="AI55" s="442"/>
      <c r="AJ55" s="442"/>
      <c r="AK55" s="442"/>
      <c r="AL55" s="442"/>
      <c r="AM55" s="442"/>
      <c r="AN55" s="442"/>
      <c r="AO55" s="442"/>
      <c r="AP55" s="442"/>
      <c r="AQ55" s="442"/>
      <c r="AR55" s="442"/>
      <c r="AS55" s="442"/>
      <c r="AT55" s="442"/>
      <c r="AU55" s="442"/>
      <c r="AV55" s="442"/>
      <c r="AW55" s="442"/>
      <c r="AX55" s="442"/>
      <c r="AY55" s="442"/>
      <c r="AZ55" s="442"/>
    </row>
    <row r="56" spans="2:52" ht="20.100000000000001" hidden="1" customHeight="1" outlineLevel="1">
      <c r="B56" s="434"/>
      <c r="C56" s="1002"/>
      <c r="D56" s="1003"/>
      <c r="E56" s="1003"/>
      <c r="F56" s="1004"/>
      <c r="G56" s="1005"/>
      <c r="H56" s="1006"/>
      <c r="I56" s="1006"/>
      <c r="J56" s="1006"/>
      <c r="K56" s="1007"/>
      <c r="L56" s="715"/>
      <c r="M56" s="715"/>
      <c r="N56" s="715"/>
      <c r="O56" s="715"/>
      <c r="P56" s="715"/>
      <c r="Q56" s="715"/>
      <c r="R56" s="715"/>
      <c r="S56" s="716"/>
      <c r="T56" s="717"/>
      <c r="U56" s="720">
        <f t="shared" si="13"/>
        <v>0</v>
      </c>
      <c r="V56" s="721">
        <f t="shared" si="14"/>
        <v>0</v>
      </c>
      <c r="W56" s="722">
        <f t="shared" si="15"/>
        <v>0</v>
      </c>
      <c r="X56" s="442"/>
      <c r="Y56" s="442"/>
      <c r="Z56" s="442"/>
      <c r="AA56" s="442"/>
      <c r="AB56" s="442"/>
      <c r="AC56" s="442"/>
      <c r="AD56" s="442"/>
      <c r="AE56" s="442"/>
      <c r="AF56" s="442"/>
      <c r="AG56" s="442"/>
      <c r="AH56" s="442"/>
      <c r="AI56" s="442"/>
      <c r="AJ56" s="442"/>
      <c r="AK56" s="442"/>
      <c r="AL56" s="442"/>
      <c r="AM56" s="442"/>
      <c r="AN56" s="442"/>
      <c r="AO56" s="442"/>
      <c r="AP56" s="442"/>
      <c r="AQ56" s="442"/>
      <c r="AR56" s="442"/>
      <c r="AS56" s="442"/>
      <c r="AT56" s="442"/>
      <c r="AU56" s="442"/>
      <c r="AV56" s="442"/>
      <c r="AW56" s="442"/>
      <c r="AX56" s="442"/>
      <c r="AY56" s="442"/>
      <c r="AZ56" s="442"/>
    </row>
    <row r="57" spans="2:52" ht="20.100000000000001" hidden="1" customHeight="1" outlineLevel="1">
      <c r="B57" s="434"/>
      <c r="C57" s="1002"/>
      <c r="D57" s="1003"/>
      <c r="E57" s="1003"/>
      <c r="F57" s="1004"/>
      <c r="G57" s="1005"/>
      <c r="H57" s="1006"/>
      <c r="I57" s="1006"/>
      <c r="J57" s="1006"/>
      <c r="K57" s="1007"/>
      <c r="L57" s="715"/>
      <c r="M57" s="715"/>
      <c r="N57" s="715"/>
      <c r="O57" s="715"/>
      <c r="P57" s="715"/>
      <c r="Q57" s="715"/>
      <c r="R57" s="715"/>
      <c r="S57" s="716"/>
      <c r="T57" s="717"/>
      <c r="U57" s="720">
        <f t="shared" si="13"/>
        <v>0</v>
      </c>
      <c r="V57" s="721">
        <f t="shared" si="14"/>
        <v>0</v>
      </c>
      <c r="W57" s="722">
        <f t="shared" si="15"/>
        <v>0</v>
      </c>
      <c r="X57" s="442"/>
      <c r="Y57" s="442"/>
      <c r="Z57" s="442"/>
      <c r="AA57" s="442"/>
      <c r="AB57" s="442"/>
      <c r="AC57" s="442"/>
      <c r="AD57" s="442"/>
      <c r="AE57" s="442"/>
      <c r="AF57" s="442"/>
      <c r="AG57" s="442"/>
      <c r="AH57" s="442"/>
      <c r="AI57" s="442"/>
      <c r="AJ57" s="442"/>
      <c r="AK57" s="442"/>
      <c r="AL57" s="442"/>
      <c r="AM57" s="442"/>
      <c r="AN57" s="442"/>
      <c r="AO57" s="442"/>
      <c r="AP57" s="442"/>
      <c r="AQ57" s="442"/>
      <c r="AR57" s="442"/>
      <c r="AS57" s="442"/>
      <c r="AT57" s="442"/>
      <c r="AU57" s="442"/>
      <c r="AV57" s="442"/>
      <c r="AW57" s="442"/>
      <c r="AX57" s="442"/>
      <c r="AY57" s="442"/>
      <c r="AZ57" s="442"/>
    </row>
    <row r="58" spans="2:52" ht="20.100000000000001" hidden="1" customHeight="1" outlineLevel="1">
      <c r="B58" s="434"/>
      <c r="C58" s="1002"/>
      <c r="D58" s="1003"/>
      <c r="E58" s="1003"/>
      <c r="F58" s="1004"/>
      <c r="G58" s="1005"/>
      <c r="H58" s="1006"/>
      <c r="I58" s="1006"/>
      <c r="J58" s="1006"/>
      <c r="K58" s="1007"/>
      <c r="L58" s="715"/>
      <c r="M58" s="715"/>
      <c r="N58" s="715"/>
      <c r="O58" s="715"/>
      <c r="P58" s="715"/>
      <c r="Q58" s="715"/>
      <c r="R58" s="715"/>
      <c r="S58" s="716"/>
      <c r="T58" s="717"/>
      <c r="U58" s="720">
        <f t="shared" si="13"/>
        <v>0</v>
      </c>
      <c r="V58" s="721">
        <f t="shared" si="14"/>
        <v>0</v>
      </c>
      <c r="W58" s="722">
        <f t="shared" si="15"/>
        <v>0</v>
      </c>
      <c r="X58" s="442"/>
      <c r="Y58" s="442"/>
      <c r="Z58" s="442"/>
      <c r="AA58" s="442"/>
      <c r="AB58" s="442"/>
      <c r="AC58" s="442"/>
      <c r="AD58" s="442"/>
      <c r="AE58" s="442"/>
      <c r="AF58" s="442"/>
      <c r="AG58" s="442"/>
      <c r="AH58" s="442"/>
      <c r="AI58" s="442"/>
      <c r="AJ58" s="442"/>
      <c r="AK58" s="442"/>
      <c r="AL58" s="442"/>
      <c r="AM58" s="442"/>
      <c r="AN58" s="442"/>
      <c r="AO58" s="442"/>
      <c r="AP58" s="442"/>
      <c r="AQ58" s="442"/>
      <c r="AR58" s="442"/>
      <c r="AS58" s="442"/>
      <c r="AT58" s="442"/>
      <c r="AU58" s="442"/>
      <c r="AV58" s="442"/>
      <c r="AW58" s="442"/>
      <c r="AX58" s="442"/>
      <c r="AY58" s="442"/>
      <c r="AZ58" s="442"/>
    </row>
    <row r="59" spans="2:52" ht="20.100000000000001" hidden="1" customHeight="1" outlineLevel="1">
      <c r="B59" s="434"/>
      <c r="C59" s="1002"/>
      <c r="D59" s="1003"/>
      <c r="E59" s="1003"/>
      <c r="F59" s="1004"/>
      <c r="G59" s="1005"/>
      <c r="H59" s="1006"/>
      <c r="I59" s="1006"/>
      <c r="J59" s="1006"/>
      <c r="K59" s="1007"/>
      <c r="L59" s="715"/>
      <c r="M59" s="715"/>
      <c r="N59" s="715"/>
      <c r="O59" s="715"/>
      <c r="P59" s="715"/>
      <c r="Q59" s="715"/>
      <c r="R59" s="715"/>
      <c r="S59" s="716"/>
      <c r="T59" s="717"/>
      <c r="U59" s="720">
        <f t="shared" si="13"/>
        <v>0</v>
      </c>
      <c r="V59" s="721">
        <f t="shared" si="14"/>
        <v>0</v>
      </c>
      <c r="W59" s="722">
        <f t="shared" si="15"/>
        <v>0</v>
      </c>
      <c r="X59" s="442"/>
      <c r="Y59" s="442"/>
      <c r="Z59" s="442"/>
      <c r="AA59" s="442"/>
      <c r="AB59" s="442"/>
      <c r="AC59" s="442"/>
      <c r="AD59" s="442"/>
      <c r="AE59" s="442"/>
      <c r="AF59" s="442"/>
      <c r="AG59" s="442"/>
      <c r="AH59" s="442"/>
      <c r="AI59" s="442"/>
      <c r="AJ59" s="442"/>
      <c r="AK59" s="442"/>
      <c r="AL59" s="442"/>
      <c r="AM59" s="442"/>
      <c r="AN59" s="442"/>
      <c r="AO59" s="442"/>
      <c r="AP59" s="442"/>
      <c r="AQ59" s="442"/>
      <c r="AR59" s="442"/>
      <c r="AS59" s="442"/>
      <c r="AT59" s="442"/>
      <c r="AU59" s="442"/>
      <c r="AV59" s="442"/>
      <c r="AW59" s="442"/>
      <c r="AX59" s="442"/>
      <c r="AY59" s="442"/>
      <c r="AZ59" s="442"/>
    </row>
    <row r="60" spans="2:52" s="19" customFormat="1" ht="9.9499999999999993" hidden="1" customHeight="1" outlineLevel="1">
      <c r="B60" s="435"/>
      <c r="C60" s="437"/>
      <c r="D60" s="437"/>
      <c r="E60" s="437"/>
      <c r="F60" s="437"/>
      <c r="G60" s="666"/>
      <c r="H60" s="666"/>
      <c r="I60" s="666"/>
      <c r="J60" s="666"/>
      <c r="K60" s="666"/>
      <c r="L60" s="438"/>
      <c r="M60" s="438"/>
      <c r="N60" s="438"/>
      <c r="O60" s="438"/>
      <c r="P60" s="438"/>
      <c r="Q60" s="438"/>
      <c r="R60" s="438"/>
      <c r="S60" s="438"/>
      <c r="T60" s="439"/>
      <c r="U60" s="439"/>
      <c r="V60" s="439"/>
      <c r="W60" s="667"/>
      <c r="X60" s="668"/>
      <c r="Y60" s="668"/>
      <c r="Z60" s="668"/>
      <c r="AA60" s="668"/>
      <c r="AB60" s="668"/>
      <c r="AC60" s="668"/>
      <c r="AD60" s="668"/>
      <c r="AE60" s="668"/>
      <c r="AF60" s="668"/>
      <c r="AG60" s="668"/>
      <c r="AH60" s="668"/>
      <c r="AI60" s="668"/>
      <c r="AJ60" s="668"/>
      <c r="AK60" s="668"/>
      <c r="AL60" s="668"/>
      <c r="AM60" s="668"/>
      <c r="AN60" s="668"/>
      <c r="AO60" s="668"/>
      <c r="AP60" s="668"/>
      <c r="AQ60" s="668"/>
      <c r="AR60" s="668"/>
      <c r="AS60" s="668"/>
      <c r="AT60" s="668"/>
      <c r="AU60" s="668"/>
      <c r="AV60" s="668"/>
      <c r="AW60" s="668"/>
      <c r="AX60" s="668"/>
      <c r="AY60" s="668"/>
      <c r="AZ60" s="668"/>
    </row>
    <row r="61" spans="2:52" ht="20.100000000000001" customHeight="1" collapsed="1">
      <c r="B61" s="714">
        <f>B49+1</f>
        <v>5</v>
      </c>
      <c r="C61" s="1013"/>
      <c r="D61" s="1014"/>
      <c r="E61" s="1014"/>
      <c r="F61" s="1015"/>
      <c r="G61" s="1016"/>
      <c r="H61" s="1017"/>
      <c r="I61" s="1017"/>
      <c r="J61" s="1017"/>
      <c r="K61" s="1018"/>
      <c r="L61" s="701">
        <f t="shared" ref="L61:R61" si="16">SUM(L62:L71)</f>
        <v>0</v>
      </c>
      <c r="M61" s="702">
        <f t="shared" si="16"/>
        <v>0</v>
      </c>
      <c r="N61" s="703">
        <f t="shared" si="16"/>
        <v>0</v>
      </c>
      <c r="O61" s="703">
        <f t="shared" si="16"/>
        <v>0</v>
      </c>
      <c r="P61" s="702">
        <f t="shared" si="16"/>
        <v>0</v>
      </c>
      <c r="Q61" s="704">
        <f t="shared" si="16"/>
        <v>0</v>
      </c>
      <c r="R61" s="701">
        <f t="shared" si="16"/>
        <v>0</v>
      </c>
      <c r="S61" s="705">
        <v>1</v>
      </c>
      <c r="T61" s="706">
        <f>(S62*T62)+(S63*T63)+(S64*T64)+(S65*T65)+(S66*T66)+(S67*T67)+(S68*T68)+(S69*T69)+(S70*T70)+(S71*T71)</f>
        <v>0</v>
      </c>
      <c r="U61" s="665">
        <f t="shared" ref="U61:U71" si="17">S61*T61*(1+MGKZ)*(1+Gewinn)*(1+Sicherheit)</f>
        <v>0</v>
      </c>
      <c r="V61" s="643">
        <f t="shared" ref="V61:V71" si="18">R61*Fertigung</f>
        <v>0</v>
      </c>
      <c r="W61" s="50">
        <f t="shared" ref="W61:W71" si="19">L61*$E$6+M61*$M$6+N61*$M$7+O61*$M$8+P61*$E$7+Q61*$M$9+U61+V61</f>
        <v>0</v>
      </c>
      <c r="X61" s="442"/>
      <c r="Y61" s="442"/>
      <c r="Z61" s="442"/>
      <c r="AA61" s="442"/>
      <c r="AB61" s="442"/>
      <c r="AC61" s="442"/>
      <c r="AD61" s="442"/>
      <c r="AE61" s="442"/>
      <c r="AF61" s="442"/>
      <c r="AG61" s="442"/>
      <c r="AH61" s="442"/>
      <c r="AI61" s="442"/>
      <c r="AJ61" s="442"/>
      <c r="AK61" s="442"/>
      <c r="AL61" s="442"/>
      <c r="AM61" s="442"/>
      <c r="AN61" s="442"/>
      <c r="AO61" s="442"/>
      <c r="AP61" s="442"/>
      <c r="AQ61" s="442"/>
      <c r="AR61" s="442"/>
      <c r="AS61" s="442"/>
      <c r="AT61" s="442"/>
      <c r="AU61" s="442"/>
      <c r="AV61" s="442"/>
      <c r="AW61" s="442"/>
      <c r="AX61" s="442"/>
      <c r="AY61" s="442"/>
      <c r="AZ61" s="442"/>
    </row>
    <row r="62" spans="2:52" ht="20.100000000000001" hidden="1" customHeight="1" outlineLevel="1">
      <c r="B62" s="433"/>
      <c r="C62" s="1002"/>
      <c r="D62" s="1003"/>
      <c r="E62" s="1003"/>
      <c r="F62" s="1004"/>
      <c r="G62" s="1005"/>
      <c r="H62" s="1006"/>
      <c r="I62" s="1006"/>
      <c r="J62" s="1006"/>
      <c r="K62" s="1007"/>
      <c r="L62" s="715"/>
      <c r="M62" s="715"/>
      <c r="N62" s="715"/>
      <c r="O62" s="715"/>
      <c r="P62" s="715"/>
      <c r="Q62" s="715"/>
      <c r="R62" s="715"/>
      <c r="S62" s="716"/>
      <c r="T62" s="717"/>
      <c r="U62" s="720">
        <f t="shared" si="17"/>
        <v>0</v>
      </c>
      <c r="V62" s="721">
        <f t="shared" si="18"/>
        <v>0</v>
      </c>
      <c r="W62" s="722">
        <f t="shared" si="19"/>
        <v>0</v>
      </c>
      <c r="X62" s="442"/>
      <c r="Y62" s="442"/>
      <c r="Z62" s="442"/>
      <c r="AA62" s="442"/>
      <c r="AB62" s="442"/>
      <c r="AC62" s="442"/>
      <c r="AD62" s="442"/>
      <c r="AE62" s="442"/>
      <c r="AF62" s="442"/>
      <c r="AG62" s="442"/>
      <c r="AH62" s="442"/>
      <c r="AI62" s="442"/>
      <c r="AJ62" s="442"/>
      <c r="AK62" s="442"/>
      <c r="AL62" s="442"/>
      <c r="AM62" s="442"/>
      <c r="AN62" s="442"/>
      <c r="AO62" s="442"/>
      <c r="AP62" s="442"/>
      <c r="AQ62" s="442"/>
      <c r="AR62" s="442"/>
      <c r="AS62" s="442"/>
      <c r="AT62" s="442"/>
      <c r="AU62" s="442"/>
      <c r="AV62" s="442"/>
      <c r="AW62" s="442"/>
      <c r="AX62" s="442"/>
      <c r="AY62" s="442"/>
      <c r="AZ62" s="442"/>
    </row>
    <row r="63" spans="2:52" ht="20.100000000000001" hidden="1" customHeight="1" outlineLevel="1">
      <c r="B63" s="434"/>
      <c r="C63" s="1002"/>
      <c r="D63" s="1003"/>
      <c r="E63" s="1003"/>
      <c r="F63" s="1004"/>
      <c r="G63" s="1005"/>
      <c r="H63" s="1006"/>
      <c r="I63" s="1006"/>
      <c r="J63" s="1006"/>
      <c r="K63" s="1007"/>
      <c r="L63" s="715"/>
      <c r="M63" s="715"/>
      <c r="N63" s="715"/>
      <c r="O63" s="715"/>
      <c r="P63" s="715"/>
      <c r="Q63" s="715"/>
      <c r="R63" s="715"/>
      <c r="S63" s="716"/>
      <c r="T63" s="717"/>
      <c r="U63" s="720">
        <f t="shared" si="17"/>
        <v>0</v>
      </c>
      <c r="V63" s="721">
        <f t="shared" si="18"/>
        <v>0</v>
      </c>
      <c r="W63" s="722">
        <f t="shared" si="19"/>
        <v>0</v>
      </c>
      <c r="X63" s="442"/>
      <c r="Y63" s="442"/>
      <c r="Z63" s="442"/>
      <c r="AA63" s="442"/>
      <c r="AB63" s="442"/>
      <c r="AC63" s="442"/>
      <c r="AD63" s="442"/>
      <c r="AE63" s="442"/>
      <c r="AF63" s="442"/>
      <c r="AG63" s="442"/>
      <c r="AH63" s="442"/>
      <c r="AI63" s="442"/>
      <c r="AJ63" s="442"/>
      <c r="AK63" s="442"/>
      <c r="AL63" s="442"/>
      <c r="AM63" s="442"/>
      <c r="AN63" s="442"/>
      <c r="AO63" s="442"/>
      <c r="AP63" s="442"/>
      <c r="AQ63" s="442"/>
      <c r="AR63" s="442"/>
      <c r="AS63" s="442"/>
      <c r="AT63" s="442"/>
      <c r="AU63" s="442"/>
      <c r="AV63" s="442"/>
      <c r="AW63" s="442"/>
      <c r="AX63" s="442"/>
      <c r="AY63" s="442"/>
      <c r="AZ63" s="442"/>
    </row>
    <row r="64" spans="2:52" ht="20.100000000000001" hidden="1" customHeight="1" outlineLevel="1">
      <c r="B64" s="434"/>
      <c r="C64" s="1002"/>
      <c r="D64" s="1003"/>
      <c r="E64" s="1003"/>
      <c r="F64" s="1004"/>
      <c r="G64" s="1005"/>
      <c r="H64" s="1006"/>
      <c r="I64" s="1006"/>
      <c r="J64" s="1006"/>
      <c r="K64" s="1007"/>
      <c r="L64" s="715"/>
      <c r="M64" s="715"/>
      <c r="N64" s="715"/>
      <c r="O64" s="715"/>
      <c r="P64" s="715"/>
      <c r="Q64" s="715"/>
      <c r="R64" s="715"/>
      <c r="S64" s="716"/>
      <c r="T64" s="717"/>
      <c r="U64" s="720">
        <f t="shared" si="17"/>
        <v>0</v>
      </c>
      <c r="V64" s="721">
        <f t="shared" si="18"/>
        <v>0</v>
      </c>
      <c r="W64" s="722">
        <f t="shared" si="19"/>
        <v>0</v>
      </c>
      <c r="X64" s="442"/>
      <c r="Y64" s="442"/>
      <c r="Z64" s="442"/>
      <c r="AA64" s="442"/>
      <c r="AB64" s="442"/>
      <c r="AC64" s="442"/>
      <c r="AD64" s="442"/>
      <c r="AE64" s="442"/>
      <c r="AF64" s="442"/>
      <c r="AG64" s="442"/>
      <c r="AH64" s="442"/>
      <c r="AI64" s="442"/>
      <c r="AJ64" s="442"/>
      <c r="AK64" s="442"/>
      <c r="AL64" s="442"/>
      <c r="AM64" s="442"/>
      <c r="AN64" s="442"/>
      <c r="AO64" s="442"/>
      <c r="AP64" s="442"/>
      <c r="AQ64" s="442"/>
      <c r="AR64" s="442"/>
      <c r="AS64" s="442"/>
      <c r="AT64" s="442"/>
      <c r="AU64" s="442"/>
      <c r="AV64" s="442"/>
      <c r="AW64" s="442"/>
      <c r="AX64" s="442"/>
      <c r="AY64" s="442"/>
      <c r="AZ64" s="442"/>
    </row>
    <row r="65" spans="2:52" ht="20.100000000000001" hidden="1" customHeight="1" outlineLevel="1">
      <c r="B65" s="434"/>
      <c r="C65" s="1002"/>
      <c r="D65" s="1003"/>
      <c r="E65" s="1003"/>
      <c r="F65" s="1004"/>
      <c r="G65" s="1005"/>
      <c r="H65" s="1006"/>
      <c r="I65" s="1006"/>
      <c r="J65" s="1006"/>
      <c r="K65" s="1007"/>
      <c r="L65" s="715"/>
      <c r="M65" s="715"/>
      <c r="N65" s="715"/>
      <c r="O65" s="715"/>
      <c r="P65" s="715"/>
      <c r="Q65" s="715"/>
      <c r="R65" s="715"/>
      <c r="S65" s="716"/>
      <c r="T65" s="717"/>
      <c r="U65" s="720">
        <f t="shared" si="17"/>
        <v>0</v>
      </c>
      <c r="V65" s="721">
        <f t="shared" si="18"/>
        <v>0</v>
      </c>
      <c r="W65" s="722">
        <f t="shared" si="19"/>
        <v>0</v>
      </c>
      <c r="X65" s="442"/>
      <c r="Y65" s="442"/>
      <c r="Z65" s="442"/>
      <c r="AA65" s="442"/>
      <c r="AB65" s="442"/>
      <c r="AC65" s="442"/>
      <c r="AD65" s="442"/>
      <c r="AE65" s="442"/>
      <c r="AF65" s="442"/>
      <c r="AG65" s="442"/>
      <c r="AH65" s="442"/>
      <c r="AI65" s="442"/>
      <c r="AJ65" s="442"/>
      <c r="AK65" s="442"/>
      <c r="AL65" s="442"/>
      <c r="AM65" s="442"/>
      <c r="AN65" s="442"/>
      <c r="AO65" s="442"/>
      <c r="AP65" s="442"/>
      <c r="AQ65" s="442"/>
      <c r="AR65" s="442"/>
      <c r="AS65" s="442"/>
      <c r="AT65" s="442"/>
      <c r="AU65" s="442"/>
      <c r="AV65" s="442"/>
      <c r="AW65" s="442"/>
      <c r="AX65" s="442"/>
      <c r="AY65" s="442"/>
      <c r="AZ65" s="442"/>
    </row>
    <row r="66" spans="2:52" ht="20.100000000000001" hidden="1" customHeight="1" outlineLevel="1">
      <c r="B66" s="434"/>
      <c r="C66" s="1002"/>
      <c r="D66" s="1003"/>
      <c r="E66" s="1003"/>
      <c r="F66" s="1004"/>
      <c r="G66" s="1005"/>
      <c r="H66" s="1006"/>
      <c r="I66" s="1006"/>
      <c r="J66" s="1006"/>
      <c r="K66" s="1007"/>
      <c r="L66" s="715"/>
      <c r="M66" s="715"/>
      <c r="N66" s="715"/>
      <c r="O66" s="715"/>
      <c r="P66" s="715"/>
      <c r="Q66" s="715"/>
      <c r="R66" s="715"/>
      <c r="S66" s="716"/>
      <c r="T66" s="717"/>
      <c r="U66" s="720">
        <f t="shared" si="17"/>
        <v>0</v>
      </c>
      <c r="V66" s="721">
        <f t="shared" si="18"/>
        <v>0</v>
      </c>
      <c r="W66" s="722">
        <f t="shared" si="19"/>
        <v>0</v>
      </c>
      <c r="X66" s="442"/>
      <c r="Y66" s="442"/>
      <c r="Z66" s="442"/>
      <c r="AA66" s="442"/>
      <c r="AB66" s="442"/>
      <c r="AC66" s="442"/>
      <c r="AD66" s="442"/>
      <c r="AE66" s="442"/>
      <c r="AF66" s="442"/>
      <c r="AG66" s="442"/>
      <c r="AH66" s="442"/>
      <c r="AI66" s="442"/>
      <c r="AJ66" s="442"/>
      <c r="AK66" s="442"/>
      <c r="AL66" s="442"/>
      <c r="AM66" s="442"/>
      <c r="AN66" s="442"/>
      <c r="AO66" s="442"/>
      <c r="AP66" s="442"/>
      <c r="AQ66" s="442"/>
      <c r="AR66" s="442"/>
      <c r="AS66" s="442"/>
      <c r="AT66" s="442"/>
      <c r="AU66" s="442"/>
      <c r="AV66" s="442"/>
      <c r="AW66" s="442"/>
      <c r="AX66" s="442"/>
      <c r="AY66" s="442"/>
      <c r="AZ66" s="442"/>
    </row>
    <row r="67" spans="2:52" ht="20.100000000000001" hidden="1" customHeight="1" outlineLevel="1">
      <c r="B67" s="434"/>
      <c r="C67" s="1002"/>
      <c r="D67" s="1003"/>
      <c r="E67" s="1003"/>
      <c r="F67" s="1004"/>
      <c r="G67" s="1005"/>
      <c r="H67" s="1006"/>
      <c r="I67" s="1006"/>
      <c r="J67" s="1006"/>
      <c r="K67" s="1007"/>
      <c r="L67" s="715"/>
      <c r="M67" s="715"/>
      <c r="N67" s="715"/>
      <c r="O67" s="715"/>
      <c r="P67" s="715"/>
      <c r="Q67" s="715"/>
      <c r="R67" s="715"/>
      <c r="S67" s="716"/>
      <c r="T67" s="717"/>
      <c r="U67" s="720">
        <f t="shared" si="17"/>
        <v>0</v>
      </c>
      <c r="V67" s="721">
        <f t="shared" si="18"/>
        <v>0</v>
      </c>
      <c r="W67" s="722">
        <f t="shared" si="19"/>
        <v>0</v>
      </c>
      <c r="X67" s="442"/>
      <c r="Y67" s="442"/>
      <c r="Z67" s="442"/>
      <c r="AA67" s="442"/>
      <c r="AB67" s="442"/>
      <c r="AC67" s="442"/>
      <c r="AD67" s="442"/>
      <c r="AE67" s="442"/>
      <c r="AF67" s="442"/>
      <c r="AG67" s="442"/>
      <c r="AH67" s="442"/>
      <c r="AI67" s="442"/>
      <c r="AJ67" s="442"/>
      <c r="AK67" s="442"/>
      <c r="AL67" s="442"/>
      <c r="AM67" s="442"/>
      <c r="AN67" s="442"/>
      <c r="AO67" s="442"/>
      <c r="AP67" s="442"/>
      <c r="AQ67" s="442"/>
      <c r="AR67" s="442"/>
      <c r="AS67" s="442"/>
      <c r="AT67" s="442"/>
      <c r="AU67" s="442"/>
      <c r="AV67" s="442"/>
      <c r="AW67" s="442"/>
      <c r="AX67" s="442"/>
      <c r="AY67" s="442"/>
      <c r="AZ67" s="442"/>
    </row>
    <row r="68" spans="2:52" ht="20.100000000000001" hidden="1" customHeight="1" outlineLevel="1">
      <c r="B68" s="434"/>
      <c r="C68" s="1002"/>
      <c r="D68" s="1003"/>
      <c r="E68" s="1003"/>
      <c r="F68" s="1004"/>
      <c r="G68" s="1005"/>
      <c r="H68" s="1006"/>
      <c r="I68" s="1006"/>
      <c r="J68" s="1006"/>
      <c r="K68" s="1007"/>
      <c r="L68" s="715"/>
      <c r="M68" s="715"/>
      <c r="N68" s="715"/>
      <c r="O68" s="715"/>
      <c r="P68" s="715"/>
      <c r="Q68" s="715"/>
      <c r="R68" s="715"/>
      <c r="S68" s="716"/>
      <c r="T68" s="717"/>
      <c r="U68" s="720">
        <f t="shared" si="17"/>
        <v>0</v>
      </c>
      <c r="V68" s="721">
        <f t="shared" si="18"/>
        <v>0</v>
      </c>
      <c r="W68" s="722">
        <f t="shared" si="19"/>
        <v>0</v>
      </c>
      <c r="X68" s="442"/>
      <c r="Y68" s="442"/>
      <c r="Z68" s="442"/>
      <c r="AA68" s="442"/>
      <c r="AB68" s="442"/>
      <c r="AC68" s="442"/>
      <c r="AD68" s="442"/>
      <c r="AE68" s="442"/>
      <c r="AF68" s="442"/>
      <c r="AG68" s="442"/>
      <c r="AH68" s="442"/>
      <c r="AI68" s="442"/>
      <c r="AJ68" s="442"/>
      <c r="AK68" s="442"/>
      <c r="AL68" s="442"/>
      <c r="AM68" s="442"/>
      <c r="AN68" s="442"/>
      <c r="AO68" s="442"/>
      <c r="AP68" s="442"/>
      <c r="AQ68" s="442"/>
      <c r="AR68" s="442"/>
      <c r="AS68" s="442"/>
      <c r="AT68" s="442"/>
      <c r="AU68" s="442"/>
      <c r="AV68" s="442"/>
      <c r="AW68" s="442"/>
      <c r="AX68" s="442"/>
      <c r="AY68" s="442"/>
      <c r="AZ68" s="442"/>
    </row>
    <row r="69" spans="2:52" ht="20.100000000000001" hidden="1" customHeight="1" outlineLevel="1">
      <c r="B69" s="434"/>
      <c r="C69" s="1002"/>
      <c r="D69" s="1003"/>
      <c r="E69" s="1003"/>
      <c r="F69" s="1004"/>
      <c r="G69" s="1005"/>
      <c r="H69" s="1006"/>
      <c r="I69" s="1006"/>
      <c r="J69" s="1006"/>
      <c r="K69" s="1007"/>
      <c r="L69" s="715"/>
      <c r="M69" s="715"/>
      <c r="N69" s="715"/>
      <c r="O69" s="715"/>
      <c r="P69" s="715"/>
      <c r="Q69" s="715"/>
      <c r="R69" s="715"/>
      <c r="S69" s="716"/>
      <c r="T69" s="717"/>
      <c r="U69" s="720">
        <f t="shared" si="17"/>
        <v>0</v>
      </c>
      <c r="V69" s="721">
        <f t="shared" si="18"/>
        <v>0</v>
      </c>
      <c r="W69" s="722">
        <f t="shared" si="19"/>
        <v>0</v>
      </c>
      <c r="X69" s="442"/>
      <c r="Y69" s="442"/>
      <c r="Z69" s="442"/>
      <c r="AA69" s="442"/>
      <c r="AB69" s="442"/>
      <c r="AC69" s="442"/>
      <c r="AD69" s="442"/>
      <c r="AE69" s="442"/>
      <c r="AF69" s="442"/>
      <c r="AG69" s="442"/>
      <c r="AH69" s="442"/>
      <c r="AI69" s="442"/>
      <c r="AJ69" s="442"/>
      <c r="AK69" s="442"/>
      <c r="AL69" s="442"/>
      <c r="AM69" s="442"/>
      <c r="AN69" s="442"/>
      <c r="AO69" s="442"/>
      <c r="AP69" s="442"/>
      <c r="AQ69" s="442"/>
      <c r="AR69" s="442"/>
      <c r="AS69" s="442"/>
      <c r="AT69" s="442"/>
      <c r="AU69" s="442"/>
      <c r="AV69" s="442"/>
      <c r="AW69" s="442"/>
      <c r="AX69" s="442"/>
      <c r="AY69" s="442"/>
      <c r="AZ69" s="442"/>
    </row>
    <row r="70" spans="2:52" ht="20.100000000000001" hidden="1" customHeight="1" outlineLevel="1">
      <c r="B70" s="434"/>
      <c r="C70" s="1002"/>
      <c r="D70" s="1003"/>
      <c r="E70" s="1003"/>
      <c r="F70" s="1004"/>
      <c r="G70" s="1005"/>
      <c r="H70" s="1006"/>
      <c r="I70" s="1006"/>
      <c r="J70" s="1006"/>
      <c r="K70" s="1007"/>
      <c r="L70" s="715"/>
      <c r="M70" s="715"/>
      <c r="N70" s="715"/>
      <c r="O70" s="715"/>
      <c r="P70" s="715"/>
      <c r="Q70" s="715"/>
      <c r="R70" s="715"/>
      <c r="S70" s="716"/>
      <c r="T70" s="717"/>
      <c r="U70" s="720">
        <f t="shared" si="17"/>
        <v>0</v>
      </c>
      <c r="V70" s="721">
        <f t="shared" si="18"/>
        <v>0</v>
      </c>
      <c r="W70" s="722">
        <f t="shared" si="19"/>
        <v>0</v>
      </c>
      <c r="X70" s="442"/>
      <c r="Y70" s="442"/>
      <c r="Z70" s="442"/>
      <c r="AA70" s="442"/>
      <c r="AB70" s="442"/>
      <c r="AC70" s="442"/>
      <c r="AD70" s="442"/>
      <c r="AE70" s="442"/>
      <c r="AF70" s="442"/>
      <c r="AG70" s="442"/>
      <c r="AH70" s="442"/>
      <c r="AI70" s="442"/>
      <c r="AJ70" s="442"/>
      <c r="AK70" s="442"/>
      <c r="AL70" s="442"/>
      <c r="AM70" s="442"/>
      <c r="AN70" s="442"/>
      <c r="AO70" s="442"/>
      <c r="AP70" s="442"/>
      <c r="AQ70" s="442"/>
      <c r="AR70" s="442"/>
      <c r="AS70" s="442"/>
      <c r="AT70" s="442"/>
      <c r="AU70" s="442"/>
      <c r="AV70" s="442"/>
      <c r="AW70" s="442"/>
      <c r="AX70" s="442"/>
      <c r="AY70" s="442"/>
      <c r="AZ70" s="442"/>
    </row>
    <row r="71" spans="2:52" ht="20.100000000000001" hidden="1" customHeight="1" outlineLevel="1">
      <c r="B71" s="434"/>
      <c r="C71" s="1002"/>
      <c r="D71" s="1003"/>
      <c r="E71" s="1003"/>
      <c r="F71" s="1004"/>
      <c r="G71" s="1005"/>
      <c r="H71" s="1006"/>
      <c r="I71" s="1006"/>
      <c r="J71" s="1006"/>
      <c r="K71" s="1007"/>
      <c r="L71" s="715"/>
      <c r="M71" s="715"/>
      <c r="N71" s="715"/>
      <c r="O71" s="715"/>
      <c r="P71" s="715"/>
      <c r="Q71" s="715"/>
      <c r="R71" s="715"/>
      <c r="S71" s="716"/>
      <c r="T71" s="717"/>
      <c r="U71" s="720">
        <f t="shared" si="17"/>
        <v>0</v>
      </c>
      <c r="V71" s="721">
        <f t="shared" si="18"/>
        <v>0</v>
      </c>
      <c r="W71" s="722">
        <f t="shared" si="19"/>
        <v>0</v>
      </c>
      <c r="X71" s="442"/>
      <c r="Y71" s="442"/>
      <c r="Z71" s="442"/>
      <c r="AA71" s="442"/>
      <c r="AB71" s="442"/>
      <c r="AC71" s="442"/>
      <c r="AD71" s="442"/>
      <c r="AE71" s="442"/>
      <c r="AF71" s="442"/>
      <c r="AG71" s="442"/>
      <c r="AH71" s="442"/>
      <c r="AI71" s="442"/>
      <c r="AJ71" s="442"/>
      <c r="AK71" s="442"/>
      <c r="AL71" s="442"/>
      <c r="AM71" s="442"/>
      <c r="AN71" s="442"/>
      <c r="AO71" s="442"/>
      <c r="AP71" s="442"/>
      <c r="AQ71" s="442"/>
      <c r="AR71" s="442"/>
      <c r="AS71" s="442"/>
      <c r="AT71" s="442"/>
      <c r="AU71" s="442"/>
      <c r="AV71" s="442"/>
      <c r="AW71" s="442"/>
      <c r="AX71" s="442"/>
      <c r="AY71" s="442"/>
      <c r="AZ71" s="442"/>
    </row>
    <row r="72" spans="2:52" s="19" customFormat="1" ht="9.9499999999999993" hidden="1" customHeight="1" outlineLevel="1">
      <c r="B72" s="435"/>
      <c r="C72" s="437"/>
      <c r="D72" s="437"/>
      <c r="E72" s="437"/>
      <c r="F72" s="437"/>
      <c r="G72" s="666"/>
      <c r="H72" s="666"/>
      <c r="I72" s="666"/>
      <c r="J72" s="666"/>
      <c r="K72" s="666"/>
      <c r="L72" s="438"/>
      <c r="M72" s="438"/>
      <c r="N72" s="438"/>
      <c r="O72" s="438"/>
      <c r="P72" s="438"/>
      <c r="Q72" s="438"/>
      <c r="R72" s="438"/>
      <c r="S72" s="438"/>
      <c r="T72" s="439"/>
      <c r="U72" s="439"/>
      <c r="V72" s="439"/>
      <c r="W72" s="667"/>
      <c r="X72" s="668"/>
      <c r="Y72" s="668"/>
      <c r="Z72" s="668"/>
      <c r="AA72" s="668"/>
      <c r="AB72" s="668"/>
      <c r="AC72" s="668"/>
      <c r="AD72" s="668"/>
      <c r="AE72" s="668"/>
      <c r="AF72" s="668"/>
      <c r="AG72" s="668"/>
      <c r="AH72" s="668"/>
      <c r="AI72" s="668"/>
      <c r="AJ72" s="668"/>
      <c r="AK72" s="668"/>
      <c r="AL72" s="668"/>
      <c r="AM72" s="668"/>
      <c r="AN72" s="668"/>
      <c r="AO72" s="668"/>
      <c r="AP72" s="668"/>
      <c r="AQ72" s="668"/>
      <c r="AR72" s="668"/>
      <c r="AS72" s="668"/>
      <c r="AT72" s="668"/>
      <c r="AU72" s="668"/>
      <c r="AV72" s="668"/>
      <c r="AW72" s="668"/>
      <c r="AX72" s="668"/>
      <c r="AY72" s="668"/>
      <c r="AZ72" s="668"/>
    </row>
    <row r="73" spans="2:52" ht="20.100000000000001" customHeight="1" collapsed="1">
      <c r="B73" s="714">
        <f>B61+1</f>
        <v>6</v>
      </c>
      <c r="C73" s="1013"/>
      <c r="D73" s="1014"/>
      <c r="E73" s="1014"/>
      <c r="F73" s="1015"/>
      <c r="G73" s="1016"/>
      <c r="H73" s="1017"/>
      <c r="I73" s="1017"/>
      <c r="J73" s="1017"/>
      <c r="K73" s="1018"/>
      <c r="L73" s="701">
        <f t="shared" ref="L73:R73" si="20">SUM(L74:L83)</f>
        <v>0</v>
      </c>
      <c r="M73" s="702">
        <f t="shared" si="20"/>
        <v>0</v>
      </c>
      <c r="N73" s="703">
        <f t="shared" si="20"/>
        <v>0</v>
      </c>
      <c r="O73" s="703">
        <f t="shared" si="20"/>
        <v>0</v>
      </c>
      <c r="P73" s="702">
        <f t="shared" si="20"/>
        <v>0</v>
      </c>
      <c r="Q73" s="704">
        <f t="shared" si="20"/>
        <v>0</v>
      </c>
      <c r="R73" s="701">
        <f t="shared" si="20"/>
        <v>0</v>
      </c>
      <c r="S73" s="705">
        <v>1</v>
      </c>
      <c r="T73" s="706">
        <f>(S74*T74)+(S75*T75)+(S76*T76)+(S77*T77)+(S78*T78)+(S79*T79)+(S80*T80)+(S81*T81)+(S82*T82)+(S83*T83)</f>
        <v>0</v>
      </c>
      <c r="U73" s="665">
        <f t="shared" ref="U73:U83" si="21">S73*T73*(1+MGKZ)*(1+Gewinn)*(1+Sicherheit)</f>
        <v>0</v>
      </c>
      <c r="V73" s="643">
        <f t="shared" ref="V73:V83" si="22">R73*Fertigung</f>
        <v>0</v>
      </c>
      <c r="W73" s="50">
        <f t="shared" ref="W73:W83" si="23">L73*$E$6+M73*$M$6+N73*$M$7+O73*$M$8+P73*$E$7+Q73*$M$9+U73+V73</f>
        <v>0</v>
      </c>
      <c r="X73" s="442"/>
      <c r="Y73" s="442"/>
      <c r="Z73" s="442"/>
      <c r="AA73" s="442"/>
      <c r="AB73" s="442"/>
      <c r="AC73" s="442"/>
      <c r="AD73" s="442"/>
      <c r="AE73" s="442"/>
      <c r="AF73" s="442"/>
      <c r="AG73" s="442"/>
      <c r="AH73" s="442"/>
      <c r="AI73" s="442"/>
      <c r="AJ73" s="442"/>
      <c r="AK73" s="442"/>
      <c r="AL73" s="442"/>
      <c r="AM73" s="442"/>
      <c r="AN73" s="442"/>
      <c r="AO73" s="442"/>
      <c r="AP73" s="442"/>
      <c r="AQ73" s="442"/>
      <c r="AR73" s="442"/>
      <c r="AS73" s="442"/>
      <c r="AT73" s="442"/>
      <c r="AU73" s="442"/>
      <c r="AV73" s="442"/>
      <c r="AW73" s="442"/>
      <c r="AX73" s="442"/>
      <c r="AY73" s="442"/>
      <c r="AZ73" s="442"/>
    </row>
    <row r="74" spans="2:52" ht="20.100000000000001" hidden="1" customHeight="1" outlineLevel="1">
      <c r="B74" s="433"/>
      <c r="C74" s="1002"/>
      <c r="D74" s="1003"/>
      <c r="E74" s="1003"/>
      <c r="F74" s="1004"/>
      <c r="G74" s="1005"/>
      <c r="H74" s="1006"/>
      <c r="I74" s="1006"/>
      <c r="J74" s="1006"/>
      <c r="K74" s="1007"/>
      <c r="L74" s="715"/>
      <c r="M74" s="715"/>
      <c r="N74" s="715"/>
      <c r="O74" s="715"/>
      <c r="P74" s="715"/>
      <c r="Q74" s="715"/>
      <c r="R74" s="715"/>
      <c r="S74" s="716"/>
      <c r="T74" s="717"/>
      <c r="U74" s="720">
        <f t="shared" si="21"/>
        <v>0</v>
      </c>
      <c r="V74" s="721">
        <f t="shared" si="22"/>
        <v>0</v>
      </c>
      <c r="W74" s="722">
        <f t="shared" si="23"/>
        <v>0</v>
      </c>
      <c r="X74" s="442"/>
      <c r="Y74" s="442"/>
      <c r="Z74" s="442"/>
      <c r="AA74" s="442"/>
      <c r="AB74" s="442"/>
      <c r="AC74" s="442"/>
      <c r="AD74" s="442"/>
      <c r="AE74" s="442"/>
      <c r="AF74" s="442"/>
      <c r="AG74" s="442"/>
      <c r="AH74" s="442"/>
      <c r="AI74" s="442"/>
      <c r="AJ74" s="442"/>
      <c r="AK74" s="442"/>
      <c r="AL74" s="442"/>
      <c r="AM74" s="442"/>
      <c r="AN74" s="442"/>
      <c r="AO74" s="442"/>
      <c r="AP74" s="442"/>
      <c r="AQ74" s="442"/>
      <c r="AR74" s="442"/>
      <c r="AS74" s="442"/>
      <c r="AT74" s="442"/>
      <c r="AU74" s="442"/>
      <c r="AV74" s="442"/>
      <c r="AW74" s="442"/>
      <c r="AX74" s="442"/>
      <c r="AY74" s="442"/>
      <c r="AZ74" s="442"/>
    </row>
    <row r="75" spans="2:52" ht="20.100000000000001" hidden="1" customHeight="1" outlineLevel="1">
      <c r="B75" s="434"/>
      <c r="C75" s="1002"/>
      <c r="D75" s="1003"/>
      <c r="E75" s="1003"/>
      <c r="F75" s="1004"/>
      <c r="G75" s="1005"/>
      <c r="H75" s="1006"/>
      <c r="I75" s="1006"/>
      <c r="J75" s="1006"/>
      <c r="K75" s="1007"/>
      <c r="L75" s="715"/>
      <c r="M75" s="715"/>
      <c r="N75" s="715"/>
      <c r="O75" s="715"/>
      <c r="P75" s="715"/>
      <c r="Q75" s="715"/>
      <c r="R75" s="715"/>
      <c r="S75" s="716"/>
      <c r="T75" s="717"/>
      <c r="U75" s="720">
        <f t="shared" si="21"/>
        <v>0</v>
      </c>
      <c r="V75" s="721">
        <f t="shared" si="22"/>
        <v>0</v>
      </c>
      <c r="W75" s="722">
        <f t="shared" si="23"/>
        <v>0</v>
      </c>
      <c r="X75" s="442"/>
      <c r="Y75" s="442"/>
      <c r="Z75" s="442"/>
      <c r="AA75" s="442"/>
      <c r="AB75" s="442"/>
      <c r="AC75" s="442"/>
      <c r="AD75" s="442"/>
      <c r="AE75" s="442"/>
      <c r="AF75" s="442"/>
      <c r="AG75" s="442"/>
      <c r="AH75" s="442"/>
      <c r="AI75" s="442"/>
      <c r="AJ75" s="442"/>
      <c r="AK75" s="442"/>
      <c r="AL75" s="442"/>
      <c r="AM75" s="442"/>
      <c r="AN75" s="442"/>
      <c r="AO75" s="442"/>
      <c r="AP75" s="442"/>
      <c r="AQ75" s="442"/>
      <c r="AR75" s="442"/>
      <c r="AS75" s="442"/>
      <c r="AT75" s="442"/>
      <c r="AU75" s="442"/>
      <c r="AV75" s="442"/>
      <c r="AW75" s="442"/>
      <c r="AX75" s="442"/>
      <c r="AY75" s="442"/>
      <c r="AZ75" s="442"/>
    </row>
    <row r="76" spans="2:52" ht="20.100000000000001" hidden="1" customHeight="1" outlineLevel="1">
      <c r="B76" s="434"/>
      <c r="C76" s="1002"/>
      <c r="D76" s="1003"/>
      <c r="E76" s="1003"/>
      <c r="F76" s="1004"/>
      <c r="G76" s="1005"/>
      <c r="H76" s="1006"/>
      <c r="I76" s="1006"/>
      <c r="J76" s="1006"/>
      <c r="K76" s="1007"/>
      <c r="L76" s="715"/>
      <c r="M76" s="715"/>
      <c r="N76" s="715"/>
      <c r="O76" s="715"/>
      <c r="P76" s="715"/>
      <c r="Q76" s="715"/>
      <c r="R76" s="715"/>
      <c r="S76" s="716"/>
      <c r="T76" s="717"/>
      <c r="U76" s="720">
        <f t="shared" si="21"/>
        <v>0</v>
      </c>
      <c r="V76" s="721">
        <f t="shared" si="22"/>
        <v>0</v>
      </c>
      <c r="W76" s="722">
        <f t="shared" si="23"/>
        <v>0</v>
      </c>
      <c r="X76" s="442"/>
      <c r="Y76" s="442"/>
      <c r="Z76" s="442"/>
      <c r="AA76" s="442"/>
      <c r="AB76" s="442"/>
      <c r="AC76" s="442"/>
      <c r="AD76" s="442"/>
      <c r="AE76" s="442"/>
      <c r="AF76" s="442"/>
      <c r="AG76" s="442"/>
      <c r="AH76" s="442"/>
      <c r="AI76" s="442"/>
      <c r="AJ76" s="442"/>
      <c r="AK76" s="442"/>
      <c r="AL76" s="442"/>
      <c r="AM76" s="442"/>
      <c r="AN76" s="442"/>
      <c r="AO76" s="442"/>
      <c r="AP76" s="442"/>
      <c r="AQ76" s="442"/>
      <c r="AR76" s="442"/>
      <c r="AS76" s="442"/>
      <c r="AT76" s="442"/>
      <c r="AU76" s="442"/>
      <c r="AV76" s="442"/>
      <c r="AW76" s="442"/>
      <c r="AX76" s="442"/>
      <c r="AY76" s="442"/>
      <c r="AZ76" s="442"/>
    </row>
    <row r="77" spans="2:52" ht="20.100000000000001" hidden="1" customHeight="1" outlineLevel="1">
      <c r="B77" s="434"/>
      <c r="C77" s="1002"/>
      <c r="D77" s="1003"/>
      <c r="E77" s="1003"/>
      <c r="F77" s="1004"/>
      <c r="G77" s="1005"/>
      <c r="H77" s="1006"/>
      <c r="I77" s="1006"/>
      <c r="J77" s="1006"/>
      <c r="K77" s="1007"/>
      <c r="L77" s="715"/>
      <c r="M77" s="715"/>
      <c r="N77" s="715"/>
      <c r="O77" s="715"/>
      <c r="P77" s="715"/>
      <c r="Q77" s="715"/>
      <c r="R77" s="715"/>
      <c r="S77" s="716"/>
      <c r="T77" s="717"/>
      <c r="U77" s="720">
        <f t="shared" si="21"/>
        <v>0</v>
      </c>
      <c r="V77" s="721">
        <f t="shared" si="22"/>
        <v>0</v>
      </c>
      <c r="W77" s="722">
        <f t="shared" si="23"/>
        <v>0</v>
      </c>
      <c r="X77" s="442"/>
      <c r="Y77" s="442"/>
      <c r="Z77" s="442"/>
      <c r="AA77" s="442"/>
      <c r="AB77" s="442"/>
      <c r="AC77" s="442"/>
      <c r="AD77" s="442"/>
      <c r="AE77" s="442"/>
      <c r="AF77" s="442"/>
      <c r="AG77" s="442"/>
      <c r="AH77" s="442"/>
      <c r="AI77" s="442"/>
      <c r="AJ77" s="442"/>
      <c r="AK77" s="442"/>
      <c r="AL77" s="442"/>
      <c r="AM77" s="442"/>
      <c r="AN77" s="442"/>
      <c r="AO77" s="442"/>
      <c r="AP77" s="442"/>
      <c r="AQ77" s="442"/>
      <c r="AR77" s="442"/>
      <c r="AS77" s="442"/>
      <c r="AT77" s="442"/>
      <c r="AU77" s="442"/>
      <c r="AV77" s="442"/>
      <c r="AW77" s="442"/>
      <c r="AX77" s="442"/>
      <c r="AY77" s="442"/>
      <c r="AZ77" s="442"/>
    </row>
    <row r="78" spans="2:52" ht="20.100000000000001" hidden="1" customHeight="1" outlineLevel="1">
      <c r="B78" s="434"/>
      <c r="C78" s="1002"/>
      <c r="D78" s="1003"/>
      <c r="E78" s="1003"/>
      <c r="F78" s="1004"/>
      <c r="G78" s="1005"/>
      <c r="H78" s="1006"/>
      <c r="I78" s="1006"/>
      <c r="J78" s="1006"/>
      <c r="K78" s="1007"/>
      <c r="L78" s="715"/>
      <c r="M78" s="715"/>
      <c r="N78" s="715"/>
      <c r="O78" s="715"/>
      <c r="P78" s="715"/>
      <c r="Q78" s="715"/>
      <c r="R78" s="715"/>
      <c r="S78" s="716"/>
      <c r="T78" s="717"/>
      <c r="U78" s="720">
        <f t="shared" si="21"/>
        <v>0</v>
      </c>
      <c r="V78" s="721">
        <f t="shared" si="22"/>
        <v>0</v>
      </c>
      <c r="W78" s="722">
        <f t="shared" si="23"/>
        <v>0</v>
      </c>
      <c r="X78" s="442"/>
      <c r="Y78" s="442"/>
      <c r="Z78" s="442"/>
      <c r="AA78" s="442"/>
      <c r="AB78" s="442"/>
      <c r="AC78" s="442"/>
      <c r="AD78" s="442"/>
      <c r="AE78" s="442"/>
      <c r="AF78" s="442"/>
      <c r="AG78" s="442"/>
      <c r="AH78" s="442"/>
      <c r="AI78" s="442"/>
      <c r="AJ78" s="442"/>
      <c r="AK78" s="442"/>
      <c r="AL78" s="442"/>
      <c r="AM78" s="442"/>
      <c r="AN78" s="442"/>
      <c r="AO78" s="442"/>
      <c r="AP78" s="442"/>
      <c r="AQ78" s="442"/>
      <c r="AR78" s="442"/>
      <c r="AS78" s="442"/>
      <c r="AT78" s="442"/>
      <c r="AU78" s="442"/>
      <c r="AV78" s="442"/>
      <c r="AW78" s="442"/>
      <c r="AX78" s="442"/>
      <c r="AY78" s="442"/>
      <c r="AZ78" s="442"/>
    </row>
    <row r="79" spans="2:52" ht="20.100000000000001" hidden="1" customHeight="1" outlineLevel="1">
      <c r="B79" s="434"/>
      <c r="C79" s="1002"/>
      <c r="D79" s="1003"/>
      <c r="E79" s="1003"/>
      <c r="F79" s="1004"/>
      <c r="G79" s="1005"/>
      <c r="H79" s="1006"/>
      <c r="I79" s="1006"/>
      <c r="J79" s="1006"/>
      <c r="K79" s="1007"/>
      <c r="L79" s="715"/>
      <c r="M79" s="715"/>
      <c r="N79" s="715"/>
      <c r="O79" s="715"/>
      <c r="P79" s="715"/>
      <c r="Q79" s="715"/>
      <c r="R79" s="715"/>
      <c r="S79" s="716"/>
      <c r="T79" s="717"/>
      <c r="U79" s="720">
        <f t="shared" si="21"/>
        <v>0</v>
      </c>
      <c r="V79" s="721">
        <f t="shared" si="22"/>
        <v>0</v>
      </c>
      <c r="W79" s="722">
        <f t="shared" si="23"/>
        <v>0</v>
      </c>
      <c r="X79" s="442"/>
      <c r="Y79" s="442"/>
      <c r="Z79" s="442"/>
      <c r="AA79" s="442"/>
      <c r="AB79" s="442"/>
      <c r="AC79" s="442"/>
      <c r="AD79" s="442"/>
      <c r="AE79" s="442"/>
      <c r="AF79" s="442"/>
      <c r="AG79" s="442"/>
      <c r="AH79" s="442"/>
      <c r="AI79" s="442"/>
      <c r="AJ79" s="442"/>
      <c r="AK79" s="442"/>
      <c r="AL79" s="442"/>
      <c r="AM79" s="442"/>
      <c r="AN79" s="442"/>
      <c r="AO79" s="442"/>
      <c r="AP79" s="442"/>
      <c r="AQ79" s="442"/>
      <c r="AR79" s="442"/>
      <c r="AS79" s="442"/>
      <c r="AT79" s="442"/>
      <c r="AU79" s="442"/>
      <c r="AV79" s="442"/>
      <c r="AW79" s="442"/>
      <c r="AX79" s="442"/>
      <c r="AY79" s="442"/>
      <c r="AZ79" s="442"/>
    </row>
    <row r="80" spans="2:52" ht="20.100000000000001" hidden="1" customHeight="1" outlineLevel="1">
      <c r="B80" s="434"/>
      <c r="C80" s="1002"/>
      <c r="D80" s="1003"/>
      <c r="E80" s="1003"/>
      <c r="F80" s="1004"/>
      <c r="G80" s="1005"/>
      <c r="H80" s="1006"/>
      <c r="I80" s="1006"/>
      <c r="J80" s="1006"/>
      <c r="K80" s="1007"/>
      <c r="L80" s="715"/>
      <c r="M80" s="715"/>
      <c r="N80" s="715"/>
      <c r="O80" s="715"/>
      <c r="P80" s="715"/>
      <c r="Q80" s="715"/>
      <c r="R80" s="715"/>
      <c r="S80" s="716"/>
      <c r="T80" s="717"/>
      <c r="U80" s="720">
        <f t="shared" si="21"/>
        <v>0</v>
      </c>
      <c r="V80" s="721">
        <f t="shared" si="22"/>
        <v>0</v>
      </c>
      <c r="W80" s="722">
        <f t="shared" si="23"/>
        <v>0</v>
      </c>
      <c r="X80" s="442"/>
      <c r="Y80" s="442"/>
      <c r="Z80" s="442"/>
      <c r="AA80" s="442"/>
      <c r="AB80" s="442"/>
      <c r="AC80" s="442"/>
      <c r="AD80" s="442"/>
      <c r="AE80" s="442"/>
      <c r="AF80" s="442"/>
      <c r="AG80" s="442"/>
      <c r="AH80" s="442"/>
      <c r="AI80" s="442"/>
      <c r="AJ80" s="442"/>
      <c r="AK80" s="442"/>
      <c r="AL80" s="442"/>
      <c r="AM80" s="442"/>
      <c r="AN80" s="442"/>
      <c r="AO80" s="442"/>
      <c r="AP80" s="442"/>
      <c r="AQ80" s="442"/>
      <c r="AR80" s="442"/>
      <c r="AS80" s="442"/>
      <c r="AT80" s="442"/>
      <c r="AU80" s="442"/>
      <c r="AV80" s="442"/>
      <c r="AW80" s="442"/>
      <c r="AX80" s="442"/>
      <c r="AY80" s="442"/>
      <c r="AZ80" s="442"/>
    </row>
    <row r="81" spans="2:52" ht="20.100000000000001" hidden="1" customHeight="1" outlineLevel="1">
      <c r="B81" s="434"/>
      <c r="C81" s="1002"/>
      <c r="D81" s="1003"/>
      <c r="E81" s="1003"/>
      <c r="F81" s="1004"/>
      <c r="G81" s="1005"/>
      <c r="H81" s="1006"/>
      <c r="I81" s="1006"/>
      <c r="J81" s="1006"/>
      <c r="K81" s="1007"/>
      <c r="L81" s="715"/>
      <c r="M81" s="715"/>
      <c r="N81" s="715"/>
      <c r="O81" s="715"/>
      <c r="P81" s="715"/>
      <c r="Q81" s="715"/>
      <c r="R81" s="715"/>
      <c r="S81" s="716"/>
      <c r="T81" s="717"/>
      <c r="U81" s="720">
        <f t="shared" si="21"/>
        <v>0</v>
      </c>
      <c r="V81" s="721">
        <f t="shared" si="22"/>
        <v>0</v>
      </c>
      <c r="W81" s="722">
        <f t="shared" si="23"/>
        <v>0</v>
      </c>
      <c r="X81" s="442"/>
      <c r="Y81" s="442"/>
      <c r="Z81" s="442"/>
      <c r="AA81" s="442"/>
      <c r="AB81" s="442"/>
      <c r="AC81" s="442"/>
      <c r="AD81" s="442"/>
      <c r="AE81" s="442"/>
      <c r="AF81" s="442"/>
      <c r="AG81" s="442"/>
      <c r="AH81" s="442"/>
      <c r="AI81" s="442"/>
      <c r="AJ81" s="442"/>
      <c r="AK81" s="442"/>
      <c r="AL81" s="442"/>
      <c r="AM81" s="442"/>
      <c r="AN81" s="442"/>
      <c r="AO81" s="442"/>
      <c r="AP81" s="442"/>
      <c r="AQ81" s="442"/>
      <c r="AR81" s="442"/>
      <c r="AS81" s="442"/>
      <c r="AT81" s="442"/>
      <c r="AU81" s="442"/>
      <c r="AV81" s="442"/>
      <c r="AW81" s="442"/>
      <c r="AX81" s="442"/>
      <c r="AY81" s="442"/>
      <c r="AZ81" s="442"/>
    </row>
    <row r="82" spans="2:52" ht="20.100000000000001" hidden="1" customHeight="1" outlineLevel="1">
      <c r="B82" s="434"/>
      <c r="C82" s="1002"/>
      <c r="D82" s="1003"/>
      <c r="E82" s="1003"/>
      <c r="F82" s="1004"/>
      <c r="G82" s="1005"/>
      <c r="H82" s="1006"/>
      <c r="I82" s="1006"/>
      <c r="J82" s="1006"/>
      <c r="K82" s="1007"/>
      <c r="L82" s="715"/>
      <c r="M82" s="715"/>
      <c r="N82" s="715"/>
      <c r="O82" s="715"/>
      <c r="P82" s="715"/>
      <c r="Q82" s="715"/>
      <c r="R82" s="715"/>
      <c r="S82" s="716"/>
      <c r="T82" s="717"/>
      <c r="U82" s="720">
        <f t="shared" si="21"/>
        <v>0</v>
      </c>
      <c r="V82" s="721">
        <f t="shared" si="22"/>
        <v>0</v>
      </c>
      <c r="W82" s="722">
        <f t="shared" si="23"/>
        <v>0</v>
      </c>
      <c r="X82" s="442"/>
      <c r="Y82" s="442"/>
      <c r="Z82" s="442"/>
      <c r="AA82" s="442"/>
      <c r="AB82" s="442"/>
      <c r="AC82" s="442"/>
      <c r="AD82" s="442"/>
      <c r="AE82" s="442"/>
      <c r="AF82" s="442"/>
      <c r="AG82" s="442"/>
      <c r="AH82" s="442"/>
      <c r="AI82" s="442"/>
      <c r="AJ82" s="442"/>
      <c r="AK82" s="442"/>
      <c r="AL82" s="442"/>
      <c r="AM82" s="442"/>
      <c r="AN82" s="442"/>
      <c r="AO82" s="442"/>
      <c r="AP82" s="442"/>
      <c r="AQ82" s="442"/>
      <c r="AR82" s="442"/>
      <c r="AS82" s="442"/>
      <c r="AT82" s="442"/>
      <c r="AU82" s="442"/>
      <c r="AV82" s="442"/>
      <c r="AW82" s="442"/>
      <c r="AX82" s="442"/>
      <c r="AY82" s="442"/>
      <c r="AZ82" s="442"/>
    </row>
    <row r="83" spans="2:52" ht="20.100000000000001" hidden="1" customHeight="1" outlineLevel="1">
      <c r="B83" s="434"/>
      <c r="C83" s="1002"/>
      <c r="D83" s="1003"/>
      <c r="E83" s="1003"/>
      <c r="F83" s="1004"/>
      <c r="G83" s="1005"/>
      <c r="H83" s="1006"/>
      <c r="I83" s="1006"/>
      <c r="J83" s="1006"/>
      <c r="K83" s="1007"/>
      <c r="L83" s="715"/>
      <c r="M83" s="715"/>
      <c r="N83" s="715"/>
      <c r="O83" s="715"/>
      <c r="P83" s="715"/>
      <c r="Q83" s="715"/>
      <c r="R83" s="715"/>
      <c r="S83" s="716"/>
      <c r="T83" s="717"/>
      <c r="U83" s="720">
        <f t="shared" si="21"/>
        <v>0</v>
      </c>
      <c r="V83" s="721">
        <f t="shared" si="22"/>
        <v>0</v>
      </c>
      <c r="W83" s="722">
        <f t="shared" si="23"/>
        <v>0</v>
      </c>
      <c r="X83" s="442"/>
      <c r="Y83" s="442"/>
      <c r="Z83" s="442"/>
      <c r="AA83" s="442"/>
      <c r="AB83" s="442"/>
      <c r="AC83" s="442"/>
      <c r="AD83" s="442"/>
      <c r="AE83" s="442"/>
      <c r="AF83" s="442"/>
      <c r="AG83" s="442"/>
      <c r="AH83" s="442"/>
      <c r="AI83" s="442"/>
      <c r="AJ83" s="442"/>
      <c r="AK83" s="442"/>
      <c r="AL83" s="442"/>
      <c r="AM83" s="442"/>
      <c r="AN83" s="442"/>
      <c r="AO83" s="442"/>
      <c r="AP83" s="442"/>
      <c r="AQ83" s="442"/>
      <c r="AR83" s="442"/>
      <c r="AS83" s="442"/>
      <c r="AT83" s="442"/>
      <c r="AU83" s="442"/>
      <c r="AV83" s="442"/>
      <c r="AW83" s="442"/>
      <c r="AX83" s="442"/>
      <c r="AY83" s="442"/>
      <c r="AZ83" s="442"/>
    </row>
    <row r="84" spans="2:52" s="19" customFormat="1" ht="9.9499999999999993" hidden="1" customHeight="1" outlineLevel="1">
      <c r="B84" s="435"/>
      <c r="C84" s="437"/>
      <c r="D84" s="437"/>
      <c r="E84" s="437"/>
      <c r="F84" s="437"/>
      <c r="G84" s="666"/>
      <c r="H84" s="666"/>
      <c r="I84" s="666"/>
      <c r="J84" s="666"/>
      <c r="K84" s="666"/>
      <c r="L84" s="438"/>
      <c r="M84" s="438"/>
      <c r="N84" s="438"/>
      <c r="O84" s="438"/>
      <c r="P84" s="438"/>
      <c r="Q84" s="438"/>
      <c r="R84" s="438"/>
      <c r="S84" s="438"/>
      <c r="T84" s="439"/>
      <c r="U84" s="439"/>
      <c r="V84" s="439"/>
      <c r="W84" s="667"/>
      <c r="X84" s="668"/>
      <c r="Y84" s="668"/>
      <c r="Z84" s="668"/>
      <c r="AA84" s="668"/>
      <c r="AB84" s="668"/>
      <c r="AC84" s="668"/>
      <c r="AD84" s="668"/>
      <c r="AE84" s="668"/>
      <c r="AF84" s="668"/>
      <c r="AG84" s="668"/>
      <c r="AH84" s="668"/>
      <c r="AI84" s="668"/>
      <c r="AJ84" s="668"/>
      <c r="AK84" s="668"/>
      <c r="AL84" s="668"/>
      <c r="AM84" s="668"/>
      <c r="AN84" s="668"/>
      <c r="AO84" s="668"/>
      <c r="AP84" s="668"/>
      <c r="AQ84" s="668"/>
      <c r="AR84" s="668"/>
      <c r="AS84" s="668"/>
      <c r="AT84" s="668"/>
      <c r="AU84" s="668"/>
      <c r="AV84" s="668"/>
      <c r="AW84" s="668"/>
      <c r="AX84" s="668"/>
      <c r="AY84" s="668"/>
      <c r="AZ84" s="668"/>
    </row>
    <row r="85" spans="2:52" ht="20.100000000000001" customHeight="1" collapsed="1">
      <c r="B85" s="714">
        <f>B73+1</f>
        <v>7</v>
      </c>
      <c r="C85" s="1013"/>
      <c r="D85" s="1014"/>
      <c r="E85" s="1014"/>
      <c r="F85" s="1015"/>
      <c r="G85" s="1016"/>
      <c r="H85" s="1017"/>
      <c r="I85" s="1017"/>
      <c r="J85" s="1017"/>
      <c r="K85" s="1018"/>
      <c r="L85" s="701">
        <f t="shared" ref="L85:R85" si="24">SUM(L86:L95)</f>
        <v>0</v>
      </c>
      <c r="M85" s="702">
        <f t="shared" si="24"/>
        <v>0</v>
      </c>
      <c r="N85" s="703">
        <f t="shared" si="24"/>
        <v>0</v>
      </c>
      <c r="O85" s="703">
        <f t="shared" si="24"/>
        <v>0</v>
      </c>
      <c r="P85" s="702">
        <f t="shared" si="24"/>
        <v>0</v>
      </c>
      <c r="Q85" s="704">
        <f t="shared" si="24"/>
        <v>0</v>
      </c>
      <c r="R85" s="701">
        <f t="shared" si="24"/>
        <v>0</v>
      </c>
      <c r="S85" s="705">
        <v>1</v>
      </c>
      <c r="T85" s="706">
        <f>(S86*T86)+(S87*T87)+(S88*T88)+(S89*T89)+(S90*T90)+(S91*T91)+(S92*T92)+(S93*T93)+(S94*T94)+(S95*T95)</f>
        <v>0</v>
      </c>
      <c r="U85" s="665">
        <f t="shared" ref="U85:U95" si="25">S85*T85*(1+MGKZ)*(1+Gewinn)*(1+Sicherheit)</f>
        <v>0</v>
      </c>
      <c r="V85" s="643">
        <f t="shared" ref="V85:V95" si="26">R85*Fertigung</f>
        <v>0</v>
      </c>
      <c r="W85" s="50">
        <f t="shared" ref="W85:W95" si="27">L85*$E$6+M85*$M$6+N85*$M$7+O85*$M$8+P85*$E$7+Q85*$M$9+U85+V85</f>
        <v>0</v>
      </c>
      <c r="X85" s="442"/>
      <c r="Y85" s="442"/>
      <c r="Z85" s="442"/>
      <c r="AA85" s="442"/>
      <c r="AB85" s="442"/>
      <c r="AC85" s="442"/>
      <c r="AD85" s="442"/>
      <c r="AE85" s="442"/>
      <c r="AF85" s="442"/>
      <c r="AG85" s="442"/>
      <c r="AH85" s="442"/>
      <c r="AI85" s="442"/>
      <c r="AJ85" s="442"/>
      <c r="AK85" s="442"/>
      <c r="AL85" s="442"/>
      <c r="AM85" s="442"/>
      <c r="AN85" s="442"/>
      <c r="AO85" s="442"/>
      <c r="AP85" s="442"/>
      <c r="AQ85" s="442"/>
      <c r="AR85" s="442"/>
      <c r="AS85" s="442"/>
      <c r="AT85" s="442"/>
      <c r="AU85" s="442"/>
      <c r="AV85" s="442"/>
      <c r="AW85" s="442"/>
      <c r="AX85" s="442"/>
      <c r="AY85" s="442"/>
      <c r="AZ85" s="442"/>
    </row>
    <row r="86" spans="2:52" ht="20.100000000000001" hidden="1" customHeight="1" outlineLevel="1">
      <c r="B86" s="433"/>
      <c r="C86" s="1002"/>
      <c r="D86" s="1003"/>
      <c r="E86" s="1003"/>
      <c r="F86" s="1004"/>
      <c r="G86" s="1005"/>
      <c r="H86" s="1006"/>
      <c r="I86" s="1006"/>
      <c r="J86" s="1006"/>
      <c r="K86" s="1007"/>
      <c r="L86" s="715"/>
      <c r="M86" s="715"/>
      <c r="N86" s="715"/>
      <c r="O86" s="715"/>
      <c r="P86" s="715"/>
      <c r="Q86" s="715"/>
      <c r="R86" s="715"/>
      <c r="S86" s="716"/>
      <c r="T86" s="717"/>
      <c r="U86" s="720">
        <f t="shared" si="25"/>
        <v>0</v>
      </c>
      <c r="V86" s="721">
        <f t="shared" si="26"/>
        <v>0</v>
      </c>
      <c r="W86" s="722">
        <f t="shared" si="27"/>
        <v>0</v>
      </c>
      <c r="X86" s="442"/>
      <c r="Y86" s="442"/>
      <c r="Z86" s="442"/>
      <c r="AA86" s="442"/>
      <c r="AB86" s="442"/>
      <c r="AC86" s="442"/>
      <c r="AD86" s="442"/>
      <c r="AE86" s="442"/>
      <c r="AF86" s="442"/>
      <c r="AG86" s="442"/>
      <c r="AH86" s="442"/>
      <c r="AI86" s="442"/>
      <c r="AJ86" s="442"/>
      <c r="AK86" s="442"/>
      <c r="AL86" s="442"/>
      <c r="AM86" s="442"/>
      <c r="AN86" s="442"/>
      <c r="AO86" s="442"/>
      <c r="AP86" s="442"/>
      <c r="AQ86" s="442"/>
      <c r="AR86" s="442"/>
      <c r="AS86" s="442"/>
      <c r="AT86" s="442"/>
      <c r="AU86" s="442"/>
      <c r="AV86" s="442"/>
      <c r="AW86" s="442"/>
      <c r="AX86" s="442"/>
      <c r="AY86" s="442"/>
      <c r="AZ86" s="442"/>
    </row>
    <row r="87" spans="2:52" ht="20.100000000000001" hidden="1" customHeight="1" outlineLevel="1">
      <c r="B87" s="434"/>
      <c r="C87" s="1002"/>
      <c r="D87" s="1003"/>
      <c r="E87" s="1003"/>
      <c r="F87" s="1004"/>
      <c r="G87" s="1005"/>
      <c r="H87" s="1006"/>
      <c r="I87" s="1006"/>
      <c r="J87" s="1006"/>
      <c r="K87" s="1007"/>
      <c r="L87" s="715"/>
      <c r="M87" s="715"/>
      <c r="N87" s="715"/>
      <c r="O87" s="715"/>
      <c r="P87" s="715"/>
      <c r="Q87" s="715"/>
      <c r="R87" s="715"/>
      <c r="S87" s="716"/>
      <c r="T87" s="717"/>
      <c r="U87" s="720">
        <f t="shared" si="25"/>
        <v>0</v>
      </c>
      <c r="V87" s="721">
        <f t="shared" si="26"/>
        <v>0</v>
      </c>
      <c r="W87" s="722">
        <f t="shared" si="27"/>
        <v>0</v>
      </c>
      <c r="X87" s="442"/>
      <c r="Y87" s="442"/>
      <c r="Z87" s="442"/>
      <c r="AA87" s="442"/>
      <c r="AB87" s="442"/>
      <c r="AC87" s="442"/>
      <c r="AD87" s="442"/>
      <c r="AE87" s="442"/>
      <c r="AF87" s="442"/>
      <c r="AG87" s="442"/>
      <c r="AH87" s="442"/>
      <c r="AI87" s="442"/>
      <c r="AJ87" s="442"/>
      <c r="AK87" s="442"/>
      <c r="AL87" s="442"/>
      <c r="AM87" s="442"/>
      <c r="AN87" s="442"/>
      <c r="AO87" s="442"/>
      <c r="AP87" s="442"/>
      <c r="AQ87" s="442"/>
      <c r="AR87" s="442"/>
      <c r="AS87" s="442"/>
      <c r="AT87" s="442"/>
      <c r="AU87" s="442"/>
      <c r="AV87" s="442"/>
      <c r="AW87" s="442"/>
      <c r="AX87" s="442"/>
      <c r="AY87" s="442"/>
      <c r="AZ87" s="442"/>
    </row>
    <row r="88" spans="2:52" ht="20.100000000000001" hidden="1" customHeight="1" outlineLevel="1">
      <c r="B88" s="434"/>
      <c r="C88" s="1002"/>
      <c r="D88" s="1003"/>
      <c r="E88" s="1003"/>
      <c r="F88" s="1004"/>
      <c r="G88" s="1005"/>
      <c r="H88" s="1006"/>
      <c r="I88" s="1006"/>
      <c r="J88" s="1006"/>
      <c r="K88" s="1007"/>
      <c r="L88" s="715"/>
      <c r="M88" s="715"/>
      <c r="N88" s="715"/>
      <c r="O88" s="715"/>
      <c r="P88" s="715"/>
      <c r="Q88" s="715"/>
      <c r="R88" s="715"/>
      <c r="S88" s="716"/>
      <c r="T88" s="717"/>
      <c r="U88" s="720">
        <f t="shared" si="25"/>
        <v>0</v>
      </c>
      <c r="V88" s="721">
        <f t="shared" si="26"/>
        <v>0</v>
      </c>
      <c r="W88" s="722">
        <f t="shared" si="27"/>
        <v>0</v>
      </c>
      <c r="X88" s="442"/>
      <c r="Y88" s="442"/>
      <c r="Z88" s="442"/>
      <c r="AA88" s="442"/>
      <c r="AB88" s="442"/>
      <c r="AC88" s="442"/>
      <c r="AD88" s="442"/>
      <c r="AE88" s="442"/>
      <c r="AF88" s="442"/>
      <c r="AG88" s="442"/>
      <c r="AH88" s="442"/>
      <c r="AI88" s="442"/>
      <c r="AJ88" s="442"/>
      <c r="AK88" s="442"/>
      <c r="AL88" s="442"/>
      <c r="AM88" s="442"/>
      <c r="AN88" s="442"/>
      <c r="AO88" s="442"/>
      <c r="AP88" s="442"/>
      <c r="AQ88" s="442"/>
      <c r="AR88" s="442"/>
      <c r="AS88" s="442"/>
      <c r="AT88" s="442"/>
      <c r="AU88" s="442"/>
      <c r="AV88" s="442"/>
      <c r="AW88" s="442"/>
      <c r="AX88" s="442"/>
      <c r="AY88" s="442"/>
      <c r="AZ88" s="442"/>
    </row>
    <row r="89" spans="2:52" ht="20.100000000000001" hidden="1" customHeight="1" outlineLevel="1">
      <c r="B89" s="434"/>
      <c r="C89" s="1002"/>
      <c r="D89" s="1003"/>
      <c r="E89" s="1003"/>
      <c r="F89" s="1004"/>
      <c r="G89" s="1005"/>
      <c r="H89" s="1006"/>
      <c r="I89" s="1006"/>
      <c r="J89" s="1006"/>
      <c r="K89" s="1007"/>
      <c r="L89" s="715"/>
      <c r="M89" s="715"/>
      <c r="N89" s="715"/>
      <c r="O89" s="715"/>
      <c r="P89" s="715"/>
      <c r="Q89" s="715"/>
      <c r="R89" s="715"/>
      <c r="S89" s="716"/>
      <c r="T89" s="717"/>
      <c r="U89" s="720">
        <f t="shared" si="25"/>
        <v>0</v>
      </c>
      <c r="V89" s="721">
        <f t="shared" si="26"/>
        <v>0</v>
      </c>
      <c r="W89" s="722">
        <f t="shared" si="27"/>
        <v>0</v>
      </c>
      <c r="X89" s="442"/>
      <c r="Y89" s="442"/>
      <c r="Z89" s="442"/>
      <c r="AA89" s="442"/>
      <c r="AB89" s="442"/>
      <c r="AC89" s="442"/>
      <c r="AD89" s="442"/>
      <c r="AE89" s="442"/>
      <c r="AF89" s="442"/>
      <c r="AG89" s="442"/>
      <c r="AH89" s="442"/>
      <c r="AI89" s="442"/>
      <c r="AJ89" s="442"/>
      <c r="AK89" s="442"/>
      <c r="AL89" s="442"/>
      <c r="AM89" s="442"/>
      <c r="AN89" s="442"/>
      <c r="AO89" s="442"/>
      <c r="AP89" s="442"/>
      <c r="AQ89" s="442"/>
      <c r="AR89" s="442"/>
      <c r="AS89" s="442"/>
      <c r="AT89" s="442"/>
      <c r="AU89" s="442"/>
      <c r="AV89" s="442"/>
      <c r="AW89" s="442"/>
      <c r="AX89" s="442"/>
      <c r="AY89" s="442"/>
      <c r="AZ89" s="442"/>
    </row>
    <row r="90" spans="2:52" ht="20.100000000000001" hidden="1" customHeight="1" outlineLevel="1">
      <c r="B90" s="434"/>
      <c r="C90" s="1002"/>
      <c r="D90" s="1003"/>
      <c r="E90" s="1003"/>
      <c r="F90" s="1004"/>
      <c r="G90" s="1005"/>
      <c r="H90" s="1006"/>
      <c r="I90" s="1006"/>
      <c r="J90" s="1006"/>
      <c r="K90" s="1007"/>
      <c r="L90" s="715"/>
      <c r="M90" s="715"/>
      <c r="N90" s="715"/>
      <c r="O90" s="715"/>
      <c r="P90" s="715"/>
      <c r="Q90" s="715"/>
      <c r="R90" s="715"/>
      <c r="S90" s="716"/>
      <c r="T90" s="717"/>
      <c r="U90" s="720">
        <f t="shared" si="25"/>
        <v>0</v>
      </c>
      <c r="V90" s="721">
        <f t="shared" si="26"/>
        <v>0</v>
      </c>
      <c r="W90" s="722">
        <f t="shared" si="27"/>
        <v>0</v>
      </c>
      <c r="X90" s="442"/>
      <c r="Y90" s="442"/>
      <c r="Z90" s="442"/>
      <c r="AA90" s="442"/>
      <c r="AB90" s="442"/>
      <c r="AC90" s="442"/>
      <c r="AD90" s="442"/>
      <c r="AE90" s="442"/>
      <c r="AF90" s="442"/>
      <c r="AG90" s="442"/>
      <c r="AH90" s="442"/>
      <c r="AI90" s="442"/>
      <c r="AJ90" s="442"/>
      <c r="AK90" s="442"/>
      <c r="AL90" s="442"/>
      <c r="AM90" s="442"/>
      <c r="AN90" s="442"/>
      <c r="AO90" s="442"/>
      <c r="AP90" s="442"/>
      <c r="AQ90" s="442"/>
      <c r="AR90" s="442"/>
      <c r="AS90" s="442"/>
      <c r="AT90" s="442"/>
      <c r="AU90" s="442"/>
      <c r="AV90" s="442"/>
      <c r="AW90" s="442"/>
      <c r="AX90" s="442"/>
      <c r="AY90" s="442"/>
      <c r="AZ90" s="442"/>
    </row>
    <row r="91" spans="2:52" ht="20.100000000000001" hidden="1" customHeight="1" outlineLevel="1">
      <c r="B91" s="434"/>
      <c r="C91" s="1002"/>
      <c r="D91" s="1003"/>
      <c r="E91" s="1003"/>
      <c r="F91" s="1004"/>
      <c r="G91" s="1005"/>
      <c r="H91" s="1006"/>
      <c r="I91" s="1006"/>
      <c r="J91" s="1006"/>
      <c r="K91" s="1007"/>
      <c r="L91" s="715"/>
      <c r="M91" s="715"/>
      <c r="N91" s="715"/>
      <c r="O91" s="715"/>
      <c r="P91" s="715"/>
      <c r="Q91" s="715"/>
      <c r="R91" s="715"/>
      <c r="S91" s="716"/>
      <c r="T91" s="717"/>
      <c r="U91" s="720">
        <f t="shared" si="25"/>
        <v>0</v>
      </c>
      <c r="V91" s="721">
        <f t="shared" si="26"/>
        <v>0</v>
      </c>
      <c r="W91" s="722">
        <f t="shared" si="27"/>
        <v>0</v>
      </c>
      <c r="X91" s="442"/>
      <c r="Y91" s="442"/>
      <c r="Z91" s="442"/>
      <c r="AA91" s="442"/>
      <c r="AB91" s="442"/>
      <c r="AC91" s="442"/>
      <c r="AD91" s="442"/>
      <c r="AE91" s="442"/>
      <c r="AF91" s="442"/>
      <c r="AG91" s="442"/>
      <c r="AH91" s="442"/>
      <c r="AI91" s="442"/>
      <c r="AJ91" s="442"/>
      <c r="AK91" s="442"/>
      <c r="AL91" s="442"/>
      <c r="AM91" s="442"/>
      <c r="AN91" s="442"/>
      <c r="AO91" s="442"/>
      <c r="AP91" s="442"/>
      <c r="AQ91" s="442"/>
      <c r="AR91" s="442"/>
      <c r="AS91" s="442"/>
      <c r="AT91" s="442"/>
      <c r="AU91" s="442"/>
      <c r="AV91" s="442"/>
      <c r="AW91" s="442"/>
      <c r="AX91" s="442"/>
      <c r="AY91" s="442"/>
      <c r="AZ91" s="442"/>
    </row>
    <row r="92" spans="2:52" ht="20.100000000000001" hidden="1" customHeight="1" outlineLevel="1">
      <c r="B92" s="434"/>
      <c r="C92" s="1002"/>
      <c r="D92" s="1003"/>
      <c r="E92" s="1003"/>
      <c r="F92" s="1004"/>
      <c r="G92" s="1005"/>
      <c r="H92" s="1006"/>
      <c r="I92" s="1006"/>
      <c r="J92" s="1006"/>
      <c r="K92" s="1007"/>
      <c r="L92" s="715"/>
      <c r="M92" s="715"/>
      <c r="N92" s="715"/>
      <c r="O92" s="715"/>
      <c r="P92" s="715"/>
      <c r="Q92" s="715"/>
      <c r="R92" s="715"/>
      <c r="S92" s="716"/>
      <c r="T92" s="717"/>
      <c r="U92" s="720">
        <f t="shared" si="25"/>
        <v>0</v>
      </c>
      <c r="V92" s="721">
        <f t="shared" si="26"/>
        <v>0</v>
      </c>
      <c r="W92" s="722">
        <f t="shared" si="27"/>
        <v>0</v>
      </c>
      <c r="X92" s="442"/>
      <c r="Y92" s="442"/>
      <c r="Z92" s="442"/>
      <c r="AA92" s="442"/>
      <c r="AB92" s="442"/>
      <c r="AC92" s="442"/>
      <c r="AD92" s="442"/>
      <c r="AE92" s="442"/>
      <c r="AF92" s="442"/>
      <c r="AG92" s="442"/>
      <c r="AH92" s="442"/>
      <c r="AI92" s="442"/>
      <c r="AJ92" s="442"/>
      <c r="AK92" s="442"/>
      <c r="AL92" s="442"/>
      <c r="AM92" s="442"/>
      <c r="AN92" s="442"/>
      <c r="AO92" s="442"/>
      <c r="AP92" s="442"/>
      <c r="AQ92" s="442"/>
      <c r="AR92" s="442"/>
      <c r="AS92" s="442"/>
      <c r="AT92" s="442"/>
      <c r="AU92" s="442"/>
      <c r="AV92" s="442"/>
      <c r="AW92" s="442"/>
      <c r="AX92" s="442"/>
      <c r="AY92" s="442"/>
      <c r="AZ92" s="442"/>
    </row>
    <row r="93" spans="2:52" ht="20.100000000000001" hidden="1" customHeight="1" outlineLevel="1">
      <c r="B93" s="434"/>
      <c r="C93" s="1002"/>
      <c r="D93" s="1003"/>
      <c r="E93" s="1003"/>
      <c r="F93" s="1004"/>
      <c r="G93" s="1005"/>
      <c r="H93" s="1006"/>
      <c r="I93" s="1006"/>
      <c r="J93" s="1006"/>
      <c r="K93" s="1007"/>
      <c r="L93" s="715"/>
      <c r="M93" s="715"/>
      <c r="N93" s="715"/>
      <c r="O93" s="715"/>
      <c r="P93" s="715"/>
      <c r="Q93" s="715"/>
      <c r="R93" s="715"/>
      <c r="S93" s="716"/>
      <c r="T93" s="717"/>
      <c r="U93" s="720">
        <f t="shared" si="25"/>
        <v>0</v>
      </c>
      <c r="V93" s="721">
        <f t="shared" si="26"/>
        <v>0</v>
      </c>
      <c r="W93" s="722">
        <f t="shared" si="27"/>
        <v>0</v>
      </c>
      <c r="X93" s="442"/>
      <c r="Y93" s="442"/>
      <c r="Z93" s="442"/>
      <c r="AA93" s="442"/>
      <c r="AB93" s="442"/>
      <c r="AC93" s="442"/>
      <c r="AD93" s="442"/>
      <c r="AE93" s="442"/>
      <c r="AF93" s="442"/>
      <c r="AG93" s="442"/>
      <c r="AH93" s="442"/>
      <c r="AI93" s="442"/>
      <c r="AJ93" s="442"/>
      <c r="AK93" s="442"/>
      <c r="AL93" s="442"/>
      <c r="AM93" s="442"/>
      <c r="AN93" s="442"/>
      <c r="AO93" s="442"/>
      <c r="AP93" s="442"/>
      <c r="AQ93" s="442"/>
      <c r="AR93" s="442"/>
      <c r="AS93" s="442"/>
      <c r="AT93" s="442"/>
      <c r="AU93" s="442"/>
      <c r="AV93" s="442"/>
      <c r="AW93" s="442"/>
      <c r="AX93" s="442"/>
      <c r="AY93" s="442"/>
      <c r="AZ93" s="442"/>
    </row>
    <row r="94" spans="2:52" ht="20.100000000000001" hidden="1" customHeight="1" outlineLevel="1">
      <c r="B94" s="434"/>
      <c r="C94" s="1002"/>
      <c r="D94" s="1003"/>
      <c r="E94" s="1003"/>
      <c r="F94" s="1004"/>
      <c r="G94" s="1005"/>
      <c r="H94" s="1006"/>
      <c r="I94" s="1006"/>
      <c r="J94" s="1006"/>
      <c r="K94" s="1007"/>
      <c r="L94" s="715"/>
      <c r="M94" s="715"/>
      <c r="N94" s="715"/>
      <c r="O94" s="715"/>
      <c r="P94" s="715"/>
      <c r="Q94" s="715"/>
      <c r="R94" s="715"/>
      <c r="S94" s="716"/>
      <c r="T94" s="717"/>
      <c r="U94" s="720">
        <f t="shared" si="25"/>
        <v>0</v>
      </c>
      <c r="V94" s="721">
        <f t="shared" si="26"/>
        <v>0</v>
      </c>
      <c r="W94" s="722">
        <f t="shared" si="27"/>
        <v>0</v>
      </c>
      <c r="X94" s="442"/>
      <c r="Y94" s="442"/>
      <c r="Z94" s="442"/>
      <c r="AA94" s="442"/>
      <c r="AB94" s="442"/>
      <c r="AC94" s="442"/>
      <c r="AD94" s="442"/>
      <c r="AE94" s="442"/>
      <c r="AF94" s="442"/>
      <c r="AG94" s="442"/>
      <c r="AH94" s="442"/>
      <c r="AI94" s="442"/>
      <c r="AJ94" s="442"/>
      <c r="AK94" s="442"/>
      <c r="AL94" s="442"/>
      <c r="AM94" s="442"/>
      <c r="AN94" s="442"/>
      <c r="AO94" s="442"/>
      <c r="AP94" s="442"/>
      <c r="AQ94" s="442"/>
      <c r="AR94" s="442"/>
      <c r="AS94" s="442"/>
      <c r="AT94" s="442"/>
      <c r="AU94" s="442"/>
      <c r="AV94" s="442"/>
      <c r="AW94" s="442"/>
      <c r="AX94" s="442"/>
      <c r="AY94" s="442"/>
      <c r="AZ94" s="442"/>
    </row>
    <row r="95" spans="2:52" ht="20.100000000000001" hidden="1" customHeight="1" outlineLevel="1">
      <c r="B95" s="434"/>
      <c r="C95" s="1002"/>
      <c r="D95" s="1003"/>
      <c r="E95" s="1003"/>
      <c r="F95" s="1004"/>
      <c r="G95" s="1005"/>
      <c r="H95" s="1006"/>
      <c r="I95" s="1006"/>
      <c r="J95" s="1006"/>
      <c r="K95" s="1007"/>
      <c r="L95" s="715"/>
      <c r="M95" s="715"/>
      <c r="N95" s="715"/>
      <c r="O95" s="715"/>
      <c r="P95" s="715"/>
      <c r="Q95" s="715"/>
      <c r="R95" s="715"/>
      <c r="S95" s="716"/>
      <c r="T95" s="717"/>
      <c r="U95" s="720">
        <f t="shared" si="25"/>
        <v>0</v>
      </c>
      <c r="V95" s="721">
        <f t="shared" si="26"/>
        <v>0</v>
      </c>
      <c r="W95" s="722">
        <f t="shared" si="27"/>
        <v>0</v>
      </c>
      <c r="X95" s="442"/>
      <c r="Y95" s="442"/>
      <c r="Z95" s="442"/>
      <c r="AA95" s="442"/>
      <c r="AB95" s="442"/>
      <c r="AC95" s="442"/>
      <c r="AD95" s="442"/>
      <c r="AE95" s="442"/>
      <c r="AF95" s="442"/>
      <c r="AG95" s="442"/>
      <c r="AH95" s="442"/>
      <c r="AI95" s="442"/>
      <c r="AJ95" s="442"/>
      <c r="AK95" s="442"/>
      <c r="AL95" s="442"/>
      <c r="AM95" s="442"/>
      <c r="AN95" s="442"/>
      <c r="AO95" s="442"/>
      <c r="AP95" s="442"/>
      <c r="AQ95" s="442"/>
      <c r="AR95" s="442"/>
      <c r="AS95" s="442"/>
      <c r="AT95" s="442"/>
      <c r="AU95" s="442"/>
      <c r="AV95" s="442"/>
      <c r="AW95" s="442"/>
      <c r="AX95" s="442"/>
      <c r="AY95" s="442"/>
      <c r="AZ95" s="442"/>
    </row>
    <row r="96" spans="2:52" s="19" customFormat="1" ht="9.9499999999999993" hidden="1" customHeight="1" outlineLevel="1">
      <c r="B96" s="435"/>
      <c r="C96" s="437"/>
      <c r="D96" s="437"/>
      <c r="E96" s="437"/>
      <c r="F96" s="437"/>
      <c r="G96" s="666"/>
      <c r="H96" s="666"/>
      <c r="I96" s="666"/>
      <c r="J96" s="666"/>
      <c r="K96" s="666"/>
      <c r="L96" s="438"/>
      <c r="M96" s="438"/>
      <c r="N96" s="438"/>
      <c r="O96" s="438"/>
      <c r="P96" s="438"/>
      <c r="Q96" s="438"/>
      <c r="R96" s="438"/>
      <c r="S96" s="438"/>
      <c r="T96" s="439"/>
      <c r="U96" s="439"/>
      <c r="V96" s="439"/>
      <c r="W96" s="667"/>
      <c r="X96" s="668"/>
      <c r="Y96" s="668"/>
      <c r="Z96" s="668"/>
      <c r="AA96" s="668"/>
      <c r="AB96" s="668"/>
      <c r="AC96" s="668"/>
      <c r="AD96" s="668"/>
      <c r="AE96" s="668"/>
      <c r="AF96" s="668"/>
      <c r="AG96" s="668"/>
      <c r="AH96" s="668"/>
      <c r="AI96" s="668"/>
      <c r="AJ96" s="668"/>
      <c r="AK96" s="668"/>
      <c r="AL96" s="668"/>
      <c r="AM96" s="668"/>
      <c r="AN96" s="668"/>
      <c r="AO96" s="668"/>
      <c r="AP96" s="668"/>
      <c r="AQ96" s="668"/>
      <c r="AR96" s="668"/>
      <c r="AS96" s="668"/>
      <c r="AT96" s="668"/>
      <c r="AU96" s="668"/>
      <c r="AV96" s="668"/>
      <c r="AW96" s="668"/>
      <c r="AX96" s="668"/>
      <c r="AY96" s="668"/>
      <c r="AZ96" s="668"/>
    </row>
    <row r="97" spans="2:52" ht="20.100000000000001" customHeight="1" collapsed="1">
      <c r="B97" s="714">
        <f>B85+1</f>
        <v>8</v>
      </c>
      <c r="C97" s="1013"/>
      <c r="D97" s="1014"/>
      <c r="E97" s="1014"/>
      <c r="F97" s="1015"/>
      <c r="G97" s="1016"/>
      <c r="H97" s="1017"/>
      <c r="I97" s="1017"/>
      <c r="J97" s="1017"/>
      <c r="K97" s="1018"/>
      <c r="L97" s="701">
        <f t="shared" ref="L97:R97" si="28">SUM(L98:L107)</f>
        <v>0</v>
      </c>
      <c r="M97" s="702">
        <f t="shared" si="28"/>
        <v>0</v>
      </c>
      <c r="N97" s="703">
        <f t="shared" si="28"/>
        <v>0</v>
      </c>
      <c r="O97" s="703">
        <f t="shared" si="28"/>
        <v>0</v>
      </c>
      <c r="P97" s="702">
        <f t="shared" si="28"/>
        <v>0</v>
      </c>
      <c r="Q97" s="704">
        <f t="shared" si="28"/>
        <v>0</v>
      </c>
      <c r="R97" s="701">
        <f t="shared" si="28"/>
        <v>0</v>
      </c>
      <c r="S97" s="705">
        <v>1</v>
      </c>
      <c r="T97" s="706">
        <f>(S98*T98)+(S99*T99)+(S100*T100)+(S101*T101)+(S102*T102)+(S103*T103)+(S104*T104)+(S105*T105)+(S106*T106)+(S107*T107)</f>
        <v>0</v>
      </c>
      <c r="U97" s="665">
        <f t="shared" ref="U97:U107" si="29">S97*T97*(1+MGKZ)*(1+Gewinn)*(1+Sicherheit)</f>
        <v>0</v>
      </c>
      <c r="V97" s="643">
        <f t="shared" ref="V97:V107" si="30">R97*Fertigung</f>
        <v>0</v>
      </c>
      <c r="W97" s="50">
        <f t="shared" ref="W97:W107" si="31">L97*$E$6+M97*$M$6+N97*$M$7+O97*$M$8+P97*$E$7+Q97*$M$9+U97+V97</f>
        <v>0</v>
      </c>
      <c r="X97" s="442"/>
      <c r="Y97" s="442"/>
      <c r="Z97" s="442"/>
      <c r="AA97" s="442"/>
      <c r="AB97" s="442"/>
      <c r="AC97" s="442"/>
      <c r="AD97" s="442"/>
      <c r="AE97" s="442"/>
      <c r="AF97" s="442"/>
      <c r="AG97" s="442"/>
      <c r="AH97" s="442"/>
      <c r="AI97" s="442"/>
      <c r="AJ97" s="442"/>
      <c r="AK97" s="442"/>
      <c r="AL97" s="442"/>
      <c r="AM97" s="442"/>
      <c r="AN97" s="442"/>
      <c r="AO97" s="442"/>
      <c r="AP97" s="442"/>
      <c r="AQ97" s="442"/>
      <c r="AR97" s="442"/>
      <c r="AS97" s="442"/>
      <c r="AT97" s="442"/>
      <c r="AU97" s="442"/>
      <c r="AV97" s="442"/>
      <c r="AW97" s="442"/>
      <c r="AX97" s="442"/>
      <c r="AY97" s="442"/>
      <c r="AZ97" s="442"/>
    </row>
    <row r="98" spans="2:52" ht="20.100000000000001" hidden="1" customHeight="1" outlineLevel="1">
      <c r="B98" s="433"/>
      <c r="C98" s="1002"/>
      <c r="D98" s="1003"/>
      <c r="E98" s="1003"/>
      <c r="F98" s="1004"/>
      <c r="G98" s="1005"/>
      <c r="H98" s="1006"/>
      <c r="I98" s="1006"/>
      <c r="J98" s="1006"/>
      <c r="K98" s="1007"/>
      <c r="L98" s="715"/>
      <c r="M98" s="715"/>
      <c r="N98" s="715"/>
      <c r="O98" s="715"/>
      <c r="P98" s="715"/>
      <c r="Q98" s="715"/>
      <c r="R98" s="715"/>
      <c r="S98" s="716"/>
      <c r="T98" s="717"/>
      <c r="U98" s="720">
        <f t="shared" si="29"/>
        <v>0</v>
      </c>
      <c r="V98" s="721">
        <f t="shared" si="30"/>
        <v>0</v>
      </c>
      <c r="W98" s="722">
        <f t="shared" si="31"/>
        <v>0</v>
      </c>
      <c r="X98" s="442"/>
      <c r="Y98" s="442"/>
      <c r="Z98" s="442"/>
      <c r="AA98" s="442"/>
      <c r="AB98" s="442"/>
      <c r="AC98" s="442"/>
      <c r="AD98" s="442"/>
      <c r="AE98" s="442"/>
      <c r="AF98" s="442"/>
      <c r="AG98" s="442"/>
      <c r="AH98" s="442"/>
      <c r="AI98" s="442"/>
      <c r="AJ98" s="442"/>
      <c r="AK98" s="442"/>
      <c r="AL98" s="442"/>
      <c r="AM98" s="442"/>
      <c r="AN98" s="442"/>
      <c r="AO98" s="442"/>
      <c r="AP98" s="442"/>
      <c r="AQ98" s="442"/>
      <c r="AR98" s="442"/>
      <c r="AS98" s="442"/>
      <c r="AT98" s="442"/>
      <c r="AU98" s="442"/>
      <c r="AV98" s="442"/>
      <c r="AW98" s="442"/>
      <c r="AX98" s="442"/>
      <c r="AY98" s="442"/>
      <c r="AZ98" s="442"/>
    </row>
    <row r="99" spans="2:52" ht="20.100000000000001" hidden="1" customHeight="1" outlineLevel="1">
      <c r="B99" s="434"/>
      <c r="C99" s="1002"/>
      <c r="D99" s="1003"/>
      <c r="E99" s="1003"/>
      <c r="F99" s="1004"/>
      <c r="G99" s="1005"/>
      <c r="H99" s="1006"/>
      <c r="I99" s="1006"/>
      <c r="J99" s="1006"/>
      <c r="K99" s="1007"/>
      <c r="L99" s="715"/>
      <c r="M99" s="715"/>
      <c r="N99" s="715"/>
      <c r="O99" s="715"/>
      <c r="P99" s="715"/>
      <c r="Q99" s="715"/>
      <c r="R99" s="715"/>
      <c r="S99" s="716"/>
      <c r="T99" s="717"/>
      <c r="U99" s="720">
        <f t="shared" si="29"/>
        <v>0</v>
      </c>
      <c r="V99" s="721">
        <f t="shared" si="30"/>
        <v>0</v>
      </c>
      <c r="W99" s="722">
        <f t="shared" si="31"/>
        <v>0</v>
      </c>
      <c r="X99" s="442"/>
      <c r="Y99" s="442"/>
      <c r="Z99" s="442"/>
      <c r="AA99" s="442"/>
      <c r="AB99" s="442"/>
      <c r="AC99" s="442"/>
      <c r="AD99" s="442"/>
      <c r="AE99" s="442"/>
      <c r="AF99" s="442"/>
      <c r="AG99" s="442"/>
      <c r="AH99" s="442"/>
      <c r="AI99" s="442"/>
      <c r="AJ99" s="442"/>
      <c r="AK99" s="442"/>
      <c r="AL99" s="442"/>
      <c r="AM99" s="442"/>
      <c r="AN99" s="442"/>
      <c r="AO99" s="442"/>
      <c r="AP99" s="442"/>
      <c r="AQ99" s="442"/>
      <c r="AR99" s="442"/>
      <c r="AS99" s="442"/>
      <c r="AT99" s="442"/>
      <c r="AU99" s="442"/>
      <c r="AV99" s="442"/>
      <c r="AW99" s="442"/>
      <c r="AX99" s="442"/>
      <c r="AY99" s="442"/>
      <c r="AZ99" s="442"/>
    </row>
    <row r="100" spans="2:52" ht="20.100000000000001" hidden="1" customHeight="1" outlineLevel="1">
      <c r="B100" s="434"/>
      <c r="C100" s="1002"/>
      <c r="D100" s="1003"/>
      <c r="E100" s="1003"/>
      <c r="F100" s="1004"/>
      <c r="G100" s="1005"/>
      <c r="H100" s="1006"/>
      <c r="I100" s="1006"/>
      <c r="J100" s="1006"/>
      <c r="K100" s="1007"/>
      <c r="L100" s="715"/>
      <c r="M100" s="715"/>
      <c r="N100" s="715"/>
      <c r="O100" s="715"/>
      <c r="P100" s="715"/>
      <c r="Q100" s="715"/>
      <c r="R100" s="715"/>
      <c r="S100" s="716"/>
      <c r="T100" s="717"/>
      <c r="U100" s="720">
        <f t="shared" si="29"/>
        <v>0</v>
      </c>
      <c r="V100" s="721">
        <f t="shared" si="30"/>
        <v>0</v>
      </c>
      <c r="W100" s="722">
        <f t="shared" si="31"/>
        <v>0</v>
      </c>
      <c r="X100" s="442"/>
      <c r="Y100" s="442"/>
      <c r="Z100" s="442"/>
      <c r="AA100" s="442"/>
      <c r="AB100" s="442"/>
      <c r="AC100" s="442"/>
      <c r="AD100" s="442"/>
      <c r="AE100" s="442"/>
      <c r="AF100" s="442"/>
      <c r="AG100" s="442"/>
      <c r="AH100" s="442"/>
      <c r="AI100" s="442"/>
      <c r="AJ100" s="442"/>
      <c r="AK100" s="442"/>
      <c r="AL100" s="442"/>
      <c r="AM100" s="442"/>
      <c r="AN100" s="442"/>
      <c r="AO100" s="442"/>
      <c r="AP100" s="442"/>
      <c r="AQ100" s="442"/>
      <c r="AR100" s="442"/>
      <c r="AS100" s="442"/>
      <c r="AT100" s="442"/>
      <c r="AU100" s="442"/>
      <c r="AV100" s="442"/>
      <c r="AW100" s="442"/>
      <c r="AX100" s="442"/>
      <c r="AY100" s="442"/>
      <c r="AZ100" s="442"/>
    </row>
    <row r="101" spans="2:52" ht="20.100000000000001" hidden="1" customHeight="1" outlineLevel="1">
      <c r="B101" s="434"/>
      <c r="C101" s="1002"/>
      <c r="D101" s="1003"/>
      <c r="E101" s="1003"/>
      <c r="F101" s="1004"/>
      <c r="G101" s="1005"/>
      <c r="H101" s="1006"/>
      <c r="I101" s="1006"/>
      <c r="J101" s="1006"/>
      <c r="K101" s="1007"/>
      <c r="L101" s="715"/>
      <c r="M101" s="715"/>
      <c r="N101" s="715"/>
      <c r="O101" s="715"/>
      <c r="P101" s="715"/>
      <c r="Q101" s="715"/>
      <c r="R101" s="715"/>
      <c r="S101" s="716"/>
      <c r="T101" s="717"/>
      <c r="U101" s="720">
        <f t="shared" si="29"/>
        <v>0</v>
      </c>
      <c r="V101" s="721">
        <f t="shared" si="30"/>
        <v>0</v>
      </c>
      <c r="W101" s="722">
        <f t="shared" si="31"/>
        <v>0</v>
      </c>
      <c r="X101" s="442"/>
      <c r="Y101" s="442"/>
      <c r="Z101" s="442"/>
      <c r="AA101" s="442"/>
      <c r="AB101" s="442"/>
      <c r="AC101" s="442"/>
      <c r="AD101" s="442"/>
      <c r="AE101" s="442"/>
      <c r="AF101" s="442"/>
      <c r="AG101" s="442"/>
      <c r="AH101" s="442"/>
      <c r="AI101" s="442"/>
      <c r="AJ101" s="442"/>
      <c r="AK101" s="442"/>
      <c r="AL101" s="442"/>
      <c r="AM101" s="442"/>
      <c r="AN101" s="442"/>
      <c r="AO101" s="442"/>
      <c r="AP101" s="442"/>
      <c r="AQ101" s="442"/>
      <c r="AR101" s="442"/>
      <c r="AS101" s="442"/>
      <c r="AT101" s="442"/>
      <c r="AU101" s="442"/>
      <c r="AV101" s="442"/>
      <c r="AW101" s="442"/>
      <c r="AX101" s="442"/>
      <c r="AY101" s="442"/>
      <c r="AZ101" s="442"/>
    </row>
    <row r="102" spans="2:52" ht="20.100000000000001" hidden="1" customHeight="1" outlineLevel="1">
      <c r="B102" s="434"/>
      <c r="C102" s="1002"/>
      <c r="D102" s="1003"/>
      <c r="E102" s="1003"/>
      <c r="F102" s="1004"/>
      <c r="G102" s="1005"/>
      <c r="H102" s="1006"/>
      <c r="I102" s="1006"/>
      <c r="J102" s="1006"/>
      <c r="K102" s="1007"/>
      <c r="L102" s="715"/>
      <c r="M102" s="715"/>
      <c r="N102" s="715"/>
      <c r="O102" s="715"/>
      <c r="P102" s="715"/>
      <c r="Q102" s="715"/>
      <c r="R102" s="715"/>
      <c r="S102" s="716"/>
      <c r="T102" s="717"/>
      <c r="U102" s="720">
        <f t="shared" si="29"/>
        <v>0</v>
      </c>
      <c r="V102" s="721">
        <f t="shared" si="30"/>
        <v>0</v>
      </c>
      <c r="W102" s="722">
        <f t="shared" si="31"/>
        <v>0</v>
      </c>
      <c r="X102" s="442"/>
      <c r="Y102" s="442"/>
      <c r="Z102" s="442"/>
      <c r="AA102" s="442"/>
      <c r="AB102" s="442"/>
      <c r="AC102" s="442"/>
      <c r="AD102" s="442"/>
      <c r="AE102" s="442"/>
      <c r="AF102" s="442"/>
      <c r="AG102" s="442"/>
      <c r="AH102" s="442"/>
      <c r="AI102" s="442"/>
      <c r="AJ102" s="442"/>
      <c r="AK102" s="442"/>
      <c r="AL102" s="442"/>
      <c r="AM102" s="442"/>
      <c r="AN102" s="442"/>
      <c r="AO102" s="442"/>
      <c r="AP102" s="442"/>
      <c r="AQ102" s="442"/>
      <c r="AR102" s="442"/>
      <c r="AS102" s="442"/>
      <c r="AT102" s="442"/>
      <c r="AU102" s="442"/>
      <c r="AV102" s="442"/>
      <c r="AW102" s="442"/>
      <c r="AX102" s="442"/>
      <c r="AY102" s="442"/>
      <c r="AZ102" s="442"/>
    </row>
    <row r="103" spans="2:52" ht="20.100000000000001" hidden="1" customHeight="1" outlineLevel="1">
      <c r="B103" s="434"/>
      <c r="C103" s="1002"/>
      <c r="D103" s="1003"/>
      <c r="E103" s="1003"/>
      <c r="F103" s="1004"/>
      <c r="G103" s="1005"/>
      <c r="H103" s="1006"/>
      <c r="I103" s="1006"/>
      <c r="J103" s="1006"/>
      <c r="K103" s="1007"/>
      <c r="L103" s="715"/>
      <c r="M103" s="715"/>
      <c r="N103" s="715"/>
      <c r="O103" s="715"/>
      <c r="P103" s="715"/>
      <c r="Q103" s="715"/>
      <c r="R103" s="715"/>
      <c r="S103" s="716"/>
      <c r="T103" s="717"/>
      <c r="U103" s="720">
        <f t="shared" si="29"/>
        <v>0</v>
      </c>
      <c r="V103" s="721">
        <f t="shared" si="30"/>
        <v>0</v>
      </c>
      <c r="W103" s="722">
        <f t="shared" si="31"/>
        <v>0</v>
      </c>
      <c r="X103" s="442"/>
      <c r="Y103" s="442"/>
      <c r="Z103" s="442"/>
      <c r="AA103" s="442"/>
      <c r="AB103" s="442"/>
      <c r="AC103" s="442"/>
      <c r="AD103" s="442"/>
      <c r="AE103" s="442"/>
      <c r="AF103" s="442"/>
      <c r="AG103" s="442"/>
      <c r="AH103" s="442"/>
      <c r="AI103" s="442"/>
      <c r="AJ103" s="442"/>
      <c r="AK103" s="442"/>
      <c r="AL103" s="442"/>
      <c r="AM103" s="442"/>
      <c r="AN103" s="442"/>
      <c r="AO103" s="442"/>
      <c r="AP103" s="442"/>
      <c r="AQ103" s="442"/>
      <c r="AR103" s="442"/>
      <c r="AS103" s="442"/>
      <c r="AT103" s="442"/>
      <c r="AU103" s="442"/>
      <c r="AV103" s="442"/>
      <c r="AW103" s="442"/>
      <c r="AX103" s="442"/>
      <c r="AY103" s="442"/>
      <c r="AZ103" s="442"/>
    </row>
    <row r="104" spans="2:52" ht="20.100000000000001" hidden="1" customHeight="1" outlineLevel="1">
      <c r="B104" s="434"/>
      <c r="C104" s="1002"/>
      <c r="D104" s="1003"/>
      <c r="E104" s="1003"/>
      <c r="F104" s="1004"/>
      <c r="G104" s="1005"/>
      <c r="H104" s="1006"/>
      <c r="I104" s="1006"/>
      <c r="J104" s="1006"/>
      <c r="K104" s="1007"/>
      <c r="L104" s="715"/>
      <c r="M104" s="715"/>
      <c r="N104" s="715"/>
      <c r="O104" s="715"/>
      <c r="P104" s="715"/>
      <c r="Q104" s="715"/>
      <c r="R104" s="715"/>
      <c r="S104" s="716"/>
      <c r="T104" s="717"/>
      <c r="U104" s="720">
        <f t="shared" si="29"/>
        <v>0</v>
      </c>
      <c r="V104" s="721">
        <f t="shared" si="30"/>
        <v>0</v>
      </c>
      <c r="W104" s="722">
        <f t="shared" si="31"/>
        <v>0</v>
      </c>
      <c r="X104" s="442"/>
      <c r="Y104" s="442"/>
      <c r="Z104" s="442"/>
      <c r="AA104" s="442"/>
      <c r="AB104" s="442"/>
      <c r="AC104" s="442"/>
      <c r="AD104" s="442"/>
      <c r="AE104" s="442"/>
      <c r="AF104" s="442"/>
      <c r="AG104" s="442"/>
      <c r="AH104" s="442"/>
      <c r="AI104" s="442"/>
      <c r="AJ104" s="442"/>
      <c r="AK104" s="442"/>
      <c r="AL104" s="442"/>
      <c r="AM104" s="442"/>
      <c r="AN104" s="442"/>
      <c r="AO104" s="442"/>
      <c r="AP104" s="442"/>
      <c r="AQ104" s="442"/>
      <c r="AR104" s="442"/>
      <c r="AS104" s="442"/>
      <c r="AT104" s="442"/>
      <c r="AU104" s="442"/>
      <c r="AV104" s="442"/>
      <c r="AW104" s="442"/>
      <c r="AX104" s="442"/>
      <c r="AY104" s="442"/>
      <c r="AZ104" s="442"/>
    </row>
    <row r="105" spans="2:52" ht="20.100000000000001" hidden="1" customHeight="1" outlineLevel="1">
      <c r="B105" s="434"/>
      <c r="C105" s="1002"/>
      <c r="D105" s="1003"/>
      <c r="E105" s="1003"/>
      <c r="F105" s="1004"/>
      <c r="G105" s="1005"/>
      <c r="H105" s="1006"/>
      <c r="I105" s="1006"/>
      <c r="J105" s="1006"/>
      <c r="K105" s="1007"/>
      <c r="L105" s="715"/>
      <c r="M105" s="715"/>
      <c r="N105" s="715"/>
      <c r="O105" s="715"/>
      <c r="P105" s="715"/>
      <c r="Q105" s="715"/>
      <c r="R105" s="715"/>
      <c r="S105" s="716"/>
      <c r="T105" s="717"/>
      <c r="U105" s="720">
        <f t="shared" si="29"/>
        <v>0</v>
      </c>
      <c r="V105" s="721">
        <f t="shared" si="30"/>
        <v>0</v>
      </c>
      <c r="W105" s="722">
        <f t="shared" si="31"/>
        <v>0</v>
      </c>
      <c r="X105" s="442"/>
      <c r="Y105" s="442"/>
      <c r="Z105" s="442"/>
      <c r="AA105" s="442"/>
      <c r="AB105" s="442"/>
      <c r="AC105" s="442"/>
      <c r="AD105" s="442"/>
      <c r="AE105" s="442"/>
      <c r="AF105" s="442"/>
      <c r="AG105" s="442"/>
      <c r="AH105" s="442"/>
      <c r="AI105" s="442"/>
      <c r="AJ105" s="442"/>
      <c r="AK105" s="442"/>
      <c r="AL105" s="442"/>
      <c r="AM105" s="442"/>
      <c r="AN105" s="442"/>
      <c r="AO105" s="442"/>
      <c r="AP105" s="442"/>
      <c r="AQ105" s="442"/>
      <c r="AR105" s="442"/>
      <c r="AS105" s="442"/>
      <c r="AT105" s="442"/>
      <c r="AU105" s="442"/>
      <c r="AV105" s="442"/>
      <c r="AW105" s="442"/>
      <c r="AX105" s="442"/>
      <c r="AY105" s="442"/>
      <c r="AZ105" s="442"/>
    </row>
    <row r="106" spans="2:52" ht="20.100000000000001" hidden="1" customHeight="1" outlineLevel="1">
      <c r="B106" s="434"/>
      <c r="C106" s="1002"/>
      <c r="D106" s="1003"/>
      <c r="E106" s="1003"/>
      <c r="F106" s="1004"/>
      <c r="G106" s="1005"/>
      <c r="H106" s="1006"/>
      <c r="I106" s="1006"/>
      <c r="J106" s="1006"/>
      <c r="K106" s="1007"/>
      <c r="L106" s="715"/>
      <c r="M106" s="715"/>
      <c r="N106" s="715"/>
      <c r="O106" s="715"/>
      <c r="P106" s="715"/>
      <c r="Q106" s="715"/>
      <c r="R106" s="715"/>
      <c r="S106" s="716"/>
      <c r="T106" s="717"/>
      <c r="U106" s="720">
        <f t="shared" si="29"/>
        <v>0</v>
      </c>
      <c r="V106" s="721">
        <f t="shared" si="30"/>
        <v>0</v>
      </c>
      <c r="W106" s="722">
        <f t="shared" si="31"/>
        <v>0</v>
      </c>
      <c r="X106" s="442"/>
      <c r="Y106" s="442"/>
      <c r="Z106" s="442"/>
      <c r="AA106" s="442"/>
      <c r="AB106" s="442"/>
      <c r="AC106" s="442"/>
      <c r="AD106" s="442"/>
      <c r="AE106" s="442"/>
      <c r="AF106" s="442"/>
      <c r="AG106" s="442"/>
      <c r="AH106" s="442"/>
      <c r="AI106" s="442"/>
      <c r="AJ106" s="442"/>
      <c r="AK106" s="442"/>
      <c r="AL106" s="442"/>
      <c r="AM106" s="442"/>
      <c r="AN106" s="442"/>
      <c r="AO106" s="442"/>
      <c r="AP106" s="442"/>
      <c r="AQ106" s="442"/>
      <c r="AR106" s="442"/>
      <c r="AS106" s="442"/>
      <c r="AT106" s="442"/>
      <c r="AU106" s="442"/>
      <c r="AV106" s="442"/>
      <c r="AW106" s="442"/>
      <c r="AX106" s="442"/>
      <c r="AY106" s="442"/>
      <c r="AZ106" s="442"/>
    </row>
    <row r="107" spans="2:52" ht="20.100000000000001" hidden="1" customHeight="1" outlineLevel="1">
      <c r="B107" s="434"/>
      <c r="C107" s="1002"/>
      <c r="D107" s="1003"/>
      <c r="E107" s="1003"/>
      <c r="F107" s="1004"/>
      <c r="G107" s="1005"/>
      <c r="H107" s="1006"/>
      <c r="I107" s="1006"/>
      <c r="J107" s="1006"/>
      <c r="K107" s="1007"/>
      <c r="L107" s="715"/>
      <c r="M107" s="715"/>
      <c r="N107" s="715"/>
      <c r="O107" s="715"/>
      <c r="P107" s="715"/>
      <c r="Q107" s="715"/>
      <c r="R107" s="715"/>
      <c r="S107" s="716"/>
      <c r="T107" s="717"/>
      <c r="U107" s="720">
        <f t="shared" si="29"/>
        <v>0</v>
      </c>
      <c r="V107" s="721">
        <f t="shared" si="30"/>
        <v>0</v>
      </c>
      <c r="W107" s="722">
        <f t="shared" si="31"/>
        <v>0</v>
      </c>
      <c r="X107" s="442"/>
      <c r="Y107" s="442"/>
      <c r="Z107" s="442"/>
      <c r="AA107" s="442"/>
      <c r="AB107" s="442"/>
      <c r="AC107" s="442"/>
      <c r="AD107" s="442"/>
      <c r="AE107" s="442"/>
      <c r="AF107" s="442"/>
      <c r="AG107" s="442"/>
      <c r="AH107" s="442"/>
      <c r="AI107" s="442"/>
      <c r="AJ107" s="442"/>
      <c r="AK107" s="442"/>
      <c r="AL107" s="442"/>
      <c r="AM107" s="442"/>
      <c r="AN107" s="442"/>
      <c r="AO107" s="442"/>
      <c r="AP107" s="442"/>
      <c r="AQ107" s="442"/>
      <c r="AR107" s="442"/>
      <c r="AS107" s="442"/>
      <c r="AT107" s="442"/>
      <c r="AU107" s="442"/>
      <c r="AV107" s="442"/>
      <c r="AW107" s="442"/>
      <c r="AX107" s="442"/>
      <c r="AY107" s="442"/>
      <c r="AZ107" s="442"/>
    </row>
    <row r="108" spans="2:52" s="19" customFormat="1" ht="9.9499999999999993" hidden="1" customHeight="1" outlineLevel="1">
      <c r="B108" s="435"/>
      <c r="C108" s="437"/>
      <c r="D108" s="437"/>
      <c r="E108" s="437"/>
      <c r="F108" s="437"/>
      <c r="G108" s="666"/>
      <c r="H108" s="666"/>
      <c r="I108" s="666"/>
      <c r="J108" s="666"/>
      <c r="K108" s="666"/>
      <c r="L108" s="438"/>
      <c r="M108" s="438"/>
      <c r="N108" s="438"/>
      <c r="O108" s="438"/>
      <c r="P108" s="438"/>
      <c r="Q108" s="438"/>
      <c r="R108" s="438"/>
      <c r="S108" s="438"/>
      <c r="T108" s="439"/>
      <c r="U108" s="439"/>
      <c r="V108" s="439"/>
      <c r="W108" s="667"/>
      <c r="X108" s="668"/>
      <c r="Y108" s="668"/>
      <c r="Z108" s="668"/>
      <c r="AA108" s="668"/>
      <c r="AB108" s="668"/>
      <c r="AC108" s="668"/>
      <c r="AD108" s="668"/>
      <c r="AE108" s="668"/>
      <c r="AF108" s="668"/>
      <c r="AG108" s="668"/>
      <c r="AH108" s="668"/>
      <c r="AI108" s="668"/>
      <c r="AJ108" s="668"/>
      <c r="AK108" s="668"/>
      <c r="AL108" s="668"/>
      <c r="AM108" s="668"/>
      <c r="AN108" s="668"/>
      <c r="AO108" s="668"/>
      <c r="AP108" s="668"/>
      <c r="AQ108" s="668"/>
      <c r="AR108" s="668"/>
      <c r="AS108" s="668"/>
      <c r="AT108" s="668"/>
      <c r="AU108" s="668"/>
      <c r="AV108" s="668"/>
      <c r="AW108" s="668"/>
      <c r="AX108" s="668"/>
      <c r="AY108" s="668"/>
      <c r="AZ108" s="668"/>
    </row>
    <row r="109" spans="2:52" ht="20.100000000000001" customHeight="1" collapsed="1">
      <c r="B109" s="714">
        <f>B97+1</f>
        <v>9</v>
      </c>
      <c r="C109" s="1013"/>
      <c r="D109" s="1014"/>
      <c r="E109" s="1014"/>
      <c r="F109" s="1015"/>
      <c r="G109" s="1016"/>
      <c r="H109" s="1017"/>
      <c r="I109" s="1017"/>
      <c r="J109" s="1017"/>
      <c r="K109" s="1018"/>
      <c r="L109" s="701">
        <f t="shared" ref="L109:R109" si="32">SUM(L110:L119)</f>
        <v>0</v>
      </c>
      <c r="M109" s="702">
        <f t="shared" si="32"/>
        <v>0</v>
      </c>
      <c r="N109" s="703">
        <f t="shared" si="32"/>
        <v>0</v>
      </c>
      <c r="O109" s="703">
        <f t="shared" si="32"/>
        <v>0</v>
      </c>
      <c r="P109" s="702">
        <f t="shared" si="32"/>
        <v>0</v>
      </c>
      <c r="Q109" s="704">
        <f t="shared" si="32"/>
        <v>0</v>
      </c>
      <c r="R109" s="701">
        <f t="shared" si="32"/>
        <v>0</v>
      </c>
      <c r="S109" s="705">
        <v>1</v>
      </c>
      <c r="T109" s="706">
        <f>(S110*T110)+(S111*T111)+(S112*T112)+(S113*T113)+(S114*T114)+(S115*T115)+(S116*T116)+(S117*T117)+(S118*T118)+(S119*T119)</f>
        <v>0</v>
      </c>
      <c r="U109" s="665">
        <f t="shared" ref="U109:U119" si="33">S109*T109*(1+MGKZ)*(1+Gewinn)*(1+Sicherheit)</f>
        <v>0</v>
      </c>
      <c r="V109" s="643">
        <f t="shared" ref="V109:V119" si="34">R109*Fertigung</f>
        <v>0</v>
      </c>
      <c r="W109" s="50">
        <f t="shared" ref="W109:W119" si="35">L109*$E$6+M109*$M$6+N109*$M$7+O109*$M$8+P109*$E$7+Q109*$M$9+U109+V109</f>
        <v>0</v>
      </c>
      <c r="X109" s="442"/>
      <c r="Y109" s="442"/>
      <c r="Z109" s="442"/>
      <c r="AA109" s="442"/>
      <c r="AB109" s="442"/>
      <c r="AC109" s="442"/>
      <c r="AD109" s="442"/>
      <c r="AE109" s="442"/>
      <c r="AF109" s="442"/>
      <c r="AG109" s="442"/>
      <c r="AH109" s="442"/>
      <c r="AI109" s="442"/>
      <c r="AJ109" s="442"/>
      <c r="AK109" s="442"/>
      <c r="AL109" s="442"/>
      <c r="AM109" s="442"/>
      <c r="AN109" s="442"/>
      <c r="AO109" s="442"/>
      <c r="AP109" s="442"/>
      <c r="AQ109" s="442"/>
      <c r="AR109" s="442"/>
      <c r="AS109" s="442"/>
      <c r="AT109" s="442"/>
      <c r="AU109" s="442"/>
      <c r="AV109" s="442"/>
      <c r="AW109" s="442"/>
      <c r="AX109" s="442"/>
      <c r="AY109" s="442"/>
      <c r="AZ109" s="442"/>
    </row>
    <row r="110" spans="2:52" ht="20.100000000000001" hidden="1" customHeight="1" outlineLevel="1">
      <c r="B110" s="433"/>
      <c r="C110" s="1002"/>
      <c r="D110" s="1003"/>
      <c r="E110" s="1003"/>
      <c r="F110" s="1004"/>
      <c r="G110" s="1005"/>
      <c r="H110" s="1006"/>
      <c r="I110" s="1006"/>
      <c r="J110" s="1006"/>
      <c r="K110" s="1007"/>
      <c r="L110" s="715"/>
      <c r="M110" s="715"/>
      <c r="N110" s="715"/>
      <c r="O110" s="715"/>
      <c r="P110" s="715"/>
      <c r="Q110" s="715"/>
      <c r="R110" s="715"/>
      <c r="S110" s="716"/>
      <c r="T110" s="717"/>
      <c r="U110" s="720">
        <f t="shared" si="33"/>
        <v>0</v>
      </c>
      <c r="V110" s="721">
        <f t="shared" si="34"/>
        <v>0</v>
      </c>
      <c r="W110" s="722">
        <f t="shared" si="35"/>
        <v>0</v>
      </c>
      <c r="X110" s="442"/>
      <c r="Y110" s="442"/>
      <c r="Z110" s="442"/>
      <c r="AA110" s="442"/>
      <c r="AB110" s="442"/>
      <c r="AC110" s="442"/>
      <c r="AD110" s="442"/>
      <c r="AE110" s="442"/>
      <c r="AF110" s="442"/>
      <c r="AG110" s="442"/>
      <c r="AH110" s="442"/>
      <c r="AI110" s="442"/>
      <c r="AJ110" s="442"/>
      <c r="AK110" s="442"/>
      <c r="AL110" s="442"/>
      <c r="AM110" s="442"/>
      <c r="AN110" s="442"/>
      <c r="AO110" s="442"/>
      <c r="AP110" s="442"/>
      <c r="AQ110" s="442"/>
      <c r="AR110" s="442"/>
      <c r="AS110" s="442"/>
      <c r="AT110" s="442"/>
      <c r="AU110" s="442"/>
      <c r="AV110" s="442"/>
      <c r="AW110" s="442"/>
      <c r="AX110" s="442"/>
      <c r="AY110" s="442"/>
      <c r="AZ110" s="442"/>
    </row>
    <row r="111" spans="2:52" ht="20.100000000000001" hidden="1" customHeight="1" outlineLevel="1">
      <c r="B111" s="434"/>
      <c r="C111" s="1002"/>
      <c r="D111" s="1003"/>
      <c r="E111" s="1003"/>
      <c r="F111" s="1004"/>
      <c r="G111" s="1005"/>
      <c r="H111" s="1006"/>
      <c r="I111" s="1006"/>
      <c r="J111" s="1006"/>
      <c r="K111" s="1007"/>
      <c r="L111" s="715"/>
      <c r="M111" s="715"/>
      <c r="N111" s="715"/>
      <c r="O111" s="715"/>
      <c r="P111" s="715"/>
      <c r="Q111" s="715"/>
      <c r="R111" s="715"/>
      <c r="S111" s="716"/>
      <c r="T111" s="717"/>
      <c r="U111" s="720">
        <f t="shared" si="33"/>
        <v>0</v>
      </c>
      <c r="V111" s="721">
        <f t="shared" si="34"/>
        <v>0</v>
      </c>
      <c r="W111" s="722">
        <f t="shared" si="35"/>
        <v>0</v>
      </c>
      <c r="X111" s="442"/>
      <c r="Y111" s="442"/>
      <c r="Z111" s="442"/>
      <c r="AA111" s="442"/>
      <c r="AB111" s="442"/>
      <c r="AC111" s="442"/>
      <c r="AD111" s="442"/>
      <c r="AE111" s="442"/>
      <c r="AF111" s="442"/>
      <c r="AG111" s="442"/>
      <c r="AH111" s="442"/>
      <c r="AI111" s="442"/>
      <c r="AJ111" s="442"/>
      <c r="AK111" s="442"/>
      <c r="AL111" s="442"/>
      <c r="AM111" s="442"/>
      <c r="AN111" s="442"/>
      <c r="AO111" s="442"/>
      <c r="AP111" s="442"/>
      <c r="AQ111" s="442"/>
      <c r="AR111" s="442"/>
      <c r="AS111" s="442"/>
      <c r="AT111" s="442"/>
      <c r="AU111" s="442"/>
      <c r="AV111" s="442"/>
      <c r="AW111" s="442"/>
      <c r="AX111" s="442"/>
      <c r="AY111" s="442"/>
      <c r="AZ111" s="442"/>
    </row>
    <row r="112" spans="2:52" ht="20.100000000000001" hidden="1" customHeight="1" outlineLevel="1">
      <c r="B112" s="434"/>
      <c r="C112" s="1002"/>
      <c r="D112" s="1003"/>
      <c r="E112" s="1003"/>
      <c r="F112" s="1004"/>
      <c r="G112" s="1005"/>
      <c r="H112" s="1006"/>
      <c r="I112" s="1006"/>
      <c r="J112" s="1006"/>
      <c r="K112" s="1007"/>
      <c r="L112" s="715"/>
      <c r="M112" s="715"/>
      <c r="N112" s="715"/>
      <c r="O112" s="715"/>
      <c r="P112" s="715"/>
      <c r="Q112" s="715"/>
      <c r="R112" s="715"/>
      <c r="S112" s="716"/>
      <c r="T112" s="717"/>
      <c r="U112" s="720">
        <f t="shared" si="33"/>
        <v>0</v>
      </c>
      <c r="V112" s="721">
        <f t="shared" si="34"/>
        <v>0</v>
      </c>
      <c r="W112" s="722">
        <f t="shared" si="35"/>
        <v>0</v>
      </c>
      <c r="X112" s="442"/>
      <c r="Y112" s="442"/>
      <c r="Z112" s="442"/>
      <c r="AA112" s="442"/>
      <c r="AB112" s="442"/>
      <c r="AC112" s="442"/>
      <c r="AD112" s="442"/>
      <c r="AE112" s="442"/>
      <c r="AF112" s="442"/>
      <c r="AG112" s="442"/>
      <c r="AH112" s="442"/>
      <c r="AI112" s="442"/>
      <c r="AJ112" s="442"/>
      <c r="AK112" s="442"/>
      <c r="AL112" s="442"/>
      <c r="AM112" s="442"/>
      <c r="AN112" s="442"/>
      <c r="AO112" s="442"/>
      <c r="AP112" s="442"/>
      <c r="AQ112" s="442"/>
      <c r="AR112" s="442"/>
      <c r="AS112" s="442"/>
      <c r="AT112" s="442"/>
      <c r="AU112" s="442"/>
      <c r="AV112" s="442"/>
      <c r="AW112" s="442"/>
      <c r="AX112" s="442"/>
      <c r="AY112" s="442"/>
      <c r="AZ112" s="442"/>
    </row>
    <row r="113" spans="2:52" ht="20.100000000000001" hidden="1" customHeight="1" outlineLevel="1">
      <c r="B113" s="434"/>
      <c r="C113" s="1002"/>
      <c r="D113" s="1003"/>
      <c r="E113" s="1003"/>
      <c r="F113" s="1004"/>
      <c r="G113" s="1005"/>
      <c r="H113" s="1006"/>
      <c r="I113" s="1006"/>
      <c r="J113" s="1006"/>
      <c r="K113" s="1007"/>
      <c r="L113" s="715"/>
      <c r="M113" s="715"/>
      <c r="N113" s="715"/>
      <c r="O113" s="715"/>
      <c r="P113" s="715"/>
      <c r="Q113" s="715"/>
      <c r="R113" s="715"/>
      <c r="S113" s="716"/>
      <c r="T113" s="717"/>
      <c r="U113" s="720">
        <f t="shared" si="33"/>
        <v>0</v>
      </c>
      <c r="V113" s="721">
        <f t="shared" si="34"/>
        <v>0</v>
      </c>
      <c r="W113" s="722">
        <f t="shared" si="35"/>
        <v>0</v>
      </c>
      <c r="X113" s="442"/>
      <c r="Y113" s="442"/>
      <c r="Z113" s="442"/>
      <c r="AA113" s="442"/>
      <c r="AB113" s="442"/>
      <c r="AC113" s="442"/>
      <c r="AD113" s="442"/>
      <c r="AE113" s="442"/>
      <c r="AF113" s="442"/>
      <c r="AG113" s="442"/>
      <c r="AH113" s="442"/>
      <c r="AI113" s="442"/>
      <c r="AJ113" s="442"/>
      <c r="AK113" s="442"/>
      <c r="AL113" s="442"/>
      <c r="AM113" s="442"/>
      <c r="AN113" s="442"/>
      <c r="AO113" s="442"/>
      <c r="AP113" s="442"/>
      <c r="AQ113" s="442"/>
      <c r="AR113" s="442"/>
      <c r="AS113" s="442"/>
      <c r="AT113" s="442"/>
      <c r="AU113" s="442"/>
      <c r="AV113" s="442"/>
      <c r="AW113" s="442"/>
      <c r="AX113" s="442"/>
      <c r="AY113" s="442"/>
      <c r="AZ113" s="442"/>
    </row>
    <row r="114" spans="2:52" ht="20.100000000000001" hidden="1" customHeight="1" outlineLevel="1">
      <c r="B114" s="434"/>
      <c r="C114" s="1002"/>
      <c r="D114" s="1003"/>
      <c r="E114" s="1003"/>
      <c r="F114" s="1004"/>
      <c r="G114" s="1005"/>
      <c r="H114" s="1006"/>
      <c r="I114" s="1006"/>
      <c r="J114" s="1006"/>
      <c r="K114" s="1007"/>
      <c r="L114" s="715"/>
      <c r="M114" s="715"/>
      <c r="N114" s="715"/>
      <c r="O114" s="715"/>
      <c r="P114" s="715"/>
      <c r="Q114" s="715"/>
      <c r="R114" s="715"/>
      <c r="S114" s="716"/>
      <c r="T114" s="717"/>
      <c r="U114" s="720">
        <f t="shared" si="33"/>
        <v>0</v>
      </c>
      <c r="V114" s="721">
        <f t="shared" si="34"/>
        <v>0</v>
      </c>
      <c r="W114" s="722">
        <f t="shared" si="35"/>
        <v>0</v>
      </c>
      <c r="X114" s="442"/>
      <c r="Y114" s="442"/>
      <c r="Z114" s="442"/>
      <c r="AA114" s="442"/>
      <c r="AB114" s="442"/>
      <c r="AC114" s="442"/>
      <c r="AD114" s="442"/>
      <c r="AE114" s="442"/>
      <c r="AF114" s="442"/>
      <c r="AG114" s="442"/>
      <c r="AH114" s="442"/>
      <c r="AI114" s="442"/>
      <c r="AJ114" s="442"/>
      <c r="AK114" s="442"/>
      <c r="AL114" s="442"/>
      <c r="AM114" s="442"/>
      <c r="AN114" s="442"/>
      <c r="AO114" s="442"/>
      <c r="AP114" s="442"/>
      <c r="AQ114" s="442"/>
      <c r="AR114" s="442"/>
      <c r="AS114" s="442"/>
      <c r="AT114" s="442"/>
      <c r="AU114" s="442"/>
      <c r="AV114" s="442"/>
      <c r="AW114" s="442"/>
      <c r="AX114" s="442"/>
      <c r="AY114" s="442"/>
      <c r="AZ114" s="442"/>
    </row>
    <row r="115" spans="2:52" ht="20.100000000000001" hidden="1" customHeight="1" outlineLevel="1">
      <c r="B115" s="434"/>
      <c r="C115" s="1002"/>
      <c r="D115" s="1003"/>
      <c r="E115" s="1003"/>
      <c r="F115" s="1004"/>
      <c r="G115" s="1005"/>
      <c r="H115" s="1006"/>
      <c r="I115" s="1006"/>
      <c r="J115" s="1006"/>
      <c r="K115" s="1007"/>
      <c r="L115" s="715"/>
      <c r="M115" s="715"/>
      <c r="N115" s="715"/>
      <c r="O115" s="715"/>
      <c r="P115" s="715"/>
      <c r="Q115" s="715"/>
      <c r="R115" s="715"/>
      <c r="S115" s="716"/>
      <c r="T115" s="717"/>
      <c r="U115" s="720">
        <f t="shared" si="33"/>
        <v>0</v>
      </c>
      <c r="V115" s="721">
        <f t="shared" si="34"/>
        <v>0</v>
      </c>
      <c r="W115" s="722">
        <f t="shared" si="35"/>
        <v>0</v>
      </c>
      <c r="X115" s="442"/>
      <c r="Y115" s="442"/>
      <c r="Z115" s="442"/>
      <c r="AA115" s="442"/>
      <c r="AB115" s="442"/>
      <c r="AC115" s="442"/>
      <c r="AD115" s="442"/>
      <c r="AE115" s="442"/>
      <c r="AF115" s="442"/>
      <c r="AG115" s="442"/>
      <c r="AH115" s="442"/>
      <c r="AI115" s="442"/>
      <c r="AJ115" s="442"/>
      <c r="AK115" s="442"/>
      <c r="AL115" s="442"/>
      <c r="AM115" s="442"/>
      <c r="AN115" s="442"/>
      <c r="AO115" s="442"/>
      <c r="AP115" s="442"/>
      <c r="AQ115" s="442"/>
      <c r="AR115" s="442"/>
      <c r="AS115" s="442"/>
      <c r="AT115" s="442"/>
      <c r="AU115" s="442"/>
      <c r="AV115" s="442"/>
      <c r="AW115" s="442"/>
      <c r="AX115" s="442"/>
      <c r="AY115" s="442"/>
      <c r="AZ115" s="442"/>
    </row>
    <row r="116" spans="2:52" ht="20.100000000000001" hidden="1" customHeight="1" outlineLevel="1">
      <c r="B116" s="434"/>
      <c r="C116" s="1002"/>
      <c r="D116" s="1003"/>
      <c r="E116" s="1003"/>
      <c r="F116" s="1004"/>
      <c r="G116" s="1005"/>
      <c r="H116" s="1006"/>
      <c r="I116" s="1006"/>
      <c r="J116" s="1006"/>
      <c r="K116" s="1007"/>
      <c r="L116" s="715"/>
      <c r="M116" s="715"/>
      <c r="N116" s="715"/>
      <c r="O116" s="715"/>
      <c r="P116" s="715"/>
      <c r="Q116" s="715"/>
      <c r="R116" s="715"/>
      <c r="S116" s="716"/>
      <c r="T116" s="717"/>
      <c r="U116" s="720">
        <f t="shared" si="33"/>
        <v>0</v>
      </c>
      <c r="V116" s="721">
        <f t="shared" si="34"/>
        <v>0</v>
      </c>
      <c r="W116" s="722">
        <f t="shared" si="35"/>
        <v>0</v>
      </c>
      <c r="X116" s="442"/>
      <c r="Y116" s="442"/>
      <c r="Z116" s="442"/>
      <c r="AA116" s="442"/>
      <c r="AB116" s="442"/>
      <c r="AC116" s="442"/>
      <c r="AD116" s="442"/>
      <c r="AE116" s="442"/>
      <c r="AF116" s="442"/>
      <c r="AG116" s="442"/>
      <c r="AH116" s="442"/>
      <c r="AI116" s="442"/>
      <c r="AJ116" s="442"/>
      <c r="AK116" s="442"/>
      <c r="AL116" s="442"/>
      <c r="AM116" s="442"/>
      <c r="AN116" s="442"/>
      <c r="AO116" s="442"/>
      <c r="AP116" s="442"/>
      <c r="AQ116" s="442"/>
      <c r="AR116" s="442"/>
      <c r="AS116" s="442"/>
      <c r="AT116" s="442"/>
      <c r="AU116" s="442"/>
      <c r="AV116" s="442"/>
      <c r="AW116" s="442"/>
      <c r="AX116" s="442"/>
      <c r="AY116" s="442"/>
      <c r="AZ116" s="442"/>
    </row>
    <row r="117" spans="2:52" ht="20.100000000000001" hidden="1" customHeight="1" outlineLevel="1">
      <c r="B117" s="434"/>
      <c r="C117" s="1002"/>
      <c r="D117" s="1003"/>
      <c r="E117" s="1003"/>
      <c r="F117" s="1004"/>
      <c r="G117" s="1005"/>
      <c r="H117" s="1006"/>
      <c r="I117" s="1006"/>
      <c r="J117" s="1006"/>
      <c r="K117" s="1007"/>
      <c r="L117" s="715"/>
      <c r="M117" s="715"/>
      <c r="N117" s="715"/>
      <c r="O117" s="715"/>
      <c r="P117" s="715"/>
      <c r="Q117" s="715"/>
      <c r="R117" s="715"/>
      <c r="S117" s="716"/>
      <c r="T117" s="717"/>
      <c r="U117" s="720">
        <f t="shared" si="33"/>
        <v>0</v>
      </c>
      <c r="V117" s="721">
        <f t="shared" si="34"/>
        <v>0</v>
      </c>
      <c r="W117" s="722">
        <f t="shared" si="35"/>
        <v>0</v>
      </c>
      <c r="X117" s="442"/>
      <c r="Y117" s="442"/>
      <c r="Z117" s="442"/>
      <c r="AA117" s="442"/>
      <c r="AB117" s="442"/>
      <c r="AC117" s="442"/>
      <c r="AD117" s="442"/>
      <c r="AE117" s="442"/>
      <c r="AF117" s="442"/>
      <c r="AG117" s="442"/>
      <c r="AH117" s="442"/>
      <c r="AI117" s="442"/>
      <c r="AJ117" s="442"/>
      <c r="AK117" s="442"/>
      <c r="AL117" s="442"/>
      <c r="AM117" s="442"/>
      <c r="AN117" s="442"/>
      <c r="AO117" s="442"/>
      <c r="AP117" s="442"/>
      <c r="AQ117" s="442"/>
      <c r="AR117" s="442"/>
      <c r="AS117" s="442"/>
      <c r="AT117" s="442"/>
      <c r="AU117" s="442"/>
      <c r="AV117" s="442"/>
      <c r="AW117" s="442"/>
      <c r="AX117" s="442"/>
      <c r="AY117" s="442"/>
      <c r="AZ117" s="442"/>
    </row>
    <row r="118" spans="2:52" ht="20.100000000000001" hidden="1" customHeight="1" outlineLevel="1">
      <c r="B118" s="434"/>
      <c r="C118" s="1002"/>
      <c r="D118" s="1003"/>
      <c r="E118" s="1003"/>
      <c r="F118" s="1004"/>
      <c r="G118" s="1005"/>
      <c r="H118" s="1006"/>
      <c r="I118" s="1006"/>
      <c r="J118" s="1006"/>
      <c r="K118" s="1007"/>
      <c r="L118" s="715"/>
      <c r="M118" s="715"/>
      <c r="N118" s="715"/>
      <c r="O118" s="715"/>
      <c r="P118" s="715"/>
      <c r="Q118" s="715"/>
      <c r="R118" s="715"/>
      <c r="S118" s="716"/>
      <c r="T118" s="717"/>
      <c r="U118" s="720">
        <f t="shared" si="33"/>
        <v>0</v>
      </c>
      <c r="V118" s="721">
        <f t="shared" si="34"/>
        <v>0</v>
      </c>
      <c r="W118" s="722">
        <f t="shared" si="35"/>
        <v>0</v>
      </c>
      <c r="X118" s="442"/>
      <c r="Y118" s="442"/>
      <c r="Z118" s="442"/>
      <c r="AA118" s="442"/>
      <c r="AB118" s="442"/>
      <c r="AC118" s="442"/>
      <c r="AD118" s="442"/>
      <c r="AE118" s="442"/>
      <c r="AF118" s="442"/>
      <c r="AG118" s="442"/>
      <c r="AH118" s="442"/>
      <c r="AI118" s="442"/>
      <c r="AJ118" s="442"/>
      <c r="AK118" s="442"/>
      <c r="AL118" s="442"/>
      <c r="AM118" s="442"/>
      <c r="AN118" s="442"/>
      <c r="AO118" s="442"/>
      <c r="AP118" s="442"/>
      <c r="AQ118" s="442"/>
      <c r="AR118" s="442"/>
      <c r="AS118" s="442"/>
      <c r="AT118" s="442"/>
      <c r="AU118" s="442"/>
      <c r="AV118" s="442"/>
      <c r="AW118" s="442"/>
      <c r="AX118" s="442"/>
      <c r="AY118" s="442"/>
      <c r="AZ118" s="442"/>
    </row>
    <row r="119" spans="2:52" ht="20.100000000000001" hidden="1" customHeight="1" outlineLevel="1">
      <c r="B119" s="434"/>
      <c r="C119" s="1002"/>
      <c r="D119" s="1003"/>
      <c r="E119" s="1003"/>
      <c r="F119" s="1004"/>
      <c r="G119" s="1005"/>
      <c r="H119" s="1006"/>
      <c r="I119" s="1006"/>
      <c r="J119" s="1006"/>
      <c r="K119" s="1007"/>
      <c r="L119" s="715"/>
      <c r="M119" s="715"/>
      <c r="N119" s="715"/>
      <c r="O119" s="715"/>
      <c r="P119" s="715"/>
      <c r="Q119" s="715"/>
      <c r="R119" s="715"/>
      <c r="S119" s="716"/>
      <c r="T119" s="717"/>
      <c r="U119" s="720">
        <f t="shared" si="33"/>
        <v>0</v>
      </c>
      <c r="V119" s="721">
        <f t="shared" si="34"/>
        <v>0</v>
      </c>
      <c r="W119" s="722">
        <f t="shared" si="35"/>
        <v>0</v>
      </c>
      <c r="X119" s="442"/>
      <c r="Y119" s="442"/>
      <c r="Z119" s="442"/>
      <c r="AA119" s="442"/>
      <c r="AB119" s="442"/>
      <c r="AC119" s="442"/>
      <c r="AD119" s="442"/>
      <c r="AE119" s="442"/>
      <c r="AF119" s="442"/>
      <c r="AG119" s="442"/>
      <c r="AH119" s="442"/>
      <c r="AI119" s="442"/>
      <c r="AJ119" s="442"/>
      <c r="AK119" s="442"/>
      <c r="AL119" s="442"/>
      <c r="AM119" s="442"/>
      <c r="AN119" s="442"/>
      <c r="AO119" s="442"/>
      <c r="AP119" s="442"/>
      <c r="AQ119" s="442"/>
      <c r="AR119" s="442"/>
      <c r="AS119" s="442"/>
      <c r="AT119" s="442"/>
      <c r="AU119" s="442"/>
      <c r="AV119" s="442"/>
      <c r="AW119" s="442"/>
      <c r="AX119" s="442"/>
      <c r="AY119" s="442"/>
      <c r="AZ119" s="442"/>
    </row>
    <row r="120" spans="2:52" s="19" customFormat="1" ht="9.9499999999999993" hidden="1" customHeight="1" outlineLevel="1">
      <c r="B120" s="435"/>
      <c r="C120" s="437"/>
      <c r="D120" s="437"/>
      <c r="E120" s="437"/>
      <c r="F120" s="437"/>
      <c r="G120" s="666"/>
      <c r="H120" s="666"/>
      <c r="I120" s="666"/>
      <c r="J120" s="666"/>
      <c r="K120" s="666"/>
      <c r="L120" s="438"/>
      <c r="M120" s="438"/>
      <c r="N120" s="438"/>
      <c r="O120" s="438"/>
      <c r="P120" s="438"/>
      <c r="Q120" s="438"/>
      <c r="R120" s="438"/>
      <c r="S120" s="438"/>
      <c r="T120" s="439"/>
      <c r="U120" s="439"/>
      <c r="V120" s="439"/>
      <c r="W120" s="667"/>
      <c r="X120" s="668"/>
      <c r="Y120" s="668"/>
      <c r="Z120" s="668"/>
      <c r="AA120" s="668"/>
      <c r="AB120" s="668"/>
      <c r="AC120" s="668"/>
      <c r="AD120" s="668"/>
      <c r="AE120" s="668"/>
      <c r="AF120" s="668"/>
      <c r="AG120" s="668"/>
      <c r="AH120" s="668"/>
      <c r="AI120" s="668"/>
      <c r="AJ120" s="668"/>
      <c r="AK120" s="668"/>
      <c r="AL120" s="668"/>
      <c r="AM120" s="668"/>
      <c r="AN120" s="668"/>
      <c r="AO120" s="668"/>
      <c r="AP120" s="668"/>
      <c r="AQ120" s="668"/>
      <c r="AR120" s="668"/>
      <c r="AS120" s="668"/>
      <c r="AT120" s="668"/>
      <c r="AU120" s="668"/>
      <c r="AV120" s="668"/>
      <c r="AW120" s="668"/>
      <c r="AX120" s="668"/>
      <c r="AY120" s="668"/>
      <c r="AZ120" s="668"/>
    </row>
    <row r="121" spans="2:52" ht="20.100000000000001" customHeight="1" collapsed="1">
      <c r="B121" s="714">
        <f>B109+1</f>
        <v>10</v>
      </c>
      <c r="C121" s="1013"/>
      <c r="D121" s="1014"/>
      <c r="E121" s="1014"/>
      <c r="F121" s="1015"/>
      <c r="G121" s="1016"/>
      <c r="H121" s="1017"/>
      <c r="I121" s="1017"/>
      <c r="J121" s="1017"/>
      <c r="K121" s="1018"/>
      <c r="L121" s="701">
        <f t="shared" ref="L121:R121" si="36">SUM(L122:L131)</f>
        <v>0</v>
      </c>
      <c r="M121" s="702">
        <f t="shared" si="36"/>
        <v>0</v>
      </c>
      <c r="N121" s="703">
        <f t="shared" si="36"/>
        <v>0</v>
      </c>
      <c r="O121" s="703">
        <f t="shared" si="36"/>
        <v>0</v>
      </c>
      <c r="P121" s="702">
        <f t="shared" si="36"/>
        <v>0</v>
      </c>
      <c r="Q121" s="704">
        <f t="shared" si="36"/>
        <v>0</v>
      </c>
      <c r="R121" s="701">
        <f t="shared" si="36"/>
        <v>0</v>
      </c>
      <c r="S121" s="705">
        <v>1</v>
      </c>
      <c r="T121" s="706">
        <f>(S122*T122)+(S123*T123)+(S124*T124)+(S125*T125)+(S126*T126)+(S127*T127)+(S128*T128)+(S129*T129)+(S130*T130)+(S131*T131)</f>
        <v>0</v>
      </c>
      <c r="U121" s="665">
        <f t="shared" ref="U121:U131" si="37">S121*T121*(1+MGKZ)*(1+Gewinn)*(1+Sicherheit)</f>
        <v>0</v>
      </c>
      <c r="V121" s="643">
        <f t="shared" ref="V121:V131" si="38">R121*Fertigung</f>
        <v>0</v>
      </c>
      <c r="W121" s="50">
        <f t="shared" ref="W121:W131" si="39">L121*$E$6+M121*$M$6+N121*$M$7+O121*$M$8+P121*$E$7+Q121*$M$9+U121+V121</f>
        <v>0</v>
      </c>
      <c r="X121" s="442"/>
      <c r="Y121" s="442"/>
      <c r="Z121" s="442"/>
      <c r="AA121" s="442"/>
      <c r="AB121" s="442"/>
      <c r="AC121" s="442"/>
      <c r="AD121" s="442"/>
      <c r="AE121" s="442"/>
      <c r="AF121" s="442"/>
      <c r="AG121" s="442"/>
      <c r="AH121" s="442"/>
      <c r="AI121" s="442"/>
      <c r="AJ121" s="442"/>
      <c r="AK121" s="442"/>
      <c r="AL121" s="442"/>
      <c r="AM121" s="442"/>
      <c r="AN121" s="442"/>
      <c r="AO121" s="442"/>
      <c r="AP121" s="442"/>
      <c r="AQ121" s="442"/>
      <c r="AR121" s="442"/>
      <c r="AS121" s="442"/>
      <c r="AT121" s="442"/>
      <c r="AU121" s="442"/>
      <c r="AV121" s="442"/>
      <c r="AW121" s="442"/>
      <c r="AX121" s="442"/>
      <c r="AY121" s="442"/>
      <c r="AZ121" s="442"/>
    </row>
    <row r="122" spans="2:52" ht="20.100000000000001" hidden="1" customHeight="1" outlineLevel="1">
      <c r="B122" s="433"/>
      <c r="C122" s="1002"/>
      <c r="D122" s="1003"/>
      <c r="E122" s="1003"/>
      <c r="F122" s="1004"/>
      <c r="G122" s="1005"/>
      <c r="H122" s="1006"/>
      <c r="I122" s="1006"/>
      <c r="J122" s="1006"/>
      <c r="K122" s="1007"/>
      <c r="L122" s="715"/>
      <c r="M122" s="715"/>
      <c r="N122" s="715"/>
      <c r="O122" s="715"/>
      <c r="P122" s="715"/>
      <c r="Q122" s="715"/>
      <c r="R122" s="715"/>
      <c r="S122" s="716"/>
      <c r="T122" s="717"/>
      <c r="U122" s="720">
        <f t="shared" si="37"/>
        <v>0</v>
      </c>
      <c r="V122" s="721">
        <f t="shared" si="38"/>
        <v>0</v>
      </c>
      <c r="W122" s="722">
        <f t="shared" si="39"/>
        <v>0</v>
      </c>
      <c r="X122" s="442"/>
      <c r="Y122" s="442"/>
      <c r="Z122" s="442"/>
      <c r="AA122" s="442"/>
      <c r="AB122" s="442"/>
      <c r="AC122" s="442"/>
      <c r="AD122" s="442"/>
      <c r="AE122" s="442"/>
      <c r="AF122" s="442"/>
      <c r="AG122" s="442"/>
      <c r="AH122" s="442"/>
      <c r="AI122" s="442"/>
      <c r="AJ122" s="442"/>
      <c r="AK122" s="442"/>
      <c r="AL122" s="442"/>
      <c r="AM122" s="442"/>
      <c r="AN122" s="442"/>
      <c r="AO122" s="442"/>
      <c r="AP122" s="442"/>
      <c r="AQ122" s="442"/>
      <c r="AR122" s="442"/>
      <c r="AS122" s="442"/>
      <c r="AT122" s="442"/>
      <c r="AU122" s="442"/>
      <c r="AV122" s="442"/>
      <c r="AW122" s="442"/>
      <c r="AX122" s="442"/>
      <c r="AY122" s="442"/>
      <c r="AZ122" s="442"/>
    </row>
    <row r="123" spans="2:52" ht="20.100000000000001" hidden="1" customHeight="1" outlineLevel="1">
      <c r="B123" s="434"/>
      <c r="C123" s="1002"/>
      <c r="D123" s="1003"/>
      <c r="E123" s="1003"/>
      <c r="F123" s="1004"/>
      <c r="G123" s="1005"/>
      <c r="H123" s="1006"/>
      <c r="I123" s="1006"/>
      <c r="J123" s="1006"/>
      <c r="K123" s="1007"/>
      <c r="L123" s="715"/>
      <c r="M123" s="715"/>
      <c r="N123" s="715"/>
      <c r="O123" s="715"/>
      <c r="P123" s="715"/>
      <c r="Q123" s="715"/>
      <c r="R123" s="715"/>
      <c r="S123" s="716"/>
      <c r="T123" s="717"/>
      <c r="U123" s="720">
        <f t="shared" si="37"/>
        <v>0</v>
      </c>
      <c r="V123" s="721">
        <f t="shared" si="38"/>
        <v>0</v>
      </c>
      <c r="W123" s="722">
        <f t="shared" si="39"/>
        <v>0</v>
      </c>
      <c r="X123" s="442"/>
      <c r="Y123" s="442"/>
      <c r="Z123" s="442"/>
      <c r="AA123" s="442"/>
      <c r="AB123" s="442"/>
      <c r="AC123" s="442"/>
      <c r="AD123" s="442"/>
      <c r="AE123" s="442"/>
      <c r="AF123" s="442"/>
      <c r="AG123" s="442"/>
      <c r="AH123" s="442"/>
      <c r="AI123" s="442"/>
      <c r="AJ123" s="442"/>
      <c r="AK123" s="442"/>
      <c r="AL123" s="442"/>
      <c r="AM123" s="442"/>
      <c r="AN123" s="442"/>
      <c r="AO123" s="442"/>
      <c r="AP123" s="442"/>
      <c r="AQ123" s="442"/>
      <c r="AR123" s="442"/>
      <c r="AS123" s="442"/>
      <c r="AT123" s="442"/>
      <c r="AU123" s="442"/>
      <c r="AV123" s="442"/>
      <c r="AW123" s="442"/>
      <c r="AX123" s="442"/>
      <c r="AY123" s="442"/>
      <c r="AZ123" s="442"/>
    </row>
    <row r="124" spans="2:52" ht="20.100000000000001" hidden="1" customHeight="1" outlineLevel="1">
      <c r="B124" s="434"/>
      <c r="C124" s="1002"/>
      <c r="D124" s="1003"/>
      <c r="E124" s="1003"/>
      <c r="F124" s="1004"/>
      <c r="G124" s="1005"/>
      <c r="H124" s="1006"/>
      <c r="I124" s="1006"/>
      <c r="J124" s="1006"/>
      <c r="K124" s="1007"/>
      <c r="L124" s="715"/>
      <c r="M124" s="715"/>
      <c r="N124" s="715"/>
      <c r="O124" s="715"/>
      <c r="P124" s="715"/>
      <c r="Q124" s="715"/>
      <c r="R124" s="715"/>
      <c r="S124" s="716"/>
      <c r="T124" s="717"/>
      <c r="U124" s="720">
        <f t="shared" si="37"/>
        <v>0</v>
      </c>
      <c r="V124" s="721">
        <f t="shared" si="38"/>
        <v>0</v>
      </c>
      <c r="W124" s="722">
        <f t="shared" si="39"/>
        <v>0</v>
      </c>
      <c r="X124" s="442"/>
      <c r="Y124" s="442"/>
      <c r="Z124" s="442"/>
      <c r="AA124" s="442"/>
      <c r="AB124" s="442"/>
      <c r="AC124" s="442"/>
      <c r="AD124" s="442"/>
      <c r="AE124" s="442"/>
      <c r="AF124" s="442"/>
      <c r="AG124" s="442"/>
      <c r="AH124" s="442"/>
      <c r="AI124" s="442"/>
      <c r="AJ124" s="442"/>
      <c r="AK124" s="442"/>
      <c r="AL124" s="442"/>
      <c r="AM124" s="442"/>
      <c r="AN124" s="442"/>
      <c r="AO124" s="442"/>
      <c r="AP124" s="442"/>
      <c r="AQ124" s="442"/>
      <c r="AR124" s="442"/>
      <c r="AS124" s="442"/>
      <c r="AT124" s="442"/>
      <c r="AU124" s="442"/>
      <c r="AV124" s="442"/>
      <c r="AW124" s="442"/>
      <c r="AX124" s="442"/>
      <c r="AY124" s="442"/>
      <c r="AZ124" s="442"/>
    </row>
    <row r="125" spans="2:52" ht="20.100000000000001" hidden="1" customHeight="1" outlineLevel="1">
      <c r="B125" s="434"/>
      <c r="C125" s="1002"/>
      <c r="D125" s="1003"/>
      <c r="E125" s="1003"/>
      <c r="F125" s="1004"/>
      <c r="G125" s="1005"/>
      <c r="H125" s="1006"/>
      <c r="I125" s="1006"/>
      <c r="J125" s="1006"/>
      <c r="K125" s="1007"/>
      <c r="L125" s="715"/>
      <c r="M125" s="715"/>
      <c r="N125" s="715"/>
      <c r="O125" s="715"/>
      <c r="P125" s="715"/>
      <c r="Q125" s="715"/>
      <c r="R125" s="715"/>
      <c r="S125" s="716"/>
      <c r="T125" s="717"/>
      <c r="U125" s="720">
        <f t="shared" si="37"/>
        <v>0</v>
      </c>
      <c r="V125" s="721">
        <f t="shared" si="38"/>
        <v>0</v>
      </c>
      <c r="W125" s="722">
        <f t="shared" si="39"/>
        <v>0</v>
      </c>
      <c r="X125" s="442"/>
      <c r="Y125" s="442"/>
      <c r="Z125" s="442"/>
      <c r="AA125" s="442"/>
      <c r="AB125" s="442"/>
      <c r="AC125" s="442"/>
      <c r="AD125" s="442"/>
      <c r="AE125" s="442"/>
      <c r="AF125" s="442"/>
      <c r="AG125" s="442"/>
      <c r="AH125" s="442"/>
      <c r="AI125" s="442"/>
      <c r="AJ125" s="442"/>
      <c r="AK125" s="442"/>
      <c r="AL125" s="442"/>
      <c r="AM125" s="442"/>
      <c r="AN125" s="442"/>
      <c r="AO125" s="442"/>
      <c r="AP125" s="442"/>
      <c r="AQ125" s="442"/>
      <c r="AR125" s="442"/>
      <c r="AS125" s="442"/>
      <c r="AT125" s="442"/>
      <c r="AU125" s="442"/>
      <c r="AV125" s="442"/>
      <c r="AW125" s="442"/>
      <c r="AX125" s="442"/>
      <c r="AY125" s="442"/>
      <c r="AZ125" s="442"/>
    </row>
    <row r="126" spans="2:52" ht="20.100000000000001" hidden="1" customHeight="1" outlineLevel="1">
      <c r="B126" s="434"/>
      <c r="C126" s="1002"/>
      <c r="D126" s="1003"/>
      <c r="E126" s="1003"/>
      <c r="F126" s="1004"/>
      <c r="G126" s="1005"/>
      <c r="H126" s="1006"/>
      <c r="I126" s="1006"/>
      <c r="J126" s="1006"/>
      <c r="K126" s="1007"/>
      <c r="L126" s="715"/>
      <c r="M126" s="715"/>
      <c r="N126" s="715"/>
      <c r="O126" s="715"/>
      <c r="P126" s="715"/>
      <c r="Q126" s="715"/>
      <c r="R126" s="715"/>
      <c r="S126" s="716"/>
      <c r="T126" s="717"/>
      <c r="U126" s="720">
        <f t="shared" si="37"/>
        <v>0</v>
      </c>
      <c r="V126" s="721">
        <f t="shared" si="38"/>
        <v>0</v>
      </c>
      <c r="W126" s="722">
        <f t="shared" si="39"/>
        <v>0</v>
      </c>
      <c r="X126" s="442"/>
      <c r="Y126" s="442"/>
      <c r="Z126" s="442"/>
      <c r="AA126" s="442"/>
      <c r="AB126" s="442"/>
      <c r="AC126" s="442"/>
      <c r="AD126" s="442"/>
      <c r="AE126" s="442"/>
      <c r="AF126" s="442"/>
      <c r="AG126" s="442"/>
      <c r="AH126" s="442"/>
      <c r="AI126" s="442"/>
      <c r="AJ126" s="442"/>
      <c r="AK126" s="442"/>
      <c r="AL126" s="442"/>
      <c r="AM126" s="442"/>
      <c r="AN126" s="442"/>
      <c r="AO126" s="442"/>
      <c r="AP126" s="442"/>
      <c r="AQ126" s="442"/>
      <c r="AR126" s="442"/>
      <c r="AS126" s="442"/>
      <c r="AT126" s="442"/>
      <c r="AU126" s="442"/>
      <c r="AV126" s="442"/>
      <c r="AW126" s="442"/>
      <c r="AX126" s="442"/>
      <c r="AY126" s="442"/>
      <c r="AZ126" s="442"/>
    </row>
    <row r="127" spans="2:52" ht="20.100000000000001" hidden="1" customHeight="1" outlineLevel="1">
      <c r="B127" s="434"/>
      <c r="C127" s="1002"/>
      <c r="D127" s="1003"/>
      <c r="E127" s="1003"/>
      <c r="F127" s="1004"/>
      <c r="G127" s="1005"/>
      <c r="H127" s="1006"/>
      <c r="I127" s="1006"/>
      <c r="J127" s="1006"/>
      <c r="K127" s="1007"/>
      <c r="L127" s="715"/>
      <c r="M127" s="715"/>
      <c r="N127" s="715"/>
      <c r="O127" s="715"/>
      <c r="P127" s="715"/>
      <c r="Q127" s="715"/>
      <c r="R127" s="715"/>
      <c r="S127" s="716"/>
      <c r="T127" s="717"/>
      <c r="U127" s="720">
        <f t="shared" si="37"/>
        <v>0</v>
      </c>
      <c r="V127" s="721">
        <f t="shared" si="38"/>
        <v>0</v>
      </c>
      <c r="W127" s="722">
        <f t="shared" si="39"/>
        <v>0</v>
      </c>
      <c r="X127" s="442"/>
      <c r="Y127" s="442"/>
      <c r="Z127" s="442"/>
      <c r="AA127" s="442"/>
      <c r="AB127" s="442"/>
      <c r="AC127" s="442"/>
      <c r="AD127" s="442"/>
      <c r="AE127" s="442"/>
      <c r="AF127" s="442"/>
      <c r="AG127" s="442"/>
      <c r="AH127" s="442"/>
      <c r="AI127" s="442"/>
      <c r="AJ127" s="442"/>
      <c r="AK127" s="442"/>
      <c r="AL127" s="442"/>
      <c r="AM127" s="442"/>
      <c r="AN127" s="442"/>
      <c r="AO127" s="442"/>
      <c r="AP127" s="442"/>
      <c r="AQ127" s="442"/>
      <c r="AR127" s="442"/>
      <c r="AS127" s="442"/>
      <c r="AT127" s="442"/>
      <c r="AU127" s="442"/>
      <c r="AV127" s="442"/>
      <c r="AW127" s="442"/>
      <c r="AX127" s="442"/>
      <c r="AY127" s="442"/>
      <c r="AZ127" s="442"/>
    </row>
    <row r="128" spans="2:52" ht="20.100000000000001" hidden="1" customHeight="1" outlineLevel="1">
      <c r="B128" s="434"/>
      <c r="C128" s="1002"/>
      <c r="D128" s="1003"/>
      <c r="E128" s="1003"/>
      <c r="F128" s="1004"/>
      <c r="G128" s="1005"/>
      <c r="H128" s="1006"/>
      <c r="I128" s="1006"/>
      <c r="J128" s="1006"/>
      <c r="K128" s="1007"/>
      <c r="L128" s="715"/>
      <c r="M128" s="715"/>
      <c r="N128" s="715"/>
      <c r="O128" s="715"/>
      <c r="P128" s="715"/>
      <c r="Q128" s="715"/>
      <c r="R128" s="715"/>
      <c r="S128" s="716"/>
      <c r="T128" s="717"/>
      <c r="U128" s="720">
        <f t="shared" si="37"/>
        <v>0</v>
      </c>
      <c r="V128" s="721">
        <f t="shared" si="38"/>
        <v>0</v>
      </c>
      <c r="W128" s="722">
        <f t="shared" si="39"/>
        <v>0</v>
      </c>
      <c r="X128" s="442"/>
      <c r="Y128" s="442"/>
      <c r="Z128" s="442"/>
      <c r="AA128" s="442"/>
      <c r="AB128" s="442"/>
      <c r="AC128" s="442"/>
      <c r="AD128" s="442"/>
      <c r="AE128" s="442"/>
      <c r="AF128" s="442"/>
      <c r="AG128" s="442"/>
      <c r="AH128" s="442"/>
      <c r="AI128" s="442"/>
      <c r="AJ128" s="442"/>
      <c r="AK128" s="442"/>
      <c r="AL128" s="442"/>
      <c r="AM128" s="442"/>
      <c r="AN128" s="442"/>
      <c r="AO128" s="442"/>
      <c r="AP128" s="442"/>
      <c r="AQ128" s="442"/>
      <c r="AR128" s="442"/>
      <c r="AS128" s="442"/>
      <c r="AT128" s="442"/>
      <c r="AU128" s="442"/>
      <c r="AV128" s="442"/>
      <c r="AW128" s="442"/>
      <c r="AX128" s="442"/>
      <c r="AY128" s="442"/>
      <c r="AZ128" s="442"/>
    </row>
    <row r="129" spans="2:52" ht="20.100000000000001" hidden="1" customHeight="1" outlineLevel="1">
      <c r="B129" s="434"/>
      <c r="C129" s="1002"/>
      <c r="D129" s="1003"/>
      <c r="E129" s="1003"/>
      <c r="F129" s="1004"/>
      <c r="G129" s="1005"/>
      <c r="H129" s="1006"/>
      <c r="I129" s="1006"/>
      <c r="J129" s="1006"/>
      <c r="K129" s="1007"/>
      <c r="L129" s="715"/>
      <c r="M129" s="715"/>
      <c r="N129" s="715"/>
      <c r="O129" s="715"/>
      <c r="P129" s="715"/>
      <c r="Q129" s="715"/>
      <c r="R129" s="715"/>
      <c r="S129" s="716"/>
      <c r="T129" s="717"/>
      <c r="U129" s="720">
        <f t="shared" si="37"/>
        <v>0</v>
      </c>
      <c r="V129" s="721">
        <f t="shared" si="38"/>
        <v>0</v>
      </c>
      <c r="W129" s="722">
        <f t="shared" si="39"/>
        <v>0</v>
      </c>
      <c r="X129" s="442"/>
      <c r="Y129" s="442"/>
      <c r="Z129" s="442"/>
      <c r="AA129" s="442"/>
      <c r="AB129" s="442"/>
      <c r="AC129" s="442"/>
      <c r="AD129" s="442"/>
      <c r="AE129" s="442"/>
      <c r="AF129" s="442"/>
      <c r="AG129" s="442"/>
      <c r="AH129" s="442"/>
      <c r="AI129" s="442"/>
      <c r="AJ129" s="442"/>
      <c r="AK129" s="442"/>
      <c r="AL129" s="442"/>
      <c r="AM129" s="442"/>
      <c r="AN129" s="442"/>
      <c r="AO129" s="442"/>
      <c r="AP129" s="442"/>
      <c r="AQ129" s="442"/>
      <c r="AR129" s="442"/>
      <c r="AS129" s="442"/>
      <c r="AT129" s="442"/>
      <c r="AU129" s="442"/>
      <c r="AV129" s="442"/>
      <c r="AW129" s="442"/>
      <c r="AX129" s="442"/>
      <c r="AY129" s="442"/>
      <c r="AZ129" s="442"/>
    </row>
    <row r="130" spans="2:52" ht="20.100000000000001" hidden="1" customHeight="1" outlineLevel="1">
      <c r="B130" s="434"/>
      <c r="C130" s="1002"/>
      <c r="D130" s="1003"/>
      <c r="E130" s="1003"/>
      <c r="F130" s="1004"/>
      <c r="G130" s="1005"/>
      <c r="H130" s="1006"/>
      <c r="I130" s="1006"/>
      <c r="J130" s="1006"/>
      <c r="K130" s="1007"/>
      <c r="L130" s="715"/>
      <c r="M130" s="715"/>
      <c r="N130" s="715"/>
      <c r="O130" s="715"/>
      <c r="P130" s="715"/>
      <c r="Q130" s="715"/>
      <c r="R130" s="715"/>
      <c r="S130" s="716"/>
      <c r="T130" s="717"/>
      <c r="U130" s="720">
        <f t="shared" si="37"/>
        <v>0</v>
      </c>
      <c r="V130" s="721">
        <f t="shared" si="38"/>
        <v>0</v>
      </c>
      <c r="W130" s="722">
        <f t="shared" si="39"/>
        <v>0</v>
      </c>
      <c r="X130" s="442"/>
      <c r="Y130" s="442"/>
      <c r="Z130" s="442"/>
      <c r="AA130" s="442"/>
      <c r="AB130" s="442"/>
      <c r="AC130" s="442"/>
      <c r="AD130" s="442"/>
      <c r="AE130" s="442"/>
      <c r="AF130" s="442"/>
      <c r="AG130" s="442"/>
      <c r="AH130" s="442"/>
      <c r="AI130" s="442"/>
      <c r="AJ130" s="442"/>
      <c r="AK130" s="442"/>
      <c r="AL130" s="442"/>
      <c r="AM130" s="442"/>
      <c r="AN130" s="442"/>
      <c r="AO130" s="442"/>
      <c r="AP130" s="442"/>
      <c r="AQ130" s="442"/>
      <c r="AR130" s="442"/>
      <c r="AS130" s="442"/>
      <c r="AT130" s="442"/>
      <c r="AU130" s="442"/>
      <c r="AV130" s="442"/>
      <c r="AW130" s="442"/>
      <c r="AX130" s="442"/>
      <c r="AY130" s="442"/>
      <c r="AZ130" s="442"/>
    </row>
    <row r="131" spans="2:52" ht="20.100000000000001" hidden="1" customHeight="1" outlineLevel="1">
      <c r="B131" s="434"/>
      <c r="C131" s="1002"/>
      <c r="D131" s="1003"/>
      <c r="E131" s="1003"/>
      <c r="F131" s="1004"/>
      <c r="G131" s="1005"/>
      <c r="H131" s="1006"/>
      <c r="I131" s="1006"/>
      <c r="J131" s="1006"/>
      <c r="K131" s="1007"/>
      <c r="L131" s="715"/>
      <c r="M131" s="715"/>
      <c r="N131" s="715"/>
      <c r="O131" s="715"/>
      <c r="P131" s="715"/>
      <c r="Q131" s="715"/>
      <c r="R131" s="715"/>
      <c r="S131" s="716"/>
      <c r="T131" s="717"/>
      <c r="U131" s="720">
        <f t="shared" si="37"/>
        <v>0</v>
      </c>
      <c r="V131" s="721">
        <f t="shared" si="38"/>
        <v>0</v>
      </c>
      <c r="W131" s="722">
        <f t="shared" si="39"/>
        <v>0</v>
      </c>
      <c r="X131" s="442"/>
      <c r="Y131" s="442"/>
      <c r="Z131" s="442"/>
      <c r="AA131" s="442"/>
      <c r="AB131" s="442"/>
      <c r="AC131" s="442"/>
      <c r="AD131" s="442"/>
      <c r="AE131" s="442"/>
      <c r="AF131" s="442"/>
      <c r="AG131" s="442"/>
      <c r="AH131" s="442"/>
      <c r="AI131" s="442"/>
      <c r="AJ131" s="442"/>
      <c r="AK131" s="442"/>
      <c r="AL131" s="442"/>
      <c r="AM131" s="442"/>
      <c r="AN131" s="442"/>
      <c r="AO131" s="442"/>
      <c r="AP131" s="442"/>
      <c r="AQ131" s="442"/>
      <c r="AR131" s="442"/>
      <c r="AS131" s="442"/>
      <c r="AT131" s="442"/>
      <c r="AU131" s="442"/>
      <c r="AV131" s="442"/>
      <c r="AW131" s="442"/>
      <c r="AX131" s="442"/>
      <c r="AY131" s="442"/>
      <c r="AZ131" s="442"/>
    </row>
    <row r="132" spans="2:52" s="19" customFormat="1" ht="9.9499999999999993" hidden="1" customHeight="1" outlineLevel="1">
      <c r="B132" s="435"/>
      <c r="C132" s="437"/>
      <c r="D132" s="437"/>
      <c r="E132" s="437"/>
      <c r="F132" s="437"/>
      <c r="G132" s="666"/>
      <c r="H132" s="666"/>
      <c r="I132" s="666"/>
      <c r="J132" s="666"/>
      <c r="K132" s="666"/>
      <c r="L132" s="438"/>
      <c r="M132" s="438"/>
      <c r="N132" s="438"/>
      <c r="O132" s="438"/>
      <c r="P132" s="438"/>
      <c r="Q132" s="438"/>
      <c r="R132" s="438"/>
      <c r="S132" s="438"/>
      <c r="T132" s="439"/>
      <c r="U132" s="439"/>
      <c r="V132" s="439"/>
      <c r="W132" s="667"/>
      <c r="X132" s="668"/>
      <c r="Y132" s="668"/>
      <c r="Z132" s="668"/>
      <c r="AA132" s="668"/>
      <c r="AB132" s="668"/>
      <c r="AC132" s="668"/>
      <c r="AD132" s="668"/>
      <c r="AE132" s="668"/>
      <c r="AF132" s="668"/>
      <c r="AG132" s="668"/>
      <c r="AH132" s="668"/>
      <c r="AI132" s="668"/>
      <c r="AJ132" s="668"/>
      <c r="AK132" s="668"/>
      <c r="AL132" s="668"/>
      <c r="AM132" s="668"/>
      <c r="AN132" s="668"/>
      <c r="AO132" s="668"/>
      <c r="AP132" s="668"/>
      <c r="AQ132" s="668"/>
      <c r="AR132" s="668"/>
      <c r="AS132" s="668"/>
      <c r="AT132" s="668"/>
      <c r="AU132" s="668"/>
      <c r="AV132" s="668"/>
      <c r="AW132" s="668"/>
      <c r="AX132" s="668"/>
      <c r="AY132" s="668"/>
      <c r="AZ132" s="668"/>
    </row>
    <row r="133" spans="2:52" ht="20.100000000000001" customHeight="1" collapsed="1">
      <c r="B133" s="714">
        <f>B121+1</f>
        <v>11</v>
      </c>
      <c r="C133" s="1013"/>
      <c r="D133" s="1014"/>
      <c r="E133" s="1014"/>
      <c r="F133" s="1015"/>
      <c r="G133" s="1016"/>
      <c r="H133" s="1017"/>
      <c r="I133" s="1017"/>
      <c r="J133" s="1017"/>
      <c r="K133" s="1018"/>
      <c r="L133" s="701">
        <f t="shared" ref="L133:R133" si="40">SUM(L134:L143)</f>
        <v>0</v>
      </c>
      <c r="M133" s="702">
        <f t="shared" si="40"/>
        <v>0</v>
      </c>
      <c r="N133" s="703">
        <f t="shared" si="40"/>
        <v>0</v>
      </c>
      <c r="O133" s="703">
        <f t="shared" si="40"/>
        <v>0</v>
      </c>
      <c r="P133" s="702">
        <f t="shared" si="40"/>
        <v>0</v>
      </c>
      <c r="Q133" s="704">
        <f t="shared" si="40"/>
        <v>0</v>
      </c>
      <c r="R133" s="701">
        <f t="shared" si="40"/>
        <v>0</v>
      </c>
      <c r="S133" s="705">
        <v>1</v>
      </c>
      <c r="T133" s="706">
        <f>(S134*T134)+(S135*T135)+(S136*T136)+(S137*T137)+(S138*T138)+(S139*T139)+(S140*T140)+(S141*T141)+(S142*T142)+(S143*T143)</f>
        <v>0</v>
      </c>
      <c r="U133" s="665">
        <f t="shared" ref="U133:U143" si="41">S133*T133*(1+MGKZ)*(1+Gewinn)*(1+Sicherheit)</f>
        <v>0</v>
      </c>
      <c r="V133" s="643">
        <f t="shared" ref="V133:V143" si="42">R133*Fertigung</f>
        <v>0</v>
      </c>
      <c r="W133" s="50">
        <f t="shared" ref="W133:W143" si="43">L133*$E$6+M133*$M$6+N133*$M$7+O133*$M$8+P133*$E$7+Q133*$M$9+U133+V133</f>
        <v>0</v>
      </c>
      <c r="X133" s="442"/>
      <c r="Y133" s="442"/>
      <c r="Z133" s="442"/>
      <c r="AA133" s="442"/>
      <c r="AB133" s="442"/>
      <c r="AC133" s="442"/>
      <c r="AD133" s="442"/>
      <c r="AE133" s="442"/>
      <c r="AF133" s="442"/>
      <c r="AG133" s="442"/>
      <c r="AH133" s="442"/>
      <c r="AI133" s="442"/>
      <c r="AJ133" s="442"/>
      <c r="AK133" s="442"/>
      <c r="AL133" s="442"/>
      <c r="AM133" s="442"/>
      <c r="AN133" s="442"/>
      <c r="AO133" s="442"/>
      <c r="AP133" s="442"/>
      <c r="AQ133" s="442"/>
      <c r="AR133" s="442"/>
      <c r="AS133" s="442"/>
      <c r="AT133" s="442"/>
      <c r="AU133" s="442"/>
      <c r="AV133" s="442"/>
      <c r="AW133" s="442"/>
      <c r="AX133" s="442"/>
      <c r="AY133" s="442"/>
      <c r="AZ133" s="442"/>
    </row>
    <row r="134" spans="2:52" ht="20.100000000000001" hidden="1" customHeight="1" outlineLevel="1">
      <c r="B134" s="433"/>
      <c r="C134" s="1002"/>
      <c r="D134" s="1003"/>
      <c r="E134" s="1003"/>
      <c r="F134" s="1004"/>
      <c r="G134" s="1005"/>
      <c r="H134" s="1006"/>
      <c r="I134" s="1006"/>
      <c r="J134" s="1006"/>
      <c r="K134" s="1007"/>
      <c r="L134" s="715"/>
      <c r="M134" s="715"/>
      <c r="N134" s="715"/>
      <c r="O134" s="715"/>
      <c r="P134" s="715"/>
      <c r="Q134" s="715"/>
      <c r="R134" s="715"/>
      <c r="S134" s="716"/>
      <c r="T134" s="717"/>
      <c r="U134" s="720">
        <f t="shared" si="41"/>
        <v>0</v>
      </c>
      <c r="V134" s="721">
        <f t="shared" si="42"/>
        <v>0</v>
      </c>
      <c r="W134" s="722">
        <f t="shared" si="43"/>
        <v>0</v>
      </c>
      <c r="X134" s="442"/>
      <c r="Y134" s="442"/>
      <c r="Z134" s="442"/>
      <c r="AA134" s="442"/>
      <c r="AB134" s="442"/>
      <c r="AC134" s="442"/>
      <c r="AD134" s="442"/>
      <c r="AE134" s="442"/>
      <c r="AF134" s="442"/>
      <c r="AG134" s="442"/>
      <c r="AH134" s="442"/>
      <c r="AI134" s="442"/>
      <c r="AJ134" s="442"/>
      <c r="AK134" s="442"/>
      <c r="AL134" s="442"/>
      <c r="AM134" s="442"/>
      <c r="AN134" s="442"/>
      <c r="AO134" s="442"/>
      <c r="AP134" s="442"/>
      <c r="AQ134" s="442"/>
      <c r="AR134" s="442"/>
      <c r="AS134" s="442"/>
      <c r="AT134" s="442"/>
      <c r="AU134" s="442"/>
      <c r="AV134" s="442"/>
      <c r="AW134" s="442"/>
      <c r="AX134" s="442"/>
      <c r="AY134" s="442"/>
      <c r="AZ134" s="442"/>
    </row>
    <row r="135" spans="2:52" ht="20.100000000000001" hidden="1" customHeight="1" outlineLevel="1">
      <c r="B135" s="434"/>
      <c r="C135" s="1002"/>
      <c r="D135" s="1003"/>
      <c r="E135" s="1003"/>
      <c r="F135" s="1004"/>
      <c r="G135" s="1005"/>
      <c r="H135" s="1006"/>
      <c r="I135" s="1006"/>
      <c r="J135" s="1006"/>
      <c r="K135" s="1007"/>
      <c r="L135" s="715"/>
      <c r="M135" s="715"/>
      <c r="N135" s="715"/>
      <c r="O135" s="715"/>
      <c r="P135" s="715"/>
      <c r="Q135" s="715"/>
      <c r="R135" s="715"/>
      <c r="S135" s="716"/>
      <c r="T135" s="717"/>
      <c r="U135" s="720">
        <f t="shared" si="41"/>
        <v>0</v>
      </c>
      <c r="V135" s="721">
        <f t="shared" si="42"/>
        <v>0</v>
      </c>
      <c r="W135" s="722">
        <f t="shared" si="43"/>
        <v>0</v>
      </c>
      <c r="X135" s="442"/>
      <c r="Y135" s="442"/>
      <c r="Z135" s="442"/>
      <c r="AA135" s="442"/>
      <c r="AB135" s="442"/>
      <c r="AC135" s="442"/>
      <c r="AD135" s="442"/>
      <c r="AE135" s="442"/>
      <c r="AF135" s="442"/>
      <c r="AG135" s="442"/>
      <c r="AH135" s="442"/>
      <c r="AI135" s="442"/>
      <c r="AJ135" s="442"/>
      <c r="AK135" s="442"/>
      <c r="AL135" s="442"/>
      <c r="AM135" s="442"/>
      <c r="AN135" s="442"/>
      <c r="AO135" s="442"/>
      <c r="AP135" s="442"/>
      <c r="AQ135" s="442"/>
      <c r="AR135" s="442"/>
      <c r="AS135" s="442"/>
      <c r="AT135" s="442"/>
      <c r="AU135" s="442"/>
      <c r="AV135" s="442"/>
      <c r="AW135" s="442"/>
      <c r="AX135" s="442"/>
      <c r="AY135" s="442"/>
      <c r="AZ135" s="442"/>
    </row>
    <row r="136" spans="2:52" ht="20.100000000000001" hidden="1" customHeight="1" outlineLevel="1">
      <c r="B136" s="434"/>
      <c r="C136" s="1002"/>
      <c r="D136" s="1003"/>
      <c r="E136" s="1003"/>
      <c r="F136" s="1004"/>
      <c r="G136" s="1005"/>
      <c r="H136" s="1006"/>
      <c r="I136" s="1006"/>
      <c r="J136" s="1006"/>
      <c r="K136" s="1007"/>
      <c r="L136" s="715"/>
      <c r="M136" s="715"/>
      <c r="N136" s="715"/>
      <c r="O136" s="715"/>
      <c r="P136" s="715"/>
      <c r="Q136" s="715"/>
      <c r="R136" s="715"/>
      <c r="S136" s="716"/>
      <c r="T136" s="717"/>
      <c r="U136" s="720">
        <f t="shared" si="41"/>
        <v>0</v>
      </c>
      <c r="V136" s="721">
        <f t="shared" si="42"/>
        <v>0</v>
      </c>
      <c r="W136" s="722">
        <f t="shared" si="43"/>
        <v>0</v>
      </c>
      <c r="X136" s="442"/>
      <c r="Y136" s="442"/>
      <c r="Z136" s="442"/>
      <c r="AA136" s="442"/>
      <c r="AB136" s="442"/>
      <c r="AC136" s="442"/>
      <c r="AD136" s="442"/>
      <c r="AE136" s="442"/>
      <c r="AF136" s="442"/>
      <c r="AG136" s="442"/>
      <c r="AH136" s="442"/>
      <c r="AI136" s="442"/>
      <c r="AJ136" s="442"/>
      <c r="AK136" s="442"/>
      <c r="AL136" s="442"/>
      <c r="AM136" s="442"/>
      <c r="AN136" s="442"/>
      <c r="AO136" s="442"/>
      <c r="AP136" s="442"/>
      <c r="AQ136" s="442"/>
      <c r="AR136" s="442"/>
      <c r="AS136" s="442"/>
      <c r="AT136" s="442"/>
      <c r="AU136" s="442"/>
      <c r="AV136" s="442"/>
      <c r="AW136" s="442"/>
      <c r="AX136" s="442"/>
      <c r="AY136" s="442"/>
      <c r="AZ136" s="442"/>
    </row>
    <row r="137" spans="2:52" ht="20.100000000000001" hidden="1" customHeight="1" outlineLevel="1">
      <c r="B137" s="434"/>
      <c r="C137" s="1002"/>
      <c r="D137" s="1003"/>
      <c r="E137" s="1003"/>
      <c r="F137" s="1004"/>
      <c r="G137" s="1005"/>
      <c r="H137" s="1006"/>
      <c r="I137" s="1006"/>
      <c r="J137" s="1006"/>
      <c r="K137" s="1007"/>
      <c r="L137" s="715"/>
      <c r="M137" s="715"/>
      <c r="N137" s="715"/>
      <c r="O137" s="715"/>
      <c r="P137" s="715"/>
      <c r="Q137" s="715"/>
      <c r="R137" s="715"/>
      <c r="S137" s="716"/>
      <c r="T137" s="717"/>
      <c r="U137" s="720">
        <f t="shared" si="41"/>
        <v>0</v>
      </c>
      <c r="V137" s="721">
        <f t="shared" si="42"/>
        <v>0</v>
      </c>
      <c r="W137" s="722">
        <f t="shared" si="43"/>
        <v>0</v>
      </c>
      <c r="X137" s="442"/>
      <c r="Y137" s="442"/>
      <c r="Z137" s="442"/>
      <c r="AA137" s="442"/>
      <c r="AB137" s="442"/>
      <c r="AC137" s="442"/>
      <c r="AD137" s="442"/>
      <c r="AE137" s="442"/>
      <c r="AF137" s="442"/>
      <c r="AG137" s="442"/>
      <c r="AH137" s="442"/>
      <c r="AI137" s="442"/>
      <c r="AJ137" s="442"/>
      <c r="AK137" s="442"/>
      <c r="AL137" s="442"/>
      <c r="AM137" s="442"/>
      <c r="AN137" s="442"/>
      <c r="AO137" s="442"/>
      <c r="AP137" s="442"/>
      <c r="AQ137" s="442"/>
      <c r="AR137" s="442"/>
      <c r="AS137" s="442"/>
      <c r="AT137" s="442"/>
      <c r="AU137" s="442"/>
      <c r="AV137" s="442"/>
      <c r="AW137" s="442"/>
      <c r="AX137" s="442"/>
      <c r="AY137" s="442"/>
      <c r="AZ137" s="442"/>
    </row>
    <row r="138" spans="2:52" ht="20.100000000000001" hidden="1" customHeight="1" outlineLevel="1">
      <c r="B138" s="434"/>
      <c r="C138" s="1002"/>
      <c r="D138" s="1003"/>
      <c r="E138" s="1003"/>
      <c r="F138" s="1004"/>
      <c r="G138" s="1005"/>
      <c r="H138" s="1006"/>
      <c r="I138" s="1006"/>
      <c r="J138" s="1006"/>
      <c r="K138" s="1007"/>
      <c r="L138" s="715"/>
      <c r="M138" s="715"/>
      <c r="N138" s="715"/>
      <c r="O138" s="715"/>
      <c r="P138" s="715"/>
      <c r="Q138" s="715"/>
      <c r="R138" s="715"/>
      <c r="S138" s="716"/>
      <c r="T138" s="717"/>
      <c r="U138" s="720">
        <f t="shared" si="41"/>
        <v>0</v>
      </c>
      <c r="V138" s="721">
        <f t="shared" si="42"/>
        <v>0</v>
      </c>
      <c r="W138" s="722">
        <f t="shared" si="43"/>
        <v>0</v>
      </c>
      <c r="X138" s="442"/>
      <c r="Y138" s="442"/>
      <c r="Z138" s="442"/>
      <c r="AA138" s="442"/>
      <c r="AB138" s="442"/>
      <c r="AC138" s="442"/>
      <c r="AD138" s="442"/>
      <c r="AE138" s="442"/>
      <c r="AF138" s="442"/>
      <c r="AG138" s="442"/>
      <c r="AH138" s="442"/>
      <c r="AI138" s="442"/>
      <c r="AJ138" s="442"/>
      <c r="AK138" s="442"/>
      <c r="AL138" s="442"/>
      <c r="AM138" s="442"/>
      <c r="AN138" s="442"/>
      <c r="AO138" s="442"/>
      <c r="AP138" s="442"/>
      <c r="AQ138" s="442"/>
      <c r="AR138" s="442"/>
      <c r="AS138" s="442"/>
      <c r="AT138" s="442"/>
      <c r="AU138" s="442"/>
      <c r="AV138" s="442"/>
      <c r="AW138" s="442"/>
      <c r="AX138" s="442"/>
      <c r="AY138" s="442"/>
      <c r="AZ138" s="442"/>
    </row>
    <row r="139" spans="2:52" ht="20.100000000000001" hidden="1" customHeight="1" outlineLevel="1">
      <c r="B139" s="434"/>
      <c r="C139" s="1002"/>
      <c r="D139" s="1003"/>
      <c r="E139" s="1003"/>
      <c r="F139" s="1004"/>
      <c r="G139" s="1005"/>
      <c r="H139" s="1006"/>
      <c r="I139" s="1006"/>
      <c r="J139" s="1006"/>
      <c r="K139" s="1007"/>
      <c r="L139" s="715"/>
      <c r="M139" s="715"/>
      <c r="N139" s="715"/>
      <c r="O139" s="715"/>
      <c r="P139" s="715"/>
      <c r="Q139" s="715"/>
      <c r="R139" s="715"/>
      <c r="S139" s="716"/>
      <c r="T139" s="717"/>
      <c r="U139" s="720">
        <f t="shared" si="41"/>
        <v>0</v>
      </c>
      <c r="V139" s="721">
        <f t="shared" si="42"/>
        <v>0</v>
      </c>
      <c r="W139" s="722">
        <f t="shared" si="43"/>
        <v>0</v>
      </c>
      <c r="X139" s="442"/>
      <c r="Y139" s="442"/>
      <c r="Z139" s="442"/>
      <c r="AA139" s="442"/>
      <c r="AB139" s="442"/>
      <c r="AC139" s="442"/>
      <c r="AD139" s="442"/>
      <c r="AE139" s="442"/>
      <c r="AF139" s="442"/>
      <c r="AG139" s="442"/>
      <c r="AH139" s="442"/>
      <c r="AI139" s="442"/>
      <c r="AJ139" s="442"/>
      <c r="AK139" s="442"/>
      <c r="AL139" s="442"/>
      <c r="AM139" s="442"/>
      <c r="AN139" s="442"/>
      <c r="AO139" s="442"/>
      <c r="AP139" s="442"/>
      <c r="AQ139" s="442"/>
      <c r="AR139" s="442"/>
      <c r="AS139" s="442"/>
      <c r="AT139" s="442"/>
      <c r="AU139" s="442"/>
      <c r="AV139" s="442"/>
      <c r="AW139" s="442"/>
      <c r="AX139" s="442"/>
      <c r="AY139" s="442"/>
      <c r="AZ139" s="442"/>
    </row>
    <row r="140" spans="2:52" ht="20.100000000000001" hidden="1" customHeight="1" outlineLevel="1">
      <c r="B140" s="434"/>
      <c r="C140" s="1002"/>
      <c r="D140" s="1003"/>
      <c r="E140" s="1003"/>
      <c r="F140" s="1004"/>
      <c r="G140" s="1005"/>
      <c r="H140" s="1006"/>
      <c r="I140" s="1006"/>
      <c r="J140" s="1006"/>
      <c r="K140" s="1007"/>
      <c r="L140" s="715"/>
      <c r="M140" s="715"/>
      <c r="N140" s="715"/>
      <c r="O140" s="715"/>
      <c r="P140" s="715"/>
      <c r="Q140" s="715"/>
      <c r="R140" s="715"/>
      <c r="S140" s="716"/>
      <c r="T140" s="717"/>
      <c r="U140" s="720">
        <f t="shared" si="41"/>
        <v>0</v>
      </c>
      <c r="V140" s="721">
        <f t="shared" si="42"/>
        <v>0</v>
      </c>
      <c r="W140" s="722">
        <f t="shared" si="43"/>
        <v>0</v>
      </c>
      <c r="X140" s="442"/>
      <c r="Y140" s="442"/>
      <c r="Z140" s="442"/>
      <c r="AA140" s="442"/>
      <c r="AB140" s="442"/>
      <c r="AC140" s="442"/>
      <c r="AD140" s="442"/>
      <c r="AE140" s="442"/>
      <c r="AF140" s="442"/>
      <c r="AG140" s="442"/>
      <c r="AH140" s="442"/>
      <c r="AI140" s="442"/>
      <c r="AJ140" s="442"/>
      <c r="AK140" s="442"/>
      <c r="AL140" s="442"/>
      <c r="AM140" s="442"/>
      <c r="AN140" s="442"/>
      <c r="AO140" s="442"/>
      <c r="AP140" s="442"/>
      <c r="AQ140" s="442"/>
      <c r="AR140" s="442"/>
      <c r="AS140" s="442"/>
      <c r="AT140" s="442"/>
      <c r="AU140" s="442"/>
      <c r="AV140" s="442"/>
      <c r="AW140" s="442"/>
      <c r="AX140" s="442"/>
      <c r="AY140" s="442"/>
      <c r="AZ140" s="442"/>
    </row>
    <row r="141" spans="2:52" ht="20.100000000000001" hidden="1" customHeight="1" outlineLevel="1">
      <c r="B141" s="434"/>
      <c r="C141" s="1002"/>
      <c r="D141" s="1003"/>
      <c r="E141" s="1003"/>
      <c r="F141" s="1004"/>
      <c r="G141" s="1005"/>
      <c r="H141" s="1006"/>
      <c r="I141" s="1006"/>
      <c r="J141" s="1006"/>
      <c r="K141" s="1007"/>
      <c r="L141" s="715"/>
      <c r="M141" s="715"/>
      <c r="N141" s="715"/>
      <c r="O141" s="715"/>
      <c r="P141" s="715"/>
      <c r="Q141" s="715"/>
      <c r="R141" s="715"/>
      <c r="S141" s="716"/>
      <c r="T141" s="717"/>
      <c r="U141" s="720">
        <f t="shared" si="41"/>
        <v>0</v>
      </c>
      <c r="V141" s="721">
        <f t="shared" si="42"/>
        <v>0</v>
      </c>
      <c r="W141" s="722">
        <f t="shared" si="43"/>
        <v>0</v>
      </c>
      <c r="X141" s="442"/>
      <c r="Y141" s="442"/>
      <c r="Z141" s="442"/>
      <c r="AA141" s="442"/>
      <c r="AB141" s="442"/>
      <c r="AC141" s="442"/>
      <c r="AD141" s="442"/>
      <c r="AE141" s="442"/>
      <c r="AF141" s="442"/>
      <c r="AG141" s="442"/>
      <c r="AH141" s="442"/>
      <c r="AI141" s="442"/>
      <c r="AJ141" s="442"/>
      <c r="AK141" s="442"/>
      <c r="AL141" s="442"/>
      <c r="AM141" s="442"/>
      <c r="AN141" s="442"/>
      <c r="AO141" s="442"/>
      <c r="AP141" s="442"/>
      <c r="AQ141" s="442"/>
      <c r="AR141" s="442"/>
      <c r="AS141" s="442"/>
      <c r="AT141" s="442"/>
      <c r="AU141" s="442"/>
      <c r="AV141" s="442"/>
      <c r="AW141" s="442"/>
      <c r="AX141" s="442"/>
      <c r="AY141" s="442"/>
      <c r="AZ141" s="442"/>
    </row>
    <row r="142" spans="2:52" ht="20.100000000000001" hidden="1" customHeight="1" outlineLevel="1">
      <c r="B142" s="434"/>
      <c r="C142" s="1002"/>
      <c r="D142" s="1003"/>
      <c r="E142" s="1003"/>
      <c r="F142" s="1004"/>
      <c r="G142" s="1005"/>
      <c r="H142" s="1006"/>
      <c r="I142" s="1006"/>
      <c r="J142" s="1006"/>
      <c r="K142" s="1007"/>
      <c r="L142" s="715"/>
      <c r="M142" s="715"/>
      <c r="N142" s="715"/>
      <c r="O142" s="715"/>
      <c r="P142" s="715"/>
      <c r="Q142" s="715"/>
      <c r="R142" s="715"/>
      <c r="S142" s="716"/>
      <c r="T142" s="717"/>
      <c r="U142" s="720">
        <f t="shared" si="41"/>
        <v>0</v>
      </c>
      <c r="V142" s="721">
        <f t="shared" si="42"/>
        <v>0</v>
      </c>
      <c r="W142" s="722">
        <f t="shared" si="43"/>
        <v>0</v>
      </c>
      <c r="X142" s="442"/>
      <c r="Y142" s="442"/>
      <c r="Z142" s="442"/>
      <c r="AA142" s="442"/>
      <c r="AB142" s="442"/>
      <c r="AC142" s="442"/>
      <c r="AD142" s="442"/>
      <c r="AE142" s="442"/>
      <c r="AF142" s="442"/>
      <c r="AG142" s="442"/>
      <c r="AH142" s="442"/>
      <c r="AI142" s="442"/>
      <c r="AJ142" s="442"/>
      <c r="AK142" s="442"/>
      <c r="AL142" s="442"/>
      <c r="AM142" s="442"/>
      <c r="AN142" s="442"/>
      <c r="AO142" s="442"/>
      <c r="AP142" s="442"/>
      <c r="AQ142" s="442"/>
      <c r="AR142" s="442"/>
      <c r="AS142" s="442"/>
      <c r="AT142" s="442"/>
      <c r="AU142" s="442"/>
      <c r="AV142" s="442"/>
      <c r="AW142" s="442"/>
      <c r="AX142" s="442"/>
      <c r="AY142" s="442"/>
      <c r="AZ142" s="442"/>
    </row>
    <row r="143" spans="2:52" ht="20.100000000000001" hidden="1" customHeight="1" outlineLevel="1">
      <c r="B143" s="434"/>
      <c r="C143" s="1002"/>
      <c r="D143" s="1003"/>
      <c r="E143" s="1003"/>
      <c r="F143" s="1004"/>
      <c r="G143" s="1005"/>
      <c r="H143" s="1006"/>
      <c r="I143" s="1006"/>
      <c r="J143" s="1006"/>
      <c r="K143" s="1007"/>
      <c r="L143" s="715"/>
      <c r="M143" s="715"/>
      <c r="N143" s="715"/>
      <c r="O143" s="715"/>
      <c r="P143" s="715"/>
      <c r="Q143" s="715"/>
      <c r="R143" s="715"/>
      <c r="S143" s="716"/>
      <c r="T143" s="717"/>
      <c r="U143" s="720">
        <f t="shared" si="41"/>
        <v>0</v>
      </c>
      <c r="V143" s="721">
        <f t="shared" si="42"/>
        <v>0</v>
      </c>
      <c r="W143" s="722">
        <f t="shared" si="43"/>
        <v>0</v>
      </c>
      <c r="X143" s="442"/>
      <c r="Y143" s="442"/>
      <c r="Z143" s="442"/>
      <c r="AA143" s="442"/>
      <c r="AB143" s="442"/>
      <c r="AC143" s="442"/>
      <c r="AD143" s="442"/>
      <c r="AE143" s="442"/>
      <c r="AF143" s="442"/>
      <c r="AG143" s="442"/>
      <c r="AH143" s="442"/>
      <c r="AI143" s="442"/>
      <c r="AJ143" s="442"/>
      <c r="AK143" s="442"/>
      <c r="AL143" s="442"/>
      <c r="AM143" s="442"/>
      <c r="AN143" s="442"/>
      <c r="AO143" s="442"/>
      <c r="AP143" s="442"/>
      <c r="AQ143" s="442"/>
      <c r="AR143" s="442"/>
      <c r="AS143" s="442"/>
      <c r="AT143" s="442"/>
      <c r="AU143" s="442"/>
      <c r="AV143" s="442"/>
      <c r="AW143" s="442"/>
      <c r="AX143" s="442"/>
      <c r="AY143" s="442"/>
      <c r="AZ143" s="442"/>
    </row>
    <row r="144" spans="2:52" s="19" customFormat="1" ht="9.9499999999999993" hidden="1" customHeight="1" outlineLevel="1">
      <c r="B144" s="435"/>
      <c r="C144" s="437"/>
      <c r="D144" s="437"/>
      <c r="E144" s="437"/>
      <c r="F144" s="437"/>
      <c r="G144" s="666"/>
      <c r="H144" s="666"/>
      <c r="I144" s="666"/>
      <c r="J144" s="666"/>
      <c r="K144" s="666"/>
      <c r="L144" s="438"/>
      <c r="M144" s="438"/>
      <c r="N144" s="438"/>
      <c r="O144" s="438"/>
      <c r="P144" s="438"/>
      <c r="Q144" s="438"/>
      <c r="R144" s="438"/>
      <c r="S144" s="438"/>
      <c r="T144" s="439"/>
      <c r="U144" s="439"/>
      <c r="V144" s="439"/>
      <c r="W144" s="667"/>
      <c r="X144" s="668"/>
      <c r="Y144" s="668"/>
      <c r="Z144" s="668"/>
      <c r="AA144" s="668"/>
      <c r="AB144" s="668"/>
      <c r="AC144" s="668"/>
      <c r="AD144" s="668"/>
      <c r="AE144" s="668"/>
      <c r="AF144" s="668"/>
      <c r="AG144" s="668"/>
      <c r="AH144" s="668"/>
      <c r="AI144" s="668"/>
      <c r="AJ144" s="668"/>
      <c r="AK144" s="668"/>
      <c r="AL144" s="668"/>
      <c r="AM144" s="668"/>
      <c r="AN144" s="668"/>
      <c r="AO144" s="668"/>
      <c r="AP144" s="668"/>
      <c r="AQ144" s="668"/>
      <c r="AR144" s="668"/>
      <c r="AS144" s="668"/>
      <c r="AT144" s="668"/>
      <c r="AU144" s="668"/>
      <c r="AV144" s="668"/>
      <c r="AW144" s="668"/>
      <c r="AX144" s="668"/>
      <c r="AY144" s="668"/>
      <c r="AZ144" s="668"/>
    </row>
    <row r="145" spans="2:52" ht="20.100000000000001" customHeight="1" collapsed="1">
      <c r="B145" s="714">
        <f>B133+1</f>
        <v>12</v>
      </c>
      <c r="C145" s="1013"/>
      <c r="D145" s="1014"/>
      <c r="E145" s="1014"/>
      <c r="F145" s="1015"/>
      <c r="G145" s="1016"/>
      <c r="H145" s="1017"/>
      <c r="I145" s="1017"/>
      <c r="J145" s="1017"/>
      <c r="K145" s="1018"/>
      <c r="L145" s="701">
        <f t="shared" ref="L145:R145" si="44">SUM(L146:L155)</f>
        <v>0</v>
      </c>
      <c r="M145" s="702">
        <f t="shared" si="44"/>
        <v>0</v>
      </c>
      <c r="N145" s="703">
        <f t="shared" si="44"/>
        <v>0</v>
      </c>
      <c r="O145" s="703">
        <f t="shared" si="44"/>
        <v>0</v>
      </c>
      <c r="P145" s="702">
        <f t="shared" si="44"/>
        <v>0</v>
      </c>
      <c r="Q145" s="704">
        <f t="shared" si="44"/>
        <v>0</v>
      </c>
      <c r="R145" s="701">
        <f t="shared" si="44"/>
        <v>0</v>
      </c>
      <c r="S145" s="705">
        <v>1</v>
      </c>
      <c r="T145" s="706">
        <f>(S146*T146)+(S147*T147)+(S148*T148)+(S149*T149)+(S150*T150)+(S151*T151)+(S152*T152)+(S153*T153)+(S154*T154)+(S155*T155)</f>
        <v>0</v>
      </c>
      <c r="U145" s="665">
        <f t="shared" ref="U145:U155" si="45">S145*T145*(1+MGKZ)*(1+Gewinn)*(1+Sicherheit)</f>
        <v>0</v>
      </c>
      <c r="V145" s="643">
        <f t="shared" ref="V145:V155" si="46">R145*Fertigung</f>
        <v>0</v>
      </c>
      <c r="W145" s="50">
        <f t="shared" ref="W145:W155" si="47">L145*$E$6+M145*$M$6+N145*$M$7+O145*$M$8+P145*$E$7+Q145*$M$9+U145+V145</f>
        <v>0</v>
      </c>
      <c r="X145" s="442"/>
      <c r="Y145" s="442"/>
      <c r="Z145" s="442"/>
      <c r="AA145" s="442"/>
      <c r="AB145" s="442"/>
      <c r="AC145" s="442"/>
      <c r="AD145" s="442"/>
      <c r="AE145" s="442"/>
      <c r="AF145" s="442"/>
      <c r="AG145" s="442"/>
      <c r="AH145" s="442"/>
      <c r="AI145" s="442"/>
      <c r="AJ145" s="442"/>
      <c r="AK145" s="442"/>
      <c r="AL145" s="442"/>
      <c r="AM145" s="442"/>
      <c r="AN145" s="442"/>
      <c r="AO145" s="442"/>
      <c r="AP145" s="442"/>
      <c r="AQ145" s="442"/>
      <c r="AR145" s="442"/>
      <c r="AS145" s="442"/>
      <c r="AT145" s="442"/>
      <c r="AU145" s="442"/>
      <c r="AV145" s="442"/>
      <c r="AW145" s="442"/>
      <c r="AX145" s="442"/>
      <c r="AY145" s="442"/>
      <c r="AZ145" s="442"/>
    </row>
    <row r="146" spans="2:52" ht="20.100000000000001" hidden="1" customHeight="1" outlineLevel="1">
      <c r="B146" s="433"/>
      <c r="C146" s="1002"/>
      <c r="D146" s="1003"/>
      <c r="E146" s="1003"/>
      <c r="F146" s="1004"/>
      <c r="G146" s="1005"/>
      <c r="H146" s="1006"/>
      <c r="I146" s="1006"/>
      <c r="J146" s="1006"/>
      <c r="K146" s="1007"/>
      <c r="L146" s="715"/>
      <c r="M146" s="715"/>
      <c r="N146" s="715"/>
      <c r="O146" s="715"/>
      <c r="P146" s="715"/>
      <c r="Q146" s="715"/>
      <c r="R146" s="715"/>
      <c r="S146" s="716"/>
      <c r="T146" s="717"/>
      <c r="U146" s="720">
        <f t="shared" si="45"/>
        <v>0</v>
      </c>
      <c r="V146" s="721">
        <f t="shared" si="46"/>
        <v>0</v>
      </c>
      <c r="W146" s="722">
        <f t="shared" si="47"/>
        <v>0</v>
      </c>
      <c r="X146" s="442"/>
      <c r="Y146" s="442"/>
      <c r="Z146" s="442"/>
      <c r="AA146" s="442"/>
      <c r="AB146" s="442"/>
      <c r="AC146" s="442"/>
      <c r="AD146" s="442"/>
      <c r="AE146" s="442"/>
      <c r="AF146" s="442"/>
      <c r="AG146" s="442"/>
      <c r="AH146" s="442"/>
      <c r="AI146" s="442"/>
      <c r="AJ146" s="442"/>
      <c r="AK146" s="442"/>
      <c r="AL146" s="442"/>
      <c r="AM146" s="442"/>
      <c r="AN146" s="442"/>
      <c r="AO146" s="442"/>
      <c r="AP146" s="442"/>
      <c r="AQ146" s="442"/>
      <c r="AR146" s="442"/>
      <c r="AS146" s="442"/>
      <c r="AT146" s="442"/>
      <c r="AU146" s="442"/>
      <c r="AV146" s="442"/>
      <c r="AW146" s="442"/>
      <c r="AX146" s="442"/>
      <c r="AY146" s="442"/>
      <c r="AZ146" s="442"/>
    </row>
    <row r="147" spans="2:52" ht="20.100000000000001" hidden="1" customHeight="1" outlineLevel="1">
      <c r="B147" s="434"/>
      <c r="C147" s="1002"/>
      <c r="D147" s="1003"/>
      <c r="E147" s="1003"/>
      <c r="F147" s="1004"/>
      <c r="G147" s="1005"/>
      <c r="H147" s="1006"/>
      <c r="I147" s="1006"/>
      <c r="J147" s="1006"/>
      <c r="K147" s="1007"/>
      <c r="L147" s="715"/>
      <c r="M147" s="715"/>
      <c r="N147" s="715"/>
      <c r="O147" s="715"/>
      <c r="P147" s="715"/>
      <c r="Q147" s="715"/>
      <c r="R147" s="715"/>
      <c r="S147" s="716"/>
      <c r="T147" s="717"/>
      <c r="U147" s="720">
        <f t="shared" si="45"/>
        <v>0</v>
      </c>
      <c r="V147" s="721">
        <f t="shared" si="46"/>
        <v>0</v>
      </c>
      <c r="W147" s="722">
        <f t="shared" si="47"/>
        <v>0</v>
      </c>
      <c r="X147" s="442"/>
      <c r="Y147" s="442"/>
      <c r="Z147" s="442"/>
      <c r="AA147" s="442"/>
      <c r="AB147" s="442"/>
      <c r="AC147" s="442"/>
      <c r="AD147" s="442"/>
      <c r="AE147" s="442"/>
      <c r="AF147" s="442"/>
      <c r="AG147" s="442"/>
      <c r="AH147" s="442"/>
      <c r="AI147" s="442"/>
      <c r="AJ147" s="442"/>
      <c r="AK147" s="442"/>
      <c r="AL147" s="442"/>
      <c r="AM147" s="442"/>
      <c r="AN147" s="442"/>
      <c r="AO147" s="442"/>
      <c r="AP147" s="442"/>
      <c r="AQ147" s="442"/>
      <c r="AR147" s="442"/>
      <c r="AS147" s="442"/>
      <c r="AT147" s="442"/>
      <c r="AU147" s="442"/>
      <c r="AV147" s="442"/>
      <c r="AW147" s="442"/>
      <c r="AX147" s="442"/>
      <c r="AY147" s="442"/>
      <c r="AZ147" s="442"/>
    </row>
    <row r="148" spans="2:52" ht="20.100000000000001" hidden="1" customHeight="1" outlineLevel="1">
      <c r="B148" s="434"/>
      <c r="C148" s="1002"/>
      <c r="D148" s="1003"/>
      <c r="E148" s="1003"/>
      <c r="F148" s="1004"/>
      <c r="G148" s="1005"/>
      <c r="H148" s="1006"/>
      <c r="I148" s="1006"/>
      <c r="J148" s="1006"/>
      <c r="K148" s="1007"/>
      <c r="L148" s="715"/>
      <c r="M148" s="715"/>
      <c r="N148" s="715"/>
      <c r="O148" s="715"/>
      <c r="P148" s="715"/>
      <c r="Q148" s="715"/>
      <c r="R148" s="715"/>
      <c r="S148" s="716"/>
      <c r="T148" s="717"/>
      <c r="U148" s="720">
        <f t="shared" si="45"/>
        <v>0</v>
      </c>
      <c r="V148" s="721">
        <f t="shared" si="46"/>
        <v>0</v>
      </c>
      <c r="W148" s="722">
        <f t="shared" si="47"/>
        <v>0</v>
      </c>
      <c r="X148" s="442"/>
      <c r="Y148" s="442"/>
      <c r="Z148" s="442"/>
      <c r="AA148" s="442"/>
      <c r="AB148" s="442"/>
      <c r="AC148" s="442"/>
      <c r="AD148" s="442"/>
      <c r="AE148" s="442"/>
      <c r="AF148" s="442"/>
      <c r="AG148" s="442"/>
      <c r="AH148" s="442"/>
      <c r="AI148" s="442"/>
      <c r="AJ148" s="442"/>
      <c r="AK148" s="442"/>
      <c r="AL148" s="442"/>
      <c r="AM148" s="442"/>
      <c r="AN148" s="442"/>
      <c r="AO148" s="442"/>
      <c r="AP148" s="442"/>
      <c r="AQ148" s="442"/>
      <c r="AR148" s="442"/>
      <c r="AS148" s="442"/>
      <c r="AT148" s="442"/>
      <c r="AU148" s="442"/>
      <c r="AV148" s="442"/>
      <c r="AW148" s="442"/>
      <c r="AX148" s="442"/>
      <c r="AY148" s="442"/>
      <c r="AZ148" s="442"/>
    </row>
    <row r="149" spans="2:52" ht="20.100000000000001" hidden="1" customHeight="1" outlineLevel="1">
      <c r="B149" s="434"/>
      <c r="C149" s="1002"/>
      <c r="D149" s="1003"/>
      <c r="E149" s="1003"/>
      <c r="F149" s="1004"/>
      <c r="G149" s="1005"/>
      <c r="H149" s="1006"/>
      <c r="I149" s="1006"/>
      <c r="J149" s="1006"/>
      <c r="K149" s="1007"/>
      <c r="L149" s="715"/>
      <c r="M149" s="715"/>
      <c r="N149" s="715"/>
      <c r="O149" s="715"/>
      <c r="P149" s="715"/>
      <c r="Q149" s="715"/>
      <c r="R149" s="715"/>
      <c r="S149" s="716"/>
      <c r="T149" s="717"/>
      <c r="U149" s="720">
        <f t="shared" si="45"/>
        <v>0</v>
      </c>
      <c r="V149" s="721">
        <f t="shared" si="46"/>
        <v>0</v>
      </c>
      <c r="W149" s="722">
        <f t="shared" si="47"/>
        <v>0</v>
      </c>
      <c r="X149" s="442"/>
      <c r="Y149" s="442"/>
      <c r="Z149" s="442"/>
      <c r="AA149" s="442"/>
      <c r="AB149" s="442"/>
      <c r="AC149" s="442"/>
      <c r="AD149" s="442"/>
      <c r="AE149" s="442"/>
      <c r="AF149" s="442"/>
      <c r="AG149" s="442"/>
      <c r="AH149" s="442"/>
      <c r="AI149" s="442"/>
      <c r="AJ149" s="442"/>
      <c r="AK149" s="442"/>
      <c r="AL149" s="442"/>
      <c r="AM149" s="442"/>
      <c r="AN149" s="442"/>
      <c r="AO149" s="442"/>
      <c r="AP149" s="442"/>
      <c r="AQ149" s="442"/>
      <c r="AR149" s="442"/>
      <c r="AS149" s="442"/>
      <c r="AT149" s="442"/>
      <c r="AU149" s="442"/>
      <c r="AV149" s="442"/>
      <c r="AW149" s="442"/>
      <c r="AX149" s="442"/>
      <c r="AY149" s="442"/>
      <c r="AZ149" s="442"/>
    </row>
    <row r="150" spans="2:52" ht="20.100000000000001" hidden="1" customHeight="1" outlineLevel="1">
      <c r="B150" s="434"/>
      <c r="C150" s="1002"/>
      <c r="D150" s="1003"/>
      <c r="E150" s="1003"/>
      <c r="F150" s="1004"/>
      <c r="G150" s="1005"/>
      <c r="H150" s="1006"/>
      <c r="I150" s="1006"/>
      <c r="J150" s="1006"/>
      <c r="K150" s="1007"/>
      <c r="L150" s="715"/>
      <c r="M150" s="715"/>
      <c r="N150" s="715"/>
      <c r="O150" s="715"/>
      <c r="P150" s="715"/>
      <c r="Q150" s="715"/>
      <c r="R150" s="715"/>
      <c r="S150" s="716"/>
      <c r="T150" s="717"/>
      <c r="U150" s="720">
        <f t="shared" si="45"/>
        <v>0</v>
      </c>
      <c r="V150" s="721">
        <f t="shared" si="46"/>
        <v>0</v>
      </c>
      <c r="W150" s="722">
        <f t="shared" si="47"/>
        <v>0</v>
      </c>
      <c r="X150" s="442"/>
      <c r="Y150" s="442"/>
      <c r="Z150" s="442"/>
      <c r="AA150" s="442"/>
      <c r="AB150" s="442"/>
      <c r="AC150" s="442"/>
      <c r="AD150" s="442"/>
      <c r="AE150" s="442"/>
      <c r="AF150" s="442"/>
      <c r="AG150" s="442"/>
      <c r="AH150" s="442"/>
      <c r="AI150" s="442"/>
      <c r="AJ150" s="442"/>
      <c r="AK150" s="442"/>
      <c r="AL150" s="442"/>
      <c r="AM150" s="442"/>
      <c r="AN150" s="442"/>
      <c r="AO150" s="442"/>
      <c r="AP150" s="442"/>
      <c r="AQ150" s="442"/>
      <c r="AR150" s="442"/>
      <c r="AS150" s="442"/>
      <c r="AT150" s="442"/>
      <c r="AU150" s="442"/>
      <c r="AV150" s="442"/>
      <c r="AW150" s="442"/>
      <c r="AX150" s="442"/>
      <c r="AY150" s="442"/>
      <c r="AZ150" s="442"/>
    </row>
    <row r="151" spans="2:52" ht="20.100000000000001" hidden="1" customHeight="1" outlineLevel="1">
      <c r="B151" s="434"/>
      <c r="C151" s="1002"/>
      <c r="D151" s="1003"/>
      <c r="E151" s="1003"/>
      <c r="F151" s="1004"/>
      <c r="G151" s="1005"/>
      <c r="H151" s="1006"/>
      <c r="I151" s="1006"/>
      <c r="J151" s="1006"/>
      <c r="K151" s="1007"/>
      <c r="L151" s="715"/>
      <c r="M151" s="715"/>
      <c r="N151" s="715"/>
      <c r="O151" s="715"/>
      <c r="P151" s="715"/>
      <c r="Q151" s="715"/>
      <c r="R151" s="715"/>
      <c r="S151" s="716"/>
      <c r="T151" s="717"/>
      <c r="U151" s="720">
        <f t="shared" si="45"/>
        <v>0</v>
      </c>
      <c r="V151" s="721">
        <f t="shared" si="46"/>
        <v>0</v>
      </c>
      <c r="W151" s="722">
        <f t="shared" si="47"/>
        <v>0</v>
      </c>
      <c r="X151" s="442"/>
      <c r="Y151" s="442"/>
      <c r="Z151" s="442"/>
      <c r="AA151" s="442"/>
      <c r="AB151" s="442"/>
      <c r="AC151" s="442"/>
      <c r="AD151" s="442"/>
      <c r="AE151" s="442"/>
      <c r="AF151" s="442"/>
      <c r="AG151" s="442"/>
      <c r="AH151" s="442"/>
      <c r="AI151" s="442"/>
      <c r="AJ151" s="442"/>
      <c r="AK151" s="442"/>
      <c r="AL151" s="442"/>
      <c r="AM151" s="442"/>
      <c r="AN151" s="442"/>
      <c r="AO151" s="442"/>
      <c r="AP151" s="442"/>
      <c r="AQ151" s="442"/>
      <c r="AR151" s="442"/>
      <c r="AS151" s="442"/>
      <c r="AT151" s="442"/>
      <c r="AU151" s="442"/>
      <c r="AV151" s="442"/>
      <c r="AW151" s="442"/>
      <c r="AX151" s="442"/>
      <c r="AY151" s="442"/>
      <c r="AZ151" s="442"/>
    </row>
    <row r="152" spans="2:52" ht="20.100000000000001" hidden="1" customHeight="1" outlineLevel="1">
      <c r="B152" s="434"/>
      <c r="C152" s="1002"/>
      <c r="D152" s="1003"/>
      <c r="E152" s="1003"/>
      <c r="F152" s="1004"/>
      <c r="G152" s="1005"/>
      <c r="H152" s="1006"/>
      <c r="I152" s="1006"/>
      <c r="J152" s="1006"/>
      <c r="K152" s="1007"/>
      <c r="L152" s="715"/>
      <c r="M152" s="715"/>
      <c r="N152" s="715"/>
      <c r="O152" s="715"/>
      <c r="P152" s="715"/>
      <c r="Q152" s="715"/>
      <c r="R152" s="715"/>
      <c r="S152" s="716"/>
      <c r="T152" s="717"/>
      <c r="U152" s="720">
        <f t="shared" si="45"/>
        <v>0</v>
      </c>
      <c r="V152" s="721">
        <f t="shared" si="46"/>
        <v>0</v>
      </c>
      <c r="W152" s="722">
        <f t="shared" si="47"/>
        <v>0</v>
      </c>
      <c r="X152" s="442"/>
      <c r="Y152" s="442"/>
      <c r="Z152" s="442"/>
      <c r="AA152" s="442"/>
      <c r="AB152" s="442"/>
      <c r="AC152" s="442"/>
      <c r="AD152" s="442"/>
      <c r="AE152" s="442"/>
      <c r="AF152" s="442"/>
      <c r="AG152" s="442"/>
      <c r="AH152" s="442"/>
      <c r="AI152" s="442"/>
      <c r="AJ152" s="442"/>
      <c r="AK152" s="442"/>
      <c r="AL152" s="442"/>
      <c r="AM152" s="442"/>
      <c r="AN152" s="442"/>
      <c r="AO152" s="442"/>
      <c r="AP152" s="442"/>
      <c r="AQ152" s="442"/>
      <c r="AR152" s="442"/>
      <c r="AS152" s="442"/>
      <c r="AT152" s="442"/>
      <c r="AU152" s="442"/>
      <c r="AV152" s="442"/>
      <c r="AW152" s="442"/>
      <c r="AX152" s="442"/>
      <c r="AY152" s="442"/>
      <c r="AZ152" s="442"/>
    </row>
    <row r="153" spans="2:52" ht="20.100000000000001" hidden="1" customHeight="1" outlineLevel="1">
      <c r="B153" s="434"/>
      <c r="C153" s="1002"/>
      <c r="D153" s="1003"/>
      <c r="E153" s="1003"/>
      <c r="F153" s="1004"/>
      <c r="G153" s="1005"/>
      <c r="H153" s="1006"/>
      <c r="I153" s="1006"/>
      <c r="J153" s="1006"/>
      <c r="K153" s="1007"/>
      <c r="L153" s="715"/>
      <c r="M153" s="715"/>
      <c r="N153" s="715"/>
      <c r="O153" s="715"/>
      <c r="P153" s="715"/>
      <c r="Q153" s="715"/>
      <c r="R153" s="715"/>
      <c r="S153" s="716"/>
      <c r="T153" s="717"/>
      <c r="U153" s="720">
        <f t="shared" si="45"/>
        <v>0</v>
      </c>
      <c r="V153" s="721">
        <f t="shared" si="46"/>
        <v>0</v>
      </c>
      <c r="W153" s="722">
        <f t="shared" si="47"/>
        <v>0</v>
      </c>
      <c r="X153" s="442"/>
      <c r="Y153" s="442"/>
      <c r="Z153" s="442"/>
      <c r="AA153" s="442"/>
      <c r="AB153" s="442"/>
      <c r="AC153" s="442"/>
      <c r="AD153" s="442"/>
      <c r="AE153" s="442"/>
      <c r="AF153" s="442"/>
      <c r="AG153" s="442"/>
      <c r="AH153" s="442"/>
      <c r="AI153" s="442"/>
      <c r="AJ153" s="442"/>
      <c r="AK153" s="442"/>
      <c r="AL153" s="442"/>
      <c r="AM153" s="442"/>
      <c r="AN153" s="442"/>
      <c r="AO153" s="442"/>
      <c r="AP153" s="442"/>
      <c r="AQ153" s="442"/>
      <c r="AR153" s="442"/>
      <c r="AS153" s="442"/>
      <c r="AT153" s="442"/>
      <c r="AU153" s="442"/>
      <c r="AV153" s="442"/>
      <c r="AW153" s="442"/>
      <c r="AX153" s="442"/>
      <c r="AY153" s="442"/>
      <c r="AZ153" s="442"/>
    </row>
    <row r="154" spans="2:52" ht="20.100000000000001" hidden="1" customHeight="1" outlineLevel="1">
      <c r="B154" s="434"/>
      <c r="C154" s="1002"/>
      <c r="D154" s="1003"/>
      <c r="E154" s="1003"/>
      <c r="F154" s="1004"/>
      <c r="G154" s="1005"/>
      <c r="H154" s="1006"/>
      <c r="I154" s="1006"/>
      <c r="J154" s="1006"/>
      <c r="K154" s="1007"/>
      <c r="L154" s="715"/>
      <c r="M154" s="715"/>
      <c r="N154" s="715"/>
      <c r="O154" s="715"/>
      <c r="P154" s="715"/>
      <c r="Q154" s="715"/>
      <c r="R154" s="715"/>
      <c r="S154" s="716"/>
      <c r="T154" s="717"/>
      <c r="U154" s="720">
        <f t="shared" si="45"/>
        <v>0</v>
      </c>
      <c r="V154" s="721">
        <f t="shared" si="46"/>
        <v>0</v>
      </c>
      <c r="W154" s="722">
        <f t="shared" si="47"/>
        <v>0</v>
      </c>
      <c r="X154" s="442"/>
      <c r="Y154" s="442"/>
      <c r="Z154" s="442"/>
      <c r="AA154" s="442"/>
      <c r="AB154" s="442"/>
      <c r="AC154" s="442"/>
      <c r="AD154" s="442"/>
      <c r="AE154" s="442"/>
      <c r="AF154" s="442"/>
      <c r="AG154" s="442"/>
      <c r="AH154" s="442"/>
      <c r="AI154" s="442"/>
      <c r="AJ154" s="442"/>
      <c r="AK154" s="442"/>
      <c r="AL154" s="442"/>
      <c r="AM154" s="442"/>
      <c r="AN154" s="442"/>
      <c r="AO154" s="442"/>
      <c r="AP154" s="442"/>
      <c r="AQ154" s="442"/>
      <c r="AR154" s="442"/>
      <c r="AS154" s="442"/>
      <c r="AT154" s="442"/>
      <c r="AU154" s="442"/>
      <c r="AV154" s="442"/>
      <c r="AW154" s="442"/>
      <c r="AX154" s="442"/>
      <c r="AY154" s="442"/>
      <c r="AZ154" s="442"/>
    </row>
    <row r="155" spans="2:52" ht="20.100000000000001" hidden="1" customHeight="1" outlineLevel="1">
      <c r="B155" s="434"/>
      <c r="C155" s="1002"/>
      <c r="D155" s="1003"/>
      <c r="E155" s="1003"/>
      <c r="F155" s="1004"/>
      <c r="G155" s="1005"/>
      <c r="H155" s="1006"/>
      <c r="I155" s="1006"/>
      <c r="J155" s="1006"/>
      <c r="K155" s="1007"/>
      <c r="L155" s="715"/>
      <c r="M155" s="715"/>
      <c r="N155" s="715"/>
      <c r="O155" s="715"/>
      <c r="P155" s="715"/>
      <c r="Q155" s="715"/>
      <c r="R155" s="715"/>
      <c r="S155" s="716"/>
      <c r="T155" s="717"/>
      <c r="U155" s="720">
        <f t="shared" si="45"/>
        <v>0</v>
      </c>
      <c r="V155" s="721">
        <f t="shared" si="46"/>
        <v>0</v>
      </c>
      <c r="W155" s="722">
        <f t="shared" si="47"/>
        <v>0</v>
      </c>
      <c r="X155" s="442"/>
      <c r="Y155" s="442"/>
      <c r="Z155" s="442"/>
      <c r="AA155" s="442"/>
      <c r="AB155" s="442"/>
      <c r="AC155" s="442"/>
      <c r="AD155" s="442"/>
      <c r="AE155" s="442"/>
      <c r="AF155" s="442"/>
      <c r="AG155" s="442"/>
      <c r="AH155" s="442"/>
      <c r="AI155" s="442"/>
      <c r="AJ155" s="442"/>
      <c r="AK155" s="442"/>
      <c r="AL155" s="442"/>
      <c r="AM155" s="442"/>
      <c r="AN155" s="442"/>
      <c r="AO155" s="442"/>
      <c r="AP155" s="442"/>
      <c r="AQ155" s="442"/>
      <c r="AR155" s="442"/>
      <c r="AS155" s="442"/>
      <c r="AT155" s="442"/>
      <c r="AU155" s="442"/>
      <c r="AV155" s="442"/>
      <c r="AW155" s="442"/>
      <c r="AX155" s="442"/>
      <c r="AY155" s="442"/>
      <c r="AZ155" s="442"/>
    </row>
    <row r="156" spans="2:52" s="19" customFormat="1" ht="9.9499999999999993" hidden="1" customHeight="1" outlineLevel="1">
      <c r="B156" s="435"/>
      <c r="C156" s="437"/>
      <c r="D156" s="437"/>
      <c r="E156" s="437"/>
      <c r="F156" s="437"/>
      <c r="G156" s="666"/>
      <c r="H156" s="666"/>
      <c r="I156" s="666"/>
      <c r="J156" s="666"/>
      <c r="K156" s="666"/>
      <c r="L156" s="438"/>
      <c r="M156" s="438"/>
      <c r="N156" s="438"/>
      <c r="O156" s="438"/>
      <c r="P156" s="438"/>
      <c r="Q156" s="438"/>
      <c r="R156" s="438"/>
      <c r="S156" s="438"/>
      <c r="T156" s="439"/>
      <c r="U156" s="439"/>
      <c r="V156" s="439"/>
      <c r="W156" s="667"/>
      <c r="X156" s="668"/>
      <c r="Y156" s="668"/>
      <c r="Z156" s="668"/>
      <c r="AA156" s="668"/>
      <c r="AB156" s="668"/>
      <c r="AC156" s="668"/>
      <c r="AD156" s="668"/>
      <c r="AE156" s="668"/>
      <c r="AF156" s="668"/>
      <c r="AG156" s="668"/>
      <c r="AH156" s="668"/>
      <c r="AI156" s="668"/>
      <c r="AJ156" s="668"/>
      <c r="AK156" s="668"/>
      <c r="AL156" s="668"/>
      <c r="AM156" s="668"/>
      <c r="AN156" s="668"/>
      <c r="AO156" s="668"/>
      <c r="AP156" s="668"/>
      <c r="AQ156" s="668"/>
      <c r="AR156" s="668"/>
      <c r="AS156" s="668"/>
      <c r="AT156" s="668"/>
      <c r="AU156" s="668"/>
      <c r="AV156" s="668"/>
      <c r="AW156" s="668"/>
      <c r="AX156" s="668"/>
      <c r="AY156" s="668"/>
      <c r="AZ156" s="668"/>
    </row>
    <row r="157" spans="2:52" ht="20.100000000000001" customHeight="1" collapsed="1">
      <c r="B157" s="714">
        <f>B145+1</f>
        <v>13</v>
      </c>
      <c r="C157" s="1013"/>
      <c r="D157" s="1014"/>
      <c r="E157" s="1014"/>
      <c r="F157" s="1015"/>
      <c r="G157" s="1016"/>
      <c r="H157" s="1017"/>
      <c r="I157" s="1017"/>
      <c r="J157" s="1017"/>
      <c r="K157" s="1018"/>
      <c r="L157" s="701">
        <f t="shared" ref="L157:R157" si="48">SUM(L158:L167)</f>
        <v>0</v>
      </c>
      <c r="M157" s="702">
        <f t="shared" si="48"/>
        <v>0</v>
      </c>
      <c r="N157" s="703">
        <f t="shared" si="48"/>
        <v>0</v>
      </c>
      <c r="O157" s="703">
        <f t="shared" si="48"/>
        <v>0</v>
      </c>
      <c r="P157" s="702">
        <f t="shared" si="48"/>
        <v>0</v>
      </c>
      <c r="Q157" s="704">
        <f t="shared" si="48"/>
        <v>0</v>
      </c>
      <c r="R157" s="701">
        <f t="shared" si="48"/>
        <v>0</v>
      </c>
      <c r="S157" s="705">
        <v>1</v>
      </c>
      <c r="T157" s="706">
        <f>(S158*T158)+(S159*T159)+(S160*T160)+(S161*T161)+(S162*T162)+(S163*T163)+(S164*T164)+(S165*T165)+(S166*T166)+(S167*T167)</f>
        <v>0</v>
      </c>
      <c r="U157" s="665">
        <f t="shared" ref="U157:U167" si="49">S157*T157*(1+MGKZ)*(1+Gewinn)*(1+Sicherheit)</f>
        <v>0</v>
      </c>
      <c r="V157" s="643">
        <f t="shared" ref="V157:V167" si="50">R157*Fertigung</f>
        <v>0</v>
      </c>
      <c r="W157" s="50">
        <f t="shared" ref="W157:W167" si="51">L157*$E$6+M157*$M$6+N157*$M$7+O157*$M$8+P157*$E$7+Q157*$M$9+U157+V157</f>
        <v>0</v>
      </c>
      <c r="X157" s="442"/>
      <c r="Y157" s="442"/>
      <c r="Z157" s="442"/>
      <c r="AA157" s="442"/>
      <c r="AB157" s="442"/>
      <c r="AC157" s="442"/>
      <c r="AD157" s="442"/>
      <c r="AE157" s="442"/>
      <c r="AF157" s="442"/>
      <c r="AG157" s="442"/>
      <c r="AH157" s="442"/>
      <c r="AI157" s="442"/>
      <c r="AJ157" s="442"/>
      <c r="AK157" s="442"/>
      <c r="AL157" s="442"/>
      <c r="AM157" s="442"/>
      <c r="AN157" s="442"/>
      <c r="AO157" s="442"/>
      <c r="AP157" s="442"/>
      <c r="AQ157" s="442"/>
      <c r="AR157" s="442"/>
      <c r="AS157" s="442"/>
      <c r="AT157" s="442"/>
      <c r="AU157" s="442"/>
      <c r="AV157" s="442"/>
      <c r="AW157" s="442"/>
      <c r="AX157" s="442"/>
      <c r="AY157" s="442"/>
      <c r="AZ157" s="442"/>
    </row>
    <row r="158" spans="2:52" ht="20.100000000000001" hidden="1" customHeight="1" outlineLevel="1">
      <c r="B158" s="433"/>
      <c r="C158" s="1002"/>
      <c r="D158" s="1003"/>
      <c r="E158" s="1003"/>
      <c r="F158" s="1004"/>
      <c r="G158" s="1005"/>
      <c r="H158" s="1006"/>
      <c r="I158" s="1006"/>
      <c r="J158" s="1006"/>
      <c r="K158" s="1007"/>
      <c r="L158" s="715"/>
      <c r="M158" s="715"/>
      <c r="N158" s="715"/>
      <c r="O158" s="715"/>
      <c r="P158" s="715"/>
      <c r="Q158" s="715"/>
      <c r="R158" s="715"/>
      <c r="S158" s="716"/>
      <c r="T158" s="717"/>
      <c r="U158" s="720">
        <f t="shared" si="49"/>
        <v>0</v>
      </c>
      <c r="V158" s="721">
        <f t="shared" si="50"/>
        <v>0</v>
      </c>
      <c r="W158" s="722">
        <f t="shared" si="51"/>
        <v>0</v>
      </c>
      <c r="X158" s="442"/>
      <c r="Y158" s="442"/>
      <c r="Z158" s="442"/>
      <c r="AA158" s="442"/>
      <c r="AB158" s="442"/>
      <c r="AC158" s="442"/>
      <c r="AD158" s="442"/>
      <c r="AE158" s="442"/>
      <c r="AF158" s="442"/>
      <c r="AG158" s="442"/>
      <c r="AH158" s="442"/>
      <c r="AI158" s="442"/>
      <c r="AJ158" s="442"/>
      <c r="AK158" s="442"/>
      <c r="AL158" s="442"/>
      <c r="AM158" s="442"/>
      <c r="AN158" s="442"/>
      <c r="AO158" s="442"/>
      <c r="AP158" s="442"/>
      <c r="AQ158" s="442"/>
      <c r="AR158" s="442"/>
      <c r="AS158" s="442"/>
      <c r="AT158" s="442"/>
      <c r="AU158" s="442"/>
      <c r="AV158" s="442"/>
      <c r="AW158" s="442"/>
      <c r="AX158" s="442"/>
      <c r="AY158" s="442"/>
      <c r="AZ158" s="442"/>
    </row>
    <row r="159" spans="2:52" ht="20.100000000000001" hidden="1" customHeight="1" outlineLevel="1">
      <c r="B159" s="434"/>
      <c r="C159" s="1002"/>
      <c r="D159" s="1003"/>
      <c r="E159" s="1003"/>
      <c r="F159" s="1004"/>
      <c r="G159" s="1005"/>
      <c r="H159" s="1006"/>
      <c r="I159" s="1006"/>
      <c r="J159" s="1006"/>
      <c r="K159" s="1007"/>
      <c r="L159" s="715"/>
      <c r="M159" s="715"/>
      <c r="N159" s="715"/>
      <c r="O159" s="715"/>
      <c r="P159" s="715"/>
      <c r="Q159" s="715"/>
      <c r="R159" s="715"/>
      <c r="S159" s="716"/>
      <c r="T159" s="717"/>
      <c r="U159" s="720">
        <f t="shared" si="49"/>
        <v>0</v>
      </c>
      <c r="V159" s="721">
        <f t="shared" si="50"/>
        <v>0</v>
      </c>
      <c r="W159" s="722">
        <f t="shared" si="51"/>
        <v>0</v>
      </c>
      <c r="X159" s="442"/>
      <c r="Y159" s="442"/>
      <c r="Z159" s="442"/>
      <c r="AA159" s="442"/>
      <c r="AB159" s="442"/>
      <c r="AC159" s="442"/>
      <c r="AD159" s="442"/>
      <c r="AE159" s="442"/>
      <c r="AF159" s="442"/>
      <c r="AG159" s="442"/>
      <c r="AH159" s="442"/>
      <c r="AI159" s="442"/>
      <c r="AJ159" s="442"/>
      <c r="AK159" s="442"/>
      <c r="AL159" s="442"/>
      <c r="AM159" s="442"/>
      <c r="AN159" s="442"/>
      <c r="AO159" s="442"/>
      <c r="AP159" s="442"/>
      <c r="AQ159" s="442"/>
      <c r="AR159" s="442"/>
      <c r="AS159" s="442"/>
      <c r="AT159" s="442"/>
      <c r="AU159" s="442"/>
      <c r="AV159" s="442"/>
      <c r="AW159" s="442"/>
      <c r="AX159" s="442"/>
      <c r="AY159" s="442"/>
      <c r="AZ159" s="442"/>
    </row>
    <row r="160" spans="2:52" ht="20.100000000000001" hidden="1" customHeight="1" outlineLevel="1">
      <c r="B160" s="434"/>
      <c r="C160" s="1002"/>
      <c r="D160" s="1003"/>
      <c r="E160" s="1003"/>
      <c r="F160" s="1004"/>
      <c r="G160" s="1005"/>
      <c r="H160" s="1006"/>
      <c r="I160" s="1006"/>
      <c r="J160" s="1006"/>
      <c r="K160" s="1007"/>
      <c r="L160" s="715"/>
      <c r="M160" s="715"/>
      <c r="N160" s="715"/>
      <c r="O160" s="715"/>
      <c r="P160" s="715"/>
      <c r="Q160" s="715"/>
      <c r="R160" s="715"/>
      <c r="S160" s="716"/>
      <c r="T160" s="717"/>
      <c r="U160" s="720">
        <f t="shared" si="49"/>
        <v>0</v>
      </c>
      <c r="V160" s="721">
        <f t="shared" si="50"/>
        <v>0</v>
      </c>
      <c r="W160" s="722">
        <f t="shared" si="51"/>
        <v>0</v>
      </c>
      <c r="X160" s="442"/>
      <c r="Y160" s="442"/>
      <c r="Z160" s="442"/>
      <c r="AA160" s="442"/>
      <c r="AB160" s="442"/>
      <c r="AC160" s="442"/>
      <c r="AD160" s="442"/>
      <c r="AE160" s="442"/>
      <c r="AF160" s="442"/>
      <c r="AG160" s="442"/>
      <c r="AH160" s="442"/>
      <c r="AI160" s="442"/>
      <c r="AJ160" s="442"/>
      <c r="AK160" s="442"/>
      <c r="AL160" s="442"/>
      <c r="AM160" s="442"/>
      <c r="AN160" s="442"/>
      <c r="AO160" s="442"/>
      <c r="AP160" s="442"/>
      <c r="AQ160" s="442"/>
      <c r="AR160" s="442"/>
      <c r="AS160" s="442"/>
      <c r="AT160" s="442"/>
      <c r="AU160" s="442"/>
      <c r="AV160" s="442"/>
      <c r="AW160" s="442"/>
      <c r="AX160" s="442"/>
      <c r="AY160" s="442"/>
      <c r="AZ160" s="442"/>
    </row>
    <row r="161" spans="2:52" ht="20.100000000000001" hidden="1" customHeight="1" outlineLevel="1">
      <c r="B161" s="434"/>
      <c r="C161" s="1002"/>
      <c r="D161" s="1003"/>
      <c r="E161" s="1003"/>
      <c r="F161" s="1004"/>
      <c r="G161" s="1005"/>
      <c r="H161" s="1006"/>
      <c r="I161" s="1006"/>
      <c r="J161" s="1006"/>
      <c r="K161" s="1007"/>
      <c r="L161" s="715"/>
      <c r="M161" s="715"/>
      <c r="N161" s="715"/>
      <c r="O161" s="715"/>
      <c r="P161" s="715"/>
      <c r="Q161" s="715"/>
      <c r="R161" s="715"/>
      <c r="S161" s="716"/>
      <c r="T161" s="717"/>
      <c r="U161" s="720">
        <f t="shared" si="49"/>
        <v>0</v>
      </c>
      <c r="V161" s="721">
        <f t="shared" si="50"/>
        <v>0</v>
      </c>
      <c r="W161" s="722">
        <f t="shared" si="51"/>
        <v>0</v>
      </c>
      <c r="X161" s="442"/>
      <c r="Y161" s="442"/>
      <c r="Z161" s="442"/>
      <c r="AA161" s="442"/>
      <c r="AB161" s="442"/>
      <c r="AC161" s="442"/>
      <c r="AD161" s="442"/>
      <c r="AE161" s="442"/>
      <c r="AF161" s="442"/>
      <c r="AG161" s="442"/>
      <c r="AH161" s="442"/>
      <c r="AI161" s="442"/>
      <c r="AJ161" s="442"/>
      <c r="AK161" s="442"/>
      <c r="AL161" s="442"/>
      <c r="AM161" s="442"/>
      <c r="AN161" s="442"/>
      <c r="AO161" s="442"/>
      <c r="AP161" s="442"/>
      <c r="AQ161" s="442"/>
      <c r="AR161" s="442"/>
      <c r="AS161" s="442"/>
      <c r="AT161" s="442"/>
      <c r="AU161" s="442"/>
      <c r="AV161" s="442"/>
      <c r="AW161" s="442"/>
      <c r="AX161" s="442"/>
      <c r="AY161" s="442"/>
      <c r="AZ161" s="442"/>
    </row>
    <row r="162" spans="2:52" ht="20.100000000000001" hidden="1" customHeight="1" outlineLevel="1">
      <c r="B162" s="434"/>
      <c r="C162" s="1002"/>
      <c r="D162" s="1003"/>
      <c r="E162" s="1003"/>
      <c r="F162" s="1004"/>
      <c r="G162" s="1005"/>
      <c r="H162" s="1006"/>
      <c r="I162" s="1006"/>
      <c r="J162" s="1006"/>
      <c r="K162" s="1007"/>
      <c r="L162" s="715"/>
      <c r="M162" s="715"/>
      <c r="N162" s="715"/>
      <c r="O162" s="715"/>
      <c r="P162" s="715"/>
      <c r="Q162" s="715"/>
      <c r="R162" s="715"/>
      <c r="S162" s="716"/>
      <c r="T162" s="717"/>
      <c r="U162" s="720">
        <f t="shared" si="49"/>
        <v>0</v>
      </c>
      <c r="V162" s="721">
        <f t="shared" si="50"/>
        <v>0</v>
      </c>
      <c r="W162" s="722">
        <f t="shared" si="51"/>
        <v>0</v>
      </c>
      <c r="X162" s="442"/>
      <c r="Y162" s="442"/>
      <c r="Z162" s="442"/>
      <c r="AA162" s="442"/>
      <c r="AB162" s="442"/>
      <c r="AC162" s="442"/>
      <c r="AD162" s="442"/>
      <c r="AE162" s="442"/>
      <c r="AF162" s="442"/>
      <c r="AG162" s="442"/>
      <c r="AH162" s="442"/>
      <c r="AI162" s="442"/>
      <c r="AJ162" s="442"/>
      <c r="AK162" s="442"/>
      <c r="AL162" s="442"/>
      <c r="AM162" s="442"/>
      <c r="AN162" s="442"/>
      <c r="AO162" s="442"/>
      <c r="AP162" s="442"/>
      <c r="AQ162" s="442"/>
      <c r="AR162" s="442"/>
      <c r="AS162" s="442"/>
      <c r="AT162" s="442"/>
      <c r="AU162" s="442"/>
      <c r="AV162" s="442"/>
      <c r="AW162" s="442"/>
      <c r="AX162" s="442"/>
      <c r="AY162" s="442"/>
      <c r="AZ162" s="442"/>
    </row>
    <row r="163" spans="2:52" ht="20.100000000000001" hidden="1" customHeight="1" outlineLevel="1">
      <c r="B163" s="434"/>
      <c r="C163" s="1002"/>
      <c r="D163" s="1003"/>
      <c r="E163" s="1003"/>
      <c r="F163" s="1004"/>
      <c r="G163" s="1005"/>
      <c r="H163" s="1006"/>
      <c r="I163" s="1006"/>
      <c r="J163" s="1006"/>
      <c r="K163" s="1007"/>
      <c r="L163" s="715"/>
      <c r="M163" s="715"/>
      <c r="N163" s="715"/>
      <c r="O163" s="715"/>
      <c r="P163" s="715"/>
      <c r="Q163" s="715"/>
      <c r="R163" s="715"/>
      <c r="S163" s="716"/>
      <c r="T163" s="717"/>
      <c r="U163" s="720">
        <f t="shared" si="49"/>
        <v>0</v>
      </c>
      <c r="V163" s="721">
        <f t="shared" si="50"/>
        <v>0</v>
      </c>
      <c r="W163" s="722">
        <f t="shared" si="51"/>
        <v>0</v>
      </c>
      <c r="X163" s="442"/>
      <c r="Y163" s="442"/>
      <c r="Z163" s="442"/>
      <c r="AA163" s="442"/>
      <c r="AB163" s="442"/>
      <c r="AC163" s="442"/>
      <c r="AD163" s="442"/>
      <c r="AE163" s="442"/>
      <c r="AF163" s="442"/>
      <c r="AG163" s="442"/>
      <c r="AH163" s="442"/>
      <c r="AI163" s="442"/>
      <c r="AJ163" s="442"/>
      <c r="AK163" s="442"/>
      <c r="AL163" s="442"/>
      <c r="AM163" s="442"/>
      <c r="AN163" s="442"/>
      <c r="AO163" s="442"/>
      <c r="AP163" s="442"/>
      <c r="AQ163" s="442"/>
      <c r="AR163" s="442"/>
      <c r="AS163" s="442"/>
      <c r="AT163" s="442"/>
      <c r="AU163" s="442"/>
      <c r="AV163" s="442"/>
      <c r="AW163" s="442"/>
      <c r="AX163" s="442"/>
      <c r="AY163" s="442"/>
      <c r="AZ163" s="442"/>
    </row>
    <row r="164" spans="2:52" ht="20.100000000000001" hidden="1" customHeight="1" outlineLevel="1">
      <c r="B164" s="434"/>
      <c r="C164" s="1002"/>
      <c r="D164" s="1003"/>
      <c r="E164" s="1003"/>
      <c r="F164" s="1004"/>
      <c r="G164" s="1005"/>
      <c r="H164" s="1006"/>
      <c r="I164" s="1006"/>
      <c r="J164" s="1006"/>
      <c r="K164" s="1007"/>
      <c r="L164" s="715"/>
      <c r="M164" s="715"/>
      <c r="N164" s="715"/>
      <c r="O164" s="715"/>
      <c r="P164" s="715"/>
      <c r="Q164" s="715"/>
      <c r="R164" s="715"/>
      <c r="S164" s="716"/>
      <c r="T164" s="717"/>
      <c r="U164" s="720">
        <f t="shared" si="49"/>
        <v>0</v>
      </c>
      <c r="V164" s="721">
        <f t="shared" si="50"/>
        <v>0</v>
      </c>
      <c r="W164" s="722">
        <f t="shared" si="51"/>
        <v>0</v>
      </c>
      <c r="X164" s="442"/>
      <c r="Y164" s="442"/>
      <c r="Z164" s="442"/>
      <c r="AA164" s="442"/>
      <c r="AB164" s="442"/>
      <c r="AC164" s="442"/>
      <c r="AD164" s="442"/>
      <c r="AE164" s="442"/>
      <c r="AF164" s="442"/>
      <c r="AG164" s="442"/>
      <c r="AH164" s="442"/>
      <c r="AI164" s="442"/>
      <c r="AJ164" s="442"/>
      <c r="AK164" s="442"/>
      <c r="AL164" s="442"/>
      <c r="AM164" s="442"/>
      <c r="AN164" s="442"/>
      <c r="AO164" s="442"/>
      <c r="AP164" s="442"/>
      <c r="AQ164" s="442"/>
      <c r="AR164" s="442"/>
      <c r="AS164" s="442"/>
      <c r="AT164" s="442"/>
      <c r="AU164" s="442"/>
      <c r="AV164" s="442"/>
      <c r="AW164" s="442"/>
      <c r="AX164" s="442"/>
      <c r="AY164" s="442"/>
      <c r="AZ164" s="442"/>
    </row>
    <row r="165" spans="2:52" ht="20.100000000000001" hidden="1" customHeight="1" outlineLevel="1">
      <c r="B165" s="434"/>
      <c r="C165" s="1002"/>
      <c r="D165" s="1003"/>
      <c r="E165" s="1003"/>
      <c r="F165" s="1004"/>
      <c r="G165" s="1005"/>
      <c r="H165" s="1006"/>
      <c r="I165" s="1006"/>
      <c r="J165" s="1006"/>
      <c r="K165" s="1007"/>
      <c r="L165" s="715"/>
      <c r="M165" s="715"/>
      <c r="N165" s="715"/>
      <c r="O165" s="715"/>
      <c r="P165" s="715"/>
      <c r="Q165" s="715"/>
      <c r="R165" s="715"/>
      <c r="S165" s="716"/>
      <c r="T165" s="717"/>
      <c r="U165" s="720">
        <f t="shared" si="49"/>
        <v>0</v>
      </c>
      <c r="V165" s="721">
        <f t="shared" si="50"/>
        <v>0</v>
      </c>
      <c r="W165" s="722">
        <f t="shared" si="51"/>
        <v>0</v>
      </c>
      <c r="X165" s="442"/>
      <c r="Y165" s="442"/>
      <c r="Z165" s="442"/>
      <c r="AA165" s="442"/>
      <c r="AB165" s="442"/>
      <c r="AC165" s="442"/>
      <c r="AD165" s="442"/>
      <c r="AE165" s="442"/>
      <c r="AF165" s="442"/>
      <c r="AG165" s="442"/>
      <c r="AH165" s="442"/>
      <c r="AI165" s="442"/>
      <c r="AJ165" s="442"/>
      <c r="AK165" s="442"/>
      <c r="AL165" s="442"/>
      <c r="AM165" s="442"/>
      <c r="AN165" s="442"/>
      <c r="AO165" s="442"/>
      <c r="AP165" s="442"/>
      <c r="AQ165" s="442"/>
      <c r="AR165" s="442"/>
      <c r="AS165" s="442"/>
      <c r="AT165" s="442"/>
      <c r="AU165" s="442"/>
      <c r="AV165" s="442"/>
      <c r="AW165" s="442"/>
      <c r="AX165" s="442"/>
      <c r="AY165" s="442"/>
      <c r="AZ165" s="442"/>
    </row>
    <row r="166" spans="2:52" ht="20.100000000000001" hidden="1" customHeight="1" outlineLevel="1">
      <c r="B166" s="434"/>
      <c r="C166" s="1002"/>
      <c r="D166" s="1003"/>
      <c r="E166" s="1003"/>
      <c r="F166" s="1004"/>
      <c r="G166" s="1005"/>
      <c r="H166" s="1006"/>
      <c r="I166" s="1006"/>
      <c r="J166" s="1006"/>
      <c r="K166" s="1007"/>
      <c r="L166" s="715"/>
      <c r="M166" s="715"/>
      <c r="N166" s="715"/>
      <c r="O166" s="715"/>
      <c r="P166" s="715"/>
      <c r="Q166" s="715"/>
      <c r="R166" s="715"/>
      <c r="S166" s="716"/>
      <c r="T166" s="717"/>
      <c r="U166" s="720">
        <f t="shared" si="49"/>
        <v>0</v>
      </c>
      <c r="V166" s="721">
        <f t="shared" si="50"/>
        <v>0</v>
      </c>
      <c r="W166" s="722">
        <f t="shared" si="51"/>
        <v>0</v>
      </c>
      <c r="X166" s="442"/>
      <c r="Y166" s="442"/>
      <c r="Z166" s="442"/>
      <c r="AA166" s="442"/>
      <c r="AB166" s="442"/>
      <c r="AC166" s="442"/>
      <c r="AD166" s="442"/>
      <c r="AE166" s="442"/>
      <c r="AF166" s="442"/>
      <c r="AG166" s="442"/>
      <c r="AH166" s="442"/>
      <c r="AI166" s="442"/>
      <c r="AJ166" s="442"/>
      <c r="AK166" s="442"/>
      <c r="AL166" s="442"/>
      <c r="AM166" s="442"/>
      <c r="AN166" s="442"/>
      <c r="AO166" s="442"/>
      <c r="AP166" s="442"/>
      <c r="AQ166" s="442"/>
      <c r="AR166" s="442"/>
      <c r="AS166" s="442"/>
      <c r="AT166" s="442"/>
      <c r="AU166" s="442"/>
      <c r="AV166" s="442"/>
      <c r="AW166" s="442"/>
      <c r="AX166" s="442"/>
      <c r="AY166" s="442"/>
      <c r="AZ166" s="442"/>
    </row>
    <row r="167" spans="2:52" ht="20.100000000000001" hidden="1" customHeight="1" outlineLevel="1">
      <c r="B167" s="434"/>
      <c r="C167" s="1002"/>
      <c r="D167" s="1003"/>
      <c r="E167" s="1003"/>
      <c r="F167" s="1004"/>
      <c r="G167" s="1005"/>
      <c r="H167" s="1006"/>
      <c r="I167" s="1006"/>
      <c r="J167" s="1006"/>
      <c r="K167" s="1007"/>
      <c r="L167" s="715"/>
      <c r="M167" s="715"/>
      <c r="N167" s="715"/>
      <c r="O167" s="715"/>
      <c r="P167" s="715"/>
      <c r="Q167" s="715"/>
      <c r="R167" s="715"/>
      <c r="S167" s="716"/>
      <c r="T167" s="717"/>
      <c r="U167" s="720">
        <f t="shared" si="49"/>
        <v>0</v>
      </c>
      <c r="V167" s="721">
        <f t="shared" si="50"/>
        <v>0</v>
      </c>
      <c r="W167" s="722">
        <f t="shared" si="51"/>
        <v>0</v>
      </c>
      <c r="X167" s="442"/>
      <c r="Y167" s="442"/>
      <c r="Z167" s="442"/>
      <c r="AA167" s="442"/>
      <c r="AB167" s="442"/>
      <c r="AC167" s="442"/>
      <c r="AD167" s="442"/>
      <c r="AE167" s="442"/>
      <c r="AF167" s="442"/>
      <c r="AG167" s="442"/>
      <c r="AH167" s="442"/>
      <c r="AI167" s="442"/>
      <c r="AJ167" s="442"/>
      <c r="AK167" s="442"/>
      <c r="AL167" s="442"/>
      <c r="AM167" s="442"/>
      <c r="AN167" s="442"/>
      <c r="AO167" s="442"/>
      <c r="AP167" s="442"/>
      <c r="AQ167" s="442"/>
      <c r="AR167" s="442"/>
      <c r="AS167" s="442"/>
      <c r="AT167" s="442"/>
      <c r="AU167" s="442"/>
      <c r="AV167" s="442"/>
      <c r="AW167" s="442"/>
      <c r="AX167" s="442"/>
      <c r="AY167" s="442"/>
      <c r="AZ167" s="442"/>
    </row>
    <row r="168" spans="2:52" s="19" customFormat="1" ht="9.9499999999999993" hidden="1" customHeight="1" outlineLevel="1">
      <c r="B168" s="435"/>
      <c r="C168" s="437"/>
      <c r="D168" s="437"/>
      <c r="E168" s="437"/>
      <c r="F168" s="437"/>
      <c r="G168" s="666"/>
      <c r="H168" s="666"/>
      <c r="I168" s="666"/>
      <c r="J168" s="666"/>
      <c r="K168" s="666"/>
      <c r="L168" s="438"/>
      <c r="M168" s="438"/>
      <c r="N168" s="438"/>
      <c r="O168" s="438"/>
      <c r="P168" s="438"/>
      <c r="Q168" s="438"/>
      <c r="R168" s="438"/>
      <c r="S168" s="438"/>
      <c r="T168" s="439"/>
      <c r="U168" s="439"/>
      <c r="V168" s="439"/>
      <c r="W168" s="667"/>
      <c r="X168" s="668"/>
      <c r="Y168" s="668"/>
      <c r="Z168" s="668"/>
      <c r="AA168" s="668"/>
      <c r="AB168" s="668"/>
      <c r="AC168" s="668"/>
      <c r="AD168" s="668"/>
      <c r="AE168" s="668"/>
      <c r="AF168" s="668"/>
      <c r="AG168" s="668"/>
      <c r="AH168" s="668"/>
      <c r="AI168" s="668"/>
      <c r="AJ168" s="668"/>
      <c r="AK168" s="668"/>
      <c r="AL168" s="668"/>
      <c r="AM168" s="668"/>
      <c r="AN168" s="668"/>
      <c r="AO168" s="668"/>
      <c r="AP168" s="668"/>
      <c r="AQ168" s="668"/>
      <c r="AR168" s="668"/>
      <c r="AS168" s="668"/>
      <c r="AT168" s="668"/>
      <c r="AU168" s="668"/>
      <c r="AV168" s="668"/>
      <c r="AW168" s="668"/>
      <c r="AX168" s="668"/>
      <c r="AY168" s="668"/>
      <c r="AZ168" s="668"/>
    </row>
    <row r="169" spans="2:52" ht="20.100000000000001" customHeight="1" collapsed="1">
      <c r="B169" s="32">
        <f>B157+1</f>
        <v>14</v>
      </c>
      <c r="C169" s="1013"/>
      <c r="D169" s="1014"/>
      <c r="E169" s="1014"/>
      <c r="F169" s="1015"/>
      <c r="G169" s="1016"/>
      <c r="H169" s="1017"/>
      <c r="I169" s="1017"/>
      <c r="J169" s="1017"/>
      <c r="K169" s="1018"/>
      <c r="L169" s="701">
        <f t="shared" ref="L169:R169" si="52">SUM(L170:L179)</f>
        <v>0</v>
      </c>
      <c r="M169" s="702">
        <f t="shared" si="52"/>
        <v>0</v>
      </c>
      <c r="N169" s="703">
        <f t="shared" si="52"/>
        <v>0</v>
      </c>
      <c r="O169" s="703">
        <f t="shared" si="52"/>
        <v>0</v>
      </c>
      <c r="P169" s="702">
        <f t="shared" si="52"/>
        <v>0</v>
      </c>
      <c r="Q169" s="704">
        <f t="shared" si="52"/>
        <v>0</v>
      </c>
      <c r="R169" s="701">
        <f t="shared" si="52"/>
        <v>0</v>
      </c>
      <c r="S169" s="705">
        <v>1</v>
      </c>
      <c r="T169" s="706">
        <f>(S170*T170)+(S171*T171)+(S172*T172)+(S173*T173)+(S174*T174)+(S175*T175)+(S176*T176)+(S177*T177)+(S178*T178)+(S179*T179)</f>
        <v>0</v>
      </c>
      <c r="U169" s="665">
        <f t="shared" ref="U169:U179" si="53">S169*T169*(1+MGKZ)*(1+Gewinn)*(1+Sicherheit)</f>
        <v>0</v>
      </c>
      <c r="V169" s="643">
        <f t="shared" ref="V169:V179" si="54">R169*Fertigung</f>
        <v>0</v>
      </c>
      <c r="W169" s="50">
        <f t="shared" ref="W169:W179" si="55">L169*$E$6+M169*$M$6+N169*$M$7+O169*$M$8+P169*$E$7+Q169*$M$9+U169+V169</f>
        <v>0</v>
      </c>
      <c r="X169" s="442"/>
      <c r="Y169" s="442"/>
      <c r="Z169" s="442"/>
      <c r="AA169" s="442"/>
      <c r="AB169" s="442"/>
      <c r="AC169" s="442"/>
      <c r="AD169" s="442"/>
      <c r="AE169" s="442"/>
      <c r="AF169" s="442"/>
      <c r="AG169" s="442"/>
      <c r="AH169" s="442"/>
      <c r="AI169" s="442"/>
      <c r="AJ169" s="442"/>
      <c r="AK169" s="442"/>
      <c r="AL169" s="442"/>
      <c r="AM169" s="442"/>
      <c r="AN169" s="442"/>
      <c r="AO169" s="442"/>
      <c r="AP169" s="442"/>
      <c r="AQ169" s="442"/>
      <c r="AR169" s="442"/>
      <c r="AS169" s="442"/>
      <c r="AT169" s="442"/>
      <c r="AU169" s="442"/>
      <c r="AV169" s="442"/>
      <c r="AW169" s="442"/>
      <c r="AX169" s="442"/>
      <c r="AY169" s="442"/>
      <c r="AZ169" s="442"/>
    </row>
    <row r="170" spans="2:52" ht="20.100000000000001" hidden="1" customHeight="1" outlineLevel="1">
      <c r="B170" s="433"/>
      <c r="C170" s="1002"/>
      <c r="D170" s="1003"/>
      <c r="E170" s="1003"/>
      <c r="F170" s="1004"/>
      <c r="G170" s="1005"/>
      <c r="H170" s="1006"/>
      <c r="I170" s="1006"/>
      <c r="J170" s="1006"/>
      <c r="K170" s="1007"/>
      <c r="L170" s="715"/>
      <c r="M170" s="715"/>
      <c r="N170" s="715"/>
      <c r="O170" s="715"/>
      <c r="P170" s="715"/>
      <c r="Q170" s="715"/>
      <c r="R170" s="715"/>
      <c r="S170" s="716"/>
      <c r="T170" s="717"/>
      <c r="U170" s="720">
        <f t="shared" si="53"/>
        <v>0</v>
      </c>
      <c r="V170" s="721">
        <f t="shared" si="54"/>
        <v>0</v>
      </c>
      <c r="W170" s="722">
        <f t="shared" si="55"/>
        <v>0</v>
      </c>
      <c r="X170" s="442"/>
      <c r="Y170" s="442"/>
      <c r="Z170" s="442"/>
      <c r="AA170" s="442"/>
      <c r="AB170" s="442"/>
      <c r="AC170" s="442"/>
      <c r="AD170" s="442"/>
      <c r="AE170" s="442"/>
      <c r="AF170" s="442"/>
      <c r="AG170" s="442"/>
      <c r="AH170" s="442"/>
      <c r="AI170" s="442"/>
      <c r="AJ170" s="442"/>
      <c r="AK170" s="442"/>
      <c r="AL170" s="442"/>
      <c r="AM170" s="442"/>
      <c r="AN170" s="442"/>
      <c r="AO170" s="442"/>
      <c r="AP170" s="442"/>
      <c r="AQ170" s="442"/>
      <c r="AR170" s="442"/>
      <c r="AS170" s="442"/>
      <c r="AT170" s="442"/>
      <c r="AU170" s="442"/>
      <c r="AV170" s="442"/>
      <c r="AW170" s="442"/>
      <c r="AX170" s="442"/>
      <c r="AY170" s="442"/>
      <c r="AZ170" s="442"/>
    </row>
    <row r="171" spans="2:52" ht="20.100000000000001" hidden="1" customHeight="1" outlineLevel="1">
      <c r="B171" s="434"/>
      <c r="C171" s="1002"/>
      <c r="D171" s="1003"/>
      <c r="E171" s="1003"/>
      <c r="F171" s="1004"/>
      <c r="G171" s="1005"/>
      <c r="H171" s="1006"/>
      <c r="I171" s="1006"/>
      <c r="J171" s="1006"/>
      <c r="K171" s="1007"/>
      <c r="L171" s="715"/>
      <c r="M171" s="715"/>
      <c r="N171" s="715"/>
      <c r="O171" s="715"/>
      <c r="P171" s="715"/>
      <c r="Q171" s="715"/>
      <c r="R171" s="715"/>
      <c r="S171" s="716"/>
      <c r="T171" s="717"/>
      <c r="U171" s="720">
        <f t="shared" si="53"/>
        <v>0</v>
      </c>
      <c r="V171" s="721">
        <f t="shared" si="54"/>
        <v>0</v>
      </c>
      <c r="W171" s="722">
        <f t="shared" si="55"/>
        <v>0</v>
      </c>
      <c r="X171" s="442"/>
      <c r="Y171" s="442"/>
      <c r="Z171" s="442"/>
      <c r="AA171" s="442"/>
      <c r="AB171" s="442"/>
      <c r="AC171" s="442"/>
      <c r="AD171" s="442"/>
      <c r="AE171" s="442"/>
      <c r="AF171" s="442"/>
      <c r="AG171" s="442"/>
      <c r="AH171" s="442"/>
      <c r="AI171" s="442"/>
      <c r="AJ171" s="442"/>
      <c r="AK171" s="442"/>
      <c r="AL171" s="442"/>
      <c r="AM171" s="442"/>
      <c r="AN171" s="442"/>
      <c r="AO171" s="442"/>
      <c r="AP171" s="442"/>
      <c r="AQ171" s="442"/>
      <c r="AR171" s="442"/>
      <c r="AS171" s="442"/>
      <c r="AT171" s="442"/>
      <c r="AU171" s="442"/>
      <c r="AV171" s="442"/>
      <c r="AW171" s="442"/>
      <c r="AX171" s="442"/>
      <c r="AY171" s="442"/>
      <c r="AZ171" s="442"/>
    </row>
    <row r="172" spans="2:52" ht="20.100000000000001" hidden="1" customHeight="1" outlineLevel="1">
      <c r="B172" s="434"/>
      <c r="C172" s="1002"/>
      <c r="D172" s="1003"/>
      <c r="E172" s="1003"/>
      <c r="F172" s="1004"/>
      <c r="G172" s="1005"/>
      <c r="H172" s="1006"/>
      <c r="I172" s="1006"/>
      <c r="J172" s="1006"/>
      <c r="K172" s="1007"/>
      <c r="L172" s="715"/>
      <c r="M172" s="715"/>
      <c r="N172" s="715"/>
      <c r="O172" s="715"/>
      <c r="P172" s="715"/>
      <c r="Q172" s="715"/>
      <c r="R172" s="715"/>
      <c r="S172" s="716"/>
      <c r="T172" s="717"/>
      <c r="U172" s="720">
        <f t="shared" si="53"/>
        <v>0</v>
      </c>
      <c r="V172" s="721">
        <f t="shared" si="54"/>
        <v>0</v>
      </c>
      <c r="W172" s="722">
        <f t="shared" si="55"/>
        <v>0</v>
      </c>
      <c r="X172" s="442"/>
      <c r="Y172" s="442"/>
      <c r="Z172" s="442"/>
      <c r="AA172" s="442"/>
      <c r="AB172" s="442"/>
      <c r="AC172" s="442"/>
      <c r="AD172" s="442"/>
      <c r="AE172" s="442"/>
      <c r="AF172" s="442"/>
      <c r="AG172" s="442"/>
      <c r="AH172" s="442"/>
      <c r="AI172" s="442"/>
      <c r="AJ172" s="442"/>
      <c r="AK172" s="442"/>
      <c r="AL172" s="442"/>
      <c r="AM172" s="442"/>
      <c r="AN172" s="442"/>
      <c r="AO172" s="442"/>
      <c r="AP172" s="442"/>
      <c r="AQ172" s="442"/>
      <c r="AR172" s="442"/>
      <c r="AS172" s="442"/>
      <c r="AT172" s="442"/>
      <c r="AU172" s="442"/>
      <c r="AV172" s="442"/>
      <c r="AW172" s="442"/>
      <c r="AX172" s="442"/>
      <c r="AY172" s="442"/>
      <c r="AZ172" s="442"/>
    </row>
    <row r="173" spans="2:52" ht="20.100000000000001" hidden="1" customHeight="1" outlineLevel="1">
      <c r="B173" s="434"/>
      <c r="C173" s="1002"/>
      <c r="D173" s="1003"/>
      <c r="E173" s="1003"/>
      <c r="F173" s="1004"/>
      <c r="G173" s="1005"/>
      <c r="H173" s="1006"/>
      <c r="I173" s="1006"/>
      <c r="J173" s="1006"/>
      <c r="K173" s="1007"/>
      <c r="L173" s="715"/>
      <c r="M173" s="715"/>
      <c r="N173" s="715"/>
      <c r="O173" s="715"/>
      <c r="P173" s="715"/>
      <c r="Q173" s="715"/>
      <c r="R173" s="715"/>
      <c r="S173" s="716"/>
      <c r="T173" s="717"/>
      <c r="U173" s="720">
        <f t="shared" si="53"/>
        <v>0</v>
      </c>
      <c r="V173" s="721">
        <f t="shared" si="54"/>
        <v>0</v>
      </c>
      <c r="W173" s="722">
        <f t="shared" si="55"/>
        <v>0</v>
      </c>
      <c r="X173" s="442"/>
      <c r="Y173" s="442"/>
      <c r="Z173" s="442"/>
      <c r="AA173" s="442"/>
      <c r="AB173" s="442"/>
      <c r="AC173" s="442"/>
      <c r="AD173" s="442"/>
      <c r="AE173" s="442"/>
      <c r="AF173" s="442"/>
      <c r="AG173" s="442"/>
      <c r="AH173" s="442"/>
      <c r="AI173" s="442"/>
      <c r="AJ173" s="442"/>
      <c r="AK173" s="442"/>
      <c r="AL173" s="442"/>
      <c r="AM173" s="442"/>
      <c r="AN173" s="442"/>
      <c r="AO173" s="442"/>
      <c r="AP173" s="442"/>
      <c r="AQ173" s="442"/>
      <c r="AR173" s="442"/>
      <c r="AS173" s="442"/>
      <c r="AT173" s="442"/>
      <c r="AU173" s="442"/>
      <c r="AV173" s="442"/>
      <c r="AW173" s="442"/>
      <c r="AX173" s="442"/>
      <c r="AY173" s="442"/>
      <c r="AZ173" s="442"/>
    </row>
    <row r="174" spans="2:52" ht="20.100000000000001" hidden="1" customHeight="1" outlineLevel="1">
      <c r="B174" s="434"/>
      <c r="C174" s="1002"/>
      <c r="D174" s="1003"/>
      <c r="E174" s="1003"/>
      <c r="F174" s="1004"/>
      <c r="G174" s="1005"/>
      <c r="H174" s="1006"/>
      <c r="I174" s="1006"/>
      <c r="J174" s="1006"/>
      <c r="K174" s="1007"/>
      <c r="L174" s="715"/>
      <c r="M174" s="715"/>
      <c r="N174" s="715"/>
      <c r="O174" s="715"/>
      <c r="P174" s="715"/>
      <c r="Q174" s="715"/>
      <c r="R174" s="715"/>
      <c r="S174" s="716"/>
      <c r="T174" s="717"/>
      <c r="U174" s="720">
        <f t="shared" si="53"/>
        <v>0</v>
      </c>
      <c r="V174" s="721">
        <f t="shared" si="54"/>
        <v>0</v>
      </c>
      <c r="W174" s="722">
        <f t="shared" si="55"/>
        <v>0</v>
      </c>
      <c r="X174" s="442"/>
      <c r="Y174" s="442"/>
      <c r="Z174" s="442"/>
      <c r="AA174" s="442"/>
      <c r="AB174" s="442"/>
      <c r="AC174" s="442"/>
      <c r="AD174" s="442"/>
      <c r="AE174" s="442"/>
      <c r="AF174" s="442"/>
      <c r="AG174" s="442"/>
      <c r="AH174" s="442"/>
      <c r="AI174" s="442"/>
      <c r="AJ174" s="442"/>
      <c r="AK174" s="442"/>
      <c r="AL174" s="442"/>
      <c r="AM174" s="442"/>
      <c r="AN174" s="442"/>
      <c r="AO174" s="442"/>
      <c r="AP174" s="442"/>
      <c r="AQ174" s="442"/>
      <c r="AR174" s="442"/>
      <c r="AS174" s="442"/>
      <c r="AT174" s="442"/>
      <c r="AU174" s="442"/>
      <c r="AV174" s="442"/>
      <c r="AW174" s="442"/>
      <c r="AX174" s="442"/>
      <c r="AY174" s="442"/>
      <c r="AZ174" s="442"/>
    </row>
    <row r="175" spans="2:52" ht="20.100000000000001" hidden="1" customHeight="1" outlineLevel="1">
      <c r="B175" s="434"/>
      <c r="C175" s="1002"/>
      <c r="D175" s="1003"/>
      <c r="E175" s="1003"/>
      <c r="F175" s="1004"/>
      <c r="G175" s="1005"/>
      <c r="H175" s="1006"/>
      <c r="I175" s="1006"/>
      <c r="J175" s="1006"/>
      <c r="K175" s="1007"/>
      <c r="L175" s="715"/>
      <c r="M175" s="715"/>
      <c r="N175" s="715"/>
      <c r="O175" s="715"/>
      <c r="P175" s="715"/>
      <c r="Q175" s="715"/>
      <c r="R175" s="715"/>
      <c r="S175" s="716"/>
      <c r="T175" s="717"/>
      <c r="U175" s="720">
        <f t="shared" si="53"/>
        <v>0</v>
      </c>
      <c r="V175" s="721">
        <f t="shared" si="54"/>
        <v>0</v>
      </c>
      <c r="W175" s="722">
        <f t="shared" si="55"/>
        <v>0</v>
      </c>
      <c r="X175" s="442"/>
      <c r="Y175" s="442"/>
      <c r="Z175" s="442"/>
      <c r="AA175" s="442"/>
      <c r="AB175" s="442"/>
      <c r="AC175" s="442"/>
      <c r="AD175" s="442"/>
      <c r="AE175" s="442"/>
      <c r="AF175" s="442"/>
      <c r="AG175" s="442"/>
      <c r="AH175" s="442"/>
      <c r="AI175" s="442"/>
      <c r="AJ175" s="442"/>
      <c r="AK175" s="442"/>
      <c r="AL175" s="442"/>
      <c r="AM175" s="442"/>
      <c r="AN175" s="442"/>
      <c r="AO175" s="442"/>
      <c r="AP175" s="442"/>
      <c r="AQ175" s="442"/>
      <c r="AR175" s="442"/>
      <c r="AS175" s="442"/>
      <c r="AT175" s="442"/>
      <c r="AU175" s="442"/>
      <c r="AV175" s="442"/>
      <c r="AW175" s="442"/>
      <c r="AX175" s="442"/>
      <c r="AY175" s="442"/>
      <c r="AZ175" s="442"/>
    </row>
    <row r="176" spans="2:52" ht="20.100000000000001" hidden="1" customHeight="1" outlineLevel="1">
      <c r="B176" s="434"/>
      <c r="C176" s="1002"/>
      <c r="D176" s="1003"/>
      <c r="E176" s="1003"/>
      <c r="F176" s="1004"/>
      <c r="G176" s="1005"/>
      <c r="H176" s="1006"/>
      <c r="I176" s="1006"/>
      <c r="J176" s="1006"/>
      <c r="K176" s="1007"/>
      <c r="L176" s="715"/>
      <c r="M176" s="715"/>
      <c r="N176" s="715"/>
      <c r="O176" s="715"/>
      <c r="P176" s="715"/>
      <c r="Q176" s="715"/>
      <c r="R176" s="715"/>
      <c r="S176" s="716"/>
      <c r="T176" s="717"/>
      <c r="U176" s="720">
        <f t="shared" si="53"/>
        <v>0</v>
      </c>
      <c r="V176" s="721">
        <f t="shared" si="54"/>
        <v>0</v>
      </c>
      <c r="W176" s="722">
        <f t="shared" si="55"/>
        <v>0</v>
      </c>
      <c r="X176" s="442"/>
      <c r="Y176" s="442"/>
      <c r="Z176" s="442"/>
      <c r="AA176" s="442"/>
      <c r="AB176" s="442"/>
      <c r="AC176" s="442"/>
      <c r="AD176" s="442"/>
      <c r="AE176" s="442"/>
      <c r="AF176" s="442"/>
      <c r="AG176" s="442"/>
      <c r="AH176" s="442"/>
      <c r="AI176" s="442"/>
      <c r="AJ176" s="442"/>
      <c r="AK176" s="442"/>
      <c r="AL176" s="442"/>
      <c r="AM176" s="442"/>
      <c r="AN176" s="442"/>
      <c r="AO176" s="442"/>
      <c r="AP176" s="442"/>
      <c r="AQ176" s="442"/>
      <c r="AR176" s="442"/>
      <c r="AS176" s="442"/>
      <c r="AT176" s="442"/>
      <c r="AU176" s="442"/>
      <c r="AV176" s="442"/>
      <c r="AW176" s="442"/>
      <c r="AX176" s="442"/>
      <c r="AY176" s="442"/>
      <c r="AZ176" s="442"/>
    </row>
    <row r="177" spans="2:52" ht="20.100000000000001" hidden="1" customHeight="1" outlineLevel="1">
      <c r="B177" s="434"/>
      <c r="C177" s="1002"/>
      <c r="D177" s="1003"/>
      <c r="E177" s="1003"/>
      <c r="F177" s="1004"/>
      <c r="G177" s="1005"/>
      <c r="H177" s="1006"/>
      <c r="I177" s="1006"/>
      <c r="J177" s="1006"/>
      <c r="K177" s="1007"/>
      <c r="L177" s="715"/>
      <c r="M177" s="715"/>
      <c r="N177" s="715"/>
      <c r="O177" s="715"/>
      <c r="P177" s="715"/>
      <c r="Q177" s="715"/>
      <c r="R177" s="715"/>
      <c r="S177" s="716"/>
      <c r="T177" s="717"/>
      <c r="U177" s="720">
        <f t="shared" si="53"/>
        <v>0</v>
      </c>
      <c r="V177" s="721">
        <f t="shared" si="54"/>
        <v>0</v>
      </c>
      <c r="W177" s="722">
        <f t="shared" si="55"/>
        <v>0</v>
      </c>
      <c r="X177" s="442"/>
      <c r="Y177" s="442"/>
      <c r="Z177" s="442"/>
      <c r="AA177" s="442"/>
      <c r="AB177" s="442"/>
      <c r="AC177" s="442"/>
      <c r="AD177" s="442"/>
      <c r="AE177" s="442"/>
      <c r="AF177" s="442"/>
      <c r="AG177" s="442"/>
      <c r="AH177" s="442"/>
      <c r="AI177" s="442"/>
      <c r="AJ177" s="442"/>
      <c r="AK177" s="442"/>
      <c r="AL177" s="442"/>
      <c r="AM177" s="442"/>
      <c r="AN177" s="442"/>
      <c r="AO177" s="442"/>
      <c r="AP177" s="442"/>
      <c r="AQ177" s="442"/>
      <c r="AR177" s="442"/>
      <c r="AS177" s="442"/>
      <c r="AT177" s="442"/>
      <c r="AU177" s="442"/>
      <c r="AV177" s="442"/>
      <c r="AW177" s="442"/>
      <c r="AX177" s="442"/>
      <c r="AY177" s="442"/>
      <c r="AZ177" s="442"/>
    </row>
    <row r="178" spans="2:52" ht="20.100000000000001" hidden="1" customHeight="1" outlineLevel="1">
      <c r="B178" s="434"/>
      <c r="C178" s="1002"/>
      <c r="D178" s="1003"/>
      <c r="E178" s="1003"/>
      <c r="F178" s="1004"/>
      <c r="G178" s="1005"/>
      <c r="H178" s="1006"/>
      <c r="I178" s="1006"/>
      <c r="J178" s="1006"/>
      <c r="K178" s="1007"/>
      <c r="L178" s="715"/>
      <c r="M178" s="715"/>
      <c r="N178" s="715"/>
      <c r="O178" s="715"/>
      <c r="P178" s="715"/>
      <c r="Q178" s="715"/>
      <c r="R178" s="715"/>
      <c r="S178" s="716"/>
      <c r="T178" s="717"/>
      <c r="U178" s="720">
        <f t="shared" si="53"/>
        <v>0</v>
      </c>
      <c r="V178" s="721">
        <f t="shared" si="54"/>
        <v>0</v>
      </c>
      <c r="W178" s="722">
        <f t="shared" si="55"/>
        <v>0</v>
      </c>
      <c r="X178" s="442"/>
      <c r="Y178" s="442"/>
      <c r="Z178" s="442"/>
      <c r="AA178" s="442"/>
      <c r="AB178" s="442"/>
      <c r="AC178" s="442"/>
      <c r="AD178" s="442"/>
      <c r="AE178" s="442"/>
      <c r="AF178" s="442"/>
      <c r="AG178" s="442"/>
      <c r="AH178" s="442"/>
      <c r="AI178" s="442"/>
      <c r="AJ178" s="442"/>
      <c r="AK178" s="442"/>
      <c r="AL178" s="442"/>
      <c r="AM178" s="442"/>
      <c r="AN178" s="442"/>
      <c r="AO178" s="442"/>
      <c r="AP178" s="442"/>
      <c r="AQ178" s="442"/>
      <c r="AR178" s="442"/>
      <c r="AS178" s="442"/>
      <c r="AT178" s="442"/>
      <c r="AU178" s="442"/>
      <c r="AV178" s="442"/>
      <c r="AW178" s="442"/>
      <c r="AX178" s="442"/>
      <c r="AY178" s="442"/>
      <c r="AZ178" s="442"/>
    </row>
    <row r="179" spans="2:52" ht="20.100000000000001" hidden="1" customHeight="1" outlineLevel="1">
      <c r="B179" s="434"/>
      <c r="C179" s="1002"/>
      <c r="D179" s="1003"/>
      <c r="E179" s="1003"/>
      <c r="F179" s="1004"/>
      <c r="G179" s="1005"/>
      <c r="H179" s="1006"/>
      <c r="I179" s="1006"/>
      <c r="J179" s="1006"/>
      <c r="K179" s="1007"/>
      <c r="L179" s="715"/>
      <c r="M179" s="715"/>
      <c r="N179" s="715"/>
      <c r="O179" s="715"/>
      <c r="P179" s="715"/>
      <c r="Q179" s="715"/>
      <c r="R179" s="715"/>
      <c r="S179" s="716"/>
      <c r="T179" s="717"/>
      <c r="U179" s="720">
        <f t="shared" si="53"/>
        <v>0</v>
      </c>
      <c r="V179" s="721">
        <f t="shared" si="54"/>
        <v>0</v>
      </c>
      <c r="W179" s="722">
        <f t="shared" si="55"/>
        <v>0</v>
      </c>
      <c r="X179" s="442"/>
      <c r="Y179" s="442"/>
      <c r="Z179" s="442"/>
      <c r="AA179" s="442"/>
      <c r="AB179" s="442"/>
      <c r="AC179" s="442"/>
      <c r="AD179" s="442"/>
      <c r="AE179" s="442"/>
      <c r="AF179" s="442"/>
      <c r="AG179" s="442"/>
      <c r="AH179" s="442"/>
      <c r="AI179" s="442"/>
      <c r="AJ179" s="442"/>
      <c r="AK179" s="442"/>
      <c r="AL179" s="442"/>
      <c r="AM179" s="442"/>
      <c r="AN179" s="442"/>
      <c r="AO179" s="442"/>
      <c r="AP179" s="442"/>
      <c r="AQ179" s="442"/>
      <c r="AR179" s="442"/>
      <c r="AS179" s="442"/>
      <c r="AT179" s="442"/>
      <c r="AU179" s="442"/>
      <c r="AV179" s="442"/>
      <c r="AW179" s="442"/>
      <c r="AX179" s="442"/>
      <c r="AY179" s="442"/>
      <c r="AZ179" s="442"/>
    </row>
    <row r="180" spans="2:52" s="19" customFormat="1" ht="9.9499999999999993" hidden="1" customHeight="1" outlineLevel="1">
      <c r="B180" s="435"/>
      <c r="C180" s="437"/>
      <c r="D180" s="437"/>
      <c r="E180" s="437"/>
      <c r="F180" s="437"/>
      <c r="G180" s="666"/>
      <c r="H180" s="666"/>
      <c r="I180" s="666"/>
      <c r="J180" s="666"/>
      <c r="K180" s="666"/>
      <c r="L180" s="438"/>
      <c r="M180" s="438"/>
      <c r="N180" s="438"/>
      <c r="O180" s="438"/>
      <c r="P180" s="438"/>
      <c r="Q180" s="438"/>
      <c r="R180" s="438"/>
      <c r="S180" s="438"/>
      <c r="T180" s="439"/>
      <c r="U180" s="439"/>
      <c r="V180" s="439"/>
      <c r="W180" s="667"/>
      <c r="X180" s="668"/>
      <c r="Y180" s="668"/>
      <c r="Z180" s="668"/>
      <c r="AA180" s="668"/>
      <c r="AB180" s="668"/>
      <c r="AC180" s="668"/>
      <c r="AD180" s="668"/>
      <c r="AE180" s="668"/>
      <c r="AF180" s="668"/>
      <c r="AG180" s="668"/>
      <c r="AH180" s="668"/>
      <c r="AI180" s="668"/>
      <c r="AJ180" s="668"/>
      <c r="AK180" s="668"/>
      <c r="AL180" s="668"/>
      <c r="AM180" s="668"/>
      <c r="AN180" s="668"/>
      <c r="AO180" s="668"/>
      <c r="AP180" s="668"/>
      <c r="AQ180" s="668"/>
      <c r="AR180" s="668"/>
      <c r="AS180" s="668"/>
      <c r="AT180" s="668"/>
      <c r="AU180" s="668"/>
      <c r="AV180" s="668"/>
      <c r="AW180" s="668"/>
      <c r="AX180" s="668"/>
      <c r="AY180" s="668"/>
      <c r="AZ180" s="668"/>
    </row>
    <row r="181" spans="2:52" ht="20.100000000000001" customHeight="1" collapsed="1">
      <c r="B181" s="32">
        <f>B169+1</f>
        <v>15</v>
      </c>
      <c r="C181" s="1013"/>
      <c r="D181" s="1014"/>
      <c r="E181" s="1014"/>
      <c r="F181" s="1015"/>
      <c r="G181" s="1016"/>
      <c r="H181" s="1017"/>
      <c r="I181" s="1017"/>
      <c r="J181" s="1017"/>
      <c r="K181" s="1018"/>
      <c r="L181" s="701">
        <f t="shared" ref="L181:R181" si="56">SUM(L182:L191)</f>
        <v>0</v>
      </c>
      <c r="M181" s="702">
        <f t="shared" si="56"/>
        <v>0</v>
      </c>
      <c r="N181" s="703">
        <f t="shared" si="56"/>
        <v>0</v>
      </c>
      <c r="O181" s="703">
        <f t="shared" si="56"/>
        <v>0</v>
      </c>
      <c r="P181" s="702">
        <f t="shared" si="56"/>
        <v>0</v>
      </c>
      <c r="Q181" s="704">
        <f t="shared" si="56"/>
        <v>0</v>
      </c>
      <c r="R181" s="701">
        <f t="shared" si="56"/>
        <v>0</v>
      </c>
      <c r="S181" s="705">
        <v>1</v>
      </c>
      <c r="T181" s="706">
        <f>(S182*T182)+(S183*T183)+(S184*T184)+(S185*T185)+(S186*T186)+(S187*T187)+(S188*T188)+(S189*T189)+(S190*T190)+(S191*T191)</f>
        <v>0</v>
      </c>
      <c r="U181" s="665">
        <f t="shared" ref="U181:U191" si="57">S181*T181*(1+MGKZ)*(1+Gewinn)*(1+Sicherheit)</f>
        <v>0</v>
      </c>
      <c r="V181" s="643">
        <f t="shared" ref="V181:V191" si="58">R181*Fertigung</f>
        <v>0</v>
      </c>
      <c r="W181" s="50">
        <f t="shared" ref="W181:W191" si="59">L181*$E$6+M181*$M$6+N181*$M$7+O181*$M$8+P181*$E$7+Q181*$M$9+U181+V181</f>
        <v>0</v>
      </c>
      <c r="X181" s="442"/>
      <c r="Y181" s="442"/>
      <c r="Z181" s="442"/>
      <c r="AA181" s="442"/>
      <c r="AB181" s="442"/>
      <c r="AC181" s="442"/>
      <c r="AD181" s="442"/>
      <c r="AE181" s="442"/>
      <c r="AF181" s="442"/>
      <c r="AG181" s="442"/>
      <c r="AH181" s="442"/>
      <c r="AI181" s="442"/>
      <c r="AJ181" s="442"/>
      <c r="AK181" s="442"/>
      <c r="AL181" s="442"/>
      <c r="AM181" s="442"/>
      <c r="AN181" s="442"/>
      <c r="AO181" s="442"/>
      <c r="AP181" s="442"/>
      <c r="AQ181" s="442"/>
      <c r="AR181" s="442"/>
      <c r="AS181" s="442"/>
      <c r="AT181" s="442"/>
      <c r="AU181" s="442"/>
      <c r="AV181" s="442"/>
      <c r="AW181" s="442"/>
      <c r="AX181" s="442"/>
      <c r="AY181" s="442"/>
      <c r="AZ181" s="442"/>
    </row>
    <row r="182" spans="2:52" ht="20.100000000000001" hidden="1" customHeight="1" outlineLevel="1">
      <c r="B182" s="433"/>
      <c r="C182" s="1002"/>
      <c r="D182" s="1003"/>
      <c r="E182" s="1003"/>
      <c r="F182" s="1004"/>
      <c r="G182" s="1005"/>
      <c r="H182" s="1006"/>
      <c r="I182" s="1006"/>
      <c r="J182" s="1006"/>
      <c r="K182" s="1007"/>
      <c r="L182" s="715"/>
      <c r="M182" s="715"/>
      <c r="N182" s="715"/>
      <c r="O182" s="715"/>
      <c r="P182" s="715"/>
      <c r="Q182" s="715"/>
      <c r="R182" s="715"/>
      <c r="S182" s="716"/>
      <c r="T182" s="717"/>
      <c r="U182" s="720">
        <f t="shared" si="57"/>
        <v>0</v>
      </c>
      <c r="V182" s="721">
        <f t="shared" si="58"/>
        <v>0</v>
      </c>
      <c r="W182" s="722">
        <f t="shared" si="59"/>
        <v>0</v>
      </c>
      <c r="X182" s="442"/>
      <c r="Y182" s="442"/>
      <c r="Z182" s="442"/>
      <c r="AA182" s="442"/>
      <c r="AB182" s="442"/>
      <c r="AC182" s="442"/>
      <c r="AD182" s="442"/>
      <c r="AE182" s="442"/>
      <c r="AF182" s="442"/>
      <c r="AG182" s="442"/>
      <c r="AH182" s="442"/>
      <c r="AI182" s="442"/>
      <c r="AJ182" s="442"/>
      <c r="AK182" s="442"/>
      <c r="AL182" s="442"/>
      <c r="AM182" s="442"/>
      <c r="AN182" s="442"/>
      <c r="AO182" s="442"/>
      <c r="AP182" s="442"/>
      <c r="AQ182" s="442"/>
      <c r="AR182" s="442"/>
      <c r="AS182" s="442"/>
      <c r="AT182" s="442"/>
      <c r="AU182" s="442"/>
      <c r="AV182" s="442"/>
      <c r="AW182" s="442"/>
      <c r="AX182" s="442"/>
      <c r="AY182" s="442"/>
      <c r="AZ182" s="442"/>
    </row>
    <row r="183" spans="2:52" ht="20.100000000000001" hidden="1" customHeight="1" outlineLevel="1">
      <c r="B183" s="434"/>
      <c r="C183" s="1002"/>
      <c r="D183" s="1003"/>
      <c r="E183" s="1003"/>
      <c r="F183" s="1004"/>
      <c r="G183" s="1005"/>
      <c r="H183" s="1006"/>
      <c r="I183" s="1006"/>
      <c r="J183" s="1006"/>
      <c r="K183" s="1007"/>
      <c r="L183" s="715"/>
      <c r="M183" s="715"/>
      <c r="N183" s="715"/>
      <c r="O183" s="715"/>
      <c r="P183" s="715"/>
      <c r="Q183" s="715"/>
      <c r="R183" s="715"/>
      <c r="S183" s="716"/>
      <c r="T183" s="717"/>
      <c r="U183" s="720">
        <f t="shared" si="57"/>
        <v>0</v>
      </c>
      <c r="V183" s="721">
        <f t="shared" si="58"/>
        <v>0</v>
      </c>
      <c r="W183" s="722">
        <f t="shared" si="59"/>
        <v>0</v>
      </c>
      <c r="X183" s="442"/>
      <c r="Y183" s="442"/>
      <c r="Z183" s="442"/>
      <c r="AA183" s="442"/>
      <c r="AB183" s="442"/>
      <c r="AC183" s="442"/>
      <c r="AD183" s="442"/>
      <c r="AE183" s="442"/>
      <c r="AF183" s="442"/>
      <c r="AG183" s="442"/>
      <c r="AH183" s="442"/>
      <c r="AI183" s="442"/>
      <c r="AJ183" s="442"/>
      <c r="AK183" s="442"/>
      <c r="AL183" s="442"/>
      <c r="AM183" s="442"/>
      <c r="AN183" s="442"/>
      <c r="AO183" s="442"/>
      <c r="AP183" s="442"/>
      <c r="AQ183" s="442"/>
      <c r="AR183" s="442"/>
      <c r="AS183" s="442"/>
      <c r="AT183" s="442"/>
      <c r="AU183" s="442"/>
      <c r="AV183" s="442"/>
      <c r="AW183" s="442"/>
      <c r="AX183" s="442"/>
      <c r="AY183" s="442"/>
      <c r="AZ183" s="442"/>
    </row>
    <row r="184" spans="2:52" ht="20.100000000000001" hidden="1" customHeight="1" outlineLevel="1">
      <c r="B184" s="434"/>
      <c r="C184" s="1002"/>
      <c r="D184" s="1003"/>
      <c r="E184" s="1003"/>
      <c r="F184" s="1004"/>
      <c r="G184" s="1005"/>
      <c r="H184" s="1006"/>
      <c r="I184" s="1006"/>
      <c r="J184" s="1006"/>
      <c r="K184" s="1007"/>
      <c r="L184" s="715"/>
      <c r="M184" s="715"/>
      <c r="N184" s="715"/>
      <c r="O184" s="715"/>
      <c r="P184" s="715"/>
      <c r="Q184" s="715"/>
      <c r="R184" s="715"/>
      <c r="S184" s="716"/>
      <c r="T184" s="717"/>
      <c r="U184" s="720">
        <f t="shared" si="57"/>
        <v>0</v>
      </c>
      <c r="V184" s="721">
        <f t="shared" si="58"/>
        <v>0</v>
      </c>
      <c r="W184" s="722">
        <f t="shared" si="59"/>
        <v>0</v>
      </c>
      <c r="X184" s="442"/>
      <c r="Y184" s="442"/>
      <c r="Z184" s="442"/>
      <c r="AA184" s="442"/>
      <c r="AB184" s="442"/>
      <c r="AC184" s="442"/>
      <c r="AD184" s="442"/>
      <c r="AE184" s="442"/>
      <c r="AF184" s="442"/>
      <c r="AG184" s="442"/>
      <c r="AH184" s="442"/>
      <c r="AI184" s="442"/>
      <c r="AJ184" s="442"/>
      <c r="AK184" s="442"/>
      <c r="AL184" s="442"/>
      <c r="AM184" s="442"/>
      <c r="AN184" s="442"/>
      <c r="AO184" s="442"/>
      <c r="AP184" s="442"/>
      <c r="AQ184" s="442"/>
      <c r="AR184" s="442"/>
      <c r="AS184" s="442"/>
      <c r="AT184" s="442"/>
      <c r="AU184" s="442"/>
      <c r="AV184" s="442"/>
      <c r="AW184" s="442"/>
      <c r="AX184" s="442"/>
      <c r="AY184" s="442"/>
      <c r="AZ184" s="442"/>
    </row>
    <row r="185" spans="2:52" ht="20.100000000000001" hidden="1" customHeight="1" outlineLevel="1">
      <c r="B185" s="434"/>
      <c r="C185" s="1002"/>
      <c r="D185" s="1003"/>
      <c r="E185" s="1003"/>
      <c r="F185" s="1004"/>
      <c r="G185" s="1005"/>
      <c r="H185" s="1006"/>
      <c r="I185" s="1006"/>
      <c r="J185" s="1006"/>
      <c r="K185" s="1007"/>
      <c r="L185" s="715"/>
      <c r="M185" s="715"/>
      <c r="N185" s="715"/>
      <c r="O185" s="715"/>
      <c r="P185" s="715"/>
      <c r="Q185" s="715"/>
      <c r="R185" s="715"/>
      <c r="S185" s="716"/>
      <c r="T185" s="717"/>
      <c r="U185" s="720">
        <f t="shared" si="57"/>
        <v>0</v>
      </c>
      <c r="V185" s="721">
        <f t="shared" si="58"/>
        <v>0</v>
      </c>
      <c r="W185" s="722">
        <f t="shared" si="59"/>
        <v>0</v>
      </c>
      <c r="X185" s="442"/>
      <c r="Y185" s="442"/>
      <c r="Z185" s="442"/>
      <c r="AA185" s="442"/>
      <c r="AB185" s="442"/>
      <c r="AC185" s="442"/>
      <c r="AD185" s="442"/>
      <c r="AE185" s="442"/>
      <c r="AF185" s="442"/>
      <c r="AG185" s="442"/>
      <c r="AH185" s="442"/>
      <c r="AI185" s="442"/>
      <c r="AJ185" s="442"/>
      <c r="AK185" s="442"/>
      <c r="AL185" s="442"/>
      <c r="AM185" s="442"/>
      <c r="AN185" s="442"/>
      <c r="AO185" s="442"/>
      <c r="AP185" s="442"/>
      <c r="AQ185" s="442"/>
      <c r="AR185" s="442"/>
      <c r="AS185" s="442"/>
      <c r="AT185" s="442"/>
      <c r="AU185" s="442"/>
      <c r="AV185" s="442"/>
      <c r="AW185" s="442"/>
      <c r="AX185" s="442"/>
      <c r="AY185" s="442"/>
      <c r="AZ185" s="442"/>
    </row>
    <row r="186" spans="2:52" ht="20.100000000000001" hidden="1" customHeight="1" outlineLevel="1">
      <c r="B186" s="434"/>
      <c r="C186" s="1002"/>
      <c r="D186" s="1003"/>
      <c r="E186" s="1003"/>
      <c r="F186" s="1004"/>
      <c r="G186" s="1005"/>
      <c r="H186" s="1006"/>
      <c r="I186" s="1006"/>
      <c r="J186" s="1006"/>
      <c r="K186" s="1007"/>
      <c r="L186" s="715"/>
      <c r="M186" s="715"/>
      <c r="N186" s="715"/>
      <c r="O186" s="715"/>
      <c r="P186" s="715"/>
      <c r="Q186" s="715"/>
      <c r="R186" s="715"/>
      <c r="S186" s="716"/>
      <c r="T186" s="717"/>
      <c r="U186" s="720">
        <f t="shared" si="57"/>
        <v>0</v>
      </c>
      <c r="V186" s="721">
        <f t="shared" si="58"/>
        <v>0</v>
      </c>
      <c r="W186" s="722">
        <f t="shared" si="59"/>
        <v>0</v>
      </c>
      <c r="X186" s="442"/>
      <c r="Y186" s="442"/>
      <c r="Z186" s="442"/>
      <c r="AA186" s="442"/>
      <c r="AB186" s="442"/>
      <c r="AC186" s="442"/>
      <c r="AD186" s="442"/>
      <c r="AE186" s="442"/>
      <c r="AF186" s="442"/>
      <c r="AG186" s="442"/>
      <c r="AH186" s="442"/>
      <c r="AI186" s="442"/>
      <c r="AJ186" s="442"/>
      <c r="AK186" s="442"/>
      <c r="AL186" s="442"/>
      <c r="AM186" s="442"/>
      <c r="AN186" s="442"/>
      <c r="AO186" s="442"/>
      <c r="AP186" s="442"/>
      <c r="AQ186" s="442"/>
      <c r="AR186" s="442"/>
      <c r="AS186" s="442"/>
      <c r="AT186" s="442"/>
      <c r="AU186" s="442"/>
      <c r="AV186" s="442"/>
      <c r="AW186" s="442"/>
      <c r="AX186" s="442"/>
      <c r="AY186" s="442"/>
      <c r="AZ186" s="442"/>
    </row>
    <row r="187" spans="2:52" ht="20.100000000000001" hidden="1" customHeight="1" outlineLevel="1">
      <c r="B187" s="434"/>
      <c r="C187" s="1002"/>
      <c r="D187" s="1003"/>
      <c r="E187" s="1003"/>
      <c r="F187" s="1004"/>
      <c r="G187" s="1005"/>
      <c r="H187" s="1006"/>
      <c r="I187" s="1006"/>
      <c r="J187" s="1006"/>
      <c r="K187" s="1007"/>
      <c r="L187" s="715"/>
      <c r="M187" s="715"/>
      <c r="N187" s="715"/>
      <c r="O187" s="715"/>
      <c r="P187" s="715"/>
      <c r="Q187" s="715"/>
      <c r="R187" s="715"/>
      <c r="S187" s="716"/>
      <c r="T187" s="717"/>
      <c r="U187" s="720">
        <f t="shared" si="57"/>
        <v>0</v>
      </c>
      <c r="V187" s="721">
        <f t="shared" si="58"/>
        <v>0</v>
      </c>
      <c r="W187" s="722">
        <f t="shared" si="59"/>
        <v>0</v>
      </c>
      <c r="X187" s="442"/>
      <c r="Y187" s="442"/>
      <c r="Z187" s="442"/>
      <c r="AA187" s="442"/>
      <c r="AB187" s="442"/>
      <c r="AC187" s="442"/>
      <c r="AD187" s="442"/>
      <c r="AE187" s="442"/>
      <c r="AF187" s="442"/>
      <c r="AG187" s="442"/>
      <c r="AH187" s="442"/>
      <c r="AI187" s="442"/>
      <c r="AJ187" s="442"/>
      <c r="AK187" s="442"/>
      <c r="AL187" s="442"/>
      <c r="AM187" s="442"/>
      <c r="AN187" s="442"/>
      <c r="AO187" s="442"/>
      <c r="AP187" s="442"/>
      <c r="AQ187" s="442"/>
      <c r="AR187" s="442"/>
      <c r="AS187" s="442"/>
      <c r="AT187" s="442"/>
      <c r="AU187" s="442"/>
      <c r="AV187" s="442"/>
      <c r="AW187" s="442"/>
      <c r="AX187" s="442"/>
      <c r="AY187" s="442"/>
      <c r="AZ187" s="442"/>
    </row>
    <row r="188" spans="2:52" ht="20.100000000000001" hidden="1" customHeight="1" outlineLevel="1">
      <c r="B188" s="434"/>
      <c r="C188" s="1002"/>
      <c r="D188" s="1003"/>
      <c r="E188" s="1003"/>
      <c r="F188" s="1004"/>
      <c r="G188" s="1005"/>
      <c r="H188" s="1006"/>
      <c r="I188" s="1006"/>
      <c r="J188" s="1006"/>
      <c r="K188" s="1007"/>
      <c r="L188" s="715"/>
      <c r="M188" s="715"/>
      <c r="N188" s="715"/>
      <c r="O188" s="715"/>
      <c r="P188" s="715"/>
      <c r="Q188" s="715"/>
      <c r="R188" s="715"/>
      <c r="S188" s="716"/>
      <c r="T188" s="717"/>
      <c r="U188" s="720">
        <f t="shared" si="57"/>
        <v>0</v>
      </c>
      <c r="V188" s="721">
        <f t="shared" si="58"/>
        <v>0</v>
      </c>
      <c r="W188" s="722">
        <f t="shared" si="59"/>
        <v>0</v>
      </c>
      <c r="X188" s="442"/>
      <c r="Y188" s="442"/>
      <c r="Z188" s="442"/>
      <c r="AA188" s="442"/>
      <c r="AB188" s="442"/>
      <c r="AC188" s="442"/>
      <c r="AD188" s="442"/>
      <c r="AE188" s="442"/>
      <c r="AF188" s="442"/>
      <c r="AG188" s="442"/>
      <c r="AH188" s="442"/>
      <c r="AI188" s="442"/>
      <c r="AJ188" s="442"/>
      <c r="AK188" s="442"/>
      <c r="AL188" s="442"/>
      <c r="AM188" s="442"/>
      <c r="AN188" s="442"/>
      <c r="AO188" s="442"/>
      <c r="AP188" s="442"/>
      <c r="AQ188" s="442"/>
      <c r="AR188" s="442"/>
      <c r="AS188" s="442"/>
      <c r="AT188" s="442"/>
      <c r="AU188" s="442"/>
      <c r="AV188" s="442"/>
      <c r="AW188" s="442"/>
      <c r="AX188" s="442"/>
      <c r="AY188" s="442"/>
      <c r="AZ188" s="442"/>
    </row>
    <row r="189" spans="2:52" ht="20.100000000000001" hidden="1" customHeight="1" outlineLevel="1">
      <c r="B189" s="434"/>
      <c r="C189" s="1002"/>
      <c r="D189" s="1003"/>
      <c r="E189" s="1003"/>
      <c r="F189" s="1004"/>
      <c r="G189" s="1005"/>
      <c r="H189" s="1006"/>
      <c r="I189" s="1006"/>
      <c r="J189" s="1006"/>
      <c r="K189" s="1007"/>
      <c r="L189" s="715"/>
      <c r="M189" s="715"/>
      <c r="N189" s="715"/>
      <c r="O189" s="715"/>
      <c r="P189" s="715"/>
      <c r="Q189" s="715"/>
      <c r="R189" s="715"/>
      <c r="S189" s="716"/>
      <c r="T189" s="717"/>
      <c r="U189" s="720">
        <f t="shared" si="57"/>
        <v>0</v>
      </c>
      <c r="V189" s="721">
        <f t="shared" si="58"/>
        <v>0</v>
      </c>
      <c r="W189" s="722">
        <f t="shared" si="59"/>
        <v>0</v>
      </c>
      <c r="X189" s="442"/>
      <c r="Y189" s="442"/>
      <c r="Z189" s="442"/>
      <c r="AA189" s="442"/>
      <c r="AB189" s="442"/>
      <c r="AC189" s="442"/>
      <c r="AD189" s="442"/>
      <c r="AE189" s="442"/>
      <c r="AF189" s="442"/>
      <c r="AG189" s="442"/>
      <c r="AH189" s="442"/>
      <c r="AI189" s="442"/>
      <c r="AJ189" s="442"/>
      <c r="AK189" s="442"/>
      <c r="AL189" s="442"/>
      <c r="AM189" s="442"/>
      <c r="AN189" s="442"/>
      <c r="AO189" s="442"/>
      <c r="AP189" s="442"/>
      <c r="AQ189" s="442"/>
      <c r="AR189" s="442"/>
      <c r="AS189" s="442"/>
      <c r="AT189" s="442"/>
      <c r="AU189" s="442"/>
      <c r="AV189" s="442"/>
      <c r="AW189" s="442"/>
      <c r="AX189" s="442"/>
      <c r="AY189" s="442"/>
      <c r="AZ189" s="442"/>
    </row>
    <row r="190" spans="2:52" ht="20.100000000000001" hidden="1" customHeight="1" outlineLevel="1">
      <c r="B190" s="434"/>
      <c r="C190" s="1002"/>
      <c r="D190" s="1003"/>
      <c r="E190" s="1003"/>
      <c r="F190" s="1004"/>
      <c r="G190" s="1005"/>
      <c r="H190" s="1006"/>
      <c r="I190" s="1006"/>
      <c r="J190" s="1006"/>
      <c r="K190" s="1007"/>
      <c r="L190" s="715"/>
      <c r="M190" s="715"/>
      <c r="N190" s="715"/>
      <c r="O190" s="715"/>
      <c r="P190" s="715"/>
      <c r="Q190" s="715"/>
      <c r="R190" s="715"/>
      <c r="S190" s="716"/>
      <c r="T190" s="717"/>
      <c r="U190" s="720">
        <f t="shared" si="57"/>
        <v>0</v>
      </c>
      <c r="V190" s="721">
        <f t="shared" si="58"/>
        <v>0</v>
      </c>
      <c r="W190" s="722">
        <f t="shared" si="59"/>
        <v>0</v>
      </c>
      <c r="X190" s="442"/>
      <c r="Y190" s="442"/>
      <c r="Z190" s="442"/>
      <c r="AA190" s="442"/>
      <c r="AB190" s="442"/>
      <c r="AC190" s="442"/>
      <c r="AD190" s="442"/>
      <c r="AE190" s="442"/>
      <c r="AF190" s="442"/>
      <c r="AG190" s="442"/>
      <c r="AH190" s="442"/>
      <c r="AI190" s="442"/>
      <c r="AJ190" s="442"/>
      <c r="AK190" s="442"/>
      <c r="AL190" s="442"/>
      <c r="AM190" s="442"/>
      <c r="AN190" s="442"/>
      <c r="AO190" s="442"/>
      <c r="AP190" s="442"/>
      <c r="AQ190" s="442"/>
      <c r="AR190" s="442"/>
      <c r="AS190" s="442"/>
      <c r="AT190" s="442"/>
      <c r="AU190" s="442"/>
      <c r="AV190" s="442"/>
      <c r="AW190" s="442"/>
      <c r="AX190" s="442"/>
      <c r="AY190" s="442"/>
      <c r="AZ190" s="442"/>
    </row>
    <row r="191" spans="2:52" ht="20.100000000000001" hidden="1" customHeight="1" outlineLevel="1">
      <c r="B191" s="434"/>
      <c r="C191" s="1002"/>
      <c r="D191" s="1003"/>
      <c r="E191" s="1003"/>
      <c r="F191" s="1004"/>
      <c r="G191" s="1005"/>
      <c r="H191" s="1006"/>
      <c r="I191" s="1006"/>
      <c r="J191" s="1006"/>
      <c r="K191" s="1007"/>
      <c r="L191" s="715"/>
      <c r="M191" s="715"/>
      <c r="N191" s="715"/>
      <c r="O191" s="715"/>
      <c r="P191" s="715"/>
      <c r="Q191" s="715"/>
      <c r="R191" s="715"/>
      <c r="S191" s="716"/>
      <c r="T191" s="717"/>
      <c r="U191" s="720">
        <f t="shared" si="57"/>
        <v>0</v>
      </c>
      <c r="V191" s="721">
        <f t="shared" si="58"/>
        <v>0</v>
      </c>
      <c r="W191" s="722">
        <f t="shared" si="59"/>
        <v>0</v>
      </c>
      <c r="X191" s="442"/>
      <c r="Y191" s="442"/>
      <c r="Z191" s="442"/>
      <c r="AA191" s="442"/>
      <c r="AB191" s="442"/>
      <c r="AC191" s="442"/>
      <c r="AD191" s="442"/>
      <c r="AE191" s="442"/>
      <c r="AF191" s="442"/>
      <c r="AG191" s="442"/>
      <c r="AH191" s="442"/>
      <c r="AI191" s="442"/>
      <c r="AJ191" s="442"/>
      <c r="AK191" s="442"/>
      <c r="AL191" s="442"/>
      <c r="AM191" s="442"/>
      <c r="AN191" s="442"/>
      <c r="AO191" s="442"/>
      <c r="AP191" s="442"/>
      <c r="AQ191" s="442"/>
      <c r="AR191" s="442"/>
      <c r="AS191" s="442"/>
      <c r="AT191" s="442"/>
      <c r="AU191" s="442"/>
      <c r="AV191" s="442"/>
      <c r="AW191" s="442"/>
      <c r="AX191" s="442"/>
      <c r="AY191" s="442"/>
      <c r="AZ191" s="442"/>
    </row>
    <row r="192" spans="2:52" s="19" customFormat="1" ht="9.9499999999999993" hidden="1" customHeight="1" outlineLevel="1">
      <c r="B192" s="435"/>
      <c r="C192" s="437"/>
      <c r="D192" s="437"/>
      <c r="E192" s="437"/>
      <c r="F192" s="437"/>
      <c r="G192" s="666"/>
      <c r="H192" s="666"/>
      <c r="I192" s="666"/>
      <c r="J192" s="666"/>
      <c r="K192" s="666"/>
      <c r="L192" s="438"/>
      <c r="M192" s="438"/>
      <c r="N192" s="438"/>
      <c r="O192" s="438"/>
      <c r="P192" s="438"/>
      <c r="Q192" s="438"/>
      <c r="R192" s="438"/>
      <c r="S192" s="438"/>
      <c r="T192" s="439"/>
      <c r="U192" s="439"/>
      <c r="V192" s="439"/>
      <c r="W192" s="667"/>
      <c r="X192" s="668"/>
      <c r="Y192" s="668"/>
      <c r="Z192" s="668"/>
      <c r="AA192" s="668"/>
      <c r="AB192" s="668"/>
      <c r="AC192" s="668"/>
      <c r="AD192" s="668"/>
      <c r="AE192" s="668"/>
      <c r="AF192" s="668"/>
      <c r="AG192" s="668"/>
      <c r="AH192" s="668"/>
      <c r="AI192" s="668"/>
      <c r="AJ192" s="668"/>
      <c r="AK192" s="668"/>
      <c r="AL192" s="668"/>
      <c r="AM192" s="668"/>
      <c r="AN192" s="668"/>
      <c r="AO192" s="668"/>
      <c r="AP192" s="668"/>
      <c r="AQ192" s="668"/>
      <c r="AR192" s="668"/>
      <c r="AS192" s="668"/>
      <c r="AT192" s="668"/>
      <c r="AU192" s="668"/>
      <c r="AV192" s="668"/>
      <c r="AW192" s="668"/>
      <c r="AX192" s="668"/>
      <c r="AY192" s="668"/>
      <c r="AZ192" s="668"/>
    </row>
    <row r="193" spans="2:52" ht="20.100000000000001" customHeight="1" collapsed="1">
      <c r="B193" s="32">
        <f>B181+1</f>
        <v>16</v>
      </c>
      <c r="C193" s="1013"/>
      <c r="D193" s="1014"/>
      <c r="E193" s="1014"/>
      <c r="F193" s="1015"/>
      <c r="G193" s="1016"/>
      <c r="H193" s="1017"/>
      <c r="I193" s="1017"/>
      <c r="J193" s="1017"/>
      <c r="K193" s="1018"/>
      <c r="L193" s="701">
        <f t="shared" ref="L193:R193" si="60">SUM(L194:L203)</f>
        <v>0</v>
      </c>
      <c r="M193" s="702">
        <f t="shared" si="60"/>
        <v>0</v>
      </c>
      <c r="N193" s="703">
        <f t="shared" si="60"/>
        <v>0</v>
      </c>
      <c r="O193" s="703">
        <f t="shared" si="60"/>
        <v>0</v>
      </c>
      <c r="P193" s="702">
        <f t="shared" si="60"/>
        <v>0</v>
      </c>
      <c r="Q193" s="704">
        <f t="shared" si="60"/>
        <v>0</v>
      </c>
      <c r="R193" s="701">
        <f t="shared" si="60"/>
        <v>0</v>
      </c>
      <c r="S193" s="705">
        <v>1</v>
      </c>
      <c r="T193" s="706">
        <f>(S194*T194)+(S195*T195)+(S196*T196)+(S197*T197)+(S198*T198)+(S199*T199)+(S200*T200)+(S201*T201)+(S202*T202)+(S203*T203)</f>
        <v>0</v>
      </c>
      <c r="U193" s="665">
        <f t="shared" ref="U193:U203" si="61">S193*T193*(1+MGKZ)*(1+Gewinn)*(1+Sicherheit)</f>
        <v>0</v>
      </c>
      <c r="V193" s="643">
        <f t="shared" ref="V193:V203" si="62">R193*Fertigung</f>
        <v>0</v>
      </c>
      <c r="W193" s="50">
        <f t="shared" ref="W193:W203" si="63">L193*$E$6+M193*$M$6+N193*$M$7+O193*$M$8+P193*$E$7+Q193*$M$9+U193+V193</f>
        <v>0</v>
      </c>
      <c r="X193" s="442"/>
      <c r="Y193" s="442"/>
      <c r="Z193" s="442"/>
      <c r="AA193" s="442"/>
      <c r="AB193" s="442"/>
      <c r="AC193" s="442"/>
      <c r="AD193" s="442"/>
      <c r="AE193" s="442"/>
      <c r="AF193" s="442"/>
      <c r="AG193" s="442"/>
      <c r="AH193" s="442"/>
      <c r="AI193" s="442"/>
      <c r="AJ193" s="442"/>
      <c r="AK193" s="442"/>
      <c r="AL193" s="442"/>
      <c r="AM193" s="442"/>
      <c r="AN193" s="442"/>
      <c r="AO193" s="442"/>
      <c r="AP193" s="442"/>
      <c r="AQ193" s="442"/>
      <c r="AR193" s="442"/>
      <c r="AS193" s="442"/>
      <c r="AT193" s="442"/>
      <c r="AU193" s="442"/>
      <c r="AV193" s="442"/>
      <c r="AW193" s="442"/>
      <c r="AX193" s="442"/>
      <c r="AY193" s="442"/>
      <c r="AZ193" s="442"/>
    </row>
    <row r="194" spans="2:52" ht="20.100000000000001" hidden="1" customHeight="1" outlineLevel="1">
      <c r="B194" s="433"/>
      <c r="C194" s="1002"/>
      <c r="D194" s="1003"/>
      <c r="E194" s="1003"/>
      <c r="F194" s="1004"/>
      <c r="G194" s="1005"/>
      <c r="H194" s="1006"/>
      <c r="I194" s="1006"/>
      <c r="J194" s="1006"/>
      <c r="K194" s="1007"/>
      <c r="L194" s="715"/>
      <c r="M194" s="715"/>
      <c r="N194" s="715"/>
      <c r="O194" s="715"/>
      <c r="P194" s="715"/>
      <c r="Q194" s="715"/>
      <c r="R194" s="715"/>
      <c r="S194" s="716"/>
      <c r="T194" s="717"/>
      <c r="U194" s="720">
        <f t="shared" si="61"/>
        <v>0</v>
      </c>
      <c r="V194" s="721">
        <f t="shared" si="62"/>
        <v>0</v>
      </c>
      <c r="W194" s="722">
        <f t="shared" si="63"/>
        <v>0</v>
      </c>
      <c r="X194" s="442"/>
      <c r="Y194" s="442"/>
      <c r="Z194" s="442"/>
      <c r="AA194" s="442"/>
      <c r="AB194" s="442"/>
      <c r="AC194" s="442"/>
      <c r="AD194" s="442"/>
      <c r="AE194" s="442"/>
      <c r="AF194" s="442"/>
      <c r="AG194" s="442"/>
      <c r="AH194" s="442"/>
      <c r="AI194" s="442"/>
      <c r="AJ194" s="442"/>
      <c r="AK194" s="442"/>
      <c r="AL194" s="442"/>
      <c r="AM194" s="442"/>
      <c r="AN194" s="442"/>
      <c r="AO194" s="442"/>
      <c r="AP194" s="442"/>
      <c r="AQ194" s="442"/>
      <c r="AR194" s="442"/>
      <c r="AS194" s="442"/>
      <c r="AT194" s="442"/>
      <c r="AU194" s="442"/>
      <c r="AV194" s="442"/>
      <c r="AW194" s="442"/>
      <c r="AX194" s="442"/>
      <c r="AY194" s="442"/>
      <c r="AZ194" s="442"/>
    </row>
    <row r="195" spans="2:52" ht="20.100000000000001" hidden="1" customHeight="1" outlineLevel="1">
      <c r="B195" s="434"/>
      <c r="C195" s="1002"/>
      <c r="D195" s="1003"/>
      <c r="E195" s="1003"/>
      <c r="F195" s="1004"/>
      <c r="G195" s="1005"/>
      <c r="H195" s="1006"/>
      <c r="I195" s="1006"/>
      <c r="J195" s="1006"/>
      <c r="K195" s="1007"/>
      <c r="L195" s="715"/>
      <c r="M195" s="715"/>
      <c r="N195" s="715"/>
      <c r="O195" s="715"/>
      <c r="P195" s="715"/>
      <c r="Q195" s="715"/>
      <c r="R195" s="715"/>
      <c r="S195" s="716"/>
      <c r="T195" s="717"/>
      <c r="U195" s="720">
        <f t="shared" si="61"/>
        <v>0</v>
      </c>
      <c r="V195" s="721">
        <f t="shared" si="62"/>
        <v>0</v>
      </c>
      <c r="W195" s="722">
        <f t="shared" si="63"/>
        <v>0</v>
      </c>
      <c r="X195" s="442"/>
      <c r="Y195" s="442"/>
      <c r="Z195" s="442"/>
      <c r="AA195" s="442"/>
      <c r="AB195" s="442"/>
      <c r="AC195" s="442"/>
      <c r="AD195" s="442"/>
      <c r="AE195" s="442"/>
      <c r="AF195" s="442"/>
      <c r="AG195" s="442"/>
      <c r="AH195" s="442"/>
      <c r="AI195" s="442"/>
      <c r="AJ195" s="442"/>
      <c r="AK195" s="442"/>
      <c r="AL195" s="442"/>
      <c r="AM195" s="442"/>
      <c r="AN195" s="442"/>
      <c r="AO195" s="442"/>
      <c r="AP195" s="442"/>
      <c r="AQ195" s="442"/>
      <c r="AR195" s="442"/>
      <c r="AS195" s="442"/>
      <c r="AT195" s="442"/>
      <c r="AU195" s="442"/>
      <c r="AV195" s="442"/>
      <c r="AW195" s="442"/>
      <c r="AX195" s="442"/>
      <c r="AY195" s="442"/>
      <c r="AZ195" s="442"/>
    </row>
    <row r="196" spans="2:52" ht="20.100000000000001" hidden="1" customHeight="1" outlineLevel="1">
      <c r="B196" s="434"/>
      <c r="C196" s="1002"/>
      <c r="D196" s="1003"/>
      <c r="E196" s="1003"/>
      <c r="F196" s="1004"/>
      <c r="G196" s="1005"/>
      <c r="H196" s="1006"/>
      <c r="I196" s="1006"/>
      <c r="J196" s="1006"/>
      <c r="K196" s="1007"/>
      <c r="L196" s="715"/>
      <c r="M196" s="715"/>
      <c r="N196" s="715"/>
      <c r="O196" s="715"/>
      <c r="P196" s="715"/>
      <c r="Q196" s="715"/>
      <c r="R196" s="715"/>
      <c r="S196" s="716"/>
      <c r="T196" s="717"/>
      <c r="U196" s="720">
        <f t="shared" si="61"/>
        <v>0</v>
      </c>
      <c r="V196" s="721">
        <f t="shared" si="62"/>
        <v>0</v>
      </c>
      <c r="W196" s="722">
        <f t="shared" si="63"/>
        <v>0</v>
      </c>
      <c r="X196" s="442"/>
      <c r="Y196" s="442"/>
      <c r="Z196" s="442"/>
      <c r="AA196" s="442"/>
      <c r="AB196" s="442"/>
      <c r="AC196" s="442"/>
      <c r="AD196" s="442"/>
      <c r="AE196" s="442"/>
      <c r="AF196" s="442"/>
      <c r="AG196" s="442"/>
      <c r="AH196" s="442"/>
      <c r="AI196" s="442"/>
      <c r="AJ196" s="442"/>
      <c r="AK196" s="442"/>
      <c r="AL196" s="442"/>
      <c r="AM196" s="442"/>
      <c r="AN196" s="442"/>
      <c r="AO196" s="442"/>
      <c r="AP196" s="442"/>
      <c r="AQ196" s="442"/>
      <c r="AR196" s="442"/>
      <c r="AS196" s="442"/>
      <c r="AT196" s="442"/>
      <c r="AU196" s="442"/>
      <c r="AV196" s="442"/>
      <c r="AW196" s="442"/>
      <c r="AX196" s="442"/>
      <c r="AY196" s="442"/>
      <c r="AZ196" s="442"/>
    </row>
    <row r="197" spans="2:52" ht="20.100000000000001" hidden="1" customHeight="1" outlineLevel="1">
      <c r="B197" s="434"/>
      <c r="C197" s="1002"/>
      <c r="D197" s="1003"/>
      <c r="E197" s="1003"/>
      <c r="F197" s="1004"/>
      <c r="G197" s="1005"/>
      <c r="H197" s="1006"/>
      <c r="I197" s="1006"/>
      <c r="J197" s="1006"/>
      <c r="K197" s="1007"/>
      <c r="L197" s="715"/>
      <c r="M197" s="715"/>
      <c r="N197" s="715"/>
      <c r="O197" s="715"/>
      <c r="P197" s="715"/>
      <c r="Q197" s="715"/>
      <c r="R197" s="715"/>
      <c r="S197" s="716"/>
      <c r="T197" s="717"/>
      <c r="U197" s="720">
        <f t="shared" si="61"/>
        <v>0</v>
      </c>
      <c r="V197" s="721">
        <f t="shared" si="62"/>
        <v>0</v>
      </c>
      <c r="W197" s="722">
        <f t="shared" si="63"/>
        <v>0</v>
      </c>
      <c r="X197" s="442"/>
      <c r="Y197" s="442"/>
      <c r="Z197" s="442"/>
      <c r="AA197" s="442"/>
      <c r="AB197" s="442"/>
      <c r="AC197" s="442"/>
      <c r="AD197" s="442"/>
      <c r="AE197" s="442"/>
      <c r="AF197" s="442"/>
      <c r="AG197" s="442"/>
      <c r="AH197" s="442"/>
      <c r="AI197" s="442"/>
      <c r="AJ197" s="442"/>
      <c r="AK197" s="442"/>
      <c r="AL197" s="442"/>
      <c r="AM197" s="442"/>
      <c r="AN197" s="442"/>
      <c r="AO197" s="442"/>
      <c r="AP197" s="442"/>
      <c r="AQ197" s="442"/>
      <c r="AR197" s="442"/>
      <c r="AS197" s="442"/>
      <c r="AT197" s="442"/>
      <c r="AU197" s="442"/>
      <c r="AV197" s="442"/>
      <c r="AW197" s="442"/>
      <c r="AX197" s="442"/>
      <c r="AY197" s="442"/>
      <c r="AZ197" s="442"/>
    </row>
    <row r="198" spans="2:52" ht="20.100000000000001" hidden="1" customHeight="1" outlineLevel="1">
      <c r="B198" s="434"/>
      <c r="C198" s="1002"/>
      <c r="D198" s="1003"/>
      <c r="E198" s="1003"/>
      <c r="F198" s="1004"/>
      <c r="G198" s="1005"/>
      <c r="H198" s="1006"/>
      <c r="I198" s="1006"/>
      <c r="J198" s="1006"/>
      <c r="K198" s="1007"/>
      <c r="L198" s="715"/>
      <c r="M198" s="715"/>
      <c r="N198" s="715"/>
      <c r="O198" s="715"/>
      <c r="P198" s="715"/>
      <c r="Q198" s="715"/>
      <c r="R198" s="715"/>
      <c r="S198" s="716"/>
      <c r="T198" s="717"/>
      <c r="U198" s="720">
        <f t="shared" si="61"/>
        <v>0</v>
      </c>
      <c r="V198" s="721">
        <f t="shared" si="62"/>
        <v>0</v>
      </c>
      <c r="W198" s="722">
        <f t="shared" si="63"/>
        <v>0</v>
      </c>
      <c r="X198" s="442"/>
      <c r="Y198" s="442"/>
      <c r="Z198" s="442"/>
      <c r="AA198" s="442"/>
      <c r="AB198" s="442"/>
      <c r="AC198" s="442"/>
      <c r="AD198" s="442"/>
      <c r="AE198" s="442"/>
      <c r="AF198" s="442"/>
      <c r="AG198" s="442"/>
      <c r="AH198" s="442"/>
      <c r="AI198" s="442"/>
      <c r="AJ198" s="442"/>
      <c r="AK198" s="442"/>
      <c r="AL198" s="442"/>
      <c r="AM198" s="442"/>
      <c r="AN198" s="442"/>
      <c r="AO198" s="442"/>
      <c r="AP198" s="442"/>
      <c r="AQ198" s="442"/>
      <c r="AR198" s="442"/>
      <c r="AS198" s="442"/>
      <c r="AT198" s="442"/>
      <c r="AU198" s="442"/>
      <c r="AV198" s="442"/>
      <c r="AW198" s="442"/>
      <c r="AX198" s="442"/>
      <c r="AY198" s="442"/>
      <c r="AZ198" s="442"/>
    </row>
    <row r="199" spans="2:52" ht="20.100000000000001" hidden="1" customHeight="1" outlineLevel="1">
      <c r="B199" s="434"/>
      <c r="C199" s="1002"/>
      <c r="D199" s="1003"/>
      <c r="E199" s="1003"/>
      <c r="F199" s="1004"/>
      <c r="G199" s="1005"/>
      <c r="H199" s="1006"/>
      <c r="I199" s="1006"/>
      <c r="J199" s="1006"/>
      <c r="K199" s="1007"/>
      <c r="L199" s="715"/>
      <c r="M199" s="715"/>
      <c r="N199" s="715"/>
      <c r="O199" s="715"/>
      <c r="P199" s="715"/>
      <c r="Q199" s="715"/>
      <c r="R199" s="715"/>
      <c r="S199" s="716"/>
      <c r="T199" s="717"/>
      <c r="U199" s="720">
        <f t="shared" si="61"/>
        <v>0</v>
      </c>
      <c r="V199" s="721">
        <f t="shared" si="62"/>
        <v>0</v>
      </c>
      <c r="W199" s="722">
        <f t="shared" si="63"/>
        <v>0</v>
      </c>
      <c r="X199" s="442"/>
      <c r="Y199" s="442"/>
      <c r="Z199" s="442"/>
      <c r="AA199" s="442"/>
      <c r="AB199" s="442"/>
      <c r="AC199" s="442"/>
      <c r="AD199" s="442"/>
      <c r="AE199" s="442"/>
      <c r="AF199" s="442"/>
      <c r="AG199" s="442"/>
      <c r="AH199" s="442"/>
      <c r="AI199" s="442"/>
      <c r="AJ199" s="442"/>
      <c r="AK199" s="442"/>
      <c r="AL199" s="442"/>
      <c r="AM199" s="442"/>
      <c r="AN199" s="442"/>
      <c r="AO199" s="442"/>
      <c r="AP199" s="442"/>
      <c r="AQ199" s="442"/>
      <c r="AR199" s="442"/>
      <c r="AS199" s="442"/>
      <c r="AT199" s="442"/>
      <c r="AU199" s="442"/>
      <c r="AV199" s="442"/>
      <c r="AW199" s="442"/>
      <c r="AX199" s="442"/>
      <c r="AY199" s="442"/>
      <c r="AZ199" s="442"/>
    </row>
    <row r="200" spans="2:52" ht="20.100000000000001" hidden="1" customHeight="1" outlineLevel="1">
      <c r="B200" s="434"/>
      <c r="C200" s="1002"/>
      <c r="D200" s="1003"/>
      <c r="E200" s="1003"/>
      <c r="F200" s="1004"/>
      <c r="G200" s="1005"/>
      <c r="H200" s="1006"/>
      <c r="I200" s="1006"/>
      <c r="J200" s="1006"/>
      <c r="K200" s="1007"/>
      <c r="L200" s="715"/>
      <c r="M200" s="715"/>
      <c r="N200" s="715"/>
      <c r="O200" s="715"/>
      <c r="P200" s="715"/>
      <c r="Q200" s="715"/>
      <c r="R200" s="715"/>
      <c r="S200" s="716"/>
      <c r="T200" s="717"/>
      <c r="U200" s="720">
        <f t="shared" si="61"/>
        <v>0</v>
      </c>
      <c r="V200" s="721">
        <f t="shared" si="62"/>
        <v>0</v>
      </c>
      <c r="W200" s="722">
        <f t="shared" si="63"/>
        <v>0</v>
      </c>
      <c r="X200" s="442"/>
      <c r="Y200" s="442"/>
      <c r="Z200" s="442"/>
      <c r="AA200" s="442"/>
      <c r="AB200" s="442"/>
      <c r="AC200" s="442"/>
      <c r="AD200" s="442"/>
      <c r="AE200" s="442"/>
      <c r="AF200" s="442"/>
      <c r="AG200" s="442"/>
      <c r="AH200" s="442"/>
      <c r="AI200" s="442"/>
      <c r="AJ200" s="442"/>
      <c r="AK200" s="442"/>
      <c r="AL200" s="442"/>
      <c r="AM200" s="442"/>
      <c r="AN200" s="442"/>
      <c r="AO200" s="442"/>
      <c r="AP200" s="442"/>
      <c r="AQ200" s="442"/>
      <c r="AR200" s="442"/>
      <c r="AS200" s="442"/>
      <c r="AT200" s="442"/>
      <c r="AU200" s="442"/>
      <c r="AV200" s="442"/>
      <c r="AW200" s="442"/>
      <c r="AX200" s="442"/>
      <c r="AY200" s="442"/>
      <c r="AZ200" s="442"/>
    </row>
    <row r="201" spans="2:52" ht="20.100000000000001" hidden="1" customHeight="1" outlineLevel="1">
      <c r="B201" s="434"/>
      <c r="C201" s="1002"/>
      <c r="D201" s="1003"/>
      <c r="E201" s="1003"/>
      <c r="F201" s="1004"/>
      <c r="G201" s="1005"/>
      <c r="H201" s="1006"/>
      <c r="I201" s="1006"/>
      <c r="J201" s="1006"/>
      <c r="K201" s="1007"/>
      <c r="L201" s="715"/>
      <c r="M201" s="715"/>
      <c r="N201" s="715"/>
      <c r="O201" s="715"/>
      <c r="P201" s="715"/>
      <c r="Q201" s="715"/>
      <c r="R201" s="715"/>
      <c r="S201" s="716"/>
      <c r="T201" s="717"/>
      <c r="U201" s="720">
        <f t="shared" si="61"/>
        <v>0</v>
      </c>
      <c r="V201" s="721">
        <f t="shared" si="62"/>
        <v>0</v>
      </c>
      <c r="W201" s="722">
        <f t="shared" si="63"/>
        <v>0</v>
      </c>
      <c r="X201" s="442"/>
      <c r="Y201" s="442"/>
      <c r="Z201" s="442"/>
      <c r="AA201" s="442"/>
      <c r="AB201" s="442"/>
      <c r="AC201" s="442"/>
      <c r="AD201" s="442"/>
      <c r="AE201" s="442"/>
      <c r="AF201" s="442"/>
      <c r="AG201" s="442"/>
      <c r="AH201" s="442"/>
      <c r="AI201" s="442"/>
      <c r="AJ201" s="442"/>
      <c r="AK201" s="442"/>
      <c r="AL201" s="442"/>
      <c r="AM201" s="442"/>
      <c r="AN201" s="442"/>
      <c r="AO201" s="442"/>
      <c r="AP201" s="442"/>
      <c r="AQ201" s="442"/>
      <c r="AR201" s="442"/>
      <c r="AS201" s="442"/>
      <c r="AT201" s="442"/>
      <c r="AU201" s="442"/>
      <c r="AV201" s="442"/>
      <c r="AW201" s="442"/>
      <c r="AX201" s="442"/>
      <c r="AY201" s="442"/>
      <c r="AZ201" s="442"/>
    </row>
    <row r="202" spans="2:52" ht="20.100000000000001" hidden="1" customHeight="1" outlineLevel="1">
      <c r="B202" s="434"/>
      <c r="C202" s="1002"/>
      <c r="D202" s="1003"/>
      <c r="E202" s="1003"/>
      <c r="F202" s="1004"/>
      <c r="G202" s="1005"/>
      <c r="H202" s="1006"/>
      <c r="I202" s="1006"/>
      <c r="J202" s="1006"/>
      <c r="K202" s="1007"/>
      <c r="L202" s="715"/>
      <c r="M202" s="715"/>
      <c r="N202" s="715"/>
      <c r="O202" s="715"/>
      <c r="P202" s="715"/>
      <c r="Q202" s="715"/>
      <c r="R202" s="715"/>
      <c r="S202" s="716"/>
      <c r="T202" s="717"/>
      <c r="U202" s="720">
        <f t="shared" si="61"/>
        <v>0</v>
      </c>
      <c r="V202" s="721">
        <f t="shared" si="62"/>
        <v>0</v>
      </c>
      <c r="W202" s="722">
        <f t="shared" si="63"/>
        <v>0</v>
      </c>
      <c r="X202" s="442"/>
      <c r="Y202" s="442"/>
      <c r="Z202" s="442"/>
      <c r="AA202" s="442"/>
      <c r="AB202" s="442"/>
      <c r="AC202" s="442"/>
      <c r="AD202" s="442"/>
      <c r="AE202" s="442"/>
      <c r="AF202" s="442"/>
      <c r="AG202" s="442"/>
      <c r="AH202" s="442"/>
      <c r="AI202" s="442"/>
      <c r="AJ202" s="442"/>
      <c r="AK202" s="442"/>
      <c r="AL202" s="442"/>
      <c r="AM202" s="442"/>
      <c r="AN202" s="442"/>
      <c r="AO202" s="442"/>
      <c r="AP202" s="442"/>
      <c r="AQ202" s="442"/>
      <c r="AR202" s="442"/>
      <c r="AS202" s="442"/>
      <c r="AT202" s="442"/>
      <c r="AU202" s="442"/>
      <c r="AV202" s="442"/>
      <c r="AW202" s="442"/>
      <c r="AX202" s="442"/>
      <c r="AY202" s="442"/>
      <c r="AZ202" s="442"/>
    </row>
    <row r="203" spans="2:52" ht="20.100000000000001" hidden="1" customHeight="1" outlineLevel="1">
      <c r="B203" s="434"/>
      <c r="C203" s="1002"/>
      <c r="D203" s="1003"/>
      <c r="E203" s="1003"/>
      <c r="F203" s="1004"/>
      <c r="G203" s="1005"/>
      <c r="H203" s="1006"/>
      <c r="I203" s="1006"/>
      <c r="J203" s="1006"/>
      <c r="K203" s="1007"/>
      <c r="L203" s="715"/>
      <c r="M203" s="715"/>
      <c r="N203" s="715"/>
      <c r="O203" s="715"/>
      <c r="P203" s="715"/>
      <c r="Q203" s="715"/>
      <c r="R203" s="715"/>
      <c r="S203" s="716"/>
      <c r="T203" s="717"/>
      <c r="U203" s="720">
        <f t="shared" si="61"/>
        <v>0</v>
      </c>
      <c r="V203" s="721">
        <f t="shared" si="62"/>
        <v>0</v>
      </c>
      <c r="W203" s="722">
        <f t="shared" si="63"/>
        <v>0</v>
      </c>
      <c r="X203" s="442"/>
      <c r="Y203" s="442"/>
      <c r="Z203" s="442"/>
      <c r="AA203" s="442"/>
      <c r="AB203" s="442"/>
      <c r="AC203" s="442"/>
      <c r="AD203" s="442"/>
      <c r="AE203" s="442"/>
      <c r="AF203" s="442"/>
      <c r="AG203" s="442"/>
      <c r="AH203" s="442"/>
      <c r="AI203" s="442"/>
      <c r="AJ203" s="442"/>
      <c r="AK203" s="442"/>
      <c r="AL203" s="442"/>
      <c r="AM203" s="442"/>
      <c r="AN203" s="442"/>
      <c r="AO203" s="442"/>
      <c r="AP203" s="442"/>
      <c r="AQ203" s="442"/>
      <c r="AR203" s="442"/>
      <c r="AS203" s="442"/>
      <c r="AT203" s="442"/>
      <c r="AU203" s="442"/>
      <c r="AV203" s="442"/>
      <c r="AW203" s="442"/>
      <c r="AX203" s="442"/>
      <c r="AY203" s="442"/>
      <c r="AZ203" s="442"/>
    </row>
    <row r="204" spans="2:52" s="19" customFormat="1" ht="9.9499999999999993" hidden="1" customHeight="1" outlineLevel="1">
      <c r="B204" s="435"/>
      <c r="C204" s="437"/>
      <c r="D204" s="437"/>
      <c r="E204" s="437"/>
      <c r="F204" s="437"/>
      <c r="G204" s="666"/>
      <c r="H204" s="666"/>
      <c r="I204" s="666"/>
      <c r="J204" s="666"/>
      <c r="K204" s="666"/>
      <c r="L204" s="438"/>
      <c r="M204" s="438"/>
      <c r="N204" s="438"/>
      <c r="O204" s="438"/>
      <c r="P204" s="438"/>
      <c r="Q204" s="438"/>
      <c r="R204" s="438"/>
      <c r="S204" s="438"/>
      <c r="T204" s="439"/>
      <c r="U204" s="439"/>
      <c r="V204" s="439"/>
      <c r="W204" s="667"/>
      <c r="X204" s="668"/>
      <c r="Y204" s="668"/>
      <c r="Z204" s="668"/>
      <c r="AA204" s="668"/>
      <c r="AB204" s="668"/>
      <c r="AC204" s="668"/>
      <c r="AD204" s="668"/>
      <c r="AE204" s="668"/>
      <c r="AF204" s="668"/>
      <c r="AG204" s="668"/>
      <c r="AH204" s="668"/>
      <c r="AI204" s="668"/>
      <c r="AJ204" s="668"/>
      <c r="AK204" s="668"/>
      <c r="AL204" s="668"/>
      <c r="AM204" s="668"/>
      <c r="AN204" s="668"/>
      <c r="AO204" s="668"/>
      <c r="AP204" s="668"/>
      <c r="AQ204" s="668"/>
      <c r="AR204" s="668"/>
      <c r="AS204" s="668"/>
      <c r="AT204" s="668"/>
      <c r="AU204" s="668"/>
      <c r="AV204" s="668"/>
      <c r="AW204" s="668"/>
      <c r="AX204" s="668"/>
      <c r="AY204" s="668"/>
      <c r="AZ204" s="668"/>
    </row>
    <row r="205" spans="2:52" ht="20.100000000000001" customHeight="1" collapsed="1">
      <c r="B205" s="32">
        <f>B193+1</f>
        <v>17</v>
      </c>
      <c r="C205" s="1013"/>
      <c r="D205" s="1014"/>
      <c r="E205" s="1014"/>
      <c r="F205" s="1015"/>
      <c r="G205" s="1016"/>
      <c r="H205" s="1017"/>
      <c r="I205" s="1017"/>
      <c r="J205" s="1017"/>
      <c r="K205" s="1018"/>
      <c r="L205" s="701">
        <f t="shared" ref="L205:R205" si="64">SUM(L206:L215)</f>
        <v>0</v>
      </c>
      <c r="M205" s="702">
        <f t="shared" si="64"/>
        <v>0</v>
      </c>
      <c r="N205" s="703">
        <f t="shared" si="64"/>
        <v>0</v>
      </c>
      <c r="O205" s="703">
        <f t="shared" si="64"/>
        <v>0</v>
      </c>
      <c r="P205" s="702">
        <f t="shared" si="64"/>
        <v>0</v>
      </c>
      <c r="Q205" s="704">
        <f t="shared" si="64"/>
        <v>0</v>
      </c>
      <c r="R205" s="701">
        <f t="shared" si="64"/>
        <v>0</v>
      </c>
      <c r="S205" s="705">
        <v>1</v>
      </c>
      <c r="T205" s="706">
        <f>(S206*T206)+(S207*T207)+(S208*T208)+(S209*T209)+(S210*T210)+(S211*T211)+(S212*T212)+(S213*T213)+(S214*T214)+(S215*T215)</f>
        <v>0</v>
      </c>
      <c r="U205" s="665">
        <f t="shared" ref="U205:U215" si="65">S205*T205*(1+MGKZ)*(1+Gewinn)*(1+Sicherheit)</f>
        <v>0</v>
      </c>
      <c r="V205" s="643">
        <f t="shared" ref="V205:V215" si="66">R205*Fertigung</f>
        <v>0</v>
      </c>
      <c r="W205" s="50">
        <f t="shared" ref="W205:W215" si="67">L205*$E$6+M205*$M$6+N205*$M$7+O205*$M$8+P205*$E$7+Q205*$M$9+U205+V205</f>
        <v>0</v>
      </c>
      <c r="X205" s="442"/>
      <c r="Y205" s="442"/>
      <c r="Z205" s="442"/>
      <c r="AA205" s="442"/>
      <c r="AB205" s="442"/>
      <c r="AC205" s="442"/>
      <c r="AD205" s="442"/>
      <c r="AE205" s="442"/>
      <c r="AF205" s="442"/>
      <c r="AG205" s="442"/>
      <c r="AH205" s="442"/>
      <c r="AI205" s="442"/>
      <c r="AJ205" s="442"/>
      <c r="AK205" s="442"/>
      <c r="AL205" s="442"/>
      <c r="AM205" s="442"/>
      <c r="AN205" s="442"/>
      <c r="AO205" s="442"/>
      <c r="AP205" s="442"/>
      <c r="AQ205" s="442"/>
      <c r="AR205" s="442"/>
      <c r="AS205" s="442"/>
      <c r="AT205" s="442"/>
      <c r="AU205" s="442"/>
      <c r="AV205" s="442"/>
      <c r="AW205" s="442"/>
      <c r="AX205" s="442"/>
      <c r="AY205" s="442"/>
      <c r="AZ205" s="442"/>
    </row>
    <row r="206" spans="2:52" ht="20.100000000000001" hidden="1" customHeight="1" outlineLevel="1">
      <c r="B206" s="433"/>
      <c r="C206" s="1002"/>
      <c r="D206" s="1003"/>
      <c r="E206" s="1003"/>
      <c r="F206" s="1004"/>
      <c r="G206" s="1005"/>
      <c r="H206" s="1006"/>
      <c r="I206" s="1006"/>
      <c r="J206" s="1006"/>
      <c r="K206" s="1007"/>
      <c r="L206" s="715"/>
      <c r="M206" s="715"/>
      <c r="N206" s="715"/>
      <c r="O206" s="715"/>
      <c r="P206" s="715"/>
      <c r="Q206" s="715"/>
      <c r="R206" s="715"/>
      <c r="S206" s="716"/>
      <c r="T206" s="717"/>
      <c r="U206" s="720">
        <f t="shared" si="65"/>
        <v>0</v>
      </c>
      <c r="V206" s="721">
        <f t="shared" si="66"/>
        <v>0</v>
      </c>
      <c r="W206" s="722">
        <f t="shared" si="67"/>
        <v>0</v>
      </c>
      <c r="X206" s="442"/>
      <c r="Y206" s="442"/>
      <c r="Z206" s="442"/>
      <c r="AA206" s="442"/>
      <c r="AB206" s="442"/>
      <c r="AC206" s="442"/>
      <c r="AD206" s="442"/>
      <c r="AE206" s="442"/>
      <c r="AF206" s="442"/>
      <c r="AG206" s="442"/>
      <c r="AH206" s="442"/>
      <c r="AI206" s="442"/>
      <c r="AJ206" s="442"/>
      <c r="AK206" s="442"/>
      <c r="AL206" s="442"/>
      <c r="AM206" s="442"/>
      <c r="AN206" s="442"/>
      <c r="AO206" s="442"/>
      <c r="AP206" s="442"/>
      <c r="AQ206" s="442"/>
      <c r="AR206" s="442"/>
      <c r="AS206" s="442"/>
      <c r="AT206" s="442"/>
      <c r="AU206" s="442"/>
      <c r="AV206" s="442"/>
      <c r="AW206" s="442"/>
      <c r="AX206" s="442"/>
      <c r="AY206" s="442"/>
      <c r="AZ206" s="442"/>
    </row>
    <row r="207" spans="2:52" ht="20.100000000000001" hidden="1" customHeight="1" outlineLevel="1">
      <c r="B207" s="434"/>
      <c r="C207" s="1002"/>
      <c r="D207" s="1003"/>
      <c r="E207" s="1003"/>
      <c r="F207" s="1004"/>
      <c r="G207" s="1005"/>
      <c r="H207" s="1006"/>
      <c r="I207" s="1006"/>
      <c r="J207" s="1006"/>
      <c r="K207" s="1007"/>
      <c r="L207" s="715"/>
      <c r="M207" s="715"/>
      <c r="N207" s="715"/>
      <c r="O207" s="715"/>
      <c r="P207" s="715"/>
      <c r="Q207" s="715"/>
      <c r="R207" s="715"/>
      <c r="S207" s="716"/>
      <c r="T207" s="717"/>
      <c r="U207" s="720">
        <f t="shared" si="65"/>
        <v>0</v>
      </c>
      <c r="V207" s="721">
        <f t="shared" si="66"/>
        <v>0</v>
      </c>
      <c r="W207" s="722">
        <f t="shared" si="67"/>
        <v>0</v>
      </c>
      <c r="X207" s="442"/>
      <c r="Y207" s="442"/>
      <c r="Z207" s="442"/>
      <c r="AA207" s="442"/>
      <c r="AB207" s="442"/>
      <c r="AC207" s="442"/>
      <c r="AD207" s="442"/>
      <c r="AE207" s="442"/>
      <c r="AF207" s="442"/>
      <c r="AG207" s="442"/>
      <c r="AH207" s="442"/>
      <c r="AI207" s="442"/>
      <c r="AJ207" s="442"/>
      <c r="AK207" s="442"/>
      <c r="AL207" s="442"/>
      <c r="AM207" s="442"/>
      <c r="AN207" s="442"/>
      <c r="AO207" s="442"/>
      <c r="AP207" s="442"/>
      <c r="AQ207" s="442"/>
      <c r="AR207" s="442"/>
      <c r="AS207" s="442"/>
      <c r="AT207" s="442"/>
      <c r="AU207" s="442"/>
      <c r="AV207" s="442"/>
      <c r="AW207" s="442"/>
      <c r="AX207" s="442"/>
      <c r="AY207" s="442"/>
      <c r="AZ207" s="442"/>
    </row>
    <row r="208" spans="2:52" ht="20.100000000000001" hidden="1" customHeight="1" outlineLevel="1">
      <c r="B208" s="434"/>
      <c r="C208" s="1002"/>
      <c r="D208" s="1003"/>
      <c r="E208" s="1003"/>
      <c r="F208" s="1004"/>
      <c r="G208" s="1005"/>
      <c r="H208" s="1006"/>
      <c r="I208" s="1006"/>
      <c r="J208" s="1006"/>
      <c r="K208" s="1007"/>
      <c r="L208" s="715"/>
      <c r="M208" s="715"/>
      <c r="N208" s="715"/>
      <c r="O208" s="715"/>
      <c r="P208" s="715"/>
      <c r="Q208" s="715"/>
      <c r="R208" s="715"/>
      <c r="S208" s="716"/>
      <c r="T208" s="717"/>
      <c r="U208" s="720">
        <f t="shared" si="65"/>
        <v>0</v>
      </c>
      <c r="V208" s="721">
        <f t="shared" si="66"/>
        <v>0</v>
      </c>
      <c r="W208" s="722">
        <f t="shared" si="67"/>
        <v>0</v>
      </c>
      <c r="X208" s="442"/>
      <c r="Y208" s="442"/>
      <c r="Z208" s="442"/>
      <c r="AA208" s="442"/>
      <c r="AB208" s="442"/>
      <c r="AC208" s="442"/>
      <c r="AD208" s="442"/>
      <c r="AE208" s="442"/>
      <c r="AF208" s="442"/>
      <c r="AG208" s="442"/>
      <c r="AH208" s="442"/>
      <c r="AI208" s="442"/>
      <c r="AJ208" s="442"/>
      <c r="AK208" s="442"/>
      <c r="AL208" s="442"/>
      <c r="AM208" s="442"/>
      <c r="AN208" s="442"/>
      <c r="AO208" s="442"/>
      <c r="AP208" s="442"/>
      <c r="AQ208" s="442"/>
      <c r="AR208" s="442"/>
      <c r="AS208" s="442"/>
      <c r="AT208" s="442"/>
      <c r="AU208" s="442"/>
      <c r="AV208" s="442"/>
      <c r="AW208" s="442"/>
      <c r="AX208" s="442"/>
      <c r="AY208" s="442"/>
      <c r="AZ208" s="442"/>
    </row>
    <row r="209" spans="2:52" ht="20.100000000000001" hidden="1" customHeight="1" outlineLevel="1">
      <c r="B209" s="434"/>
      <c r="C209" s="1002"/>
      <c r="D209" s="1003"/>
      <c r="E209" s="1003"/>
      <c r="F209" s="1004"/>
      <c r="G209" s="1005"/>
      <c r="H209" s="1006"/>
      <c r="I209" s="1006"/>
      <c r="J209" s="1006"/>
      <c r="K209" s="1007"/>
      <c r="L209" s="715"/>
      <c r="M209" s="715"/>
      <c r="N209" s="715"/>
      <c r="O209" s="715"/>
      <c r="P209" s="715"/>
      <c r="Q209" s="715"/>
      <c r="R209" s="715"/>
      <c r="S209" s="716"/>
      <c r="T209" s="717"/>
      <c r="U209" s="720">
        <f t="shared" si="65"/>
        <v>0</v>
      </c>
      <c r="V209" s="721">
        <f t="shared" si="66"/>
        <v>0</v>
      </c>
      <c r="W209" s="722">
        <f t="shared" si="67"/>
        <v>0</v>
      </c>
      <c r="X209" s="442"/>
      <c r="Y209" s="442"/>
      <c r="Z209" s="442"/>
      <c r="AA209" s="442"/>
      <c r="AB209" s="442"/>
      <c r="AC209" s="442"/>
      <c r="AD209" s="442"/>
      <c r="AE209" s="442"/>
      <c r="AF209" s="442"/>
      <c r="AG209" s="442"/>
      <c r="AH209" s="442"/>
      <c r="AI209" s="442"/>
      <c r="AJ209" s="442"/>
      <c r="AK209" s="442"/>
      <c r="AL209" s="442"/>
      <c r="AM209" s="442"/>
      <c r="AN209" s="442"/>
      <c r="AO209" s="442"/>
      <c r="AP209" s="442"/>
      <c r="AQ209" s="442"/>
      <c r="AR209" s="442"/>
      <c r="AS209" s="442"/>
      <c r="AT209" s="442"/>
      <c r="AU209" s="442"/>
      <c r="AV209" s="442"/>
      <c r="AW209" s="442"/>
      <c r="AX209" s="442"/>
      <c r="AY209" s="442"/>
      <c r="AZ209" s="442"/>
    </row>
    <row r="210" spans="2:52" ht="20.100000000000001" hidden="1" customHeight="1" outlineLevel="1">
      <c r="B210" s="434"/>
      <c r="C210" s="1002"/>
      <c r="D210" s="1003"/>
      <c r="E210" s="1003"/>
      <c r="F210" s="1004"/>
      <c r="G210" s="1005"/>
      <c r="H210" s="1006"/>
      <c r="I210" s="1006"/>
      <c r="J210" s="1006"/>
      <c r="K210" s="1007"/>
      <c r="L210" s="715"/>
      <c r="M210" s="715"/>
      <c r="N210" s="715"/>
      <c r="O210" s="715"/>
      <c r="P210" s="715"/>
      <c r="Q210" s="715"/>
      <c r="R210" s="715"/>
      <c r="S210" s="716"/>
      <c r="T210" s="717"/>
      <c r="U210" s="720">
        <f t="shared" si="65"/>
        <v>0</v>
      </c>
      <c r="V210" s="721">
        <f t="shared" si="66"/>
        <v>0</v>
      </c>
      <c r="W210" s="722">
        <f t="shared" si="67"/>
        <v>0</v>
      </c>
      <c r="X210" s="442"/>
      <c r="Y210" s="442"/>
      <c r="Z210" s="442"/>
      <c r="AA210" s="442"/>
      <c r="AB210" s="442"/>
      <c r="AC210" s="442"/>
      <c r="AD210" s="442"/>
      <c r="AE210" s="442"/>
      <c r="AF210" s="442"/>
      <c r="AG210" s="442"/>
      <c r="AH210" s="442"/>
      <c r="AI210" s="442"/>
      <c r="AJ210" s="442"/>
      <c r="AK210" s="442"/>
      <c r="AL210" s="442"/>
      <c r="AM210" s="442"/>
      <c r="AN210" s="442"/>
      <c r="AO210" s="442"/>
      <c r="AP210" s="442"/>
      <c r="AQ210" s="442"/>
      <c r="AR210" s="442"/>
      <c r="AS210" s="442"/>
      <c r="AT210" s="442"/>
      <c r="AU210" s="442"/>
      <c r="AV210" s="442"/>
      <c r="AW210" s="442"/>
      <c r="AX210" s="442"/>
      <c r="AY210" s="442"/>
      <c r="AZ210" s="442"/>
    </row>
    <row r="211" spans="2:52" ht="20.100000000000001" hidden="1" customHeight="1" outlineLevel="1">
      <c r="B211" s="434"/>
      <c r="C211" s="1002"/>
      <c r="D211" s="1003"/>
      <c r="E211" s="1003"/>
      <c r="F211" s="1004"/>
      <c r="G211" s="1005"/>
      <c r="H211" s="1006"/>
      <c r="I211" s="1006"/>
      <c r="J211" s="1006"/>
      <c r="K211" s="1007"/>
      <c r="L211" s="715"/>
      <c r="M211" s="715"/>
      <c r="N211" s="715"/>
      <c r="O211" s="715"/>
      <c r="P211" s="715"/>
      <c r="Q211" s="715"/>
      <c r="R211" s="715"/>
      <c r="S211" s="716"/>
      <c r="T211" s="717"/>
      <c r="U211" s="720">
        <f t="shared" si="65"/>
        <v>0</v>
      </c>
      <c r="V211" s="721">
        <f t="shared" si="66"/>
        <v>0</v>
      </c>
      <c r="W211" s="722">
        <f t="shared" si="67"/>
        <v>0</v>
      </c>
      <c r="X211" s="442"/>
      <c r="Y211" s="442"/>
      <c r="Z211" s="442"/>
      <c r="AA211" s="442"/>
      <c r="AB211" s="442"/>
      <c r="AC211" s="442"/>
      <c r="AD211" s="442"/>
      <c r="AE211" s="442"/>
      <c r="AF211" s="442"/>
      <c r="AG211" s="442"/>
      <c r="AH211" s="442"/>
      <c r="AI211" s="442"/>
      <c r="AJ211" s="442"/>
      <c r="AK211" s="442"/>
      <c r="AL211" s="442"/>
      <c r="AM211" s="442"/>
      <c r="AN211" s="442"/>
      <c r="AO211" s="442"/>
      <c r="AP211" s="442"/>
      <c r="AQ211" s="442"/>
      <c r="AR211" s="442"/>
      <c r="AS211" s="442"/>
      <c r="AT211" s="442"/>
      <c r="AU211" s="442"/>
      <c r="AV211" s="442"/>
      <c r="AW211" s="442"/>
      <c r="AX211" s="442"/>
      <c r="AY211" s="442"/>
      <c r="AZ211" s="442"/>
    </row>
    <row r="212" spans="2:52" ht="20.100000000000001" hidden="1" customHeight="1" outlineLevel="1">
      <c r="B212" s="434"/>
      <c r="C212" s="1002"/>
      <c r="D212" s="1003"/>
      <c r="E212" s="1003"/>
      <c r="F212" s="1004"/>
      <c r="G212" s="1005"/>
      <c r="H212" s="1006"/>
      <c r="I212" s="1006"/>
      <c r="J212" s="1006"/>
      <c r="K212" s="1007"/>
      <c r="L212" s="715"/>
      <c r="M212" s="715"/>
      <c r="N212" s="715"/>
      <c r="O212" s="715"/>
      <c r="P212" s="715"/>
      <c r="Q212" s="715"/>
      <c r="R212" s="715"/>
      <c r="S212" s="716"/>
      <c r="T212" s="717"/>
      <c r="U212" s="720">
        <f t="shared" si="65"/>
        <v>0</v>
      </c>
      <c r="V212" s="721">
        <f t="shared" si="66"/>
        <v>0</v>
      </c>
      <c r="W212" s="722">
        <f t="shared" si="67"/>
        <v>0</v>
      </c>
      <c r="X212" s="442"/>
      <c r="Y212" s="442"/>
      <c r="Z212" s="442"/>
      <c r="AA212" s="442"/>
      <c r="AB212" s="442"/>
      <c r="AC212" s="442"/>
      <c r="AD212" s="442"/>
      <c r="AE212" s="442"/>
      <c r="AF212" s="442"/>
      <c r="AG212" s="442"/>
      <c r="AH212" s="442"/>
      <c r="AI212" s="442"/>
      <c r="AJ212" s="442"/>
      <c r="AK212" s="442"/>
      <c r="AL212" s="442"/>
      <c r="AM212" s="442"/>
      <c r="AN212" s="442"/>
      <c r="AO212" s="442"/>
      <c r="AP212" s="442"/>
      <c r="AQ212" s="442"/>
      <c r="AR212" s="442"/>
      <c r="AS212" s="442"/>
      <c r="AT212" s="442"/>
      <c r="AU212" s="442"/>
      <c r="AV212" s="442"/>
      <c r="AW212" s="442"/>
      <c r="AX212" s="442"/>
      <c r="AY212" s="442"/>
      <c r="AZ212" s="442"/>
    </row>
    <row r="213" spans="2:52" ht="20.100000000000001" hidden="1" customHeight="1" outlineLevel="1">
      <c r="B213" s="434"/>
      <c r="C213" s="1002"/>
      <c r="D213" s="1003"/>
      <c r="E213" s="1003"/>
      <c r="F213" s="1004"/>
      <c r="G213" s="1005"/>
      <c r="H213" s="1006"/>
      <c r="I213" s="1006"/>
      <c r="J213" s="1006"/>
      <c r="K213" s="1007"/>
      <c r="L213" s="715"/>
      <c r="M213" s="715"/>
      <c r="N213" s="715"/>
      <c r="O213" s="715"/>
      <c r="P213" s="715"/>
      <c r="Q213" s="715"/>
      <c r="R213" s="715"/>
      <c r="S213" s="716"/>
      <c r="T213" s="717"/>
      <c r="U213" s="720">
        <f t="shared" si="65"/>
        <v>0</v>
      </c>
      <c r="V213" s="721">
        <f t="shared" si="66"/>
        <v>0</v>
      </c>
      <c r="W213" s="722">
        <f t="shared" si="67"/>
        <v>0</v>
      </c>
      <c r="X213" s="442"/>
      <c r="Y213" s="442"/>
      <c r="Z213" s="442"/>
      <c r="AA213" s="442"/>
      <c r="AB213" s="442"/>
      <c r="AC213" s="442"/>
      <c r="AD213" s="442"/>
      <c r="AE213" s="442"/>
      <c r="AF213" s="442"/>
      <c r="AG213" s="442"/>
      <c r="AH213" s="442"/>
      <c r="AI213" s="442"/>
      <c r="AJ213" s="442"/>
      <c r="AK213" s="442"/>
      <c r="AL213" s="442"/>
      <c r="AM213" s="442"/>
      <c r="AN213" s="442"/>
      <c r="AO213" s="442"/>
      <c r="AP213" s="442"/>
      <c r="AQ213" s="442"/>
      <c r="AR213" s="442"/>
      <c r="AS213" s="442"/>
      <c r="AT213" s="442"/>
      <c r="AU213" s="442"/>
      <c r="AV213" s="442"/>
      <c r="AW213" s="442"/>
      <c r="AX213" s="442"/>
      <c r="AY213" s="442"/>
      <c r="AZ213" s="442"/>
    </row>
    <row r="214" spans="2:52" ht="20.100000000000001" hidden="1" customHeight="1" outlineLevel="1">
      <c r="B214" s="434"/>
      <c r="C214" s="1002"/>
      <c r="D214" s="1003"/>
      <c r="E214" s="1003"/>
      <c r="F214" s="1004"/>
      <c r="G214" s="1005"/>
      <c r="H214" s="1006"/>
      <c r="I214" s="1006"/>
      <c r="J214" s="1006"/>
      <c r="K214" s="1007"/>
      <c r="L214" s="715"/>
      <c r="M214" s="715"/>
      <c r="N214" s="715"/>
      <c r="O214" s="715"/>
      <c r="P214" s="715"/>
      <c r="Q214" s="715"/>
      <c r="R214" s="715"/>
      <c r="S214" s="716"/>
      <c r="T214" s="717"/>
      <c r="U214" s="720">
        <f t="shared" si="65"/>
        <v>0</v>
      </c>
      <c r="V214" s="721">
        <f t="shared" si="66"/>
        <v>0</v>
      </c>
      <c r="W214" s="722">
        <f t="shared" si="67"/>
        <v>0</v>
      </c>
      <c r="X214" s="442"/>
      <c r="Y214" s="442"/>
      <c r="Z214" s="442"/>
      <c r="AA214" s="442"/>
      <c r="AB214" s="442"/>
      <c r="AC214" s="442"/>
      <c r="AD214" s="442"/>
      <c r="AE214" s="442"/>
      <c r="AF214" s="442"/>
      <c r="AG214" s="442"/>
      <c r="AH214" s="442"/>
      <c r="AI214" s="442"/>
      <c r="AJ214" s="442"/>
      <c r="AK214" s="442"/>
      <c r="AL214" s="442"/>
      <c r="AM214" s="442"/>
      <c r="AN214" s="442"/>
      <c r="AO214" s="442"/>
      <c r="AP214" s="442"/>
      <c r="AQ214" s="442"/>
      <c r="AR214" s="442"/>
      <c r="AS214" s="442"/>
      <c r="AT214" s="442"/>
      <c r="AU214" s="442"/>
      <c r="AV214" s="442"/>
      <c r="AW214" s="442"/>
      <c r="AX214" s="442"/>
      <c r="AY214" s="442"/>
      <c r="AZ214" s="442"/>
    </row>
    <row r="215" spans="2:52" ht="20.100000000000001" hidden="1" customHeight="1" outlineLevel="1">
      <c r="B215" s="434"/>
      <c r="C215" s="1002"/>
      <c r="D215" s="1003"/>
      <c r="E215" s="1003"/>
      <c r="F215" s="1004"/>
      <c r="G215" s="1005"/>
      <c r="H215" s="1006"/>
      <c r="I215" s="1006"/>
      <c r="J215" s="1006"/>
      <c r="K215" s="1007"/>
      <c r="L215" s="715"/>
      <c r="M215" s="715"/>
      <c r="N215" s="715"/>
      <c r="O215" s="715"/>
      <c r="P215" s="715"/>
      <c r="Q215" s="715"/>
      <c r="R215" s="715"/>
      <c r="S215" s="716"/>
      <c r="T215" s="717"/>
      <c r="U215" s="720">
        <f t="shared" si="65"/>
        <v>0</v>
      </c>
      <c r="V215" s="721">
        <f t="shared" si="66"/>
        <v>0</v>
      </c>
      <c r="W215" s="722">
        <f t="shared" si="67"/>
        <v>0</v>
      </c>
      <c r="X215" s="442"/>
      <c r="Y215" s="442"/>
      <c r="Z215" s="442"/>
      <c r="AA215" s="442"/>
      <c r="AB215" s="442"/>
      <c r="AC215" s="442"/>
      <c r="AD215" s="442"/>
      <c r="AE215" s="442"/>
      <c r="AF215" s="442"/>
      <c r="AG215" s="442"/>
      <c r="AH215" s="442"/>
      <c r="AI215" s="442"/>
      <c r="AJ215" s="442"/>
      <c r="AK215" s="442"/>
      <c r="AL215" s="442"/>
      <c r="AM215" s="442"/>
      <c r="AN215" s="442"/>
      <c r="AO215" s="442"/>
      <c r="AP215" s="442"/>
      <c r="AQ215" s="442"/>
      <c r="AR215" s="442"/>
      <c r="AS215" s="442"/>
      <c r="AT215" s="442"/>
      <c r="AU215" s="442"/>
      <c r="AV215" s="442"/>
      <c r="AW215" s="442"/>
      <c r="AX215" s="442"/>
      <c r="AY215" s="442"/>
      <c r="AZ215" s="442"/>
    </row>
    <row r="216" spans="2:52" s="19" customFormat="1" ht="9.9499999999999993" hidden="1" customHeight="1" outlineLevel="1">
      <c r="B216" s="435"/>
      <c r="C216" s="437"/>
      <c r="D216" s="437"/>
      <c r="E216" s="437"/>
      <c r="F216" s="437"/>
      <c r="G216" s="666"/>
      <c r="H216" s="666"/>
      <c r="I216" s="666"/>
      <c r="J216" s="666"/>
      <c r="K216" s="666"/>
      <c r="L216" s="438"/>
      <c r="M216" s="438"/>
      <c r="N216" s="438"/>
      <c r="O216" s="438"/>
      <c r="P216" s="438"/>
      <c r="Q216" s="438"/>
      <c r="R216" s="438"/>
      <c r="S216" s="438"/>
      <c r="T216" s="439"/>
      <c r="U216" s="439"/>
      <c r="V216" s="439"/>
      <c r="W216" s="667"/>
      <c r="X216" s="668"/>
      <c r="Y216" s="668"/>
      <c r="Z216" s="668"/>
      <c r="AA216" s="668"/>
      <c r="AB216" s="668"/>
      <c r="AC216" s="668"/>
      <c r="AD216" s="668"/>
      <c r="AE216" s="668"/>
      <c r="AF216" s="668"/>
      <c r="AG216" s="668"/>
      <c r="AH216" s="668"/>
      <c r="AI216" s="668"/>
      <c r="AJ216" s="668"/>
      <c r="AK216" s="668"/>
      <c r="AL216" s="668"/>
      <c r="AM216" s="668"/>
      <c r="AN216" s="668"/>
      <c r="AO216" s="668"/>
      <c r="AP216" s="668"/>
      <c r="AQ216" s="668"/>
      <c r="AR216" s="668"/>
      <c r="AS216" s="668"/>
      <c r="AT216" s="668"/>
      <c r="AU216" s="668"/>
      <c r="AV216" s="668"/>
      <c r="AW216" s="668"/>
      <c r="AX216" s="668"/>
      <c r="AY216" s="668"/>
      <c r="AZ216" s="668"/>
    </row>
    <row r="217" spans="2:52" ht="20.100000000000001" customHeight="1" collapsed="1">
      <c r="B217" s="32">
        <f>B205+1</f>
        <v>18</v>
      </c>
      <c r="C217" s="1013"/>
      <c r="D217" s="1014"/>
      <c r="E217" s="1014"/>
      <c r="F217" s="1015"/>
      <c r="G217" s="1016"/>
      <c r="H217" s="1017"/>
      <c r="I217" s="1017"/>
      <c r="J217" s="1017"/>
      <c r="K217" s="1018"/>
      <c r="L217" s="701">
        <f t="shared" ref="L217:R217" si="68">SUM(L218:L227)</f>
        <v>0</v>
      </c>
      <c r="M217" s="702">
        <f t="shared" si="68"/>
        <v>0</v>
      </c>
      <c r="N217" s="703">
        <f t="shared" si="68"/>
        <v>0</v>
      </c>
      <c r="O217" s="703">
        <f t="shared" si="68"/>
        <v>0</v>
      </c>
      <c r="P217" s="702">
        <f t="shared" si="68"/>
        <v>0</v>
      </c>
      <c r="Q217" s="704">
        <f t="shared" si="68"/>
        <v>0</v>
      </c>
      <c r="R217" s="701">
        <f t="shared" si="68"/>
        <v>0</v>
      </c>
      <c r="S217" s="705">
        <v>1</v>
      </c>
      <c r="T217" s="706">
        <f>(S218*T218)+(S219*T219)+(S220*T220)+(S221*T221)+(S222*T222)+(S223*T223)+(S224*T224)+(S225*T225)+(S226*T226)+(S227*T227)</f>
        <v>0</v>
      </c>
      <c r="U217" s="665">
        <f t="shared" ref="U217:U227" si="69">S217*T217*(1+MGKZ)*(1+Gewinn)*(1+Sicherheit)</f>
        <v>0</v>
      </c>
      <c r="V217" s="643">
        <f t="shared" ref="V217:V227" si="70">R217*Fertigung</f>
        <v>0</v>
      </c>
      <c r="W217" s="50">
        <f t="shared" ref="W217:W227" si="71">L217*$E$6+M217*$M$6+N217*$M$7+O217*$M$8+P217*$E$7+Q217*$M$9+U217+V217</f>
        <v>0</v>
      </c>
      <c r="X217" s="442"/>
      <c r="Y217" s="442"/>
      <c r="Z217" s="442"/>
      <c r="AA217" s="442"/>
      <c r="AB217" s="442"/>
      <c r="AC217" s="442"/>
      <c r="AD217" s="442"/>
      <c r="AE217" s="442"/>
      <c r="AF217" s="442"/>
      <c r="AG217" s="442"/>
      <c r="AH217" s="442"/>
      <c r="AI217" s="442"/>
      <c r="AJ217" s="442"/>
      <c r="AK217" s="442"/>
      <c r="AL217" s="442"/>
      <c r="AM217" s="442"/>
      <c r="AN217" s="442"/>
      <c r="AO217" s="442"/>
      <c r="AP217" s="442"/>
      <c r="AQ217" s="442"/>
      <c r="AR217" s="442"/>
      <c r="AS217" s="442"/>
      <c r="AT217" s="442"/>
      <c r="AU217" s="442"/>
      <c r="AV217" s="442"/>
      <c r="AW217" s="442"/>
      <c r="AX217" s="442"/>
      <c r="AY217" s="442"/>
      <c r="AZ217" s="442"/>
    </row>
    <row r="218" spans="2:52" ht="20.100000000000001" hidden="1" customHeight="1" outlineLevel="1">
      <c r="B218" s="433"/>
      <c r="C218" s="1002"/>
      <c r="D218" s="1003"/>
      <c r="E218" s="1003"/>
      <c r="F218" s="1004"/>
      <c r="G218" s="1005"/>
      <c r="H218" s="1006"/>
      <c r="I218" s="1006"/>
      <c r="J218" s="1006"/>
      <c r="K218" s="1007"/>
      <c r="L218" s="715"/>
      <c r="M218" s="715"/>
      <c r="N218" s="715"/>
      <c r="O218" s="715"/>
      <c r="P218" s="715"/>
      <c r="Q218" s="715"/>
      <c r="R218" s="715"/>
      <c r="S218" s="716"/>
      <c r="T218" s="717"/>
      <c r="U218" s="720">
        <f t="shared" si="69"/>
        <v>0</v>
      </c>
      <c r="V218" s="721">
        <f t="shared" si="70"/>
        <v>0</v>
      </c>
      <c r="W218" s="722">
        <f t="shared" si="71"/>
        <v>0</v>
      </c>
      <c r="X218" s="442"/>
      <c r="Y218" s="442"/>
      <c r="Z218" s="442"/>
      <c r="AA218" s="442"/>
      <c r="AB218" s="442"/>
      <c r="AC218" s="442"/>
      <c r="AD218" s="442"/>
      <c r="AE218" s="442"/>
      <c r="AF218" s="442"/>
      <c r="AG218" s="442"/>
      <c r="AH218" s="442"/>
      <c r="AI218" s="442"/>
      <c r="AJ218" s="442"/>
      <c r="AK218" s="442"/>
      <c r="AL218" s="442"/>
      <c r="AM218" s="442"/>
      <c r="AN218" s="442"/>
      <c r="AO218" s="442"/>
      <c r="AP218" s="442"/>
      <c r="AQ218" s="442"/>
      <c r="AR218" s="442"/>
      <c r="AS218" s="442"/>
      <c r="AT218" s="442"/>
      <c r="AU218" s="442"/>
      <c r="AV218" s="442"/>
      <c r="AW218" s="442"/>
      <c r="AX218" s="442"/>
      <c r="AY218" s="442"/>
      <c r="AZ218" s="442"/>
    </row>
    <row r="219" spans="2:52" ht="20.100000000000001" hidden="1" customHeight="1" outlineLevel="1">
      <c r="B219" s="434"/>
      <c r="C219" s="1002"/>
      <c r="D219" s="1003"/>
      <c r="E219" s="1003"/>
      <c r="F219" s="1004"/>
      <c r="G219" s="1005"/>
      <c r="H219" s="1006"/>
      <c r="I219" s="1006"/>
      <c r="J219" s="1006"/>
      <c r="K219" s="1007"/>
      <c r="L219" s="715"/>
      <c r="M219" s="715"/>
      <c r="N219" s="715"/>
      <c r="O219" s="715"/>
      <c r="P219" s="715"/>
      <c r="Q219" s="715"/>
      <c r="R219" s="715"/>
      <c r="S219" s="716"/>
      <c r="T219" s="717"/>
      <c r="U219" s="720">
        <f t="shared" si="69"/>
        <v>0</v>
      </c>
      <c r="V219" s="721">
        <f t="shared" si="70"/>
        <v>0</v>
      </c>
      <c r="W219" s="722">
        <f t="shared" si="71"/>
        <v>0</v>
      </c>
      <c r="X219" s="442"/>
      <c r="Y219" s="442"/>
      <c r="Z219" s="442"/>
      <c r="AA219" s="442"/>
      <c r="AB219" s="442"/>
      <c r="AC219" s="442"/>
      <c r="AD219" s="442"/>
      <c r="AE219" s="442"/>
      <c r="AF219" s="442"/>
      <c r="AG219" s="442"/>
      <c r="AH219" s="442"/>
      <c r="AI219" s="442"/>
      <c r="AJ219" s="442"/>
      <c r="AK219" s="442"/>
      <c r="AL219" s="442"/>
      <c r="AM219" s="442"/>
      <c r="AN219" s="442"/>
      <c r="AO219" s="442"/>
      <c r="AP219" s="442"/>
      <c r="AQ219" s="442"/>
      <c r="AR219" s="442"/>
      <c r="AS219" s="442"/>
      <c r="AT219" s="442"/>
      <c r="AU219" s="442"/>
      <c r="AV219" s="442"/>
      <c r="AW219" s="442"/>
      <c r="AX219" s="442"/>
      <c r="AY219" s="442"/>
      <c r="AZ219" s="442"/>
    </row>
    <row r="220" spans="2:52" ht="20.100000000000001" hidden="1" customHeight="1" outlineLevel="1">
      <c r="B220" s="434"/>
      <c r="C220" s="1002"/>
      <c r="D220" s="1003"/>
      <c r="E220" s="1003"/>
      <c r="F220" s="1004"/>
      <c r="G220" s="1005"/>
      <c r="H220" s="1006"/>
      <c r="I220" s="1006"/>
      <c r="J220" s="1006"/>
      <c r="K220" s="1007"/>
      <c r="L220" s="715"/>
      <c r="M220" s="715"/>
      <c r="N220" s="715"/>
      <c r="O220" s="715"/>
      <c r="P220" s="715"/>
      <c r="Q220" s="715"/>
      <c r="R220" s="715"/>
      <c r="S220" s="716"/>
      <c r="T220" s="717"/>
      <c r="U220" s="720">
        <f t="shared" si="69"/>
        <v>0</v>
      </c>
      <c r="V220" s="721">
        <f t="shared" si="70"/>
        <v>0</v>
      </c>
      <c r="W220" s="722">
        <f t="shared" si="71"/>
        <v>0</v>
      </c>
      <c r="X220" s="442"/>
      <c r="Y220" s="442"/>
      <c r="Z220" s="442"/>
      <c r="AA220" s="442"/>
      <c r="AB220" s="442"/>
      <c r="AC220" s="442"/>
      <c r="AD220" s="442"/>
      <c r="AE220" s="442"/>
      <c r="AF220" s="442"/>
      <c r="AG220" s="442"/>
      <c r="AH220" s="442"/>
      <c r="AI220" s="442"/>
      <c r="AJ220" s="442"/>
      <c r="AK220" s="442"/>
      <c r="AL220" s="442"/>
      <c r="AM220" s="442"/>
      <c r="AN220" s="442"/>
      <c r="AO220" s="442"/>
      <c r="AP220" s="442"/>
      <c r="AQ220" s="442"/>
      <c r="AR220" s="442"/>
      <c r="AS220" s="442"/>
      <c r="AT220" s="442"/>
      <c r="AU220" s="442"/>
      <c r="AV220" s="442"/>
      <c r="AW220" s="442"/>
      <c r="AX220" s="442"/>
      <c r="AY220" s="442"/>
      <c r="AZ220" s="442"/>
    </row>
    <row r="221" spans="2:52" ht="20.100000000000001" hidden="1" customHeight="1" outlineLevel="1">
      <c r="B221" s="434"/>
      <c r="C221" s="1002"/>
      <c r="D221" s="1003"/>
      <c r="E221" s="1003"/>
      <c r="F221" s="1004"/>
      <c r="G221" s="1005"/>
      <c r="H221" s="1006"/>
      <c r="I221" s="1006"/>
      <c r="J221" s="1006"/>
      <c r="K221" s="1007"/>
      <c r="L221" s="715"/>
      <c r="M221" s="715"/>
      <c r="N221" s="715"/>
      <c r="O221" s="715"/>
      <c r="P221" s="715"/>
      <c r="Q221" s="715"/>
      <c r="R221" s="715"/>
      <c r="S221" s="716"/>
      <c r="T221" s="717"/>
      <c r="U221" s="720">
        <f t="shared" si="69"/>
        <v>0</v>
      </c>
      <c r="V221" s="721">
        <f t="shared" si="70"/>
        <v>0</v>
      </c>
      <c r="W221" s="722">
        <f t="shared" si="71"/>
        <v>0</v>
      </c>
      <c r="X221" s="442"/>
      <c r="Y221" s="442"/>
      <c r="Z221" s="442"/>
      <c r="AA221" s="442"/>
      <c r="AB221" s="442"/>
      <c r="AC221" s="442"/>
      <c r="AD221" s="442"/>
      <c r="AE221" s="442"/>
      <c r="AF221" s="442"/>
      <c r="AG221" s="442"/>
      <c r="AH221" s="442"/>
      <c r="AI221" s="442"/>
      <c r="AJ221" s="442"/>
      <c r="AK221" s="442"/>
      <c r="AL221" s="442"/>
      <c r="AM221" s="442"/>
      <c r="AN221" s="442"/>
      <c r="AO221" s="442"/>
      <c r="AP221" s="442"/>
      <c r="AQ221" s="442"/>
      <c r="AR221" s="442"/>
      <c r="AS221" s="442"/>
      <c r="AT221" s="442"/>
      <c r="AU221" s="442"/>
      <c r="AV221" s="442"/>
      <c r="AW221" s="442"/>
      <c r="AX221" s="442"/>
      <c r="AY221" s="442"/>
      <c r="AZ221" s="442"/>
    </row>
    <row r="222" spans="2:52" ht="20.100000000000001" hidden="1" customHeight="1" outlineLevel="1">
      <c r="B222" s="434"/>
      <c r="C222" s="1002"/>
      <c r="D222" s="1003"/>
      <c r="E222" s="1003"/>
      <c r="F222" s="1004"/>
      <c r="G222" s="1005"/>
      <c r="H222" s="1006"/>
      <c r="I222" s="1006"/>
      <c r="J222" s="1006"/>
      <c r="K222" s="1007"/>
      <c r="L222" s="715"/>
      <c r="M222" s="715"/>
      <c r="N222" s="715"/>
      <c r="O222" s="715"/>
      <c r="P222" s="715"/>
      <c r="Q222" s="715"/>
      <c r="R222" s="715"/>
      <c r="S222" s="716"/>
      <c r="T222" s="717"/>
      <c r="U222" s="720">
        <f t="shared" si="69"/>
        <v>0</v>
      </c>
      <c r="V222" s="721">
        <f t="shared" si="70"/>
        <v>0</v>
      </c>
      <c r="W222" s="722">
        <f t="shared" si="71"/>
        <v>0</v>
      </c>
      <c r="X222" s="442"/>
      <c r="Y222" s="442"/>
      <c r="Z222" s="442"/>
      <c r="AA222" s="442"/>
      <c r="AB222" s="442"/>
      <c r="AC222" s="442"/>
      <c r="AD222" s="442"/>
      <c r="AE222" s="442"/>
      <c r="AF222" s="442"/>
      <c r="AG222" s="442"/>
      <c r="AH222" s="442"/>
      <c r="AI222" s="442"/>
      <c r="AJ222" s="442"/>
      <c r="AK222" s="442"/>
      <c r="AL222" s="442"/>
      <c r="AM222" s="442"/>
      <c r="AN222" s="442"/>
      <c r="AO222" s="442"/>
      <c r="AP222" s="442"/>
      <c r="AQ222" s="442"/>
      <c r="AR222" s="442"/>
      <c r="AS222" s="442"/>
      <c r="AT222" s="442"/>
      <c r="AU222" s="442"/>
      <c r="AV222" s="442"/>
      <c r="AW222" s="442"/>
      <c r="AX222" s="442"/>
      <c r="AY222" s="442"/>
      <c r="AZ222" s="442"/>
    </row>
    <row r="223" spans="2:52" ht="20.100000000000001" hidden="1" customHeight="1" outlineLevel="1">
      <c r="B223" s="434"/>
      <c r="C223" s="1002"/>
      <c r="D223" s="1003"/>
      <c r="E223" s="1003"/>
      <c r="F223" s="1004"/>
      <c r="G223" s="1005"/>
      <c r="H223" s="1006"/>
      <c r="I223" s="1006"/>
      <c r="J223" s="1006"/>
      <c r="K223" s="1007"/>
      <c r="L223" s="715"/>
      <c r="M223" s="715"/>
      <c r="N223" s="715"/>
      <c r="O223" s="715"/>
      <c r="P223" s="715"/>
      <c r="Q223" s="715"/>
      <c r="R223" s="715"/>
      <c r="S223" s="716"/>
      <c r="T223" s="717"/>
      <c r="U223" s="720">
        <f t="shared" si="69"/>
        <v>0</v>
      </c>
      <c r="V223" s="721">
        <f t="shared" si="70"/>
        <v>0</v>
      </c>
      <c r="W223" s="722">
        <f t="shared" si="71"/>
        <v>0</v>
      </c>
      <c r="X223" s="442"/>
      <c r="Y223" s="442"/>
      <c r="Z223" s="442"/>
      <c r="AA223" s="442"/>
      <c r="AB223" s="442"/>
      <c r="AC223" s="442"/>
      <c r="AD223" s="442"/>
      <c r="AE223" s="442"/>
      <c r="AF223" s="442"/>
      <c r="AG223" s="442"/>
      <c r="AH223" s="442"/>
      <c r="AI223" s="442"/>
      <c r="AJ223" s="442"/>
      <c r="AK223" s="442"/>
      <c r="AL223" s="442"/>
      <c r="AM223" s="442"/>
      <c r="AN223" s="442"/>
      <c r="AO223" s="442"/>
      <c r="AP223" s="442"/>
      <c r="AQ223" s="442"/>
      <c r="AR223" s="442"/>
      <c r="AS223" s="442"/>
      <c r="AT223" s="442"/>
      <c r="AU223" s="442"/>
      <c r="AV223" s="442"/>
      <c r="AW223" s="442"/>
      <c r="AX223" s="442"/>
      <c r="AY223" s="442"/>
      <c r="AZ223" s="442"/>
    </row>
    <row r="224" spans="2:52" ht="20.100000000000001" hidden="1" customHeight="1" outlineLevel="1">
      <c r="B224" s="434"/>
      <c r="C224" s="1002"/>
      <c r="D224" s="1003"/>
      <c r="E224" s="1003"/>
      <c r="F224" s="1004"/>
      <c r="G224" s="1005"/>
      <c r="H224" s="1006"/>
      <c r="I224" s="1006"/>
      <c r="J224" s="1006"/>
      <c r="K224" s="1007"/>
      <c r="L224" s="715"/>
      <c r="M224" s="715"/>
      <c r="N224" s="715"/>
      <c r="O224" s="715"/>
      <c r="P224" s="715"/>
      <c r="Q224" s="715"/>
      <c r="R224" s="715"/>
      <c r="S224" s="716"/>
      <c r="T224" s="717"/>
      <c r="U224" s="720">
        <f t="shared" si="69"/>
        <v>0</v>
      </c>
      <c r="V224" s="721">
        <f t="shared" si="70"/>
        <v>0</v>
      </c>
      <c r="W224" s="722">
        <f t="shared" si="71"/>
        <v>0</v>
      </c>
      <c r="X224" s="442"/>
      <c r="Y224" s="442"/>
      <c r="Z224" s="442"/>
      <c r="AA224" s="442"/>
      <c r="AB224" s="442"/>
      <c r="AC224" s="442"/>
      <c r="AD224" s="442"/>
      <c r="AE224" s="442"/>
      <c r="AF224" s="442"/>
      <c r="AG224" s="442"/>
      <c r="AH224" s="442"/>
      <c r="AI224" s="442"/>
      <c r="AJ224" s="442"/>
      <c r="AK224" s="442"/>
      <c r="AL224" s="442"/>
      <c r="AM224" s="442"/>
      <c r="AN224" s="442"/>
      <c r="AO224" s="442"/>
      <c r="AP224" s="442"/>
      <c r="AQ224" s="442"/>
      <c r="AR224" s="442"/>
      <c r="AS224" s="442"/>
      <c r="AT224" s="442"/>
      <c r="AU224" s="442"/>
      <c r="AV224" s="442"/>
      <c r="AW224" s="442"/>
      <c r="AX224" s="442"/>
      <c r="AY224" s="442"/>
      <c r="AZ224" s="442"/>
    </row>
    <row r="225" spans="2:52" ht="20.100000000000001" hidden="1" customHeight="1" outlineLevel="1">
      <c r="B225" s="434"/>
      <c r="C225" s="1002"/>
      <c r="D225" s="1003"/>
      <c r="E225" s="1003"/>
      <c r="F225" s="1004"/>
      <c r="G225" s="1005"/>
      <c r="H225" s="1006"/>
      <c r="I225" s="1006"/>
      <c r="J225" s="1006"/>
      <c r="K225" s="1007"/>
      <c r="L225" s="715"/>
      <c r="M225" s="715"/>
      <c r="N225" s="715"/>
      <c r="O225" s="715"/>
      <c r="P225" s="715"/>
      <c r="Q225" s="715"/>
      <c r="R225" s="715"/>
      <c r="S225" s="716"/>
      <c r="T225" s="717"/>
      <c r="U225" s="720">
        <f t="shared" si="69"/>
        <v>0</v>
      </c>
      <c r="V225" s="721">
        <f t="shared" si="70"/>
        <v>0</v>
      </c>
      <c r="W225" s="722">
        <f t="shared" si="71"/>
        <v>0</v>
      </c>
      <c r="X225" s="442"/>
      <c r="Y225" s="442"/>
      <c r="Z225" s="442"/>
      <c r="AA225" s="442"/>
      <c r="AB225" s="442"/>
      <c r="AC225" s="442"/>
      <c r="AD225" s="442"/>
      <c r="AE225" s="442"/>
      <c r="AF225" s="442"/>
      <c r="AG225" s="442"/>
      <c r="AH225" s="442"/>
      <c r="AI225" s="442"/>
      <c r="AJ225" s="442"/>
      <c r="AK225" s="442"/>
      <c r="AL225" s="442"/>
      <c r="AM225" s="442"/>
      <c r="AN225" s="442"/>
      <c r="AO225" s="442"/>
      <c r="AP225" s="442"/>
      <c r="AQ225" s="442"/>
      <c r="AR225" s="442"/>
      <c r="AS225" s="442"/>
      <c r="AT225" s="442"/>
      <c r="AU225" s="442"/>
      <c r="AV225" s="442"/>
      <c r="AW225" s="442"/>
      <c r="AX225" s="442"/>
      <c r="AY225" s="442"/>
      <c r="AZ225" s="442"/>
    </row>
    <row r="226" spans="2:52" ht="20.100000000000001" hidden="1" customHeight="1" outlineLevel="1">
      <c r="B226" s="434"/>
      <c r="C226" s="1002"/>
      <c r="D226" s="1003"/>
      <c r="E226" s="1003"/>
      <c r="F226" s="1004"/>
      <c r="G226" s="1005"/>
      <c r="H226" s="1006"/>
      <c r="I226" s="1006"/>
      <c r="J226" s="1006"/>
      <c r="K226" s="1007"/>
      <c r="L226" s="715"/>
      <c r="M226" s="715"/>
      <c r="N226" s="715"/>
      <c r="O226" s="715"/>
      <c r="P226" s="715"/>
      <c r="Q226" s="715"/>
      <c r="R226" s="715"/>
      <c r="S226" s="716"/>
      <c r="T226" s="717"/>
      <c r="U226" s="720">
        <f t="shared" si="69"/>
        <v>0</v>
      </c>
      <c r="V226" s="721">
        <f t="shared" si="70"/>
        <v>0</v>
      </c>
      <c r="W226" s="722">
        <f t="shared" si="71"/>
        <v>0</v>
      </c>
      <c r="X226" s="442"/>
      <c r="Y226" s="442"/>
      <c r="Z226" s="442"/>
      <c r="AA226" s="442"/>
      <c r="AB226" s="442"/>
      <c r="AC226" s="442"/>
      <c r="AD226" s="442"/>
      <c r="AE226" s="442"/>
      <c r="AF226" s="442"/>
      <c r="AG226" s="442"/>
      <c r="AH226" s="442"/>
      <c r="AI226" s="442"/>
      <c r="AJ226" s="442"/>
      <c r="AK226" s="442"/>
      <c r="AL226" s="442"/>
      <c r="AM226" s="442"/>
      <c r="AN226" s="442"/>
      <c r="AO226" s="442"/>
      <c r="AP226" s="442"/>
      <c r="AQ226" s="442"/>
      <c r="AR226" s="442"/>
      <c r="AS226" s="442"/>
      <c r="AT226" s="442"/>
      <c r="AU226" s="442"/>
      <c r="AV226" s="442"/>
      <c r="AW226" s="442"/>
      <c r="AX226" s="442"/>
      <c r="AY226" s="442"/>
      <c r="AZ226" s="442"/>
    </row>
    <row r="227" spans="2:52" ht="20.100000000000001" hidden="1" customHeight="1" outlineLevel="1">
      <c r="B227" s="434"/>
      <c r="C227" s="1002"/>
      <c r="D227" s="1003"/>
      <c r="E227" s="1003"/>
      <c r="F227" s="1004"/>
      <c r="G227" s="1005"/>
      <c r="H227" s="1006"/>
      <c r="I227" s="1006"/>
      <c r="J227" s="1006"/>
      <c r="K227" s="1007"/>
      <c r="L227" s="715"/>
      <c r="M227" s="715"/>
      <c r="N227" s="715"/>
      <c r="O227" s="715"/>
      <c r="P227" s="715"/>
      <c r="Q227" s="715"/>
      <c r="R227" s="715"/>
      <c r="S227" s="716"/>
      <c r="T227" s="717"/>
      <c r="U227" s="720">
        <f t="shared" si="69"/>
        <v>0</v>
      </c>
      <c r="V227" s="721">
        <f t="shared" si="70"/>
        <v>0</v>
      </c>
      <c r="W227" s="722">
        <f t="shared" si="71"/>
        <v>0</v>
      </c>
      <c r="X227" s="442"/>
      <c r="Y227" s="442"/>
      <c r="Z227" s="442"/>
      <c r="AA227" s="442"/>
      <c r="AB227" s="442"/>
      <c r="AC227" s="442"/>
      <c r="AD227" s="442"/>
      <c r="AE227" s="442"/>
      <c r="AF227" s="442"/>
      <c r="AG227" s="442"/>
      <c r="AH227" s="442"/>
      <c r="AI227" s="442"/>
      <c r="AJ227" s="442"/>
      <c r="AK227" s="442"/>
      <c r="AL227" s="442"/>
      <c r="AM227" s="442"/>
      <c r="AN227" s="442"/>
      <c r="AO227" s="442"/>
      <c r="AP227" s="442"/>
      <c r="AQ227" s="442"/>
      <c r="AR227" s="442"/>
      <c r="AS227" s="442"/>
      <c r="AT227" s="442"/>
      <c r="AU227" s="442"/>
      <c r="AV227" s="442"/>
      <c r="AW227" s="442"/>
      <c r="AX227" s="442"/>
      <c r="AY227" s="442"/>
      <c r="AZ227" s="442"/>
    </row>
    <row r="228" spans="2:52" s="19" customFormat="1" ht="9.9499999999999993" hidden="1" customHeight="1" outlineLevel="1">
      <c r="B228" s="435"/>
      <c r="C228" s="437"/>
      <c r="D228" s="437"/>
      <c r="E228" s="437"/>
      <c r="F228" s="437"/>
      <c r="G228" s="666"/>
      <c r="H228" s="666"/>
      <c r="I228" s="666"/>
      <c r="J228" s="666"/>
      <c r="K228" s="666"/>
      <c r="L228" s="438"/>
      <c r="M228" s="438"/>
      <c r="N228" s="438"/>
      <c r="O228" s="438"/>
      <c r="P228" s="438"/>
      <c r="Q228" s="438"/>
      <c r="R228" s="438"/>
      <c r="S228" s="438"/>
      <c r="T228" s="439"/>
      <c r="U228" s="439"/>
      <c r="V228" s="439"/>
      <c r="W228" s="667"/>
      <c r="X228" s="668"/>
      <c r="Y228" s="668"/>
      <c r="Z228" s="668"/>
      <c r="AA228" s="668"/>
      <c r="AB228" s="668"/>
      <c r="AC228" s="668"/>
      <c r="AD228" s="668"/>
      <c r="AE228" s="668"/>
      <c r="AF228" s="668"/>
      <c r="AG228" s="668"/>
      <c r="AH228" s="668"/>
      <c r="AI228" s="668"/>
      <c r="AJ228" s="668"/>
      <c r="AK228" s="668"/>
      <c r="AL228" s="668"/>
      <c r="AM228" s="668"/>
      <c r="AN228" s="668"/>
      <c r="AO228" s="668"/>
      <c r="AP228" s="668"/>
      <c r="AQ228" s="668"/>
      <c r="AR228" s="668"/>
      <c r="AS228" s="668"/>
      <c r="AT228" s="668"/>
      <c r="AU228" s="668"/>
      <c r="AV228" s="668"/>
      <c r="AW228" s="668"/>
      <c r="AX228" s="668"/>
      <c r="AY228" s="668"/>
      <c r="AZ228" s="668"/>
    </row>
    <row r="229" spans="2:52" ht="20.100000000000001" customHeight="1" collapsed="1">
      <c r="B229" s="32">
        <f>B217+1</f>
        <v>19</v>
      </c>
      <c r="C229" s="1013"/>
      <c r="D229" s="1014"/>
      <c r="E229" s="1014"/>
      <c r="F229" s="1015"/>
      <c r="G229" s="1016"/>
      <c r="H229" s="1017"/>
      <c r="I229" s="1017"/>
      <c r="J229" s="1017"/>
      <c r="K229" s="1018"/>
      <c r="L229" s="701">
        <f t="shared" ref="L229:R229" si="72">SUM(L230:L239)</f>
        <v>0</v>
      </c>
      <c r="M229" s="702">
        <f t="shared" si="72"/>
        <v>0</v>
      </c>
      <c r="N229" s="703">
        <f t="shared" si="72"/>
        <v>0</v>
      </c>
      <c r="O229" s="703">
        <f t="shared" si="72"/>
        <v>0</v>
      </c>
      <c r="P229" s="702">
        <f t="shared" si="72"/>
        <v>0</v>
      </c>
      <c r="Q229" s="704">
        <f t="shared" si="72"/>
        <v>0</v>
      </c>
      <c r="R229" s="701">
        <f t="shared" si="72"/>
        <v>0</v>
      </c>
      <c r="S229" s="705">
        <v>1</v>
      </c>
      <c r="T229" s="706">
        <f>(S230*T230)+(S231*T231)+(S232*T232)+(S233*T233)+(S234*T234)+(S235*T235)+(S236*T236)+(S237*T237)+(S238*T238)+(S239*T239)</f>
        <v>0</v>
      </c>
      <c r="U229" s="665">
        <f t="shared" ref="U229:U239" si="73">S229*T229*(1+MGKZ)*(1+Gewinn)*(1+Sicherheit)</f>
        <v>0</v>
      </c>
      <c r="V229" s="643">
        <f t="shared" ref="V229:V239" si="74">R229*Fertigung</f>
        <v>0</v>
      </c>
      <c r="W229" s="50">
        <f t="shared" ref="W229:W239" si="75">L229*$E$6+M229*$M$6+N229*$M$7+O229*$M$8+P229*$E$7+Q229*$M$9+U229+V229</f>
        <v>0</v>
      </c>
      <c r="X229" s="442"/>
      <c r="Y229" s="442"/>
      <c r="Z229" s="442"/>
      <c r="AA229" s="442"/>
      <c r="AB229" s="442"/>
      <c r="AC229" s="442"/>
      <c r="AD229" s="442"/>
      <c r="AE229" s="442"/>
      <c r="AF229" s="442"/>
      <c r="AG229" s="442"/>
      <c r="AH229" s="442"/>
      <c r="AI229" s="442"/>
      <c r="AJ229" s="442"/>
      <c r="AK229" s="442"/>
      <c r="AL229" s="442"/>
      <c r="AM229" s="442"/>
      <c r="AN229" s="442"/>
      <c r="AO229" s="442"/>
      <c r="AP229" s="442"/>
      <c r="AQ229" s="442"/>
      <c r="AR229" s="442"/>
      <c r="AS229" s="442"/>
      <c r="AT229" s="442"/>
      <c r="AU229" s="442"/>
      <c r="AV229" s="442"/>
      <c r="AW229" s="442"/>
      <c r="AX229" s="442"/>
      <c r="AY229" s="442"/>
      <c r="AZ229" s="442"/>
    </row>
    <row r="230" spans="2:52" ht="20.100000000000001" hidden="1" customHeight="1" outlineLevel="1">
      <c r="B230" s="433"/>
      <c r="C230" s="1002"/>
      <c r="D230" s="1003"/>
      <c r="E230" s="1003"/>
      <c r="F230" s="1004"/>
      <c r="G230" s="1005"/>
      <c r="H230" s="1006"/>
      <c r="I230" s="1006"/>
      <c r="J230" s="1006"/>
      <c r="K230" s="1007"/>
      <c r="L230" s="715"/>
      <c r="M230" s="715"/>
      <c r="N230" s="715"/>
      <c r="O230" s="715"/>
      <c r="P230" s="715"/>
      <c r="Q230" s="715"/>
      <c r="R230" s="715"/>
      <c r="S230" s="716"/>
      <c r="T230" s="717"/>
      <c r="U230" s="720">
        <f t="shared" si="73"/>
        <v>0</v>
      </c>
      <c r="V230" s="721">
        <f t="shared" si="74"/>
        <v>0</v>
      </c>
      <c r="W230" s="722">
        <f t="shared" si="75"/>
        <v>0</v>
      </c>
      <c r="X230" s="442"/>
      <c r="Y230" s="442"/>
      <c r="Z230" s="442"/>
      <c r="AA230" s="442"/>
      <c r="AB230" s="442"/>
      <c r="AC230" s="442"/>
      <c r="AD230" s="442"/>
      <c r="AE230" s="442"/>
      <c r="AF230" s="442"/>
      <c r="AG230" s="442"/>
      <c r="AH230" s="442"/>
      <c r="AI230" s="442"/>
      <c r="AJ230" s="442"/>
      <c r="AK230" s="442"/>
      <c r="AL230" s="442"/>
      <c r="AM230" s="442"/>
      <c r="AN230" s="442"/>
      <c r="AO230" s="442"/>
      <c r="AP230" s="442"/>
      <c r="AQ230" s="442"/>
      <c r="AR230" s="442"/>
      <c r="AS230" s="442"/>
      <c r="AT230" s="442"/>
      <c r="AU230" s="442"/>
      <c r="AV230" s="442"/>
      <c r="AW230" s="442"/>
      <c r="AX230" s="442"/>
      <c r="AY230" s="442"/>
      <c r="AZ230" s="442"/>
    </row>
    <row r="231" spans="2:52" ht="20.100000000000001" hidden="1" customHeight="1" outlineLevel="1">
      <c r="B231" s="434"/>
      <c r="C231" s="1002"/>
      <c r="D231" s="1003"/>
      <c r="E231" s="1003"/>
      <c r="F231" s="1004"/>
      <c r="G231" s="1005"/>
      <c r="H231" s="1006"/>
      <c r="I231" s="1006"/>
      <c r="J231" s="1006"/>
      <c r="K231" s="1007"/>
      <c r="L231" s="715"/>
      <c r="M231" s="715"/>
      <c r="N231" s="715"/>
      <c r="O231" s="715"/>
      <c r="P231" s="715"/>
      <c r="Q231" s="715"/>
      <c r="R231" s="715"/>
      <c r="S231" s="716"/>
      <c r="T231" s="717"/>
      <c r="U231" s="720">
        <f t="shared" si="73"/>
        <v>0</v>
      </c>
      <c r="V231" s="721">
        <f t="shared" si="74"/>
        <v>0</v>
      </c>
      <c r="W231" s="722">
        <f t="shared" si="75"/>
        <v>0</v>
      </c>
      <c r="X231" s="442"/>
      <c r="Y231" s="442"/>
      <c r="Z231" s="442"/>
      <c r="AA231" s="442"/>
      <c r="AB231" s="442"/>
      <c r="AC231" s="442"/>
      <c r="AD231" s="442"/>
      <c r="AE231" s="442"/>
      <c r="AF231" s="442"/>
      <c r="AG231" s="442"/>
      <c r="AH231" s="442"/>
      <c r="AI231" s="442"/>
      <c r="AJ231" s="442"/>
      <c r="AK231" s="442"/>
      <c r="AL231" s="442"/>
      <c r="AM231" s="442"/>
      <c r="AN231" s="442"/>
      <c r="AO231" s="442"/>
      <c r="AP231" s="442"/>
      <c r="AQ231" s="442"/>
      <c r="AR231" s="442"/>
      <c r="AS231" s="442"/>
      <c r="AT231" s="442"/>
      <c r="AU231" s="442"/>
      <c r="AV231" s="442"/>
      <c r="AW231" s="442"/>
      <c r="AX231" s="442"/>
      <c r="AY231" s="442"/>
      <c r="AZ231" s="442"/>
    </row>
    <row r="232" spans="2:52" ht="20.100000000000001" hidden="1" customHeight="1" outlineLevel="1">
      <c r="B232" s="434"/>
      <c r="C232" s="1002"/>
      <c r="D232" s="1003"/>
      <c r="E232" s="1003"/>
      <c r="F232" s="1004"/>
      <c r="G232" s="1005"/>
      <c r="H232" s="1006"/>
      <c r="I232" s="1006"/>
      <c r="J232" s="1006"/>
      <c r="K232" s="1007"/>
      <c r="L232" s="715"/>
      <c r="M232" s="715"/>
      <c r="N232" s="715"/>
      <c r="O232" s="715"/>
      <c r="P232" s="715"/>
      <c r="Q232" s="715"/>
      <c r="R232" s="715"/>
      <c r="S232" s="716"/>
      <c r="T232" s="717"/>
      <c r="U232" s="720">
        <f t="shared" si="73"/>
        <v>0</v>
      </c>
      <c r="V232" s="721">
        <f t="shared" si="74"/>
        <v>0</v>
      </c>
      <c r="W232" s="722">
        <f t="shared" si="75"/>
        <v>0</v>
      </c>
      <c r="X232" s="442"/>
      <c r="Y232" s="442"/>
      <c r="Z232" s="442"/>
      <c r="AA232" s="442"/>
      <c r="AB232" s="442"/>
      <c r="AC232" s="442"/>
      <c r="AD232" s="442"/>
      <c r="AE232" s="442"/>
      <c r="AF232" s="442"/>
      <c r="AG232" s="442"/>
      <c r="AH232" s="442"/>
      <c r="AI232" s="442"/>
      <c r="AJ232" s="442"/>
      <c r="AK232" s="442"/>
      <c r="AL232" s="442"/>
      <c r="AM232" s="442"/>
      <c r="AN232" s="442"/>
      <c r="AO232" s="442"/>
      <c r="AP232" s="442"/>
      <c r="AQ232" s="442"/>
      <c r="AR232" s="442"/>
      <c r="AS232" s="442"/>
      <c r="AT232" s="442"/>
      <c r="AU232" s="442"/>
      <c r="AV232" s="442"/>
      <c r="AW232" s="442"/>
      <c r="AX232" s="442"/>
      <c r="AY232" s="442"/>
      <c r="AZ232" s="442"/>
    </row>
    <row r="233" spans="2:52" ht="20.100000000000001" hidden="1" customHeight="1" outlineLevel="1">
      <c r="B233" s="434"/>
      <c r="C233" s="1002"/>
      <c r="D233" s="1003"/>
      <c r="E233" s="1003"/>
      <c r="F233" s="1004"/>
      <c r="G233" s="1005"/>
      <c r="H233" s="1006"/>
      <c r="I233" s="1006"/>
      <c r="J233" s="1006"/>
      <c r="K233" s="1007"/>
      <c r="L233" s="715"/>
      <c r="M233" s="715"/>
      <c r="N233" s="715"/>
      <c r="O233" s="715"/>
      <c r="P233" s="715"/>
      <c r="Q233" s="715"/>
      <c r="R233" s="715"/>
      <c r="S233" s="716"/>
      <c r="T233" s="717"/>
      <c r="U233" s="720">
        <f t="shared" si="73"/>
        <v>0</v>
      </c>
      <c r="V233" s="721">
        <f t="shared" si="74"/>
        <v>0</v>
      </c>
      <c r="W233" s="722">
        <f t="shared" si="75"/>
        <v>0</v>
      </c>
      <c r="X233" s="442"/>
      <c r="Y233" s="442"/>
      <c r="Z233" s="442"/>
      <c r="AA233" s="442"/>
      <c r="AB233" s="442"/>
      <c r="AC233" s="442"/>
      <c r="AD233" s="442"/>
      <c r="AE233" s="442"/>
      <c r="AF233" s="442"/>
      <c r="AG233" s="442"/>
      <c r="AH233" s="442"/>
      <c r="AI233" s="442"/>
      <c r="AJ233" s="442"/>
      <c r="AK233" s="442"/>
      <c r="AL233" s="442"/>
      <c r="AM233" s="442"/>
      <c r="AN233" s="442"/>
      <c r="AO233" s="442"/>
      <c r="AP233" s="442"/>
      <c r="AQ233" s="442"/>
      <c r="AR233" s="442"/>
      <c r="AS233" s="442"/>
      <c r="AT233" s="442"/>
      <c r="AU233" s="442"/>
      <c r="AV233" s="442"/>
      <c r="AW233" s="442"/>
      <c r="AX233" s="442"/>
      <c r="AY233" s="442"/>
      <c r="AZ233" s="442"/>
    </row>
    <row r="234" spans="2:52" ht="20.100000000000001" hidden="1" customHeight="1" outlineLevel="1">
      <c r="B234" s="434"/>
      <c r="C234" s="1002"/>
      <c r="D234" s="1003"/>
      <c r="E234" s="1003"/>
      <c r="F234" s="1004"/>
      <c r="G234" s="1005"/>
      <c r="H234" s="1006"/>
      <c r="I234" s="1006"/>
      <c r="J234" s="1006"/>
      <c r="K234" s="1007"/>
      <c r="L234" s="715"/>
      <c r="M234" s="715"/>
      <c r="N234" s="715"/>
      <c r="O234" s="715"/>
      <c r="P234" s="715"/>
      <c r="Q234" s="715"/>
      <c r="R234" s="715"/>
      <c r="S234" s="716"/>
      <c r="T234" s="717"/>
      <c r="U234" s="720">
        <f t="shared" si="73"/>
        <v>0</v>
      </c>
      <c r="V234" s="721">
        <f t="shared" si="74"/>
        <v>0</v>
      </c>
      <c r="W234" s="722">
        <f t="shared" si="75"/>
        <v>0</v>
      </c>
      <c r="X234" s="442"/>
      <c r="Y234" s="442"/>
      <c r="Z234" s="442"/>
      <c r="AA234" s="442"/>
      <c r="AB234" s="442"/>
      <c r="AC234" s="442"/>
      <c r="AD234" s="442"/>
      <c r="AE234" s="442"/>
      <c r="AF234" s="442"/>
      <c r="AG234" s="442"/>
      <c r="AH234" s="442"/>
      <c r="AI234" s="442"/>
      <c r="AJ234" s="442"/>
      <c r="AK234" s="442"/>
      <c r="AL234" s="442"/>
      <c r="AM234" s="442"/>
      <c r="AN234" s="442"/>
      <c r="AO234" s="442"/>
      <c r="AP234" s="442"/>
      <c r="AQ234" s="442"/>
      <c r="AR234" s="442"/>
      <c r="AS234" s="442"/>
      <c r="AT234" s="442"/>
      <c r="AU234" s="442"/>
      <c r="AV234" s="442"/>
      <c r="AW234" s="442"/>
      <c r="AX234" s="442"/>
      <c r="AY234" s="442"/>
      <c r="AZ234" s="442"/>
    </row>
    <row r="235" spans="2:52" ht="20.100000000000001" hidden="1" customHeight="1" outlineLevel="1">
      <c r="B235" s="434"/>
      <c r="C235" s="1002"/>
      <c r="D235" s="1003"/>
      <c r="E235" s="1003"/>
      <c r="F235" s="1004"/>
      <c r="G235" s="1005"/>
      <c r="H235" s="1006"/>
      <c r="I235" s="1006"/>
      <c r="J235" s="1006"/>
      <c r="K235" s="1007"/>
      <c r="L235" s="715"/>
      <c r="M235" s="715"/>
      <c r="N235" s="715"/>
      <c r="O235" s="715"/>
      <c r="P235" s="715"/>
      <c r="Q235" s="715"/>
      <c r="R235" s="715"/>
      <c r="S235" s="716"/>
      <c r="T235" s="717"/>
      <c r="U235" s="720">
        <f t="shared" si="73"/>
        <v>0</v>
      </c>
      <c r="V235" s="721">
        <f t="shared" si="74"/>
        <v>0</v>
      </c>
      <c r="W235" s="722">
        <f t="shared" si="75"/>
        <v>0</v>
      </c>
      <c r="X235" s="442"/>
      <c r="Y235" s="442"/>
      <c r="Z235" s="442"/>
      <c r="AA235" s="442"/>
      <c r="AB235" s="442"/>
      <c r="AC235" s="442"/>
      <c r="AD235" s="442"/>
      <c r="AE235" s="442"/>
      <c r="AF235" s="442"/>
      <c r="AG235" s="442"/>
      <c r="AH235" s="442"/>
      <c r="AI235" s="442"/>
      <c r="AJ235" s="442"/>
      <c r="AK235" s="442"/>
      <c r="AL235" s="442"/>
      <c r="AM235" s="442"/>
      <c r="AN235" s="442"/>
      <c r="AO235" s="442"/>
      <c r="AP235" s="442"/>
      <c r="AQ235" s="442"/>
      <c r="AR235" s="442"/>
      <c r="AS235" s="442"/>
      <c r="AT235" s="442"/>
      <c r="AU235" s="442"/>
      <c r="AV235" s="442"/>
      <c r="AW235" s="442"/>
      <c r="AX235" s="442"/>
      <c r="AY235" s="442"/>
      <c r="AZ235" s="442"/>
    </row>
    <row r="236" spans="2:52" ht="20.100000000000001" hidden="1" customHeight="1" outlineLevel="1">
      <c r="B236" s="434"/>
      <c r="C236" s="1002"/>
      <c r="D236" s="1003"/>
      <c r="E236" s="1003"/>
      <c r="F236" s="1004"/>
      <c r="G236" s="1005"/>
      <c r="H236" s="1006"/>
      <c r="I236" s="1006"/>
      <c r="J236" s="1006"/>
      <c r="K236" s="1007"/>
      <c r="L236" s="715"/>
      <c r="M236" s="715"/>
      <c r="N236" s="715"/>
      <c r="O236" s="715"/>
      <c r="P236" s="715"/>
      <c r="Q236" s="715"/>
      <c r="R236" s="715"/>
      <c r="S236" s="716"/>
      <c r="T236" s="717"/>
      <c r="U236" s="720">
        <f t="shared" si="73"/>
        <v>0</v>
      </c>
      <c r="V236" s="721">
        <f t="shared" si="74"/>
        <v>0</v>
      </c>
      <c r="W236" s="722">
        <f t="shared" si="75"/>
        <v>0</v>
      </c>
      <c r="X236" s="442"/>
      <c r="Y236" s="442"/>
      <c r="Z236" s="442"/>
      <c r="AA236" s="442"/>
      <c r="AB236" s="442"/>
      <c r="AC236" s="442"/>
      <c r="AD236" s="442"/>
      <c r="AE236" s="442"/>
      <c r="AF236" s="442"/>
      <c r="AG236" s="442"/>
      <c r="AH236" s="442"/>
      <c r="AI236" s="442"/>
      <c r="AJ236" s="442"/>
      <c r="AK236" s="442"/>
      <c r="AL236" s="442"/>
      <c r="AM236" s="442"/>
      <c r="AN236" s="442"/>
      <c r="AO236" s="442"/>
      <c r="AP236" s="442"/>
      <c r="AQ236" s="442"/>
      <c r="AR236" s="442"/>
      <c r="AS236" s="442"/>
      <c r="AT236" s="442"/>
      <c r="AU236" s="442"/>
      <c r="AV236" s="442"/>
      <c r="AW236" s="442"/>
      <c r="AX236" s="442"/>
      <c r="AY236" s="442"/>
      <c r="AZ236" s="442"/>
    </row>
    <row r="237" spans="2:52" ht="20.100000000000001" hidden="1" customHeight="1" outlineLevel="1">
      <c r="B237" s="434"/>
      <c r="C237" s="1002"/>
      <c r="D237" s="1003"/>
      <c r="E237" s="1003"/>
      <c r="F237" s="1004"/>
      <c r="G237" s="1005"/>
      <c r="H237" s="1006"/>
      <c r="I237" s="1006"/>
      <c r="J237" s="1006"/>
      <c r="K237" s="1007"/>
      <c r="L237" s="715"/>
      <c r="M237" s="715"/>
      <c r="N237" s="715"/>
      <c r="O237" s="715"/>
      <c r="P237" s="715"/>
      <c r="Q237" s="715"/>
      <c r="R237" s="715"/>
      <c r="S237" s="716"/>
      <c r="T237" s="717"/>
      <c r="U237" s="720">
        <f t="shared" si="73"/>
        <v>0</v>
      </c>
      <c r="V237" s="721">
        <f t="shared" si="74"/>
        <v>0</v>
      </c>
      <c r="W237" s="722">
        <f t="shared" si="75"/>
        <v>0</v>
      </c>
      <c r="X237" s="442"/>
      <c r="Y237" s="442"/>
      <c r="Z237" s="442"/>
      <c r="AA237" s="442"/>
      <c r="AB237" s="442"/>
      <c r="AC237" s="442"/>
      <c r="AD237" s="442"/>
      <c r="AE237" s="442"/>
      <c r="AF237" s="442"/>
      <c r="AG237" s="442"/>
      <c r="AH237" s="442"/>
      <c r="AI237" s="442"/>
      <c r="AJ237" s="442"/>
      <c r="AK237" s="442"/>
      <c r="AL237" s="442"/>
      <c r="AM237" s="442"/>
      <c r="AN237" s="442"/>
      <c r="AO237" s="442"/>
      <c r="AP237" s="442"/>
      <c r="AQ237" s="442"/>
      <c r="AR237" s="442"/>
      <c r="AS237" s="442"/>
      <c r="AT237" s="442"/>
      <c r="AU237" s="442"/>
      <c r="AV237" s="442"/>
      <c r="AW237" s="442"/>
      <c r="AX237" s="442"/>
      <c r="AY237" s="442"/>
      <c r="AZ237" s="442"/>
    </row>
    <row r="238" spans="2:52" ht="20.100000000000001" hidden="1" customHeight="1" outlineLevel="1">
      <c r="B238" s="434"/>
      <c r="C238" s="1002"/>
      <c r="D238" s="1003"/>
      <c r="E238" s="1003"/>
      <c r="F238" s="1004"/>
      <c r="G238" s="1005"/>
      <c r="H238" s="1006"/>
      <c r="I238" s="1006"/>
      <c r="J238" s="1006"/>
      <c r="K238" s="1007"/>
      <c r="L238" s="715"/>
      <c r="M238" s="715"/>
      <c r="N238" s="715"/>
      <c r="O238" s="715"/>
      <c r="P238" s="715"/>
      <c r="Q238" s="715"/>
      <c r="R238" s="715"/>
      <c r="S238" s="716"/>
      <c r="T238" s="717"/>
      <c r="U238" s="720">
        <f t="shared" si="73"/>
        <v>0</v>
      </c>
      <c r="V238" s="721">
        <f t="shared" si="74"/>
        <v>0</v>
      </c>
      <c r="W238" s="722">
        <f t="shared" si="75"/>
        <v>0</v>
      </c>
      <c r="X238" s="442"/>
      <c r="Y238" s="442"/>
      <c r="Z238" s="442"/>
      <c r="AA238" s="442"/>
      <c r="AB238" s="442"/>
      <c r="AC238" s="442"/>
      <c r="AD238" s="442"/>
      <c r="AE238" s="442"/>
      <c r="AF238" s="442"/>
      <c r="AG238" s="442"/>
      <c r="AH238" s="442"/>
      <c r="AI238" s="442"/>
      <c r="AJ238" s="442"/>
      <c r="AK238" s="442"/>
      <c r="AL238" s="442"/>
      <c r="AM238" s="442"/>
      <c r="AN238" s="442"/>
      <c r="AO238" s="442"/>
      <c r="AP238" s="442"/>
      <c r="AQ238" s="442"/>
      <c r="AR238" s="442"/>
      <c r="AS238" s="442"/>
      <c r="AT238" s="442"/>
      <c r="AU238" s="442"/>
      <c r="AV238" s="442"/>
      <c r="AW238" s="442"/>
      <c r="AX238" s="442"/>
      <c r="AY238" s="442"/>
      <c r="AZ238" s="442"/>
    </row>
    <row r="239" spans="2:52" ht="20.100000000000001" hidden="1" customHeight="1" outlineLevel="1">
      <c r="B239" s="434"/>
      <c r="C239" s="1002"/>
      <c r="D239" s="1003"/>
      <c r="E239" s="1003"/>
      <c r="F239" s="1004"/>
      <c r="G239" s="1005"/>
      <c r="H239" s="1006"/>
      <c r="I239" s="1006"/>
      <c r="J239" s="1006"/>
      <c r="K239" s="1007"/>
      <c r="L239" s="715"/>
      <c r="M239" s="715"/>
      <c r="N239" s="715"/>
      <c r="O239" s="715"/>
      <c r="P239" s="715"/>
      <c r="Q239" s="715"/>
      <c r="R239" s="715"/>
      <c r="S239" s="716"/>
      <c r="T239" s="717"/>
      <c r="U239" s="720">
        <f t="shared" si="73"/>
        <v>0</v>
      </c>
      <c r="V239" s="721">
        <f t="shared" si="74"/>
        <v>0</v>
      </c>
      <c r="W239" s="722">
        <f t="shared" si="75"/>
        <v>0</v>
      </c>
      <c r="X239" s="442"/>
      <c r="Y239" s="442"/>
      <c r="Z239" s="442"/>
      <c r="AA239" s="442"/>
      <c r="AB239" s="442"/>
      <c r="AC239" s="442"/>
      <c r="AD239" s="442"/>
      <c r="AE239" s="442"/>
      <c r="AF239" s="442"/>
      <c r="AG239" s="442"/>
      <c r="AH239" s="442"/>
      <c r="AI239" s="442"/>
      <c r="AJ239" s="442"/>
      <c r="AK239" s="442"/>
      <c r="AL239" s="442"/>
      <c r="AM239" s="442"/>
      <c r="AN239" s="442"/>
      <c r="AO239" s="442"/>
      <c r="AP239" s="442"/>
      <c r="AQ239" s="442"/>
      <c r="AR239" s="442"/>
      <c r="AS239" s="442"/>
      <c r="AT239" s="442"/>
      <c r="AU239" s="442"/>
      <c r="AV239" s="442"/>
      <c r="AW239" s="442"/>
      <c r="AX239" s="442"/>
      <c r="AY239" s="442"/>
      <c r="AZ239" s="442"/>
    </row>
    <row r="240" spans="2:52" s="19" customFormat="1" ht="9.9499999999999993" hidden="1" customHeight="1" outlineLevel="1">
      <c r="B240" s="435"/>
      <c r="C240" s="437"/>
      <c r="D240" s="437"/>
      <c r="E240" s="437"/>
      <c r="F240" s="437"/>
      <c r="G240" s="666"/>
      <c r="H240" s="666"/>
      <c r="I240" s="666"/>
      <c r="J240" s="666"/>
      <c r="K240" s="666"/>
      <c r="L240" s="438"/>
      <c r="M240" s="438"/>
      <c r="N240" s="438"/>
      <c r="O240" s="438"/>
      <c r="P240" s="438"/>
      <c r="Q240" s="438"/>
      <c r="R240" s="438"/>
      <c r="S240" s="438"/>
      <c r="T240" s="439"/>
      <c r="U240" s="432"/>
      <c r="V240" s="432"/>
      <c r="W240" s="667"/>
      <c r="X240" s="668"/>
      <c r="Y240" s="668"/>
      <c r="Z240" s="668"/>
      <c r="AA240" s="668"/>
      <c r="AB240" s="668"/>
      <c r="AC240" s="668"/>
      <c r="AD240" s="668"/>
      <c r="AE240" s="668"/>
      <c r="AF240" s="668"/>
      <c r="AG240" s="668"/>
      <c r="AH240" s="668"/>
      <c r="AI240" s="668"/>
      <c r="AJ240" s="668"/>
      <c r="AK240" s="668"/>
      <c r="AL240" s="668"/>
      <c r="AM240" s="668"/>
      <c r="AN240" s="668"/>
      <c r="AO240" s="668"/>
      <c r="AP240" s="668"/>
      <c r="AQ240" s="668"/>
      <c r="AR240" s="668"/>
      <c r="AS240" s="668"/>
      <c r="AT240" s="668"/>
      <c r="AU240" s="668"/>
      <c r="AV240" s="668"/>
      <c r="AW240" s="668"/>
      <c r="AX240" s="668"/>
      <c r="AY240" s="668"/>
      <c r="AZ240" s="668"/>
    </row>
    <row r="241" spans="2:52" ht="20.100000000000001" customHeight="1" collapsed="1">
      <c r="B241" s="32">
        <f>B229+1</f>
        <v>20</v>
      </c>
      <c r="C241" s="1013"/>
      <c r="D241" s="1014"/>
      <c r="E241" s="1014"/>
      <c r="F241" s="1015"/>
      <c r="G241" s="1016"/>
      <c r="H241" s="1017"/>
      <c r="I241" s="1017"/>
      <c r="J241" s="1017"/>
      <c r="K241" s="1018"/>
      <c r="L241" s="701">
        <f t="shared" ref="L241:R241" si="76">SUM(L242:L251)</f>
        <v>0</v>
      </c>
      <c r="M241" s="702">
        <f t="shared" si="76"/>
        <v>0</v>
      </c>
      <c r="N241" s="703">
        <f t="shared" si="76"/>
        <v>0</v>
      </c>
      <c r="O241" s="703">
        <f t="shared" si="76"/>
        <v>0</v>
      </c>
      <c r="P241" s="702">
        <f t="shared" si="76"/>
        <v>0</v>
      </c>
      <c r="Q241" s="704">
        <f t="shared" si="76"/>
        <v>0</v>
      </c>
      <c r="R241" s="701">
        <f t="shared" si="76"/>
        <v>0</v>
      </c>
      <c r="S241" s="705">
        <v>1</v>
      </c>
      <c r="T241" s="706">
        <f>(S242*T242)+(S243*T243)+(S244*T244)+(S245*T245)+(S246*T246)+(S247*T247)+(S248*T248)+(S249*T249)+(S250*T250)+(S251*T251)</f>
        <v>0</v>
      </c>
      <c r="U241" s="665">
        <f t="shared" ref="U241:U251" si="77">S241*T241*(1+MGKZ)*(1+Gewinn)*(1+Sicherheit)</f>
        <v>0</v>
      </c>
      <c r="V241" s="643">
        <f t="shared" ref="V241:V251" si="78">R241*Fertigung</f>
        <v>0</v>
      </c>
      <c r="W241" s="50">
        <f t="shared" ref="W241:W251" si="79">L241*$E$6+M241*$M$6+N241*$M$7+O241*$M$8+P241*$E$7+Q241*$M$9+U241+V241</f>
        <v>0</v>
      </c>
      <c r="X241" s="442"/>
      <c r="Y241" s="442"/>
      <c r="Z241" s="442"/>
      <c r="AA241" s="442"/>
      <c r="AB241" s="442"/>
      <c r="AC241" s="442"/>
      <c r="AD241" s="442"/>
      <c r="AE241" s="442"/>
      <c r="AF241" s="442"/>
      <c r="AG241" s="442"/>
      <c r="AH241" s="442"/>
      <c r="AI241" s="442"/>
      <c r="AJ241" s="442"/>
      <c r="AK241" s="442"/>
      <c r="AL241" s="442"/>
      <c r="AM241" s="442"/>
      <c r="AN241" s="442"/>
      <c r="AO241" s="442"/>
      <c r="AP241" s="442"/>
      <c r="AQ241" s="442"/>
      <c r="AR241" s="442"/>
      <c r="AS241" s="442"/>
      <c r="AT241" s="442"/>
      <c r="AU241" s="442"/>
      <c r="AV241" s="442"/>
      <c r="AW241" s="442"/>
      <c r="AX241" s="442"/>
      <c r="AY241" s="442"/>
      <c r="AZ241" s="442"/>
    </row>
    <row r="242" spans="2:52" ht="20.100000000000001" hidden="1" customHeight="1" outlineLevel="1">
      <c r="B242" s="433"/>
      <c r="C242" s="1002"/>
      <c r="D242" s="1003"/>
      <c r="E242" s="1003"/>
      <c r="F242" s="1004"/>
      <c r="G242" s="1005"/>
      <c r="H242" s="1006"/>
      <c r="I242" s="1006"/>
      <c r="J242" s="1006"/>
      <c r="K242" s="1007"/>
      <c r="L242" s="715"/>
      <c r="M242" s="715"/>
      <c r="N242" s="715"/>
      <c r="O242" s="715"/>
      <c r="P242" s="715"/>
      <c r="Q242" s="715"/>
      <c r="R242" s="715"/>
      <c r="S242" s="716"/>
      <c r="T242" s="717"/>
      <c r="U242" s="720">
        <f t="shared" si="77"/>
        <v>0</v>
      </c>
      <c r="V242" s="721">
        <f t="shared" si="78"/>
        <v>0</v>
      </c>
      <c r="W242" s="722">
        <f t="shared" si="79"/>
        <v>0</v>
      </c>
      <c r="X242" s="442"/>
      <c r="Y242" s="442"/>
      <c r="Z242" s="442"/>
      <c r="AA242" s="442"/>
      <c r="AB242" s="442"/>
      <c r="AC242" s="442"/>
      <c r="AD242" s="442"/>
      <c r="AE242" s="442"/>
      <c r="AF242" s="442"/>
      <c r="AG242" s="442"/>
      <c r="AH242" s="442"/>
      <c r="AI242" s="442"/>
      <c r="AJ242" s="442"/>
      <c r="AK242" s="442"/>
      <c r="AL242" s="442"/>
      <c r="AM242" s="442"/>
      <c r="AN242" s="442"/>
      <c r="AO242" s="442"/>
      <c r="AP242" s="442"/>
      <c r="AQ242" s="442"/>
      <c r="AR242" s="442"/>
      <c r="AS242" s="442"/>
      <c r="AT242" s="442"/>
      <c r="AU242" s="442"/>
      <c r="AV242" s="442"/>
      <c r="AW242" s="442"/>
      <c r="AX242" s="442"/>
      <c r="AY242" s="442"/>
      <c r="AZ242" s="442"/>
    </row>
    <row r="243" spans="2:52" ht="20.100000000000001" hidden="1" customHeight="1" outlineLevel="1">
      <c r="B243" s="434"/>
      <c r="C243" s="1002"/>
      <c r="D243" s="1003"/>
      <c r="E243" s="1003"/>
      <c r="F243" s="1004"/>
      <c r="G243" s="1005"/>
      <c r="H243" s="1006"/>
      <c r="I243" s="1006"/>
      <c r="J243" s="1006"/>
      <c r="K243" s="1007"/>
      <c r="L243" s="715"/>
      <c r="M243" s="715"/>
      <c r="N243" s="715"/>
      <c r="O243" s="715"/>
      <c r="P243" s="715"/>
      <c r="Q243" s="715"/>
      <c r="R243" s="715"/>
      <c r="S243" s="716"/>
      <c r="T243" s="717"/>
      <c r="U243" s="720">
        <f t="shared" si="77"/>
        <v>0</v>
      </c>
      <c r="V243" s="721">
        <f t="shared" si="78"/>
        <v>0</v>
      </c>
      <c r="W243" s="722">
        <f t="shared" si="79"/>
        <v>0</v>
      </c>
      <c r="X243" s="442"/>
      <c r="Y243" s="442"/>
      <c r="Z243" s="442"/>
      <c r="AA243" s="442"/>
      <c r="AB243" s="442"/>
      <c r="AC243" s="442"/>
      <c r="AD243" s="442"/>
      <c r="AE243" s="442"/>
      <c r="AF243" s="442"/>
      <c r="AG243" s="442"/>
      <c r="AH243" s="442"/>
      <c r="AI243" s="442"/>
      <c r="AJ243" s="442"/>
      <c r="AK243" s="442"/>
      <c r="AL243" s="442"/>
      <c r="AM243" s="442"/>
      <c r="AN243" s="442"/>
      <c r="AO243" s="442"/>
      <c r="AP243" s="442"/>
      <c r="AQ243" s="442"/>
      <c r="AR243" s="442"/>
      <c r="AS243" s="442"/>
      <c r="AT243" s="442"/>
      <c r="AU243" s="442"/>
      <c r="AV243" s="442"/>
      <c r="AW243" s="442"/>
      <c r="AX243" s="442"/>
      <c r="AY243" s="442"/>
      <c r="AZ243" s="442"/>
    </row>
    <row r="244" spans="2:52" ht="20.100000000000001" hidden="1" customHeight="1" outlineLevel="1">
      <c r="B244" s="434"/>
      <c r="C244" s="1002"/>
      <c r="D244" s="1003"/>
      <c r="E244" s="1003"/>
      <c r="F244" s="1004"/>
      <c r="G244" s="1005"/>
      <c r="H244" s="1006"/>
      <c r="I244" s="1006"/>
      <c r="J244" s="1006"/>
      <c r="K244" s="1007"/>
      <c r="L244" s="715"/>
      <c r="M244" s="715"/>
      <c r="N244" s="715"/>
      <c r="O244" s="715"/>
      <c r="P244" s="715"/>
      <c r="Q244" s="715"/>
      <c r="R244" s="715"/>
      <c r="S244" s="716"/>
      <c r="T244" s="717"/>
      <c r="U244" s="720">
        <f t="shared" si="77"/>
        <v>0</v>
      </c>
      <c r="V244" s="721">
        <f t="shared" si="78"/>
        <v>0</v>
      </c>
      <c r="W244" s="722">
        <f t="shared" si="79"/>
        <v>0</v>
      </c>
      <c r="X244" s="442"/>
      <c r="Y244" s="442"/>
      <c r="Z244" s="442"/>
      <c r="AA244" s="442"/>
      <c r="AB244" s="442"/>
      <c r="AC244" s="442"/>
      <c r="AD244" s="442"/>
      <c r="AE244" s="442"/>
      <c r="AF244" s="442"/>
      <c r="AG244" s="442"/>
      <c r="AH244" s="442"/>
      <c r="AI244" s="442"/>
      <c r="AJ244" s="442"/>
      <c r="AK244" s="442"/>
      <c r="AL244" s="442"/>
      <c r="AM244" s="442"/>
      <c r="AN244" s="442"/>
      <c r="AO244" s="442"/>
      <c r="AP244" s="442"/>
      <c r="AQ244" s="442"/>
      <c r="AR244" s="442"/>
      <c r="AS244" s="442"/>
      <c r="AT244" s="442"/>
      <c r="AU244" s="442"/>
      <c r="AV244" s="442"/>
      <c r="AW244" s="442"/>
      <c r="AX244" s="442"/>
      <c r="AY244" s="442"/>
      <c r="AZ244" s="442"/>
    </row>
    <row r="245" spans="2:52" ht="20.100000000000001" hidden="1" customHeight="1" outlineLevel="1">
      <c r="B245" s="434"/>
      <c r="C245" s="1002"/>
      <c r="D245" s="1003"/>
      <c r="E245" s="1003"/>
      <c r="F245" s="1004"/>
      <c r="G245" s="1005"/>
      <c r="H245" s="1006"/>
      <c r="I245" s="1006"/>
      <c r="J245" s="1006"/>
      <c r="K245" s="1007"/>
      <c r="L245" s="715"/>
      <c r="M245" s="715"/>
      <c r="N245" s="715"/>
      <c r="O245" s="715"/>
      <c r="P245" s="715"/>
      <c r="Q245" s="715"/>
      <c r="R245" s="715"/>
      <c r="S245" s="716"/>
      <c r="T245" s="717"/>
      <c r="U245" s="720">
        <f t="shared" si="77"/>
        <v>0</v>
      </c>
      <c r="V245" s="721">
        <f t="shared" si="78"/>
        <v>0</v>
      </c>
      <c r="W245" s="722">
        <f t="shared" si="79"/>
        <v>0</v>
      </c>
      <c r="X245" s="442"/>
      <c r="Y245" s="442"/>
      <c r="Z245" s="442"/>
      <c r="AA245" s="442"/>
      <c r="AB245" s="442"/>
      <c r="AC245" s="442"/>
      <c r="AD245" s="442"/>
      <c r="AE245" s="442"/>
      <c r="AF245" s="442"/>
      <c r="AG245" s="442"/>
      <c r="AH245" s="442"/>
      <c r="AI245" s="442"/>
      <c r="AJ245" s="442"/>
      <c r="AK245" s="442"/>
      <c r="AL245" s="442"/>
      <c r="AM245" s="442"/>
      <c r="AN245" s="442"/>
      <c r="AO245" s="442"/>
      <c r="AP245" s="442"/>
      <c r="AQ245" s="442"/>
      <c r="AR245" s="442"/>
      <c r="AS245" s="442"/>
      <c r="AT245" s="442"/>
      <c r="AU245" s="442"/>
      <c r="AV245" s="442"/>
      <c r="AW245" s="442"/>
      <c r="AX245" s="442"/>
      <c r="AY245" s="442"/>
      <c r="AZ245" s="442"/>
    </row>
    <row r="246" spans="2:52" ht="20.100000000000001" hidden="1" customHeight="1" outlineLevel="1">
      <c r="B246" s="434"/>
      <c r="C246" s="1002"/>
      <c r="D246" s="1003"/>
      <c r="E246" s="1003"/>
      <c r="F246" s="1004"/>
      <c r="G246" s="1005"/>
      <c r="H246" s="1006"/>
      <c r="I246" s="1006"/>
      <c r="J246" s="1006"/>
      <c r="K246" s="1007"/>
      <c r="L246" s="715"/>
      <c r="M246" s="715"/>
      <c r="N246" s="715"/>
      <c r="O246" s="715"/>
      <c r="P246" s="715"/>
      <c r="Q246" s="715"/>
      <c r="R246" s="715"/>
      <c r="S246" s="716"/>
      <c r="T246" s="717"/>
      <c r="U246" s="720">
        <f t="shared" si="77"/>
        <v>0</v>
      </c>
      <c r="V246" s="721">
        <f t="shared" si="78"/>
        <v>0</v>
      </c>
      <c r="W246" s="722">
        <f t="shared" si="79"/>
        <v>0</v>
      </c>
      <c r="X246" s="442"/>
      <c r="Y246" s="442"/>
      <c r="Z246" s="442"/>
      <c r="AA246" s="442"/>
      <c r="AB246" s="442"/>
      <c r="AC246" s="442"/>
      <c r="AD246" s="442"/>
      <c r="AE246" s="442"/>
      <c r="AF246" s="442"/>
      <c r="AG246" s="442"/>
      <c r="AH246" s="442"/>
      <c r="AI246" s="442"/>
      <c r="AJ246" s="442"/>
      <c r="AK246" s="442"/>
      <c r="AL246" s="442"/>
      <c r="AM246" s="442"/>
      <c r="AN246" s="442"/>
      <c r="AO246" s="442"/>
      <c r="AP246" s="442"/>
      <c r="AQ246" s="442"/>
      <c r="AR246" s="442"/>
      <c r="AS246" s="442"/>
      <c r="AT246" s="442"/>
      <c r="AU246" s="442"/>
      <c r="AV246" s="442"/>
      <c r="AW246" s="442"/>
      <c r="AX246" s="442"/>
      <c r="AY246" s="442"/>
      <c r="AZ246" s="442"/>
    </row>
    <row r="247" spans="2:52" ht="20.100000000000001" hidden="1" customHeight="1" outlineLevel="1">
      <c r="B247" s="434"/>
      <c r="C247" s="1002"/>
      <c r="D247" s="1003"/>
      <c r="E247" s="1003"/>
      <c r="F247" s="1004"/>
      <c r="G247" s="1005"/>
      <c r="H247" s="1006"/>
      <c r="I247" s="1006"/>
      <c r="J247" s="1006"/>
      <c r="K247" s="1007"/>
      <c r="L247" s="715"/>
      <c r="M247" s="715"/>
      <c r="N247" s="715"/>
      <c r="O247" s="715"/>
      <c r="P247" s="715"/>
      <c r="Q247" s="715"/>
      <c r="R247" s="715"/>
      <c r="S247" s="716"/>
      <c r="T247" s="717"/>
      <c r="U247" s="720">
        <f t="shared" si="77"/>
        <v>0</v>
      </c>
      <c r="V247" s="721">
        <f t="shared" si="78"/>
        <v>0</v>
      </c>
      <c r="W247" s="722">
        <f t="shared" si="79"/>
        <v>0</v>
      </c>
      <c r="X247" s="442"/>
      <c r="Y247" s="442"/>
      <c r="Z247" s="442"/>
      <c r="AA247" s="442"/>
      <c r="AB247" s="442"/>
      <c r="AC247" s="442"/>
      <c r="AD247" s="442"/>
      <c r="AE247" s="442"/>
      <c r="AF247" s="442"/>
      <c r="AG247" s="442"/>
      <c r="AH247" s="442"/>
      <c r="AI247" s="442"/>
      <c r="AJ247" s="442"/>
      <c r="AK247" s="442"/>
      <c r="AL247" s="442"/>
      <c r="AM247" s="442"/>
      <c r="AN247" s="442"/>
      <c r="AO247" s="442"/>
      <c r="AP247" s="442"/>
      <c r="AQ247" s="442"/>
      <c r="AR247" s="442"/>
      <c r="AS247" s="442"/>
      <c r="AT247" s="442"/>
      <c r="AU247" s="442"/>
      <c r="AV247" s="442"/>
      <c r="AW247" s="442"/>
      <c r="AX247" s="442"/>
      <c r="AY247" s="442"/>
      <c r="AZ247" s="442"/>
    </row>
    <row r="248" spans="2:52" ht="20.100000000000001" hidden="1" customHeight="1" outlineLevel="1">
      <c r="B248" s="434"/>
      <c r="C248" s="1002"/>
      <c r="D248" s="1003"/>
      <c r="E248" s="1003"/>
      <c r="F248" s="1004"/>
      <c r="G248" s="1005"/>
      <c r="H248" s="1006"/>
      <c r="I248" s="1006"/>
      <c r="J248" s="1006"/>
      <c r="K248" s="1007"/>
      <c r="L248" s="715"/>
      <c r="M248" s="715"/>
      <c r="N248" s="715"/>
      <c r="O248" s="715"/>
      <c r="P248" s="715"/>
      <c r="Q248" s="715"/>
      <c r="R248" s="715"/>
      <c r="S248" s="716"/>
      <c r="T248" s="717"/>
      <c r="U248" s="720">
        <f t="shared" si="77"/>
        <v>0</v>
      </c>
      <c r="V248" s="721">
        <f t="shared" si="78"/>
        <v>0</v>
      </c>
      <c r="W248" s="722">
        <f t="shared" si="79"/>
        <v>0</v>
      </c>
      <c r="X248" s="442"/>
      <c r="Y248" s="442"/>
      <c r="Z248" s="442"/>
      <c r="AA248" s="442"/>
      <c r="AB248" s="442"/>
      <c r="AC248" s="442"/>
      <c r="AD248" s="442"/>
      <c r="AE248" s="442"/>
      <c r="AF248" s="442"/>
      <c r="AG248" s="442"/>
      <c r="AH248" s="442"/>
      <c r="AI248" s="442"/>
      <c r="AJ248" s="442"/>
      <c r="AK248" s="442"/>
      <c r="AL248" s="442"/>
      <c r="AM248" s="442"/>
      <c r="AN248" s="442"/>
      <c r="AO248" s="442"/>
      <c r="AP248" s="442"/>
      <c r="AQ248" s="442"/>
      <c r="AR248" s="442"/>
      <c r="AS248" s="442"/>
      <c r="AT248" s="442"/>
      <c r="AU248" s="442"/>
      <c r="AV248" s="442"/>
      <c r="AW248" s="442"/>
      <c r="AX248" s="442"/>
      <c r="AY248" s="442"/>
      <c r="AZ248" s="442"/>
    </row>
    <row r="249" spans="2:52" ht="20.100000000000001" hidden="1" customHeight="1" outlineLevel="1">
      <c r="B249" s="434"/>
      <c r="C249" s="1002"/>
      <c r="D249" s="1003"/>
      <c r="E249" s="1003"/>
      <c r="F249" s="1004"/>
      <c r="G249" s="1005"/>
      <c r="H249" s="1006"/>
      <c r="I249" s="1006"/>
      <c r="J249" s="1006"/>
      <c r="K249" s="1007"/>
      <c r="L249" s="715"/>
      <c r="M249" s="715"/>
      <c r="N249" s="715"/>
      <c r="O249" s="715"/>
      <c r="P249" s="715"/>
      <c r="Q249" s="715"/>
      <c r="R249" s="715"/>
      <c r="S249" s="716"/>
      <c r="T249" s="717"/>
      <c r="U249" s="720">
        <f t="shared" si="77"/>
        <v>0</v>
      </c>
      <c r="V249" s="721">
        <f t="shared" si="78"/>
        <v>0</v>
      </c>
      <c r="W249" s="722">
        <f t="shared" si="79"/>
        <v>0</v>
      </c>
      <c r="X249" s="442"/>
      <c r="Y249" s="442"/>
      <c r="Z249" s="442"/>
      <c r="AA249" s="442"/>
      <c r="AB249" s="442"/>
      <c r="AC249" s="442"/>
      <c r="AD249" s="442"/>
      <c r="AE249" s="442"/>
      <c r="AF249" s="442"/>
      <c r="AG249" s="442"/>
      <c r="AH249" s="442"/>
      <c r="AI249" s="442"/>
      <c r="AJ249" s="442"/>
      <c r="AK249" s="442"/>
      <c r="AL249" s="442"/>
      <c r="AM249" s="442"/>
      <c r="AN249" s="442"/>
      <c r="AO249" s="442"/>
      <c r="AP249" s="442"/>
      <c r="AQ249" s="442"/>
      <c r="AR249" s="442"/>
      <c r="AS249" s="442"/>
      <c r="AT249" s="442"/>
      <c r="AU249" s="442"/>
      <c r="AV249" s="442"/>
      <c r="AW249" s="442"/>
      <c r="AX249" s="442"/>
      <c r="AY249" s="442"/>
      <c r="AZ249" s="442"/>
    </row>
    <row r="250" spans="2:52" ht="20.100000000000001" hidden="1" customHeight="1" outlineLevel="1">
      <c r="B250" s="434"/>
      <c r="C250" s="1002"/>
      <c r="D250" s="1003"/>
      <c r="E250" s="1003"/>
      <c r="F250" s="1004"/>
      <c r="G250" s="1005"/>
      <c r="H250" s="1006"/>
      <c r="I250" s="1006"/>
      <c r="J250" s="1006"/>
      <c r="K250" s="1007"/>
      <c r="L250" s="715"/>
      <c r="M250" s="715"/>
      <c r="N250" s="715"/>
      <c r="O250" s="715"/>
      <c r="P250" s="715"/>
      <c r="Q250" s="715"/>
      <c r="R250" s="715"/>
      <c r="S250" s="716"/>
      <c r="T250" s="717"/>
      <c r="U250" s="720">
        <f t="shared" si="77"/>
        <v>0</v>
      </c>
      <c r="V250" s="721">
        <f t="shared" si="78"/>
        <v>0</v>
      </c>
      <c r="W250" s="722">
        <f t="shared" si="79"/>
        <v>0</v>
      </c>
      <c r="X250" s="442"/>
      <c r="Y250" s="442"/>
      <c r="Z250" s="442"/>
      <c r="AA250" s="442"/>
      <c r="AB250" s="442"/>
      <c r="AC250" s="442"/>
      <c r="AD250" s="442"/>
      <c r="AE250" s="442"/>
      <c r="AF250" s="442"/>
      <c r="AG250" s="442"/>
      <c r="AH250" s="442"/>
      <c r="AI250" s="442"/>
      <c r="AJ250" s="442"/>
      <c r="AK250" s="442"/>
      <c r="AL250" s="442"/>
      <c r="AM250" s="442"/>
      <c r="AN250" s="442"/>
      <c r="AO250" s="442"/>
      <c r="AP250" s="442"/>
      <c r="AQ250" s="442"/>
      <c r="AR250" s="442"/>
      <c r="AS250" s="442"/>
      <c r="AT250" s="442"/>
      <c r="AU250" s="442"/>
      <c r="AV250" s="442"/>
      <c r="AW250" s="442"/>
      <c r="AX250" s="442"/>
      <c r="AY250" s="442"/>
      <c r="AZ250" s="442"/>
    </row>
    <row r="251" spans="2:52" ht="20.100000000000001" hidden="1" customHeight="1" outlineLevel="1">
      <c r="B251" s="434"/>
      <c r="C251" s="1002"/>
      <c r="D251" s="1003"/>
      <c r="E251" s="1003"/>
      <c r="F251" s="1004"/>
      <c r="G251" s="1005"/>
      <c r="H251" s="1006"/>
      <c r="I251" s="1006"/>
      <c r="J251" s="1006"/>
      <c r="K251" s="1007"/>
      <c r="L251" s="715"/>
      <c r="M251" s="715"/>
      <c r="N251" s="715"/>
      <c r="O251" s="715"/>
      <c r="P251" s="715"/>
      <c r="Q251" s="715"/>
      <c r="R251" s="715"/>
      <c r="S251" s="716"/>
      <c r="T251" s="717"/>
      <c r="U251" s="720">
        <f t="shared" si="77"/>
        <v>0</v>
      </c>
      <c r="V251" s="721">
        <f t="shared" si="78"/>
        <v>0</v>
      </c>
      <c r="W251" s="722">
        <f t="shared" si="79"/>
        <v>0</v>
      </c>
      <c r="X251" s="442"/>
      <c r="Y251" s="442"/>
      <c r="Z251" s="442"/>
      <c r="AA251" s="442"/>
      <c r="AB251" s="442"/>
      <c r="AC251" s="442"/>
      <c r="AD251" s="442"/>
      <c r="AE251" s="442"/>
      <c r="AF251" s="442"/>
      <c r="AG251" s="442"/>
      <c r="AH251" s="442"/>
      <c r="AI251" s="442"/>
      <c r="AJ251" s="442"/>
      <c r="AK251" s="442"/>
      <c r="AL251" s="442"/>
      <c r="AM251" s="442"/>
      <c r="AN251" s="442"/>
      <c r="AO251" s="442"/>
      <c r="AP251" s="442"/>
      <c r="AQ251" s="442"/>
      <c r="AR251" s="442"/>
      <c r="AS251" s="442"/>
      <c r="AT251" s="442"/>
      <c r="AU251" s="442"/>
      <c r="AV251" s="442"/>
      <c r="AW251" s="442"/>
      <c r="AX251" s="442"/>
      <c r="AY251" s="442"/>
      <c r="AZ251" s="442"/>
    </row>
    <row r="252" spans="2:52" s="19" customFormat="1" ht="9.9499999999999993" hidden="1" customHeight="1" outlineLevel="1">
      <c r="B252" s="435"/>
      <c r="C252" s="437"/>
      <c r="D252" s="437"/>
      <c r="E252" s="437"/>
      <c r="F252" s="437"/>
      <c r="G252" s="666"/>
      <c r="H252" s="666"/>
      <c r="I252" s="666"/>
      <c r="J252" s="666"/>
      <c r="K252" s="666"/>
      <c r="L252" s="438"/>
      <c r="M252" s="438"/>
      <c r="N252" s="438"/>
      <c r="O252" s="438"/>
      <c r="P252" s="438"/>
      <c r="Q252" s="438"/>
      <c r="R252" s="438"/>
      <c r="S252" s="438"/>
      <c r="T252" s="439"/>
      <c r="U252" s="439"/>
      <c r="V252" s="439"/>
      <c r="W252" s="667"/>
      <c r="X252" s="668"/>
      <c r="Y252" s="668"/>
      <c r="Z252" s="668"/>
      <c r="AA252" s="668"/>
      <c r="AB252" s="668"/>
      <c r="AC252" s="668"/>
      <c r="AD252" s="668"/>
      <c r="AE252" s="668"/>
      <c r="AF252" s="668"/>
      <c r="AG252" s="668"/>
      <c r="AH252" s="668"/>
      <c r="AI252" s="668"/>
      <c r="AJ252" s="668"/>
      <c r="AK252" s="668"/>
      <c r="AL252" s="668"/>
      <c r="AM252" s="668"/>
      <c r="AN252" s="668"/>
      <c r="AO252" s="668"/>
      <c r="AP252" s="668"/>
      <c r="AQ252" s="668"/>
      <c r="AR252" s="668"/>
      <c r="AS252" s="668"/>
      <c r="AT252" s="668"/>
      <c r="AU252" s="668"/>
      <c r="AV252" s="668"/>
      <c r="AW252" s="668"/>
      <c r="AX252" s="668"/>
      <c r="AY252" s="668"/>
      <c r="AZ252" s="668"/>
    </row>
    <row r="253" spans="2:52" ht="20.100000000000001" customHeight="1" collapsed="1">
      <c r="B253" s="32">
        <f>B241+1</f>
        <v>21</v>
      </c>
      <c r="C253" s="1013"/>
      <c r="D253" s="1014"/>
      <c r="E253" s="1014"/>
      <c r="F253" s="1015"/>
      <c r="G253" s="1016"/>
      <c r="H253" s="1017"/>
      <c r="I253" s="1017"/>
      <c r="J253" s="1017"/>
      <c r="K253" s="1018"/>
      <c r="L253" s="701">
        <f t="shared" ref="L253:R253" si="80">SUM(L254:L263)</f>
        <v>0</v>
      </c>
      <c r="M253" s="702">
        <f t="shared" si="80"/>
        <v>0</v>
      </c>
      <c r="N253" s="703">
        <f t="shared" si="80"/>
        <v>0</v>
      </c>
      <c r="O253" s="703">
        <f t="shared" si="80"/>
        <v>0</v>
      </c>
      <c r="P253" s="702">
        <f t="shared" si="80"/>
        <v>0</v>
      </c>
      <c r="Q253" s="704">
        <f t="shared" si="80"/>
        <v>0</v>
      </c>
      <c r="R253" s="701">
        <f t="shared" si="80"/>
        <v>0</v>
      </c>
      <c r="S253" s="705">
        <v>1</v>
      </c>
      <c r="T253" s="706">
        <f>(S254*T254)+(S255*T255)+(S256*T256)+(S257*T257)+(S258*T258)+(S259*T259)+(S260*T260)+(S261*T261)+(S262*T262)+(S263*T263)</f>
        <v>0</v>
      </c>
      <c r="U253" s="665">
        <f t="shared" ref="U253:U263" si="81">S253*T253*(1+MGKZ)*(1+Gewinn)*(1+Sicherheit)</f>
        <v>0</v>
      </c>
      <c r="V253" s="643">
        <f t="shared" ref="V253:V263" si="82">R253*Fertigung</f>
        <v>0</v>
      </c>
      <c r="W253" s="50">
        <f t="shared" ref="W253:W263" si="83">L253*$E$6+M253*$M$6+N253*$M$7+O253*$M$8+P253*$E$7+Q253*$M$9+U253+V253</f>
        <v>0</v>
      </c>
      <c r="X253" s="442"/>
      <c r="Y253" s="442"/>
      <c r="Z253" s="442"/>
      <c r="AA253" s="442"/>
      <c r="AB253" s="442"/>
      <c r="AC253" s="442"/>
      <c r="AD253" s="442"/>
      <c r="AE253" s="442"/>
      <c r="AF253" s="442"/>
      <c r="AG253" s="442"/>
      <c r="AH253" s="442"/>
      <c r="AI253" s="442"/>
      <c r="AJ253" s="442"/>
      <c r="AK253" s="442"/>
      <c r="AL253" s="442"/>
      <c r="AM253" s="442"/>
      <c r="AN253" s="442"/>
      <c r="AO253" s="442"/>
      <c r="AP253" s="442"/>
      <c r="AQ253" s="442"/>
      <c r="AR253" s="442"/>
      <c r="AS253" s="442"/>
      <c r="AT253" s="442"/>
      <c r="AU253" s="442"/>
      <c r="AV253" s="442"/>
      <c r="AW253" s="442"/>
      <c r="AX253" s="442"/>
      <c r="AY253" s="442"/>
      <c r="AZ253" s="442"/>
    </row>
    <row r="254" spans="2:52" ht="20.100000000000001" hidden="1" customHeight="1" outlineLevel="1">
      <c r="B254" s="433"/>
      <c r="C254" s="1002"/>
      <c r="D254" s="1003"/>
      <c r="E254" s="1003"/>
      <c r="F254" s="1004"/>
      <c r="G254" s="1005"/>
      <c r="H254" s="1006"/>
      <c r="I254" s="1006"/>
      <c r="J254" s="1006"/>
      <c r="K254" s="1007"/>
      <c r="L254" s="715"/>
      <c r="M254" s="715"/>
      <c r="N254" s="715"/>
      <c r="O254" s="715"/>
      <c r="P254" s="715"/>
      <c r="Q254" s="715"/>
      <c r="R254" s="715"/>
      <c r="S254" s="716"/>
      <c r="T254" s="717"/>
      <c r="U254" s="720">
        <f t="shared" si="81"/>
        <v>0</v>
      </c>
      <c r="V254" s="721">
        <f t="shared" si="82"/>
        <v>0</v>
      </c>
      <c r="W254" s="722">
        <f t="shared" si="83"/>
        <v>0</v>
      </c>
      <c r="X254" s="442"/>
      <c r="Y254" s="442"/>
      <c r="Z254" s="442"/>
      <c r="AA254" s="442"/>
      <c r="AB254" s="442"/>
      <c r="AC254" s="442"/>
      <c r="AD254" s="442"/>
      <c r="AE254" s="442"/>
      <c r="AF254" s="442"/>
      <c r="AG254" s="442"/>
      <c r="AH254" s="442"/>
      <c r="AI254" s="442"/>
      <c r="AJ254" s="442"/>
      <c r="AK254" s="442"/>
      <c r="AL254" s="442"/>
      <c r="AM254" s="442"/>
      <c r="AN254" s="442"/>
      <c r="AO254" s="442"/>
      <c r="AP254" s="442"/>
      <c r="AQ254" s="442"/>
      <c r="AR254" s="442"/>
      <c r="AS254" s="442"/>
      <c r="AT254" s="442"/>
      <c r="AU254" s="442"/>
      <c r="AV254" s="442"/>
      <c r="AW254" s="442"/>
      <c r="AX254" s="442"/>
      <c r="AY254" s="442"/>
      <c r="AZ254" s="442"/>
    </row>
    <row r="255" spans="2:52" ht="20.100000000000001" hidden="1" customHeight="1" outlineLevel="1">
      <c r="B255" s="434"/>
      <c r="C255" s="1002"/>
      <c r="D255" s="1003"/>
      <c r="E255" s="1003"/>
      <c r="F255" s="1004"/>
      <c r="G255" s="1005"/>
      <c r="H255" s="1006"/>
      <c r="I255" s="1006"/>
      <c r="J255" s="1006"/>
      <c r="K255" s="1007"/>
      <c r="L255" s="715"/>
      <c r="M255" s="715"/>
      <c r="N255" s="715"/>
      <c r="O255" s="715"/>
      <c r="P255" s="715"/>
      <c r="Q255" s="715"/>
      <c r="R255" s="715"/>
      <c r="S255" s="716"/>
      <c r="T255" s="717"/>
      <c r="U255" s="720">
        <f t="shared" si="81"/>
        <v>0</v>
      </c>
      <c r="V255" s="721">
        <f t="shared" si="82"/>
        <v>0</v>
      </c>
      <c r="W255" s="722">
        <f t="shared" si="83"/>
        <v>0</v>
      </c>
      <c r="X255" s="442"/>
      <c r="Y255" s="442"/>
      <c r="Z255" s="442"/>
      <c r="AA255" s="442"/>
      <c r="AB255" s="442"/>
      <c r="AC255" s="442"/>
      <c r="AD255" s="442"/>
      <c r="AE255" s="442"/>
      <c r="AF255" s="442"/>
      <c r="AG255" s="442"/>
      <c r="AH255" s="442"/>
      <c r="AI255" s="442"/>
      <c r="AJ255" s="442"/>
      <c r="AK255" s="442"/>
      <c r="AL255" s="442"/>
      <c r="AM255" s="442"/>
      <c r="AN255" s="442"/>
      <c r="AO255" s="442"/>
      <c r="AP255" s="442"/>
      <c r="AQ255" s="442"/>
      <c r="AR255" s="442"/>
      <c r="AS255" s="442"/>
      <c r="AT255" s="442"/>
      <c r="AU255" s="442"/>
      <c r="AV255" s="442"/>
      <c r="AW255" s="442"/>
      <c r="AX255" s="442"/>
      <c r="AY255" s="442"/>
      <c r="AZ255" s="442"/>
    </row>
    <row r="256" spans="2:52" ht="20.100000000000001" hidden="1" customHeight="1" outlineLevel="1">
      <c r="B256" s="434"/>
      <c r="C256" s="1002"/>
      <c r="D256" s="1003"/>
      <c r="E256" s="1003"/>
      <c r="F256" s="1004"/>
      <c r="G256" s="1005"/>
      <c r="H256" s="1006"/>
      <c r="I256" s="1006"/>
      <c r="J256" s="1006"/>
      <c r="K256" s="1007"/>
      <c r="L256" s="715"/>
      <c r="M256" s="715"/>
      <c r="N256" s="715"/>
      <c r="O256" s="715"/>
      <c r="P256" s="715"/>
      <c r="Q256" s="715"/>
      <c r="R256" s="715"/>
      <c r="S256" s="716"/>
      <c r="T256" s="717"/>
      <c r="U256" s="720">
        <f t="shared" si="81"/>
        <v>0</v>
      </c>
      <c r="V256" s="721">
        <f t="shared" si="82"/>
        <v>0</v>
      </c>
      <c r="W256" s="722">
        <f t="shared" si="83"/>
        <v>0</v>
      </c>
      <c r="X256" s="442"/>
      <c r="Y256" s="442"/>
      <c r="Z256" s="442"/>
      <c r="AA256" s="442"/>
      <c r="AB256" s="442"/>
      <c r="AC256" s="442"/>
      <c r="AD256" s="442"/>
      <c r="AE256" s="442"/>
      <c r="AF256" s="442"/>
      <c r="AG256" s="442"/>
      <c r="AH256" s="442"/>
      <c r="AI256" s="442"/>
      <c r="AJ256" s="442"/>
      <c r="AK256" s="442"/>
      <c r="AL256" s="442"/>
      <c r="AM256" s="442"/>
      <c r="AN256" s="442"/>
      <c r="AO256" s="442"/>
      <c r="AP256" s="442"/>
      <c r="AQ256" s="442"/>
      <c r="AR256" s="442"/>
      <c r="AS256" s="442"/>
      <c r="AT256" s="442"/>
      <c r="AU256" s="442"/>
      <c r="AV256" s="442"/>
      <c r="AW256" s="442"/>
      <c r="AX256" s="442"/>
      <c r="AY256" s="442"/>
      <c r="AZ256" s="442"/>
    </row>
    <row r="257" spans="2:52" ht="20.100000000000001" hidden="1" customHeight="1" outlineLevel="1">
      <c r="B257" s="434"/>
      <c r="C257" s="1002"/>
      <c r="D257" s="1003"/>
      <c r="E257" s="1003"/>
      <c r="F257" s="1004"/>
      <c r="G257" s="1005"/>
      <c r="H257" s="1006"/>
      <c r="I257" s="1006"/>
      <c r="J257" s="1006"/>
      <c r="K257" s="1007"/>
      <c r="L257" s="715"/>
      <c r="M257" s="715"/>
      <c r="N257" s="715"/>
      <c r="O257" s="715"/>
      <c r="P257" s="715"/>
      <c r="Q257" s="715"/>
      <c r="R257" s="715"/>
      <c r="S257" s="716"/>
      <c r="T257" s="717"/>
      <c r="U257" s="720">
        <f t="shared" si="81"/>
        <v>0</v>
      </c>
      <c r="V257" s="721">
        <f t="shared" si="82"/>
        <v>0</v>
      </c>
      <c r="W257" s="722">
        <f t="shared" si="83"/>
        <v>0</v>
      </c>
      <c r="X257" s="442"/>
      <c r="Y257" s="442"/>
      <c r="Z257" s="442"/>
      <c r="AA257" s="442"/>
      <c r="AB257" s="442"/>
      <c r="AC257" s="442"/>
      <c r="AD257" s="442"/>
      <c r="AE257" s="442"/>
      <c r="AF257" s="442"/>
      <c r="AG257" s="442"/>
      <c r="AH257" s="442"/>
      <c r="AI257" s="442"/>
      <c r="AJ257" s="442"/>
      <c r="AK257" s="442"/>
      <c r="AL257" s="442"/>
      <c r="AM257" s="442"/>
      <c r="AN257" s="442"/>
      <c r="AO257" s="442"/>
      <c r="AP257" s="442"/>
      <c r="AQ257" s="442"/>
      <c r="AR257" s="442"/>
      <c r="AS257" s="442"/>
      <c r="AT257" s="442"/>
      <c r="AU257" s="442"/>
      <c r="AV257" s="442"/>
      <c r="AW257" s="442"/>
      <c r="AX257" s="442"/>
      <c r="AY257" s="442"/>
      <c r="AZ257" s="442"/>
    </row>
    <row r="258" spans="2:52" ht="20.100000000000001" hidden="1" customHeight="1" outlineLevel="1">
      <c r="B258" s="434"/>
      <c r="C258" s="1002"/>
      <c r="D258" s="1003"/>
      <c r="E258" s="1003"/>
      <c r="F258" s="1004"/>
      <c r="G258" s="1005"/>
      <c r="H258" s="1006"/>
      <c r="I258" s="1006"/>
      <c r="J258" s="1006"/>
      <c r="K258" s="1007"/>
      <c r="L258" s="715"/>
      <c r="M258" s="715"/>
      <c r="N258" s="715"/>
      <c r="O258" s="715"/>
      <c r="P258" s="715"/>
      <c r="Q258" s="715"/>
      <c r="R258" s="715"/>
      <c r="S258" s="716"/>
      <c r="T258" s="717"/>
      <c r="U258" s="720">
        <f t="shared" si="81"/>
        <v>0</v>
      </c>
      <c r="V258" s="721">
        <f t="shared" si="82"/>
        <v>0</v>
      </c>
      <c r="W258" s="722">
        <f t="shared" si="83"/>
        <v>0</v>
      </c>
      <c r="X258" s="442"/>
      <c r="Y258" s="442"/>
      <c r="Z258" s="442"/>
      <c r="AA258" s="442"/>
      <c r="AB258" s="442"/>
      <c r="AC258" s="442"/>
      <c r="AD258" s="442"/>
      <c r="AE258" s="442"/>
      <c r="AF258" s="442"/>
      <c r="AG258" s="442"/>
      <c r="AH258" s="442"/>
      <c r="AI258" s="442"/>
      <c r="AJ258" s="442"/>
      <c r="AK258" s="442"/>
      <c r="AL258" s="442"/>
      <c r="AM258" s="442"/>
      <c r="AN258" s="442"/>
      <c r="AO258" s="442"/>
      <c r="AP258" s="442"/>
      <c r="AQ258" s="442"/>
      <c r="AR258" s="442"/>
      <c r="AS258" s="442"/>
      <c r="AT258" s="442"/>
      <c r="AU258" s="442"/>
      <c r="AV258" s="442"/>
      <c r="AW258" s="442"/>
      <c r="AX258" s="442"/>
      <c r="AY258" s="442"/>
      <c r="AZ258" s="442"/>
    </row>
    <row r="259" spans="2:52" ht="20.100000000000001" hidden="1" customHeight="1" outlineLevel="1">
      <c r="B259" s="434"/>
      <c r="C259" s="1002"/>
      <c r="D259" s="1003"/>
      <c r="E259" s="1003"/>
      <c r="F259" s="1004"/>
      <c r="G259" s="1005"/>
      <c r="H259" s="1006"/>
      <c r="I259" s="1006"/>
      <c r="J259" s="1006"/>
      <c r="K259" s="1007"/>
      <c r="L259" s="715"/>
      <c r="M259" s="715"/>
      <c r="N259" s="715"/>
      <c r="O259" s="715"/>
      <c r="P259" s="715"/>
      <c r="Q259" s="715"/>
      <c r="R259" s="715"/>
      <c r="S259" s="716"/>
      <c r="T259" s="717"/>
      <c r="U259" s="720">
        <f t="shared" si="81"/>
        <v>0</v>
      </c>
      <c r="V259" s="721">
        <f t="shared" si="82"/>
        <v>0</v>
      </c>
      <c r="W259" s="722">
        <f t="shared" si="83"/>
        <v>0</v>
      </c>
      <c r="X259" s="442"/>
      <c r="Y259" s="442"/>
      <c r="Z259" s="442"/>
      <c r="AA259" s="442"/>
      <c r="AB259" s="442"/>
      <c r="AC259" s="442"/>
      <c r="AD259" s="442"/>
      <c r="AE259" s="442"/>
      <c r="AF259" s="442"/>
      <c r="AG259" s="442"/>
      <c r="AH259" s="442"/>
      <c r="AI259" s="442"/>
      <c r="AJ259" s="442"/>
      <c r="AK259" s="442"/>
      <c r="AL259" s="442"/>
      <c r="AM259" s="442"/>
      <c r="AN259" s="442"/>
      <c r="AO259" s="442"/>
      <c r="AP259" s="442"/>
      <c r="AQ259" s="442"/>
      <c r="AR259" s="442"/>
      <c r="AS259" s="442"/>
      <c r="AT259" s="442"/>
      <c r="AU259" s="442"/>
      <c r="AV259" s="442"/>
      <c r="AW259" s="442"/>
      <c r="AX259" s="442"/>
      <c r="AY259" s="442"/>
      <c r="AZ259" s="442"/>
    </row>
    <row r="260" spans="2:52" ht="20.100000000000001" hidden="1" customHeight="1" outlineLevel="1">
      <c r="B260" s="434"/>
      <c r="C260" s="1002"/>
      <c r="D260" s="1003"/>
      <c r="E260" s="1003"/>
      <c r="F260" s="1004"/>
      <c r="G260" s="1005"/>
      <c r="H260" s="1006"/>
      <c r="I260" s="1006"/>
      <c r="J260" s="1006"/>
      <c r="K260" s="1007"/>
      <c r="L260" s="715"/>
      <c r="M260" s="715"/>
      <c r="N260" s="715"/>
      <c r="O260" s="715"/>
      <c r="P260" s="715"/>
      <c r="Q260" s="715"/>
      <c r="R260" s="715"/>
      <c r="S260" s="716"/>
      <c r="T260" s="717"/>
      <c r="U260" s="720">
        <f t="shared" si="81"/>
        <v>0</v>
      </c>
      <c r="V260" s="721">
        <f t="shared" si="82"/>
        <v>0</v>
      </c>
      <c r="W260" s="722">
        <f t="shared" si="83"/>
        <v>0</v>
      </c>
      <c r="X260" s="442"/>
      <c r="Y260" s="442"/>
      <c r="Z260" s="442"/>
      <c r="AA260" s="442"/>
      <c r="AB260" s="442"/>
      <c r="AC260" s="442"/>
      <c r="AD260" s="442"/>
      <c r="AE260" s="442"/>
      <c r="AF260" s="442"/>
      <c r="AG260" s="442"/>
      <c r="AH260" s="442"/>
      <c r="AI260" s="442"/>
      <c r="AJ260" s="442"/>
      <c r="AK260" s="442"/>
      <c r="AL260" s="442"/>
      <c r="AM260" s="442"/>
      <c r="AN260" s="442"/>
      <c r="AO260" s="442"/>
      <c r="AP260" s="442"/>
      <c r="AQ260" s="442"/>
      <c r="AR260" s="442"/>
      <c r="AS260" s="442"/>
      <c r="AT260" s="442"/>
      <c r="AU260" s="442"/>
      <c r="AV260" s="442"/>
      <c r="AW260" s="442"/>
      <c r="AX260" s="442"/>
      <c r="AY260" s="442"/>
      <c r="AZ260" s="442"/>
    </row>
    <row r="261" spans="2:52" ht="20.100000000000001" hidden="1" customHeight="1" outlineLevel="1">
      <c r="B261" s="434"/>
      <c r="C261" s="1002"/>
      <c r="D261" s="1003"/>
      <c r="E261" s="1003"/>
      <c r="F261" s="1004"/>
      <c r="G261" s="1005"/>
      <c r="H261" s="1006"/>
      <c r="I261" s="1006"/>
      <c r="J261" s="1006"/>
      <c r="K261" s="1007"/>
      <c r="L261" s="715"/>
      <c r="M261" s="715"/>
      <c r="N261" s="715"/>
      <c r="O261" s="715"/>
      <c r="P261" s="715"/>
      <c r="Q261" s="715"/>
      <c r="R261" s="715"/>
      <c r="S261" s="716"/>
      <c r="T261" s="717"/>
      <c r="U261" s="720">
        <f t="shared" si="81"/>
        <v>0</v>
      </c>
      <c r="V261" s="721">
        <f t="shared" si="82"/>
        <v>0</v>
      </c>
      <c r="W261" s="722">
        <f t="shared" si="83"/>
        <v>0</v>
      </c>
      <c r="X261" s="442"/>
      <c r="Y261" s="442"/>
      <c r="Z261" s="442"/>
      <c r="AA261" s="442"/>
      <c r="AB261" s="442"/>
      <c r="AC261" s="442"/>
      <c r="AD261" s="442"/>
      <c r="AE261" s="442"/>
      <c r="AF261" s="442"/>
      <c r="AG261" s="442"/>
      <c r="AH261" s="442"/>
      <c r="AI261" s="442"/>
      <c r="AJ261" s="442"/>
      <c r="AK261" s="442"/>
      <c r="AL261" s="442"/>
      <c r="AM261" s="442"/>
      <c r="AN261" s="442"/>
      <c r="AO261" s="442"/>
      <c r="AP261" s="442"/>
      <c r="AQ261" s="442"/>
      <c r="AR261" s="442"/>
      <c r="AS261" s="442"/>
      <c r="AT261" s="442"/>
      <c r="AU261" s="442"/>
      <c r="AV261" s="442"/>
      <c r="AW261" s="442"/>
      <c r="AX261" s="442"/>
      <c r="AY261" s="442"/>
      <c r="AZ261" s="442"/>
    </row>
    <row r="262" spans="2:52" ht="20.100000000000001" hidden="1" customHeight="1" outlineLevel="1">
      <c r="B262" s="434"/>
      <c r="C262" s="1002"/>
      <c r="D262" s="1003"/>
      <c r="E262" s="1003"/>
      <c r="F262" s="1004"/>
      <c r="G262" s="1005"/>
      <c r="H262" s="1006"/>
      <c r="I262" s="1006"/>
      <c r="J262" s="1006"/>
      <c r="K262" s="1007"/>
      <c r="L262" s="715"/>
      <c r="M262" s="715"/>
      <c r="N262" s="715"/>
      <c r="O262" s="715"/>
      <c r="P262" s="715"/>
      <c r="Q262" s="715"/>
      <c r="R262" s="715"/>
      <c r="S262" s="716"/>
      <c r="T262" s="717"/>
      <c r="U262" s="720">
        <f t="shared" si="81"/>
        <v>0</v>
      </c>
      <c r="V262" s="721">
        <f t="shared" si="82"/>
        <v>0</v>
      </c>
      <c r="W262" s="722">
        <f t="shared" si="83"/>
        <v>0</v>
      </c>
      <c r="X262" s="442"/>
      <c r="Y262" s="442"/>
      <c r="Z262" s="442"/>
      <c r="AA262" s="442"/>
      <c r="AB262" s="442"/>
      <c r="AC262" s="442"/>
      <c r="AD262" s="442"/>
      <c r="AE262" s="442"/>
      <c r="AF262" s="442"/>
      <c r="AG262" s="442"/>
      <c r="AH262" s="442"/>
      <c r="AI262" s="442"/>
      <c r="AJ262" s="442"/>
      <c r="AK262" s="442"/>
      <c r="AL262" s="442"/>
      <c r="AM262" s="442"/>
      <c r="AN262" s="442"/>
      <c r="AO262" s="442"/>
      <c r="AP262" s="442"/>
      <c r="AQ262" s="442"/>
      <c r="AR262" s="442"/>
      <c r="AS262" s="442"/>
      <c r="AT262" s="442"/>
      <c r="AU262" s="442"/>
      <c r="AV262" s="442"/>
      <c r="AW262" s="442"/>
      <c r="AX262" s="442"/>
      <c r="AY262" s="442"/>
      <c r="AZ262" s="442"/>
    </row>
    <row r="263" spans="2:52" ht="20.100000000000001" hidden="1" customHeight="1" outlineLevel="1">
      <c r="B263" s="434"/>
      <c r="C263" s="1002"/>
      <c r="D263" s="1003"/>
      <c r="E263" s="1003"/>
      <c r="F263" s="1004"/>
      <c r="G263" s="1005"/>
      <c r="H263" s="1006"/>
      <c r="I263" s="1006"/>
      <c r="J263" s="1006"/>
      <c r="K263" s="1007"/>
      <c r="L263" s="715"/>
      <c r="M263" s="715"/>
      <c r="N263" s="715"/>
      <c r="O263" s="715"/>
      <c r="P263" s="715"/>
      <c r="Q263" s="715"/>
      <c r="R263" s="715"/>
      <c r="S263" s="716"/>
      <c r="T263" s="717"/>
      <c r="U263" s="720">
        <f t="shared" si="81"/>
        <v>0</v>
      </c>
      <c r="V263" s="721">
        <f t="shared" si="82"/>
        <v>0</v>
      </c>
      <c r="W263" s="722">
        <f t="shared" si="83"/>
        <v>0</v>
      </c>
      <c r="X263" s="442"/>
      <c r="Y263" s="442"/>
      <c r="Z263" s="442"/>
      <c r="AA263" s="442"/>
      <c r="AB263" s="442"/>
      <c r="AC263" s="442"/>
      <c r="AD263" s="442"/>
      <c r="AE263" s="442"/>
      <c r="AF263" s="442"/>
      <c r="AG263" s="442"/>
      <c r="AH263" s="442"/>
      <c r="AI263" s="442"/>
      <c r="AJ263" s="442"/>
      <c r="AK263" s="442"/>
      <c r="AL263" s="442"/>
      <c r="AM263" s="442"/>
      <c r="AN263" s="442"/>
      <c r="AO263" s="442"/>
      <c r="AP263" s="442"/>
      <c r="AQ263" s="442"/>
      <c r="AR263" s="442"/>
      <c r="AS263" s="442"/>
      <c r="AT263" s="442"/>
      <c r="AU263" s="442"/>
      <c r="AV263" s="442"/>
      <c r="AW263" s="442"/>
      <c r="AX263" s="442"/>
      <c r="AY263" s="442"/>
      <c r="AZ263" s="442"/>
    </row>
    <row r="264" spans="2:52" s="19" customFormat="1" ht="9.9499999999999993" hidden="1" customHeight="1" outlineLevel="1">
      <c r="B264" s="435"/>
      <c r="C264" s="437"/>
      <c r="D264" s="437"/>
      <c r="E264" s="437"/>
      <c r="F264" s="437"/>
      <c r="G264" s="666"/>
      <c r="H264" s="666"/>
      <c r="I264" s="666"/>
      <c r="J264" s="666"/>
      <c r="K264" s="666"/>
      <c r="L264" s="438"/>
      <c r="M264" s="438"/>
      <c r="N264" s="438"/>
      <c r="O264" s="438"/>
      <c r="P264" s="438"/>
      <c r="Q264" s="438"/>
      <c r="R264" s="438"/>
      <c r="S264" s="438"/>
      <c r="T264" s="439"/>
      <c r="U264" s="439"/>
      <c r="V264" s="439"/>
      <c r="W264" s="667"/>
      <c r="X264" s="668"/>
      <c r="Y264" s="668"/>
      <c r="Z264" s="668"/>
      <c r="AA264" s="668"/>
      <c r="AB264" s="668"/>
      <c r="AC264" s="668"/>
      <c r="AD264" s="668"/>
      <c r="AE264" s="668"/>
      <c r="AF264" s="668"/>
      <c r="AG264" s="668"/>
      <c r="AH264" s="668"/>
      <c r="AI264" s="668"/>
      <c r="AJ264" s="668"/>
      <c r="AK264" s="668"/>
      <c r="AL264" s="668"/>
      <c r="AM264" s="668"/>
      <c r="AN264" s="668"/>
      <c r="AO264" s="668"/>
      <c r="AP264" s="668"/>
      <c r="AQ264" s="668"/>
      <c r="AR264" s="668"/>
      <c r="AS264" s="668"/>
      <c r="AT264" s="668"/>
      <c r="AU264" s="668"/>
      <c r="AV264" s="668"/>
      <c r="AW264" s="668"/>
      <c r="AX264" s="668"/>
      <c r="AY264" s="668"/>
      <c r="AZ264" s="668"/>
    </row>
    <row r="265" spans="2:52" ht="20.100000000000001" customHeight="1" collapsed="1">
      <c r="B265" s="32">
        <f>B253+1</f>
        <v>22</v>
      </c>
      <c r="C265" s="1013"/>
      <c r="D265" s="1014"/>
      <c r="E265" s="1014"/>
      <c r="F265" s="1015"/>
      <c r="G265" s="1016"/>
      <c r="H265" s="1017"/>
      <c r="I265" s="1017"/>
      <c r="J265" s="1017"/>
      <c r="K265" s="1018"/>
      <c r="L265" s="701">
        <f t="shared" ref="L265:R265" si="84">SUM(L266:L275)</f>
        <v>0</v>
      </c>
      <c r="M265" s="702">
        <f t="shared" si="84"/>
        <v>0</v>
      </c>
      <c r="N265" s="703">
        <f t="shared" si="84"/>
        <v>0</v>
      </c>
      <c r="O265" s="703">
        <f t="shared" si="84"/>
        <v>0</v>
      </c>
      <c r="P265" s="702">
        <f t="shared" si="84"/>
        <v>0</v>
      </c>
      <c r="Q265" s="704">
        <f t="shared" si="84"/>
        <v>0</v>
      </c>
      <c r="R265" s="701">
        <f t="shared" si="84"/>
        <v>0</v>
      </c>
      <c r="S265" s="705">
        <v>1</v>
      </c>
      <c r="T265" s="706">
        <f>(S266*T266)+(S267*T267)+(S268*T268)+(S269*T269)+(S270*T270)+(S271*T271)+(S272*T272)+(S273*T273)+(S274*T274)+(S275*T275)</f>
        <v>0</v>
      </c>
      <c r="U265" s="665">
        <f t="shared" ref="U265:U275" si="85">S265*T265*(1+MGKZ)*(1+Gewinn)*(1+Sicherheit)</f>
        <v>0</v>
      </c>
      <c r="V265" s="643">
        <f t="shared" ref="V265:V275" si="86">R265*Fertigung</f>
        <v>0</v>
      </c>
      <c r="W265" s="50">
        <f t="shared" ref="W265:W275" si="87">L265*$E$6+M265*$M$6+N265*$M$7+O265*$M$8+P265*$E$7+Q265*$M$9+U265+V265</f>
        <v>0</v>
      </c>
      <c r="X265" s="442"/>
      <c r="Y265" s="442"/>
      <c r="Z265" s="442"/>
      <c r="AA265" s="442"/>
      <c r="AB265" s="442"/>
      <c r="AC265" s="442"/>
      <c r="AD265" s="442"/>
      <c r="AE265" s="442"/>
      <c r="AF265" s="442"/>
      <c r="AG265" s="442"/>
      <c r="AH265" s="442"/>
      <c r="AI265" s="442"/>
      <c r="AJ265" s="442"/>
      <c r="AK265" s="442"/>
      <c r="AL265" s="442"/>
      <c r="AM265" s="442"/>
      <c r="AN265" s="442"/>
      <c r="AO265" s="442"/>
      <c r="AP265" s="442"/>
      <c r="AQ265" s="442"/>
      <c r="AR265" s="442"/>
      <c r="AS265" s="442"/>
      <c r="AT265" s="442"/>
      <c r="AU265" s="442"/>
      <c r="AV265" s="442"/>
      <c r="AW265" s="442"/>
      <c r="AX265" s="442"/>
      <c r="AY265" s="442"/>
      <c r="AZ265" s="442"/>
    </row>
    <row r="266" spans="2:52" ht="20.100000000000001" hidden="1" customHeight="1" outlineLevel="1">
      <c r="B266" s="433"/>
      <c r="C266" s="1002"/>
      <c r="D266" s="1003"/>
      <c r="E266" s="1003"/>
      <c r="F266" s="1004"/>
      <c r="G266" s="1005"/>
      <c r="H266" s="1006"/>
      <c r="I266" s="1006"/>
      <c r="J266" s="1006"/>
      <c r="K266" s="1007"/>
      <c r="L266" s="715"/>
      <c r="M266" s="715"/>
      <c r="N266" s="715"/>
      <c r="O266" s="715"/>
      <c r="P266" s="715"/>
      <c r="Q266" s="715"/>
      <c r="R266" s="715"/>
      <c r="S266" s="716"/>
      <c r="T266" s="717"/>
      <c r="U266" s="720">
        <f t="shared" si="85"/>
        <v>0</v>
      </c>
      <c r="V266" s="721">
        <f t="shared" si="86"/>
        <v>0</v>
      </c>
      <c r="W266" s="722">
        <f t="shared" si="87"/>
        <v>0</v>
      </c>
      <c r="X266" s="442"/>
      <c r="Y266" s="442"/>
      <c r="Z266" s="442"/>
      <c r="AA266" s="442"/>
      <c r="AB266" s="442"/>
      <c r="AC266" s="442"/>
      <c r="AD266" s="442"/>
      <c r="AE266" s="442"/>
      <c r="AF266" s="442"/>
      <c r="AG266" s="442"/>
      <c r="AH266" s="442"/>
      <c r="AI266" s="442"/>
      <c r="AJ266" s="442"/>
      <c r="AK266" s="442"/>
      <c r="AL266" s="442"/>
      <c r="AM266" s="442"/>
      <c r="AN266" s="442"/>
      <c r="AO266" s="442"/>
      <c r="AP266" s="442"/>
      <c r="AQ266" s="442"/>
      <c r="AR266" s="442"/>
      <c r="AS266" s="442"/>
      <c r="AT266" s="442"/>
      <c r="AU266" s="442"/>
      <c r="AV266" s="442"/>
      <c r="AW266" s="442"/>
      <c r="AX266" s="442"/>
      <c r="AY266" s="442"/>
      <c r="AZ266" s="442"/>
    </row>
    <row r="267" spans="2:52" ht="20.100000000000001" hidden="1" customHeight="1" outlineLevel="1">
      <c r="B267" s="434"/>
      <c r="C267" s="1002"/>
      <c r="D267" s="1003"/>
      <c r="E267" s="1003"/>
      <c r="F267" s="1004"/>
      <c r="G267" s="1005"/>
      <c r="H267" s="1006"/>
      <c r="I267" s="1006"/>
      <c r="J267" s="1006"/>
      <c r="K267" s="1007"/>
      <c r="L267" s="715"/>
      <c r="M267" s="715"/>
      <c r="N267" s="715"/>
      <c r="O267" s="715"/>
      <c r="P267" s="715"/>
      <c r="Q267" s="715"/>
      <c r="R267" s="715"/>
      <c r="S267" s="716"/>
      <c r="T267" s="717"/>
      <c r="U267" s="720">
        <f t="shared" si="85"/>
        <v>0</v>
      </c>
      <c r="V267" s="721">
        <f t="shared" si="86"/>
        <v>0</v>
      </c>
      <c r="W267" s="722">
        <f t="shared" si="87"/>
        <v>0</v>
      </c>
      <c r="X267" s="442"/>
      <c r="Y267" s="442"/>
      <c r="Z267" s="442"/>
      <c r="AA267" s="442"/>
      <c r="AB267" s="442"/>
      <c r="AC267" s="442"/>
      <c r="AD267" s="442"/>
      <c r="AE267" s="442"/>
      <c r="AF267" s="442"/>
      <c r="AG267" s="442"/>
      <c r="AH267" s="442"/>
      <c r="AI267" s="442"/>
      <c r="AJ267" s="442"/>
      <c r="AK267" s="442"/>
      <c r="AL267" s="442"/>
      <c r="AM267" s="442"/>
      <c r="AN267" s="442"/>
      <c r="AO267" s="442"/>
      <c r="AP267" s="442"/>
      <c r="AQ267" s="442"/>
      <c r="AR267" s="442"/>
      <c r="AS267" s="442"/>
      <c r="AT267" s="442"/>
      <c r="AU267" s="442"/>
      <c r="AV267" s="442"/>
      <c r="AW267" s="442"/>
      <c r="AX267" s="442"/>
      <c r="AY267" s="442"/>
      <c r="AZ267" s="442"/>
    </row>
    <row r="268" spans="2:52" ht="20.100000000000001" hidden="1" customHeight="1" outlineLevel="1">
      <c r="B268" s="434"/>
      <c r="C268" s="1002"/>
      <c r="D268" s="1003"/>
      <c r="E268" s="1003"/>
      <c r="F268" s="1004"/>
      <c r="G268" s="1005"/>
      <c r="H268" s="1006"/>
      <c r="I268" s="1006"/>
      <c r="J268" s="1006"/>
      <c r="K268" s="1007"/>
      <c r="L268" s="715"/>
      <c r="M268" s="715"/>
      <c r="N268" s="715"/>
      <c r="O268" s="715"/>
      <c r="P268" s="715"/>
      <c r="Q268" s="715"/>
      <c r="R268" s="715"/>
      <c r="S268" s="716"/>
      <c r="T268" s="717"/>
      <c r="U268" s="720">
        <f t="shared" si="85"/>
        <v>0</v>
      </c>
      <c r="V268" s="721">
        <f t="shared" si="86"/>
        <v>0</v>
      </c>
      <c r="W268" s="722">
        <f t="shared" si="87"/>
        <v>0</v>
      </c>
      <c r="X268" s="442"/>
      <c r="Y268" s="442"/>
      <c r="Z268" s="442"/>
      <c r="AA268" s="442"/>
      <c r="AB268" s="442"/>
      <c r="AC268" s="442"/>
      <c r="AD268" s="442"/>
      <c r="AE268" s="442"/>
      <c r="AF268" s="442"/>
      <c r="AG268" s="442"/>
      <c r="AH268" s="442"/>
      <c r="AI268" s="442"/>
      <c r="AJ268" s="442"/>
      <c r="AK268" s="442"/>
      <c r="AL268" s="442"/>
      <c r="AM268" s="442"/>
      <c r="AN268" s="442"/>
      <c r="AO268" s="442"/>
      <c r="AP268" s="442"/>
      <c r="AQ268" s="442"/>
      <c r="AR268" s="442"/>
      <c r="AS268" s="442"/>
      <c r="AT268" s="442"/>
      <c r="AU268" s="442"/>
      <c r="AV268" s="442"/>
      <c r="AW268" s="442"/>
      <c r="AX268" s="442"/>
      <c r="AY268" s="442"/>
      <c r="AZ268" s="442"/>
    </row>
    <row r="269" spans="2:52" ht="20.100000000000001" hidden="1" customHeight="1" outlineLevel="1">
      <c r="B269" s="434"/>
      <c r="C269" s="1002"/>
      <c r="D269" s="1003"/>
      <c r="E269" s="1003"/>
      <c r="F269" s="1004"/>
      <c r="G269" s="1005"/>
      <c r="H269" s="1006"/>
      <c r="I269" s="1006"/>
      <c r="J269" s="1006"/>
      <c r="K269" s="1007"/>
      <c r="L269" s="715"/>
      <c r="M269" s="715"/>
      <c r="N269" s="715"/>
      <c r="O269" s="715"/>
      <c r="P269" s="715"/>
      <c r="Q269" s="715"/>
      <c r="R269" s="715"/>
      <c r="S269" s="716"/>
      <c r="T269" s="717"/>
      <c r="U269" s="720">
        <f t="shared" si="85"/>
        <v>0</v>
      </c>
      <c r="V269" s="721">
        <f t="shared" si="86"/>
        <v>0</v>
      </c>
      <c r="W269" s="722">
        <f t="shared" si="87"/>
        <v>0</v>
      </c>
      <c r="X269" s="442"/>
      <c r="Y269" s="442"/>
      <c r="Z269" s="442"/>
      <c r="AA269" s="442"/>
      <c r="AB269" s="442"/>
      <c r="AC269" s="442"/>
      <c r="AD269" s="442"/>
      <c r="AE269" s="442"/>
      <c r="AF269" s="442"/>
      <c r="AG269" s="442"/>
      <c r="AH269" s="442"/>
      <c r="AI269" s="442"/>
      <c r="AJ269" s="442"/>
      <c r="AK269" s="442"/>
      <c r="AL269" s="442"/>
      <c r="AM269" s="442"/>
      <c r="AN269" s="442"/>
      <c r="AO269" s="442"/>
      <c r="AP269" s="442"/>
      <c r="AQ269" s="442"/>
      <c r="AR269" s="442"/>
      <c r="AS269" s="442"/>
      <c r="AT269" s="442"/>
      <c r="AU269" s="442"/>
      <c r="AV269" s="442"/>
      <c r="AW269" s="442"/>
      <c r="AX269" s="442"/>
      <c r="AY269" s="442"/>
      <c r="AZ269" s="442"/>
    </row>
    <row r="270" spans="2:52" ht="20.100000000000001" hidden="1" customHeight="1" outlineLevel="1">
      <c r="B270" s="434"/>
      <c r="C270" s="1002"/>
      <c r="D270" s="1003"/>
      <c r="E270" s="1003"/>
      <c r="F270" s="1004"/>
      <c r="G270" s="1005"/>
      <c r="H270" s="1006"/>
      <c r="I270" s="1006"/>
      <c r="J270" s="1006"/>
      <c r="K270" s="1007"/>
      <c r="L270" s="715"/>
      <c r="M270" s="715"/>
      <c r="N270" s="715"/>
      <c r="O270" s="715"/>
      <c r="P270" s="715"/>
      <c r="Q270" s="715"/>
      <c r="R270" s="715"/>
      <c r="S270" s="716"/>
      <c r="T270" s="717"/>
      <c r="U270" s="720">
        <f t="shared" si="85"/>
        <v>0</v>
      </c>
      <c r="V270" s="721">
        <f t="shared" si="86"/>
        <v>0</v>
      </c>
      <c r="W270" s="722">
        <f t="shared" si="87"/>
        <v>0</v>
      </c>
      <c r="X270" s="442"/>
      <c r="Y270" s="442"/>
      <c r="Z270" s="442"/>
      <c r="AA270" s="442"/>
      <c r="AB270" s="442"/>
      <c r="AC270" s="442"/>
      <c r="AD270" s="442"/>
      <c r="AE270" s="442"/>
      <c r="AF270" s="442"/>
      <c r="AG270" s="442"/>
      <c r="AH270" s="442"/>
      <c r="AI270" s="442"/>
      <c r="AJ270" s="442"/>
      <c r="AK270" s="442"/>
      <c r="AL270" s="442"/>
      <c r="AM270" s="442"/>
      <c r="AN270" s="442"/>
      <c r="AO270" s="442"/>
      <c r="AP270" s="442"/>
      <c r="AQ270" s="442"/>
      <c r="AR270" s="442"/>
      <c r="AS270" s="442"/>
      <c r="AT270" s="442"/>
      <c r="AU270" s="442"/>
      <c r="AV270" s="442"/>
      <c r="AW270" s="442"/>
      <c r="AX270" s="442"/>
      <c r="AY270" s="442"/>
      <c r="AZ270" s="442"/>
    </row>
    <row r="271" spans="2:52" ht="20.100000000000001" hidden="1" customHeight="1" outlineLevel="1">
      <c r="B271" s="434"/>
      <c r="C271" s="1002"/>
      <c r="D271" s="1003"/>
      <c r="E271" s="1003"/>
      <c r="F271" s="1004"/>
      <c r="G271" s="1005"/>
      <c r="H271" s="1006"/>
      <c r="I271" s="1006"/>
      <c r="J271" s="1006"/>
      <c r="K271" s="1007"/>
      <c r="L271" s="715"/>
      <c r="M271" s="715"/>
      <c r="N271" s="715"/>
      <c r="O271" s="715"/>
      <c r="P271" s="715"/>
      <c r="Q271" s="715"/>
      <c r="R271" s="715"/>
      <c r="S271" s="716"/>
      <c r="T271" s="717"/>
      <c r="U271" s="720">
        <f t="shared" si="85"/>
        <v>0</v>
      </c>
      <c r="V271" s="721">
        <f t="shared" si="86"/>
        <v>0</v>
      </c>
      <c r="W271" s="722">
        <f t="shared" si="87"/>
        <v>0</v>
      </c>
      <c r="X271" s="442"/>
      <c r="Y271" s="442"/>
      <c r="Z271" s="442"/>
      <c r="AA271" s="442"/>
      <c r="AB271" s="442"/>
      <c r="AC271" s="442"/>
      <c r="AD271" s="442"/>
      <c r="AE271" s="442"/>
      <c r="AF271" s="442"/>
      <c r="AG271" s="442"/>
      <c r="AH271" s="442"/>
      <c r="AI271" s="442"/>
      <c r="AJ271" s="442"/>
      <c r="AK271" s="442"/>
      <c r="AL271" s="442"/>
      <c r="AM271" s="442"/>
      <c r="AN271" s="442"/>
      <c r="AO271" s="442"/>
      <c r="AP271" s="442"/>
      <c r="AQ271" s="442"/>
      <c r="AR271" s="442"/>
      <c r="AS271" s="442"/>
      <c r="AT271" s="442"/>
      <c r="AU271" s="442"/>
      <c r="AV271" s="442"/>
      <c r="AW271" s="442"/>
      <c r="AX271" s="442"/>
      <c r="AY271" s="442"/>
      <c r="AZ271" s="442"/>
    </row>
    <row r="272" spans="2:52" ht="20.100000000000001" hidden="1" customHeight="1" outlineLevel="1">
      <c r="B272" s="434"/>
      <c r="C272" s="1002"/>
      <c r="D272" s="1003"/>
      <c r="E272" s="1003"/>
      <c r="F272" s="1004"/>
      <c r="G272" s="1005"/>
      <c r="H272" s="1006"/>
      <c r="I272" s="1006"/>
      <c r="J272" s="1006"/>
      <c r="K272" s="1007"/>
      <c r="L272" s="715"/>
      <c r="M272" s="715"/>
      <c r="N272" s="715"/>
      <c r="O272" s="715"/>
      <c r="P272" s="715"/>
      <c r="Q272" s="715"/>
      <c r="R272" s="715"/>
      <c r="S272" s="716"/>
      <c r="T272" s="717"/>
      <c r="U272" s="720">
        <f t="shared" si="85"/>
        <v>0</v>
      </c>
      <c r="V272" s="721">
        <f t="shared" si="86"/>
        <v>0</v>
      </c>
      <c r="W272" s="722">
        <f t="shared" si="87"/>
        <v>0</v>
      </c>
      <c r="X272" s="442"/>
      <c r="Y272" s="442"/>
      <c r="Z272" s="442"/>
      <c r="AA272" s="442"/>
      <c r="AB272" s="442"/>
      <c r="AC272" s="442"/>
      <c r="AD272" s="442"/>
      <c r="AE272" s="442"/>
      <c r="AF272" s="442"/>
      <c r="AG272" s="442"/>
      <c r="AH272" s="442"/>
      <c r="AI272" s="442"/>
      <c r="AJ272" s="442"/>
      <c r="AK272" s="442"/>
      <c r="AL272" s="442"/>
      <c r="AM272" s="442"/>
      <c r="AN272" s="442"/>
      <c r="AO272" s="442"/>
      <c r="AP272" s="442"/>
      <c r="AQ272" s="442"/>
      <c r="AR272" s="442"/>
      <c r="AS272" s="442"/>
      <c r="AT272" s="442"/>
      <c r="AU272" s="442"/>
      <c r="AV272" s="442"/>
      <c r="AW272" s="442"/>
      <c r="AX272" s="442"/>
      <c r="AY272" s="442"/>
      <c r="AZ272" s="442"/>
    </row>
    <row r="273" spans="2:52" ht="20.100000000000001" hidden="1" customHeight="1" outlineLevel="1">
      <c r="B273" s="434"/>
      <c r="C273" s="1002"/>
      <c r="D273" s="1003"/>
      <c r="E273" s="1003"/>
      <c r="F273" s="1004"/>
      <c r="G273" s="1005"/>
      <c r="H273" s="1006"/>
      <c r="I273" s="1006"/>
      <c r="J273" s="1006"/>
      <c r="K273" s="1007"/>
      <c r="L273" s="715"/>
      <c r="M273" s="715"/>
      <c r="N273" s="715"/>
      <c r="O273" s="715"/>
      <c r="P273" s="715"/>
      <c r="Q273" s="715"/>
      <c r="R273" s="715"/>
      <c r="S273" s="716"/>
      <c r="T273" s="717"/>
      <c r="U273" s="720">
        <f t="shared" si="85"/>
        <v>0</v>
      </c>
      <c r="V273" s="721">
        <f t="shared" si="86"/>
        <v>0</v>
      </c>
      <c r="W273" s="722">
        <f t="shared" si="87"/>
        <v>0</v>
      </c>
      <c r="X273" s="442"/>
      <c r="Y273" s="442"/>
      <c r="Z273" s="442"/>
      <c r="AA273" s="442"/>
      <c r="AB273" s="442"/>
      <c r="AC273" s="442"/>
      <c r="AD273" s="442"/>
      <c r="AE273" s="442"/>
      <c r="AF273" s="442"/>
      <c r="AG273" s="442"/>
      <c r="AH273" s="442"/>
      <c r="AI273" s="442"/>
      <c r="AJ273" s="442"/>
      <c r="AK273" s="442"/>
      <c r="AL273" s="442"/>
      <c r="AM273" s="442"/>
      <c r="AN273" s="442"/>
      <c r="AO273" s="442"/>
      <c r="AP273" s="442"/>
      <c r="AQ273" s="442"/>
      <c r="AR273" s="442"/>
      <c r="AS273" s="442"/>
      <c r="AT273" s="442"/>
      <c r="AU273" s="442"/>
      <c r="AV273" s="442"/>
      <c r="AW273" s="442"/>
      <c r="AX273" s="442"/>
      <c r="AY273" s="442"/>
      <c r="AZ273" s="442"/>
    </row>
    <row r="274" spans="2:52" ht="20.100000000000001" hidden="1" customHeight="1" outlineLevel="1">
      <c r="B274" s="434"/>
      <c r="C274" s="1002"/>
      <c r="D274" s="1003"/>
      <c r="E274" s="1003"/>
      <c r="F274" s="1004"/>
      <c r="G274" s="1005"/>
      <c r="H274" s="1006"/>
      <c r="I274" s="1006"/>
      <c r="J274" s="1006"/>
      <c r="K274" s="1007"/>
      <c r="L274" s="715"/>
      <c r="M274" s="715"/>
      <c r="N274" s="715"/>
      <c r="O274" s="715"/>
      <c r="P274" s="715"/>
      <c r="Q274" s="715"/>
      <c r="R274" s="715"/>
      <c r="S274" s="716"/>
      <c r="T274" s="717"/>
      <c r="U274" s="720">
        <f t="shared" si="85"/>
        <v>0</v>
      </c>
      <c r="V274" s="721">
        <f t="shared" si="86"/>
        <v>0</v>
      </c>
      <c r="W274" s="722">
        <f t="shared" si="87"/>
        <v>0</v>
      </c>
      <c r="X274" s="442"/>
      <c r="Y274" s="442"/>
      <c r="Z274" s="442"/>
      <c r="AA274" s="442"/>
      <c r="AB274" s="442"/>
      <c r="AC274" s="442"/>
      <c r="AD274" s="442"/>
      <c r="AE274" s="442"/>
      <c r="AF274" s="442"/>
      <c r="AG274" s="442"/>
      <c r="AH274" s="442"/>
      <c r="AI274" s="442"/>
      <c r="AJ274" s="442"/>
      <c r="AK274" s="442"/>
      <c r="AL274" s="442"/>
      <c r="AM274" s="442"/>
      <c r="AN274" s="442"/>
      <c r="AO274" s="442"/>
      <c r="AP274" s="442"/>
      <c r="AQ274" s="442"/>
      <c r="AR274" s="442"/>
      <c r="AS274" s="442"/>
      <c r="AT274" s="442"/>
      <c r="AU274" s="442"/>
      <c r="AV274" s="442"/>
      <c r="AW274" s="442"/>
      <c r="AX274" s="442"/>
      <c r="AY274" s="442"/>
      <c r="AZ274" s="442"/>
    </row>
    <row r="275" spans="2:52" ht="20.100000000000001" hidden="1" customHeight="1" outlineLevel="1">
      <c r="B275" s="434"/>
      <c r="C275" s="1002"/>
      <c r="D275" s="1003"/>
      <c r="E275" s="1003"/>
      <c r="F275" s="1004"/>
      <c r="G275" s="1005"/>
      <c r="H275" s="1006"/>
      <c r="I275" s="1006"/>
      <c r="J275" s="1006"/>
      <c r="K275" s="1007"/>
      <c r="L275" s="715"/>
      <c r="M275" s="715"/>
      <c r="N275" s="715"/>
      <c r="O275" s="715"/>
      <c r="P275" s="715"/>
      <c r="Q275" s="715"/>
      <c r="R275" s="715"/>
      <c r="S275" s="716"/>
      <c r="T275" s="717"/>
      <c r="U275" s="720">
        <f t="shared" si="85"/>
        <v>0</v>
      </c>
      <c r="V275" s="721">
        <f t="shared" si="86"/>
        <v>0</v>
      </c>
      <c r="W275" s="722">
        <f t="shared" si="87"/>
        <v>0</v>
      </c>
      <c r="X275" s="442"/>
      <c r="Y275" s="442"/>
      <c r="Z275" s="442"/>
      <c r="AA275" s="442"/>
      <c r="AB275" s="442"/>
      <c r="AC275" s="442"/>
      <c r="AD275" s="442"/>
      <c r="AE275" s="442"/>
      <c r="AF275" s="442"/>
      <c r="AG275" s="442"/>
      <c r="AH275" s="442"/>
      <c r="AI275" s="442"/>
      <c r="AJ275" s="442"/>
      <c r="AK275" s="442"/>
      <c r="AL275" s="442"/>
      <c r="AM275" s="442"/>
      <c r="AN275" s="442"/>
      <c r="AO275" s="442"/>
      <c r="AP275" s="442"/>
      <c r="AQ275" s="442"/>
      <c r="AR275" s="442"/>
      <c r="AS275" s="442"/>
      <c r="AT275" s="442"/>
      <c r="AU275" s="442"/>
      <c r="AV275" s="442"/>
      <c r="AW275" s="442"/>
      <c r="AX275" s="442"/>
      <c r="AY275" s="442"/>
      <c r="AZ275" s="442"/>
    </row>
    <row r="276" spans="2:52" s="19" customFormat="1" ht="9.9499999999999993" hidden="1" customHeight="1" outlineLevel="1">
      <c r="B276" s="435"/>
      <c r="C276" s="437"/>
      <c r="D276" s="437"/>
      <c r="E276" s="437"/>
      <c r="F276" s="437"/>
      <c r="G276" s="666"/>
      <c r="H276" s="666"/>
      <c r="I276" s="666"/>
      <c r="J276" s="666"/>
      <c r="K276" s="666"/>
      <c r="L276" s="438"/>
      <c r="M276" s="438"/>
      <c r="N276" s="438"/>
      <c r="O276" s="438"/>
      <c r="P276" s="438"/>
      <c r="Q276" s="438"/>
      <c r="R276" s="438"/>
      <c r="S276" s="438"/>
      <c r="T276" s="439"/>
      <c r="U276" s="439"/>
      <c r="V276" s="439"/>
      <c r="W276" s="667"/>
      <c r="X276" s="668"/>
      <c r="Y276" s="668"/>
      <c r="Z276" s="668"/>
      <c r="AA276" s="668"/>
      <c r="AB276" s="668"/>
      <c r="AC276" s="668"/>
      <c r="AD276" s="668"/>
      <c r="AE276" s="668"/>
      <c r="AF276" s="668"/>
      <c r="AG276" s="668"/>
      <c r="AH276" s="668"/>
      <c r="AI276" s="668"/>
      <c r="AJ276" s="668"/>
      <c r="AK276" s="668"/>
      <c r="AL276" s="668"/>
      <c r="AM276" s="668"/>
      <c r="AN276" s="668"/>
      <c r="AO276" s="668"/>
      <c r="AP276" s="668"/>
      <c r="AQ276" s="668"/>
      <c r="AR276" s="668"/>
      <c r="AS276" s="668"/>
      <c r="AT276" s="668"/>
      <c r="AU276" s="668"/>
      <c r="AV276" s="668"/>
      <c r="AW276" s="668"/>
      <c r="AX276" s="668"/>
      <c r="AY276" s="668"/>
      <c r="AZ276" s="668"/>
    </row>
    <row r="277" spans="2:52" ht="20.100000000000001" customHeight="1" collapsed="1">
      <c r="B277" s="32">
        <f>B265+1</f>
        <v>23</v>
      </c>
      <c r="C277" s="1013"/>
      <c r="D277" s="1014"/>
      <c r="E277" s="1014"/>
      <c r="F277" s="1015"/>
      <c r="G277" s="1016"/>
      <c r="H277" s="1017"/>
      <c r="I277" s="1017"/>
      <c r="J277" s="1017"/>
      <c r="K277" s="1018"/>
      <c r="L277" s="701">
        <f t="shared" ref="L277:R277" si="88">SUM(L278:L287)</f>
        <v>0</v>
      </c>
      <c r="M277" s="702">
        <f t="shared" si="88"/>
        <v>0</v>
      </c>
      <c r="N277" s="703">
        <f t="shared" si="88"/>
        <v>0</v>
      </c>
      <c r="O277" s="703">
        <f t="shared" si="88"/>
        <v>0</v>
      </c>
      <c r="P277" s="702">
        <f t="shared" si="88"/>
        <v>0</v>
      </c>
      <c r="Q277" s="704">
        <f t="shared" si="88"/>
        <v>0</v>
      </c>
      <c r="R277" s="701">
        <f t="shared" si="88"/>
        <v>0</v>
      </c>
      <c r="S277" s="705">
        <v>1</v>
      </c>
      <c r="T277" s="706">
        <f>(S278*T278)+(S279*T279)+(S280*T280)+(S281*T281)+(S282*T282)+(S283*T283)+(S284*T284)+(S285*T285)+(S286*T286)+(S287*T287)</f>
        <v>0</v>
      </c>
      <c r="U277" s="665">
        <f t="shared" ref="U277:U287" si="89">S277*T277*(1+MGKZ)*(1+Gewinn)*(1+Sicherheit)</f>
        <v>0</v>
      </c>
      <c r="V277" s="643">
        <f t="shared" ref="V277:V287" si="90">R277*Fertigung</f>
        <v>0</v>
      </c>
      <c r="W277" s="50">
        <f t="shared" ref="W277:W287" si="91">L277*$E$6+M277*$M$6+N277*$M$7+O277*$M$8+P277*$E$7+Q277*$M$9+U277+V277</f>
        <v>0</v>
      </c>
      <c r="X277" s="442"/>
      <c r="Y277" s="442"/>
      <c r="Z277" s="442"/>
      <c r="AA277" s="442"/>
      <c r="AB277" s="442"/>
      <c r="AC277" s="442"/>
      <c r="AD277" s="442"/>
      <c r="AE277" s="442"/>
      <c r="AF277" s="442"/>
      <c r="AG277" s="442"/>
      <c r="AH277" s="442"/>
      <c r="AI277" s="442"/>
      <c r="AJ277" s="442"/>
      <c r="AK277" s="442"/>
      <c r="AL277" s="442"/>
      <c r="AM277" s="442"/>
      <c r="AN277" s="442"/>
      <c r="AO277" s="442"/>
      <c r="AP277" s="442"/>
      <c r="AQ277" s="442"/>
      <c r="AR277" s="442"/>
      <c r="AS277" s="442"/>
      <c r="AT277" s="442"/>
      <c r="AU277" s="442"/>
      <c r="AV277" s="442"/>
      <c r="AW277" s="442"/>
      <c r="AX277" s="442"/>
      <c r="AY277" s="442"/>
      <c r="AZ277" s="442"/>
    </row>
    <row r="278" spans="2:52" ht="20.100000000000001" hidden="1" customHeight="1" outlineLevel="1">
      <c r="B278" s="433"/>
      <c r="C278" s="1002"/>
      <c r="D278" s="1003"/>
      <c r="E278" s="1003"/>
      <c r="F278" s="1004"/>
      <c r="G278" s="1005"/>
      <c r="H278" s="1006"/>
      <c r="I278" s="1006"/>
      <c r="J278" s="1006"/>
      <c r="K278" s="1007"/>
      <c r="L278" s="715"/>
      <c r="M278" s="715"/>
      <c r="N278" s="715"/>
      <c r="O278" s="715"/>
      <c r="P278" s="715"/>
      <c r="Q278" s="715"/>
      <c r="R278" s="715"/>
      <c r="S278" s="716"/>
      <c r="T278" s="717"/>
      <c r="U278" s="720">
        <f t="shared" si="89"/>
        <v>0</v>
      </c>
      <c r="V278" s="721">
        <f t="shared" si="90"/>
        <v>0</v>
      </c>
      <c r="W278" s="722">
        <f t="shared" si="91"/>
        <v>0</v>
      </c>
      <c r="X278" s="442"/>
      <c r="Y278" s="442"/>
      <c r="Z278" s="442"/>
      <c r="AA278" s="442"/>
      <c r="AB278" s="442"/>
      <c r="AC278" s="442"/>
      <c r="AD278" s="442"/>
      <c r="AE278" s="442"/>
      <c r="AF278" s="442"/>
      <c r="AG278" s="442"/>
      <c r="AH278" s="442"/>
      <c r="AI278" s="442"/>
      <c r="AJ278" s="442"/>
      <c r="AK278" s="442"/>
      <c r="AL278" s="442"/>
      <c r="AM278" s="442"/>
      <c r="AN278" s="442"/>
      <c r="AO278" s="442"/>
      <c r="AP278" s="442"/>
      <c r="AQ278" s="442"/>
      <c r="AR278" s="442"/>
      <c r="AS278" s="442"/>
      <c r="AT278" s="442"/>
      <c r="AU278" s="442"/>
      <c r="AV278" s="442"/>
      <c r="AW278" s="442"/>
      <c r="AX278" s="442"/>
      <c r="AY278" s="442"/>
      <c r="AZ278" s="442"/>
    </row>
    <row r="279" spans="2:52" ht="20.100000000000001" hidden="1" customHeight="1" outlineLevel="1">
      <c r="B279" s="434"/>
      <c r="C279" s="1002"/>
      <c r="D279" s="1003"/>
      <c r="E279" s="1003"/>
      <c r="F279" s="1004"/>
      <c r="G279" s="1005"/>
      <c r="H279" s="1006"/>
      <c r="I279" s="1006"/>
      <c r="J279" s="1006"/>
      <c r="K279" s="1007"/>
      <c r="L279" s="715"/>
      <c r="M279" s="715"/>
      <c r="N279" s="715"/>
      <c r="O279" s="715"/>
      <c r="P279" s="715"/>
      <c r="Q279" s="715"/>
      <c r="R279" s="715"/>
      <c r="S279" s="716"/>
      <c r="T279" s="717"/>
      <c r="U279" s="720">
        <f t="shared" si="89"/>
        <v>0</v>
      </c>
      <c r="V279" s="721">
        <f t="shared" si="90"/>
        <v>0</v>
      </c>
      <c r="W279" s="722">
        <f t="shared" si="91"/>
        <v>0</v>
      </c>
      <c r="X279" s="442"/>
      <c r="Y279" s="442"/>
      <c r="Z279" s="442"/>
      <c r="AA279" s="442"/>
      <c r="AB279" s="442"/>
      <c r="AC279" s="442"/>
      <c r="AD279" s="442"/>
      <c r="AE279" s="442"/>
      <c r="AF279" s="442"/>
      <c r="AG279" s="442"/>
      <c r="AH279" s="442"/>
      <c r="AI279" s="442"/>
      <c r="AJ279" s="442"/>
      <c r="AK279" s="442"/>
      <c r="AL279" s="442"/>
      <c r="AM279" s="442"/>
      <c r="AN279" s="442"/>
      <c r="AO279" s="442"/>
      <c r="AP279" s="442"/>
      <c r="AQ279" s="442"/>
      <c r="AR279" s="442"/>
      <c r="AS279" s="442"/>
      <c r="AT279" s="442"/>
      <c r="AU279" s="442"/>
      <c r="AV279" s="442"/>
      <c r="AW279" s="442"/>
      <c r="AX279" s="442"/>
      <c r="AY279" s="442"/>
      <c r="AZ279" s="442"/>
    </row>
    <row r="280" spans="2:52" ht="20.100000000000001" hidden="1" customHeight="1" outlineLevel="1">
      <c r="B280" s="434"/>
      <c r="C280" s="1002"/>
      <c r="D280" s="1003"/>
      <c r="E280" s="1003"/>
      <c r="F280" s="1004"/>
      <c r="G280" s="1005"/>
      <c r="H280" s="1006"/>
      <c r="I280" s="1006"/>
      <c r="J280" s="1006"/>
      <c r="K280" s="1007"/>
      <c r="L280" s="715"/>
      <c r="M280" s="715"/>
      <c r="N280" s="715"/>
      <c r="O280" s="715"/>
      <c r="P280" s="715"/>
      <c r="Q280" s="715"/>
      <c r="R280" s="715"/>
      <c r="S280" s="716"/>
      <c r="T280" s="717"/>
      <c r="U280" s="720">
        <f t="shared" si="89"/>
        <v>0</v>
      </c>
      <c r="V280" s="721">
        <f t="shared" si="90"/>
        <v>0</v>
      </c>
      <c r="W280" s="722">
        <f t="shared" si="91"/>
        <v>0</v>
      </c>
      <c r="X280" s="442"/>
      <c r="Y280" s="442"/>
      <c r="Z280" s="442"/>
      <c r="AA280" s="442"/>
      <c r="AB280" s="442"/>
      <c r="AC280" s="442"/>
      <c r="AD280" s="442"/>
      <c r="AE280" s="442"/>
      <c r="AF280" s="442"/>
      <c r="AG280" s="442"/>
      <c r="AH280" s="442"/>
      <c r="AI280" s="442"/>
      <c r="AJ280" s="442"/>
      <c r="AK280" s="442"/>
      <c r="AL280" s="442"/>
      <c r="AM280" s="442"/>
      <c r="AN280" s="442"/>
      <c r="AO280" s="442"/>
      <c r="AP280" s="442"/>
      <c r="AQ280" s="442"/>
      <c r="AR280" s="442"/>
      <c r="AS280" s="442"/>
      <c r="AT280" s="442"/>
      <c r="AU280" s="442"/>
      <c r="AV280" s="442"/>
      <c r="AW280" s="442"/>
      <c r="AX280" s="442"/>
      <c r="AY280" s="442"/>
      <c r="AZ280" s="442"/>
    </row>
    <row r="281" spans="2:52" ht="20.100000000000001" hidden="1" customHeight="1" outlineLevel="1">
      <c r="B281" s="434"/>
      <c r="C281" s="1002"/>
      <c r="D281" s="1003"/>
      <c r="E281" s="1003"/>
      <c r="F281" s="1004"/>
      <c r="G281" s="1005"/>
      <c r="H281" s="1006"/>
      <c r="I281" s="1006"/>
      <c r="J281" s="1006"/>
      <c r="K281" s="1007"/>
      <c r="L281" s="715"/>
      <c r="M281" s="715"/>
      <c r="N281" s="715"/>
      <c r="O281" s="715"/>
      <c r="P281" s="715"/>
      <c r="Q281" s="715"/>
      <c r="R281" s="715"/>
      <c r="S281" s="716"/>
      <c r="T281" s="717"/>
      <c r="U281" s="720">
        <f t="shared" si="89"/>
        <v>0</v>
      </c>
      <c r="V281" s="721">
        <f t="shared" si="90"/>
        <v>0</v>
      </c>
      <c r="W281" s="722">
        <f t="shared" si="91"/>
        <v>0</v>
      </c>
      <c r="X281" s="442"/>
      <c r="Y281" s="442"/>
      <c r="Z281" s="442"/>
      <c r="AA281" s="442"/>
      <c r="AB281" s="442"/>
      <c r="AC281" s="442"/>
      <c r="AD281" s="442"/>
      <c r="AE281" s="442"/>
      <c r="AF281" s="442"/>
      <c r="AG281" s="442"/>
      <c r="AH281" s="442"/>
      <c r="AI281" s="442"/>
      <c r="AJ281" s="442"/>
      <c r="AK281" s="442"/>
      <c r="AL281" s="442"/>
      <c r="AM281" s="442"/>
      <c r="AN281" s="442"/>
      <c r="AO281" s="442"/>
      <c r="AP281" s="442"/>
      <c r="AQ281" s="442"/>
      <c r="AR281" s="442"/>
      <c r="AS281" s="442"/>
      <c r="AT281" s="442"/>
      <c r="AU281" s="442"/>
      <c r="AV281" s="442"/>
      <c r="AW281" s="442"/>
      <c r="AX281" s="442"/>
      <c r="AY281" s="442"/>
      <c r="AZ281" s="442"/>
    </row>
    <row r="282" spans="2:52" ht="20.100000000000001" hidden="1" customHeight="1" outlineLevel="1">
      <c r="B282" s="434"/>
      <c r="C282" s="1002"/>
      <c r="D282" s="1003"/>
      <c r="E282" s="1003"/>
      <c r="F282" s="1004"/>
      <c r="G282" s="1005"/>
      <c r="H282" s="1006"/>
      <c r="I282" s="1006"/>
      <c r="J282" s="1006"/>
      <c r="K282" s="1007"/>
      <c r="L282" s="715"/>
      <c r="M282" s="715"/>
      <c r="N282" s="715"/>
      <c r="O282" s="715"/>
      <c r="P282" s="715"/>
      <c r="Q282" s="715"/>
      <c r="R282" s="715"/>
      <c r="S282" s="716"/>
      <c r="T282" s="717"/>
      <c r="U282" s="720">
        <f t="shared" si="89"/>
        <v>0</v>
      </c>
      <c r="V282" s="721">
        <f t="shared" si="90"/>
        <v>0</v>
      </c>
      <c r="W282" s="722">
        <f t="shared" si="91"/>
        <v>0</v>
      </c>
      <c r="X282" s="442"/>
      <c r="Y282" s="442"/>
      <c r="Z282" s="442"/>
      <c r="AA282" s="442"/>
      <c r="AB282" s="442"/>
      <c r="AC282" s="442"/>
      <c r="AD282" s="442"/>
      <c r="AE282" s="442"/>
      <c r="AF282" s="442"/>
      <c r="AG282" s="442"/>
      <c r="AH282" s="442"/>
      <c r="AI282" s="442"/>
      <c r="AJ282" s="442"/>
      <c r="AK282" s="442"/>
      <c r="AL282" s="442"/>
      <c r="AM282" s="442"/>
      <c r="AN282" s="442"/>
      <c r="AO282" s="442"/>
      <c r="AP282" s="442"/>
      <c r="AQ282" s="442"/>
      <c r="AR282" s="442"/>
      <c r="AS282" s="442"/>
      <c r="AT282" s="442"/>
      <c r="AU282" s="442"/>
      <c r="AV282" s="442"/>
      <c r="AW282" s="442"/>
      <c r="AX282" s="442"/>
      <c r="AY282" s="442"/>
      <c r="AZ282" s="442"/>
    </row>
    <row r="283" spans="2:52" ht="20.100000000000001" hidden="1" customHeight="1" outlineLevel="1">
      <c r="B283" s="434"/>
      <c r="C283" s="1002"/>
      <c r="D283" s="1003"/>
      <c r="E283" s="1003"/>
      <c r="F283" s="1004"/>
      <c r="G283" s="1005"/>
      <c r="H283" s="1006"/>
      <c r="I283" s="1006"/>
      <c r="J283" s="1006"/>
      <c r="K283" s="1007"/>
      <c r="L283" s="715"/>
      <c r="M283" s="715"/>
      <c r="N283" s="715"/>
      <c r="O283" s="715"/>
      <c r="P283" s="715"/>
      <c r="Q283" s="715"/>
      <c r="R283" s="715"/>
      <c r="S283" s="716"/>
      <c r="T283" s="717"/>
      <c r="U283" s="720">
        <f t="shared" si="89"/>
        <v>0</v>
      </c>
      <c r="V283" s="721">
        <f t="shared" si="90"/>
        <v>0</v>
      </c>
      <c r="W283" s="722">
        <f t="shared" si="91"/>
        <v>0</v>
      </c>
      <c r="X283" s="442"/>
      <c r="Y283" s="442"/>
      <c r="Z283" s="442"/>
      <c r="AA283" s="442"/>
      <c r="AB283" s="442"/>
      <c r="AC283" s="442"/>
      <c r="AD283" s="442"/>
      <c r="AE283" s="442"/>
      <c r="AF283" s="442"/>
      <c r="AG283" s="442"/>
      <c r="AH283" s="442"/>
      <c r="AI283" s="442"/>
      <c r="AJ283" s="442"/>
      <c r="AK283" s="442"/>
      <c r="AL283" s="442"/>
      <c r="AM283" s="442"/>
      <c r="AN283" s="442"/>
      <c r="AO283" s="442"/>
      <c r="AP283" s="442"/>
      <c r="AQ283" s="442"/>
      <c r="AR283" s="442"/>
      <c r="AS283" s="442"/>
      <c r="AT283" s="442"/>
      <c r="AU283" s="442"/>
      <c r="AV283" s="442"/>
      <c r="AW283" s="442"/>
      <c r="AX283" s="442"/>
      <c r="AY283" s="442"/>
      <c r="AZ283" s="442"/>
    </row>
    <row r="284" spans="2:52" ht="20.100000000000001" hidden="1" customHeight="1" outlineLevel="1">
      <c r="B284" s="434"/>
      <c r="C284" s="1002"/>
      <c r="D284" s="1003"/>
      <c r="E284" s="1003"/>
      <c r="F284" s="1004"/>
      <c r="G284" s="1005"/>
      <c r="H284" s="1006"/>
      <c r="I284" s="1006"/>
      <c r="J284" s="1006"/>
      <c r="K284" s="1007"/>
      <c r="L284" s="715"/>
      <c r="M284" s="715"/>
      <c r="N284" s="715"/>
      <c r="O284" s="715"/>
      <c r="P284" s="715"/>
      <c r="Q284" s="715"/>
      <c r="R284" s="715"/>
      <c r="S284" s="716"/>
      <c r="T284" s="717"/>
      <c r="U284" s="720">
        <f t="shared" si="89"/>
        <v>0</v>
      </c>
      <c r="V284" s="721">
        <f t="shared" si="90"/>
        <v>0</v>
      </c>
      <c r="W284" s="722">
        <f t="shared" si="91"/>
        <v>0</v>
      </c>
      <c r="X284" s="442"/>
      <c r="Y284" s="442"/>
      <c r="Z284" s="442"/>
      <c r="AA284" s="442"/>
      <c r="AB284" s="442"/>
      <c r="AC284" s="442"/>
      <c r="AD284" s="442"/>
      <c r="AE284" s="442"/>
      <c r="AF284" s="442"/>
      <c r="AG284" s="442"/>
      <c r="AH284" s="442"/>
      <c r="AI284" s="442"/>
      <c r="AJ284" s="442"/>
      <c r="AK284" s="442"/>
      <c r="AL284" s="442"/>
      <c r="AM284" s="442"/>
      <c r="AN284" s="442"/>
      <c r="AO284" s="442"/>
      <c r="AP284" s="442"/>
      <c r="AQ284" s="442"/>
      <c r="AR284" s="442"/>
      <c r="AS284" s="442"/>
      <c r="AT284" s="442"/>
      <c r="AU284" s="442"/>
      <c r="AV284" s="442"/>
      <c r="AW284" s="442"/>
      <c r="AX284" s="442"/>
      <c r="AY284" s="442"/>
      <c r="AZ284" s="442"/>
    </row>
    <row r="285" spans="2:52" ht="20.100000000000001" hidden="1" customHeight="1" outlineLevel="1">
      <c r="B285" s="434"/>
      <c r="C285" s="1002"/>
      <c r="D285" s="1003"/>
      <c r="E285" s="1003"/>
      <c r="F285" s="1004"/>
      <c r="G285" s="1005"/>
      <c r="H285" s="1006"/>
      <c r="I285" s="1006"/>
      <c r="J285" s="1006"/>
      <c r="K285" s="1007"/>
      <c r="L285" s="715"/>
      <c r="M285" s="715"/>
      <c r="N285" s="715"/>
      <c r="O285" s="715"/>
      <c r="P285" s="715"/>
      <c r="Q285" s="715"/>
      <c r="R285" s="715"/>
      <c r="S285" s="716"/>
      <c r="T285" s="717"/>
      <c r="U285" s="720">
        <f t="shared" si="89"/>
        <v>0</v>
      </c>
      <c r="V285" s="721">
        <f t="shared" si="90"/>
        <v>0</v>
      </c>
      <c r="W285" s="722">
        <f t="shared" si="91"/>
        <v>0</v>
      </c>
      <c r="X285" s="442"/>
      <c r="Y285" s="442"/>
      <c r="Z285" s="442"/>
      <c r="AA285" s="442"/>
      <c r="AB285" s="442"/>
      <c r="AC285" s="442"/>
      <c r="AD285" s="442"/>
      <c r="AE285" s="442"/>
      <c r="AF285" s="442"/>
      <c r="AG285" s="442"/>
      <c r="AH285" s="442"/>
      <c r="AI285" s="442"/>
      <c r="AJ285" s="442"/>
      <c r="AK285" s="442"/>
      <c r="AL285" s="442"/>
      <c r="AM285" s="442"/>
      <c r="AN285" s="442"/>
      <c r="AO285" s="442"/>
      <c r="AP285" s="442"/>
      <c r="AQ285" s="442"/>
      <c r="AR285" s="442"/>
      <c r="AS285" s="442"/>
      <c r="AT285" s="442"/>
      <c r="AU285" s="442"/>
      <c r="AV285" s="442"/>
      <c r="AW285" s="442"/>
      <c r="AX285" s="442"/>
      <c r="AY285" s="442"/>
      <c r="AZ285" s="442"/>
    </row>
    <row r="286" spans="2:52" ht="20.100000000000001" hidden="1" customHeight="1" outlineLevel="1">
      <c r="B286" s="434"/>
      <c r="C286" s="1002"/>
      <c r="D286" s="1003"/>
      <c r="E286" s="1003"/>
      <c r="F286" s="1004"/>
      <c r="G286" s="1005"/>
      <c r="H286" s="1006"/>
      <c r="I286" s="1006"/>
      <c r="J286" s="1006"/>
      <c r="K286" s="1007"/>
      <c r="L286" s="715"/>
      <c r="M286" s="715"/>
      <c r="N286" s="715"/>
      <c r="O286" s="715"/>
      <c r="P286" s="715"/>
      <c r="Q286" s="715"/>
      <c r="R286" s="715"/>
      <c r="S286" s="716"/>
      <c r="T286" s="717"/>
      <c r="U286" s="720">
        <f t="shared" si="89"/>
        <v>0</v>
      </c>
      <c r="V286" s="721">
        <f t="shared" si="90"/>
        <v>0</v>
      </c>
      <c r="W286" s="722">
        <f t="shared" si="91"/>
        <v>0</v>
      </c>
      <c r="X286" s="442"/>
      <c r="Y286" s="442"/>
      <c r="Z286" s="442"/>
      <c r="AA286" s="442"/>
      <c r="AB286" s="442"/>
      <c r="AC286" s="442"/>
      <c r="AD286" s="442"/>
      <c r="AE286" s="442"/>
      <c r="AF286" s="442"/>
      <c r="AG286" s="442"/>
      <c r="AH286" s="442"/>
      <c r="AI286" s="442"/>
      <c r="AJ286" s="442"/>
      <c r="AK286" s="442"/>
      <c r="AL286" s="442"/>
      <c r="AM286" s="442"/>
      <c r="AN286" s="442"/>
      <c r="AO286" s="442"/>
      <c r="AP286" s="442"/>
      <c r="AQ286" s="442"/>
      <c r="AR286" s="442"/>
      <c r="AS286" s="442"/>
      <c r="AT286" s="442"/>
      <c r="AU286" s="442"/>
      <c r="AV286" s="442"/>
      <c r="AW286" s="442"/>
      <c r="AX286" s="442"/>
      <c r="AY286" s="442"/>
      <c r="AZ286" s="442"/>
    </row>
    <row r="287" spans="2:52" ht="20.100000000000001" hidden="1" customHeight="1" outlineLevel="1">
      <c r="B287" s="434"/>
      <c r="C287" s="1002"/>
      <c r="D287" s="1003"/>
      <c r="E287" s="1003"/>
      <c r="F287" s="1004"/>
      <c r="G287" s="1005"/>
      <c r="H287" s="1006"/>
      <c r="I287" s="1006"/>
      <c r="J287" s="1006"/>
      <c r="K287" s="1007"/>
      <c r="L287" s="715"/>
      <c r="M287" s="715"/>
      <c r="N287" s="715"/>
      <c r="O287" s="715"/>
      <c r="P287" s="715"/>
      <c r="Q287" s="715"/>
      <c r="R287" s="715"/>
      <c r="S287" s="716"/>
      <c r="T287" s="717"/>
      <c r="U287" s="720">
        <f t="shared" si="89"/>
        <v>0</v>
      </c>
      <c r="V287" s="721">
        <f t="shared" si="90"/>
        <v>0</v>
      </c>
      <c r="W287" s="722">
        <f t="shared" si="91"/>
        <v>0</v>
      </c>
      <c r="X287" s="442"/>
      <c r="Y287" s="442"/>
      <c r="Z287" s="442"/>
      <c r="AA287" s="442"/>
      <c r="AB287" s="442"/>
      <c r="AC287" s="442"/>
      <c r="AD287" s="442"/>
      <c r="AE287" s="442"/>
      <c r="AF287" s="442"/>
      <c r="AG287" s="442"/>
      <c r="AH287" s="442"/>
      <c r="AI287" s="442"/>
      <c r="AJ287" s="442"/>
      <c r="AK287" s="442"/>
      <c r="AL287" s="442"/>
      <c r="AM287" s="442"/>
      <c r="AN287" s="442"/>
      <c r="AO287" s="442"/>
      <c r="AP287" s="442"/>
      <c r="AQ287" s="442"/>
      <c r="AR287" s="442"/>
      <c r="AS287" s="442"/>
      <c r="AT287" s="442"/>
      <c r="AU287" s="442"/>
      <c r="AV287" s="442"/>
      <c r="AW287" s="442"/>
      <c r="AX287" s="442"/>
      <c r="AY287" s="442"/>
      <c r="AZ287" s="442"/>
    </row>
    <row r="288" spans="2:52" s="19" customFormat="1" ht="9.9499999999999993" hidden="1" customHeight="1" outlineLevel="1">
      <c r="B288" s="435"/>
      <c r="C288" s="437"/>
      <c r="D288" s="437"/>
      <c r="E288" s="437"/>
      <c r="F288" s="437"/>
      <c r="G288" s="666"/>
      <c r="H288" s="666"/>
      <c r="I288" s="666"/>
      <c r="J288" s="666"/>
      <c r="K288" s="666"/>
      <c r="L288" s="438"/>
      <c r="M288" s="438"/>
      <c r="N288" s="438"/>
      <c r="O288" s="438"/>
      <c r="P288" s="438"/>
      <c r="Q288" s="438"/>
      <c r="R288" s="438"/>
      <c r="S288" s="438"/>
      <c r="T288" s="439"/>
      <c r="U288" s="439"/>
      <c r="V288" s="439"/>
      <c r="W288" s="667"/>
      <c r="X288" s="668"/>
      <c r="Y288" s="668"/>
      <c r="Z288" s="668"/>
      <c r="AA288" s="668"/>
      <c r="AB288" s="668"/>
      <c r="AC288" s="668"/>
      <c r="AD288" s="668"/>
      <c r="AE288" s="668"/>
      <c r="AF288" s="668"/>
      <c r="AG288" s="668"/>
      <c r="AH288" s="668"/>
      <c r="AI288" s="668"/>
      <c r="AJ288" s="668"/>
      <c r="AK288" s="668"/>
      <c r="AL288" s="668"/>
      <c r="AM288" s="668"/>
      <c r="AN288" s="668"/>
      <c r="AO288" s="668"/>
      <c r="AP288" s="668"/>
      <c r="AQ288" s="668"/>
      <c r="AR288" s="668"/>
      <c r="AS288" s="668"/>
      <c r="AT288" s="668"/>
      <c r="AU288" s="668"/>
      <c r="AV288" s="668"/>
      <c r="AW288" s="668"/>
      <c r="AX288" s="668"/>
      <c r="AY288" s="668"/>
      <c r="AZ288" s="668"/>
    </row>
    <row r="289" spans="2:52" ht="20.100000000000001" customHeight="1" collapsed="1">
      <c r="B289" s="32">
        <f>B277+1</f>
        <v>24</v>
      </c>
      <c r="C289" s="1013"/>
      <c r="D289" s="1014"/>
      <c r="E289" s="1014"/>
      <c r="F289" s="1015"/>
      <c r="G289" s="1016"/>
      <c r="H289" s="1017"/>
      <c r="I289" s="1017"/>
      <c r="J289" s="1017"/>
      <c r="K289" s="1018"/>
      <c r="L289" s="701">
        <f t="shared" ref="L289:R289" si="92">SUM(L290:L299)</f>
        <v>0</v>
      </c>
      <c r="M289" s="702">
        <f t="shared" si="92"/>
        <v>0</v>
      </c>
      <c r="N289" s="703">
        <f t="shared" si="92"/>
        <v>0</v>
      </c>
      <c r="O289" s="703">
        <f t="shared" si="92"/>
        <v>0</v>
      </c>
      <c r="P289" s="702">
        <f t="shared" si="92"/>
        <v>0</v>
      </c>
      <c r="Q289" s="704">
        <f t="shared" si="92"/>
        <v>0</v>
      </c>
      <c r="R289" s="701">
        <f t="shared" si="92"/>
        <v>0</v>
      </c>
      <c r="S289" s="705">
        <v>1</v>
      </c>
      <c r="T289" s="706">
        <f>(S290*T290)+(S291*T291)+(S292*T292)+(S293*T293)+(S294*T294)+(S295*T295)+(S296*T296)+(S297*T297)+(S298*T298)+(S299*T299)</f>
        <v>0</v>
      </c>
      <c r="U289" s="665">
        <f t="shared" ref="U289:U299" si="93">S289*T289*(1+MGKZ)*(1+Gewinn)*(1+Sicherheit)</f>
        <v>0</v>
      </c>
      <c r="V289" s="643">
        <f t="shared" ref="V289:V299" si="94">R289*Fertigung</f>
        <v>0</v>
      </c>
      <c r="W289" s="50">
        <f t="shared" ref="W289:W299" si="95">L289*$E$6+M289*$M$6+N289*$M$7+O289*$M$8+P289*$E$7+Q289*$M$9+U289+V289</f>
        <v>0</v>
      </c>
      <c r="X289" s="442"/>
      <c r="Y289" s="442"/>
      <c r="Z289" s="442"/>
      <c r="AA289" s="442"/>
      <c r="AB289" s="442"/>
      <c r="AC289" s="442"/>
      <c r="AD289" s="442"/>
      <c r="AE289" s="442"/>
      <c r="AF289" s="442"/>
      <c r="AG289" s="442"/>
      <c r="AH289" s="442"/>
      <c r="AI289" s="442"/>
      <c r="AJ289" s="442"/>
      <c r="AK289" s="442"/>
      <c r="AL289" s="442"/>
      <c r="AM289" s="442"/>
      <c r="AN289" s="442"/>
      <c r="AO289" s="442"/>
      <c r="AP289" s="442"/>
      <c r="AQ289" s="442"/>
      <c r="AR289" s="442"/>
      <c r="AS289" s="442"/>
      <c r="AT289" s="442"/>
      <c r="AU289" s="442"/>
      <c r="AV289" s="442"/>
      <c r="AW289" s="442"/>
      <c r="AX289" s="442"/>
      <c r="AY289" s="442"/>
      <c r="AZ289" s="442"/>
    </row>
    <row r="290" spans="2:52" ht="20.100000000000001" hidden="1" customHeight="1" outlineLevel="1">
      <c r="B290" s="433"/>
      <c r="C290" s="1002"/>
      <c r="D290" s="1003"/>
      <c r="E290" s="1003"/>
      <c r="F290" s="1004"/>
      <c r="G290" s="1005"/>
      <c r="H290" s="1006"/>
      <c r="I290" s="1006"/>
      <c r="J290" s="1006"/>
      <c r="K290" s="1007"/>
      <c r="L290" s="715"/>
      <c r="M290" s="715"/>
      <c r="N290" s="715"/>
      <c r="O290" s="715"/>
      <c r="P290" s="715"/>
      <c r="Q290" s="715"/>
      <c r="R290" s="715"/>
      <c r="S290" s="716"/>
      <c r="T290" s="717"/>
      <c r="U290" s="720">
        <f t="shared" si="93"/>
        <v>0</v>
      </c>
      <c r="V290" s="721">
        <f t="shared" si="94"/>
        <v>0</v>
      </c>
      <c r="W290" s="722">
        <f t="shared" si="95"/>
        <v>0</v>
      </c>
      <c r="X290" s="442"/>
      <c r="Y290" s="442"/>
      <c r="Z290" s="442"/>
      <c r="AA290" s="442"/>
      <c r="AB290" s="442"/>
      <c r="AC290" s="442"/>
      <c r="AD290" s="442"/>
      <c r="AE290" s="442"/>
      <c r="AF290" s="442"/>
      <c r="AG290" s="442"/>
      <c r="AH290" s="442"/>
      <c r="AI290" s="442"/>
      <c r="AJ290" s="442"/>
      <c r="AK290" s="442"/>
      <c r="AL290" s="442"/>
      <c r="AM290" s="442"/>
      <c r="AN290" s="442"/>
      <c r="AO290" s="442"/>
      <c r="AP290" s="442"/>
      <c r="AQ290" s="442"/>
      <c r="AR290" s="442"/>
      <c r="AS290" s="442"/>
      <c r="AT290" s="442"/>
      <c r="AU290" s="442"/>
      <c r="AV290" s="442"/>
      <c r="AW290" s="442"/>
      <c r="AX290" s="442"/>
      <c r="AY290" s="442"/>
      <c r="AZ290" s="442"/>
    </row>
    <row r="291" spans="2:52" ht="20.100000000000001" hidden="1" customHeight="1" outlineLevel="1">
      <c r="B291" s="434"/>
      <c r="C291" s="1002"/>
      <c r="D291" s="1003"/>
      <c r="E291" s="1003"/>
      <c r="F291" s="1004"/>
      <c r="G291" s="1005"/>
      <c r="H291" s="1006"/>
      <c r="I291" s="1006"/>
      <c r="J291" s="1006"/>
      <c r="K291" s="1007"/>
      <c r="L291" s="715"/>
      <c r="M291" s="715"/>
      <c r="N291" s="715"/>
      <c r="O291" s="715"/>
      <c r="P291" s="715"/>
      <c r="Q291" s="715"/>
      <c r="R291" s="715"/>
      <c r="S291" s="716"/>
      <c r="T291" s="717"/>
      <c r="U291" s="720">
        <f t="shared" si="93"/>
        <v>0</v>
      </c>
      <c r="V291" s="721">
        <f t="shared" si="94"/>
        <v>0</v>
      </c>
      <c r="W291" s="722">
        <f t="shared" si="95"/>
        <v>0</v>
      </c>
      <c r="X291" s="442"/>
      <c r="Y291" s="442"/>
      <c r="Z291" s="442"/>
      <c r="AA291" s="442"/>
      <c r="AB291" s="442"/>
      <c r="AC291" s="442"/>
      <c r="AD291" s="442"/>
      <c r="AE291" s="442"/>
      <c r="AF291" s="442"/>
      <c r="AG291" s="442"/>
      <c r="AH291" s="442"/>
      <c r="AI291" s="442"/>
      <c r="AJ291" s="442"/>
      <c r="AK291" s="442"/>
      <c r="AL291" s="442"/>
      <c r="AM291" s="442"/>
      <c r="AN291" s="442"/>
      <c r="AO291" s="442"/>
      <c r="AP291" s="442"/>
      <c r="AQ291" s="442"/>
      <c r="AR291" s="442"/>
      <c r="AS291" s="442"/>
      <c r="AT291" s="442"/>
      <c r="AU291" s="442"/>
      <c r="AV291" s="442"/>
      <c r="AW291" s="442"/>
      <c r="AX291" s="442"/>
      <c r="AY291" s="442"/>
      <c r="AZ291" s="442"/>
    </row>
    <row r="292" spans="2:52" ht="20.100000000000001" hidden="1" customHeight="1" outlineLevel="1">
      <c r="B292" s="434"/>
      <c r="C292" s="1002"/>
      <c r="D292" s="1003"/>
      <c r="E292" s="1003"/>
      <c r="F292" s="1004"/>
      <c r="G292" s="1005"/>
      <c r="H292" s="1006"/>
      <c r="I292" s="1006"/>
      <c r="J292" s="1006"/>
      <c r="K292" s="1007"/>
      <c r="L292" s="715"/>
      <c r="M292" s="715"/>
      <c r="N292" s="715"/>
      <c r="O292" s="715"/>
      <c r="P292" s="715"/>
      <c r="Q292" s="715"/>
      <c r="R292" s="715"/>
      <c r="S292" s="716"/>
      <c r="T292" s="717"/>
      <c r="U292" s="720">
        <f t="shared" si="93"/>
        <v>0</v>
      </c>
      <c r="V292" s="721">
        <f t="shared" si="94"/>
        <v>0</v>
      </c>
      <c r="W292" s="722">
        <f t="shared" si="95"/>
        <v>0</v>
      </c>
      <c r="X292" s="442"/>
      <c r="Y292" s="442"/>
      <c r="Z292" s="442"/>
      <c r="AA292" s="442"/>
      <c r="AB292" s="442"/>
      <c r="AC292" s="442"/>
      <c r="AD292" s="442"/>
      <c r="AE292" s="442"/>
      <c r="AF292" s="442"/>
      <c r="AG292" s="442"/>
      <c r="AH292" s="442"/>
      <c r="AI292" s="442"/>
      <c r="AJ292" s="442"/>
      <c r="AK292" s="442"/>
      <c r="AL292" s="442"/>
      <c r="AM292" s="442"/>
      <c r="AN292" s="442"/>
      <c r="AO292" s="442"/>
      <c r="AP292" s="442"/>
      <c r="AQ292" s="442"/>
      <c r="AR292" s="442"/>
      <c r="AS292" s="442"/>
      <c r="AT292" s="442"/>
      <c r="AU292" s="442"/>
      <c r="AV292" s="442"/>
      <c r="AW292" s="442"/>
      <c r="AX292" s="442"/>
      <c r="AY292" s="442"/>
      <c r="AZ292" s="442"/>
    </row>
    <row r="293" spans="2:52" ht="20.100000000000001" hidden="1" customHeight="1" outlineLevel="1">
      <c r="B293" s="434"/>
      <c r="C293" s="1002"/>
      <c r="D293" s="1003"/>
      <c r="E293" s="1003"/>
      <c r="F293" s="1004"/>
      <c r="G293" s="1005"/>
      <c r="H293" s="1006"/>
      <c r="I293" s="1006"/>
      <c r="J293" s="1006"/>
      <c r="K293" s="1007"/>
      <c r="L293" s="715"/>
      <c r="M293" s="715"/>
      <c r="N293" s="715"/>
      <c r="O293" s="715"/>
      <c r="P293" s="715"/>
      <c r="Q293" s="715"/>
      <c r="R293" s="715"/>
      <c r="S293" s="716"/>
      <c r="T293" s="717"/>
      <c r="U293" s="720">
        <f t="shared" si="93"/>
        <v>0</v>
      </c>
      <c r="V293" s="721">
        <f t="shared" si="94"/>
        <v>0</v>
      </c>
      <c r="W293" s="722">
        <f t="shared" si="95"/>
        <v>0</v>
      </c>
      <c r="X293" s="442"/>
      <c r="Y293" s="442"/>
      <c r="Z293" s="442"/>
      <c r="AA293" s="442"/>
      <c r="AB293" s="442"/>
      <c r="AC293" s="442"/>
      <c r="AD293" s="442"/>
      <c r="AE293" s="442"/>
      <c r="AF293" s="442"/>
      <c r="AG293" s="442"/>
      <c r="AH293" s="442"/>
      <c r="AI293" s="442"/>
      <c r="AJ293" s="442"/>
      <c r="AK293" s="442"/>
      <c r="AL293" s="442"/>
      <c r="AM293" s="442"/>
      <c r="AN293" s="442"/>
      <c r="AO293" s="442"/>
      <c r="AP293" s="442"/>
      <c r="AQ293" s="442"/>
      <c r="AR293" s="442"/>
      <c r="AS293" s="442"/>
      <c r="AT293" s="442"/>
      <c r="AU293" s="442"/>
      <c r="AV293" s="442"/>
      <c r="AW293" s="442"/>
      <c r="AX293" s="442"/>
      <c r="AY293" s="442"/>
      <c r="AZ293" s="442"/>
    </row>
    <row r="294" spans="2:52" ht="20.100000000000001" hidden="1" customHeight="1" outlineLevel="1">
      <c r="B294" s="434"/>
      <c r="C294" s="1002"/>
      <c r="D294" s="1003"/>
      <c r="E294" s="1003"/>
      <c r="F294" s="1004"/>
      <c r="G294" s="1005"/>
      <c r="H294" s="1006"/>
      <c r="I294" s="1006"/>
      <c r="J294" s="1006"/>
      <c r="K294" s="1007"/>
      <c r="L294" s="715"/>
      <c r="M294" s="715"/>
      <c r="N294" s="715"/>
      <c r="O294" s="715"/>
      <c r="P294" s="715"/>
      <c r="Q294" s="715"/>
      <c r="R294" s="715"/>
      <c r="S294" s="716"/>
      <c r="T294" s="717"/>
      <c r="U294" s="720">
        <f t="shared" si="93"/>
        <v>0</v>
      </c>
      <c r="V294" s="721">
        <f t="shared" si="94"/>
        <v>0</v>
      </c>
      <c r="W294" s="722">
        <f t="shared" si="95"/>
        <v>0</v>
      </c>
      <c r="X294" s="442"/>
      <c r="Y294" s="442"/>
      <c r="Z294" s="442"/>
      <c r="AA294" s="442"/>
      <c r="AB294" s="442"/>
      <c r="AC294" s="442"/>
      <c r="AD294" s="442"/>
      <c r="AE294" s="442"/>
      <c r="AF294" s="442"/>
      <c r="AG294" s="442"/>
      <c r="AH294" s="442"/>
      <c r="AI294" s="442"/>
      <c r="AJ294" s="442"/>
      <c r="AK294" s="442"/>
      <c r="AL294" s="442"/>
      <c r="AM294" s="442"/>
      <c r="AN294" s="442"/>
      <c r="AO294" s="442"/>
      <c r="AP294" s="442"/>
      <c r="AQ294" s="442"/>
      <c r="AR294" s="442"/>
      <c r="AS294" s="442"/>
      <c r="AT294" s="442"/>
      <c r="AU294" s="442"/>
      <c r="AV294" s="442"/>
      <c r="AW294" s="442"/>
      <c r="AX294" s="442"/>
      <c r="AY294" s="442"/>
      <c r="AZ294" s="442"/>
    </row>
    <row r="295" spans="2:52" ht="20.100000000000001" hidden="1" customHeight="1" outlineLevel="1">
      <c r="B295" s="434"/>
      <c r="C295" s="1002"/>
      <c r="D295" s="1003"/>
      <c r="E295" s="1003"/>
      <c r="F295" s="1004"/>
      <c r="G295" s="1005"/>
      <c r="H295" s="1006"/>
      <c r="I295" s="1006"/>
      <c r="J295" s="1006"/>
      <c r="K295" s="1007"/>
      <c r="L295" s="715"/>
      <c r="M295" s="715"/>
      <c r="N295" s="715"/>
      <c r="O295" s="715"/>
      <c r="P295" s="715"/>
      <c r="Q295" s="715"/>
      <c r="R295" s="715"/>
      <c r="S295" s="716"/>
      <c r="T295" s="717"/>
      <c r="U295" s="720">
        <f t="shared" si="93"/>
        <v>0</v>
      </c>
      <c r="V295" s="721">
        <f t="shared" si="94"/>
        <v>0</v>
      </c>
      <c r="W295" s="722">
        <f t="shared" si="95"/>
        <v>0</v>
      </c>
      <c r="X295" s="442"/>
      <c r="Y295" s="442"/>
      <c r="Z295" s="442"/>
      <c r="AA295" s="442"/>
      <c r="AB295" s="442"/>
      <c r="AC295" s="442"/>
      <c r="AD295" s="442"/>
      <c r="AE295" s="442"/>
      <c r="AF295" s="442"/>
      <c r="AG295" s="442"/>
      <c r="AH295" s="442"/>
      <c r="AI295" s="442"/>
      <c r="AJ295" s="442"/>
      <c r="AK295" s="442"/>
      <c r="AL295" s="442"/>
      <c r="AM295" s="442"/>
      <c r="AN295" s="442"/>
      <c r="AO295" s="442"/>
      <c r="AP295" s="442"/>
      <c r="AQ295" s="442"/>
      <c r="AR295" s="442"/>
      <c r="AS295" s="442"/>
      <c r="AT295" s="442"/>
      <c r="AU295" s="442"/>
      <c r="AV295" s="442"/>
      <c r="AW295" s="442"/>
      <c r="AX295" s="442"/>
      <c r="AY295" s="442"/>
      <c r="AZ295" s="442"/>
    </row>
    <row r="296" spans="2:52" ht="20.100000000000001" hidden="1" customHeight="1" outlineLevel="1">
      <c r="B296" s="434"/>
      <c r="C296" s="1002"/>
      <c r="D296" s="1003"/>
      <c r="E296" s="1003"/>
      <c r="F296" s="1004"/>
      <c r="G296" s="1005"/>
      <c r="H296" s="1006"/>
      <c r="I296" s="1006"/>
      <c r="J296" s="1006"/>
      <c r="K296" s="1007"/>
      <c r="L296" s="715"/>
      <c r="M296" s="715"/>
      <c r="N296" s="715"/>
      <c r="O296" s="715"/>
      <c r="P296" s="715"/>
      <c r="Q296" s="715"/>
      <c r="R296" s="715"/>
      <c r="S296" s="716"/>
      <c r="T296" s="717"/>
      <c r="U296" s="720">
        <f t="shared" si="93"/>
        <v>0</v>
      </c>
      <c r="V296" s="721">
        <f t="shared" si="94"/>
        <v>0</v>
      </c>
      <c r="W296" s="722">
        <f t="shared" si="95"/>
        <v>0</v>
      </c>
      <c r="X296" s="442"/>
      <c r="Y296" s="442"/>
      <c r="Z296" s="442"/>
      <c r="AA296" s="442"/>
      <c r="AB296" s="442"/>
      <c r="AC296" s="442"/>
      <c r="AD296" s="442"/>
      <c r="AE296" s="442"/>
      <c r="AF296" s="442"/>
      <c r="AG296" s="442"/>
      <c r="AH296" s="442"/>
      <c r="AI296" s="442"/>
      <c r="AJ296" s="442"/>
      <c r="AK296" s="442"/>
      <c r="AL296" s="442"/>
      <c r="AM296" s="442"/>
      <c r="AN296" s="442"/>
      <c r="AO296" s="442"/>
      <c r="AP296" s="442"/>
      <c r="AQ296" s="442"/>
      <c r="AR296" s="442"/>
      <c r="AS296" s="442"/>
      <c r="AT296" s="442"/>
      <c r="AU296" s="442"/>
      <c r="AV296" s="442"/>
      <c r="AW296" s="442"/>
      <c r="AX296" s="442"/>
      <c r="AY296" s="442"/>
      <c r="AZ296" s="442"/>
    </row>
    <row r="297" spans="2:52" ht="20.100000000000001" hidden="1" customHeight="1" outlineLevel="1">
      <c r="B297" s="434"/>
      <c r="C297" s="1002"/>
      <c r="D297" s="1003"/>
      <c r="E297" s="1003"/>
      <c r="F297" s="1004"/>
      <c r="G297" s="1005"/>
      <c r="H297" s="1006"/>
      <c r="I297" s="1006"/>
      <c r="J297" s="1006"/>
      <c r="K297" s="1007"/>
      <c r="L297" s="715"/>
      <c r="M297" s="715"/>
      <c r="N297" s="715"/>
      <c r="O297" s="715"/>
      <c r="P297" s="715"/>
      <c r="Q297" s="715"/>
      <c r="R297" s="715"/>
      <c r="S297" s="716"/>
      <c r="T297" s="717"/>
      <c r="U297" s="720">
        <f t="shared" si="93"/>
        <v>0</v>
      </c>
      <c r="V297" s="721">
        <f t="shared" si="94"/>
        <v>0</v>
      </c>
      <c r="W297" s="722">
        <f t="shared" si="95"/>
        <v>0</v>
      </c>
      <c r="X297" s="442"/>
      <c r="Y297" s="442"/>
      <c r="Z297" s="442"/>
      <c r="AA297" s="442"/>
      <c r="AB297" s="442"/>
      <c r="AC297" s="442"/>
      <c r="AD297" s="442"/>
      <c r="AE297" s="442"/>
      <c r="AF297" s="442"/>
      <c r="AG297" s="442"/>
      <c r="AH297" s="442"/>
      <c r="AI297" s="442"/>
      <c r="AJ297" s="442"/>
      <c r="AK297" s="442"/>
      <c r="AL297" s="442"/>
      <c r="AM297" s="442"/>
      <c r="AN297" s="442"/>
      <c r="AO297" s="442"/>
      <c r="AP297" s="442"/>
      <c r="AQ297" s="442"/>
      <c r="AR297" s="442"/>
      <c r="AS297" s="442"/>
      <c r="AT297" s="442"/>
      <c r="AU297" s="442"/>
      <c r="AV297" s="442"/>
      <c r="AW297" s="442"/>
      <c r="AX297" s="442"/>
      <c r="AY297" s="442"/>
      <c r="AZ297" s="442"/>
    </row>
    <row r="298" spans="2:52" ht="20.100000000000001" hidden="1" customHeight="1" outlineLevel="1">
      <c r="B298" s="434"/>
      <c r="C298" s="1002"/>
      <c r="D298" s="1003"/>
      <c r="E298" s="1003"/>
      <c r="F298" s="1004"/>
      <c r="G298" s="1005"/>
      <c r="H298" s="1006"/>
      <c r="I298" s="1006"/>
      <c r="J298" s="1006"/>
      <c r="K298" s="1007"/>
      <c r="L298" s="715"/>
      <c r="M298" s="715"/>
      <c r="N298" s="715"/>
      <c r="O298" s="715"/>
      <c r="P298" s="715"/>
      <c r="Q298" s="715"/>
      <c r="R298" s="715"/>
      <c r="S298" s="716"/>
      <c r="T298" s="717"/>
      <c r="U298" s="720">
        <f t="shared" si="93"/>
        <v>0</v>
      </c>
      <c r="V298" s="721">
        <f t="shared" si="94"/>
        <v>0</v>
      </c>
      <c r="W298" s="722">
        <f t="shared" si="95"/>
        <v>0</v>
      </c>
      <c r="X298" s="442"/>
      <c r="Y298" s="442"/>
      <c r="Z298" s="442"/>
      <c r="AA298" s="442"/>
      <c r="AB298" s="442"/>
      <c r="AC298" s="442"/>
      <c r="AD298" s="442"/>
      <c r="AE298" s="442"/>
      <c r="AF298" s="442"/>
      <c r="AG298" s="442"/>
      <c r="AH298" s="442"/>
      <c r="AI298" s="442"/>
      <c r="AJ298" s="442"/>
      <c r="AK298" s="442"/>
      <c r="AL298" s="442"/>
      <c r="AM298" s="442"/>
      <c r="AN298" s="442"/>
      <c r="AO298" s="442"/>
      <c r="AP298" s="442"/>
      <c r="AQ298" s="442"/>
      <c r="AR298" s="442"/>
      <c r="AS298" s="442"/>
      <c r="AT298" s="442"/>
      <c r="AU298" s="442"/>
      <c r="AV298" s="442"/>
      <c r="AW298" s="442"/>
      <c r="AX298" s="442"/>
      <c r="AY298" s="442"/>
      <c r="AZ298" s="442"/>
    </row>
    <row r="299" spans="2:52" ht="20.100000000000001" hidden="1" customHeight="1" outlineLevel="1">
      <c r="B299" s="434"/>
      <c r="C299" s="1002"/>
      <c r="D299" s="1003"/>
      <c r="E299" s="1003"/>
      <c r="F299" s="1004"/>
      <c r="G299" s="1005"/>
      <c r="H299" s="1006"/>
      <c r="I299" s="1006"/>
      <c r="J299" s="1006"/>
      <c r="K299" s="1007"/>
      <c r="L299" s="715"/>
      <c r="M299" s="715"/>
      <c r="N299" s="715"/>
      <c r="O299" s="715"/>
      <c r="P299" s="715"/>
      <c r="Q299" s="715"/>
      <c r="R299" s="715"/>
      <c r="S299" s="716"/>
      <c r="T299" s="717"/>
      <c r="U299" s="720">
        <f t="shared" si="93"/>
        <v>0</v>
      </c>
      <c r="V299" s="721">
        <f t="shared" si="94"/>
        <v>0</v>
      </c>
      <c r="W299" s="722">
        <f t="shared" si="95"/>
        <v>0</v>
      </c>
      <c r="X299" s="442"/>
      <c r="Y299" s="442"/>
      <c r="Z299" s="442"/>
      <c r="AA299" s="442"/>
      <c r="AB299" s="442"/>
      <c r="AC299" s="442"/>
      <c r="AD299" s="442"/>
      <c r="AE299" s="442"/>
      <c r="AF299" s="442"/>
      <c r="AG299" s="442"/>
      <c r="AH299" s="442"/>
      <c r="AI299" s="442"/>
      <c r="AJ299" s="442"/>
      <c r="AK299" s="442"/>
      <c r="AL299" s="442"/>
      <c r="AM299" s="442"/>
      <c r="AN299" s="442"/>
      <c r="AO299" s="442"/>
      <c r="AP299" s="442"/>
      <c r="AQ299" s="442"/>
      <c r="AR299" s="442"/>
      <c r="AS299" s="442"/>
      <c r="AT299" s="442"/>
      <c r="AU299" s="442"/>
      <c r="AV299" s="442"/>
      <c r="AW299" s="442"/>
      <c r="AX299" s="442"/>
      <c r="AY299" s="442"/>
      <c r="AZ299" s="442"/>
    </row>
    <row r="300" spans="2:52" s="19" customFormat="1" ht="9.9499999999999993" hidden="1" customHeight="1" outlineLevel="1">
      <c r="B300" s="435"/>
      <c r="C300" s="437"/>
      <c r="D300" s="437"/>
      <c r="E300" s="437"/>
      <c r="F300" s="437"/>
      <c r="G300" s="666"/>
      <c r="H300" s="666"/>
      <c r="I300" s="666"/>
      <c r="J300" s="666"/>
      <c r="K300" s="666"/>
      <c r="L300" s="438"/>
      <c r="M300" s="438"/>
      <c r="N300" s="438"/>
      <c r="O300" s="438"/>
      <c r="P300" s="438"/>
      <c r="Q300" s="438"/>
      <c r="R300" s="438"/>
      <c r="S300" s="438"/>
      <c r="T300" s="439"/>
      <c r="U300" s="432"/>
      <c r="V300" s="432"/>
      <c r="W300" s="667"/>
      <c r="X300" s="668"/>
      <c r="Y300" s="668"/>
      <c r="Z300" s="668"/>
      <c r="AA300" s="668"/>
      <c r="AB300" s="668"/>
      <c r="AC300" s="668"/>
      <c r="AD300" s="668"/>
      <c r="AE300" s="668"/>
      <c r="AF300" s="668"/>
      <c r="AG300" s="668"/>
      <c r="AH300" s="668"/>
      <c r="AI300" s="668"/>
      <c r="AJ300" s="668"/>
      <c r="AK300" s="668"/>
      <c r="AL300" s="668"/>
      <c r="AM300" s="668"/>
      <c r="AN300" s="668"/>
      <c r="AO300" s="668"/>
      <c r="AP300" s="668"/>
      <c r="AQ300" s="668"/>
      <c r="AR300" s="668"/>
      <c r="AS300" s="668"/>
      <c r="AT300" s="668"/>
      <c r="AU300" s="668"/>
      <c r="AV300" s="668"/>
      <c r="AW300" s="668"/>
      <c r="AX300" s="668"/>
      <c r="AY300" s="668"/>
      <c r="AZ300" s="668"/>
    </row>
    <row r="301" spans="2:52" ht="20.100000000000001" customHeight="1" collapsed="1">
      <c r="B301" s="32">
        <f>B289+1</f>
        <v>25</v>
      </c>
      <c r="C301" s="1013"/>
      <c r="D301" s="1014"/>
      <c r="E301" s="1014"/>
      <c r="F301" s="1015"/>
      <c r="G301" s="1016"/>
      <c r="H301" s="1017"/>
      <c r="I301" s="1017"/>
      <c r="J301" s="1017"/>
      <c r="K301" s="1018"/>
      <c r="L301" s="701">
        <f t="shared" ref="L301:R301" si="96">SUM(L302:L311)</f>
        <v>0</v>
      </c>
      <c r="M301" s="702">
        <f t="shared" si="96"/>
        <v>0</v>
      </c>
      <c r="N301" s="703">
        <f t="shared" si="96"/>
        <v>0</v>
      </c>
      <c r="O301" s="703">
        <f t="shared" si="96"/>
        <v>0</v>
      </c>
      <c r="P301" s="702">
        <f t="shared" si="96"/>
        <v>0</v>
      </c>
      <c r="Q301" s="704">
        <f t="shared" si="96"/>
        <v>0</v>
      </c>
      <c r="R301" s="701">
        <f t="shared" si="96"/>
        <v>0</v>
      </c>
      <c r="S301" s="705">
        <v>1</v>
      </c>
      <c r="T301" s="706">
        <f>(S302*T302)+(S303*T303)+(S304*T304)+(S305*T305)+(S306*T306)+(S307*T307)+(S308*T308)+(S309*T309)+(S310*T310)+(S311*T311)</f>
        <v>0</v>
      </c>
      <c r="U301" s="665">
        <f t="shared" ref="U301:U311" si="97">S301*T301*(1+MGKZ)*(1+Gewinn)*(1+Sicherheit)</f>
        <v>0</v>
      </c>
      <c r="V301" s="643">
        <f t="shared" ref="V301:V311" si="98">R301*Fertigung</f>
        <v>0</v>
      </c>
      <c r="W301" s="50">
        <f t="shared" ref="W301:W311" si="99">L301*$E$6+M301*$M$6+N301*$M$7+O301*$M$8+P301*$E$7+Q301*$M$9+U301+V301</f>
        <v>0</v>
      </c>
      <c r="X301" s="442"/>
      <c r="Y301" s="442"/>
      <c r="Z301" s="442"/>
      <c r="AA301" s="442"/>
      <c r="AB301" s="442"/>
      <c r="AC301" s="442"/>
      <c r="AD301" s="442"/>
      <c r="AE301" s="442"/>
      <c r="AF301" s="442"/>
      <c r="AG301" s="442"/>
      <c r="AH301" s="442"/>
      <c r="AI301" s="442"/>
      <c r="AJ301" s="442"/>
      <c r="AK301" s="442"/>
      <c r="AL301" s="442"/>
      <c r="AM301" s="442"/>
      <c r="AN301" s="442"/>
      <c r="AO301" s="442"/>
      <c r="AP301" s="442"/>
      <c r="AQ301" s="442"/>
      <c r="AR301" s="442"/>
      <c r="AS301" s="442"/>
      <c r="AT301" s="442"/>
      <c r="AU301" s="442"/>
      <c r="AV301" s="442"/>
      <c r="AW301" s="442"/>
      <c r="AX301" s="442"/>
      <c r="AY301" s="442"/>
      <c r="AZ301" s="442"/>
    </row>
    <row r="302" spans="2:52" ht="20.100000000000001" hidden="1" customHeight="1" outlineLevel="1">
      <c r="B302" s="433"/>
      <c r="C302" s="1002"/>
      <c r="D302" s="1003"/>
      <c r="E302" s="1003"/>
      <c r="F302" s="1004"/>
      <c r="G302" s="1005"/>
      <c r="H302" s="1006"/>
      <c r="I302" s="1006"/>
      <c r="J302" s="1006"/>
      <c r="K302" s="1007"/>
      <c r="L302" s="715"/>
      <c r="M302" s="715"/>
      <c r="N302" s="715"/>
      <c r="O302" s="715"/>
      <c r="P302" s="715"/>
      <c r="Q302" s="715"/>
      <c r="R302" s="715"/>
      <c r="S302" s="716"/>
      <c r="T302" s="717"/>
      <c r="U302" s="720">
        <f t="shared" si="97"/>
        <v>0</v>
      </c>
      <c r="V302" s="721">
        <f t="shared" si="98"/>
        <v>0</v>
      </c>
      <c r="W302" s="722">
        <f t="shared" si="99"/>
        <v>0</v>
      </c>
      <c r="X302" s="442"/>
      <c r="Y302" s="442"/>
      <c r="Z302" s="442"/>
      <c r="AA302" s="442"/>
      <c r="AB302" s="442"/>
      <c r="AC302" s="442"/>
      <c r="AD302" s="442"/>
      <c r="AE302" s="442"/>
      <c r="AF302" s="442"/>
      <c r="AG302" s="442"/>
      <c r="AH302" s="442"/>
      <c r="AI302" s="442"/>
      <c r="AJ302" s="442"/>
      <c r="AK302" s="442"/>
      <c r="AL302" s="442"/>
      <c r="AM302" s="442"/>
      <c r="AN302" s="442"/>
      <c r="AO302" s="442"/>
      <c r="AP302" s="442"/>
      <c r="AQ302" s="442"/>
      <c r="AR302" s="442"/>
      <c r="AS302" s="442"/>
      <c r="AT302" s="442"/>
      <c r="AU302" s="442"/>
      <c r="AV302" s="442"/>
      <c r="AW302" s="442"/>
      <c r="AX302" s="442"/>
      <c r="AY302" s="442"/>
      <c r="AZ302" s="442"/>
    </row>
    <row r="303" spans="2:52" ht="20.100000000000001" hidden="1" customHeight="1" outlineLevel="1">
      <c r="B303" s="434"/>
      <c r="C303" s="1002"/>
      <c r="D303" s="1003"/>
      <c r="E303" s="1003"/>
      <c r="F303" s="1004"/>
      <c r="G303" s="1005"/>
      <c r="H303" s="1006"/>
      <c r="I303" s="1006"/>
      <c r="J303" s="1006"/>
      <c r="K303" s="1007"/>
      <c r="L303" s="715"/>
      <c r="M303" s="715"/>
      <c r="N303" s="715"/>
      <c r="O303" s="715"/>
      <c r="P303" s="715"/>
      <c r="Q303" s="715"/>
      <c r="R303" s="715"/>
      <c r="S303" s="716"/>
      <c r="T303" s="717"/>
      <c r="U303" s="720">
        <f t="shared" si="97"/>
        <v>0</v>
      </c>
      <c r="V303" s="721">
        <f t="shared" si="98"/>
        <v>0</v>
      </c>
      <c r="W303" s="722">
        <f t="shared" si="99"/>
        <v>0</v>
      </c>
      <c r="X303" s="442"/>
      <c r="Y303" s="442"/>
      <c r="Z303" s="442"/>
      <c r="AA303" s="442"/>
      <c r="AB303" s="442"/>
      <c r="AC303" s="442"/>
      <c r="AD303" s="442"/>
      <c r="AE303" s="442"/>
      <c r="AF303" s="442"/>
      <c r="AG303" s="442"/>
      <c r="AH303" s="442"/>
      <c r="AI303" s="442"/>
      <c r="AJ303" s="442"/>
      <c r="AK303" s="442"/>
      <c r="AL303" s="442"/>
      <c r="AM303" s="442"/>
      <c r="AN303" s="442"/>
      <c r="AO303" s="442"/>
      <c r="AP303" s="442"/>
      <c r="AQ303" s="442"/>
      <c r="AR303" s="442"/>
      <c r="AS303" s="442"/>
      <c r="AT303" s="442"/>
      <c r="AU303" s="442"/>
      <c r="AV303" s="442"/>
      <c r="AW303" s="442"/>
      <c r="AX303" s="442"/>
      <c r="AY303" s="442"/>
      <c r="AZ303" s="442"/>
    </row>
    <row r="304" spans="2:52" ht="20.100000000000001" hidden="1" customHeight="1" outlineLevel="1">
      <c r="B304" s="434"/>
      <c r="C304" s="1002"/>
      <c r="D304" s="1003"/>
      <c r="E304" s="1003"/>
      <c r="F304" s="1004"/>
      <c r="G304" s="1005"/>
      <c r="H304" s="1006"/>
      <c r="I304" s="1006"/>
      <c r="J304" s="1006"/>
      <c r="K304" s="1007"/>
      <c r="L304" s="715"/>
      <c r="M304" s="715"/>
      <c r="N304" s="715"/>
      <c r="O304" s="715"/>
      <c r="P304" s="715"/>
      <c r="Q304" s="715"/>
      <c r="R304" s="715"/>
      <c r="S304" s="716"/>
      <c r="T304" s="717"/>
      <c r="U304" s="720">
        <f t="shared" si="97"/>
        <v>0</v>
      </c>
      <c r="V304" s="721">
        <f t="shared" si="98"/>
        <v>0</v>
      </c>
      <c r="W304" s="722">
        <f t="shared" si="99"/>
        <v>0</v>
      </c>
      <c r="X304" s="442"/>
      <c r="Y304" s="442"/>
      <c r="Z304" s="442"/>
      <c r="AA304" s="442"/>
      <c r="AB304" s="442"/>
      <c r="AC304" s="442"/>
      <c r="AD304" s="442"/>
      <c r="AE304" s="442"/>
      <c r="AF304" s="442"/>
      <c r="AG304" s="442"/>
      <c r="AH304" s="442"/>
      <c r="AI304" s="442"/>
      <c r="AJ304" s="442"/>
      <c r="AK304" s="442"/>
      <c r="AL304" s="442"/>
      <c r="AM304" s="442"/>
      <c r="AN304" s="442"/>
      <c r="AO304" s="442"/>
      <c r="AP304" s="442"/>
      <c r="AQ304" s="442"/>
      <c r="AR304" s="442"/>
      <c r="AS304" s="442"/>
      <c r="AT304" s="442"/>
      <c r="AU304" s="442"/>
      <c r="AV304" s="442"/>
      <c r="AW304" s="442"/>
      <c r="AX304" s="442"/>
      <c r="AY304" s="442"/>
      <c r="AZ304" s="442"/>
    </row>
    <row r="305" spans="2:52" ht="20.100000000000001" hidden="1" customHeight="1" outlineLevel="1">
      <c r="B305" s="434"/>
      <c r="C305" s="1002"/>
      <c r="D305" s="1003"/>
      <c r="E305" s="1003"/>
      <c r="F305" s="1004"/>
      <c r="G305" s="1005"/>
      <c r="H305" s="1006"/>
      <c r="I305" s="1006"/>
      <c r="J305" s="1006"/>
      <c r="K305" s="1007"/>
      <c r="L305" s="715"/>
      <c r="M305" s="715"/>
      <c r="N305" s="715"/>
      <c r="O305" s="715"/>
      <c r="P305" s="715"/>
      <c r="Q305" s="715"/>
      <c r="R305" s="715"/>
      <c r="S305" s="716"/>
      <c r="T305" s="717"/>
      <c r="U305" s="720">
        <f t="shared" si="97"/>
        <v>0</v>
      </c>
      <c r="V305" s="721">
        <f t="shared" si="98"/>
        <v>0</v>
      </c>
      <c r="W305" s="722">
        <f t="shared" si="99"/>
        <v>0</v>
      </c>
      <c r="X305" s="442"/>
      <c r="Y305" s="442"/>
      <c r="Z305" s="442"/>
      <c r="AA305" s="442"/>
      <c r="AB305" s="442"/>
      <c r="AC305" s="442"/>
      <c r="AD305" s="442"/>
      <c r="AE305" s="442"/>
      <c r="AF305" s="442"/>
      <c r="AG305" s="442"/>
      <c r="AH305" s="442"/>
      <c r="AI305" s="442"/>
      <c r="AJ305" s="442"/>
      <c r="AK305" s="442"/>
      <c r="AL305" s="442"/>
      <c r="AM305" s="442"/>
      <c r="AN305" s="442"/>
      <c r="AO305" s="442"/>
      <c r="AP305" s="442"/>
      <c r="AQ305" s="442"/>
      <c r="AR305" s="442"/>
      <c r="AS305" s="442"/>
      <c r="AT305" s="442"/>
      <c r="AU305" s="442"/>
      <c r="AV305" s="442"/>
      <c r="AW305" s="442"/>
      <c r="AX305" s="442"/>
      <c r="AY305" s="442"/>
      <c r="AZ305" s="442"/>
    </row>
    <row r="306" spans="2:52" ht="20.100000000000001" hidden="1" customHeight="1" outlineLevel="1">
      <c r="B306" s="434"/>
      <c r="C306" s="1002"/>
      <c r="D306" s="1003"/>
      <c r="E306" s="1003"/>
      <c r="F306" s="1004"/>
      <c r="G306" s="1005"/>
      <c r="H306" s="1006"/>
      <c r="I306" s="1006"/>
      <c r="J306" s="1006"/>
      <c r="K306" s="1007"/>
      <c r="L306" s="715"/>
      <c r="M306" s="715"/>
      <c r="N306" s="715"/>
      <c r="O306" s="715"/>
      <c r="P306" s="715"/>
      <c r="Q306" s="715"/>
      <c r="R306" s="715"/>
      <c r="S306" s="716"/>
      <c r="T306" s="717"/>
      <c r="U306" s="720">
        <f t="shared" si="97"/>
        <v>0</v>
      </c>
      <c r="V306" s="721">
        <f t="shared" si="98"/>
        <v>0</v>
      </c>
      <c r="W306" s="722">
        <f t="shared" si="99"/>
        <v>0</v>
      </c>
      <c r="X306" s="442"/>
      <c r="Y306" s="442"/>
      <c r="Z306" s="442"/>
      <c r="AA306" s="442"/>
      <c r="AB306" s="442"/>
      <c r="AC306" s="442"/>
      <c r="AD306" s="442"/>
      <c r="AE306" s="442"/>
      <c r="AF306" s="442"/>
      <c r="AG306" s="442"/>
      <c r="AH306" s="442"/>
      <c r="AI306" s="442"/>
      <c r="AJ306" s="442"/>
      <c r="AK306" s="442"/>
      <c r="AL306" s="442"/>
      <c r="AM306" s="442"/>
      <c r="AN306" s="442"/>
      <c r="AO306" s="442"/>
      <c r="AP306" s="442"/>
      <c r="AQ306" s="442"/>
      <c r="AR306" s="442"/>
      <c r="AS306" s="442"/>
      <c r="AT306" s="442"/>
      <c r="AU306" s="442"/>
      <c r="AV306" s="442"/>
      <c r="AW306" s="442"/>
      <c r="AX306" s="442"/>
      <c r="AY306" s="442"/>
      <c r="AZ306" s="442"/>
    </row>
    <row r="307" spans="2:52" ht="20.100000000000001" hidden="1" customHeight="1" outlineLevel="1">
      <c r="B307" s="434"/>
      <c r="C307" s="1002"/>
      <c r="D307" s="1003"/>
      <c r="E307" s="1003"/>
      <c r="F307" s="1004"/>
      <c r="G307" s="1005"/>
      <c r="H307" s="1006"/>
      <c r="I307" s="1006"/>
      <c r="J307" s="1006"/>
      <c r="K307" s="1007"/>
      <c r="L307" s="715"/>
      <c r="M307" s="715"/>
      <c r="N307" s="715"/>
      <c r="O307" s="715"/>
      <c r="P307" s="715"/>
      <c r="Q307" s="715"/>
      <c r="R307" s="715"/>
      <c r="S307" s="716"/>
      <c r="T307" s="717"/>
      <c r="U307" s="720">
        <f t="shared" si="97"/>
        <v>0</v>
      </c>
      <c r="V307" s="721">
        <f t="shared" si="98"/>
        <v>0</v>
      </c>
      <c r="W307" s="722">
        <f t="shared" si="99"/>
        <v>0</v>
      </c>
      <c r="X307" s="442"/>
      <c r="Y307" s="442"/>
      <c r="Z307" s="442"/>
      <c r="AA307" s="442"/>
      <c r="AB307" s="442"/>
      <c r="AC307" s="442"/>
      <c r="AD307" s="442"/>
      <c r="AE307" s="442"/>
      <c r="AF307" s="442"/>
      <c r="AG307" s="442"/>
      <c r="AH307" s="442"/>
      <c r="AI307" s="442"/>
      <c r="AJ307" s="442"/>
      <c r="AK307" s="442"/>
      <c r="AL307" s="442"/>
      <c r="AM307" s="442"/>
      <c r="AN307" s="442"/>
      <c r="AO307" s="442"/>
      <c r="AP307" s="442"/>
      <c r="AQ307" s="442"/>
      <c r="AR307" s="442"/>
      <c r="AS307" s="442"/>
      <c r="AT307" s="442"/>
      <c r="AU307" s="442"/>
      <c r="AV307" s="442"/>
      <c r="AW307" s="442"/>
      <c r="AX307" s="442"/>
      <c r="AY307" s="442"/>
      <c r="AZ307" s="442"/>
    </row>
    <row r="308" spans="2:52" ht="20.100000000000001" hidden="1" customHeight="1" outlineLevel="1">
      <c r="B308" s="434"/>
      <c r="C308" s="1002"/>
      <c r="D308" s="1003"/>
      <c r="E308" s="1003"/>
      <c r="F308" s="1004"/>
      <c r="G308" s="1005"/>
      <c r="H308" s="1006"/>
      <c r="I308" s="1006"/>
      <c r="J308" s="1006"/>
      <c r="K308" s="1007"/>
      <c r="L308" s="715"/>
      <c r="M308" s="715"/>
      <c r="N308" s="715"/>
      <c r="O308" s="715"/>
      <c r="P308" s="715"/>
      <c r="Q308" s="715"/>
      <c r="R308" s="715"/>
      <c r="S308" s="716"/>
      <c r="T308" s="717"/>
      <c r="U308" s="720">
        <f t="shared" si="97"/>
        <v>0</v>
      </c>
      <c r="V308" s="721">
        <f t="shared" si="98"/>
        <v>0</v>
      </c>
      <c r="W308" s="722">
        <f t="shared" si="99"/>
        <v>0</v>
      </c>
      <c r="X308" s="442"/>
      <c r="Y308" s="442"/>
      <c r="Z308" s="442"/>
      <c r="AA308" s="442"/>
      <c r="AB308" s="442"/>
      <c r="AC308" s="442"/>
      <c r="AD308" s="442"/>
      <c r="AE308" s="442"/>
      <c r="AF308" s="442"/>
      <c r="AG308" s="442"/>
      <c r="AH308" s="442"/>
      <c r="AI308" s="442"/>
      <c r="AJ308" s="442"/>
      <c r="AK308" s="442"/>
      <c r="AL308" s="442"/>
      <c r="AM308" s="442"/>
      <c r="AN308" s="442"/>
      <c r="AO308" s="442"/>
      <c r="AP308" s="442"/>
      <c r="AQ308" s="442"/>
      <c r="AR308" s="442"/>
      <c r="AS308" s="442"/>
      <c r="AT308" s="442"/>
      <c r="AU308" s="442"/>
      <c r="AV308" s="442"/>
      <c r="AW308" s="442"/>
      <c r="AX308" s="442"/>
      <c r="AY308" s="442"/>
      <c r="AZ308" s="442"/>
    </row>
    <row r="309" spans="2:52" ht="20.100000000000001" hidden="1" customHeight="1" outlineLevel="1">
      <c r="B309" s="434"/>
      <c r="C309" s="1002"/>
      <c r="D309" s="1003"/>
      <c r="E309" s="1003"/>
      <c r="F309" s="1004"/>
      <c r="G309" s="1005"/>
      <c r="H309" s="1006"/>
      <c r="I309" s="1006"/>
      <c r="J309" s="1006"/>
      <c r="K309" s="1007"/>
      <c r="L309" s="715"/>
      <c r="M309" s="715"/>
      <c r="N309" s="715"/>
      <c r="O309" s="715"/>
      <c r="P309" s="715"/>
      <c r="Q309" s="715"/>
      <c r="R309" s="715"/>
      <c r="S309" s="716"/>
      <c r="T309" s="717"/>
      <c r="U309" s="720">
        <f t="shared" si="97"/>
        <v>0</v>
      </c>
      <c r="V309" s="721">
        <f t="shared" si="98"/>
        <v>0</v>
      </c>
      <c r="W309" s="722">
        <f t="shared" si="99"/>
        <v>0</v>
      </c>
      <c r="X309" s="442"/>
      <c r="Y309" s="442"/>
      <c r="Z309" s="442"/>
      <c r="AA309" s="442"/>
      <c r="AB309" s="442"/>
      <c r="AC309" s="442"/>
      <c r="AD309" s="442"/>
      <c r="AE309" s="442"/>
      <c r="AF309" s="442"/>
      <c r="AG309" s="442"/>
      <c r="AH309" s="442"/>
      <c r="AI309" s="442"/>
      <c r="AJ309" s="442"/>
      <c r="AK309" s="442"/>
      <c r="AL309" s="442"/>
      <c r="AM309" s="442"/>
      <c r="AN309" s="442"/>
      <c r="AO309" s="442"/>
      <c r="AP309" s="442"/>
      <c r="AQ309" s="442"/>
      <c r="AR309" s="442"/>
      <c r="AS309" s="442"/>
      <c r="AT309" s="442"/>
      <c r="AU309" s="442"/>
      <c r="AV309" s="442"/>
      <c r="AW309" s="442"/>
      <c r="AX309" s="442"/>
      <c r="AY309" s="442"/>
      <c r="AZ309" s="442"/>
    </row>
    <row r="310" spans="2:52" ht="20.100000000000001" hidden="1" customHeight="1" outlineLevel="1">
      <c r="B310" s="434"/>
      <c r="C310" s="1002"/>
      <c r="D310" s="1003"/>
      <c r="E310" s="1003"/>
      <c r="F310" s="1004"/>
      <c r="G310" s="1005"/>
      <c r="H310" s="1006"/>
      <c r="I310" s="1006"/>
      <c r="J310" s="1006"/>
      <c r="K310" s="1007"/>
      <c r="L310" s="715"/>
      <c r="M310" s="715"/>
      <c r="N310" s="715"/>
      <c r="O310" s="715"/>
      <c r="P310" s="715"/>
      <c r="Q310" s="715"/>
      <c r="R310" s="715"/>
      <c r="S310" s="716"/>
      <c r="T310" s="717"/>
      <c r="U310" s="720">
        <f t="shared" si="97"/>
        <v>0</v>
      </c>
      <c r="V310" s="721">
        <f t="shared" si="98"/>
        <v>0</v>
      </c>
      <c r="W310" s="722">
        <f t="shared" si="99"/>
        <v>0</v>
      </c>
      <c r="X310" s="442"/>
      <c r="Y310" s="442"/>
      <c r="Z310" s="442"/>
      <c r="AA310" s="442"/>
      <c r="AB310" s="442"/>
      <c r="AC310" s="442"/>
      <c r="AD310" s="442"/>
      <c r="AE310" s="442"/>
      <c r="AF310" s="442"/>
      <c r="AG310" s="442"/>
      <c r="AH310" s="442"/>
      <c r="AI310" s="442"/>
      <c r="AJ310" s="442"/>
      <c r="AK310" s="442"/>
      <c r="AL310" s="442"/>
      <c r="AM310" s="442"/>
      <c r="AN310" s="442"/>
      <c r="AO310" s="442"/>
      <c r="AP310" s="442"/>
      <c r="AQ310" s="442"/>
      <c r="AR310" s="442"/>
      <c r="AS310" s="442"/>
      <c r="AT310" s="442"/>
      <c r="AU310" s="442"/>
      <c r="AV310" s="442"/>
      <c r="AW310" s="442"/>
      <c r="AX310" s="442"/>
      <c r="AY310" s="442"/>
      <c r="AZ310" s="442"/>
    </row>
    <row r="311" spans="2:52" ht="20.100000000000001" hidden="1" customHeight="1" outlineLevel="1">
      <c r="B311" s="434"/>
      <c r="C311" s="1002"/>
      <c r="D311" s="1003"/>
      <c r="E311" s="1003"/>
      <c r="F311" s="1004"/>
      <c r="G311" s="1005"/>
      <c r="H311" s="1006"/>
      <c r="I311" s="1006"/>
      <c r="J311" s="1006"/>
      <c r="K311" s="1007"/>
      <c r="L311" s="715"/>
      <c r="M311" s="715"/>
      <c r="N311" s="715"/>
      <c r="O311" s="715"/>
      <c r="P311" s="715"/>
      <c r="Q311" s="715"/>
      <c r="R311" s="715"/>
      <c r="S311" s="716"/>
      <c r="T311" s="717"/>
      <c r="U311" s="720">
        <f t="shared" si="97"/>
        <v>0</v>
      </c>
      <c r="V311" s="721">
        <f t="shared" si="98"/>
        <v>0</v>
      </c>
      <c r="W311" s="722">
        <f t="shared" si="99"/>
        <v>0</v>
      </c>
      <c r="X311" s="442"/>
      <c r="Y311" s="442"/>
      <c r="Z311" s="442"/>
      <c r="AA311" s="442"/>
      <c r="AB311" s="442"/>
      <c r="AC311" s="442"/>
      <c r="AD311" s="442"/>
      <c r="AE311" s="442"/>
      <c r="AF311" s="442"/>
      <c r="AG311" s="442"/>
      <c r="AH311" s="442"/>
      <c r="AI311" s="442"/>
      <c r="AJ311" s="442"/>
      <c r="AK311" s="442"/>
      <c r="AL311" s="442"/>
      <c r="AM311" s="442"/>
      <c r="AN311" s="442"/>
      <c r="AO311" s="442"/>
      <c r="AP311" s="442"/>
      <c r="AQ311" s="442"/>
      <c r="AR311" s="442"/>
      <c r="AS311" s="442"/>
      <c r="AT311" s="442"/>
      <c r="AU311" s="442"/>
      <c r="AV311" s="442"/>
      <c r="AW311" s="442"/>
      <c r="AX311" s="442"/>
      <c r="AY311" s="442"/>
      <c r="AZ311" s="442"/>
    </row>
    <row r="312" spans="2:52" s="19" customFormat="1" ht="9.9499999999999993" hidden="1" customHeight="1" outlineLevel="1">
      <c r="B312" s="435"/>
      <c r="C312" s="437"/>
      <c r="D312" s="437"/>
      <c r="E312" s="437"/>
      <c r="F312" s="437"/>
      <c r="G312" s="666"/>
      <c r="H312" s="666"/>
      <c r="I312" s="666"/>
      <c r="J312" s="666"/>
      <c r="K312" s="666"/>
      <c r="L312" s="438"/>
      <c r="M312" s="438"/>
      <c r="N312" s="438"/>
      <c r="O312" s="438"/>
      <c r="P312" s="438"/>
      <c r="Q312" s="438"/>
      <c r="R312" s="438"/>
      <c r="S312" s="438"/>
      <c r="T312" s="439"/>
      <c r="U312" s="439"/>
      <c r="V312" s="439"/>
      <c r="W312" s="667"/>
      <c r="X312" s="668"/>
      <c r="Y312" s="668"/>
      <c r="Z312" s="668"/>
      <c r="AA312" s="668"/>
      <c r="AB312" s="668"/>
      <c r="AC312" s="668"/>
      <c r="AD312" s="668"/>
      <c r="AE312" s="668"/>
      <c r="AF312" s="668"/>
      <c r="AG312" s="668"/>
      <c r="AH312" s="668"/>
      <c r="AI312" s="668"/>
      <c r="AJ312" s="668"/>
      <c r="AK312" s="668"/>
      <c r="AL312" s="668"/>
      <c r="AM312" s="668"/>
      <c r="AN312" s="668"/>
      <c r="AO312" s="668"/>
      <c r="AP312" s="668"/>
      <c r="AQ312" s="668"/>
      <c r="AR312" s="668"/>
      <c r="AS312" s="668"/>
      <c r="AT312" s="668"/>
      <c r="AU312" s="668"/>
      <c r="AV312" s="668"/>
      <c r="AW312" s="668"/>
      <c r="AX312" s="668"/>
      <c r="AY312" s="668"/>
      <c r="AZ312" s="668"/>
    </row>
    <row r="313" spans="2:52" ht="20.100000000000001" customHeight="1" collapsed="1">
      <c r="B313" s="32">
        <f>B301+1</f>
        <v>26</v>
      </c>
      <c r="C313" s="1013"/>
      <c r="D313" s="1014"/>
      <c r="E313" s="1014"/>
      <c r="F313" s="1015"/>
      <c r="G313" s="1016"/>
      <c r="H313" s="1017"/>
      <c r="I313" s="1017"/>
      <c r="J313" s="1017"/>
      <c r="K313" s="1018"/>
      <c r="L313" s="701">
        <f t="shared" ref="L313:R313" si="100">SUM(L314:L323)</f>
        <v>0</v>
      </c>
      <c r="M313" s="702">
        <f t="shared" si="100"/>
        <v>0</v>
      </c>
      <c r="N313" s="703">
        <f t="shared" si="100"/>
        <v>0</v>
      </c>
      <c r="O313" s="703">
        <f t="shared" si="100"/>
        <v>0</v>
      </c>
      <c r="P313" s="702">
        <f t="shared" si="100"/>
        <v>0</v>
      </c>
      <c r="Q313" s="704">
        <f t="shared" si="100"/>
        <v>0</v>
      </c>
      <c r="R313" s="701">
        <f t="shared" si="100"/>
        <v>0</v>
      </c>
      <c r="S313" s="705">
        <v>1</v>
      </c>
      <c r="T313" s="706">
        <f>(S314*T314)+(S315*T315)+(S316*T316)+(S317*T317)+(S318*T318)+(S319*T319)+(S320*T320)+(S321*T321)+(S322*T322)+(S323*T323)</f>
        <v>0</v>
      </c>
      <c r="U313" s="665">
        <f t="shared" ref="U313:U323" si="101">S313*T313*(1+MGKZ)*(1+Gewinn)*(1+Sicherheit)</f>
        <v>0</v>
      </c>
      <c r="V313" s="643">
        <f t="shared" ref="V313:V323" si="102">R313*Fertigung</f>
        <v>0</v>
      </c>
      <c r="W313" s="50">
        <f t="shared" ref="W313:W323" si="103">L313*$E$6+M313*$M$6+N313*$M$7+O313*$M$8+P313*$E$7+Q313*$M$9+U313+V313</f>
        <v>0</v>
      </c>
      <c r="X313" s="442"/>
      <c r="Y313" s="442"/>
      <c r="Z313" s="442"/>
      <c r="AA313" s="442"/>
      <c r="AB313" s="442"/>
      <c r="AC313" s="442"/>
      <c r="AD313" s="442"/>
      <c r="AE313" s="442"/>
      <c r="AF313" s="442"/>
      <c r="AG313" s="442"/>
      <c r="AH313" s="442"/>
      <c r="AI313" s="442"/>
      <c r="AJ313" s="442"/>
      <c r="AK313" s="442"/>
      <c r="AL313" s="442"/>
      <c r="AM313" s="442"/>
      <c r="AN313" s="442"/>
      <c r="AO313" s="442"/>
      <c r="AP313" s="442"/>
      <c r="AQ313" s="442"/>
      <c r="AR313" s="442"/>
      <c r="AS313" s="442"/>
      <c r="AT313" s="442"/>
      <c r="AU313" s="442"/>
      <c r="AV313" s="442"/>
      <c r="AW313" s="442"/>
      <c r="AX313" s="442"/>
      <c r="AY313" s="442"/>
      <c r="AZ313" s="442"/>
    </row>
    <row r="314" spans="2:52" ht="20.100000000000001" hidden="1" customHeight="1" outlineLevel="1">
      <c r="B314" s="433"/>
      <c r="C314" s="1002"/>
      <c r="D314" s="1003"/>
      <c r="E314" s="1003"/>
      <c r="F314" s="1004"/>
      <c r="G314" s="1005"/>
      <c r="H314" s="1006"/>
      <c r="I314" s="1006"/>
      <c r="J314" s="1006"/>
      <c r="K314" s="1007"/>
      <c r="L314" s="715"/>
      <c r="M314" s="715"/>
      <c r="N314" s="715"/>
      <c r="O314" s="715"/>
      <c r="P314" s="715"/>
      <c r="Q314" s="715"/>
      <c r="R314" s="715"/>
      <c r="S314" s="716"/>
      <c r="T314" s="717"/>
      <c r="U314" s="720">
        <f t="shared" si="101"/>
        <v>0</v>
      </c>
      <c r="V314" s="721">
        <f t="shared" si="102"/>
        <v>0</v>
      </c>
      <c r="W314" s="722">
        <f t="shared" si="103"/>
        <v>0</v>
      </c>
      <c r="X314" s="442"/>
      <c r="Y314" s="442"/>
      <c r="Z314" s="442"/>
      <c r="AA314" s="442"/>
      <c r="AB314" s="442"/>
      <c r="AC314" s="442"/>
      <c r="AD314" s="442"/>
      <c r="AE314" s="442"/>
      <c r="AF314" s="442"/>
      <c r="AG314" s="442"/>
      <c r="AH314" s="442"/>
      <c r="AI314" s="442"/>
      <c r="AJ314" s="442"/>
      <c r="AK314" s="442"/>
      <c r="AL314" s="442"/>
      <c r="AM314" s="442"/>
      <c r="AN314" s="442"/>
      <c r="AO314" s="442"/>
      <c r="AP314" s="442"/>
      <c r="AQ314" s="442"/>
      <c r="AR314" s="442"/>
      <c r="AS314" s="442"/>
      <c r="AT314" s="442"/>
      <c r="AU314" s="442"/>
      <c r="AV314" s="442"/>
      <c r="AW314" s="442"/>
      <c r="AX314" s="442"/>
      <c r="AY314" s="442"/>
      <c r="AZ314" s="442"/>
    </row>
    <row r="315" spans="2:52" ht="20.100000000000001" hidden="1" customHeight="1" outlineLevel="1">
      <c r="B315" s="434"/>
      <c r="C315" s="1002"/>
      <c r="D315" s="1003"/>
      <c r="E315" s="1003"/>
      <c r="F315" s="1004"/>
      <c r="G315" s="1005"/>
      <c r="H315" s="1006"/>
      <c r="I315" s="1006"/>
      <c r="J315" s="1006"/>
      <c r="K315" s="1007"/>
      <c r="L315" s="715"/>
      <c r="M315" s="715"/>
      <c r="N315" s="715"/>
      <c r="O315" s="715"/>
      <c r="P315" s="715"/>
      <c r="Q315" s="715"/>
      <c r="R315" s="715"/>
      <c r="S315" s="716"/>
      <c r="T315" s="717"/>
      <c r="U315" s="720">
        <f t="shared" si="101"/>
        <v>0</v>
      </c>
      <c r="V315" s="721">
        <f t="shared" si="102"/>
        <v>0</v>
      </c>
      <c r="W315" s="722">
        <f t="shared" si="103"/>
        <v>0</v>
      </c>
      <c r="X315" s="442"/>
      <c r="Y315" s="442"/>
      <c r="Z315" s="442"/>
      <c r="AA315" s="442"/>
      <c r="AB315" s="442"/>
      <c r="AC315" s="442"/>
      <c r="AD315" s="442"/>
      <c r="AE315" s="442"/>
      <c r="AF315" s="442"/>
      <c r="AG315" s="442"/>
      <c r="AH315" s="442"/>
      <c r="AI315" s="442"/>
      <c r="AJ315" s="442"/>
      <c r="AK315" s="442"/>
      <c r="AL315" s="442"/>
      <c r="AM315" s="442"/>
      <c r="AN315" s="442"/>
      <c r="AO315" s="442"/>
      <c r="AP315" s="442"/>
      <c r="AQ315" s="442"/>
      <c r="AR315" s="442"/>
      <c r="AS315" s="442"/>
      <c r="AT315" s="442"/>
      <c r="AU315" s="442"/>
      <c r="AV315" s="442"/>
      <c r="AW315" s="442"/>
      <c r="AX315" s="442"/>
      <c r="AY315" s="442"/>
      <c r="AZ315" s="442"/>
    </row>
    <row r="316" spans="2:52" ht="20.100000000000001" hidden="1" customHeight="1" outlineLevel="1">
      <c r="B316" s="434"/>
      <c r="C316" s="1002"/>
      <c r="D316" s="1003"/>
      <c r="E316" s="1003"/>
      <c r="F316" s="1004"/>
      <c r="G316" s="1005"/>
      <c r="H316" s="1006"/>
      <c r="I316" s="1006"/>
      <c r="J316" s="1006"/>
      <c r="K316" s="1007"/>
      <c r="L316" s="715"/>
      <c r="M316" s="715"/>
      <c r="N316" s="715"/>
      <c r="O316" s="715"/>
      <c r="P316" s="715"/>
      <c r="Q316" s="715"/>
      <c r="R316" s="715"/>
      <c r="S316" s="716"/>
      <c r="T316" s="717"/>
      <c r="U316" s="720">
        <f t="shared" si="101"/>
        <v>0</v>
      </c>
      <c r="V316" s="721">
        <f t="shared" si="102"/>
        <v>0</v>
      </c>
      <c r="W316" s="722">
        <f t="shared" si="103"/>
        <v>0</v>
      </c>
      <c r="X316" s="442"/>
      <c r="Y316" s="442"/>
      <c r="Z316" s="442"/>
      <c r="AA316" s="442"/>
      <c r="AB316" s="442"/>
      <c r="AC316" s="442"/>
      <c r="AD316" s="442"/>
      <c r="AE316" s="442"/>
      <c r="AF316" s="442"/>
      <c r="AG316" s="442"/>
      <c r="AH316" s="442"/>
      <c r="AI316" s="442"/>
      <c r="AJ316" s="442"/>
      <c r="AK316" s="442"/>
      <c r="AL316" s="442"/>
      <c r="AM316" s="442"/>
      <c r="AN316" s="442"/>
      <c r="AO316" s="442"/>
      <c r="AP316" s="442"/>
      <c r="AQ316" s="442"/>
      <c r="AR316" s="442"/>
      <c r="AS316" s="442"/>
      <c r="AT316" s="442"/>
      <c r="AU316" s="442"/>
      <c r="AV316" s="442"/>
      <c r="AW316" s="442"/>
      <c r="AX316" s="442"/>
      <c r="AY316" s="442"/>
      <c r="AZ316" s="442"/>
    </row>
    <row r="317" spans="2:52" ht="20.100000000000001" hidden="1" customHeight="1" outlineLevel="1">
      <c r="B317" s="434"/>
      <c r="C317" s="1002"/>
      <c r="D317" s="1003"/>
      <c r="E317" s="1003"/>
      <c r="F317" s="1004"/>
      <c r="G317" s="1005"/>
      <c r="H317" s="1006"/>
      <c r="I317" s="1006"/>
      <c r="J317" s="1006"/>
      <c r="K317" s="1007"/>
      <c r="L317" s="715"/>
      <c r="M317" s="715"/>
      <c r="N317" s="715"/>
      <c r="O317" s="715"/>
      <c r="P317" s="715"/>
      <c r="Q317" s="715"/>
      <c r="R317" s="715"/>
      <c r="S317" s="716"/>
      <c r="T317" s="717"/>
      <c r="U317" s="720">
        <f t="shared" si="101"/>
        <v>0</v>
      </c>
      <c r="V317" s="721">
        <f t="shared" si="102"/>
        <v>0</v>
      </c>
      <c r="W317" s="722">
        <f t="shared" si="103"/>
        <v>0</v>
      </c>
      <c r="X317" s="442"/>
      <c r="Y317" s="442"/>
      <c r="Z317" s="442"/>
      <c r="AA317" s="442"/>
      <c r="AB317" s="442"/>
      <c r="AC317" s="442"/>
      <c r="AD317" s="442"/>
      <c r="AE317" s="442"/>
      <c r="AF317" s="442"/>
      <c r="AG317" s="442"/>
      <c r="AH317" s="442"/>
      <c r="AI317" s="442"/>
      <c r="AJ317" s="442"/>
      <c r="AK317" s="442"/>
      <c r="AL317" s="442"/>
      <c r="AM317" s="442"/>
      <c r="AN317" s="442"/>
      <c r="AO317" s="442"/>
      <c r="AP317" s="442"/>
      <c r="AQ317" s="442"/>
      <c r="AR317" s="442"/>
      <c r="AS317" s="442"/>
      <c r="AT317" s="442"/>
      <c r="AU317" s="442"/>
      <c r="AV317" s="442"/>
      <c r="AW317" s="442"/>
      <c r="AX317" s="442"/>
      <c r="AY317" s="442"/>
      <c r="AZ317" s="442"/>
    </row>
    <row r="318" spans="2:52" ht="20.100000000000001" hidden="1" customHeight="1" outlineLevel="1">
      <c r="B318" s="434"/>
      <c r="C318" s="1002"/>
      <c r="D318" s="1003"/>
      <c r="E318" s="1003"/>
      <c r="F318" s="1004"/>
      <c r="G318" s="1005"/>
      <c r="H318" s="1006"/>
      <c r="I318" s="1006"/>
      <c r="J318" s="1006"/>
      <c r="K318" s="1007"/>
      <c r="L318" s="715"/>
      <c r="M318" s="715"/>
      <c r="N318" s="715"/>
      <c r="O318" s="715"/>
      <c r="P318" s="715"/>
      <c r="Q318" s="715"/>
      <c r="R318" s="715"/>
      <c r="S318" s="716"/>
      <c r="T318" s="717"/>
      <c r="U318" s="720">
        <f t="shared" si="101"/>
        <v>0</v>
      </c>
      <c r="V318" s="721">
        <f t="shared" si="102"/>
        <v>0</v>
      </c>
      <c r="W318" s="722">
        <f t="shared" si="103"/>
        <v>0</v>
      </c>
      <c r="X318" s="442"/>
      <c r="Y318" s="442"/>
      <c r="Z318" s="442"/>
      <c r="AA318" s="442"/>
      <c r="AB318" s="442"/>
      <c r="AC318" s="442"/>
      <c r="AD318" s="442"/>
      <c r="AE318" s="442"/>
      <c r="AF318" s="442"/>
      <c r="AG318" s="442"/>
      <c r="AH318" s="442"/>
      <c r="AI318" s="442"/>
      <c r="AJ318" s="442"/>
      <c r="AK318" s="442"/>
      <c r="AL318" s="442"/>
      <c r="AM318" s="442"/>
      <c r="AN318" s="442"/>
      <c r="AO318" s="442"/>
      <c r="AP318" s="442"/>
      <c r="AQ318" s="442"/>
      <c r="AR318" s="442"/>
      <c r="AS318" s="442"/>
      <c r="AT318" s="442"/>
      <c r="AU318" s="442"/>
      <c r="AV318" s="442"/>
      <c r="AW318" s="442"/>
      <c r="AX318" s="442"/>
      <c r="AY318" s="442"/>
      <c r="AZ318" s="442"/>
    </row>
    <row r="319" spans="2:52" ht="20.100000000000001" hidden="1" customHeight="1" outlineLevel="1">
      <c r="B319" s="434"/>
      <c r="C319" s="1002"/>
      <c r="D319" s="1003"/>
      <c r="E319" s="1003"/>
      <c r="F319" s="1004"/>
      <c r="G319" s="1005"/>
      <c r="H319" s="1006"/>
      <c r="I319" s="1006"/>
      <c r="J319" s="1006"/>
      <c r="K319" s="1007"/>
      <c r="L319" s="715"/>
      <c r="M319" s="715"/>
      <c r="N319" s="715"/>
      <c r="O319" s="715"/>
      <c r="P319" s="715"/>
      <c r="Q319" s="715"/>
      <c r="R319" s="715"/>
      <c r="S319" s="716"/>
      <c r="T319" s="717"/>
      <c r="U319" s="720">
        <f t="shared" si="101"/>
        <v>0</v>
      </c>
      <c r="V319" s="721">
        <f t="shared" si="102"/>
        <v>0</v>
      </c>
      <c r="W319" s="722">
        <f t="shared" si="103"/>
        <v>0</v>
      </c>
      <c r="X319" s="442"/>
      <c r="Y319" s="442"/>
      <c r="Z319" s="442"/>
      <c r="AA319" s="442"/>
      <c r="AB319" s="442"/>
      <c r="AC319" s="442"/>
      <c r="AD319" s="442"/>
      <c r="AE319" s="442"/>
      <c r="AF319" s="442"/>
      <c r="AG319" s="442"/>
      <c r="AH319" s="442"/>
      <c r="AI319" s="442"/>
      <c r="AJ319" s="442"/>
      <c r="AK319" s="442"/>
      <c r="AL319" s="442"/>
      <c r="AM319" s="442"/>
      <c r="AN319" s="442"/>
      <c r="AO319" s="442"/>
      <c r="AP319" s="442"/>
      <c r="AQ319" s="442"/>
      <c r="AR319" s="442"/>
      <c r="AS319" s="442"/>
      <c r="AT319" s="442"/>
      <c r="AU319" s="442"/>
      <c r="AV319" s="442"/>
      <c r="AW319" s="442"/>
      <c r="AX319" s="442"/>
      <c r="AY319" s="442"/>
      <c r="AZ319" s="442"/>
    </row>
    <row r="320" spans="2:52" ht="20.100000000000001" hidden="1" customHeight="1" outlineLevel="1">
      <c r="B320" s="434"/>
      <c r="C320" s="1002"/>
      <c r="D320" s="1003"/>
      <c r="E320" s="1003"/>
      <c r="F320" s="1004"/>
      <c r="G320" s="1005"/>
      <c r="H320" s="1006"/>
      <c r="I320" s="1006"/>
      <c r="J320" s="1006"/>
      <c r="K320" s="1007"/>
      <c r="L320" s="715"/>
      <c r="M320" s="715"/>
      <c r="N320" s="715"/>
      <c r="O320" s="715"/>
      <c r="P320" s="715"/>
      <c r="Q320" s="715"/>
      <c r="R320" s="715"/>
      <c r="S320" s="716"/>
      <c r="T320" s="717"/>
      <c r="U320" s="720">
        <f t="shared" si="101"/>
        <v>0</v>
      </c>
      <c r="V320" s="721">
        <f t="shared" si="102"/>
        <v>0</v>
      </c>
      <c r="W320" s="722">
        <f t="shared" si="103"/>
        <v>0</v>
      </c>
      <c r="X320" s="442"/>
      <c r="Y320" s="442"/>
      <c r="Z320" s="442"/>
      <c r="AA320" s="442"/>
      <c r="AB320" s="442"/>
      <c r="AC320" s="442"/>
      <c r="AD320" s="442"/>
      <c r="AE320" s="442"/>
      <c r="AF320" s="442"/>
      <c r="AG320" s="442"/>
      <c r="AH320" s="442"/>
      <c r="AI320" s="442"/>
      <c r="AJ320" s="442"/>
      <c r="AK320" s="442"/>
      <c r="AL320" s="442"/>
      <c r="AM320" s="442"/>
      <c r="AN320" s="442"/>
      <c r="AO320" s="442"/>
      <c r="AP320" s="442"/>
      <c r="AQ320" s="442"/>
      <c r="AR320" s="442"/>
      <c r="AS320" s="442"/>
      <c r="AT320" s="442"/>
      <c r="AU320" s="442"/>
      <c r="AV320" s="442"/>
      <c r="AW320" s="442"/>
      <c r="AX320" s="442"/>
      <c r="AY320" s="442"/>
      <c r="AZ320" s="442"/>
    </row>
    <row r="321" spans="2:52" ht="20.100000000000001" hidden="1" customHeight="1" outlineLevel="1">
      <c r="B321" s="434"/>
      <c r="C321" s="1002"/>
      <c r="D321" s="1003"/>
      <c r="E321" s="1003"/>
      <c r="F321" s="1004"/>
      <c r="G321" s="1005"/>
      <c r="H321" s="1006"/>
      <c r="I321" s="1006"/>
      <c r="J321" s="1006"/>
      <c r="K321" s="1007"/>
      <c r="L321" s="715"/>
      <c r="M321" s="715"/>
      <c r="N321" s="715"/>
      <c r="O321" s="715"/>
      <c r="P321" s="715"/>
      <c r="Q321" s="715"/>
      <c r="R321" s="715"/>
      <c r="S321" s="716"/>
      <c r="T321" s="717"/>
      <c r="U321" s="720">
        <f t="shared" si="101"/>
        <v>0</v>
      </c>
      <c r="V321" s="721">
        <f t="shared" si="102"/>
        <v>0</v>
      </c>
      <c r="W321" s="722">
        <f t="shared" si="103"/>
        <v>0</v>
      </c>
      <c r="X321" s="442"/>
      <c r="Y321" s="442"/>
      <c r="Z321" s="442"/>
      <c r="AA321" s="442"/>
      <c r="AB321" s="442"/>
      <c r="AC321" s="442"/>
      <c r="AD321" s="442"/>
      <c r="AE321" s="442"/>
      <c r="AF321" s="442"/>
      <c r="AG321" s="442"/>
      <c r="AH321" s="442"/>
      <c r="AI321" s="442"/>
      <c r="AJ321" s="442"/>
      <c r="AK321" s="442"/>
      <c r="AL321" s="442"/>
      <c r="AM321" s="442"/>
      <c r="AN321" s="442"/>
      <c r="AO321" s="442"/>
      <c r="AP321" s="442"/>
      <c r="AQ321" s="442"/>
      <c r="AR321" s="442"/>
      <c r="AS321" s="442"/>
      <c r="AT321" s="442"/>
      <c r="AU321" s="442"/>
      <c r="AV321" s="442"/>
      <c r="AW321" s="442"/>
      <c r="AX321" s="442"/>
      <c r="AY321" s="442"/>
      <c r="AZ321" s="442"/>
    </row>
    <row r="322" spans="2:52" ht="20.100000000000001" hidden="1" customHeight="1" outlineLevel="1">
      <c r="B322" s="434"/>
      <c r="C322" s="1002"/>
      <c r="D322" s="1003"/>
      <c r="E322" s="1003"/>
      <c r="F322" s="1004"/>
      <c r="G322" s="1005"/>
      <c r="H322" s="1006"/>
      <c r="I322" s="1006"/>
      <c r="J322" s="1006"/>
      <c r="K322" s="1007"/>
      <c r="L322" s="715"/>
      <c r="M322" s="715"/>
      <c r="N322" s="715"/>
      <c r="O322" s="715"/>
      <c r="P322" s="715"/>
      <c r="Q322" s="715"/>
      <c r="R322" s="715"/>
      <c r="S322" s="716"/>
      <c r="T322" s="717"/>
      <c r="U322" s="720">
        <f t="shared" si="101"/>
        <v>0</v>
      </c>
      <c r="V322" s="721">
        <f t="shared" si="102"/>
        <v>0</v>
      </c>
      <c r="W322" s="722">
        <f t="shared" si="103"/>
        <v>0</v>
      </c>
      <c r="X322" s="442"/>
      <c r="Y322" s="442"/>
      <c r="Z322" s="442"/>
      <c r="AA322" s="442"/>
      <c r="AB322" s="442"/>
      <c r="AC322" s="442"/>
      <c r="AD322" s="442"/>
      <c r="AE322" s="442"/>
      <c r="AF322" s="442"/>
      <c r="AG322" s="442"/>
      <c r="AH322" s="442"/>
      <c r="AI322" s="442"/>
      <c r="AJ322" s="442"/>
      <c r="AK322" s="442"/>
      <c r="AL322" s="442"/>
      <c r="AM322" s="442"/>
      <c r="AN322" s="442"/>
      <c r="AO322" s="442"/>
      <c r="AP322" s="442"/>
      <c r="AQ322" s="442"/>
      <c r="AR322" s="442"/>
      <c r="AS322" s="442"/>
      <c r="AT322" s="442"/>
      <c r="AU322" s="442"/>
      <c r="AV322" s="442"/>
      <c r="AW322" s="442"/>
      <c r="AX322" s="442"/>
      <c r="AY322" s="442"/>
      <c r="AZ322" s="442"/>
    </row>
    <row r="323" spans="2:52" ht="20.100000000000001" hidden="1" customHeight="1" outlineLevel="1">
      <c r="B323" s="434"/>
      <c r="C323" s="1002"/>
      <c r="D323" s="1003"/>
      <c r="E323" s="1003"/>
      <c r="F323" s="1004"/>
      <c r="G323" s="1005"/>
      <c r="H323" s="1006"/>
      <c r="I323" s="1006"/>
      <c r="J323" s="1006"/>
      <c r="K323" s="1007"/>
      <c r="L323" s="715"/>
      <c r="M323" s="715"/>
      <c r="N323" s="715"/>
      <c r="O323" s="715"/>
      <c r="P323" s="715"/>
      <c r="Q323" s="715"/>
      <c r="R323" s="715"/>
      <c r="S323" s="716"/>
      <c r="T323" s="717"/>
      <c r="U323" s="720">
        <f t="shared" si="101"/>
        <v>0</v>
      </c>
      <c r="V323" s="721">
        <f t="shared" si="102"/>
        <v>0</v>
      </c>
      <c r="W323" s="722">
        <f t="shared" si="103"/>
        <v>0</v>
      </c>
      <c r="X323" s="442"/>
      <c r="Y323" s="442"/>
      <c r="Z323" s="442"/>
      <c r="AA323" s="442"/>
      <c r="AB323" s="442"/>
      <c r="AC323" s="442"/>
      <c r="AD323" s="442"/>
      <c r="AE323" s="442"/>
      <c r="AF323" s="442"/>
      <c r="AG323" s="442"/>
      <c r="AH323" s="442"/>
      <c r="AI323" s="442"/>
      <c r="AJ323" s="442"/>
      <c r="AK323" s="442"/>
      <c r="AL323" s="442"/>
      <c r="AM323" s="442"/>
      <c r="AN323" s="442"/>
      <c r="AO323" s="442"/>
      <c r="AP323" s="442"/>
      <c r="AQ323" s="442"/>
      <c r="AR323" s="442"/>
      <c r="AS323" s="442"/>
      <c r="AT323" s="442"/>
      <c r="AU323" s="442"/>
      <c r="AV323" s="442"/>
      <c r="AW323" s="442"/>
      <c r="AX323" s="442"/>
      <c r="AY323" s="442"/>
      <c r="AZ323" s="442"/>
    </row>
    <row r="324" spans="2:52" s="19" customFormat="1" ht="9.9499999999999993" hidden="1" customHeight="1" outlineLevel="1">
      <c r="B324" s="435"/>
      <c r="C324" s="437"/>
      <c r="D324" s="437"/>
      <c r="E324" s="437"/>
      <c r="F324" s="437"/>
      <c r="G324" s="666"/>
      <c r="H324" s="666"/>
      <c r="I324" s="666"/>
      <c r="J324" s="666"/>
      <c r="K324" s="666"/>
      <c r="L324" s="438"/>
      <c r="M324" s="438"/>
      <c r="N324" s="438"/>
      <c r="O324" s="438"/>
      <c r="P324" s="438"/>
      <c r="Q324" s="438"/>
      <c r="R324" s="438"/>
      <c r="S324" s="438"/>
      <c r="T324" s="439"/>
      <c r="U324" s="439"/>
      <c r="V324" s="439"/>
      <c r="W324" s="667"/>
      <c r="X324" s="668"/>
      <c r="Y324" s="668"/>
      <c r="Z324" s="668"/>
      <c r="AA324" s="668"/>
      <c r="AB324" s="668"/>
      <c r="AC324" s="668"/>
      <c r="AD324" s="668"/>
      <c r="AE324" s="668"/>
      <c r="AF324" s="668"/>
      <c r="AG324" s="668"/>
      <c r="AH324" s="668"/>
      <c r="AI324" s="668"/>
      <c r="AJ324" s="668"/>
      <c r="AK324" s="668"/>
      <c r="AL324" s="668"/>
      <c r="AM324" s="668"/>
      <c r="AN324" s="668"/>
      <c r="AO324" s="668"/>
      <c r="AP324" s="668"/>
      <c r="AQ324" s="668"/>
      <c r="AR324" s="668"/>
      <c r="AS324" s="668"/>
      <c r="AT324" s="668"/>
      <c r="AU324" s="668"/>
      <c r="AV324" s="668"/>
      <c r="AW324" s="668"/>
      <c r="AX324" s="668"/>
      <c r="AY324" s="668"/>
      <c r="AZ324" s="668"/>
    </row>
    <row r="325" spans="2:52" ht="20.100000000000001" customHeight="1" collapsed="1">
      <c r="B325" s="32">
        <f>B313+1</f>
        <v>27</v>
      </c>
      <c r="C325" s="1013"/>
      <c r="D325" s="1014"/>
      <c r="E325" s="1014"/>
      <c r="F325" s="1015"/>
      <c r="G325" s="1016"/>
      <c r="H325" s="1017"/>
      <c r="I325" s="1017"/>
      <c r="J325" s="1017"/>
      <c r="K325" s="1018"/>
      <c r="L325" s="701">
        <f t="shared" ref="L325:R325" si="104">SUM(L326:L335)</f>
        <v>0</v>
      </c>
      <c r="M325" s="702">
        <f t="shared" si="104"/>
        <v>0</v>
      </c>
      <c r="N325" s="703">
        <f t="shared" si="104"/>
        <v>0</v>
      </c>
      <c r="O325" s="703">
        <f t="shared" si="104"/>
        <v>0</v>
      </c>
      <c r="P325" s="702">
        <f t="shared" si="104"/>
        <v>0</v>
      </c>
      <c r="Q325" s="704">
        <f t="shared" si="104"/>
        <v>0</v>
      </c>
      <c r="R325" s="701">
        <f t="shared" si="104"/>
        <v>0</v>
      </c>
      <c r="S325" s="705">
        <v>1</v>
      </c>
      <c r="T325" s="706">
        <f>(S326*T326)+(S327*T327)+(S328*T328)+(S329*T329)+(S330*T330)+(S331*T331)+(S332*T332)+(S333*T333)+(S334*T334)+(S335*T335)</f>
        <v>0</v>
      </c>
      <c r="U325" s="665">
        <f t="shared" ref="U325:U335" si="105">S325*T325*(1+MGKZ)*(1+Gewinn)*(1+Sicherheit)</f>
        <v>0</v>
      </c>
      <c r="V325" s="643">
        <f t="shared" ref="V325:V335" si="106">R325*Fertigung</f>
        <v>0</v>
      </c>
      <c r="W325" s="50">
        <f t="shared" ref="W325:W335" si="107">L325*$E$6+M325*$M$6+N325*$M$7+O325*$M$8+P325*$E$7+Q325*$M$9+U325+V325</f>
        <v>0</v>
      </c>
      <c r="X325" s="442"/>
      <c r="Y325" s="442"/>
      <c r="Z325" s="442"/>
      <c r="AA325" s="442"/>
      <c r="AB325" s="442"/>
      <c r="AC325" s="442"/>
      <c r="AD325" s="442"/>
      <c r="AE325" s="442"/>
      <c r="AF325" s="442"/>
      <c r="AG325" s="442"/>
      <c r="AH325" s="442"/>
      <c r="AI325" s="442"/>
      <c r="AJ325" s="442"/>
      <c r="AK325" s="442"/>
      <c r="AL325" s="442"/>
      <c r="AM325" s="442"/>
      <c r="AN325" s="442"/>
      <c r="AO325" s="442"/>
      <c r="AP325" s="442"/>
      <c r="AQ325" s="442"/>
      <c r="AR325" s="442"/>
      <c r="AS325" s="442"/>
      <c r="AT325" s="442"/>
      <c r="AU325" s="442"/>
      <c r="AV325" s="442"/>
      <c r="AW325" s="442"/>
      <c r="AX325" s="442"/>
      <c r="AY325" s="442"/>
      <c r="AZ325" s="442"/>
    </row>
    <row r="326" spans="2:52" ht="20.100000000000001" hidden="1" customHeight="1" outlineLevel="1">
      <c r="B326" s="433"/>
      <c r="C326" s="1002"/>
      <c r="D326" s="1003"/>
      <c r="E326" s="1003"/>
      <c r="F326" s="1004"/>
      <c r="G326" s="1005"/>
      <c r="H326" s="1006"/>
      <c r="I326" s="1006"/>
      <c r="J326" s="1006"/>
      <c r="K326" s="1007"/>
      <c r="L326" s="715"/>
      <c r="M326" s="715"/>
      <c r="N326" s="715"/>
      <c r="O326" s="715"/>
      <c r="P326" s="715"/>
      <c r="Q326" s="715"/>
      <c r="R326" s="715"/>
      <c r="S326" s="716"/>
      <c r="T326" s="717"/>
      <c r="U326" s="720">
        <f t="shared" si="105"/>
        <v>0</v>
      </c>
      <c r="V326" s="721">
        <f t="shared" si="106"/>
        <v>0</v>
      </c>
      <c r="W326" s="722">
        <f t="shared" si="107"/>
        <v>0</v>
      </c>
      <c r="X326" s="442"/>
      <c r="Y326" s="442"/>
      <c r="Z326" s="442"/>
      <c r="AA326" s="442"/>
      <c r="AB326" s="442"/>
      <c r="AC326" s="442"/>
      <c r="AD326" s="442"/>
      <c r="AE326" s="442"/>
      <c r="AF326" s="442"/>
      <c r="AG326" s="442"/>
      <c r="AH326" s="442"/>
      <c r="AI326" s="442"/>
      <c r="AJ326" s="442"/>
      <c r="AK326" s="442"/>
      <c r="AL326" s="442"/>
      <c r="AM326" s="442"/>
      <c r="AN326" s="442"/>
      <c r="AO326" s="442"/>
      <c r="AP326" s="442"/>
      <c r="AQ326" s="442"/>
      <c r="AR326" s="442"/>
      <c r="AS326" s="442"/>
      <c r="AT326" s="442"/>
      <c r="AU326" s="442"/>
      <c r="AV326" s="442"/>
      <c r="AW326" s="442"/>
      <c r="AX326" s="442"/>
      <c r="AY326" s="442"/>
      <c r="AZ326" s="442"/>
    </row>
    <row r="327" spans="2:52" ht="20.100000000000001" hidden="1" customHeight="1" outlineLevel="1">
      <c r="B327" s="434"/>
      <c r="C327" s="1002"/>
      <c r="D327" s="1003"/>
      <c r="E327" s="1003"/>
      <c r="F327" s="1004"/>
      <c r="G327" s="1005"/>
      <c r="H327" s="1006"/>
      <c r="I327" s="1006"/>
      <c r="J327" s="1006"/>
      <c r="K327" s="1007"/>
      <c r="L327" s="715"/>
      <c r="M327" s="715"/>
      <c r="N327" s="715"/>
      <c r="O327" s="715"/>
      <c r="P327" s="715"/>
      <c r="Q327" s="715"/>
      <c r="R327" s="715"/>
      <c r="S327" s="716"/>
      <c r="T327" s="717"/>
      <c r="U327" s="720">
        <f t="shared" si="105"/>
        <v>0</v>
      </c>
      <c r="V327" s="721">
        <f t="shared" si="106"/>
        <v>0</v>
      </c>
      <c r="W327" s="722">
        <f t="shared" si="107"/>
        <v>0</v>
      </c>
      <c r="X327" s="442"/>
      <c r="Y327" s="442"/>
      <c r="Z327" s="442"/>
      <c r="AA327" s="442"/>
      <c r="AB327" s="442"/>
      <c r="AC327" s="442"/>
      <c r="AD327" s="442"/>
      <c r="AE327" s="442"/>
      <c r="AF327" s="442"/>
      <c r="AG327" s="442"/>
      <c r="AH327" s="442"/>
      <c r="AI327" s="442"/>
      <c r="AJ327" s="442"/>
      <c r="AK327" s="442"/>
      <c r="AL327" s="442"/>
      <c r="AM327" s="442"/>
      <c r="AN327" s="442"/>
      <c r="AO327" s="442"/>
      <c r="AP327" s="442"/>
      <c r="AQ327" s="442"/>
      <c r="AR327" s="442"/>
      <c r="AS327" s="442"/>
      <c r="AT327" s="442"/>
      <c r="AU327" s="442"/>
      <c r="AV327" s="442"/>
      <c r="AW327" s="442"/>
      <c r="AX327" s="442"/>
      <c r="AY327" s="442"/>
      <c r="AZ327" s="442"/>
    </row>
    <row r="328" spans="2:52" ht="20.100000000000001" hidden="1" customHeight="1" outlineLevel="1">
      <c r="B328" s="434"/>
      <c r="C328" s="1002"/>
      <c r="D328" s="1003"/>
      <c r="E328" s="1003"/>
      <c r="F328" s="1004"/>
      <c r="G328" s="1005"/>
      <c r="H328" s="1006"/>
      <c r="I328" s="1006"/>
      <c r="J328" s="1006"/>
      <c r="K328" s="1007"/>
      <c r="L328" s="715"/>
      <c r="M328" s="715"/>
      <c r="N328" s="715"/>
      <c r="O328" s="715"/>
      <c r="P328" s="715"/>
      <c r="Q328" s="715"/>
      <c r="R328" s="715"/>
      <c r="S328" s="716"/>
      <c r="T328" s="717"/>
      <c r="U328" s="720">
        <f t="shared" si="105"/>
        <v>0</v>
      </c>
      <c r="V328" s="721">
        <f t="shared" si="106"/>
        <v>0</v>
      </c>
      <c r="W328" s="722">
        <f t="shared" si="107"/>
        <v>0</v>
      </c>
      <c r="X328" s="442"/>
      <c r="Y328" s="442"/>
      <c r="Z328" s="442"/>
      <c r="AA328" s="442"/>
      <c r="AB328" s="442"/>
      <c r="AC328" s="442"/>
      <c r="AD328" s="442"/>
      <c r="AE328" s="442"/>
      <c r="AF328" s="442"/>
      <c r="AG328" s="442"/>
      <c r="AH328" s="442"/>
      <c r="AI328" s="442"/>
      <c r="AJ328" s="442"/>
      <c r="AK328" s="442"/>
      <c r="AL328" s="442"/>
      <c r="AM328" s="442"/>
      <c r="AN328" s="442"/>
      <c r="AO328" s="442"/>
      <c r="AP328" s="442"/>
      <c r="AQ328" s="442"/>
      <c r="AR328" s="442"/>
      <c r="AS328" s="442"/>
      <c r="AT328" s="442"/>
      <c r="AU328" s="442"/>
      <c r="AV328" s="442"/>
      <c r="AW328" s="442"/>
      <c r="AX328" s="442"/>
      <c r="AY328" s="442"/>
      <c r="AZ328" s="442"/>
    </row>
    <row r="329" spans="2:52" ht="20.100000000000001" hidden="1" customHeight="1" outlineLevel="1">
      <c r="B329" s="434"/>
      <c r="C329" s="1002"/>
      <c r="D329" s="1003"/>
      <c r="E329" s="1003"/>
      <c r="F329" s="1004"/>
      <c r="G329" s="1005"/>
      <c r="H329" s="1006"/>
      <c r="I329" s="1006"/>
      <c r="J329" s="1006"/>
      <c r="K329" s="1007"/>
      <c r="L329" s="715"/>
      <c r="M329" s="715"/>
      <c r="N329" s="715"/>
      <c r="O329" s="715"/>
      <c r="P329" s="715"/>
      <c r="Q329" s="715"/>
      <c r="R329" s="715"/>
      <c r="S329" s="716"/>
      <c r="T329" s="717"/>
      <c r="U329" s="720">
        <f t="shared" si="105"/>
        <v>0</v>
      </c>
      <c r="V329" s="721">
        <f t="shared" si="106"/>
        <v>0</v>
      </c>
      <c r="W329" s="722">
        <f t="shared" si="107"/>
        <v>0</v>
      </c>
      <c r="X329" s="442"/>
      <c r="Y329" s="442"/>
      <c r="Z329" s="442"/>
      <c r="AA329" s="442"/>
      <c r="AB329" s="442"/>
      <c r="AC329" s="442"/>
      <c r="AD329" s="442"/>
      <c r="AE329" s="442"/>
      <c r="AF329" s="442"/>
      <c r="AG329" s="442"/>
      <c r="AH329" s="442"/>
      <c r="AI329" s="442"/>
      <c r="AJ329" s="442"/>
      <c r="AK329" s="442"/>
      <c r="AL329" s="442"/>
      <c r="AM329" s="442"/>
      <c r="AN329" s="442"/>
      <c r="AO329" s="442"/>
      <c r="AP329" s="442"/>
      <c r="AQ329" s="442"/>
      <c r="AR329" s="442"/>
      <c r="AS329" s="442"/>
      <c r="AT329" s="442"/>
      <c r="AU329" s="442"/>
      <c r="AV329" s="442"/>
      <c r="AW329" s="442"/>
      <c r="AX329" s="442"/>
      <c r="AY329" s="442"/>
      <c r="AZ329" s="442"/>
    </row>
    <row r="330" spans="2:52" ht="20.100000000000001" hidden="1" customHeight="1" outlineLevel="1">
      <c r="B330" s="434"/>
      <c r="C330" s="1002"/>
      <c r="D330" s="1003"/>
      <c r="E330" s="1003"/>
      <c r="F330" s="1004"/>
      <c r="G330" s="1005"/>
      <c r="H330" s="1006"/>
      <c r="I330" s="1006"/>
      <c r="J330" s="1006"/>
      <c r="K330" s="1007"/>
      <c r="L330" s="715"/>
      <c r="M330" s="715"/>
      <c r="N330" s="715"/>
      <c r="O330" s="715"/>
      <c r="P330" s="715"/>
      <c r="Q330" s="715"/>
      <c r="R330" s="715"/>
      <c r="S330" s="716"/>
      <c r="T330" s="717"/>
      <c r="U330" s="720">
        <f t="shared" si="105"/>
        <v>0</v>
      </c>
      <c r="V330" s="721">
        <f t="shared" si="106"/>
        <v>0</v>
      </c>
      <c r="W330" s="722">
        <f t="shared" si="107"/>
        <v>0</v>
      </c>
      <c r="X330" s="442"/>
      <c r="Y330" s="442"/>
      <c r="Z330" s="442"/>
      <c r="AA330" s="442"/>
      <c r="AB330" s="442"/>
      <c r="AC330" s="442"/>
      <c r="AD330" s="442"/>
      <c r="AE330" s="442"/>
      <c r="AF330" s="442"/>
      <c r="AG330" s="442"/>
      <c r="AH330" s="442"/>
      <c r="AI330" s="442"/>
      <c r="AJ330" s="442"/>
      <c r="AK330" s="442"/>
      <c r="AL330" s="442"/>
      <c r="AM330" s="442"/>
      <c r="AN330" s="442"/>
      <c r="AO330" s="442"/>
      <c r="AP330" s="442"/>
      <c r="AQ330" s="442"/>
      <c r="AR330" s="442"/>
      <c r="AS330" s="442"/>
      <c r="AT330" s="442"/>
      <c r="AU330" s="442"/>
      <c r="AV330" s="442"/>
      <c r="AW330" s="442"/>
      <c r="AX330" s="442"/>
      <c r="AY330" s="442"/>
      <c r="AZ330" s="442"/>
    </row>
    <row r="331" spans="2:52" ht="20.100000000000001" hidden="1" customHeight="1" outlineLevel="1">
      <c r="B331" s="434"/>
      <c r="C331" s="1002"/>
      <c r="D331" s="1003"/>
      <c r="E331" s="1003"/>
      <c r="F331" s="1004"/>
      <c r="G331" s="1005"/>
      <c r="H331" s="1006"/>
      <c r="I331" s="1006"/>
      <c r="J331" s="1006"/>
      <c r="K331" s="1007"/>
      <c r="L331" s="715"/>
      <c r="M331" s="715"/>
      <c r="N331" s="715"/>
      <c r="O331" s="715"/>
      <c r="P331" s="715"/>
      <c r="Q331" s="715"/>
      <c r="R331" s="715"/>
      <c r="S331" s="716"/>
      <c r="T331" s="717"/>
      <c r="U331" s="720">
        <f t="shared" si="105"/>
        <v>0</v>
      </c>
      <c r="V331" s="721">
        <f t="shared" si="106"/>
        <v>0</v>
      </c>
      <c r="W331" s="722">
        <f t="shared" si="107"/>
        <v>0</v>
      </c>
      <c r="X331" s="442"/>
      <c r="Y331" s="442"/>
      <c r="Z331" s="442"/>
      <c r="AA331" s="442"/>
      <c r="AB331" s="442"/>
      <c r="AC331" s="442"/>
      <c r="AD331" s="442"/>
      <c r="AE331" s="442"/>
      <c r="AF331" s="442"/>
      <c r="AG331" s="442"/>
      <c r="AH331" s="442"/>
      <c r="AI331" s="442"/>
      <c r="AJ331" s="442"/>
      <c r="AK331" s="442"/>
      <c r="AL331" s="442"/>
      <c r="AM331" s="442"/>
      <c r="AN331" s="442"/>
      <c r="AO331" s="442"/>
      <c r="AP331" s="442"/>
      <c r="AQ331" s="442"/>
      <c r="AR331" s="442"/>
      <c r="AS331" s="442"/>
      <c r="AT331" s="442"/>
      <c r="AU331" s="442"/>
      <c r="AV331" s="442"/>
      <c r="AW331" s="442"/>
      <c r="AX331" s="442"/>
      <c r="AY331" s="442"/>
      <c r="AZ331" s="442"/>
    </row>
    <row r="332" spans="2:52" ht="20.100000000000001" hidden="1" customHeight="1" outlineLevel="1">
      <c r="B332" s="434"/>
      <c r="C332" s="1002"/>
      <c r="D332" s="1003"/>
      <c r="E332" s="1003"/>
      <c r="F332" s="1004"/>
      <c r="G332" s="1005"/>
      <c r="H332" s="1006"/>
      <c r="I332" s="1006"/>
      <c r="J332" s="1006"/>
      <c r="K332" s="1007"/>
      <c r="L332" s="715"/>
      <c r="M332" s="715"/>
      <c r="N332" s="715"/>
      <c r="O332" s="715"/>
      <c r="P332" s="715"/>
      <c r="Q332" s="715"/>
      <c r="R332" s="715"/>
      <c r="S332" s="716"/>
      <c r="T332" s="717"/>
      <c r="U332" s="720">
        <f t="shared" si="105"/>
        <v>0</v>
      </c>
      <c r="V332" s="721">
        <f t="shared" si="106"/>
        <v>0</v>
      </c>
      <c r="W332" s="722">
        <f t="shared" si="107"/>
        <v>0</v>
      </c>
      <c r="X332" s="442"/>
      <c r="Y332" s="442"/>
      <c r="Z332" s="442"/>
      <c r="AA332" s="442"/>
      <c r="AB332" s="442"/>
      <c r="AC332" s="442"/>
      <c r="AD332" s="442"/>
      <c r="AE332" s="442"/>
      <c r="AF332" s="442"/>
      <c r="AG332" s="442"/>
      <c r="AH332" s="442"/>
      <c r="AI332" s="442"/>
      <c r="AJ332" s="442"/>
      <c r="AK332" s="442"/>
      <c r="AL332" s="442"/>
      <c r="AM332" s="442"/>
      <c r="AN332" s="442"/>
      <c r="AO332" s="442"/>
      <c r="AP332" s="442"/>
      <c r="AQ332" s="442"/>
      <c r="AR332" s="442"/>
      <c r="AS332" s="442"/>
      <c r="AT332" s="442"/>
      <c r="AU332" s="442"/>
      <c r="AV332" s="442"/>
      <c r="AW332" s="442"/>
      <c r="AX332" s="442"/>
      <c r="AY332" s="442"/>
      <c r="AZ332" s="442"/>
    </row>
    <row r="333" spans="2:52" ht="20.100000000000001" hidden="1" customHeight="1" outlineLevel="1">
      <c r="B333" s="434"/>
      <c r="C333" s="1002"/>
      <c r="D333" s="1003"/>
      <c r="E333" s="1003"/>
      <c r="F333" s="1004"/>
      <c r="G333" s="1005"/>
      <c r="H333" s="1006"/>
      <c r="I333" s="1006"/>
      <c r="J333" s="1006"/>
      <c r="K333" s="1007"/>
      <c r="L333" s="715"/>
      <c r="M333" s="715"/>
      <c r="N333" s="715"/>
      <c r="O333" s="715"/>
      <c r="P333" s="715"/>
      <c r="Q333" s="715"/>
      <c r="R333" s="715"/>
      <c r="S333" s="716"/>
      <c r="T333" s="717"/>
      <c r="U333" s="720">
        <f t="shared" si="105"/>
        <v>0</v>
      </c>
      <c r="V333" s="721">
        <f t="shared" si="106"/>
        <v>0</v>
      </c>
      <c r="W333" s="722">
        <f t="shared" si="107"/>
        <v>0</v>
      </c>
      <c r="X333" s="442"/>
      <c r="Y333" s="442"/>
      <c r="Z333" s="442"/>
      <c r="AA333" s="442"/>
      <c r="AB333" s="442"/>
      <c r="AC333" s="442"/>
      <c r="AD333" s="442"/>
      <c r="AE333" s="442"/>
      <c r="AF333" s="442"/>
      <c r="AG333" s="442"/>
      <c r="AH333" s="442"/>
      <c r="AI333" s="442"/>
      <c r="AJ333" s="442"/>
      <c r="AK333" s="442"/>
      <c r="AL333" s="442"/>
      <c r="AM333" s="442"/>
      <c r="AN333" s="442"/>
      <c r="AO333" s="442"/>
      <c r="AP333" s="442"/>
      <c r="AQ333" s="442"/>
      <c r="AR333" s="442"/>
      <c r="AS333" s="442"/>
      <c r="AT333" s="442"/>
      <c r="AU333" s="442"/>
      <c r="AV333" s="442"/>
      <c r="AW333" s="442"/>
      <c r="AX333" s="442"/>
      <c r="AY333" s="442"/>
      <c r="AZ333" s="442"/>
    </row>
    <row r="334" spans="2:52" ht="20.100000000000001" hidden="1" customHeight="1" outlineLevel="1">
      <c r="B334" s="434"/>
      <c r="C334" s="1002"/>
      <c r="D334" s="1003"/>
      <c r="E334" s="1003"/>
      <c r="F334" s="1004"/>
      <c r="G334" s="1005"/>
      <c r="H334" s="1006"/>
      <c r="I334" s="1006"/>
      <c r="J334" s="1006"/>
      <c r="K334" s="1007"/>
      <c r="L334" s="715"/>
      <c r="M334" s="715"/>
      <c r="N334" s="715"/>
      <c r="O334" s="715"/>
      <c r="P334" s="715"/>
      <c r="Q334" s="715"/>
      <c r="R334" s="715"/>
      <c r="S334" s="716"/>
      <c r="T334" s="717"/>
      <c r="U334" s="720">
        <f t="shared" si="105"/>
        <v>0</v>
      </c>
      <c r="V334" s="721">
        <f t="shared" si="106"/>
        <v>0</v>
      </c>
      <c r="W334" s="722">
        <f t="shared" si="107"/>
        <v>0</v>
      </c>
      <c r="X334" s="442"/>
      <c r="Y334" s="442"/>
      <c r="Z334" s="442"/>
      <c r="AA334" s="442"/>
      <c r="AB334" s="442"/>
      <c r="AC334" s="442"/>
      <c r="AD334" s="442"/>
      <c r="AE334" s="442"/>
      <c r="AF334" s="442"/>
      <c r="AG334" s="442"/>
      <c r="AH334" s="442"/>
      <c r="AI334" s="442"/>
      <c r="AJ334" s="442"/>
      <c r="AK334" s="442"/>
      <c r="AL334" s="442"/>
      <c r="AM334" s="442"/>
      <c r="AN334" s="442"/>
      <c r="AO334" s="442"/>
      <c r="AP334" s="442"/>
      <c r="AQ334" s="442"/>
      <c r="AR334" s="442"/>
      <c r="AS334" s="442"/>
      <c r="AT334" s="442"/>
      <c r="AU334" s="442"/>
      <c r="AV334" s="442"/>
      <c r="AW334" s="442"/>
      <c r="AX334" s="442"/>
      <c r="AY334" s="442"/>
      <c r="AZ334" s="442"/>
    </row>
    <row r="335" spans="2:52" ht="20.100000000000001" hidden="1" customHeight="1" outlineLevel="1">
      <c r="B335" s="434"/>
      <c r="C335" s="1002"/>
      <c r="D335" s="1003"/>
      <c r="E335" s="1003"/>
      <c r="F335" s="1004"/>
      <c r="G335" s="1005"/>
      <c r="H335" s="1006"/>
      <c r="I335" s="1006"/>
      <c r="J335" s="1006"/>
      <c r="K335" s="1007"/>
      <c r="L335" s="715"/>
      <c r="M335" s="715"/>
      <c r="N335" s="715"/>
      <c r="O335" s="715"/>
      <c r="P335" s="715"/>
      <c r="Q335" s="715"/>
      <c r="R335" s="715"/>
      <c r="S335" s="716"/>
      <c r="T335" s="717"/>
      <c r="U335" s="720">
        <f t="shared" si="105"/>
        <v>0</v>
      </c>
      <c r="V335" s="721">
        <f t="shared" si="106"/>
        <v>0</v>
      </c>
      <c r="W335" s="722">
        <f t="shared" si="107"/>
        <v>0</v>
      </c>
      <c r="X335" s="442"/>
      <c r="Y335" s="442"/>
      <c r="Z335" s="442"/>
      <c r="AA335" s="442"/>
      <c r="AB335" s="442"/>
      <c r="AC335" s="442"/>
      <c r="AD335" s="442"/>
      <c r="AE335" s="442"/>
      <c r="AF335" s="442"/>
      <c r="AG335" s="442"/>
      <c r="AH335" s="442"/>
      <c r="AI335" s="442"/>
      <c r="AJ335" s="442"/>
      <c r="AK335" s="442"/>
      <c r="AL335" s="442"/>
      <c r="AM335" s="442"/>
      <c r="AN335" s="442"/>
      <c r="AO335" s="442"/>
      <c r="AP335" s="442"/>
      <c r="AQ335" s="442"/>
      <c r="AR335" s="442"/>
      <c r="AS335" s="442"/>
      <c r="AT335" s="442"/>
      <c r="AU335" s="442"/>
      <c r="AV335" s="442"/>
      <c r="AW335" s="442"/>
      <c r="AX335" s="442"/>
      <c r="AY335" s="442"/>
      <c r="AZ335" s="442"/>
    </row>
    <row r="336" spans="2:52" s="19" customFormat="1" ht="9.9499999999999993" hidden="1" customHeight="1" outlineLevel="1">
      <c r="B336" s="435"/>
      <c r="C336" s="437"/>
      <c r="D336" s="437"/>
      <c r="E336" s="437"/>
      <c r="F336" s="437"/>
      <c r="G336" s="666"/>
      <c r="H336" s="666"/>
      <c r="I336" s="666"/>
      <c r="J336" s="666"/>
      <c r="K336" s="666"/>
      <c r="L336" s="438"/>
      <c r="M336" s="438"/>
      <c r="N336" s="438"/>
      <c r="O336" s="438"/>
      <c r="P336" s="438"/>
      <c r="Q336" s="438"/>
      <c r="R336" s="438"/>
      <c r="S336" s="438"/>
      <c r="T336" s="439"/>
      <c r="U336" s="439"/>
      <c r="V336" s="439"/>
      <c r="W336" s="667"/>
      <c r="X336" s="668"/>
      <c r="Y336" s="668"/>
      <c r="Z336" s="668"/>
      <c r="AA336" s="668"/>
      <c r="AB336" s="668"/>
      <c r="AC336" s="668"/>
      <c r="AD336" s="668"/>
      <c r="AE336" s="668"/>
      <c r="AF336" s="668"/>
      <c r="AG336" s="668"/>
      <c r="AH336" s="668"/>
      <c r="AI336" s="668"/>
      <c r="AJ336" s="668"/>
      <c r="AK336" s="668"/>
      <c r="AL336" s="668"/>
      <c r="AM336" s="668"/>
      <c r="AN336" s="668"/>
      <c r="AO336" s="668"/>
      <c r="AP336" s="668"/>
      <c r="AQ336" s="668"/>
      <c r="AR336" s="668"/>
      <c r="AS336" s="668"/>
      <c r="AT336" s="668"/>
      <c r="AU336" s="668"/>
      <c r="AV336" s="668"/>
      <c r="AW336" s="668"/>
      <c r="AX336" s="668"/>
      <c r="AY336" s="668"/>
      <c r="AZ336" s="668"/>
    </row>
    <row r="337" spans="2:52" ht="20.100000000000001" customHeight="1" collapsed="1">
      <c r="B337" s="32">
        <f>B325+1</f>
        <v>28</v>
      </c>
      <c r="C337" s="1013"/>
      <c r="D337" s="1014"/>
      <c r="E337" s="1014"/>
      <c r="F337" s="1015"/>
      <c r="G337" s="1016"/>
      <c r="H337" s="1017"/>
      <c r="I337" s="1017"/>
      <c r="J337" s="1017"/>
      <c r="K337" s="1018"/>
      <c r="L337" s="701">
        <f t="shared" ref="L337:R337" si="108">SUM(L338:L347)</f>
        <v>0</v>
      </c>
      <c r="M337" s="702">
        <f t="shared" si="108"/>
        <v>0</v>
      </c>
      <c r="N337" s="703">
        <f t="shared" si="108"/>
        <v>0</v>
      </c>
      <c r="O337" s="703">
        <f t="shared" si="108"/>
        <v>0</v>
      </c>
      <c r="P337" s="702">
        <f t="shared" si="108"/>
        <v>0</v>
      </c>
      <c r="Q337" s="704">
        <f t="shared" si="108"/>
        <v>0</v>
      </c>
      <c r="R337" s="701">
        <f t="shared" si="108"/>
        <v>0</v>
      </c>
      <c r="S337" s="705">
        <v>1</v>
      </c>
      <c r="T337" s="706">
        <f>(S338*T338)+(S339*T339)+(S340*T340)+(S341*T341)+(S342*T342)+(S343*T343)+(S344*T344)+(S345*T345)+(S346*T346)+(S347*T347)</f>
        <v>0</v>
      </c>
      <c r="U337" s="665">
        <f t="shared" ref="U337:U347" si="109">S337*T337*(1+MGKZ)*(1+Gewinn)*(1+Sicherheit)</f>
        <v>0</v>
      </c>
      <c r="V337" s="643">
        <f t="shared" ref="V337:V347" si="110">R337*Fertigung</f>
        <v>0</v>
      </c>
      <c r="W337" s="50">
        <f t="shared" ref="W337:W347" si="111">L337*$E$6+M337*$M$6+N337*$M$7+O337*$M$8+P337*$E$7+Q337*$M$9+U337+V337</f>
        <v>0</v>
      </c>
      <c r="X337" s="442"/>
      <c r="Y337" s="442"/>
      <c r="Z337" s="442"/>
      <c r="AA337" s="442"/>
      <c r="AB337" s="442"/>
      <c r="AC337" s="442"/>
      <c r="AD337" s="442"/>
      <c r="AE337" s="442"/>
      <c r="AF337" s="442"/>
      <c r="AG337" s="442"/>
      <c r="AH337" s="442"/>
      <c r="AI337" s="442"/>
      <c r="AJ337" s="442"/>
      <c r="AK337" s="442"/>
      <c r="AL337" s="442"/>
      <c r="AM337" s="442"/>
      <c r="AN337" s="442"/>
      <c r="AO337" s="442"/>
      <c r="AP337" s="442"/>
      <c r="AQ337" s="442"/>
      <c r="AR337" s="442"/>
      <c r="AS337" s="442"/>
      <c r="AT337" s="442"/>
      <c r="AU337" s="442"/>
      <c r="AV337" s="442"/>
      <c r="AW337" s="442"/>
      <c r="AX337" s="442"/>
      <c r="AY337" s="442"/>
      <c r="AZ337" s="442"/>
    </row>
    <row r="338" spans="2:52" ht="20.100000000000001" hidden="1" customHeight="1" outlineLevel="1">
      <c r="B338" s="433"/>
      <c r="C338" s="1002"/>
      <c r="D338" s="1003"/>
      <c r="E338" s="1003"/>
      <c r="F338" s="1004"/>
      <c r="G338" s="1005"/>
      <c r="H338" s="1006"/>
      <c r="I338" s="1006"/>
      <c r="J338" s="1006"/>
      <c r="K338" s="1007"/>
      <c r="L338" s="715"/>
      <c r="M338" s="715"/>
      <c r="N338" s="715"/>
      <c r="O338" s="715"/>
      <c r="P338" s="715"/>
      <c r="Q338" s="715"/>
      <c r="R338" s="715"/>
      <c r="S338" s="716"/>
      <c r="T338" s="717"/>
      <c r="U338" s="720">
        <f t="shared" si="109"/>
        <v>0</v>
      </c>
      <c r="V338" s="721">
        <f t="shared" si="110"/>
        <v>0</v>
      </c>
      <c r="W338" s="722">
        <f t="shared" si="111"/>
        <v>0</v>
      </c>
      <c r="X338" s="442"/>
      <c r="Y338" s="442"/>
      <c r="Z338" s="442"/>
      <c r="AA338" s="442"/>
      <c r="AB338" s="442"/>
      <c r="AC338" s="442"/>
      <c r="AD338" s="442"/>
      <c r="AE338" s="442"/>
      <c r="AF338" s="442"/>
      <c r="AG338" s="442"/>
      <c r="AH338" s="442"/>
      <c r="AI338" s="442"/>
      <c r="AJ338" s="442"/>
      <c r="AK338" s="442"/>
      <c r="AL338" s="442"/>
      <c r="AM338" s="442"/>
      <c r="AN338" s="442"/>
      <c r="AO338" s="442"/>
      <c r="AP338" s="442"/>
      <c r="AQ338" s="442"/>
      <c r="AR338" s="442"/>
      <c r="AS338" s="442"/>
      <c r="AT338" s="442"/>
      <c r="AU338" s="442"/>
      <c r="AV338" s="442"/>
      <c r="AW338" s="442"/>
      <c r="AX338" s="442"/>
      <c r="AY338" s="442"/>
      <c r="AZ338" s="442"/>
    </row>
    <row r="339" spans="2:52" ht="20.100000000000001" hidden="1" customHeight="1" outlineLevel="1">
      <c r="B339" s="434"/>
      <c r="C339" s="1002"/>
      <c r="D339" s="1003"/>
      <c r="E339" s="1003"/>
      <c r="F339" s="1004"/>
      <c r="G339" s="1005"/>
      <c r="H339" s="1006"/>
      <c r="I339" s="1006"/>
      <c r="J339" s="1006"/>
      <c r="K339" s="1007"/>
      <c r="L339" s="715"/>
      <c r="M339" s="715"/>
      <c r="N339" s="715"/>
      <c r="O339" s="715"/>
      <c r="P339" s="715"/>
      <c r="Q339" s="715"/>
      <c r="R339" s="715"/>
      <c r="S339" s="716"/>
      <c r="T339" s="717"/>
      <c r="U339" s="720">
        <f t="shared" si="109"/>
        <v>0</v>
      </c>
      <c r="V339" s="721">
        <f t="shared" si="110"/>
        <v>0</v>
      </c>
      <c r="W339" s="722">
        <f t="shared" si="111"/>
        <v>0</v>
      </c>
      <c r="X339" s="442"/>
      <c r="Y339" s="442"/>
      <c r="Z339" s="442"/>
      <c r="AA339" s="442"/>
      <c r="AB339" s="442"/>
      <c r="AC339" s="442"/>
      <c r="AD339" s="442"/>
      <c r="AE339" s="442"/>
      <c r="AF339" s="442"/>
      <c r="AG339" s="442"/>
      <c r="AH339" s="442"/>
      <c r="AI339" s="442"/>
      <c r="AJ339" s="442"/>
      <c r="AK339" s="442"/>
      <c r="AL339" s="442"/>
      <c r="AM339" s="442"/>
      <c r="AN339" s="442"/>
      <c r="AO339" s="442"/>
      <c r="AP339" s="442"/>
      <c r="AQ339" s="442"/>
      <c r="AR339" s="442"/>
      <c r="AS339" s="442"/>
      <c r="AT339" s="442"/>
      <c r="AU339" s="442"/>
      <c r="AV339" s="442"/>
      <c r="AW339" s="442"/>
      <c r="AX339" s="442"/>
      <c r="AY339" s="442"/>
      <c r="AZ339" s="442"/>
    </row>
    <row r="340" spans="2:52" ht="20.100000000000001" hidden="1" customHeight="1" outlineLevel="1">
      <c r="B340" s="434"/>
      <c r="C340" s="1002"/>
      <c r="D340" s="1003"/>
      <c r="E340" s="1003"/>
      <c r="F340" s="1004"/>
      <c r="G340" s="1005"/>
      <c r="H340" s="1006"/>
      <c r="I340" s="1006"/>
      <c r="J340" s="1006"/>
      <c r="K340" s="1007"/>
      <c r="L340" s="715"/>
      <c r="M340" s="715"/>
      <c r="N340" s="715"/>
      <c r="O340" s="715"/>
      <c r="P340" s="715"/>
      <c r="Q340" s="715"/>
      <c r="R340" s="715"/>
      <c r="S340" s="716"/>
      <c r="T340" s="717"/>
      <c r="U340" s="720">
        <f t="shared" si="109"/>
        <v>0</v>
      </c>
      <c r="V340" s="721">
        <f t="shared" si="110"/>
        <v>0</v>
      </c>
      <c r="W340" s="722">
        <f t="shared" si="111"/>
        <v>0</v>
      </c>
      <c r="X340" s="442"/>
      <c r="Y340" s="442"/>
      <c r="Z340" s="442"/>
      <c r="AA340" s="442"/>
      <c r="AB340" s="442"/>
      <c r="AC340" s="442"/>
      <c r="AD340" s="442"/>
      <c r="AE340" s="442"/>
      <c r="AF340" s="442"/>
      <c r="AG340" s="442"/>
      <c r="AH340" s="442"/>
      <c r="AI340" s="442"/>
      <c r="AJ340" s="442"/>
      <c r="AK340" s="442"/>
      <c r="AL340" s="442"/>
      <c r="AM340" s="442"/>
      <c r="AN340" s="442"/>
      <c r="AO340" s="442"/>
      <c r="AP340" s="442"/>
      <c r="AQ340" s="442"/>
      <c r="AR340" s="442"/>
      <c r="AS340" s="442"/>
      <c r="AT340" s="442"/>
      <c r="AU340" s="442"/>
      <c r="AV340" s="442"/>
      <c r="AW340" s="442"/>
      <c r="AX340" s="442"/>
      <c r="AY340" s="442"/>
      <c r="AZ340" s="442"/>
    </row>
    <row r="341" spans="2:52" ht="20.100000000000001" hidden="1" customHeight="1" outlineLevel="1">
      <c r="B341" s="434"/>
      <c r="C341" s="1002"/>
      <c r="D341" s="1003"/>
      <c r="E341" s="1003"/>
      <c r="F341" s="1004"/>
      <c r="G341" s="1005"/>
      <c r="H341" s="1006"/>
      <c r="I341" s="1006"/>
      <c r="J341" s="1006"/>
      <c r="K341" s="1007"/>
      <c r="L341" s="715"/>
      <c r="M341" s="715"/>
      <c r="N341" s="715"/>
      <c r="O341" s="715"/>
      <c r="P341" s="715"/>
      <c r="Q341" s="715"/>
      <c r="R341" s="715"/>
      <c r="S341" s="716"/>
      <c r="T341" s="717"/>
      <c r="U341" s="720">
        <f t="shared" si="109"/>
        <v>0</v>
      </c>
      <c r="V341" s="721">
        <f t="shared" si="110"/>
        <v>0</v>
      </c>
      <c r="W341" s="722">
        <f t="shared" si="111"/>
        <v>0</v>
      </c>
      <c r="X341" s="442"/>
      <c r="Y341" s="442"/>
      <c r="Z341" s="442"/>
      <c r="AA341" s="442"/>
      <c r="AB341" s="442"/>
      <c r="AC341" s="442"/>
      <c r="AD341" s="442"/>
      <c r="AE341" s="442"/>
      <c r="AF341" s="442"/>
      <c r="AG341" s="442"/>
      <c r="AH341" s="442"/>
      <c r="AI341" s="442"/>
      <c r="AJ341" s="442"/>
      <c r="AK341" s="442"/>
      <c r="AL341" s="442"/>
      <c r="AM341" s="442"/>
      <c r="AN341" s="442"/>
      <c r="AO341" s="442"/>
      <c r="AP341" s="442"/>
      <c r="AQ341" s="442"/>
      <c r="AR341" s="442"/>
      <c r="AS341" s="442"/>
      <c r="AT341" s="442"/>
      <c r="AU341" s="442"/>
      <c r="AV341" s="442"/>
      <c r="AW341" s="442"/>
      <c r="AX341" s="442"/>
      <c r="AY341" s="442"/>
      <c r="AZ341" s="442"/>
    </row>
    <row r="342" spans="2:52" ht="20.100000000000001" hidden="1" customHeight="1" outlineLevel="1">
      <c r="B342" s="434"/>
      <c r="C342" s="1002"/>
      <c r="D342" s="1003"/>
      <c r="E342" s="1003"/>
      <c r="F342" s="1004"/>
      <c r="G342" s="1005"/>
      <c r="H342" s="1006"/>
      <c r="I342" s="1006"/>
      <c r="J342" s="1006"/>
      <c r="K342" s="1007"/>
      <c r="L342" s="715"/>
      <c r="M342" s="715"/>
      <c r="N342" s="715"/>
      <c r="O342" s="715"/>
      <c r="P342" s="715"/>
      <c r="Q342" s="715"/>
      <c r="R342" s="715"/>
      <c r="S342" s="716"/>
      <c r="T342" s="717"/>
      <c r="U342" s="720">
        <f t="shared" si="109"/>
        <v>0</v>
      </c>
      <c r="V342" s="721">
        <f t="shared" si="110"/>
        <v>0</v>
      </c>
      <c r="W342" s="722">
        <f t="shared" si="111"/>
        <v>0</v>
      </c>
      <c r="X342" s="442"/>
      <c r="Y342" s="442"/>
      <c r="Z342" s="442"/>
      <c r="AA342" s="442"/>
      <c r="AB342" s="442"/>
      <c r="AC342" s="442"/>
      <c r="AD342" s="442"/>
      <c r="AE342" s="442"/>
      <c r="AF342" s="442"/>
      <c r="AG342" s="442"/>
      <c r="AH342" s="442"/>
      <c r="AI342" s="442"/>
      <c r="AJ342" s="442"/>
      <c r="AK342" s="442"/>
      <c r="AL342" s="442"/>
      <c r="AM342" s="442"/>
      <c r="AN342" s="442"/>
      <c r="AO342" s="442"/>
      <c r="AP342" s="442"/>
      <c r="AQ342" s="442"/>
      <c r="AR342" s="442"/>
      <c r="AS342" s="442"/>
      <c r="AT342" s="442"/>
      <c r="AU342" s="442"/>
      <c r="AV342" s="442"/>
      <c r="AW342" s="442"/>
      <c r="AX342" s="442"/>
      <c r="AY342" s="442"/>
      <c r="AZ342" s="442"/>
    </row>
    <row r="343" spans="2:52" ht="20.100000000000001" hidden="1" customHeight="1" outlineLevel="1">
      <c r="B343" s="434"/>
      <c r="C343" s="1002"/>
      <c r="D343" s="1003"/>
      <c r="E343" s="1003"/>
      <c r="F343" s="1004"/>
      <c r="G343" s="1005"/>
      <c r="H343" s="1006"/>
      <c r="I343" s="1006"/>
      <c r="J343" s="1006"/>
      <c r="K343" s="1007"/>
      <c r="L343" s="715"/>
      <c r="M343" s="715"/>
      <c r="N343" s="715"/>
      <c r="O343" s="715"/>
      <c r="P343" s="715"/>
      <c r="Q343" s="715"/>
      <c r="R343" s="715"/>
      <c r="S343" s="716"/>
      <c r="T343" s="717"/>
      <c r="U343" s="720">
        <f t="shared" si="109"/>
        <v>0</v>
      </c>
      <c r="V343" s="721">
        <f t="shared" si="110"/>
        <v>0</v>
      </c>
      <c r="W343" s="722">
        <f t="shared" si="111"/>
        <v>0</v>
      </c>
      <c r="X343" s="442"/>
      <c r="Y343" s="442"/>
      <c r="Z343" s="442"/>
      <c r="AA343" s="442"/>
      <c r="AB343" s="442"/>
      <c r="AC343" s="442"/>
      <c r="AD343" s="442"/>
      <c r="AE343" s="442"/>
      <c r="AF343" s="442"/>
      <c r="AG343" s="442"/>
      <c r="AH343" s="442"/>
      <c r="AI343" s="442"/>
      <c r="AJ343" s="442"/>
      <c r="AK343" s="442"/>
      <c r="AL343" s="442"/>
      <c r="AM343" s="442"/>
      <c r="AN343" s="442"/>
      <c r="AO343" s="442"/>
      <c r="AP343" s="442"/>
      <c r="AQ343" s="442"/>
      <c r="AR343" s="442"/>
      <c r="AS343" s="442"/>
      <c r="AT343" s="442"/>
      <c r="AU343" s="442"/>
      <c r="AV343" s="442"/>
      <c r="AW343" s="442"/>
      <c r="AX343" s="442"/>
      <c r="AY343" s="442"/>
      <c r="AZ343" s="442"/>
    </row>
    <row r="344" spans="2:52" ht="20.100000000000001" hidden="1" customHeight="1" outlineLevel="1">
      <c r="B344" s="434"/>
      <c r="C344" s="1002"/>
      <c r="D344" s="1003"/>
      <c r="E344" s="1003"/>
      <c r="F344" s="1004"/>
      <c r="G344" s="1005"/>
      <c r="H344" s="1006"/>
      <c r="I344" s="1006"/>
      <c r="J344" s="1006"/>
      <c r="K344" s="1007"/>
      <c r="L344" s="715"/>
      <c r="M344" s="715"/>
      <c r="N344" s="715"/>
      <c r="O344" s="715"/>
      <c r="P344" s="715"/>
      <c r="Q344" s="715"/>
      <c r="R344" s="715"/>
      <c r="S344" s="716"/>
      <c r="T344" s="717"/>
      <c r="U344" s="720">
        <f t="shared" si="109"/>
        <v>0</v>
      </c>
      <c r="V344" s="721">
        <f t="shared" si="110"/>
        <v>0</v>
      </c>
      <c r="W344" s="722">
        <f t="shared" si="111"/>
        <v>0</v>
      </c>
      <c r="X344" s="442"/>
      <c r="Y344" s="442"/>
      <c r="Z344" s="442"/>
      <c r="AA344" s="442"/>
      <c r="AB344" s="442"/>
      <c r="AC344" s="442"/>
      <c r="AD344" s="442"/>
      <c r="AE344" s="442"/>
      <c r="AF344" s="442"/>
      <c r="AG344" s="442"/>
      <c r="AH344" s="442"/>
      <c r="AI344" s="442"/>
      <c r="AJ344" s="442"/>
      <c r="AK344" s="442"/>
      <c r="AL344" s="442"/>
      <c r="AM344" s="442"/>
      <c r="AN344" s="442"/>
      <c r="AO344" s="442"/>
      <c r="AP344" s="442"/>
      <c r="AQ344" s="442"/>
      <c r="AR344" s="442"/>
      <c r="AS344" s="442"/>
      <c r="AT344" s="442"/>
      <c r="AU344" s="442"/>
      <c r="AV344" s="442"/>
      <c r="AW344" s="442"/>
      <c r="AX344" s="442"/>
      <c r="AY344" s="442"/>
      <c r="AZ344" s="442"/>
    </row>
    <row r="345" spans="2:52" ht="20.100000000000001" hidden="1" customHeight="1" outlineLevel="1">
      <c r="B345" s="434"/>
      <c r="C345" s="1002"/>
      <c r="D345" s="1003"/>
      <c r="E345" s="1003"/>
      <c r="F345" s="1004"/>
      <c r="G345" s="1005"/>
      <c r="H345" s="1006"/>
      <c r="I345" s="1006"/>
      <c r="J345" s="1006"/>
      <c r="K345" s="1007"/>
      <c r="L345" s="715"/>
      <c r="M345" s="715"/>
      <c r="N345" s="715"/>
      <c r="O345" s="715"/>
      <c r="P345" s="715"/>
      <c r="Q345" s="715"/>
      <c r="R345" s="715"/>
      <c r="S345" s="716"/>
      <c r="T345" s="717"/>
      <c r="U345" s="720">
        <f t="shared" si="109"/>
        <v>0</v>
      </c>
      <c r="V345" s="721">
        <f t="shared" si="110"/>
        <v>0</v>
      </c>
      <c r="W345" s="722">
        <f t="shared" si="111"/>
        <v>0</v>
      </c>
      <c r="X345" s="442"/>
      <c r="Y345" s="442"/>
      <c r="Z345" s="442"/>
      <c r="AA345" s="442"/>
      <c r="AB345" s="442"/>
      <c r="AC345" s="442"/>
      <c r="AD345" s="442"/>
      <c r="AE345" s="442"/>
      <c r="AF345" s="442"/>
      <c r="AG345" s="442"/>
      <c r="AH345" s="442"/>
      <c r="AI345" s="442"/>
      <c r="AJ345" s="442"/>
      <c r="AK345" s="442"/>
      <c r="AL345" s="442"/>
      <c r="AM345" s="442"/>
      <c r="AN345" s="442"/>
      <c r="AO345" s="442"/>
      <c r="AP345" s="442"/>
      <c r="AQ345" s="442"/>
      <c r="AR345" s="442"/>
      <c r="AS345" s="442"/>
      <c r="AT345" s="442"/>
      <c r="AU345" s="442"/>
      <c r="AV345" s="442"/>
      <c r="AW345" s="442"/>
      <c r="AX345" s="442"/>
      <c r="AY345" s="442"/>
      <c r="AZ345" s="442"/>
    </row>
    <row r="346" spans="2:52" ht="20.100000000000001" hidden="1" customHeight="1" outlineLevel="1">
      <c r="B346" s="434"/>
      <c r="C346" s="1002"/>
      <c r="D346" s="1003"/>
      <c r="E346" s="1003"/>
      <c r="F346" s="1004"/>
      <c r="G346" s="1005"/>
      <c r="H346" s="1006"/>
      <c r="I346" s="1006"/>
      <c r="J346" s="1006"/>
      <c r="K346" s="1007"/>
      <c r="L346" s="715"/>
      <c r="M346" s="715"/>
      <c r="N346" s="715"/>
      <c r="O346" s="715"/>
      <c r="P346" s="715"/>
      <c r="Q346" s="715"/>
      <c r="R346" s="715"/>
      <c r="S346" s="716"/>
      <c r="T346" s="717"/>
      <c r="U346" s="720">
        <f t="shared" si="109"/>
        <v>0</v>
      </c>
      <c r="V346" s="721">
        <f t="shared" si="110"/>
        <v>0</v>
      </c>
      <c r="W346" s="722">
        <f t="shared" si="111"/>
        <v>0</v>
      </c>
      <c r="X346" s="442"/>
      <c r="Y346" s="442"/>
      <c r="Z346" s="442"/>
      <c r="AA346" s="442"/>
      <c r="AB346" s="442"/>
      <c r="AC346" s="442"/>
      <c r="AD346" s="442"/>
      <c r="AE346" s="442"/>
      <c r="AF346" s="442"/>
      <c r="AG346" s="442"/>
      <c r="AH346" s="442"/>
      <c r="AI346" s="442"/>
      <c r="AJ346" s="442"/>
      <c r="AK346" s="442"/>
      <c r="AL346" s="442"/>
      <c r="AM346" s="442"/>
      <c r="AN346" s="442"/>
      <c r="AO346" s="442"/>
      <c r="AP346" s="442"/>
      <c r="AQ346" s="442"/>
      <c r="AR346" s="442"/>
      <c r="AS346" s="442"/>
      <c r="AT346" s="442"/>
      <c r="AU346" s="442"/>
      <c r="AV346" s="442"/>
      <c r="AW346" s="442"/>
      <c r="AX346" s="442"/>
      <c r="AY346" s="442"/>
      <c r="AZ346" s="442"/>
    </row>
    <row r="347" spans="2:52" ht="20.100000000000001" hidden="1" customHeight="1" outlineLevel="1">
      <c r="B347" s="434"/>
      <c r="C347" s="1002"/>
      <c r="D347" s="1003"/>
      <c r="E347" s="1003"/>
      <c r="F347" s="1004"/>
      <c r="G347" s="1005"/>
      <c r="H347" s="1006"/>
      <c r="I347" s="1006"/>
      <c r="J347" s="1006"/>
      <c r="K347" s="1007"/>
      <c r="L347" s="715"/>
      <c r="M347" s="715"/>
      <c r="N347" s="715"/>
      <c r="O347" s="715"/>
      <c r="P347" s="715"/>
      <c r="Q347" s="715"/>
      <c r="R347" s="715"/>
      <c r="S347" s="716"/>
      <c r="T347" s="717"/>
      <c r="U347" s="720">
        <f t="shared" si="109"/>
        <v>0</v>
      </c>
      <c r="V347" s="721">
        <f t="shared" si="110"/>
        <v>0</v>
      </c>
      <c r="W347" s="722">
        <f t="shared" si="111"/>
        <v>0</v>
      </c>
      <c r="X347" s="442"/>
      <c r="Y347" s="442"/>
      <c r="Z347" s="442"/>
      <c r="AA347" s="442"/>
      <c r="AB347" s="442"/>
      <c r="AC347" s="442"/>
      <c r="AD347" s="442"/>
      <c r="AE347" s="442"/>
      <c r="AF347" s="442"/>
      <c r="AG347" s="442"/>
      <c r="AH347" s="442"/>
      <c r="AI347" s="442"/>
      <c r="AJ347" s="442"/>
      <c r="AK347" s="442"/>
      <c r="AL347" s="442"/>
      <c r="AM347" s="442"/>
      <c r="AN347" s="442"/>
      <c r="AO347" s="442"/>
      <c r="AP347" s="442"/>
      <c r="AQ347" s="442"/>
      <c r="AR347" s="442"/>
      <c r="AS347" s="442"/>
      <c r="AT347" s="442"/>
      <c r="AU347" s="442"/>
      <c r="AV347" s="442"/>
      <c r="AW347" s="442"/>
      <c r="AX347" s="442"/>
      <c r="AY347" s="442"/>
      <c r="AZ347" s="442"/>
    </row>
    <row r="348" spans="2:52" s="19" customFormat="1" ht="9.9499999999999993" hidden="1" customHeight="1" outlineLevel="1">
      <c r="B348" s="435"/>
      <c r="C348" s="437"/>
      <c r="D348" s="437"/>
      <c r="E348" s="437"/>
      <c r="F348" s="437"/>
      <c r="G348" s="666"/>
      <c r="H348" s="666"/>
      <c r="I348" s="666"/>
      <c r="J348" s="666"/>
      <c r="K348" s="666"/>
      <c r="L348" s="438"/>
      <c r="M348" s="438"/>
      <c r="N348" s="438"/>
      <c r="O348" s="438"/>
      <c r="P348" s="438"/>
      <c r="Q348" s="438"/>
      <c r="R348" s="438"/>
      <c r="S348" s="438"/>
      <c r="T348" s="439"/>
      <c r="U348" s="439"/>
      <c r="V348" s="439"/>
      <c r="W348" s="667"/>
      <c r="X348" s="668"/>
      <c r="Y348" s="668"/>
      <c r="Z348" s="668"/>
      <c r="AA348" s="668"/>
      <c r="AB348" s="668"/>
      <c r="AC348" s="668"/>
      <c r="AD348" s="668"/>
      <c r="AE348" s="668"/>
      <c r="AF348" s="668"/>
      <c r="AG348" s="668"/>
      <c r="AH348" s="668"/>
      <c r="AI348" s="668"/>
      <c r="AJ348" s="668"/>
      <c r="AK348" s="668"/>
      <c r="AL348" s="668"/>
      <c r="AM348" s="668"/>
      <c r="AN348" s="668"/>
      <c r="AO348" s="668"/>
      <c r="AP348" s="668"/>
      <c r="AQ348" s="668"/>
      <c r="AR348" s="668"/>
      <c r="AS348" s="668"/>
      <c r="AT348" s="668"/>
      <c r="AU348" s="668"/>
      <c r="AV348" s="668"/>
      <c r="AW348" s="668"/>
      <c r="AX348" s="668"/>
      <c r="AY348" s="668"/>
      <c r="AZ348" s="668"/>
    </row>
    <row r="349" spans="2:52" ht="20.100000000000001" customHeight="1" collapsed="1">
      <c r="B349" s="32">
        <f>B337+1</f>
        <v>29</v>
      </c>
      <c r="C349" s="1013"/>
      <c r="D349" s="1014"/>
      <c r="E349" s="1014"/>
      <c r="F349" s="1015"/>
      <c r="G349" s="1016"/>
      <c r="H349" s="1017"/>
      <c r="I349" s="1017"/>
      <c r="J349" s="1017"/>
      <c r="K349" s="1018"/>
      <c r="L349" s="701">
        <f t="shared" ref="L349:R349" si="112">SUM(L350:L359)</f>
        <v>0</v>
      </c>
      <c r="M349" s="702">
        <f t="shared" si="112"/>
        <v>0</v>
      </c>
      <c r="N349" s="703">
        <f t="shared" si="112"/>
        <v>0</v>
      </c>
      <c r="O349" s="703">
        <f t="shared" si="112"/>
        <v>0</v>
      </c>
      <c r="P349" s="702">
        <f t="shared" si="112"/>
        <v>0</v>
      </c>
      <c r="Q349" s="704">
        <f t="shared" si="112"/>
        <v>0</v>
      </c>
      <c r="R349" s="701">
        <f t="shared" si="112"/>
        <v>0</v>
      </c>
      <c r="S349" s="705">
        <v>1</v>
      </c>
      <c r="T349" s="706">
        <f>(S350*T350)+(S351*T351)+(S352*T352)+(S353*T353)+(S354*T354)+(S355*T355)+(S356*T356)+(S357*T357)+(S358*T358)+(S359*T359)</f>
        <v>0</v>
      </c>
      <c r="U349" s="665">
        <f t="shared" ref="U349:U359" si="113">S349*T349*(1+MGKZ)*(1+Gewinn)*(1+Sicherheit)</f>
        <v>0</v>
      </c>
      <c r="V349" s="643">
        <f t="shared" ref="V349:V359" si="114">R349*Fertigung</f>
        <v>0</v>
      </c>
      <c r="W349" s="50">
        <f t="shared" ref="W349:W359" si="115">L349*$E$6+M349*$M$6+N349*$M$7+O349*$M$8+P349*$E$7+Q349*$M$9+U349+V349</f>
        <v>0</v>
      </c>
      <c r="X349" s="442"/>
      <c r="Y349" s="442"/>
      <c r="Z349" s="442"/>
      <c r="AA349" s="442"/>
      <c r="AB349" s="442"/>
      <c r="AC349" s="442"/>
      <c r="AD349" s="442"/>
      <c r="AE349" s="442"/>
      <c r="AF349" s="442"/>
      <c r="AG349" s="442"/>
      <c r="AH349" s="442"/>
      <c r="AI349" s="442"/>
      <c r="AJ349" s="442"/>
      <c r="AK349" s="442"/>
      <c r="AL349" s="442"/>
      <c r="AM349" s="442"/>
      <c r="AN349" s="442"/>
      <c r="AO349" s="442"/>
      <c r="AP349" s="442"/>
      <c r="AQ349" s="442"/>
      <c r="AR349" s="442"/>
      <c r="AS349" s="442"/>
      <c r="AT349" s="442"/>
      <c r="AU349" s="442"/>
      <c r="AV349" s="442"/>
      <c r="AW349" s="442"/>
      <c r="AX349" s="442"/>
      <c r="AY349" s="442"/>
      <c r="AZ349" s="442"/>
    </row>
    <row r="350" spans="2:52" ht="20.100000000000001" hidden="1" customHeight="1" outlineLevel="1">
      <c r="B350" s="433"/>
      <c r="C350" s="1002"/>
      <c r="D350" s="1003"/>
      <c r="E350" s="1003"/>
      <c r="F350" s="1004"/>
      <c r="G350" s="1005"/>
      <c r="H350" s="1006"/>
      <c r="I350" s="1006"/>
      <c r="J350" s="1006"/>
      <c r="K350" s="1007"/>
      <c r="L350" s="715"/>
      <c r="M350" s="715"/>
      <c r="N350" s="715"/>
      <c r="O350" s="715"/>
      <c r="P350" s="715"/>
      <c r="Q350" s="715"/>
      <c r="R350" s="715"/>
      <c r="S350" s="716"/>
      <c r="T350" s="717"/>
      <c r="U350" s="720">
        <f t="shared" si="113"/>
        <v>0</v>
      </c>
      <c r="V350" s="721">
        <f t="shared" si="114"/>
        <v>0</v>
      </c>
      <c r="W350" s="722">
        <f t="shared" si="115"/>
        <v>0</v>
      </c>
      <c r="X350" s="442"/>
      <c r="Y350" s="442"/>
      <c r="Z350" s="442"/>
      <c r="AA350" s="442"/>
      <c r="AB350" s="442"/>
      <c r="AC350" s="442"/>
      <c r="AD350" s="442"/>
      <c r="AE350" s="442"/>
      <c r="AF350" s="442"/>
      <c r="AG350" s="442"/>
      <c r="AH350" s="442"/>
      <c r="AI350" s="442"/>
      <c r="AJ350" s="442"/>
      <c r="AK350" s="442"/>
      <c r="AL350" s="442"/>
      <c r="AM350" s="442"/>
      <c r="AN350" s="442"/>
      <c r="AO350" s="442"/>
      <c r="AP350" s="442"/>
      <c r="AQ350" s="442"/>
      <c r="AR350" s="442"/>
      <c r="AS350" s="442"/>
      <c r="AT350" s="442"/>
      <c r="AU350" s="442"/>
      <c r="AV350" s="442"/>
      <c r="AW350" s="442"/>
      <c r="AX350" s="442"/>
      <c r="AY350" s="442"/>
      <c r="AZ350" s="442"/>
    </row>
    <row r="351" spans="2:52" ht="20.100000000000001" hidden="1" customHeight="1" outlineLevel="1">
      <c r="B351" s="434"/>
      <c r="C351" s="1002"/>
      <c r="D351" s="1003"/>
      <c r="E351" s="1003"/>
      <c r="F351" s="1004"/>
      <c r="G351" s="1005"/>
      <c r="H351" s="1006"/>
      <c r="I351" s="1006"/>
      <c r="J351" s="1006"/>
      <c r="K351" s="1007"/>
      <c r="L351" s="715"/>
      <c r="M351" s="715"/>
      <c r="N351" s="715"/>
      <c r="O351" s="715"/>
      <c r="P351" s="715"/>
      <c r="Q351" s="715"/>
      <c r="R351" s="715"/>
      <c r="S351" s="716"/>
      <c r="T351" s="717"/>
      <c r="U351" s="720">
        <f t="shared" si="113"/>
        <v>0</v>
      </c>
      <c r="V351" s="721">
        <f t="shared" si="114"/>
        <v>0</v>
      </c>
      <c r="W351" s="722">
        <f t="shared" si="115"/>
        <v>0</v>
      </c>
      <c r="X351" s="442"/>
      <c r="Y351" s="442"/>
      <c r="Z351" s="442"/>
      <c r="AA351" s="442"/>
      <c r="AB351" s="442"/>
      <c r="AC351" s="442"/>
      <c r="AD351" s="442"/>
      <c r="AE351" s="442"/>
      <c r="AF351" s="442"/>
      <c r="AG351" s="442"/>
      <c r="AH351" s="442"/>
      <c r="AI351" s="442"/>
      <c r="AJ351" s="442"/>
      <c r="AK351" s="442"/>
      <c r="AL351" s="442"/>
      <c r="AM351" s="442"/>
      <c r="AN351" s="442"/>
      <c r="AO351" s="442"/>
      <c r="AP351" s="442"/>
      <c r="AQ351" s="442"/>
      <c r="AR351" s="442"/>
      <c r="AS351" s="442"/>
      <c r="AT351" s="442"/>
      <c r="AU351" s="442"/>
      <c r="AV351" s="442"/>
      <c r="AW351" s="442"/>
      <c r="AX351" s="442"/>
      <c r="AY351" s="442"/>
      <c r="AZ351" s="442"/>
    </row>
    <row r="352" spans="2:52" ht="20.100000000000001" hidden="1" customHeight="1" outlineLevel="1">
      <c r="B352" s="434"/>
      <c r="C352" s="1002"/>
      <c r="D352" s="1003"/>
      <c r="E352" s="1003"/>
      <c r="F352" s="1004"/>
      <c r="G352" s="1005"/>
      <c r="H352" s="1006"/>
      <c r="I352" s="1006"/>
      <c r="J352" s="1006"/>
      <c r="K352" s="1007"/>
      <c r="L352" s="715"/>
      <c r="M352" s="715"/>
      <c r="N352" s="715"/>
      <c r="O352" s="715"/>
      <c r="P352" s="715"/>
      <c r="Q352" s="715"/>
      <c r="R352" s="715"/>
      <c r="S352" s="716"/>
      <c r="T352" s="717"/>
      <c r="U352" s="720">
        <f t="shared" si="113"/>
        <v>0</v>
      </c>
      <c r="V352" s="721">
        <f t="shared" si="114"/>
        <v>0</v>
      </c>
      <c r="W352" s="722">
        <f t="shared" si="115"/>
        <v>0</v>
      </c>
      <c r="X352" s="442"/>
      <c r="Y352" s="442"/>
      <c r="Z352" s="442"/>
      <c r="AA352" s="442"/>
      <c r="AB352" s="442"/>
      <c r="AC352" s="442"/>
      <c r="AD352" s="442"/>
      <c r="AE352" s="442"/>
      <c r="AF352" s="442"/>
      <c r="AG352" s="442"/>
      <c r="AH352" s="442"/>
      <c r="AI352" s="442"/>
      <c r="AJ352" s="442"/>
      <c r="AK352" s="442"/>
      <c r="AL352" s="442"/>
      <c r="AM352" s="442"/>
      <c r="AN352" s="442"/>
      <c r="AO352" s="442"/>
      <c r="AP352" s="442"/>
      <c r="AQ352" s="442"/>
      <c r="AR352" s="442"/>
      <c r="AS352" s="442"/>
      <c r="AT352" s="442"/>
      <c r="AU352" s="442"/>
      <c r="AV352" s="442"/>
      <c r="AW352" s="442"/>
      <c r="AX352" s="442"/>
      <c r="AY352" s="442"/>
      <c r="AZ352" s="442"/>
    </row>
    <row r="353" spans="2:52" ht="20.100000000000001" hidden="1" customHeight="1" outlineLevel="1">
      <c r="B353" s="434"/>
      <c r="C353" s="1002"/>
      <c r="D353" s="1003"/>
      <c r="E353" s="1003"/>
      <c r="F353" s="1004"/>
      <c r="G353" s="1005"/>
      <c r="H353" s="1006"/>
      <c r="I353" s="1006"/>
      <c r="J353" s="1006"/>
      <c r="K353" s="1007"/>
      <c r="L353" s="715"/>
      <c r="M353" s="715"/>
      <c r="N353" s="715"/>
      <c r="O353" s="715"/>
      <c r="P353" s="715"/>
      <c r="Q353" s="715"/>
      <c r="R353" s="715"/>
      <c r="S353" s="716"/>
      <c r="T353" s="717"/>
      <c r="U353" s="720">
        <f t="shared" si="113"/>
        <v>0</v>
      </c>
      <c r="V353" s="721">
        <f t="shared" si="114"/>
        <v>0</v>
      </c>
      <c r="W353" s="722">
        <f t="shared" si="115"/>
        <v>0</v>
      </c>
      <c r="X353" s="442"/>
      <c r="Y353" s="442"/>
      <c r="Z353" s="442"/>
      <c r="AA353" s="442"/>
      <c r="AB353" s="442"/>
      <c r="AC353" s="442"/>
      <c r="AD353" s="442"/>
      <c r="AE353" s="442"/>
      <c r="AF353" s="442"/>
      <c r="AG353" s="442"/>
      <c r="AH353" s="442"/>
      <c r="AI353" s="442"/>
      <c r="AJ353" s="442"/>
      <c r="AK353" s="442"/>
      <c r="AL353" s="442"/>
      <c r="AM353" s="442"/>
      <c r="AN353" s="442"/>
      <c r="AO353" s="442"/>
      <c r="AP353" s="442"/>
      <c r="AQ353" s="442"/>
      <c r="AR353" s="442"/>
      <c r="AS353" s="442"/>
      <c r="AT353" s="442"/>
      <c r="AU353" s="442"/>
      <c r="AV353" s="442"/>
      <c r="AW353" s="442"/>
      <c r="AX353" s="442"/>
      <c r="AY353" s="442"/>
      <c r="AZ353" s="442"/>
    </row>
    <row r="354" spans="2:52" ht="20.100000000000001" hidden="1" customHeight="1" outlineLevel="1">
      <c r="B354" s="434"/>
      <c r="C354" s="1002"/>
      <c r="D354" s="1003"/>
      <c r="E354" s="1003"/>
      <c r="F354" s="1004"/>
      <c r="G354" s="1005"/>
      <c r="H354" s="1006"/>
      <c r="I354" s="1006"/>
      <c r="J354" s="1006"/>
      <c r="K354" s="1007"/>
      <c r="L354" s="715"/>
      <c r="M354" s="715"/>
      <c r="N354" s="715"/>
      <c r="O354" s="715"/>
      <c r="P354" s="715"/>
      <c r="Q354" s="715"/>
      <c r="R354" s="715"/>
      <c r="S354" s="716"/>
      <c r="T354" s="717"/>
      <c r="U354" s="720">
        <f t="shared" si="113"/>
        <v>0</v>
      </c>
      <c r="V354" s="721">
        <f t="shared" si="114"/>
        <v>0</v>
      </c>
      <c r="W354" s="722">
        <f t="shared" si="115"/>
        <v>0</v>
      </c>
      <c r="X354" s="442"/>
      <c r="Y354" s="442"/>
      <c r="Z354" s="442"/>
      <c r="AA354" s="442"/>
      <c r="AB354" s="442"/>
      <c r="AC354" s="442"/>
      <c r="AD354" s="442"/>
      <c r="AE354" s="442"/>
      <c r="AF354" s="442"/>
      <c r="AG354" s="442"/>
      <c r="AH354" s="442"/>
      <c r="AI354" s="442"/>
      <c r="AJ354" s="442"/>
      <c r="AK354" s="442"/>
      <c r="AL354" s="442"/>
      <c r="AM354" s="442"/>
      <c r="AN354" s="442"/>
      <c r="AO354" s="442"/>
      <c r="AP354" s="442"/>
      <c r="AQ354" s="442"/>
      <c r="AR354" s="442"/>
      <c r="AS354" s="442"/>
      <c r="AT354" s="442"/>
      <c r="AU354" s="442"/>
      <c r="AV354" s="442"/>
      <c r="AW354" s="442"/>
      <c r="AX354" s="442"/>
      <c r="AY354" s="442"/>
      <c r="AZ354" s="442"/>
    </row>
    <row r="355" spans="2:52" ht="20.100000000000001" hidden="1" customHeight="1" outlineLevel="1">
      <c r="B355" s="434"/>
      <c r="C355" s="1002"/>
      <c r="D355" s="1003"/>
      <c r="E355" s="1003"/>
      <c r="F355" s="1004"/>
      <c r="G355" s="1005"/>
      <c r="H355" s="1006"/>
      <c r="I355" s="1006"/>
      <c r="J355" s="1006"/>
      <c r="K355" s="1007"/>
      <c r="L355" s="715"/>
      <c r="M355" s="715"/>
      <c r="N355" s="715"/>
      <c r="O355" s="715"/>
      <c r="P355" s="715"/>
      <c r="Q355" s="715"/>
      <c r="R355" s="715"/>
      <c r="S355" s="716"/>
      <c r="T355" s="717"/>
      <c r="U355" s="720">
        <f t="shared" si="113"/>
        <v>0</v>
      </c>
      <c r="V355" s="721">
        <f t="shared" si="114"/>
        <v>0</v>
      </c>
      <c r="W355" s="722">
        <f t="shared" si="115"/>
        <v>0</v>
      </c>
      <c r="X355" s="442"/>
      <c r="Y355" s="442"/>
      <c r="Z355" s="442"/>
      <c r="AA355" s="442"/>
      <c r="AB355" s="442"/>
      <c r="AC355" s="442"/>
      <c r="AD355" s="442"/>
      <c r="AE355" s="442"/>
      <c r="AF355" s="442"/>
      <c r="AG355" s="442"/>
      <c r="AH355" s="442"/>
      <c r="AI355" s="442"/>
      <c r="AJ355" s="442"/>
      <c r="AK355" s="442"/>
      <c r="AL355" s="442"/>
      <c r="AM355" s="442"/>
      <c r="AN355" s="442"/>
      <c r="AO355" s="442"/>
      <c r="AP355" s="442"/>
      <c r="AQ355" s="442"/>
      <c r="AR355" s="442"/>
      <c r="AS355" s="442"/>
      <c r="AT355" s="442"/>
      <c r="AU355" s="442"/>
      <c r="AV355" s="442"/>
      <c r="AW355" s="442"/>
      <c r="AX355" s="442"/>
      <c r="AY355" s="442"/>
      <c r="AZ355" s="442"/>
    </row>
    <row r="356" spans="2:52" ht="20.100000000000001" hidden="1" customHeight="1" outlineLevel="1">
      <c r="B356" s="434"/>
      <c r="C356" s="1002"/>
      <c r="D356" s="1003"/>
      <c r="E356" s="1003"/>
      <c r="F356" s="1004"/>
      <c r="G356" s="1005"/>
      <c r="H356" s="1006"/>
      <c r="I356" s="1006"/>
      <c r="J356" s="1006"/>
      <c r="K356" s="1007"/>
      <c r="L356" s="715"/>
      <c r="M356" s="715"/>
      <c r="N356" s="715"/>
      <c r="O356" s="715"/>
      <c r="P356" s="715"/>
      <c r="Q356" s="715"/>
      <c r="R356" s="715"/>
      <c r="S356" s="716"/>
      <c r="T356" s="717"/>
      <c r="U356" s="720">
        <f t="shared" si="113"/>
        <v>0</v>
      </c>
      <c r="V356" s="721">
        <f t="shared" si="114"/>
        <v>0</v>
      </c>
      <c r="W356" s="722">
        <f t="shared" si="115"/>
        <v>0</v>
      </c>
      <c r="X356" s="442"/>
      <c r="Y356" s="442"/>
      <c r="Z356" s="442"/>
      <c r="AA356" s="442"/>
      <c r="AB356" s="442"/>
      <c r="AC356" s="442"/>
      <c r="AD356" s="442"/>
      <c r="AE356" s="442"/>
      <c r="AF356" s="442"/>
      <c r="AG356" s="442"/>
      <c r="AH356" s="442"/>
      <c r="AI356" s="442"/>
      <c r="AJ356" s="442"/>
      <c r="AK356" s="442"/>
      <c r="AL356" s="442"/>
      <c r="AM356" s="442"/>
      <c r="AN356" s="442"/>
      <c r="AO356" s="442"/>
      <c r="AP356" s="442"/>
      <c r="AQ356" s="442"/>
      <c r="AR356" s="442"/>
      <c r="AS356" s="442"/>
      <c r="AT356" s="442"/>
      <c r="AU356" s="442"/>
      <c r="AV356" s="442"/>
      <c r="AW356" s="442"/>
      <c r="AX356" s="442"/>
      <c r="AY356" s="442"/>
      <c r="AZ356" s="442"/>
    </row>
    <row r="357" spans="2:52" ht="20.100000000000001" hidden="1" customHeight="1" outlineLevel="1">
      <c r="B357" s="434"/>
      <c r="C357" s="1002"/>
      <c r="D357" s="1003"/>
      <c r="E357" s="1003"/>
      <c r="F357" s="1004"/>
      <c r="G357" s="1005"/>
      <c r="H357" s="1006"/>
      <c r="I357" s="1006"/>
      <c r="J357" s="1006"/>
      <c r="K357" s="1007"/>
      <c r="L357" s="715"/>
      <c r="M357" s="715"/>
      <c r="N357" s="715"/>
      <c r="O357" s="715"/>
      <c r="P357" s="715"/>
      <c r="Q357" s="715"/>
      <c r="R357" s="715"/>
      <c r="S357" s="716"/>
      <c r="T357" s="717"/>
      <c r="U357" s="720">
        <f t="shared" si="113"/>
        <v>0</v>
      </c>
      <c r="V357" s="721">
        <f t="shared" si="114"/>
        <v>0</v>
      </c>
      <c r="W357" s="722">
        <f t="shared" si="115"/>
        <v>0</v>
      </c>
      <c r="X357" s="442"/>
      <c r="Y357" s="442"/>
      <c r="Z357" s="442"/>
      <c r="AA357" s="442"/>
      <c r="AB357" s="442"/>
      <c r="AC357" s="442"/>
      <c r="AD357" s="442"/>
      <c r="AE357" s="442"/>
      <c r="AF357" s="442"/>
      <c r="AG357" s="442"/>
      <c r="AH357" s="442"/>
      <c r="AI357" s="442"/>
      <c r="AJ357" s="442"/>
      <c r="AK357" s="442"/>
      <c r="AL357" s="442"/>
      <c r="AM357" s="442"/>
      <c r="AN357" s="442"/>
      <c r="AO357" s="442"/>
      <c r="AP357" s="442"/>
      <c r="AQ357" s="442"/>
      <c r="AR357" s="442"/>
      <c r="AS357" s="442"/>
      <c r="AT357" s="442"/>
      <c r="AU357" s="442"/>
      <c r="AV357" s="442"/>
      <c r="AW357" s="442"/>
      <c r="AX357" s="442"/>
      <c r="AY357" s="442"/>
      <c r="AZ357" s="442"/>
    </row>
    <row r="358" spans="2:52" ht="20.100000000000001" hidden="1" customHeight="1" outlineLevel="1">
      <c r="B358" s="434"/>
      <c r="C358" s="1002"/>
      <c r="D358" s="1003"/>
      <c r="E358" s="1003"/>
      <c r="F358" s="1004"/>
      <c r="G358" s="1005"/>
      <c r="H358" s="1006"/>
      <c r="I358" s="1006"/>
      <c r="J358" s="1006"/>
      <c r="K358" s="1007"/>
      <c r="L358" s="715"/>
      <c r="M358" s="715"/>
      <c r="N358" s="715"/>
      <c r="O358" s="715"/>
      <c r="P358" s="715"/>
      <c r="Q358" s="715"/>
      <c r="R358" s="715"/>
      <c r="S358" s="716"/>
      <c r="T358" s="717"/>
      <c r="U358" s="720">
        <f t="shared" si="113"/>
        <v>0</v>
      </c>
      <c r="V358" s="721">
        <f t="shared" si="114"/>
        <v>0</v>
      </c>
      <c r="W358" s="722">
        <f t="shared" si="115"/>
        <v>0</v>
      </c>
      <c r="X358" s="442"/>
      <c r="Y358" s="442"/>
      <c r="Z358" s="442"/>
      <c r="AA358" s="442"/>
      <c r="AB358" s="442"/>
      <c r="AC358" s="442"/>
      <c r="AD358" s="442"/>
      <c r="AE358" s="442"/>
      <c r="AF358" s="442"/>
      <c r="AG358" s="442"/>
      <c r="AH358" s="442"/>
      <c r="AI358" s="442"/>
      <c r="AJ358" s="442"/>
      <c r="AK358" s="442"/>
      <c r="AL358" s="442"/>
      <c r="AM358" s="442"/>
      <c r="AN358" s="442"/>
      <c r="AO358" s="442"/>
      <c r="AP358" s="442"/>
      <c r="AQ358" s="442"/>
      <c r="AR358" s="442"/>
      <c r="AS358" s="442"/>
      <c r="AT358" s="442"/>
      <c r="AU358" s="442"/>
      <c r="AV358" s="442"/>
      <c r="AW358" s="442"/>
      <c r="AX358" s="442"/>
      <c r="AY358" s="442"/>
      <c r="AZ358" s="442"/>
    </row>
    <row r="359" spans="2:52" ht="20.100000000000001" hidden="1" customHeight="1" outlineLevel="1">
      <c r="B359" s="434"/>
      <c r="C359" s="1002"/>
      <c r="D359" s="1003"/>
      <c r="E359" s="1003"/>
      <c r="F359" s="1004"/>
      <c r="G359" s="1005"/>
      <c r="H359" s="1006"/>
      <c r="I359" s="1006"/>
      <c r="J359" s="1006"/>
      <c r="K359" s="1007"/>
      <c r="L359" s="715"/>
      <c r="M359" s="715"/>
      <c r="N359" s="715"/>
      <c r="O359" s="715"/>
      <c r="P359" s="715"/>
      <c r="Q359" s="715"/>
      <c r="R359" s="715"/>
      <c r="S359" s="716"/>
      <c r="T359" s="717"/>
      <c r="U359" s="720">
        <f t="shared" si="113"/>
        <v>0</v>
      </c>
      <c r="V359" s="721">
        <f t="shared" si="114"/>
        <v>0</v>
      </c>
      <c r="W359" s="722">
        <f t="shared" si="115"/>
        <v>0</v>
      </c>
      <c r="X359" s="442"/>
      <c r="Y359" s="442"/>
      <c r="Z359" s="442"/>
      <c r="AA359" s="442"/>
      <c r="AB359" s="442"/>
      <c r="AC359" s="442"/>
      <c r="AD359" s="442"/>
      <c r="AE359" s="442"/>
      <c r="AF359" s="442"/>
      <c r="AG359" s="442"/>
      <c r="AH359" s="442"/>
      <c r="AI359" s="442"/>
      <c r="AJ359" s="442"/>
      <c r="AK359" s="442"/>
      <c r="AL359" s="442"/>
      <c r="AM359" s="442"/>
      <c r="AN359" s="442"/>
      <c r="AO359" s="442"/>
      <c r="AP359" s="442"/>
      <c r="AQ359" s="442"/>
      <c r="AR359" s="442"/>
      <c r="AS359" s="442"/>
      <c r="AT359" s="442"/>
      <c r="AU359" s="442"/>
      <c r="AV359" s="442"/>
      <c r="AW359" s="442"/>
      <c r="AX359" s="442"/>
      <c r="AY359" s="442"/>
      <c r="AZ359" s="442"/>
    </row>
    <row r="360" spans="2:52" s="19" customFormat="1" ht="9.9499999999999993" hidden="1" customHeight="1" outlineLevel="1">
      <c r="B360" s="435"/>
      <c r="C360" s="437"/>
      <c r="D360" s="437"/>
      <c r="E360" s="437"/>
      <c r="F360" s="437"/>
      <c r="G360" s="666"/>
      <c r="H360" s="666"/>
      <c r="I360" s="666"/>
      <c r="J360" s="666"/>
      <c r="K360" s="666"/>
      <c r="L360" s="438"/>
      <c r="M360" s="438"/>
      <c r="N360" s="438"/>
      <c r="O360" s="438"/>
      <c r="P360" s="438"/>
      <c r="Q360" s="438"/>
      <c r="R360" s="438"/>
      <c r="S360" s="438"/>
      <c r="T360" s="439"/>
      <c r="U360" s="439"/>
      <c r="V360" s="439"/>
      <c r="W360" s="667"/>
      <c r="X360" s="668"/>
      <c r="Y360" s="668"/>
      <c r="Z360" s="668"/>
      <c r="AA360" s="668"/>
      <c r="AB360" s="668"/>
      <c r="AC360" s="668"/>
      <c r="AD360" s="668"/>
      <c r="AE360" s="668"/>
      <c r="AF360" s="668"/>
      <c r="AG360" s="668"/>
      <c r="AH360" s="668"/>
      <c r="AI360" s="668"/>
      <c r="AJ360" s="668"/>
      <c r="AK360" s="668"/>
      <c r="AL360" s="668"/>
      <c r="AM360" s="668"/>
      <c r="AN360" s="668"/>
      <c r="AO360" s="668"/>
      <c r="AP360" s="668"/>
      <c r="AQ360" s="668"/>
      <c r="AR360" s="668"/>
      <c r="AS360" s="668"/>
      <c r="AT360" s="668"/>
      <c r="AU360" s="668"/>
      <c r="AV360" s="668"/>
      <c r="AW360" s="668"/>
      <c r="AX360" s="668"/>
      <c r="AY360" s="668"/>
      <c r="AZ360" s="668"/>
    </row>
    <row r="361" spans="2:52" ht="20.100000000000001" customHeight="1" collapsed="1">
      <c r="B361" s="32">
        <f>B349+1</f>
        <v>30</v>
      </c>
      <c r="C361" s="1013"/>
      <c r="D361" s="1014"/>
      <c r="E361" s="1014"/>
      <c r="F361" s="1015"/>
      <c r="G361" s="1016"/>
      <c r="H361" s="1017"/>
      <c r="I361" s="1017"/>
      <c r="J361" s="1017"/>
      <c r="K361" s="1018"/>
      <c r="L361" s="701">
        <f t="shared" ref="L361:R361" si="116">SUM(L362:L371)</f>
        <v>0</v>
      </c>
      <c r="M361" s="702">
        <f t="shared" si="116"/>
        <v>0</v>
      </c>
      <c r="N361" s="703">
        <f t="shared" si="116"/>
        <v>0</v>
      </c>
      <c r="O361" s="703">
        <f t="shared" si="116"/>
        <v>0</v>
      </c>
      <c r="P361" s="702">
        <f t="shared" si="116"/>
        <v>0</v>
      </c>
      <c r="Q361" s="704">
        <f t="shared" si="116"/>
        <v>0</v>
      </c>
      <c r="R361" s="701">
        <f t="shared" si="116"/>
        <v>0</v>
      </c>
      <c r="S361" s="705">
        <v>1</v>
      </c>
      <c r="T361" s="706">
        <f>(S362*T362)+(S363*T363)+(S364*T364)+(S365*T365)+(S366*T366)+(S367*T367)+(S368*T368)+(S369*T369)+(S370*T370)+(S371*T371)</f>
        <v>0</v>
      </c>
      <c r="U361" s="665">
        <f t="shared" ref="U361:U371" si="117">S361*T361*(1+MGKZ)*(1+Gewinn)*(1+Sicherheit)</f>
        <v>0</v>
      </c>
      <c r="V361" s="643">
        <f t="shared" ref="V361:V371" si="118">R361*Fertigung</f>
        <v>0</v>
      </c>
      <c r="W361" s="50">
        <f t="shared" ref="W361:W371" si="119">L361*$E$6+M361*$M$6+N361*$M$7+O361*$M$8+P361*$E$7+Q361*$M$9+U361+V361</f>
        <v>0</v>
      </c>
      <c r="X361" s="442"/>
      <c r="Y361" s="442"/>
      <c r="Z361" s="442"/>
      <c r="AA361" s="442"/>
      <c r="AB361" s="442"/>
      <c r="AC361" s="442"/>
      <c r="AD361" s="442"/>
      <c r="AE361" s="442"/>
      <c r="AF361" s="442"/>
      <c r="AG361" s="442"/>
      <c r="AH361" s="442"/>
      <c r="AI361" s="442"/>
      <c r="AJ361" s="442"/>
      <c r="AK361" s="442"/>
      <c r="AL361" s="442"/>
      <c r="AM361" s="442"/>
      <c r="AN361" s="442"/>
      <c r="AO361" s="442"/>
      <c r="AP361" s="442"/>
      <c r="AQ361" s="442"/>
      <c r="AR361" s="442"/>
      <c r="AS361" s="442"/>
      <c r="AT361" s="442"/>
      <c r="AU361" s="442"/>
      <c r="AV361" s="442"/>
      <c r="AW361" s="442"/>
      <c r="AX361" s="442"/>
      <c r="AY361" s="442"/>
      <c r="AZ361" s="442"/>
    </row>
    <row r="362" spans="2:52" ht="20.100000000000001" hidden="1" customHeight="1" outlineLevel="1">
      <c r="B362" s="433"/>
      <c r="C362" s="1002"/>
      <c r="D362" s="1003"/>
      <c r="E362" s="1003"/>
      <c r="F362" s="1004"/>
      <c r="G362" s="1005"/>
      <c r="H362" s="1006"/>
      <c r="I362" s="1006"/>
      <c r="J362" s="1006"/>
      <c r="K362" s="1007"/>
      <c r="L362" s="715"/>
      <c r="M362" s="715"/>
      <c r="N362" s="715"/>
      <c r="O362" s="715"/>
      <c r="P362" s="715"/>
      <c r="Q362" s="715"/>
      <c r="R362" s="715"/>
      <c r="S362" s="716"/>
      <c r="T362" s="717"/>
      <c r="U362" s="720">
        <f t="shared" si="117"/>
        <v>0</v>
      </c>
      <c r="V362" s="721">
        <f t="shared" si="118"/>
        <v>0</v>
      </c>
      <c r="W362" s="722">
        <f t="shared" si="119"/>
        <v>0</v>
      </c>
      <c r="X362" s="442"/>
      <c r="Y362" s="442"/>
      <c r="Z362" s="442"/>
      <c r="AA362" s="442"/>
      <c r="AB362" s="442"/>
      <c r="AC362" s="442"/>
      <c r="AD362" s="442"/>
      <c r="AE362" s="442"/>
      <c r="AF362" s="442"/>
      <c r="AG362" s="442"/>
      <c r="AH362" s="442"/>
      <c r="AI362" s="442"/>
      <c r="AJ362" s="442"/>
      <c r="AK362" s="442"/>
      <c r="AL362" s="442"/>
      <c r="AM362" s="442"/>
      <c r="AN362" s="442"/>
      <c r="AO362" s="442"/>
      <c r="AP362" s="442"/>
      <c r="AQ362" s="442"/>
      <c r="AR362" s="442"/>
      <c r="AS362" s="442"/>
      <c r="AT362" s="442"/>
      <c r="AU362" s="442"/>
      <c r="AV362" s="442"/>
      <c r="AW362" s="442"/>
      <c r="AX362" s="442"/>
      <c r="AY362" s="442"/>
      <c r="AZ362" s="442"/>
    </row>
    <row r="363" spans="2:52" ht="20.100000000000001" hidden="1" customHeight="1" outlineLevel="1">
      <c r="B363" s="434"/>
      <c r="C363" s="1002"/>
      <c r="D363" s="1003"/>
      <c r="E363" s="1003"/>
      <c r="F363" s="1004"/>
      <c r="G363" s="1005"/>
      <c r="H363" s="1006"/>
      <c r="I363" s="1006"/>
      <c r="J363" s="1006"/>
      <c r="K363" s="1007"/>
      <c r="L363" s="715"/>
      <c r="M363" s="715"/>
      <c r="N363" s="715"/>
      <c r="O363" s="715"/>
      <c r="P363" s="715"/>
      <c r="Q363" s="715"/>
      <c r="R363" s="715"/>
      <c r="S363" s="716"/>
      <c r="T363" s="717"/>
      <c r="U363" s="720">
        <f t="shared" si="117"/>
        <v>0</v>
      </c>
      <c r="V363" s="721">
        <f t="shared" si="118"/>
        <v>0</v>
      </c>
      <c r="W363" s="722">
        <f t="shared" si="119"/>
        <v>0</v>
      </c>
      <c r="X363" s="442"/>
      <c r="Y363" s="442"/>
      <c r="Z363" s="442"/>
      <c r="AA363" s="442"/>
      <c r="AB363" s="442"/>
      <c r="AC363" s="442"/>
      <c r="AD363" s="442"/>
      <c r="AE363" s="442"/>
      <c r="AF363" s="442"/>
      <c r="AG363" s="442"/>
      <c r="AH363" s="442"/>
      <c r="AI363" s="442"/>
      <c r="AJ363" s="442"/>
      <c r="AK363" s="442"/>
      <c r="AL363" s="442"/>
      <c r="AM363" s="442"/>
      <c r="AN363" s="442"/>
      <c r="AO363" s="442"/>
      <c r="AP363" s="442"/>
      <c r="AQ363" s="442"/>
      <c r="AR363" s="442"/>
      <c r="AS363" s="442"/>
      <c r="AT363" s="442"/>
      <c r="AU363" s="442"/>
      <c r="AV363" s="442"/>
      <c r="AW363" s="442"/>
      <c r="AX363" s="442"/>
      <c r="AY363" s="442"/>
      <c r="AZ363" s="442"/>
    </row>
    <row r="364" spans="2:52" ht="20.100000000000001" hidden="1" customHeight="1" outlineLevel="1">
      <c r="B364" s="434"/>
      <c r="C364" s="1002"/>
      <c r="D364" s="1003"/>
      <c r="E364" s="1003"/>
      <c r="F364" s="1004"/>
      <c r="G364" s="1005"/>
      <c r="H364" s="1006"/>
      <c r="I364" s="1006"/>
      <c r="J364" s="1006"/>
      <c r="K364" s="1007"/>
      <c r="L364" s="715"/>
      <c r="M364" s="715"/>
      <c r="N364" s="715"/>
      <c r="O364" s="715"/>
      <c r="P364" s="715"/>
      <c r="Q364" s="715"/>
      <c r="R364" s="715"/>
      <c r="S364" s="716"/>
      <c r="T364" s="717"/>
      <c r="U364" s="720">
        <f t="shared" si="117"/>
        <v>0</v>
      </c>
      <c r="V364" s="721">
        <f t="shared" si="118"/>
        <v>0</v>
      </c>
      <c r="W364" s="722">
        <f t="shared" si="119"/>
        <v>0</v>
      </c>
      <c r="X364" s="442"/>
      <c r="Y364" s="442"/>
      <c r="Z364" s="442"/>
      <c r="AA364" s="442"/>
      <c r="AB364" s="442"/>
      <c r="AC364" s="442"/>
      <c r="AD364" s="442"/>
      <c r="AE364" s="442"/>
      <c r="AF364" s="442"/>
      <c r="AG364" s="442"/>
      <c r="AH364" s="442"/>
      <c r="AI364" s="442"/>
      <c r="AJ364" s="442"/>
      <c r="AK364" s="442"/>
      <c r="AL364" s="442"/>
      <c r="AM364" s="442"/>
      <c r="AN364" s="442"/>
      <c r="AO364" s="442"/>
      <c r="AP364" s="442"/>
      <c r="AQ364" s="442"/>
      <c r="AR364" s="442"/>
      <c r="AS364" s="442"/>
      <c r="AT364" s="442"/>
      <c r="AU364" s="442"/>
      <c r="AV364" s="442"/>
      <c r="AW364" s="442"/>
      <c r="AX364" s="442"/>
      <c r="AY364" s="442"/>
      <c r="AZ364" s="442"/>
    </row>
    <row r="365" spans="2:52" ht="20.100000000000001" hidden="1" customHeight="1" outlineLevel="1">
      <c r="B365" s="434"/>
      <c r="C365" s="1002"/>
      <c r="D365" s="1003"/>
      <c r="E365" s="1003"/>
      <c r="F365" s="1004"/>
      <c r="G365" s="1005"/>
      <c r="H365" s="1006"/>
      <c r="I365" s="1006"/>
      <c r="J365" s="1006"/>
      <c r="K365" s="1007"/>
      <c r="L365" s="715"/>
      <c r="M365" s="715"/>
      <c r="N365" s="715"/>
      <c r="O365" s="715"/>
      <c r="P365" s="715"/>
      <c r="Q365" s="715"/>
      <c r="R365" s="715"/>
      <c r="S365" s="716"/>
      <c r="T365" s="717"/>
      <c r="U365" s="720">
        <f t="shared" si="117"/>
        <v>0</v>
      </c>
      <c r="V365" s="721">
        <f t="shared" si="118"/>
        <v>0</v>
      </c>
      <c r="W365" s="722">
        <f t="shared" si="119"/>
        <v>0</v>
      </c>
      <c r="X365" s="442"/>
      <c r="Y365" s="442"/>
      <c r="Z365" s="442"/>
      <c r="AA365" s="442"/>
      <c r="AB365" s="442"/>
      <c r="AC365" s="442"/>
      <c r="AD365" s="442"/>
      <c r="AE365" s="442"/>
      <c r="AF365" s="442"/>
      <c r="AG365" s="442"/>
      <c r="AH365" s="442"/>
      <c r="AI365" s="442"/>
      <c r="AJ365" s="442"/>
      <c r="AK365" s="442"/>
      <c r="AL365" s="442"/>
      <c r="AM365" s="442"/>
      <c r="AN365" s="442"/>
      <c r="AO365" s="442"/>
      <c r="AP365" s="442"/>
      <c r="AQ365" s="442"/>
      <c r="AR365" s="442"/>
      <c r="AS365" s="442"/>
      <c r="AT365" s="442"/>
      <c r="AU365" s="442"/>
      <c r="AV365" s="442"/>
      <c r="AW365" s="442"/>
      <c r="AX365" s="442"/>
      <c r="AY365" s="442"/>
      <c r="AZ365" s="442"/>
    </row>
    <row r="366" spans="2:52" ht="20.100000000000001" hidden="1" customHeight="1" outlineLevel="1">
      <c r="B366" s="434"/>
      <c r="C366" s="1002"/>
      <c r="D366" s="1003"/>
      <c r="E366" s="1003"/>
      <c r="F366" s="1004"/>
      <c r="G366" s="1005"/>
      <c r="H366" s="1006"/>
      <c r="I366" s="1006"/>
      <c r="J366" s="1006"/>
      <c r="K366" s="1007"/>
      <c r="L366" s="715"/>
      <c r="M366" s="715"/>
      <c r="N366" s="715"/>
      <c r="O366" s="715"/>
      <c r="P366" s="715"/>
      <c r="Q366" s="715"/>
      <c r="R366" s="715"/>
      <c r="S366" s="716"/>
      <c r="T366" s="717"/>
      <c r="U366" s="720">
        <f t="shared" si="117"/>
        <v>0</v>
      </c>
      <c r="V366" s="721">
        <f t="shared" si="118"/>
        <v>0</v>
      </c>
      <c r="W366" s="722">
        <f t="shared" si="119"/>
        <v>0</v>
      </c>
      <c r="X366" s="442"/>
      <c r="Y366" s="442"/>
      <c r="Z366" s="442"/>
      <c r="AA366" s="442"/>
      <c r="AB366" s="442"/>
      <c r="AC366" s="442"/>
      <c r="AD366" s="442"/>
      <c r="AE366" s="442"/>
      <c r="AF366" s="442"/>
      <c r="AG366" s="442"/>
      <c r="AH366" s="442"/>
      <c r="AI366" s="442"/>
      <c r="AJ366" s="442"/>
      <c r="AK366" s="442"/>
      <c r="AL366" s="442"/>
      <c r="AM366" s="442"/>
      <c r="AN366" s="442"/>
      <c r="AO366" s="442"/>
      <c r="AP366" s="442"/>
      <c r="AQ366" s="442"/>
      <c r="AR366" s="442"/>
      <c r="AS366" s="442"/>
      <c r="AT366" s="442"/>
      <c r="AU366" s="442"/>
      <c r="AV366" s="442"/>
      <c r="AW366" s="442"/>
      <c r="AX366" s="442"/>
      <c r="AY366" s="442"/>
      <c r="AZ366" s="442"/>
    </row>
    <row r="367" spans="2:52" ht="20.100000000000001" hidden="1" customHeight="1" outlineLevel="1">
      <c r="B367" s="434"/>
      <c r="C367" s="1002"/>
      <c r="D367" s="1003"/>
      <c r="E367" s="1003"/>
      <c r="F367" s="1004"/>
      <c r="G367" s="1005"/>
      <c r="H367" s="1006"/>
      <c r="I367" s="1006"/>
      <c r="J367" s="1006"/>
      <c r="K367" s="1007"/>
      <c r="L367" s="715"/>
      <c r="M367" s="715"/>
      <c r="N367" s="715"/>
      <c r="O367" s="715"/>
      <c r="P367" s="715"/>
      <c r="Q367" s="715"/>
      <c r="R367" s="715"/>
      <c r="S367" s="716"/>
      <c r="T367" s="717"/>
      <c r="U367" s="720">
        <f t="shared" si="117"/>
        <v>0</v>
      </c>
      <c r="V367" s="721">
        <f t="shared" si="118"/>
        <v>0</v>
      </c>
      <c r="W367" s="722">
        <f t="shared" si="119"/>
        <v>0</v>
      </c>
      <c r="X367" s="442"/>
      <c r="Y367" s="442"/>
      <c r="Z367" s="442"/>
      <c r="AA367" s="442"/>
      <c r="AB367" s="442"/>
      <c r="AC367" s="442"/>
      <c r="AD367" s="442"/>
      <c r="AE367" s="442"/>
      <c r="AF367" s="442"/>
      <c r="AG367" s="442"/>
      <c r="AH367" s="442"/>
      <c r="AI367" s="442"/>
      <c r="AJ367" s="442"/>
      <c r="AK367" s="442"/>
      <c r="AL367" s="442"/>
      <c r="AM367" s="442"/>
      <c r="AN367" s="442"/>
      <c r="AO367" s="442"/>
      <c r="AP367" s="442"/>
      <c r="AQ367" s="442"/>
      <c r="AR367" s="442"/>
      <c r="AS367" s="442"/>
      <c r="AT367" s="442"/>
      <c r="AU367" s="442"/>
      <c r="AV367" s="442"/>
      <c r="AW367" s="442"/>
      <c r="AX367" s="442"/>
      <c r="AY367" s="442"/>
      <c r="AZ367" s="442"/>
    </row>
    <row r="368" spans="2:52" ht="20.100000000000001" hidden="1" customHeight="1" outlineLevel="1">
      <c r="B368" s="434"/>
      <c r="C368" s="1002"/>
      <c r="D368" s="1003"/>
      <c r="E368" s="1003"/>
      <c r="F368" s="1004"/>
      <c r="G368" s="1005"/>
      <c r="H368" s="1006"/>
      <c r="I368" s="1006"/>
      <c r="J368" s="1006"/>
      <c r="K368" s="1007"/>
      <c r="L368" s="715"/>
      <c r="M368" s="715"/>
      <c r="N368" s="715"/>
      <c r="O368" s="715"/>
      <c r="P368" s="715"/>
      <c r="Q368" s="715"/>
      <c r="R368" s="715"/>
      <c r="S368" s="716"/>
      <c r="T368" s="717"/>
      <c r="U368" s="720">
        <f t="shared" si="117"/>
        <v>0</v>
      </c>
      <c r="V368" s="721">
        <f t="shared" si="118"/>
        <v>0</v>
      </c>
      <c r="W368" s="722">
        <f t="shared" si="119"/>
        <v>0</v>
      </c>
      <c r="X368" s="442"/>
      <c r="Y368" s="442"/>
      <c r="Z368" s="442"/>
      <c r="AA368" s="442"/>
      <c r="AB368" s="442"/>
      <c r="AC368" s="442"/>
      <c r="AD368" s="442"/>
      <c r="AE368" s="442"/>
      <c r="AF368" s="442"/>
      <c r="AG368" s="442"/>
      <c r="AH368" s="442"/>
      <c r="AI368" s="442"/>
      <c r="AJ368" s="442"/>
      <c r="AK368" s="442"/>
      <c r="AL368" s="442"/>
      <c r="AM368" s="442"/>
      <c r="AN368" s="442"/>
      <c r="AO368" s="442"/>
      <c r="AP368" s="442"/>
      <c r="AQ368" s="442"/>
      <c r="AR368" s="442"/>
      <c r="AS368" s="442"/>
      <c r="AT368" s="442"/>
      <c r="AU368" s="442"/>
      <c r="AV368" s="442"/>
      <c r="AW368" s="442"/>
      <c r="AX368" s="442"/>
      <c r="AY368" s="442"/>
      <c r="AZ368" s="442"/>
    </row>
    <row r="369" spans="2:52" ht="20.100000000000001" hidden="1" customHeight="1" outlineLevel="1">
      <c r="B369" s="434"/>
      <c r="C369" s="1002"/>
      <c r="D369" s="1003"/>
      <c r="E369" s="1003"/>
      <c r="F369" s="1004"/>
      <c r="G369" s="1005"/>
      <c r="H369" s="1006"/>
      <c r="I369" s="1006"/>
      <c r="J369" s="1006"/>
      <c r="K369" s="1007"/>
      <c r="L369" s="715"/>
      <c r="M369" s="715"/>
      <c r="N369" s="715"/>
      <c r="O369" s="715"/>
      <c r="P369" s="715"/>
      <c r="Q369" s="715"/>
      <c r="R369" s="715"/>
      <c r="S369" s="716"/>
      <c r="T369" s="717"/>
      <c r="U369" s="720">
        <f t="shared" si="117"/>
        <v>0</v>
      </c>
      <c r="V369" s="721">
        <f t="shared" si="118"/>
        <v>0</v>
      </c>
      <c r="W369" s="722">
        <f t="shared" si="119"/>
        <v>0</v>
      </c>
      <c r="X369" s="442"/>
      <c r="Y369" s="442"/>
      <c r="Z369" s="442"/>
      <c r="AA369" s="442"/>
      <c r="AB369" s="442"/>
      <c r="AC369" s="442"/>
      <c r="AD369" s="442"/>
      <c r="AE369" s="442"/>
      <c r="AF369" s="442"/>
      <c r="AG369" s="442"/>
      <c r="AH369" s="442"/>
      <c r="AI369" s="442"/>
      <c r="AJ369" s="442"/>
      <c r="AK369" s="442"/>
      <c r="AL369" s="442"/>
      <c r="AM369" s="442"/>
      <c r="AN369" s="442"/>
      <c r="AO369" s="442"/>
      <c r="AP369" s="442"/>
      <c r="AQ369" s="442"/>
      <c r="AR369" s="442"/>
      <c r="AS369" s="442"/>
      <c r="AT369" s="442"/>
      <c r="AU369" s="442"/>
      <c r="AV369" s="442"/>
      <c r="AW369" s="442"/>
      <c r="AX369" s="442"/>
      <c r="AY369" s="442"/>
      <c r="AZ369" s="442"/>
    </row>
    <row r="370" spans="2:52" ht="20.100000000000001" hidden="1" customHeight="1" outlineLevel="1">
      <c r="B370" s="434"/>
      <c r="C370" s="1002"/>
      <c r="D370" s="1003"/>
      <c r="E370" s="1003"/>
      <c r="F370" s="1004"/>
      <c r="G370" s="1005"/>
      <c r="H370" s="1006"/>
      <c r="I370" s="1006"/>
      <c r="J370" s="1006"/>
      <c r="K370" s="1007"/>
      <c r="L370" s="715"/>
      <c r="M370" s="715"/>
      <c r="N370" s="715"/>
      <c r="O370" s="715"/>
      <c r="P370" s="715"/>
      <c r="Q370" s="715"/>
      <c r="R370" s="715"/>
      <c r="S370" s="716"/>
      <c r="T370" s="717"/>
      <c r="U370" s="720">
        <f t="shared" si="117"/>
        <v>0</v>
      </c>
      <c r="V370" s="721">
        <f t="shared" si="118"/>
        <v>0</v>
      </c>
      <c r="W370" s="722">
        <f t="shared" si="119"/>
        <v>0</v>
      </c>
      <c r="X370" s="442"/>
      <c r="Y370" s="442"/>
      <c r="Z370" s="442"/>
      <c r="AA370" s="442"/>
      <c r="AB370" s="442"/>
      <c r="AC370" s="442"/>
      <c r="AD370" s="442"/>
      <c r="AE370" s="442"/>
      <c r="AF370" s="442"/>
      <c r="AG370" s="442"/>
      <c r="AH370" s="442"/>
      <c r="AI370" s="442"/>
      <c r="AJ370" s="442"/>
      <c r="AK370" s="442"/>
      <c r="AL370" s="442"/>
      <c r="AM370" s="442"/>
      <c r="AN370" s="442"/>
      <c r="AO370" s="442"/>
      <c r="AP370" s="442"/>
      <c r="AQ370" s="442"/>
      <c r="AR370" s="442"/>
      <c r="AS370" s="442"/>
      <c r="AT370" s="442"/>
      <c r="AU370" s="442"/>
      <c r="AV370" s="442"/>
      <c r="AW370" s="442"/>
      <c r="AX370" s="442"/>
      <c r="AY370" s="442"/>
      <c r="AZ370" s="442"/>
    </row>
    <row r="371" spans="2:52" ht="20.100000000000001" hidden="1" customHeight="1" outlineLevel="1">
      <c r="B371" s="434"/>
      <c r="C371" s="1002"/>
      <c r="D371" s="1003"/>
      <c r="E371" s="1003"/>
      <c r="F371" s="1004"/>
      <c r="G371" s="1005"/>
      <c r="H371" s="1006"/>
      <c r="I371" s="1006"/>
      <c r="J371" s="1006"/>
      <c r="K371" s="1007"/>
      <c r="L371" s="715"/>
      <c r="M371" s="715"/>
      <c r="N371" s="715"/>
      <c r="O371" s="715"/>
      <c r="P371" s="715"/>
      <c r="Q371" s="715"/>
      <c r="R371" s="715"/>
      <c r="S371" s="716"/>
      <c r="T371" s="717"/>
      <c r="U371" s="720">
        <f t="shared" si="117"/>
        <v>0</v>
      </c>
      <c r="V371" s="721">
        <f t="shared" si="118"/>
        <v>0</v>
      </c>
      <c r="W371" s="722">
        <f t="shared" si="119"/>
        <v>0</v>
      </c>
      <c r="X371" s="442"/>
      <c r="Y371" s="442"/>
      <c r="Z371" s="442"/>
      <c r="AA371" s="442"/>
      <c r="AB371" s="442"/>
      <c r="AC371" s="442"/>
      <c r="AD371" s="442"/>
      <c r="AE371" s="442"/>
      <c r="AF371" s="442"/>
      <c r="AG371" s="442"/>
      <c r="AH371" s="442"/>
      <c r="AI371" s="442"/>
      <c r="AJ371" s="442"/>
      <c r="AK371" s="442"/>
      <c r="AL371" s="442"/>
      <c r="AM371" s="442"/>
      <c r="AN371" s="442"/>
      <c r="AO371" s="442"/>
      <c r="AP371" s="442"/>
      <c r="AQ371" s="442"/>
      <c r="AR371" s="442"/>
      <c r="AS371" s="442"/>
      <c r="AT371" s="442"/>
      <c r="AU371" s="442"/>
      <c r="AV371" s="442"/>
      <c r="AW371" s="442"/>
      <c r="AX371" s="442"/>
      <c r="AY371" s="442"/>
      <c r="AZ371" s="442"/>
    </row>
    <row r="372" spans="2:52" ht="9.9499999999999993" hidden="1" customHeight="1" outlineLevel="1">
      <c r="B372" s="435"/>
      <c r="C372" s="437"/>
      <c r="D372" s="437"/>
      <c r="E372" s="437"/>
      <c r="F372" s="437"/>
      <c r="G372" s="436"/>
      <c r="H372" s="436"/>
      <c r="I372" s="436"/>
      <c r="J372" s="436"/>
      <c r="K372" s="436"/>
      <c r="L372" s="438"/>
      <c r="M372" s="438"/>
      <c r="N372" s="438"/>
      <c r="O372" s="438"/>
      <c r="P372" s="438"/>
      <c r="Q372" s="438"/>
      <c r="R372" s="438"/>
      <c r="S372" s="438"/>
      <c r="T372" s="439"/>
      <c r="U372" s="432"/>
      <c r="V372" s="432"/>
      <c r="W372" s="431"/>
      <c r="X372" s="442"/>
      <c r="Y372" s="442"/>
      <c r="Z372" s="442"/>
      <c r="AA372" s="442"/>
      <c r="AB372" s="442"/>
      <c r="AC372" s="442"/>
      <c r="AD372" s="442"/>
      <c r="AE372" s="442"/>
      <c r="AF372" s="442"/>
      <c r="AG372" s="442"/>
      <c r="AH372" s="442"/>
      <c r="AI372" s="442"/>
      <c r="AJ372" s="442"/>
      <c r="AK372" s="442"/>
      <c r="AL372" s="442"/>
      <c r="AM372" s="442"/>
      <c r="AN372" s="442"/>
      <c r="AO372" s="442"/>
      <c r="AP372" s="442"/>
      <c r="AQ372" s="442"/>
      <c r="AR372" s="442"/>
      <c r="AS372" s="442"/>
      <c r="AT372" s="442"/>
      <c r="AU372" s="442"/>
      <c r="AV372" s="442"/>
      <c r="AW372" s="442"/>
      <c r="AX372" s="442"/>
      <c r="AY372" s="442"/>
      <c r="AZ372" s="442"/>
    </row>
    <row r="373" spans="2:52" ht="3" customHeight="1" collapsed="1" thickBot="1">
      <c r="B373" s="503"/>
      <c r="C373" s="1008"/>
      <c r="D373" s="1009"/>
      <c r="E373" s="1009"/>
      <c r="F373" s="1010"/>
      <c r="G373" s="1011"/>
      <c r="H373" s="1012"/>
      <c r="I373" s="1012"/>
      <c r="J373" s="523"/>
      <c r="K373" s="498"/>
      <c r="L373" s="499"/>
      <c r="M373" s="499"/>
      <c r="N373" s="499"/>
      <c r="O373" s="499"/>
      <c r="P373" s="499"/>
      <c r="Q373" s="499"/>
      <c r="R373" s="499"/>
      <c r="S373" s="49"/>
      <c r="T373" s="500"/>
      <c r="U373" s="501"/>
      <c r="V373" s="501"/>
      <c r="W373" s="502"/>
      <c r="X373" s="442"/>
      <c r="Y373" s="442"/>
      <c r="Z373" s="442"/>
      <c r="AA373" s="442"/>
      <c r="AB373" s="442"/>
      <c r="AC373" s="442"/>
      <c r="AD373" s="442"/>
      <c r="AE373" s="442"/>
      <c r="AF373" s="442"/>
      <c r="AG373" s="442"/>
      <c r="AH373" s="442"/>
      <c r="AI373" s="442"/>
      <c r="AJ373" s="442"/>
      <c r="AK373" s="442"/>
      <c r="AL373" s="442"/>
      <c r="AM373" s="442"/>
      <c r="AN373" s="442"/>
      <c r="AO373" s="442"/>
      <c r="AP373" s="442"/>
      <c r="AQ373" s="442"/>
      <c r="AR373" s="442"/>
      <c r="AS373" s="442"/>
      <c r="AT373" s="442"/>
      <c r="AU373" s="442"/>
      <c r="AV373" s="442"/>
      <c r="AW373" s="442"/>
      <c r="AX373" s="442"/>
      <c r="AY373" s="442"/>
      <c r="AZ373" s="442"/>
    </row>
    <row r="374" spans="2:52" ht="13.5" customHeight="1">
      <c r="F374" s="3"/>
      <c r="G374" s="3"/>
      <c r="H374" s="3"/>
      <c r="I374" s="3"/>
      <c r="J374" s="3"/>
      <c r="K374" s="4"/>
      <c r="L374" s="10"/>
      <c r="M374" s="10"/>
      <c r="N374" s="10"/>
      <c r="O374" s="10"/>
      <c r="P374" s="10"/>
      <c r="Q374" s="10"/>
      <c r="R374" s="10"/>
      <c r="S374" s="10"/>
      <c r="V374" s="10"/>
      <c r="W374" s="16"/>
      <c r="X374" s="442"/>
      <c r="Y374" s="442"/>
      <c r="Z374" s="442"/>
      <c r="AA374" s="442"/>
      <c r="AB374" s="442"/>
      <c r="AC374" s="442"/>
      <c r="AD374" s="442"/>
      <c r="AE374" s="442"/>
      <c r="AF374" s="442"/>
      <c r="AG374" s="442"/>
      <c r="AH374" s="442"/>
      <c r="AI374" s="442"/>
      <c r="AJ374" s="442"/>
      <c r="AK374" s="442"/>
      <c r="AL374" s="442"/>
      <c r="AM374" s="442"/>
      <c r="AN374" s="442"/>
      <c r="AO374" s="442"/>
      <c r="AP374" s="442"/>
      <c r="AQ374" s="442"/>
      <c r="AR374" s="442"/>
      <c r="AS374" s="442"/>
      <c r="AT374" s="442"/>
      <c r="AU374" s="442"/>
      <c r="AV374" s="442"/>
      <c r="AW374" s="442"/>
      <c r="AX374" s="442"/>
      <c r="AY374" s="442"/>
      <c r="AZ374" s="442"/>
    </row>
    <row r="375" spans="2:52">
      <c r="X375" s="442"/>
      <c r="Y375" s="442"/>
      <c r="Z375" s="442"/>
      <c r="AA375" s="442"/>
      <c r="AB375" s="442"/>
      <c r="AC375" s="442"/>
      <c r="AD375" s="442"/>
      <c r="AE375" s="442"/>
      <c r="AF375" s="442"/>
      <c r="AG375" s="442"/>
      <c r="AH375" s="442"/>
      <c r="AI375" s="442"/>
      <c r="AJ375" s="442"/>
      <c r="AK375" s="442"/>
      <c r="AL375" s="442"/>
      <c r="AM375" s="442"/>
      <c r="AN375" s="442"/>
      <c r="AO375" s="442"/>
      <c r="AP375" s="442"/>
      <c r="AQ375" s="442"/>
      <c r="AR375" s="442"/>
      <c r="AS375" s="442"/>
      <c r="AT375" s="442"/>
      <c r="AU375" s="442"/>
      <c r="AV375" s="442"/>
      <c r="AW375" s="442"/>
      <c r="AX375" s="442"/>
      <c r="AY375" s="442"/>
      <c r="AZ375" s="442"/>
    </row>
    <row r="376" spans="2:52">
      <c r="X376" s="442"/>
      <c r="Y376" s="442"/>
      <c r="Z376" s="442"/>
      <c r="AA376" s="442"/>
      <c r="AB376" s="442"/>
      <c r="AC376" s="442"/>
      <c r="AD376" s="442"/>
      <c r="AE376" s="442"/>
      <c r="AF376" s="442"/>
      <c r="AG376" s="442"/>
      <c r="AH376" s="442"/>
      <c r="AI376" s="442"/>
      <c r="AJ376" s="442"/>
      <c r="AK376" s="442"/>
      <c r="AL376" s="442"/>
      <c r="AM376" s="442"/>
      <c r="AN376" s="442"/>
      <c r="AO376" s="442"/>
      <c r="AP376" s="442"/>
      <c r="AQ376" s="442"/>
      <c r="AR376" s="442"/>
      <c r="AS376" s="442"/>
      <c r="AT376" s="442"/>
      <c r="AU376" s="442"/>
      <c r="AV376" s="442"/>
      <c r="AW376" s="442"/>
      <c r="AX376" s="442"/>
      <c r="AY376" s="442"/>
      <c r="AZ376" s="442"/>
    </row>
    <row r="377" spans="2:52">
      <c r="X377" s="442"/>
      <c r="Y377" s="442"/>
      <c r="Z377" s="442"/>
      <c r="AA377" s="442"/>
      <c r="AB377" s="442"/>
      <c r="AC377" s="442"/>
      <c r="AD377" s="442"/>
      <c r="AE377" s="442"/>
      <c r="AF377" s="442"/>
      <c r="AG377" s="442"/>
      <c r="AH377" s="442"/>
      <c r="AI377" s="442"/>
      <c r="AJ377" s="442"/>
      <c r="AK377" s="442"/>
      <c r="AL377" s="442"/>
      <c r="AM377" s="442"/>
      <c r="AN377" s="442"/>
      <c r="AO377" s="442"/>
      <c r="AP377" s="442"/>
      <c r="AQ377" s="442"/>
      <c r="AR377" s="442"/>
      <c r="AS377" s="442"/>
      <c r="AT377" s="442"/>
      <c r="AU377" s="442"/>
      <c r="AV377" s="442"/>
      <c r="AW377" s="442"/>
      <c r="AX377" s="442"/>
      <c r="AY377" s="442"/>
      <c r="AZ377" s="442"/>
    </row>
    <row r="378" spans="2:52">
      <c r="X378" s="442"/>
      <c r="Y378" s="442"/>
      <c r="Z378" s="442"/>
      <c r="AA378" s="442"/>
      <c r="AB378" s="442"/>
      <c r="AC378" s="442"/>
      <c r="AD378" s="442"/>
      <c r="AE378" s="442"/>
      <c r="AF378" s="442"/>
      <c r="AG378" s="442"/>
      <c r="AH378" s="442"/>
      <c r="AI378" s="442"/>
      <c r="AJ378" s="442"/>
      <c r="AK378" s="442"/>
      <c r="AL378" s="442"/>
      <c r="AM378" s="442"/>
      <c r="AN378" s="442"/>
      <c r="AO378" s="442"/>
      <c r="AP378" s="442"/>
      <c r="AQ378" s="442"/>
      <c r="AR378" s="442"/>
      <c r="AS378" s="442"/>
      <c r="AT378" s="442"/>
      <c r="AU378" s="442"/>
      <c r="AV378" s="442"/>
      <c r="AW378" s="442"/>
      <c r="AX378" s="442"/>
      <c r="AY378" s="442"/>
      <c r="AZ378" s="442"/>
    </row>
    <row r="379" spans="2:52">
      <c r="X379" s="442"/>
      <c r="Y379" s="442"/>
      <c r="Z379" s="442"/>
      <c r="AA379" s="442"/>
      <c r="AB379" s="442"/>
      <c r="AC379" s="442"/>
      <c r="AD379" s="442"/>
      <c r="AE379" s="442"/>
      <c r="AF379" s="442"/>
      <c r="AG379" s="442"/>
      <c r="AH379" s="442"/>
      <c r="AI379" s="442"/>
      <c r="AJ379" s="442"/>
      <c r="AK379" s="442"/>
      <c r="AL379" s="442"/>
      <c r="AM379" s="442"/>
      <c r="AN379" s="442"/>
      <c r="AO379" s="442"/>
      <c r="AP379" s="442"/>
      <c r="AQ379" s="442"/>
      <c r="AR379" s="442"/>
      <c r="AS379" s="442"/>
      <c r="AT379" s="442"/>
      <c r="AU379" s="442"/>
      <c r="AV379" s="442"/>
      <c r="AW379" s="442"/>
      <c r="AX379" s="442"/>
      <c r="AY379" s="442"/>
      <c r="AZ379" s="442"/>
    </row>
    <row r="380" spans="2:52">
      <c r="X380" s="442"/>
      <c r="Y380" s="442"/>
      <c r="Z380" s="442"/>
      <c r="AA380" s="442"/>
      <c r="AB380" s="442"/>
      <c r="AC380" s="442"/>
      <c r="AD380" s="442"/>
      <c r="AE380" s="442"/>
      <c r="AF380" s="442"/>
      <c r="AG380" s="442"/>
      <c r="AH380" s="442"/>
      <c r="AI380" s="442"/>
      <c r="AJ380" s="442"/>
      <c r="AK380" s="442"/>
      <c r="AL380" s="442"/>
      <c r="AM380" s="442"/>
      <c r="AN380" s="442"/>
      <c r="AO380" s="442"/>
      <c r="AP380" s="442"/>
      <c r="AQ380" s="442"/>
      <c r="AR380" s="442"/>
      <c r="AS380" s="442"/>
      <c r="AT380" s="442"/>
      <c r="AU380" s="442"/>
      <c r="AV380" s="442"/>
      <c r="AW380" s="442"/>
      <c r="AX380" s="442"/>
      <c r="AY380" s="442"/>
      <c r="AZ380" s="442"/>
    </row>
    <row r="381" spans="2:52">
      <c r="X381" s="442"/>
      <c r="Y381" s="442"/>
      <c r="Z381" s="442"/>
      <c r="AA381" s="442"/>
      <c r="AB381" s="442"/>
      <c r="AC381" s="442"/>
      <c r="AD381" s="442"/>
      <c r="AE381" s="442"/>
      <c r="AF381" s="442"/>
      <c r="AG381" s="442"/>
      <c r="AH381" s="442"/>
      <c r="AI381" s="442"/>
      <c r="AJ381" s="442"/>
      <c r="AK381" s="442"/>
      <c r="AL381" s="442"/>
      <c r="AM381" s="442"/>
      <c r="AN381" s="442"/>
      <c r="AO381" s="442"/>
      <c r="AP381" s="442"/>
      <c r="AQ381" s="442"/>
      <c r="AR381" s="442"/>
      <c r="AS381" s="442"/>
      <c r="AT381" s="442"/>
      <c r="AU381" s="442"/>
      <c r="AV381" s="442"/>
      <c r="AW381" s="442"/>
      <c r="AX381" s="442"/>
      <c r="AY381" s="442"/>
      <c r="AZ381" s="442"/>
    </row>
    <row r="382" spans="2:52">
      <c r="X382" s="442"/>
      <c r="Y382" s="442"/>
      <c r="Z382" s="442"/>
      <c r="AA382" s="442"/>
      <c r="AB382" s="442"/>
      <c r="AC382" s="442"/>
      <c r="AD382" s="442"/>
      <c r="AE382" s="442"/>
      <c r="AF382" s="442"/>
      <c r="AG382" s="442"/>
      <c r="AH382" s="442"/>
      <c r="AI382" s="442"/>
      <c r="AJ382" s="442"/>
      <c r="AK382" s="442"/>
      <c r="AL382" s="442"/>
      <c r="AM382" s="442"/>
      <c r="AN382" s="442"/>
      <c r="AO382" s="442"/>
      <c r="AP382" s="442"/>
      <c r="AQ382" s="442"/>
      <c r="AR382" s="442"/>
      <c r="AS382" s="442"/>
      <c r="AT382" s="442"/>
      <c r="AU382" s="442"/>
      <c r="AV382" s="442"/>
      <c r="AW382" s="442"/>
      <c r="AX382" s="442"/>
      <c r="AY382" s="442"/>
      <c r="AZ382" s="442"/>
    </row>
    <row r="383" spans="2:52">
      <c r="X383" s="442"/>
      <c r="Y383" s="442"/>
      <c r="Z383" s="442"/>
      <c r="AA383" s="442"/>
      <c r="AB383" s="442"/>
      <c r="AC383" s="442"/>
      <c r="AD383" s="442"/>
      <c r="AE383" s="442"/>
      <c r="AF383" s="442"/>
      <c r="AG383" s="442"/>
      <c r="AH383" s="442"/>
      <c r="AI383" s="442"/>
      <c r="AJ383" s="442"/>
      <c r="AK383" s="442"/>
      <c r="AL383" s="442"/>
      <c r="AM383" s="442"/>
      <c r="AN383" s="442"/>
      <c r="AO383" s="442"/>
      <c r="AP383" s="442"/>
      <c r="AQ383" s="442"/>
      <c r="AR383" s="442"/>
      <c r="AS383" s="442"/>
      <c r="AT383" s="442"/>
      <c r="AU383" s="442"/>
      <c r="AV383" s="442"/>
      <c r="AW383" s="442"/>
      <c r="AX383" s="442"/>
      <c r="AY383" s="442"/>
      <c r="AZ383" s="442"/>
    </row>
    <row r="384" spans="2:52">
      <c r="X384" s="442"/>
      <c r="Y384" s="442"/>
      <c r="Z384" s="442"/>
      <c r="AA384" s="442"/>
      <c r="AB384" s="442"/>
      <c r="AC384" s="442"/>
      <c r="AD384" s="442"/>
      <c r="AE384" s="442"/>
      <c r="AF384" s="442"/>
      <c r="AG384" s="442"/>
      <c r="AH384" s="442"/>
      <c r="AI384" s="442"/>
      <c r="AJ384" s="442"/>
      <c r="AK384" s="442"/>
      <c r="AL384" s="442"/>
      <c r="AM384" s="442"/>
      <c r="AN384" s="442"/>
      <c r="AO384" s="442"/>
      <c r="AP384" s="442"/>
      <c r="AQ384" s="442"/>
      <c r="AR384" s="442"/>
      <c r="AS384" s="442"/>
      <c r="AT384" s="442"/>
      <c r="AU384" s="442"/>
      <c r="AV384" s="442"/>
      <c r="AW384" s="442"/>
      <c r="AX384" s="442"/>
      <c r="AY384" s="442"/>
      <c r="AZ384" s="442"/>
    </row>
    <row r="385" spans="24:52">
      <c r="X385" s="442"/>
      <c r="Y385" s="442"/>
      <c r="Z385" s="442"/>
      <c r="AA385" s="442"/>
      <c r="AB385" s="442"/>
      <c r="AC385" s="442"/>
      <c r="AD385" s="442"/>
      <c r="AE385" s="442"/>
      <c r="AF385" s="442"/>
      <c r="AG385" s="442"/>
      <c r="AH385" s="442"/>
      <c r="AI385" s="442"/>
      <c r="AJ385" s="442"/>
      <c r="AK385" s="442"/>
      <c r="AL385" s="442"/>
      <c r="AM385" s="442"/>
      <c r="AN385" s="442"/>
      <c r="AO385" s="442"/>
      <c r="AP385" s="442"/>
      <c r="AQ385" s="442"/>
      <c r="AR385" s="442"/>
      <c r="AS385" s="442"/>
      <c r="AT385" s="442"/>
      <c r="AU385" s="442"/>
      <c r="AV385" s="442"/>
      <c r="AW385" s="442"/>
      <c r="AX385" s="442"/>
      <c r="AY385" s="442"/>
      <c r="AZ385" s="442"/>
    </row>
    <row r="386" spans="24:52">
      <c r="X386" s="442"/>
      <c r="Y386" s="442"/>
      <c r="Z386" s="442"/>
      <c r="AA386" s="442"/>
      <c r="AB386" s="442"/>
      <c r="AC386" s="442"/>
      <c r="AD386" s="442"/>
      <c r="AE386" s="442"/>
      <c r="AF386" s="442"/>
      <c r="AG386" s="442"/>
      <c r="AH386" s="442"/>
      <c r="AI386" s="442"/>
      <c r="AJ386" s="442"/>
      <c r="AK386" s="442"/>
      <c r="AL386" s="442"/>
      <c r="AM386" s="442"/>
      <c r="AN386" s="442"/>
      <c r="AO386" s="442"/>
      <c r="AP386" s="442"/>
      <c r="AQ386" s="442"/>
      <c r="AR386" s="442"/>
      <c r="AS386" s="442"/>
      <c r="AT386" s="442"/>
      <c r="AU386" s="442"/>
      <c r="AV386" s="442"/>
      <c r="AW386" s="442"/>
      <c r="AX386" s="442"/>
      <c r="AY386" s="442"/>
      <c r="AZ386" s="442"/>
    </row>
    <row r="387" spans="24:52">
      <c r="X387" s="442"/>
      <c r="Y387" s="442"/>
      <c r="Z387" s="442"/>
      <c r="AA387" s="442"/>
      <c r="AB387" s="442"/>
      <c r="AC387" s="442"/>
      <c r="AD387" s="442"/>
      <c r="AE387" s="442"/>
      <c r="AF387" s="442"/>
      <c r="AG387" s="442"/>
      <c r="AH387" s="442"/>
      <c r="AI387" s="442"/>
      <c r="AJ387" s="442"/>
      <c r="AK387" s="442"/>
      <c r="AL387" s="442"/>
      <c r="AM387" s="442"/>
      <c r="AN387" s="442"/>
      <c r="AO387" s="442"/>
      <c r="AP387" s="442"/>
      <c r="AQ387" s="442"/>
      <c r="AR387" s="442"/>
      <c r="AS387" s="442"/>
      <c r="AT387" s="442"/>
      <c r="AU387" s="442"/>
      <c r="AV387" s="442"/>
      <c r="AW387" s="442"/>
      <c r="AX387" s="442"/>
      <c r="AY387" s="442"/>
      <c r="AZ387" s="442"/>
    </row>
    <row r="388" spans="24:52">
      <c r="X388" s="442"/>
      <c r="Y388" s="442"/>
      <c r="Z388" s="442"/>
      <c r="AA388" s="442"/>
      <c r="AB388" s="442"/>
      <c r="AC388" s="442"/>
      <c r="AD388" s="442"/>
      <c r="AE388" s="442"/>
      <c r="AF388" s="442"/>
      <c r="AG388" s="442"/>
      <c r="AH388" s="442"/>
      <c r="AI388" s="442"/>
      <c r="AJ388" s="442"/>
      <c r="AK388" s="442"/>
      <c r="AL388" s="442"/>
      <c r="AM388" s="442"/>
      <c r="AN388" s="442"/>
      <c r="AO388" s="442"/>
      <c r="AP388" s="442"/>
      <c r="AQ388" s="442"/>
      <c r="AR388" s="442"/>
      <c r="AS388" s="442"/>
      <c r="AT388" s="442"/>
      <c r="AU388" s="442"/>
      <c r="AV388" s="442"/>
      <c r="AW388" s="442"/>
      <c r="AX388" s="442"/>
      <c r="AY388" s="442"/>
      <c r="AZ388" s="442"/>
    </row>
    <row r="389" spans="24:52">
      <c r="X389" s="442"/>
      <c r="Y389" s="442"/>
      <c r="Z389" s="442"/>
      <c r="AA389" s="442"/>
      <c r="AB389" s="442"/>
      <c r="AC389" s="442"/>
      <c r="AD389" s="442"/>
      <c r="AE389" s="442"/>
      <c r="AF389" s="442"/>
      <c r="AG389" s="442"/>
      <c r="AH389" s="442"/>
      <c r="AI389" s="442"/>
      <c r="AJ389" s="442"/>
      <c r="AK389" s="442"/>
      <c r="AL389" s="442"/>
      <c r="AM389" s="442"/>
      <c r="AN389" s="442"/>
      <c r="AO389" s="442"/>
      <c r="AP389" s="442"/>
      <c r="AQ389" s="442"/>
      <c r="AR389" s="442"/>
      <c r="AS389" s="442"/>
      <c r="AT389" s="442"/>
      <c r="AU389" s="442"/>
      <c r="AV389" s="442"/>
      <c r="AW389" s="442"/>
      <c r="AX389" s="442"/>
      <c r="AY389" s="442"/>
      <c r="AZ389" s="442"/>
    </row>
    <row r="390" spans="24:52">
      <c r="X390" s="442"/>
      <c r="Y390" s="442"/>
      <c r="Z390" s="442"/>
      <c r="AA390" s="442"/>
      <c r="AB390" s="442"/>
      <c r="AC390" s="442"/>
      <c r="AD390" s="442"/>
      <c r="AE390" s="442"/>
      <c r="AF390" s="442"/>
      <c r="AG390" s="442"/>
      <c r="AH390" s="442"/>
      <c r="AI390" s="442"/>
      <c r="AJ390" s="442"/>
      <c r="AK390" s="442"/>
      <c r="AL390" s="442"/>
      <c r="AM390" s="442"/>
      <c r="AN390" s="442"/>
      <c r="AO390" s="442"/>
      <c r="AP390" s="442"/>
      <c r="AQ390" s="442"/>
      <c r="AR390" s="442"/>
      <c r="AS390" s="442"/>
      <c r="AT390" s="442"/>
      <c r="AU390" s="442"/>
      <c r="AV390" s="442"/>
      <c r="AW390" s="442"/>
      <c r="AX390" s="442"/>
      <c r="AY390" s="442"/>
      <c r="AZ390" s="442"/>
    </row>
    <row r="391" spans="24:52">
      <c r="X391" s="442"/>
      <c r="Y391" s="442"/>
      <c r="Z391" s="442"/>
      <c r="AA391" s="442"/>
      <c r="AB391" s="442"/>
      <c r="AC391" s="442"/>
      <c r="AD391" s="442"/>
      <c r="AE391" s="442"/>
      <c r="AF391" s="442"/>
      <c r="AG391" s="442"/>
      <c r="AH391" s="442"/>
      <c r="AI391" s="442"/>
      <c r="AJ391" s="442"/>
      <c r="AK391" s="442"/>
      <c r="AL391" s="442"/>
      <c r="AM391" s="442"/>
      <c r="AN391" s="442"/>
      <c r="AO391" s="442"/>
      <c r="AP391" s="442"/>
      <c r="AQ391" s="442"/>
      <c r="AR391" s="442"/>
      <c r="AS391" s="442"/>
      <c r="AT391" s="442"/>
      <c r="AU391" s="442"/>
      <c r="AV391" s="442"/>
      <c r="AW391" s="442"/>
      <c r="AX391" s="442"/>
      <c r="AY391" s="442"/>
      <c r="AZ391" s="442"/>
    </row>
    <row r="392" spans="24:52">
      <c r="X392" s="442"/>
      <c r="Y392" s="442"/>
      <c r="Z392" s="442"/>
      <c r="AA392" s="442"/>
      <c r="AB392" s="442"/>
      <c r="AC392" s="442"/>
      <c r="AD392" s="442"/>
      <c r="AE392" s="442"/>
      <c r="AF392" s="442"/>
      <c r="AG392" s="442"/>
      <c r="AH392" s="442"/>
      <c r="AI392" s="442"/>
      <c r="AJ392" s="442"/>
      <c r="AK392" s="442"/>
      <c r="AL392" s="442"/>
      <c r="AM392" s="442"/>
      <c r="AN392" s="442"/>
      <c r="AO392" s="442"/>
      <c r="AP392" s="442"/>
      <c r="AQ392" s="442"/>
      <c r="AR392" s="442"/>
      <c r="AS392" s="442"/>
      <c r="AT392" s="442"/>
      <c r="AU392" s="442"/>
      <c r="AV392" s="442"/>
      <c r="AW392" s="442"/>
      <c r="AX392" s="442"/>
      <c r="AY392" s="442"/>
      <c r="AZ392" s="442"/>
    </row>
    <row r="393" spans="24:52">
      <c r="X393" s="442"/>
      <c r="Y393" s="442"/>
      <c r="Z393" s="442"/>
      <c r="AA393" s="442"/>
      <c r="AB393" s="442"/>
      <c r="AC393" s="442"/>
      <c r="AD393" s="442"/>
      <c r="AE393" s="442"/>
      <c r="AF393" s="442"/>
      <c r="AG393" s="442"/>
      <c r="AH393" s="442"/>
      <c r="AI393" s="442"/>
      <c r="AJ393" s="442"/>
      <c r="AK393" s="442"/>
      <c r="AL393" s="442"/>
      <c r="AM393" s="442"/>
      <c r="AN393" s="442"/>
      <c r="AO393" s="442"/>
      <c r="AP393" s="442"/>
      <c r="AQ393" s="442"/>
      <c r="AR393" s="442"/>
      <c r="AS393" s="442"/>
      <c r="AT393" s="442"/>
      <c r="AU393" s="442"/>
      <c r="AV393" s="442"/>
      <c r="AW393" s="442"/>
      <c r="AX393" s="442"/>
      <c r="AY393" s="442"/>
      <c r="AZ393" s="442"/>
    </row>
    <row r="394" spans="24:52">
      <c r="X394" s="442"/>
      <c r="Y394" s="442"/>
      <c r="Z394" s="442"/>
      <c r="AA394" s="442"/>
      <c r="AB394" s="442"/>
      <c r="AC394" s="442"/>
      <c r="AD394" s="442"/>
      <c r="AE394" s="442"/>
      <c r="AF394" s="442"/>
      <c r="AG394" s="442"/>
      <c r="AH394" s="442"/>
      <c r="AI394" s="442"/>
      <c r="AJ394" s="442"/>
      <c r="AK394" s="442"/>
      <c r="AL394" s="442"/>
      <c r="AM394" s="442"/>
      <c r="AN394" s="442"/>
      <c r="AO394" s="442"/>
      <c r="AP394" s="442"/>
      <c r="AQ394" s="442"/>
      <c r="AR394" s="442"/>
      <c r="AS394" s="442"/>
      <c r="AT394" s="442"/>
      <c r="AU394" s="442"/>
      <c r="AV394" s="442"/>
      <c r="AW394" s="442"/>
      <c r="AX394" s="442"/>
      <c r="AY394" s="442"/>
      <c r="AZ394" s="442"/>
    </row>
    <row r="395" spans="24:52">
      <c r="X395" s="442"/>
      <c r="Y395" s="442"/>
      <c r="Z395" s="442"/>
      <c r="AA395" s="442"/>
      <c r="AB395" s="442"/>
      <c r="AC395" s="442"/>
      <c r="AD395" s="442"/>
      <c r="AE395" s="442"/>
      <c r="AF395" s="442"/>
      <c r="AG395" s="442"/>
      <c r="AH395" s="442"/>
      <c r="AI395" s="442"/>
      <c r="AJ395" s="442"/>
      <c r="AK395" s="442"/>
      <c r="AL395" s="442"/>
      <c r="AM395" s="442"/>
      <c r="AN395" s="442"/>
      <c r="AO395" s="442"/>
      <c r="AP395" s="442"/>
      <c r="AQ395" s="442"/>
      <c r="AR395" s="442"/>
      <c r="AS395" s="442"/>
      <c r="AT395" s="442"/>
      <c r="AU395" s="442"/>
      <c r="AV395" s="442"/>
      <c r="AW395" s="442"/>
      <c r="AX395" s="442"/>
      <c r="AY395" s="442"/>
      <c r="AZ395" s="442"/>
    </row>
    <row r="396" spans="24:52">
      <c r="X396" s="442"/>
      <c r="Y396" s="442"/>
      <c r="Z396" s="442"/>
      <c r="AA396" s="442"/>
      <c r="AB396" s="442"/>
      <c r="AC396" s="442"/>
      <c r="AD396" s="442"/>
      <c r="AE396" s="442"/>
      <c r="AF396" s="442"/>
      <c r="AG396" s="442"/>
      <c r="AH396" s="442"/>
      <c r="AI396" s="442"/>
      <c r="AJ396" s="442"/>
      <c r="AK396" s="442"/>
      <c r="AL396" s="442"/>
      <c r="AM396" s="442"/>
      <c r="AN396" s="442"/>
      <c r="AO396" s="442"/>
      <c r="AP396" s="442"/>
      <c r="AQ396" s="442"/>
      <c r="AR396" s="442"/>
      <c r="AS396" s="442"/>
      <c r="AT396" s="442"/>
      <c r="AU396" s="442"/>
      <c r="AV396" s="442"/>
      <c r="AW396" s="442"/>
      <c r="AX396" s="442"/>
      <c r="AY396" s="442"/>
      <c r="AZ396" s="442"/>
    </row>
    <row r="397" spans="24:52">
      <c r="X397" s="442"/>
      <c r="Y397" s="442"/>
      <c r="Z397" s="442"/>
      <c r="AA397" s="442"/>
      <c r="AB397" s="442"/>
      <c r="AC397" s="442"/>
      <c r="AD397" s="442"/>
      <c r="AE397" s="442"/>
      <c r="AF397" s="442"/>
      <c r="AG397" s="442"/>
      <c r="AH397" s="442"/>
      <c r="AI397" s="442"/>
      <c r="AJ397" s="442"/>
      <c r="AK397" s="442"/>
      <c r="AL397" s="442"/>
      <c r="AM397" s="442"/>
      <c r="AN397" s="442"/>
      <c r="AO397" s="442"/>
      <c r="AP397" s="442"/>
      <c r="AQ397" s="442"/>
      <c r="AR397" s="442"/>
      <c r="AS397" s="442"/>
      <c r="AT397" s="442"/>
      <c r="AU397" s="442"/>
      <c r="AV397" s="442"/>
      <c r="AW397" s="442"/>
      <c r="AX397" s="442"/>
      <c r="AY397" s="442"/>
      <c r="AZ397" s="442"/>
    </row>
    <row r="398" spans="24:52">
      <c r="X398" s="442"/>
      <c r="Y398" s="442"/>
      <c r="Z398" s="442"/>
      <c r="AA398" s="442"/>
      <c r="AB398" s="442"/>
      <c r="AC398" s="442"/>
      <c r="AD398" s="442"/>
      <c r="AE398" s="442"/>
      <c r="AF398" s="442"/>
      <c r="AG398" s="442"/>
      <c r="AH398" s="442"/>
      <c r="AI398" s="442"/>
      <c r="AJ398" s="442"/>
      <c r="AK398" s="442"/>
      <c r="AL398" s="442"/>
      <c r="AM398" s="442"/>
      <c r="AN398" s="442"/>
      <c r="AO398" s="442"/>
      <c r="AP398" s="442"/>
      <c r="AQ398" s="442"/>
      <c r="AR398" s="442"/>
      <c r="AS398" s="442"/>
      <c r="AT398" s="442"/>
      <c r="AU398" s="442"/>
      <c r="AV398" s="442"/>
      <c r="AW398" s="442"/>
      <c r="AX398" s="442"/>
      <c r="AY398" s="442"/>
      <c r="AZ398" s="442"/>
    </row>
    <row r="399" spans="24:52">
      <c r="X399" s="442"/>
      <c r="Y399" s="442"/>
      <c r="Z399" s="442"/>
      <c r="AA399" s="442"/>
      <c r="AB399" s="442"/>
      <c r="AC399" s="442"/>
      <c r="AD399" s="442"/>
      <c r="AE399" s="442"/>
      <c r="AF399" s="442"/>
      <c r="AG399" s="442"/>
      <c r="AH399" s="442"/>
      <c r="AI399" s="442"/>
      <c r="AJ399" s="442"/>
      <c r="AK399" s="442"/>
      <c r="AL399" s="442"/>
      <c r="AM399" s="442"/>
      <c r="AN399" s="442"/>
      <c r="AO399" s="442"/>
      <c r="AP399" s="442"/>
      <c r="AQ399" s="442"/>
      <c r="AR399" s="442"/>
      <c r="AS399" s="442"/>
      <c r="AT399" s="442"/>
      <c r="AU399" s="442"/>
      <c r="AV399" s="442"/>
      <c r="AW399" s="442"/>
      <c r="AX399" s="442"/>
      <c r="AY399" s="442"/>
      <c r="AZ399" s="442"/>
    </row>
    <row r="400" spans="24:52">
      <c r="X400" s="442"/>
      <c r="Y400" s="442"/>
      <c r="Z400" s="442"/>
      <c r="AA400" s="442"/>
      <c r="AB400" s="442"/>
      <c r="AC400" s="442"/>
      <c r="AD400" s="442"/>
      <c r="AE400" s="442"/>
      <c r="AF400" s="442"/>
      <c r="AG400" s="442"/>
      <c r="AH400" s="442"/>
      <c r="AI400" s="442"/>
      <c r="AJ400" s="442"/>
      <c r="AK400" s="442"/>
      <c r="AL400" s="442"/>
      <c r="AM400" s="442"/>
      <c r="AN400" s="442"/>
      <c r="AO400" s="442"/>
      <c r="AP400" s="442"/>
      <c r="AQ400" s="442"/>
      <c r="AR400" s="442"/>
      <c r="AS400" s="442"/>
      <c r="AT400" s="442"/>
      <c r="AU400" s="442"/>
      <c r="AV400" s="442"/>
      <c r="AW400" s="442"/>
      <c r="AX400" s="442"/>
      <c r="AY400" s="442"/>
      <c r="AZ400" s="442"/>
    </row>
    <row r="401" spans="24:52">
      <c r="X401" s="442"/>
      <c r="Y401" s="442"/>
      <c r="Z401" s="442"/>
      <c r="AA401" s="442"/>
      <c r="AB401" s="442"/>
      <c r="AC401" s="442"/>
      <c r="AD401" s="442"/>
      <c r="AE401" s="442"/>
      <c r="AF401" s="442"/>
      <c r="AG401" s="442"/>
      <c r="AH401" s="442"/>
      <c r="AI401" s="442"/>
      <c r="AJ401" s="442"/>
      <c r="AK401" s="442"/>
      <c r="AL401" s="442"/>
      <c r="AM401" s="442"/>
      <c r="AN401" s="442"/>
      <c r="AO401" s="442"/>
      <c r="AP401" s="442"/>
      <c r="AQ401" s="442"/>
      <c r="AR401" s="442"/>
      <c r="AS401" s="442"/>
      <c r="AT401" s="442"/>
      <c r="AU401" s="442"/>
      <c r="AV401" s="442"/>
      <c r="AW401" s="442"/>
      <c r="AX401" s="442"/>
      <c r="AY401" s="442"/>
      <c r="AZ401" s="442"/>
    </row>
  </sheetData>
  <sheetProtection algorithmName="SHA-512" hashValue="8l8uTSYp5kVNO6QjtrSEKTiCk25JB8hu7uxTaMls8wU4Tsqtldpk/MSaLElSmknzXLmc2jEuv8/K2xKNeXV6zA==" saltValue="p52RtVeHYnWiESJXpfkaVw==" spinCount="100000" sheet="1" formatCells="0" formatColumns="0" formatRows="0"/>
  <mergeCells count="681">
    <mergeCell ref="C371:F371"/>
    <mergeCell ref="G371:K371"/>
    <mergeCell ref="C373:F373"/>
    <mergeCell ref="G373:I373"/>
    <mergeCell ref="C368:F368"/>
    <mergeCell ref="G368:K368"/>
    <mergeCell ref="C369:F369"/>
    <mergeCell ref="G369:K369"/>
    <mergeCell ref="C370:F370"/>
    <mergeCell ref="G370:K370"/>
    <mergeCell ref="C365:F365"/>
    <mergeCell ref="G365:K365"/>
    <mergeCell ref="C366:F366"/>
    <mergeCell ref="G366:K366"/>
    <mergeCell ref="C367:F367"/>
    <mergeCell ref="G367:K367"/>
    <mergeCell ref="C362:F362"/>
    <mergeCell ref="G362:K362"/>
    <mergeCell ref="C363:F363"/>
    <mergeCell ref="G363:K363"/>
    <mergeCell ref="C364:F364"/>
    <mergeCell ref="G364:K364"/>
    <mergeCell ref="C358:F358"/>
    <mergeCell ref="G358:K358"/>
    <mergeCell ref="C359:F359"/>
    <mergeCell ref="G359:K359"/>
    <mergeCell ref="C361:F361"/>
    <mergeCell ref="G361:K361"/>
    <mergeCell ref="C355:F355"/>
    <mergeCell ref="G355:K355"/>
    <mergeCell ref="C356:F356"/>
    <mergeCell ref="G356:K356"/>
    <mergeCell ref="C357:F357"/>
    <mergeCell ref="G357:K357"/>
    <mergeCell ref="C352:F352"/>
    <mergeCell ref="G352:K352"/>
    <mergeCell ref="C353:F353"/>
    <mergeCell ref="G353:K353"/>
    <mergeCell ref="C354:F354"/>
    <mergeCell ref="G354:K354"/>
    <mergeCell ref="C349:F349"/>
    <mergeCell ref="G349:K349"/>
    <mergeCell ref="C350:F350"/>
    <mergeCell ref="G350:K350"/>
    <mergeCell ref="C351:F351"/>
    <mergeCell ref="G351:K351"/>
    <mergeCell ref="C345:F345"/>
    <mergeCell ref="G345:K345"/>
    <mergeCell ref="C346:F346"/>
    <mergeCell ref="G346:K346"/>
    <mergeCell ref="C347:F347"/>
    <mergeCell ref="G347:K347"/>
    <mergeCell ref="C342:F342"/>
    <mergeCell ref="G342:K342"/>
    <mergeCell ref="C343:F343"/>
    <mergeCell ref="G343:K343"/>
    <mergeCell ref="C344:F344"/>
    <mergeCell ref="G344:K344"/>
    <mergeCell ref="C339:F339"/>
    <mergeCell ref="G339:K339"/>
    <mergeCell ref="C340:F340"/>
    <mergeCell ref="G340:K340"/>
    <mergeCell ref="C341:F341"/>
    <mergeCell ref="G341:K341"/>
    <mergeCell ref="C335:F335"/>
    <mergeCell ref="G335:K335"/>
    <mergeCell ref="C337:F337"/>
    <mergeCell ref="G337:K337"/>
    <mergeCell ref="C338:F338"/>
    <mergeCell ref="G338:K338"/>
    <mergeCell ref="C332:F332"/>
    <mergeCell ref="G332:K332"/>
    <mergeCell ref="C333:F333"/>
    <mergeCell ref="G333:K333"/>
    <mergeCell ref="C334:F334"/>
    <mergeCell ref="G334:K334"/>
    <mergeCell ref="C329:F329"/>
    <mergeCell ref="G329:K329"/>
    <mergeCell ref="C330:F330"/>
    <mergeCell ref="G330:K330"/>
    <mergeCell ref="C331:F331"/>
    <mergeCell ref="G331:K331"/>
    <mergeCell ref="C326:F326"/>
    <mergeCell ref="G326:K326"/>
    <mergeCell ref="C327:F327"/>
    <mergeCell ref="G327:K327"/>
    <mergeCell ref="C328:F328"/>
    <mergeCell ref="G328:K328"/>
    <mergeCell ref="C322:F322"/>
    <mergeCell ref="G322:K322"/>
    <mergeCell ref="C323:F323"/>
    <mergeCell ref="G323:K323"/>
    <mergeCell ref="C325:F325"/>
    <mergeCell ref="G325:K325"/>
    <mergeCell ref="C319:F319"/>
    <mergeCell ref="G319:K319"/>
    <mergeCell ref="C320:F320"/>
    <mergeCell ref="G320:K320"/>
    <mergeCell ref="C321:F321"/>
    <mergeCell ref="G321:K321"/>
    <mergeCell ref="C316:F316"/>
    <mergeCell ref="G316:K316"/>
    <mergeCell ref="C317:F317"/>
    <mergeCell ref="G317:K317"/>
    <mergeCell ref="C318:F318"/>
    <mergeCell ref="G318:K318"/>
    <mergeCell ref="C313:F313"/>
    <mergeCell ref="G313:K313"/>
    <mergeCell ref="C314:F314"/>
    <mergeCell ref="G314:K314"/>
    <mergeCell ref="C315:F315"/>
    <mergeCell ref="G315:K315"/>
    <mergeCell ref="C309:F309"/>
    <mergeCell ref="G309:K309"/>
    <mergeCell ref="C310:F310"/>
    <mergeCell ref="G310:K310"/>
    <mergeCell ref="C311:F311"/>
    <mergeCell ref="G311:K311"/>
    <mergeCell ref="C306:F306"/>
    <mergeCell ref="G306:K306"/>
    <mergeCell ref="C307:F307"/>
    <mergeCell ref="G307:K307"/>
    <mergeCell ref="C308:F308"/>
    <mergeCell ref="G308:K308"/>
    <mergeCell ref="C303:F303"/>
    <mergeCell ref="G303:K303"/>
    <mergeCell ref="C304:F304"/>
    <mergeCell ref="G304:K304"/>
    <mergeCell ref="C305:F305"/>
    <mergeCell ref="G305:K305"/>
    <mergeCell ref="C299:F299"/>
    <mergeCell ref="G299:K299"/>
    <mergeCell ref="C301:F301"/>
    <mergeCell ref="G301:K301"/>
    <mergeCell ref="C302:F302"/>
    <mergeCell ref="G302:K302"/>
    <mergeCell ref="C296:F296"/>
    <mergeCell ref="G296:K296"/>
    <mergeCell ref="C297:F297"/>
    <mergeCell ref="G297:K297"/>
    <mergeCell ref="C298:F298"/>
    <mergeCell ref="G298:K298"/>
    <mergeCell ref="C293:F293"/>
    <mergeCell ref="G293:K293"/>
    <mergeCell ref="C294:F294"/>
    <mergeCell ref="G294:K294"/>
    <mergeCell ref="C295:F295"/>
    <mergeCell ref="G295:K295"/>
    <mergeCell ref="C290:F290"/>
    <mergeCell ref="G290:K290"/>
    <mergeCell ref="C291:F291"/>
    <mergeCell ref="G291:K291"/>
    <mergeCell ref="C292:F292"/>
    <mergeCell ref="G292:K292"/>
    <mergeCell ref="C286:F286"/>
    <mergeCell ref="G286:K286"/>
    <mergeCell ref="C287:F287"/>
    <mergeCell ref="G287:K287"/>
    <mergeCell ref="C289:F289"/>
    <mergeCell ref="G289:K289"/>
    <mergeCell ref="C283:F283"/>
    <mergeCell ref="G283:K283"/>
    <mergeCell ref="C284:F284"/>
    <mergeCell ref="G284:K284"/>
    <mergeCell ref="C285:F285"/>
    <mergeCell ref="G285:K285"/>
    <mergeCell ref="C280:F280"/>
    <mergeCell ref="G280:K280"/>
    <mergeCell ref="C281:F281"/>
    <mergeCell ref="G281:K281"/>
    <mergeCell ref="C282:F282"/>
    <mergeCell ref="G282:K282"/>
    <mergeCell ref="C277:F277"/>
    <mergeCell ref="G277:K277"/>
    <mergeCell ref="C278:F278"/>
    <mergeCell ref="G278:K278"/>
    <mergeCell ref="C279:F279"/>
    <mergeCell ref="G279:K279"/>
    <mergeCell ref="C273:F273"/>
    <mergeCell ref="G273:K273"/>
    <mergeCell ref="C274:F274"/>
    <mergeCell ref="G274:K274"/>
    <mergeCell ref="C275:F275"/>
    <mergeCell ref="G275:K275"/>
    <mergeCell ref="C270:F270"/>
    <mergeCell ref="G270:K270"/>
    <mergeCell ref="C271:F271"/>
    <mergeCell ref="G271:K271"/>
    <mergeCell ref="C272:F272"/>
    <mergeCell ref="G272:K272"/>
    <mergeCell ref="C267:F267"/>
    <mergeCell ref="G267:K267"/>
    <mergeCell ref="C268:F268"/>
    <mergeCell ref="G268:K268"/>
    <mergeCell ref="C269:F269"/>
    <mergeCell ref="G269:K269"/>
    <mergeCell ref="C263:F263"/>
    <mergeCell ref="G263:K263"/>
    <mergeCell ref="C265:F265"/>
    <mergeCell ref="G265:K265"/>
    <mergeCell ref="C266:F266"/>
    <mergeCell ref="G266:K266"/>
    <mergeCell ref="C260:F260"/>
    <mergeCell ref="G260:K260"/>
    <mergeCell ref="C261:F261"/>
    <mergeCell ref="G261:K261"/>
    <mergeCell ref="C262:F262"/>
    <mergeCell ref="G262:K262"/>
    <mergeCell ref="C257:F257"/>
    <mergeCell ref="G257:K257"/>
    <mergeCell ref="C258:F258"/>
    <mergeCell ref="G258:K258"/>
    <mergeCell ref="C259:F259"/>
    <mergeCell ref="G259:K259"/>
    <mergeCell ref="C254:F254"/>
    <mergeCell ref="G254:K254"/>
    <mergeCell ref="C255:F255"/>
    <mergeCell ref="G255:K255"/>
    <mergeCell ref="C256:F256"/>
    <mergeCell ref="G256:K256"/>
    <mergeCell ref="C250:F250"/>
    <mergeCell ref="G250:K250"/>
    <mergeCell ref="C251:F251"/>
    <mergeCell ref="G251:K251"/>
    <mergeCell ref="C253:F253"/>
    <mergeCell ref="G253:K253"/>
    <mergeCell ref="C247:F247"/>
    <mergeCell ref="G247:K247"/>
    <mergeCell ref="C248:F248"/>
    <mergeCell ref="G248:K248"/>
    <mergeCell ref="C249:F249"/>
    <mergeCell ref="G249:K249"/>
    <mergeCell ref="C244:F244"/>
    <mergeCell ref="G244:K244"/>
    <mergeCell ref="C245:F245"/>
    <mergeCell ref="G245:K245"/>
    <mergeCell ref="C246:F246"/>
    <mergeCell ref="G246:K246"/>
    <mergeCell ref="C241:F241"/>
    <mergeCell ref="G241:K241"/>
    <mergeCell ref="C242:F242"/>
    <mergeCell ref="G242:K242"/>
    <mergeCell ref="C243:F243"/>
    <mergeCell ref="G243:K243"/>
    <mergeCell ref="C237:F237"/>
    <mergeCell ref="G237:K237"/>
    <mergeCell ref="C238:F238"/>
    <mergeCell ref="G238:K238"/>
    <mergeCell ref="C239:F239"/>
    <mergeCell ref="G239:K239"/>
    <mergeCell ref="C234:F234"/>
    <mergeCell ref="G234:K234"/>
    <mergeCell ref="C235:F235"/>
    <mergeCell ref="G235:K235"/>
    <mergeCell ref="C236:F236"/>
    <mergeCell ref="G236:K236"/>
    <mergeCell ref="C231:F231"/>
    <mergeCell ref="G231:K231"/>
    <mergeCell ref="C232:F232"/>
    <mergeCell ref="G232:K232"/>
    <mergeCell ref="C233:F233"/>
    <mergeCell ref="G233:K233"/>
    <mergeCell ref="C227:F227"/>
    <mergeCell ref="G227:K227"/>
    <mergeCell ref="C229:F229"/>
    <mergeCell ref="G229:K229"/>
    <mergeCell ref="C230:F230"/>
    <mergeCell ref="G230:K230"/>
    <mergeCell ref="C224:F224"/>
    <mergeCell ref="G224:K224"/>
    <mergeCell ref="C225:F225"/>
    <mergeCell ref="G225:K225"/>
    <mergeCell ref="C226:F226"/>
    <mergeCell ref="G226:K226"/>
    <mergeCell ref="C221:F221"/>
    <mergeCell ref="G221:K221"/>
    <mergeCell ref="C222:F222"/>
    <mergeCell ref="G222:K222"/>
    <mergeCell ref="C223:F223"/>
    <mergeCell ref="G223:K223"/>
    <mergeCell ref="C218:F218"/>
    <mergeCell ref="G218:K218"/>
    <mergeCell ref="C219:F219"/>
    <mergeCell ref="G219:K219"/>
    <mergeCell ref="C220:F220"/>
    <mergeCell ref="G220:K220"/>
    <mergeCell ref="C214:F214"/>
    <mergeCell ref="G214:K214"/>
    <mergeCell ref="C215:F215"/>
    <mergeCell ref="G215:K215"/>
    <mergeCell ref="C217:F217"/>
    <mergeCell ref="G217:K217"/>
    <mergeCell ref="C211:F211"/>
    <mergeCell ref="G211:K211"/>
    <mergeCell ref="C212:F212"/>
    <mergeCell ref="G212:K212"/>
    <mergeCell ref="C213:F213"/>
    <mergeCell ref="G213:K213"/>
    <mergeCell ref="C208:F208"/>
    <mergeCell ref="G208:K208"/>
    <mergeCell ref="C209:F209"/>
    <mergeCell ref="G209:K209"/>
    <mergeCell ref="C210:F210"/>
    <mergeCell ref="G210:K210"/>
    <mergeCell ref="C205:F205"/>
    <mergeCell ref="G205:K205"/>
    <mergeCell ref="C206:F206"/>
    <mergeCell ref="G206:K206"/>
    <mergeCell ref="C207:F207"/>
    <mergeCell ref="G207:K207"/>
    <mergeCell ref="C201:F201"/>
    <mergeCell ref="G201:K201"/>
    <mergeCell ref="C202:F202"/>
    <mergeCell ref="G202:K202"/>
    <mergeCell ref="C203:F203"/>
    <mergeCell ref="G203:K203"/>
    <mergeCell ref="C198:F198"/>
    <mergeCell ref="G198:K198"/>
    <mergeCell ref="C199:F199"/>
    <mergeCell ref="G199:K199"/>
    <mergeCell ref="C200:F200"/>
    <mergeCell ref="G200:K200"/>
    <mergeCell ref="C195:F195"/>
    <mergeCell ref="G195:K195"/>
    <mergeCell ref="C196:F196"/>
    <mergeCell ref="G196:K196"/>
    <mergeCell ref="C197:F197"/>
    <mergeCell ref="G197:K197"/>
    <mergeCell ref="C191:F191"/>
    <mergeCell ref="G191:K191"/>
    <mergeCell ref="C193:F193"/>
    <mergeCell ref="G193:K193"/>
    <mergeCell ref="C194:F194"/>
    <mergeCell ref="G194:K194"/>
    <mergeCell ref="C188:F188"/>
    <mergeCell ref="G188:K188"/>
    <mergeCell ref="C189:F189"/>
    <mergeCell ref="G189:K189"/>
    <mergeCell ref="C190:F190"/>
    <mergeCell ref="G190:K190"/>
    <mergeCell ref="C185:F185"/>
    <mergeCell ref="G185:K185"/>
    <mergeCell ref="C186:F186"/>
    <mergeCell ref="G186:K186"/>
    <mergeCell ref="C187:F187"/>
    <mergeCell ref="G187:K187"/>
    <mergeCell ref="C182:F182"/>
    <mergeCell ref="G182:K182"/>
    <mergeCell ref="C183:F183"/>
    <mergeCell ref="G183:K183"/>
    <mergeCell ref="C184:F184"/>
    <mergeCell ref="G184:K184"/>
    <mergeCell ref="C178:F178"/>
    <mergeCell ref="G178:K178"/>
    <mergeCell ref="C179:F179"/>
    <mergeCell ref="G179:K179"/>
    <mergeCell ref="C181:F181"/>
    <mergeCell ref="G181:K181"/>
    <mergeCell ref="C175:F175"/>
    <mergeCell ref="G175:K175"/>
    <mergeCell ref="C176:F176"/>
    <mergeCell ref="G176:K176"/>
    <mergeCell ref="C177:F177"/>
    <mergeCell ref="G177:K177"/>
    <mergeCell ref="C172:F172"/>
    <mergeCell ref="G172:K172"/>
    <mergeCell ref="C173:F173"/>
    <mergeCell ref="G173:K173"/>
    <mergeCell ref="C174:F174"/>
    <mergeCell ref="G174:K174"/>
    <mergeCell ref="C169:F169"/>
    <mergeCell ref="G169:K169"/>
    <mergeCell ref="C170:F170"/>
    <mergeCell ref="G170:K170"/>
    <mergeCell ref="C171:F171"/>
    <mergeCell ref="G171:K171"/>
    <mergeCell ref="C165:F165"/>
    <mergeCell ref="G165:K165"/>
    <mergeCell ref="C166:F166"/>
    <mergeCell ref="G166:K166"/>
    <mergeCell ref="C167:F167"/>
    <mergeCell ref="G167:K167"/>
    <mergeCell ref="C162:F162"/>
    <mergeCell ref="G162:K162"/>
    <mergeCell ref="C163:F163"/>
    <mergeCell ref="G163:K163"/>
    <mergeCell ref="C164:F164"/>
    <mergeCell ref="G164:K164"/>
    <mergeCell ref="C159:F159"/>
    <mergeCell ref="G159:K159"/>
    <mergeCell ref="C160:F160"/>
    <mergeCell ref="G160:K160"/>
    <mergeCell ref="C161:F161"/>
    <mergeCell ref="G161:K161"/>
    <mergeCell ref="C155:F155"/>
    <mergeCell ref="G155:K155"/>
    <mergeCell ref="C157:F157"/>
    <mergeCell ref="G157:K157"/>
    <mergeCell ref="C158:F158"/>
    <mergeCell ref="G158:K158"/>
    <mergeCell ref="C152:F152"/>
    <mergeCell ref="G152:K152"/>
    <mergeCell ref="C153:F153"/>
    <mergeCell ref="G153:K153"/>
    <mergeCell ref="C154:F154"/>
    <mergeCell ref="G154:K154"/>
    <mergeCell ref="C149:F149"/>
    <mergeCell ref="G149:K149"/>
    <mergeCell ref="C150:F150"/>
    <mergeCell ref="G150:K150"/>
    <mergeCell ref="C151:F151"/>
    <mergeCell ref="G151:K151"/>
    <mergeCell ref="C146:F146"/>
    <mergeCell ref="G146:K146"/>
    <mergeCell ref="C147:F147"/>
    <mergeCell ref="G147:K147"/>
    <mergeCell ref="C148:F148"/>
    <mergeCell ref="G148:K148"/>
    <mergeCell ref="C142:F142"/>
    <mergeCell ref="G142:K142"/>
    <mergeCell ref="C143:F143"/>
    <mergeCell ref="G143:K143"/>
    <mergeCell ref="C145:F145"/>
    <mergeCell ref="G145:K145"/>
    <mergeCell ref="C139:F139"/>
    <mergeCell ref="G139:K139"/>
    <mergeCell ref="C140:F140"/>
    <mergeCell ref="G140:K140"/>
    <mergeCell ref="C141:F141"/>
    <mergeCell ref="G141:K141"/>
    <mergeCell ref="C136:F136"/>
    <mergeCell ref="G136:K136"/>
    <mergeCell ref="C137:F137"/>
    <mergeCell ref="G137:K137"/>
    <mergeCell ref="C138:F138"/>
    <mergeCell ref="G138:K138"/>
    <mergeCell ref="C133:F133"/>
    <mergeCell ref="G133:K133"/>
    <mergeCell ref="C134:F134"/>
    <mergeCell ref="G134:K134"/>
    <mergeCell ref="C135:F135"/>
    <mergeCell ref="G135:K135"/>
    <mergeCell ref="C129:F129"/>
    <mergeCell ref="G129:K129"/>
    <mergeCell ref="C130:F130"/>
    <mergeCell ref="G130:K130"/>
    <mergeCell ref="C131:F131"/>
    <mergeCell ref="G131:K131"/>
    <mergeCell ref="C126:F126"/>
    <mergeCell ref="G126:K126"/>
    <mergeCell ref="C127:F127"/>
    <mergeCell ref="G127:K127"/>
    <mergeCell ref="C128:F128"/>
    <mergeCell ref="G128:K128"/>
    <mergeCell ref="C123:F123"/>
    <mergeCell ref="G123:K123"/>
    <mergeCell ref="C124:F124"/>
    <mergeCell ref="G124:K124"/>
    <mergeCell ref="C125:F125"/>
    <mergeCell ref="G125:K125"/>
    <mergeCell ref="C119:F119"/>
    <mergeCell ref="G119:K119"/>
    <mergeCell ref="C121:F121"/>
    <mergeCell ref="G121:K121"/>
    <mergeCell ref="C122:F122"/>
    <mergeCell ref="G122:K122"/>
    <mergeCell ref="C116:F116"/>
    <mergeCell ref="G116:K116"/>
    <mergeCell ref="C117:F117"/>
    <mergeCell ref="G117:K117"/>
    <mergeCell ref="C118:F118"/>
    <mergeCell ref="G118:K118"/>
    <mergeCell ref="C113:F113"/>
    <mergeCell ref="G113:K113"/>
    <mergeCell ref="C114:F114"/>
    <mergeCell ref="G114:K114"/>
    <mergeCell ref="C115:F115"/>
    <mergeCell ref="G115:K115"/>
    <mergeCell ref="C110:F110"/>
    <mergeCell ref="G110:K110"/>
    <mergeCell ref="C111:F111"/>
    <mergeCell ref="G111:K111"/>
    <mergeCell ref="C112:F112"/>
    <mergeCell ref="G112:K112"/>
    <mergeCell ref="C106:F106"/>
    <mergeCell ref="G106:K106"/>
    <mergeCell ref="C107:F107"/>
    <mergeCell ref="G107:K107"/>
    <mergeCell ref="C109:F109"/>
    <mergeCell ref="G109:K109"/>
    <mergeCell ref="C103:F103"/>
    <mergeCell ref="G103:K103"/>
    <mergeCell ref="C104:F104"/>
    <mergeCell ref="G104:K104"/>
    <mergeCell ref="C105:F105"/>
    <mergeCell ref="G105:K105"/>
    <mergeCell ref="C100:F100"/>
    <mergeCell ref="G100:K100"/>
    <mergeCell ref="C101:F101"/>
    <mergeCell ref="G101:K101"/>
    <mergeCell ref="C102:F102"/>
    <mergeCell ref="G102:K102"/>
    <mergeCell ref="C97:F97"/>
    <mergeCell ref="G97:K97"/>
    <mergeCell ref="C98:F98"/>
    <mergeCell ref="G98:K98"/>
    <mergeCell ref="C99:F99"/>
    <mergeCell ref="G99:K99"/>
    <mergeCell ref="C93:F93"/>
    <mergeCell ref="G93:K93"/>
    <mergeCell ref="C94:F94"/>
    <mergeCell ref="G94:K94"/>
    <mergeCell ref="C95:F95"/>
    <mergeCell ref="G95:K95"/>
    <mergeCell ref="C90:F90"/>
    <mergeCell ref="G90:K90"/>
    <mergeCell ref="C91:F91"/>
    <mergeCell ref="G91:K91"/>
    <mergeCell ref="C92:F92"/>
    <mergeCell ref="G92:K92"/>
    <mergeCell ref="C87:F87"/>
    <mergeCell ref="G87:K87"/>
    <mergeCell ref="C88:F88"/>
    <mergeCell ref="G88:K88"/>
    <mergeCell ref="C89:F89"/>
    <mergeCell ref="G89:K89"/>
    <mergeCell ref="C83:F83"/>
    <mergeCell ref="G83:K83"/>
    <mergeCell ref="C85:F85"/>
    <mergeCell ref="G85:K85"/>
    <mergeCell ref="C86:F86"/>
    <mergeCell ref="G86:K86"/>
    <mergeCell ref="C80:F80"/>
    <mergeCell ref="G80:K80"/>
    <mergeCell ref="C81:F81"/>
    <mergeCell ref="G81:K81"/>
    <mergeCell ref="C82:F82"/>
    <mergeCell ref="G82:K82"/>
    <mergeCell ref="C77:F77"/>
    <mergeCell ref="G77:K77"/>
    <mergeCell ref="C78:F78"/>
    <mergeCell ref="G78:K78"/>
    <mergeCell ref="C79:F79"/>
    <mergeCell ref="G79:K79"/>
    <mergeCell ref="C74:F74"/>
    <mergeCell ref="G74:K74"/>
    <mergeCell ref="C75:F75"/>
    <mergeCell ref="G75:K75"/>
    <mergeCell ref="C76:F76"/>
    <mergeCell ref="G76:K76"/>
    <mergeCell ref="C70:F70"/>
    <mergeCell ref="G70:K70"/>
    <mergeCell ref="C71:F71"/>
    <mergeCell ref="G71:K71"/>
    <mergeCell ref="C73:F73"/>
    <mergeCell ref="G73:K73"/>
    <mergeCell ref="C67:F67"/>
    <mergeCell ref="G67:K67"/>
    <mergeCell ref="C68:F68"/>
    <mergeCell ref="G68:K68"/>
    <mergeCell ref="C69:F69"/>
    <mergeCell ref="G69:K69"/>
    <mergeCell ref="C64:F64"/>
    <mergeCell ref="G64:K64"/>
    <mergeCell ref="C65:F65"/>
    <mergeCell ref="G65:K65"/>
    <mergeCell ref="C66:F66"/>
    <mergeCell ref="G66:K66"/>
    <mergeCell ref="C61:F61"/>
    <mergeCell ref="G61:K61"/>
    <mergeCell ref="C62:F62"/>
    <mergeCell ref="G62:K62"/>
    <mergeCell ref="C63:F63"/>
    <mergeCell ref="G63:K63"/>
    <mergeCell ref="C57:F57"/>
    <mergeCell ref="G57:K57"/>
    <mergeCell ref="C58:F58"/>
    <mergeCell ref="G58:K58"/>
    <mergeCell ref="C59:F59"/>
    <mergeCell ref="G59:K59"/>
    <mergeCell ref="C54:F54"/>
    <mergeCell ref="G54:K54"/>
    <mergeCell ref="C55:F55"/>
    <mergeCell ref="G55:K55"/>
    <mergeCell ref="C56:F56"/>
    <mergeCell ref="G56:K56"/>
    <mergeCell ref="C51:F51"/>
    <mergeCell ref="G51:K51"/>
    <mergeCell ref="C52:F52"/>
    <mergeCell ref="G52:K52"/>
    <mergeCell ref="C53:F53"/>
    <mergeCell ref="G53:K53"/>
    <mergeCell ref="C47:F47"/>
    <mergeCell ref="G47:K47"/>
    <mergeCell ref="C49:F49"/>
    <mergeCell ref="G49:K49"/>
    <mergeCell ref="C50:F50"/>
    <mergeCell ref="G50:K50"/>
    <mergeCell ref="C44:F44"/>
    <mergeCell ref="G44:K44"/>
    <mergeCell ref="C45:F45"/>
    <mergeCell ref="G45:K45"/>
    <mergeCell ref="C46:F46"/>
    <mergeCell ref="G46:K46"/>
    <mergeCell ref="C41:F41"/>
    <mergeCell ref="G41:K41"/>
    <mergeCell ref="C42:F42"/>
    <mergeCell ref="G42:K42"/>
    <mergeCell ref="C43:F43"/>
    <mergeCell ref="G43:K43"/>
    <mergeCell ref="C38:F38"/>
    <mergeCell ref="G38:K38"/>
    <mergeCell ref="C39:F39"/>
    <mergeCell ref="G39:K39"/>
    <mergeCell ref="C40:F40"/>
    <mergeCell ref="G40:K40"/>
    <mergeCell ref="C34:F34"/>
    <mergeCell ref="G34:K34"/>
    <mergeCell ref="C35:F35"/>
    <mergeCell ref="G35:K35"/>
    <mergeCell ref="C37:F37"/>
    <mergeCell ref="G37:K37"/>
    <mergeCell ref="C31:F31"/>
    <mergeCell ref="G31:K31"/>
    <mergeCell ref="C32:F32"/>
    <mergeCell ref="G32:K32"/>
    <mergeCell ref="C33:F33"/>
    <mergeCell ref="G33:K33"/>
    <mergeCell ref="C28:F28"/>
    <mergeCell ref="G28:K28"/>
    <mergeCell ref="C29:F29"/>
    <mergeCell ref="G29:K29"/>
    <mergeCell ref="C30:F30"/>
    <mergeCell ref="G30:K30"/>
    <mergeCell ref="C25:F25"/>
    <mergeCell ref="G25:K25"/>
    <mergeCell ref="C26:F26"/>
    <mergeCell ref="G26:K26"/>
    <mergeCell ref="C27:F27"/>
    <mergeCell ref="G27:K27"/>
    <mergeCell ref="C21:F21"/>
    <mergeCell ref="G21:K21"/>
    <mergeCell ref="C22:F22"/>
    <mergeCell ref="G22:K22"/>
    <mergeCell ref="C23:F23"/>
    <mergeCell ref="G23:K23"/>
    <mergeCell ref="C18:F18"/>
    <mergeCell ref="G18:K18"/>
    <mergeCell ref="C19:F19"/>
    <mergeCell ref="G19:K19"/>
    <mergeCell ref="C20:F20"/>
    <mergeCell ref="G20:K20"/>
    <mergeCell ref="C15:F15"/>
    <mergeCell ref="G15:K15"/>
    <mergeCell ref="C16:F16"/>
    <mergeCell ref="G16:K16"/>
    <mergeCell ref="C17:F17"/>
    <mergeCell ref="G17:K17"/>
    <mergeCell ref="C11:F11"/>
    <mergeCell ref="G11:K11"/>
    <mergeCell ref="C13:F13"/>
    <mergeCell ref="G13:K13"/>
    <mergeCell ref="C14:F14"/>
    <mergeCell ref="G14:K14"/>
    <mergeCell ref="I8:K8"/>
    <mergeCell ref="M8:N8"/>
    <mergeCell ref="O8:P8"/>
    <mergeCell ref="B2:B4"/>
    <mergeCell ref="I9:K9"/>
    <mergeCell ref="M9:N9"/>
    <mergeCell ref="O9:P9"/>
    <mergeCell ref="I6:K6"/>
    <mergeCell ref="M6:N6"/>
    <mergeCell ref="O6:P6"/>
    <mergeCell ref="I7:K7"/>
    <mergeCell ref="M7:N7"/>
    <mergeCell ref="O7:P7"/>
    <mergeCell ref="D2:K2"/>
    <mergeCell ref="D3:K3"/>
    <mergeCell ref="D4:E4"/>
    <mergeCell ref="F4:G4"/>
  </mergeCells>
  <pageMargins left="0.46" right="0.43307086614173229" top="0.48" bottom="0.38" header="0.27" footer="0.31496062992125984"/>
  <pageSetup paperSize="9" scale="65" orientation="landscape" r:id="rId1"/>
  <headerFooter>
    <oddFooter xml:space="preserve">&amp;R&amp;P 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626EA-CFE8-4F66-B211-4AEE0770A8B0}">
  <sheetPr codeName="Tabelle13">
    <tabColor theme="3" tint="0.59999389629810485"/>
    <outlinePr summaryBelow="0" summaryRight="0"/>
    <pageSetUpPr fitToPage="1"/>
  </sheetPr>
  <dimension ref="A1:AZ401"/>
  <sheetViews>
    <sheetView showGridLines="0" zoomScaleNormal="100" workbookViewId="0">
      <pane xSplit="2" ySplit="11" topLeftCell="C12" activePane="bottomRight" state="frozen"/>
      <selection activeCell="C369" sqref="C369:F369"/>
      <selection pane="topRight" activeCell="C369" sqref="C369:F369"/>
      <selection pane="bottomLeft" activeCell="C369" sqref="C369:F369"/>
      <selection pane="bottomRight" activeCell="C13" sqref="C13:F13"/>
    </sheetView>
  </sheetViews>
  <sheetFormatPr baseColWidth="10" defaultColWidth="11.42578125" defaultRowHeight="11.25" outlineLevelRow="1" outlineLevelCol="1"/>
  <cols>
    <col min="1" max="1" width="0.7109375" style="12" customWidth="1"/>
    <col min="2" max="2" width="4.7109375" style="12" customWidth="1"/>
    <col min="3" max="3" width="30.7109375" style="12" customWidth="1"/>
    <col min="4" max="4" width="7.7109375" style="12" customWidth="1"/>
    <col min="5" max="5" width="10.7109375" style="12" customWidth="1"/>
    <col min="6" max="6" width="15.7109375" style="12" customWidth="1"/>
    <col min="7" max="7" width="10.7109375" style="12" customWidth="1"/>
    <col min="8" max="8" width="4.7109375" style="12" customWidth="1"/>
    <col min="9" max="9" width="11.42578125" style="12" customWidth="1"/>
    <col min="10" max="11" width="4.7109375" style="12" customWidth="1"/>
    <col min="12" max="19" width="6.7109375" style="12" customWidth="1" outlineLevel="1"/>
    <col min="20" max="20" width="12.28515625" style="12" customWidth="1" outlineLevel="1"/>
    <col min="21" max="21" width="12.140625" style="12" customWidth="1" outlineLevel="1"/>
    <col min="22" max="22" width="11.5703125" style="12" customWidth="1" outlineLevel="1"/>
    <col min="23" max="23" width="15.7109375" style="12" customWidth="1"/>
    <col min="24" max="24" width="8.7109375" style="12" customWidth="1"/>
    <col min="25" max="25" width="4.7109375" style="12" customWidth="1"/>
    <col min="26" max="26" width="8.5703125" style="12" customWidth="1"/>
    <col min="27" max="27" width="6.7109375" style="12" hidden="1" customWidth="1"/>
    <col min="28" max="16384" width="11.42578125" style="12"/>
  </cols>
  <sheetData>
    <row r="1" spans="1:52" ht="8.25" customHeight="1" thickBot="1">
      <c r="X1" s="442"/>
      <c r="Y1" s="442"/>
      <c r="Z1" s="442"/>
      <c r="AA1" s="442"/>
      <c r="AB1" s="442"/>
      <c r="AC1" s="442"/>
      <c r="AD1" s="442"/>
      <c r="AE1" s="442"/>
      <c r="AF1" s="442"/>
      <c r="AG1" s="442"/>
      <c r="AH1" s="442"/>
      <c r="AI1" s="442"/>
      <c r="AJ1" s="442"/>
      <c r="AK1" s="442"/>
      <c r="AL1" s="442"/>
      <c r="AM1" s="442"/>
      <c r="AN1" s="442"/>
      <c r="AO1" s="442"/>
      <c r="AP1" s="442"/>
      <c r="AQ1" s="442"/>
      <c r="AR1" s="442"/>
      <c r="AS1" s="442"/>
      <c r="AT1" s="442"/>
      <c r="AU1" s="442"/>
      <c r="AV1" s="442"/>
      <c r="AW1" s="442"/>
      <c r="AX1" s="442"/>
      <c r="AY1" s="442"/>
      <c r="AZ1" s="442"/>
    </row>
    <row r="2" spans="1:52" s="13" customFormat="1" ht="20.100000000000001" customHeight="1" thickBot="1">
      <c r="B2" s="996" t="s">
        <v>264</v>
      </c>
      <c r="C2" s="22" t="str">
        <f>Kunde</f>
        <v>Bosch Rodez</v>
      </c>
      <c r="D2" s="899" t="str">
        <f>Anlage</f>
        <v>Montage Magnetanker</v>
      </c>
      <c r="E2" s="900"/>
      <c r="F2" s="900"/>
      <c r="G2" s="900"/>
      <c r="H2" s="900"/>
      <c r="I2" s="900"/>
      <c r="J2" s="900"/>
      <c r="K2" s="901"/>
      <c r="L2" s="688"/>
      <c r="M2" s="688"/>
      <c r="N2" s="688"/>
      <c r="O2" s="688"/>
      <c r="P2" s="688"/>
      <c r="Q2" s="688"/>
      <c r="R2" s="690"/>
      <c r="S2" s="690"/>
      <c r="T2" s="690"/>
      <c r="U2" s="379"/>
      <c r="V2" s="692"/>
      <c r="W2" s="695"/>
      <c r="X2" s="493"/>
      <c r="Y2" s="494"/>
      <c r="Z2" s="494"/>
      <c r="AA2" s="494"/>
      <c r="AB2" s="494"/>
      <c r="AC2" s="494"/>
      <c r="AD2" s="494"/>
      <c r="AE2" s="494"/>
      <c r="AF2" s="494"/>
      <c r="AG2" s="494"/>
      <c r="AH2" s="494"/>
      <c r="AI2" s="494"/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</row>
    <row r="3" spans="1:52" s="13" customFormat="1" ht="20.100000000000001" customHeight="1" thickBot="1">
      <c r="B3" s="1037"/>
      <c r="C3" s="689" t="s">
        <v>241</v>
      </c>
      <c r="D3" s="1052" t="str">
        <f>Übersicht!C22</f>
        <v>Modul 15 leer</v>
      </c>
      <c r="E3" s="1053"/>
      <c r="F3" s="1053"/>
      <c r="G3" s="1053"/>
      <c r="H3" s="1053"/>
      <c r="I3" s="1053"/>
      <c r="J3" s="1053"/>
      <c r="K3" s="1054"/>
      <c r="L3" s="688"/>
      <c r="M3" s="688"/>
      <c r="N3" s="688"/>
      <c r="O3" s="688"/>
      <c r="P3" s="688"/>
      <c r="Q3" s="688"/>
      <c r="R3" s="690"/>
      <c r="S3" s="690"/>
      <c r="T3" s="690"/>
      <c r="U3" s="379"/>
      <c r="V3" s="692"/>
      <c r="W3" s="694">
        <f>Übersicht!F22</f>
        <v>1</v>
      </c>
      <c r="X3" s="493"/>
      <c r="Y3" s="494"/>
      <c r="Z3" s="494"/>
      <c r="AA3" s="494"/>
      <c r="AB3" s="494"/>
      <c r="AC3" s="494"/>
      <c r="AD3" s="494"/>
      <c r="AE3" s="494"/>
      <c r="AF3" s="494"/>
      <c r="AG3" s="494"/>
      <c r="AH3" s="494"/>
      <c r="AI3" s="494"/>
      <c r="AJ3" s="494"/>
      <c r="AK3" s="494"/>
      <c r="AL3" s="494"/>
      <c r="AM3" s="494"/>
      <c r="AN3" s="494"/>
      <c r="AO3" s="494"/>
      <c r="AP3" s="494"/>
      <c r="AQ3" s="494"/>
      <c r="AR3" s="494"/>
      <c r="AS3" s="494"/>
      <c r="AT3" s="494"/>
      <c r="AU3" s="494"/>
      <c r="AV3" s="494"/>
      <c r="AW3" s="494"/>
      <c r="AX3" s="494"/>
      <c r="AY3" s="494"/>
      <c r="AZ3" s="494"/>
    </row>
    <row r="4" spans="1:52" s="13" customFormat="1" ht="20.100000000000001" customHeight="1" thickBot="1">
      <c r="B4" s="997"/>
      <c r="C4" s="691" t="str">
        <f>Angebotsnummer</f>
        <v>A07591000</v>
      </c>
      <c r="D4" s="1055">
        <f>Datum</f>
        <v>45344</v>
      </c>
      <c r="E4" s="1056"/>
      <c r="F4" s="1057" t="str">
        <f>Bearbeiter</f>
        <v>Waas. Harald</v>
      </c>
      <c r="G4" s="1057"/>
      <c r="H4" s="696"/>
      <c r="I4" s="696"/>
      <c r="J4" s="696"/>
      <c r="K4" s="697"/>
      <c r="L4" s="688"/>
      <c r="M4" s="688"/>
      <c r="N4" s="688"/>
      <c r="O4" s="688"/>
      <c r="P4" s="688"/>
      <c r="Q4" s="688"/>
      <c r="R4" s="690"/>
      <c r="S4" s="690"/>
      <c r="T4" s="690"/>
      <c r="U4" s="379"/>
      <c r="V4" s="692"/>
      <c r="W4" s="698">
        <f>Übersicht!V22</f>
        <v>0</v>
      </c>
      <c r="X4" s="495"/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4"/>
      <c r="AK4" s="494"/>
      <c r="AL4" s="494"/>
      <c r="AM4" s="494"/>
      <c r="AN4" s="494"/>
      <c r="AO4" s="494"/>
      <c r="AP4" s="494"/>
      <c r="AQ4" s="494"/>
      <c r="AR4" s="494"/>
      <c r="AS4" s="494"/>
      <c r="AT4" s="494"/>
      <c r="AU4" s="494"/>
      <c r="AV4" s="494"/>
      <c r="AW4" s="494"/>
      <c r="AX4" s="494"/>
      <c r="AY4" s="494"/>
      <c r="AZ4" s="494"/>
    </row>
    <row r="5" spans="1:52" ht="15" customHeight="1" collapsed="1" thickBot="1">
      <c r="T5" s="1"/>
      <c r="U5" s="1"/>
      <c r="X5" s="442"/>
      <c r="Y5" s="442"/>
      <c r="Z5" s="442"/>
      <c r="AA5" s="442"/>
      <c r="AB5" s="442"/>
      <c r="AC5" s="442"/>
      <c r="AD5" s="442"/>
      <c r="AE5" s="442"/>
      <c r="AF5" s="442"/>
      <c r="AG5" s="442"/>
      <c r="AH5" s="442"/>
      <c r="AI5" s="442"/>
      <c r="AJ5" s="442"/>
      <c r="AK5" s="442"/>
      <c r="AL5" s="442"/>
      <c r="AM5" s="442"/>
      <c r="AN5" s="442"/>
      <c r="AO5" s="442"/>
      <c r="AP5" s="442"/>
      <c r="AQ5" s="442"/>
      <c r="AR5" s="442"/>
      <c r="AS5" s="442"/>
      <c r="AT5" s="442"/>
      <c r="AU5" s="442"/>
      <c r="AV5" s="442"/>
      <c r="AW5" s="442"/>
      <c r="AX5" s="442"/>
      <c r="AY5" s="442"/>
      <c r="AZ5" s="442"/>
    </row>
    <row r="6" spans="1:52" s="4" customFormat="1" ht="20.100000000000001" hidden="1" customHeight="1" outlineLevel="1">
      <c r="B6" s="632">
        <v>1</v>
      </c>
      <c r="C6" s="633" t="s">
        <v>185</v>
      </c>
      <c r="D6" s="634">
        <f>SUM(L13,L25,L37,L49,L61,L73,L85,L97,L109,L121,L133,L145,L157,L169,L181,L193,L205,L217,L229,L241,L253,L265,L277,L289,L301,L313,L325,L337,L349,L361)</f>
        <v>0</v>
      </c>
      <c r="E6" s="635">
        <f>Konstruktion</f>
        <v>110.00000000000001</v>
      </c>
      <c r="F6" s="636">
        <f>D6*E6</f>
        <v>0</v>
      </c>
      <c r="G6" s="40"/>
      <c r="H6" s="644">
        <v>5</v>
      </c>
      <c r="I6" s="1045" t="s">
        <v>186</v>
      </c>
      <c r="J6" s="1046"/>
      <c r="K6" s="1047"/>
      <c r="L6" s="645">
        <f>SUM(M13,M25,M37,M49,M61,M73,M85,M97,M109,M121,M133,M145,M157,M169,M181,M193,M205,M217,M229,M241,M253,M265,M277,M289,M301,M313,M325,M337,M349,M361)</f>
        <v>0</v>
      </c>
      <c r="M6" s="1048">
        <f>Hardware</f>
        <v>101.2</v>
      </c>
      <c r="N6" s="1049"/>
      <c r="O6" s="1050">
        <f>L6*M6</f>
        <v>0</v>
      </c>
      <c r="P6" s="1051"/>
      <c r="Q6" s="40"/>
      <c r="R6" s="40"/>
      <c r="S6" s="40"/>
      <c r="T6" s="1"/>
      <c r="U6" s="1"/>
      <c r="V6" s="12"/>
      <c r="W6" s="12"/>
      <c r="X6" s="442"/>
      <c r="Y6" s="496"/>
      <c r="Z6" s="496"/>
      <c r="AA6" s="496"/>
      <c r="AB6" s="496"/>
      <c r="AC6" s="496"/>
      <c r="AD6" s="496"/>
      <c r="AE6" s="496"/>
      <c r="AF6" s="496"/>
      <c r="AG6" s="496"/>
      <c r="AH6" s="496"/>
      <c r="AI6" s="496"/>
      <c r="AJ6" s="496"/>
      <c r="AK6" s="496"/>
      <c r="AL6" s="496"/>
      <c r="AM6" s="496"/>
      <c r="AN6" s="496"/>
      <c r="AO6" s="496"/>
      <c r="AP6" s="496"/>
      <c r="AQ6" s="496"/>
      <c r="AR6" s="496"/>
      <c r="AS6" s="496"/>
      <c r="AT6" s="496"/>
      <c r="AU6" s="496"/>
      <c r="AV6" s="496"/>
      <c r="AW6" s="496"/>
      <c r="AX6" s="496"/>
      <c r="AY6" s="496"/>
      <c r="AZ6" s="496"/>
    </row>
    <row r="7" spans="1:52" ht="20.100000000000001" hidden="1" customHeight="1" outlineLevel="1">
      <c r="B7" s="652">
        <v>2</v>
      </c>
      <c r="C7" s="653" t="s">
        <v>14</v>
      </c>
      <c r="D7" s="654">
        <f>SUM(Q13,Q25,Q37,Q49,Q61,Q73,Q85,Q97,Q109,Q121,Q133,Q145,Q157,Q169,Q181,Q193,Q205,Q217,Q229,Q241,Q253,Q265,Q277,Q289,Q301,Q313,Q325,Q337,Q349,Q361)</f>
        <v>0</v>
      </c>
      <c r="E7" s="655">
        <f>Montage</f>
        <v>90.2</v>
      </c>
      <c r="F7" s="656">
        <f>D7*E7</f>
        <v>0</v>
      </c>
      <c r="G7" s="40"/>
      <c r="H7" s="649">
        <v>6</v>
      </c>
      <c r="I7" s="1030" t="s">
        <v>27</v>
      </c>
      <c r="J7" s="1031"/>
      <c r="K7" s="1032"/>
      <c r="L7" s="650">
        <f>SUM(N13,N25,N37,N49,N61,N73,N85,N97,N109,N121,N133,N145,N157,N169,N181,N193,N205,N217,N229,N241,N253,N265,N277,N289,N301,N313,N325,N337,N349,N361)</f>
        <v>0</v>
      </c>
      <c r="M7" s="1033">
        <f>Software</f>
        <v>115.50000000000001</v>
      </c>
      <c r="N7" s="1034"/>
      <c r="O7" s="1035">
        <f>L7*M7</f>
        <v>0</v>
      </c>
      <c r="P7" s="1036"/>
      <c r="Q7" s="40"/>
      <c r="R7" s="40"/>
      <c r="S7" s="40"/>
      <c r="T7" s="1"/>
      <c r="U7" s="1"/>
      <c r="X7" s="442"/>
      <c r="Y7" s="442"/>
      <c r="Z7" s="442"/>
      <c r="AA7" s="442"/>
      <c r="AB7" s="442"/>
      <c r="AC7" s="442"/>
      <c r="AD7" s="442"/>
      <c r="AE7" s="442"/>
      <c r="AF7" s="442"/>
      <c r="AG7" s="442"/>
      <c r="AH7" s="442"/>
      <c r="AI7" s="442"/>
      <c r="AJ7" s="442"/>
      <c r="AK7" s="442"/>
      <c r="AL7" s="442"/>
      <c r="AM7" s="442"/>
      <c r="AN7" s="442"/>
      <c r="AO7" s="442"/>
      <c r="AP7" s="442"/>
      <c r="AQ7" s="442"/>
      <c r="AR7" s="442"/>
      <c r="AS7" s="442"/>
      <c r="AT7" s="442"/>
      <c r="AU7" s="442"/>
      <c r="AV7" s="442"/>
      <c r="AW7" s="442"/>
      <c r="AX7" s="442"/>
      <c r="AY7" s="442"/>
      <c r="AZ7" s="442"/>
    </row>
    <row r="8" spans="1:52" ht="20.100000000000001" hidden="1" customHeight="1" outlineLevel="1">
      <c r="B8" s="637">
        <v>3</v>
      </c>
      <c r="C8" s="638" t="s">
        <v>15</v>
      </c>
      <c r="D8" s="639">
        <f>SUM(R13,R25,R37,R49,R61,R73,R85,R97,R109,R121,R133,R145,R157,R169,R181,R193,R205,R217,R229,R241,R253,R265,R277,R289,R301,R313,R325,R337,R349,R361)</f>
        <v>0</v>
      </c>
      <c r="E8" s="640">
        <f>Fertigung</f>
        <v>93.500000000000014</v>
      </c>
      <c r="F8" s="641">
        <f>D8*E8</f>
        <v>0</v>
      </c>
      <c r="G8" s="40"/>
      <c r="H8" s="649">
        <v>7</v>
      </c>
      <c r="I8" s="1030" t="s">
        <v>28</v>
      </c>
      <c r="J8" s="1031"/>
      <c r="K8" s="1032"/>
      <c r="L8" s="650">
        <f>SUM(O13,O25,O37,O49,O61,O73,O85,O97,O109,O121,O133,O145,O157,O169,O181,O193,O205,O217,O229,O241,O253,O265,O277,O289,O301,O313,O325,O337,O349,O361)</f>
        <v>0</v>
      </c>
      <c r="M8" s="1033">
        <f>INB</f>
        <v>115.50000000000001</v>
      </c>
      <c r="N8" s="1034"/>
      <c r="O8" s="1035">
        <f>L8*M8</f>
        <v>0</v>
      </c>
      <c r="P8" s="1036"/>
      <c r="Q8" s="40"/>
      <c r="R8" s="40"/>
      <c r="S8" s="40"/>
      <c r="T8" s="1"/>
      <c r="U8" s="1"/>
      <c r="X8" s="442"/>
      <c r="Y8" s="442"/>
      <c r="Z8" s="442"/>
      <c r="AA8" s="442"/>
      <c r="AB8" s="442"/>
      <c r="AC8" s="442"/>
      <c r="AD8" s="442"/>
      <c r="AE8" s="442"/>
      <c r="AF8" s="442"/>
      <c r="AG8" s="442"/>
      <c r="AH8" s="442"/>
      <c r="AI8" s="442"/>
      <c r="AJ8" s="442"/>
      <c r="AK8" s="442"/>
      <c r="AL8" s="442"/>
      <c r="AM8" s="442"/>
      <c r="AN8" s="442"/>
      <c r="AO8" s="442"/>
      <c r="AP8" s="442"/>
      <c r="AQ8" s="442"/>
      <c r="AR8" s="442"/>
      <c r="AS8" s="442"/>
      <c r="AT8" s="442"/>
      <c r="AU8" s="442"/>
      <c r="AV8" s="442"/>
      <c r="AW8" s="442"/>
      <c r="AX8" s="442"/>
      <c r="AY8" s="442"/>
      <c r="AZ8" s="442"/>
    </row>
    <row r="9" spans="1:52" ht="19.5" hidden="1" customHeight="1" outlineLevel="1" thickBot="1">
      <c r="B9" s="658">
        <v>4</v>
      </c>
      <c r="C9" s="659" t="s">
        <v>12</v>
      </c>
      <c r="D9" s="660"/>
      <c r="E9" s="661" t="s">
        <v>18</v>
      </c>
      <c r="F9" s="662">
        <f>SUM(U13,U25,U37,U49,U61,U73,U85,U97,U109,U121,U133,U145,U157,U169,U181,U193,U205,U217,U229,U241,U253,U265,U277,U289,U301,U313,U325,U337,U349,U361)</f>
        <v>0</v>
      </c>
      <c r="G9" s="40"/>
      <c r="H9" s="646">
        <v>8</v>
      </c>
      <c r="I9" s="1038" t="s">
        <v>29</v>
      </c>
      <c r="J9" s="1039"/>
      <c r="K9" s="1040"/>
      <c r="L9" s="647">
        <f>SUM(P13,P25,P37,P49,P61,P73,P85,P97,P109,P121,P133,P145,P157,P169,P181,P193,P205,P217,P229,P241,P253,P265,P277,P289,P301,P313,P325,P337,P349,P361)</f>
        <v>0</v>
      </c>
      <c r="M9" s="1041">
        <f>Elektrik</f>
        <v>90.2</v>
      </c>
      <c r="N9" s="1042"/>
      <c r="O9" s="1043">
        <f>L9*M9</f>
        <v>0</v>
      </c>
      <c r="P9" s="1044"/>
      <c r="Q9" s="40"/>
      <c r="R9" s="40"/>
      <c r="S9" s="40"/>
      <c r="T9" s="1"/>
      <c r="U9" s="1"/>
      <c r="X9" s="442"/>
      <c r="Y9" s="442"/>
      <c r="Z9" s="442"/>
      <c r="AA9" s="442"/>
      <c r="AB9" s="442"/>
      <c r="AC9" s="442"/>
      <c r="AD9" s="442"/>
      <c r="AE9" s="442"/>
      <c r="AF9" s="442"/>
      <c r="AG9" s="442"/>
      <c r="AH9" s="442"/>
      <c r="AI9" s="442"/>
      <c r="AJ9" s="442"/>
      <c r="AK9" s="442"/>
      <c r="AL9" s="442"/>
      <c r="AM9" s="442"/>
      <c r="AN9" s="442"/>
      <c r="AO9" s="442"/>
      <c r="AP9" s="442"/>
      <c r="AQ9" s="442"/>
      <c r="AR9" s="442"/>
      <c r="AS9" s="442"/>
      <c r="AT9" s="442"/>
      <c r="AU9" s="442"/>
      <c r="AV9" s="442"/>
      <c r="AW9" s="442"/>
      <c r="AX9" s="442"/>
      <c r="AY9" s="442"/>
      <c r="AZ9" s="442"/>
    </row>
    <row r="10" spans="1:52" ht="15" hidden="1" customHeight="1" outlineLevel="1" thickBot="1">
      <c r="A10" s="19"/>
      <c r="B10" s="30"/>
      <c r="C10" s="36"/>
      <c r="D10" s="36"/>
      <c r="E10" s="36"/>
      <c r="F10" s="25"/>
      <c r="G10" s="25"/>
      <c r="H10" s="25"/>
      <c r="I10" s="28"/>
      <c r="J10" s="28"/>
      <c r="K10" s="24"/>
      <c r="L10" s="27"/>
      <c r="M10" s="27"/>
      <c r="N10" s="27"/>
      <c r="O10" s="27"/>
      <c r="P10" s="27"/>
      <c r="Q10" s="26"/>
      <c r="R10" s="29"/>
      <c r="S10" s="29"/>
      <c r="T10" s="29"/>
      <c r="U10" s="29"/>
      <c r="V10" s="25"/>
      <c r="X10" s="442"/>
      <c r="Y10" s="442"/>
      <c r="Z10" s="442"/>
      <c r="AA10" s="442"/>
      <c r="AB10" s="442"/>
      <c r="AC10" s="442"/>
      <c r="AD10" s="442"/>
      <c r="AE10" s="442"/>
      <c r="AF10" s="442"/>
      <c r="AG10" s="442"/>
      <c r="AH10" s="442"/>
      <c r="AI10" s="442"/>
      <c r="AJ10" s="442"/>
      <c r="AK10" s="442"/>
      <c r="AL10" s="442"/>
      <c r="AM10" s="442"/>
      <c r="AN10" s="442"/>
      <c r="AO10" s="442"/>
      <c r="AP10" s="442"/>
      <c r="AQ10" s="442"/>
      <c r="AR10" s="442"/>
      <c r="AS10" s="442"/>
      <c r="AT10" s="442"/>
      <c r="AU10" s="442"/>
      <c r="AV10" s="442"/>
      <c r="AW10" s="442"/>
      <c r="AX10" s="442"/>
      <c r="AY10" s="442"/>
      <c r="AZ10" s="442"/>
    </row>
    <row r="11" spans="1:52" ht="20.100000000000001" customHeight="1" collapsed="1" thickBot="1">
      <c r="B11" s="39" t="s">
        <v>11</v>
      </c>
      <c r="C11" s="1027" t="s">
        <v>17</v>
      </c>
      <c r="D11" s="1028"/>
      <c r="E11" s="1028"/>
      <c r="F11" s="1029"/>
      <c r="G11" s="1027" t="s">
        <v>2</v>
      </c>
      <c r="H11" s="1028"/>
      <c r="I11" s="1028"/>
      <c r="J11" s="1028"/>
      <c r="K11" s="1029"/>
      <c r="L11" s="591" t="s">
        <v>247</v>
      </c>
      <c r="M11" s="648" t="s">
        <v>248</v>
      </c>
      <c r="N11" s="651" t="s">
        <v>25</v>
      </c>
      <c r="O11" s="651" t="s">
        <v>249</v>
      </c>
      <c r="P11" s="648" t="s">
        <v>246</v>
      </c>
      <c r="Q11" s="657" t="s">
        <v>250</v>
      </c>
      <c r="R11" s="591" t="s">
        <v>245</v>
      </c>
      <c r="S11" s="663" t="s">
        <v>21</v>
      </c>
      <c r="T11" s="663" t="s">
        <v>24</v>
      </c>
      <c r="U11" s="664" t="s">
        <v>275</v>
      </c>
      <c r="V11" s="642" t="s">
        <v>251</v>
      </c>
      <c r="W11" s="47" t="s">
        <v>6</v>
      </c>
      <c r="X11" s="442"/>
      <c r="Y11" s="442"/>
      <c r="Z11" s="442"/>
      <c r="AA11" s="442"/>
      <c r="AB11" s="442"/>
      <c r="AC11" s="442"/>
      <c r="AD11" s="442"/>
      <c r="AE11" s="442"/>
      <c r="AF11" s="442"/>
      <c r="AG11" s="442"/>
      <c r="AH11" s="442"/>
      <c r="AI11" s="442"/>
      <c r="AJ11" s="442"/>
      <c r="AK11" s="442"/>
      <c r="AL11" s="442"/>
      <c r="AM11" s="442"/>
      <c r="AN11" s="442"/>
      <c r="AO11" s="442"/>
      <c r="AP11" s="442"/>
      <c r="AQ11" s="442"/>
      <c r="AR11" s="442"/>
      <c r="AS11" s="442"/>
      <c r="AT11" s="442"/>
      <c r="AU11" s="442"/>
      <c r="AV11" s="442"/>
      <c r="AW11" s="442"/>
      <c r="AX11" s="442"/>
      <c r="AY11" s="442"/>
      <c r="AZ11" s="442"/>
    </row>
    <row r="12" spans="1:52" ht="3" customHeight="1">
      <c r="B12" s="504"/>
      <c r="C12" s="57"/>
      <c r="D12" s="56"/>
      <c r="E12" s="56"/>
      <c r="F12" s="290"/>
      <c r="G12" s="57"/>
      <c r="H12" s="56"/>
      <c r="I12" s="56"/>
      <c r="J12" s="430"/>
      <c r="K12" s="430"/>
      <c r="L12" s="55"/>
      <c r="M12" s="55"/>
      <c r="N12" s="55"/>
      <c r="O12" s="55"/>
      <c r="P12" s="55"/>
      <c r="Q12" s="55"/>
      <c r="R12" s="55"/>
      <c r="S12" s="56"/>
      <c r="T12" s="57"/>
      <c r="U12" s="60"/>
      <c r="V12" s="55"/>
      <c r="W12" s="55"/>
      <c r="X12" s="442"/>
      <c r="Y12" s="442"/>
      <c r="Z12" s="442"/>
      <c r="AA12" s="442"/>
      <c r="AB12" s="442"/>
      <c r="AC12" s="442"/>
      <c r="AD12" s="442"/>
      <c r="AE12" s="442"/>
      <c r="AF12" s="442"/>
      <c r="AG12" s="442"/>
      <c r="AH12" s="442"/>
      <c r="AI12" s="442"/>
      <c r="AJ12" s="442"/>
      <c r="AK12" s="442"/>
      <c r="AL12" s="442"/>
      <c r="AM12" s="442"/>
      <c r="AN12" s="442"/>
      <c r="AO12" s="442"/>
      <c r="AP12" s="442"/>
      <c r="AQ12" s="442"/>
      <c r="AR12" s="442"/>
      <c r="AS12" s="442"/>
      <c r="AT12" s="442"/>
      <c r="AU12" s="442"/>
      <c r="AV12" s="442"/>
      <c r="AW12" s="442"/>
      <c r="AX12" s="442"/>
      <c r="AY12" s="442"/>
      <c r="AZ12" s="442"/>
    </row>
    <row r="13" spans="1:52" ht="20.100000000000001" customHeight="1" collapsed="1">
      <c r="B13" s="714">
        <v>1</v>
      </c>
      <c r="C13" s="1013"/>
      <c r="D13" s="1014"/>
      <c r="E13" s="1014"/>
      <c r="F13" s="1015"/>
      <c r="G13" s="1016"/>
      <c r="H13" s="1017"/>
      <c r="I13" s="1017"/>
      <c r="J13" s="1017"/>
      <c r="K13" s="1018"/>
      <c r="L13" s="701">
        <f t="shared" ref="L13:R13" si="0">SUM(L14:L23)</f>
        <v>0</v>
      </c>
      <c r="M13" s="702">
        <f t="shared" si="0"/>
        <v>0</v>
      </c>
      <c r="N13" s="703">
        <f t="shared" si="0"/>
        <v>0</v>
      </c>
      <c r="O13" s="703">
        <f t="shared" si="0"/>
        <v>0</v>
      </c>
      <c r="P13" s="702">
        <f t="shared" si="0"/>
        <v>0</v>
      </c>
      <c r="Q13" s="704">
        <f t="shared" si="0"/>
        <v>0</v>
      </c>
      <c r="R13" s="701">
        <f t="shared" si="0"/>
        <v>0</v>
      </c>
      <c r="S13" s="705">
        <v>1</v>
      </c>
      <c r="T13" s="706">
        <f>(S14*T14)+(S15*T15)+(S16*T16)+(S17*T17)+(S18*T18)+(S19*T19)+(S20*T20)+(S21*T21)+(S22*T22)+(S23*T23)</f>
        <v>0</v>
      </c>
      <c r="U13" s="665">
        <f t="shared" ref="U13:U23" si="1">S13*T13*(1+MGKZ)*(1+Gewinn)*(1+Sicherheit)</f>
        <v>0</v>
      </c>
      <c r="V13" s="643">
        <f t="shared" ref="V13:V23" si="2">R13*Fertigung</f>
        <v>0</v>
      </c>
      <c r="W13" s="50">
        <f>L13*$E$6+M13*$M$6+N13*$M$7+O13*$M$8+P13*$E$7+Q13*$M$9+U13+V13</f>
        <v>0</v>
      </c>
      <c r="X13" s="442"/>
      <c r="Y13" s="442"/>
      <c r="Z13" s="442"/>
      <c r="AA13" s="442"/>
      <c r="AB13" s="442"/>
      <c r="AC13" s="442"/>
      <c r="AD13" s="442"/>
      <c r="AE13" s="442"/>
      <c r="AF13" s="442"/>
      <c r="AG13" s="442"/>
      <c r="AH13" s="442"/>
      <c r="AI13" s="442"/>
      <c r="AJ13" s="442"/>
      <c r="AK13" s="442"/>
      <c r="AL13" s="442"/>
      <c r="AM13" s="442"/>
      <c r="AN13" s="442"/>
      <c r="AO13" s="442"/>
      <c r="AP13" s="442"/>
      <c r="AQ13" s="442"/>
      <c r="AR13" s="442"/>
      <c r="AS13" s="442"/>
      <c r="AT13" s="442"/>
      <c r="AU13" s="442"/>
      <c r="AV13" s="442"/>
      <c r="AW13" s="442"/>
      <c r="AX13" s="442"/>
      <c r="AY13" s="442"/>
      <c r="AZ13" s="442"/>
    </row>
    <row r="14" spans="1:52" ht="18" hidden="1" customHeight="1" outlineLevel="1">
      <c r="B14" s="433"/>
      <c r="C14" s="1002"/>
      <c r="D14" s="1003"/>
      <c r="E14" s="1003"/>
      <c r="F14" s="1004"/>
      <c r="G14" s="1005"/>
      <c r="H14" s="1006"/>
      <c r="I14" s="1006"/>
      <c r="J14" s="1006"/>
      <c r="K14" s="1007"/>
      <c r="L14" s="715"/>
      <c r="M14" s="715"/>
      <c r="N14" s="715"/>
      <c r="O14" s="715"/>
      <c r="P14" s="715"/>
      <c r="Q14" s="715"/>
      <c r="R14" s="715"/>
      <c r="S14" s="716"/>
      <c r="T14" s="717"/>
      <c r="U14" s="720">
        <f t="shared" si="1"/>
        <v>0</v>
      </c>
      <c r="V14" s="721">
        <f t="shared" si="2"/>
        <v>0</v>
      </c>
      <c r="W14" s="722">
        <f t="shared" ref="W14:W23" si="3">L14*$E$6+M14*$M$6+N14*$M$7+O14*$M$8+P14*$E$7+Q14*$M$9+U14+V14</f>
        <v>0</v>
      </c>
      <c r="X14" s="442"/>
      <c r="Y14" s="442"/>
      <c r="Z14" s="442"/>
      <c r="AA14" s="442"/>
      <c r="AB14" s="442"/>
      <c r="AC14" s="442"/>
      <c r="AD14" s="442"/>
      <c r="AE14" s="442"/>
      <c r="AF14" s="442"/>
      <c r="AG14" s="442"/>
      <c r="AH14" s="442"/>
      <c r="AI14" s="442"/>
      <c r="AJ14" s="442"/>
      <c r="AK14" s="442"/>
      <c r="AL14" s="442"/>
      <c r="AM14" s="442"/>
      <c r="AN14" s="442"/>
      <c r="AO14" s="442"/>
      <c r="AP14" s="442"/>
      <c r="AQ14" s="442"/>
      <c r="AR14" s="442"/>
      <c r="AS14" s="442"/>
      <c r="AT14" s="442"/>
      <c r="AU14" s="442"/>
      <c r="AV14" s="442"/>
      <c r="AW14" s="442"/>
      <c r="AX14" s="442"/>
      <c r="AY14" s="442"/>
      <c r="AZ14" s="442"/>
    </row>
    <row r="15" spans="1:52" ht="18" hidden="1" customHeight="1" outlineLevel="1">
      <c r="B15" s="434"/>
      <c r="C15" s="1002"/>
      <c r="D15" s="1003"/>
      <c r="E15" s="1003"/>
      <c r="F15" s="1004"/>
      <c r="G15" s="1005"/>
      <c r="H15" s="1006"/>
      <c r="I15" s="1006"/>
      <c r="J15" s="1006"/>
      <c r="K15" s="1007"/>
      <c r="L15" s="715"/>
      <c r="M15" s="715"/>
      <c r="N15" s="715"/>
      <c r="O15" s="715"/>
      <c r="P15" s="715"/>
      <c r="Q15" s="715"/>
      <c r="R15" s="715"/>
      <c r="S15" s="716"/>
      <c r="T15" s="717"/>
      <c r="U15" s="720">
        <f t="shared" si="1"/>
        <v>0</v>
      </c>
      <c r="V15" s="721">
        <f t="shared" si="2"/>
        <v>0</v>
      </c>
      <c r="W15" s="722">
        <f t="shared" si="3"/>
        <v>0</v>
      </c>
      <c r="X15" s="442"/>
      <c r="Y15" s="442"/>
      <c r="Z15" s="442"/>
      <c r="AA15" s="442"/>
      <c r="AB15" s="442"/>
      <c r="AC15" s="442"/>
      <c r="AD15" s="442"/>
      <c r="AE15" s="442"/>
      <c r="AF15" s="442"/>
      <c r="AG15" s="442"/>
      <c r="AH15" s="442"/>
      <c r="AI15" s="442"/>
      <c r="AJ15" s="442"/>
      <c r="AK15" s="442"/>
      <c r="AL15" s="442"/>
      <c r="AM15" s="442"/>
      <c r="AN15" s="442"/>
      <c r="AO15" s="442"/>
      <c r="AP15" s="442"/>
      <c r="AQ15" s="442"/>
      <c r="AR15" s="442"/>
      <c r="AS15" s="442"/>
      <c r="AT15" s="442"/>
      <c r="AU15" s="442"/>
      <c r="AV15" s="442"/>
      <c r="AW15" s="442"/>
      <c r="AX15" s="442"/>
      <c r="AY15" s="442"/>
      <c r="AZ15" s="442"/>
    </row>
    <row r="16" spans="1:52" ht="18" hidden="1" customHeight="1" outlineLevel="1">
      <c r="B16" s="434"/>
      <c r="C16" s="1002"/>
      <c r="D16" s="1003"/>
      <c r="E16" s="1003"/>
      <c r="F16" s="1004"/>
      <c r="G16" s="1005"/>
      <c r="H16" s="1006"/>
      <c r="I16" s="1006"/>
      <c r="J16" s="1006"/>
      <c r="K16" s="1007"/>
      <c r="L16" s="715"/>
      <c r="M16" s="715"/>
      <c r="N16" s="715"/>
      <c r="O16" s="715"/>
      <c r="P16" s="715"/>
      <c r="Q16" s="715"/>
      <c r="R16" s="715"/>
      <c r="S16" s="716"/>
      <c r="T16" s="717"/>
      <c r="U16" s="720">
        <f t="shared" si="1"/>
        <v>0</v>
      </c>
      <c r="V16" s="721">
        <f t="shared" si="2"/>
        <v>0</v>
      </c>
      <c r="W16" s="722">
        <f t="shared" si="3"/>
        <v>0</v>
      </c>
      <c r="X16" s="442"/>
      <c r="Y16" s="442"/>
      <c r="Z16" s="442"/>
      <c r="AA16" s="442"/>
      <c r="AB16" s="442"/>
      <c r="AC16" s="442"/>
      <c r="AD16" s="442"/>
      <c r="AE16" s="442"/>
      <c r="AF16" s="442"/>
      <c r="AG16" s="442"/>
      <c r="AH16" s="442"/>
      <c r="AI16" s="442"/>
      <c r="AJ16" s="442"/>
      <c r="AK16" s="442"/>
      <c r="AL16" s="442"/>
      <c r="AM16" s="442"/>
      <c r="AN16" s="442"/>
      <c r="AO16" s="442"/>
      <c r="AP16" s="442"/>
      <c r="AQ16" s="442"/>
      <c r="AR16" s="442"/>
      <c r="AS16" s="442"/>
      <c r="AT16" s="442"/>
      <c r="AU16" s="442"/>
      <c r="AV16" s="442"/>
      <c r="AW16" s="442"/>
      <c r="AX16" s="442"/>
      <c r="AY16" s="442"/>
      <c r="AZ16" s="442"/>
    </row>
    <row r="17" spans="2:52" ht="18" hidden="1" customHeight="1" outlineLevel="1">
      <c r="B17" s="434"/>
      <c r="C17" s="1002"/>
      <c r="D17" s="1003"/>
      <c r="E17" s="1003"/>
      <c r="F17" s="1004"/>
      <c r="G17" s="1005"/>
      <c r="H17" s="1006"/>
      <c r="I17" s="1006"/>
      <c r="J17" s="1006"/>
      <c r="K17" s="1007"/>
      <c r="L17" s="715"/>
      <c r="M17" s="715"/>
      <c r="N17" s="715"/>
      <c r="O17" s="715"/>
      <c r="P17" s="715"/>
      <c r="Q17" s="715"/>
      <c r="R17" s="715"/>
      <c r="S17" s="716"/>
      <c r="T17" s="717"/>
      <c r="U17" s="720">
        <f t="shared" si="1"/>
        <v>0</v>
      </c>
      <c r="V17" s="721">
        <f t="shared" si="2"/>
        <v>0</v>
      </c>
      <c r="W17" s="722">
        <f t="shared" si="3"/>
        <v>0</v>
      </c>
      <c r="X17" s="442"/>
      <c r="Y17" s="442"/>
      <c r="Z17" s="442"/>
      <c r="AA17" s="442"/>
      <c r="AB17" s="442"/>
      <c r="AC17" s="442"/>
      <c r="AD17" s="442"/>
      <c r="AE17" s="442"/>
      <c r="AF17" s="442"/>
      <c r="AG17" s="442"/>
      <c r="AH17" s="442"/>
      <c r="AI17" s="442"/>
      <c r="AJ17" s="442"/>
      <c r="AK17" s="442"/>
      <c r="AL17" s="442"/>
      <c r="AM17" s="442"/>
      <c r="AN17" s="442"/>
      <c r="AO17" s="442"/>
      <c r="AP17" s="442"/>
      <c r="AQ17" s="442"/>
      <c r="AR17" s="442"/>
      <c r="AS17" s="442"/>
      <c r="AT17" s="442"/>
      <c r="AU17" s="442"/>
      <c r="AV17" s="442"/>
      <c r="AW17" s="442"/>
      <c r="AX17" s="442"/>
      <c r="AY17" s="442"/>
      <c r="AZ17" s="442"/>
    </row>
    <row r="18" spans="2:52" ht="18" hidden="1" customHeight="1" outlineLevel="1">
      <c r="B18" s="434"/>
      <c r="C18" s="1002"/>
      <c r="D18" s="1003"/>
      <c r="E18" s="1003"/>
      <c r="F18" s="1004"/>
      <c r="G18" s="1005"/>
      <c r="H18" s="1006"/>
      <c r="I18" s="1006"/>
      <c r="J18" s="1006"/>
      <c r="K18" s="1007"/>
      <c r="L18" s="715"/>
      <c r="M18" s="715"/>
      <c r="N18" s="715"/>
      <c r="O18" s="715"/>
      <c r="P18" s="715"/>
      <c r="Q18" s="715"/>
      <c r="R18" s="715"/>
      <c r="S18" s="716"/>
      <c r="T18" s="717"/>
      <c r="U18" s="720">
        <f t="shared" si="1"/>
        <v>0</v>
      </c>
      <c r="V18" s="721">
        <f t="shared" si="2"/>
        <v>0</v>
      </c>
      <c r="W18" s="722">
        <f t="shared" si="3"/>
        <v>0</v>
      </c>
      <c r="X18" s="442"/>
      <c r="Y18" s="442"/>
      <c r="Z18" s="442"/>
      <c r="AA18" s="442"/>
      <c r="AB18" s="442"/>
      <c r="AC18" s="442"/>
      <c r="AD18" s="442"/>
      <c r="AE18" s="442"/>
      <c r="AF18" s="442"/>
      <c r="AG18" s="442"/>
      <c r="AH18" s="442"/>
      <c r="AI18" s="442"/>
      <c r="AJ18" s="442"/>
      <c r="AK18" s="442"/>
      <c r="AL18" s="442"/>
      <c r="AM18" s="442"/>
      <c r="AN18" s="442"/>
      <c r="AO18" s="442"/>
      <c r="AP18" s="442"/>
      <c r="AQ18" s="442"/>
      <c r="AR18" s="442"/>
      <c r="AS18" s="442"/>
      <c r="AT18" s="442"/>
      <c r="AU18" s="442"/>
      <c r="AV18" s="442"/>
      <c r="AW18" s="442"/>
      <c r="AX18" s="442"/>
      <c r="AY18" s="442"/>
      <c r="AZ18" s="442"/>
    </row>
    <row r="19" spans="2:52" ht="18" hidden="1" customHeight="1" outlineLevel="1">
      <c r="B19" s="434"/>
      <c r="C19" s="1002"/>
      <c r="D19" s="1003"/>
      <c r="E19" s="1003"/>
      <c r="F19" s="1004"/>
      <c r="G19" s="1005"/>
      <c r="H19" s="1006"/>
      <c r="I19" s="1006"/>
      <c r="J19" s="1006"/>
      <c r="K19" s="1007"/>
      <c r="L19" s="715"/>
      <c r="M19" s="715"/>
      <c r="N19" s="715"/>
      <c r="O19" s="715"/>
      <c r="P19" s="715"/>
      <c r="Q19" s="715"/>
      <c r="R19" s="715"/>
      <c r="S19" s="716"/>
      <c r="T19" s="717"/>
      <c r="U19" s="720">
        <f t="shared" si="1"/>
        <v>0</v>
      </c>
      <c r="V19" s="721">
        <f t="shared" si="2"/>
        <v>0</v>
      </c>
      <c r="W19" s="722">
        <f t="shared" si="3"/>
        <v>0</v>
      </c>
      <c r="X19" s="442"/>
      <c r="Y19" s="442"/>
      <c r="Z19" s="442"/>
      <c r="AA19" s="442"/>
      <c r="AB19" s="442"/>
      <c r="AC19" s="442"/>
      <c r="AD19" s="442"/>
      <c r="AE19" s="442"/>
      <c r="AF19" s="442"/>
      <c r="AG19" s="442"/>
      <c r="AH19" s="442"/>
      <c r="AI19" s="442"/>
      <c r="AJ19" s="442"/>
      <c r="AK19" s="442"/>
      <c r="AL19" s="442"/>
      <c r="AM19" s="442"/>
      <c r="AN19" s="442"/>
      <c r="AO19" s="442"/>
      <c r="AP19" s="442"/>
      <c r="AQ19" s="442"/>
      <c r="AR19" s="442"/>
      <c r="AS19" s="442"/>
      <c r="AT19" s="442"/>
      <c r="AU19" s="442"/>
      <c r="AV19" s="442"/>
      <c r="AW19" s="442"/>
      <c r="AX19" s="442"/>
      <c r="AY19" s="442"/>
      <c r="AZ19" s="442"/>
    </row>
    <row r="20" spans="2:52" ht="18" hidden="1" customHeight="1" outlineLevel="1">
      <c r="B20" s="434"/>
      <c r="C20" s="1002"/>
      <c r="D20" s="1003"/>
      <c r="E20" s="1003"/>
      <c r="F20" s="1004"/>
      <c r="G20" s="1005"/>
      <c r="H20" s="1006"/>
      <c r="I20" s="1006"/>
      <c r="J20" s="1006"/>
      <c r="K20" s="1007"/>
      <c r="L20" s="715"/>
      <c r="M20" s="715"/>
      <c r="N20" s="715"/>
      <c r="O20" s="715"/>
      <c r="P20" s="715"/>
      <c r="Q20" s="715"/>
      <c r="R20" s="715"/>
      <c r="S20" s="716"/>
      <c r="T20" s="717"/>
      <c r="U20" s="720">
        <f t="shared" si="1"/>
        <v>0</v>
      </c>
      <c r="V20" s="721">
        <f t="shared" si="2"/>
        <v>0</v>
      </c>
      <c r="W20" s="722">
        <f t="shared" si="3"/>
        <v>0</v>
      </c>
      <c r="X20" s="442"/>
      <c r="Y20" s="442"/>
      <c r="Z20" s="442"/>
      <c r="AA20" s="442"/>
      <c r="AB20" s="442"/>
      <c r="AC20" s="442"/>
      <c r="AD20" s="442"/>
      <c r="AE20" s="442"/>
      <c r="AF20" s="442"/>
      <c r="AG20" s="442"/>
      <c r="AH20" s="442"/>
      <c r="AI20" s="442"/>
      <c r="AJ20" s="442"/>
      <c r="AK20" s="442"/>
      <c r="AL20" s="442"/>
      <c r="AM20" s="442"/>
      <c r="AN20" s="442"/>
      <c r="AO20" s="442"/>
      <c r="AP20" s="442"/>
      <c r="AQ20" s="442"/>
      <c r="AR20" s="442"/>
      <c r="AS20" s="442"/>
      <c r="AT20" s="442"/>
      <c r="AU20" s="442"/>
      <c r="AV20" s="442"/>
      <c r="AW20" s="442"/>
      <c r="AX20" s="442"/>
      <c r="AY20" s="442"/>
      <c r="AZ20" s="442"/>
    </row>
    <row r="21" spans="2:52" ht="18" hidden="1" customHeight="1" outlineLevel="1">
      <c r="B21" s="434"/>
      <c r="C21" s="1002"/>
      <c r="D21" s="1003"/>
      <c r="E21" s="1003"/>
      <c r="F21" s="1004"/>
      <c r="G21" s="1005"/>
      <c r="H21" s="1006"/>
      <c r="I21" s="1006"/>
      <c r="J21" s="1006"/>
      <c r="K21" s="1007"/>
      <c r="L21" s="715"/>
      <c r="M21" s="715"/>
      <c r="N21" s="715"/>
      <c r="O21" s="715"/>
      <c r="P21" s="715"/>
      <c r="Q21" s="715"/>
      <c r="R21" s="715"/>
      <c r="S21" s="716"/>
      <c r="T21" s="717"/>
      <c r="U21" s="720">
        <f t="shared" si="1"/>
        <v>0</v>
      </c>
      <c r="V21" s="721">
        <f t="shared" si="2"/>
        <v>0</v>
      </c>
      <c r="W21" s="722">
        <f t="shared" si="3"/>
        <v>0</v>
      </c>
      <c r="X21" s="442"/>
      <c r="Y21" s="442"/>
      <c r="Z21" s="442"/>
      <c r="AA21" s="442"/>
      <c r="AB21" s="442"/>
      <c r="AC21" s="442"/>
      <c r="AD21" s="442"/>
      <c r="AE21" s="442"/>
      <c r="AF21" s="442"/>
      <c r="AG21" s="442"/>
      <c r="AH21" s="442"/>
      <c r="AI21" s="442"/>
      <c r="AJ21" s="442"/>
      <c r="AK21" s="442"/>
      <c r="AL21" s="442"/>
      <c r="AM21" s="442"/>
      <c r="AN21" s="442"/>
      <c r="AO21" s="442"/>
      <c r="AP21" s="442"/>
      <c r="AQ21" s="442"/>
      <c r="AR21" s="442"/>
      <c r="AS21" s="442"/>
      <c r="AT21" s="442"/>
      <c r="AU21" s="442"/>
      <c r="AV21" s="442"/>
      <c r="AW21" s="442"/>
      <c r="AX21" s="442"/>
      <c r="AY21" s="442"/>
      <c r="AZ21" s="442"/>
    </row>
    <row r="22" spans="2:52" ht="18" hidden="1" customHeight="1" outlineLevel="1">
      <c r="B22" s="434"/>
      <c r="C22" s="1002"/>
      <c r="D22" s="1003"/>
      <c r="E22" s="1003"/>
      <c r="F22" s="1004"/>
      <c r="G22" s="1005"/>
      <c r="H22" s="1006"/>
      <c r="I22" s="1006"/>
      <c r="J22" s="1006"/>
      <c r="K22" s="1007"/>
      <c r="L22" s="715"/>
      <c r="M22" s="715"/>
      <c r="N22" s="715"/>
      <c r="O22" s="715"/>
      <c r="P22" s="715"/>
      <c r="Q22" s="715"/>
      <c r="R22" s="715"/>
      <c r="S22" s="716"/>
      <c r="T22" s="717"/>
      <c r="U22" s="720">
        <f t="shared" si="1"/>
        <v>0</v>
      </c>
      <c r="V22" s="721">
        <f t="shared" si="2"/>
        <v>0</v>
      </c>
      <c r="W22" s="722">
        <f t="shared" si="3"/>
        <v>0</v>
      </c>
      <c r="X22" s="442"/>
      <c r="Y22" s="442"/>
      <c r="Z22" s="442"/>
      <c r="AA22" s="442"/>
      <c r="AB22" s="442"/>
      <c r="AC22" s="442"/>
      <c r="AD22" s="442"/>
      <c r="AE22" s="442"/>
      <c r="AF22" s="442"/>
      <c r="AG22" s="442"/>
      <c r="AH22" s="442"/>
      <c r="AI22" s="442"/>
      <c r="AJ22" s="442"/>
      <c r="AK22" s="442"/>
      <c r="AL22" s="442"/>
      <c r="AM22" s="442"/>
      <c r="AN22" s="442"/>
      <c r="AO22" s="442"/>
      <c r="AP22" s="442"/>
      <c r="AQ22" s="442"/>
      <c r="AR22" s="442"/>
      <c r="AS22" s="442"/>
      <c r="AT22" s="442"/>
      <c r="AU22" s="442"/>
      <c r="AV22" s="442"/>
      <c r="AW22" s="442"/>
      <c r="AX22" s="442"/>
      <c r="AY22" s="442"/>
      <c r="AZ22" s="442"/>
    </row>
    <row r="23" spans="2:52" ht="18" hidden="1" customHeight="1" outlineLevel="1">
      <c r="B23" s="434"/>
      <c r="C23" s="1002"/>
      <c r="D23" s="1003"/>
      <c r="E23" s="1003"/>
      <c r="F23" s="1004"/>
      <c r="G23" s="1005"/>
      <c r="H23" s="1006"/>
      <c r="I23" s="1006"/>
      <c r="J23" s="1006"/>
      <c r="K23" s="1007"/>
      <c r="L23" s="715"/>
      <c r="M23" s="715"/>
      <c r="N23" s="715"/>
      <c r="O23" s="715"/>
      <c r="P23" s="715"/>
      <c r="Q23" s="715"/>
      <c r="R23" s="715"/>
      <c r="S23" s="716"/>
      <c r="T23" s="717"/>
      <c r="U23" s="720">
        <f t="shared" si="1"/>
        <v>0</v>
      </c>
      <c r="V23" s="721">
        <f t="shared" si="2"/>
        <v>0</v>
      </c>
      <c r="W23" s="722">
        <f t="shared" si="3"/>
        <v>0</v>
      </c>
      <c r="X23" s="442"/>
      <c r="Y23" s="442"/>
      <c r="Z23" s="442"/>
      <c r="AA23" s="442"/>
      <c r="AB23" s="442"/>
      <c r="AC23" s="442"/>
      <c r="AD23" s="442"/>
      <c r="AE23" s="442"/>
      <c r="AF23" s="442"/>
      <c r="AG23" s="442"/>
      <c r="AH23" s="442"/>
      <c r="AI23" s="442"/>
      <c r="AJ23" s="442"/>
      <c r="AK23" s="442"/>
      <c r="AL23" s="442"/>
      <c r="AM23" s="442"/>
      <c r="AN23" s="442"/>
      <c r="AO23" s="442"/>
      <c r="AP23" s="442"/>
      <c r="AQ23" s="442"/>
      <c r="AR23" s="442"/>
      <c r="AS23" s="442"/>
      <c r="AT23" s="442"/>
      <c r="AU23" s="442"/>
      <c r="AV23" s="442"/>
      <c r="AW23" s="442"/>
      <c r="AX23" s="442"/>
      <c r="AY23" s="442"/>
      <c r="AZ23" s="442"/>
    </row>
    <row r="24" spans="2:52" ht="9.9499999999999993" hidden="1" customHeight="1" outlineLevel="1">
      <c r="B24" s="435"/>
      <c r="C24" s="437"/>
      <c r="D24" s="437"/>
      <c r="E24" s="437"/>
      <c r="F24" s="437"/>
      <c r="G24" s="436"/>
      <c r="H24" s="436"/>
      <c r="I24" s="436"/>
      <c r="J24" s="436"/>
      <c r="K24" s="436"/>
      <c r="L24" s="707"/>
      <c r="M24" s="707"/>
      <c r="N24" s="707"/>
      <c r="O24" s="707"/>
      <c r="P24" s="707"/>
      <c r="Q24" s="707"/>
      <c r="R24" s="707"/>
      <c r="S24" s="438"/>
      <c r="T24" s="439"/>
      <c r="U24" s="439"/>
      <c r="V24" s="439"/>
      <c r="W24" s="431"/>
      <c r="X24" s="442"/>
      <c r="Y24" s="442"/>
      <c r="Z24" s="442"/>
      <c r="AA24" s="442"/>
      <c r="AB24" s="442"/>
      <c r="AC24" s="442"/>
      <c r="AD24" s="442"/>
      <c r="AE24" s="442"/>
      <c r="AF24" s="442"/>
      <c r="AG24" s="442"/>
      <c r="AH24" s="442"/>
      <c r="AI24" s="442"/>
      <c r="AJ24" s="442"/>
      <c r="AK24" s="442"/>
      <c r="AL24" s="442"/>
      <c r="AM24" s="442"/>
      <c r="AN24" s="442"/>
      <c r="AO24" s="442"/>
      <c r="AP24" s="442"/>
      <c r="AQ24" s="442"/>
      <c r="AR24" s="442"/>
      <c r="AS24" s="442"/>
      <c r="AT24" s="442"/>
      <c r="AU24" s="442"/>
      <c r="AV24" s="442"/>
      <c r="AW24" s="442"/>
      <c r="AX24" s="442"/>
      <c r="AY24" s="442"/>
      <c r="AZ24" s="442"/>
    </row>
    <row r="25" spans="2:52" ht="20.100000000000001" customHeight="1" collapsed="1">
      <c r="B25" s="714">
        <f>B13+1</f>
        <v>2</v>
      </c>
      <c r="C25" s="1013"/>
      <c r="D25" s="1014"/>
      <c r="E25" s="1014"/>
      <c r="F25" s="1015"/>
      <c r="G25" s="1016"/>
      <c r="H25" s="1017"/>
      <c r="I25" s="1017"/>
      <c r="J25" s="1017"/>
      <c r="K25" s="1018"/>
      <c r="L25" s="701">
        <f t="shared" ref="L25:R25" si="4">SUM(L26:L35)</f>
        <v>0</v>
      </c>
      <c r="M25" s="702">
        <f t="shared" si="4"/>
        <v>0</v>
      </c>
      <c r="N25" s="703">
        <f t="shared" si="4"/>
        <v>0</v>
      </c>
      <c r="O25" s="703">
        <f t="shared" si="4"/>
        <v>0</v>
      </c>
      <c r="P25" s="702">
        <f t="shared" si="4"/>
        <v>0</v>
      </c>
      <c r="Q25" s="704">
        <f t="shared" si="4"/>
        <v>0</v>
      </c>
      <c r="R25" s="701">
        <f t="shared" si="4"/>
        <v>0</v>
      </c>
      <c r="S25" s="705">
        <v>1</v>
      </c>
      <c r="T25" s="706">
        <f>(S26*T26)+(S27*T27)+(S28*T28)+(S29*T29)+(S30*T30)+(S31*T31)+(S32*T32)+(S33*T33)+(S34*T34)+(S35*T35)</f>
        <v>0</v>
      </c>
      <c r="U25" s="665">
        <f t="shared" ref="U25:U35" si="5">S25*T25*(1+MGKZ)*(1+Gewinn)*(1+Sicherheit)</f>
        <v>0</v>
      </c>
      <c r="V25" s="643">
        <f t="shared" ref="V25:V35" si="6">R25*Fertigung</f>
        <v>0</v>
      </c>
      <c r="W25" s="50">
        <f t="shared" ref="W25:W35" si="7">L25*$E$6+M25*$M$6+N25*$M$7+O25*$M$8+P25*$E$7+Q25*$M$9+U25+V25</f>
        <v>0</v>
      </c>
      <c r="X25" s="442"/>
      <c r="Y25" s="442"/>
      <c r="Z25" s="442"/>
      <c r="AA25" s="442"/>
      <c r="AB25" s="442"/>
      <c r="AC25" s="442"/>
      <c r="AD25" s="442"/>
      <c r="AE25" s="442"/>
      <c r="AF25" s="442"/>
      <c r="AG25" s="442"/>
      <c r="AH25" s="442"/>
      <c r="AI25" s="442"/>
      <c r="AJ25" s="442"/>
      <c r="AK25" s="442"/>
      <c r="AL25" s="442"/>
      <c r="AM25" s="442"/>
      <c r="AN25" s="442"/>
      <c r="AO25" s="442"/>
      <c r="AP25" s="442"/>
      <c r="AQ25" s="442"/>
      <c r="AR25" s="442"/>
      <c r="AS25" s="442"/>
      <c r="AT25" s="442"/>
      <c r="AU25" s="442"/>
      <c r="AV25" s="442"/>
      <c r="AW25" s="442"/>
      <c r="AX25" s="442"/>
      <c r="AY25" s="442"/>
      <c r="AZ25" s="442"/>
    </row>
    <row r="26" spans="2:52" ht="18" hidden="1" customHeight="1" outlineLevel="1">
      <c r="B26" s="433"/>
      <c r="C26" s="1002"/>
      <c r="D26" s="1003"/>
      <c r="E26" s="1003"/>
      <c r="F26" s="1004"/>
      <c r="G26" s="1005"/>
      <c r="H26" s="1006"/>
      <c r="I26" s="1006"/>
      <c r="J26" s="1006"/>
      <c r="K26" s="1007"/>
      <c r="L26" s="715"/>
      <c r="M26" s="715"/>
      <c r="N26" s="715"/>
      <c r="O26" s="715"/>
      <c r="P26" s="715"/>
      <c r="Q26" s="715"/>
      <c r="R26" s="715"/>
      <c r="S26" s="716"/>
      <c r="T26" s="717"/>
      <c r="U26" s="720">
        <f t="shared" si="5"/>
        <v>0</v>
      </c>
      <c r="V26" s="721">
        <f t="shared" si="6"/>
        <v>0</v>
      </c>
      <c r="W26" s="722">
        <f t="shared" si="7"/>
        <v>0</v>
      </c>
      <c r="X26" s="442"/>
      <c r="Y26" s="442"/>
      <c r="Z26" s="442"/>
      <c r="AA26" s="442"/>
      <c r="AB26" s="442"/>
      <c r="AC26" s="442"/>
      <c r="AD26" s="442"/>
      <c r="AE26" s="442"/>
      <c r="AF26" s="442"/>
      <c r="AG26" s="442"/>
      <c r="AH26" s="442"/>
      <c r="AI26" s="442"/>
      <c r="AJ26" s="442"/>
      <c r="AK26" s="442"/>
      <c r="AL26" s="442"/>
      <c r="AM26" s="442"/>
      <c r="AN26" s="442"/>
      <c r="AO26" s="442"/>
      <c r="AP26" s="442"/>
      <c r="AQ26" s="442"/>
      <c r="AR26" s="442"/>
      <c r="AS26" s="442"/>
      <c r="AT26" s="442"/>
      <c r="AU26" s="442"/>
      <c r="AV26" s="442"/>
      <c r="AW26" s="442"/>
      <c r="AX26" s="442"/>
      <c r="AY26" s="442"/>
      <c r="AZ26" s="442"/>
    </row>
    <row r="27" spans="2:52" ht="18" hidden="1" customHeight="1" outlineLevel="1">
      <c r="B27" s="434"/>
      <c r="C27" s="1002"/>
      <c r="D27" s="1003"/>
      <c r="E27" s="1003"/>
      <c r="F27" s="1004"/>
      <c r="G27" s="1005"/>
      <c r="H27" s="1006"/>
      <c r="I27" s="1006"/>
      <c r="J27" s="1006"/>
      <c r="K27" s="1007"/>
      <c r="L27" s="715"/>
      <c r="M27" s="715"/>
      <c r="N27" s="715"/>
      <c r="O27" s="715"/>
      <c r="P27" s="715"/>
      <c r="Q27" s="715"/>
      <c r="R27" s="715"/>
      <c r="S27" s="716"/>
      <c r="T27" s="717"/>
      <c r="U27" s="720">
        <f t="shared" si="5"/>
        <v>0</v>
      </c>
      <c r="V27" s="721">
        <f t="shared" si="6"/>
        <v>0</v>
      </c>
      <c r="W27" s="722">
        <f t="shared" si="7"/>
        <v>0</v>
      </c>
      <c r="X27" s="442"/>
      <c r="Y27" s="442"/>
      <c r="Z27" s="442"/>
      <c r="AA27" s="442"/>
      <c r="AB27" s="442"/>
      <c r="AC27" s="442"/>
      <c r="AD27" s="442"/>
      <c r="AE27" s="442"/>
      <c r="AF27" s="442"/>
      <c r="AG27" s="442"/>
      <c r="AH27" s="442"/>
      <c r="AI27" s="442"/>
      <c r="AJ27" s="442"/>
      <c r="AK27" s="442"/>
      <c r="AL27" s="442"/>
      <c r="AM27" s="442"/>
      <c r="AN27" s="442"/>
      <c r="AO27" s="442"/>
      <c r="AP27" s="442"/>
      <c r="AQ27" s="442"/>
      <c r="AR27" s="442"/>
      <c r="AS27" s="442"/>
      <c r="AT27" s="442"/>
      <c r="AU27" s="442"/>
      <c r="AV27" s="442"/>
      <c r="AW27" s="442"/>
      <c r="AX27" s="442"/>
      <c r="AY27" s="442"/>
      <c r="AZ27" s="442"/>
    </row>
    <row r="28" spans="2:52" ht="18" hidden="1" customHeight="1" outlineLevel="1">
      <c r="B28" s="434"/>
      <c r="C28" s="1002"/>
      <c r="D28" s="1003"/>
      <c r="E28" s="1003"/>
      <c r="F28" s="1004"/>
      <c r="G28" s="1005"/>
      <c r="H28" s="1006"/>
      <c r="I28" s="1006"/>
      <c r="J28" s="1006"/>
      <c r="K28" s="1007"/>
      <c r="L28" s="715"/>
      <c r="M28" s="715"/>
      <c r="N28" s="715"/>
      <c r="O28" s="715"/>
      <c r="P28" s="715"/>
      <c r="Q28" s="715"/>
      <c r="R28" s="715"/>
      <c r="S28" s="716"/>
      <c r="T28" s="717"/>
      <c r="U28" s="720">
        <f t="shared" si="5"/>
        <v>0</v>
      </c>
      <c r="V28" s="721">
        <f t="shared" si="6"/>
        <v>0</v>
      </c>
      <c r="W28" s="722">
        <f t="shared" si="7"/>
        <v>0</v>
      </c>
      <c r="X28" s="442"/>
      <c r="Y28" s="442"/>
      <c r="Z28" s="442"/>
      <c r="AA28" s="442"/>
      <c r="AB28" s="442"/>
      <c r="AC28" s="442"/>
      <c r="AD28" s="442"/>
      <c r="AE28" s="442"/>
      <c r="AF28" s="442"/>
      <c r="AG28" s="442"/>
      <c r="AH28" s="442"/>
      <c r="AI28" s="442"/>
      <c r="AJ28" s="442"/>
      <c r="AK28" s="442"/>
      <c r="AL28" s="442"/>
      <c r="AM28" s="442"/>
      <c r="AN28" s="442"/>
      <c r="AO28" s="442"/>
      <c r="AP28" s="442"/>
      <c r="AQ28" s="442"/>
      <c r="AR28" s="442"/>
      <c r="AS28" s="442"/>
      <c r="AT28" s="442"/>
      <c r="AU28" s="442"/>
      <c r="AV28" s="442"/>
      <c r="AW28" s="442"/>
      <c r="AX28" s="442"/>
      <c r="AY28" s="442"/>
      <c r="AZ28" s="442"/>
    </row>
    <row r="29" spans="2:52" ht="18" hidden="1" customHeight="1" outlineLevel="1">
      <c r="B29" s="434"/>
      <c r="C29" s="1002"/>
      <c r="D29" s="1003"/>
      <c r="E29" s="1003"/>
      <c r="F29" s="1004"/>
      <c r="G29" s="1005"/>
      <c r="H29" s="1006"/>
      <c r="I29" s="1006"/>
      <c r="J29" s="1006"/>
      <c r="K29" s="1007"/>
      <c r="L29" s="715"/>
      <c r="M29" s="715"/>
      <c r="N29" s="715"/>
      <c r="O29" s="715"/>
      <c r="P29" s="715"/>
      <c r="Q29" s="715"/>
      <c r="R29" s="715"/>
      <c r="S29" s="716"/>
      <c r="T29" s="717"/>
      <c r="U29" s="720">
        <f t="shared" si="5"/>
        <v>0</v>
      </c>
      <c r="V29" s="721">
        <f t="shared" si="6"/>
        <v>0</v>
      </c>
      <c r="W29" s="722">
        <f t="shared" si="7"/>
        <v>0</v>
      </c>
      <c r="X29" s="442"/>
      <c r="Y29" s="442"/>
      <c r="Z29" s="442"/>
      <c r="AA29" s="442"/>
      <c r="AB29" s="442"/>
      <c r="AC29" s="442"/>
      <c r="AD29" s="442"/>
      <c r="AE29" s="442"/>
      <c r="AF29" s="442"/>
      <c r="AG29" s="442"/>
      <c r="AH29" s="442"/>
      <c r="AI29" s="442"/>
      <c r="AJ29" s="442"/>
      <c r="AK29" s="442"/>
      <c r="AL29" s="442"/>
      <c r="AM29" s="442"/>
      <c r="AN29" s="442"/>
      <c r="AO29" s="442"/>
      <c r="AP29" s="442"/>
      <c r="AQ29" s="442"/>
      <c r="AR29" s="442"/>
      <c r="AS29" s="442"/>
      <c r="AT29" s="442"/>
      <c r="AU29" s="442"/>
      <c r="AV29" s="442"/>
      <c r="AW29" s="442"/>
      <c r="AX29" s="442"/>
      <c r="AY29" s="442"/>
      <c r="AZ29" s="442"/>
    </row>
    <row r="30" spans="2:52" ht="18" hidden="1" customHeight="1" outlineLevel="1">
      <c r="B30" s="434"/>
      <c r="C30" s="1002"/>
      <c r="D30" s="1003"/>
      <c r="E30" s="1003"/>
      <c r="F30" s="1004"/>
      <c r="G30" s="1005"/>
      <c r="H30" s="1006"/>
      <c r="I30" s="1006"/>
      <c r="J30" s="1006"/>
      <c r="K30" s="1007"/>
      <c r="L30" s="715"/>
      <c r="M30" s="715"/>
      <c r="N30" s="715"/>
      <c r="O30" s="715"/>
      <c r="P30" s="715"/>
      <c r="Q30" s="715"/>
      <c r="R30" s="715"/>
      <c r="S30" s="716"/>
      <c r="T30" s="717"/>
      <c r="U30" s="720">
        <f t="shared" si="5"/>
        <v>0</v>
      </c>
      <c r="V30" s="721">
        <f t="shared" si="6"/>
        <v>0</v>
      </c>
      <c r="W30" s="722">
        <f t="shared" si="7"/>
        <v>0</v>
      </c>
      <c r="X30" s="442"/>
      <c r="Y30" s="442"/>
      <c r="Z30" s="442"/>
      <c r="AA30" s="442"/>
      <c r="AB30" s="442"/>
      <c r="AC30" s="442"/>
      <c r="AD30" s="442"/>
      <c r="AE30" s="442"/>
      <c r="AF30" s="442"/>
      <c r="AG30" s="442"/>
      <c r="AH30" s="442"/>
      <c r="AI30" s="442"/>
      <c r="AJ30" s="442"/>
      <c r="AK30" s="442"/>
      <c r="AL30" s="442"/>
      <c r="AM30" s="442"/>
      <c r="AN30" s="442"/>
      <c r="AO30" s="442"/>
      <c r="AP30" s="442"/>
      <c r="AQ30" s="442"/>
      <c r="AR30" s="442"/>
      <c r="AS30" s="442"/>
      <c r="AT30" s="442"/>
      <c r="AU30" s="442"/>
      <c r="AV30" s="442"/>
      <c r="AW30" s="442"/>
      <c r="AX30" s="442"/>
      <c r="AY30" s="442"/>
      <c r="AZ30" s="442"/>
    </row>
    <row r="31" spans="2:52" ht="18" hidden="1" customHeight="1" outlineLevel="1">
      <c r="B31" s="434"/>
      <c r="C31" s="1002"/>
      <c r="D31" s="1003"/>
      <c r="E31" s="1003"/>
      <c r="F31" s="1004"/>
      <c r="G31" s="1005"/>
      <c r="H31" s="1006"/>
      <c r="I31" s="1006"/>
      <c r="J31" s="1006"/>
      <c r="K31" s="1007"/>
      <c r="L31" s="715"/>
      <c r="M31" s="715"/>
      <c r="N31" s="715"/>
      <c r="O31" s="715"/>
      <c r="P31" s="715"/>
      <c r="Q31" s="715"/>
      <c r="R31" s="715"/>
      <c r="S31" s="716"/>
      <c r="T31" s="717"/>
      <c r="U31" s="720">
        <f t="shared" si="5"/>
        <v>0</v>
      </c>
      <c r="V31" s="721">
        <f t="shared" si="6"/>
        <v>0</v>
      </c>
      <c r="W31" s="722">
        <f t="shared" si="7"/>
        <v>0</v>
      </c>
      <c r="X31" s="442"/>
      <c r="Y31" s="442"/>
      <c r="Z31" s="442"/>
      <c r="AA31" s="442"/>
      <c r="AB31" s="442"/>
      <c r="AC31" s="442"/>
      <c r="AD31" s="442"/>
      <c r="AE31" s="442"/>
      <c r="AF31" s="442"/>
      <c r="AG31" s="442"/>
      <c r="AH31" s="442"/>
      <c r="AI31" s="442"/>
      <c r="AJ31" s="442"/>
      <c r="AK31" s="442"/>
      <c r="AL31" s="442"/>
      <c r="AM31" s="442"/>
      <c r="AN31" s="442"/>
      <c r="AO31" s="442"/>
      <c r="AP31" s="442"/>
      <c r="AQ31" s="442"/>
      <c r="AR31" s="442"/>
      <c r="AS31" s="442"/>
      <c r="AT31" s="442"/>
      <c r="AU31" s="442"/>
      <c r="AV31" s="442"/>
      <c r="AW31" s="442"/>
      <c r="AX31" s="442"/>
      <c r="AY31" s="442"/>
      <c r="AZ31" s="442"/>
    </row>
    <row r="32" spans="2:52" ht="18" hidden="1" customHeight="1" outlineLevel="1">
      <c r="B32" s="434"/>
      <c r="C32" s="1002"/>
      <c r="D32" s="1003"/>
      <c r="E32" s="1003"/>
      <c r="F32" s="1004"/>
      <c r="G32" s="1005"/>
      <c r="H32" s="1006"/>
      <c r="I32" s="1006"/>
      <c r="J32" s="1006"/>
      <c r="K32" s="1007"/>
      <c r="L32" s="715"/>
      <c r="M32" s="715"/>
      <c r="N32" s="715"/>
      <c r="O32" s="715"/>
      <c r="P32" s="715"/>
      <c r="Q32" s="715"/>
      <c r="R32" s="715"/>
      <c r="S32" s="716"/>
      <c r="T32" s="717"/>
      <c r="U32" s="720">
        <f t="shared" si="5"/>
        <v>0</v>
      </c>
      <c r="V32" s="721">
        <f t="shared" si="6"/>
        <v>0</v>
      </c>
      <c r="W32" s="722">
        <f t="shared" si="7"/>
        <v>0</v>
      </c>
      <c r="X32" s="442"/>
      <c r="Y32" s="442"/>
      <c r="Z32" s="442"/>
      <c r="AA32" s="442"/>
      <c r="AB32" s="442"/>
      <c r="AC32" s="442"/>
      <c r="AD32" s="442"/>
      <c r="AE32" s="442"/>
      <c r="AF32" s="442"/>
      <c r="AG32" s="442"/>
      <c r="AH32" s="442"/>
      <c r="AI32" s="442"/>
      <c r="AJ32" s="442"/>
      <c r="AK32" s="442"/>
      <c r="AL32" s="442"/>
      <c r="AM32" s="442"/>
      <c r="AN32" s="442"/>
      <c r="AO32" s="442"/>
      <c r="AP32" s="442"/>
      <c r="AQ32" s="442"/>
      <c r="AR32" s="442"/>
      <c r="AS32" s="442"/>
      <c r="AT32" s="442"/>
      <c r="AU32" s="442"/>
      <c r="AV32" s="442"/>
      <c r="AW32" s="442"/>
      <c r="AX32" s="442"/>
      <c r="AY32" s="442"/>
      <c r="AZ32" s="442"/>
    </row>
    <row r="33" spans="2:52" ht="18" hidden="1" customHeight="1" outlineLevel="1">
      <c r="B33" s="434"/>
      <c r="C33" s="1002"/>
      <c r="D33" s="1003"/>
      <c r="E33" s="1003"/>
      <c r="F33" s="1004"/>
      <c r="G33" s="1005"/>
      <c r="H33" s="1006"/>
      <c r="I33" s="1006"/>
      <c r="J33" s="1006"/>
      <c r="K33" s="1007"/>
      <c r="L33" s="715"/>
      <c r="M33" s="715"/>
      <c r="N33" s="715"/>
      <c r="O33" s="715"/>
      <c r="P33" s="715"/>
      <c r="Q33" s="715"/>
      <c r="R33" s="715"/>
      <c r="S33" s="716"/>
      <c r="T33" s="717"/>
      <c r="U33" s="720">
        <f t="shared" si="5"/>
        <v>0</v>
      </c>
      <c r="V33" s="721">
        <f t="shared" si="6"/>
        <v>0</v>
      </c>
      <c r="W33" s="722">
        <f t="shared" si="7"/>
        <v>0</v>
      </c>
      <c r="X33" s="442"/>
      <c r="Y33" s="442"/>
      <c r="Z33" s="442"/>
      <c r="AA33" s="442"/>
      <c r="AB33" s="442"/>
      <c r="AC33" s="442"/>
      <c r="AD33" s="442"/>
      <c r="AE33" s="442"/>
      <c r="AF33" s="442"/>
      <c r="AG33" s="442"/>
      <c r="AH33" s="442"/>
      <c r="AI33" s="442"/>
      <c r="AJ33" s="442"/>
      <c r="AK33" s="442"/>
      <c r="AL33" s="442"/>
      <c r="AM33" s="442"/>
      <c r="AN33" s="442"/>
      <c r="AO33" s="442"/>
      <c r="AP33" s="442"/>
      <c r="AQ33" s="442"/>
      <c r="AR33" s="442"/>
      <c r="AS33" s="442"/>
      <c r="AT33" s="442"/>
      <c r="AU33" s="442"/>
      <c r="AV33" s="442"/>
      <c r="AW33" s="442"/>
      <c r="AX33" s="442"/>
      <c r="AY33" s="442"/>
      <c r="AZ33" s="442"/>
    </row>
    <row r="34" spans="2:52" ht="18" hidden="1" customHeight="1" outlineLevel="1">
      <c r="B34" s="434"/>
      <c r="C34" s="1002"/>
      <c r="D34" s="1003"/>
      <c r="E34" s="1003"/>
      <c r="F34" s="1004"/>
      <c r="G34" s="1005"/>
      <c r="H34" s="1006"/>
      <c r="I34" s="1006"/>
      <c r="J34" s="1006"/>
      <c r="K34" s="1007"/>
      <c r="L34" s="715"/>
      <c r="M34" s="715"/>
      <c r="N34" s="715"/>
      <c r="O34" s="715"/>
      <c r="P34" s="715"/>
      <c r="Q34" s="715"/>
      <c r="R34" s="715"/>
      <c r="S34" s="716"/>
      <c r="T34" s="717"/>
      <c r="U34" s="720">
        <f t="shared" si="5"/>
        <v>0</v>
      </c>
      <c r="V34" s="721">
        <f t="shared" si="6"/>
        <v>0</v>
      </c>
      <c r="W34" s="722">
        <f t="shared" si="7"/>
        <v>0</v>
      </c>
      <c r="X34" s="442"/>
      <c r="Y34" s="442"/>
      <c r="Z34" s="442"/>
      <c r="AA34" s="442"/>
      <c r="AB34" s="442"/>
      <c r="AC34" s="442"/>
      <c r="AD34" s="442"/>
      <c r="AE34" s="442"/>
      <c r="AF34" s="442"/>
      <c r="AG34" s="442"/>
      <c r="AH34" s="442"/>
      <c r="AI34" s="442"/>
      <c r="AJ34" s="442"/>
      <c r="AK34" s="442"/>
      <c r="AL34" s="442"/>
      <c r="AM34" s="442"/>
      <c r="AN34" s="442"/>
      <c r="AO34" s="442"/>
      <c r="AP34" s="442"/>
      <c r="AQ34" s="442"/>
      <c r="AR34" s="442"/>
      <c r="AS34" s="442"/>
      <c r="AT34" s="442"/>
      <c r="AU34" s="442"/>
      <c r="AV34" s="442"/>
      <c r="AW34" s="442"/>
      <c r="AX34" s="442"/>
      <c r="AY34" s="442"/>
      <c r="AZ34" s="442"/>
    </row>
    <row r="35" spans="2:52" ht="18" hidden="1" customHeight="1" outlineLevel="1">
      <c r="B35" s="434"/>
      <c r="C35" s="1002"/>
      <c r="D35" s="1003"/>
      <c r="E35" s="1003"/>
      <c r="F35" s="1004"/>
      <c r="G35" s="1005"/>
      <c r="H35" s="1006"/>
      <c r="I35" s="1006"/>
      <c r="J35" s="1006"/>
      <c r="K35" s="1007"/>
      <c r="L35" s="715"/>
      <c r="M35" s="715"/>
      <c r="N35" s="715"/>
      <c r="O35" s="715"/>
      <c r="P35" s="715"/>
      <c r="Q35" s="715"/>
      <c r="R35" s="715"/>
      <c r="S35" s="716"/>
      <c r="T35" s="717"/>
      <c r="U35" s="720">
        <f t="shared" si="5"/>
        <v>0</v>
      </c>
      <c r="V35" s="721">
        <f t="shared" si="6"/>
        <v>0</v>
      </c>
      <c r="W35" s="722">
        <f t="shared" si="7"/>
        <v>0</v>
      </c>
      <c r="X35" s="442"/>
      <c r="Y35" s="442"/>
      <c r="Z35" s="442"/>
      <c r="AA35" s="442"/>
      <c r="AB35" s="442"/>
      <c r="AC35" s="442"/>
      <c r="AD35" s="442"/>
      <c r="AE35" s="442"/>
      <c r="AF35" s="442"/>
      <c r="AG35" s="442"/>
      <c r="AH35" s="442"/>
      <c r="AI35" s="442"/>
      <c r="AJ35" s="442"/>
      <c r="AK35" s="442"/>
      <c r="AL35" s="442"/>
      <c r="AM35" s="442"/>
      <c r="AN35" s="442"/>
      <c r="AO35" s="442"/>
      <c r="AP35" s="442"/>
      <c r="AQ35" s="442"/>
      <c r="AR35" s="442"/>
      <c r="AS35" s="442"/>
      <c r="AT35" s="442"/>
      <c r="AU35" s="442"/>
      <c r="AV35" s="442"/>
      <c r="AW35" s="442"/>
      <c r="AX35" s="442"/>
      <c r="AY35" s="442"/>
      <c r="AZ35" s="442"/>
    </row>
    <row r="36" spans="2:52" ht="9.9499999999999993" hidden="1" customHeight="1" outlineLevel="1">
      <c r="B36" s="435"/>
      <c r="C36" s="437"/>
      <c r="D36" s="437"/>
      <c r="E36" s="437"/>
      <c r="F36" s="437"/>
      <c r="G36" s="436"/>
      <c r="H36" s="436"/>
      <c r="I36" s="436"/>
      <c r="J36" s="436"/>
      <c r="K36" s="436"/>
      <c r="L36" s="438"/>
      <c r="M36" s="438"/>
      <c r="N36" s="438"/>
      <c r="O36" s="438"/>
      <c r="P36" s="438"/>
      <c r="Q36" s="438"/>
      <c r="R36" s="438"/>
      <c r="S36" s="438"/>
      <c r="T36" s="439"/>
      <c r="U36" s="439"/>
      <c r="V36" s="439"/>
      <c r="W36" s="431"/>
      <c r="X36" s="442"/>
      <c r="Y36" s="442"/>
      <c r="Z36" s="442"/>
      <c r="AA36" s="442"/>
      <c r="AB36" s="442"/>
      <c r="AC36" s="442"/>
      <c r="AD36" s="442"/>
      <c r="AE36" s="442"/>
      <c r="AF36" s="442"/>
      <c r="AG36" s="442"/>
      <c r="AH36" s="442"/>
      <c r="AI36" s="442"/>
      <c r="AJ36" s="442"/>
      <c r="AK36" s="442"/>
      <c r="AL36" s="442"/>
      <c r="AM36" s="442"/>
      <c r="AN36" s="442"/>
      <c r="AO36" s="442"/>
      <c r="AP36" s="442"/>
      <c r="AQ36" s="442"/>
      <c r="AR36" s="442"/>
      <c r="AS36" s="442"/>
      <c r="AT36" s="442"/>
      <c r="AU36" s="442"/>
      <c r="AV36" s="442"/>
      <c r="AW36" s="442"/>
      <c r="AX36" s="442"/>
      <c r="AY36" s="442"/>
      <c r="AZ36" s="442"/>
    </row>
    <row r="37" spans="2:52" ht="20.100000000000001" customHeight="1" collapsed="1">
      <c r="B37" s="714">
        <f>B25+1</f>
        <v>3</v>
      </c>
      <c r="C37" s="1013"/>
      <c r="D37" s="1014"/>
      <c r="E37" s="1014"/>
      <c r="F37" s="1015"/>
      <c r="G37" s="1016"/>
      <c r="H37" s="1017"/>
      <c r="I37" s="1017"/>
      <c r="J37" s="1017"/>
      <c r="K37" s="1018"/>
      <c r="L37" s="701">
        <f t="shared" ref="L37:R37" si="8">SUM(L38:L47)</f>
        <v>0</v>
      </c>
      <c r="M37" s="702">
        <f t="shared" si="8"/>
        <v>0</v>
      </c>
      <c r="N37" s="703">
        <f t="shared" si="8"/>
        <v>0</v>
      </c>
      <c r="O37" s="703">
        <f t="shared" si="8"/>
        <v>0</v>
      </c>
      <c r="P37" s="702">
        <f t="shared" si="8"/>
        <v>0</v>
      </c>
      <c r="Q37" s="704">
        <f t="shared" si="8"/>
        <v>0</v>
      </c>
      <c r="R37" s="701">
        <f t="shared" si="8"/>
        <v>0</v>
      </c>
      <c r="S37" s="705">
        <v>1</v>
      </c>
      <c r="T37" s="706">
        <f>(S38*T38)+(S39*T39)+(S40*T40)+(S41*T41)+(S42*T42)+(S43*T43)+(S44*T44)+(S45*T45)+(S46*T46)+(S47*T47)</f>
        <v>0</v>
      </c>
      <c r="U37" s="665">
        <f t="shared" ref="U37:U47" si="9">S37*T37*(1+MGKZ)*(1+Gewinn)*(1+Sicherheit)</f>
        <v>0</v>
      </c>
      <c r="V37" s="643">
        <f t="shared" ref="V37:V47" si="10">R37*Fertigung</f>
        <v>0</v>
      </c>
      <c r="W37" s="50">
        <f t="shared" ref="W37:W47" si="11">L37*$E$6+M37*$M$6+N37*$M$7+O37*$M$8+P37*$E$7+Q37*$M$9+U37+V37</f>
        <v>0</v>
      </c>
      <c r="X37" s="442"/>
      <c r="Y37" s="442"/>
      <c r="Z37" s="442"/>
      <c r="AA37" s="442"/>
      <c r="AB37" s="442"/>
      <c r="AC37" s="442"/>
      <c r="AD37" s="442"/>
      <c r="AE37" s="442"/>
      <c r="AF37" s="442"/>
      <c r="AG37" s="442"/>
      <c r="AH37" s="442"/>
      <c r="AI37" s="442"/>
      <c r="AJ37" s="442"/>
      <c r="AK37" s="442"/>
      <c r="AL37" s="442"/>
      <c r="AM37" s="442"/>
      <c r="AN37" s="442"/>
      <c r="AO37" s="442"/>
      <c r="AP37" s="442"/>
      <c r="AQ37" s="442"/>
      <c r="AR37" s="442"/>
      <c r="AS37" s="442"/>
      <c r="AT37" s="442"/>
      <c r="AU37" s="442"/>
      <c r="AV37" s="442"/>
      <c r="AW37" s="442"/>
      <c r="AX37" s="442"/>
      <c r="AY37" s="442"/>
      <c r="AZ37" s="442"/>
    </row>
    <row r="38" spans="2:52" ht="20.100000000000001" hidden="1" customHeight="1" outlineLevel="1">
      <c r="B38" s="433"/>
      <c r="C38" s="1002"/>
      <c r="D38" s="1003"/>
      <c r="E38" s="1003"/>
      <c r="F38" s="1004"/>
      <c r="G38" s="1005"/>
      <c r="H38" s="1006"/>
      <c r="I38" s="1006"/>
      <c r="J38" s="1006"/>
      <c r="K38" s="1007"/>
      <c r="L38" s="715"/>
      <c r="M38" s="715"/>
      <c r="N38" s="715"/>
      <c r="O38" s="715"/>
      <c r="P38" s="715"/>
      <c r="Q38" s="715"/>
      <c r="R38" s="715"/>
      <c r="S38" s="716"/>
      <c r="T38" s="717"/>
      <c r="U38" s="720">
        <f t="shared" si="9"/>
        <v>0</v>
      </c>
      <c r="V38" s="721">
        <f t="shared" si="10"/>
        <v>0</v>
      </c>
      <c r="W38" s="722">
        <f t="shared" si="11"/>
        <v>0</v>
      </c>
      <c r="X38" s="442"/>
      <c r="Y38" s="442"/>
      <c r="Z38" s="442"/>
      <c r="AA38" s="442"/>
      <c r="AB38" s="442"/>
      <c r="AC38" s="442"/>
      <c r="AD38" s="442"/>
      <c r="AE38" s="442"/>
      <c r="AF38" s="442"/>
      <c r="AG38" s="442"/>
      <c r="AH38" s="442"/>
      <c r="AI38" s="442"/>
      <c r="AJ38" s="442"/>
      <c r="AK38" s="442"/>
      <c r="AL38" s="442"/>
      <c r="AM38" s="442"/>
      <c r="AN38" s="442"/>
      <c r="AO38" s="442"/>
      <c r="AP38" s="442"/>
      <c r="AQ38" s="442"/>
      <c r="AR38" s="442"/>
      <c r="AS38" s="442"/>
      <c r="AT38" s="442"/>
      <c r="AU38" s="442"/>
      <c r="AV38" s="442"/>
      <c r="AW38" s="442"/>
      <c r="AX38" s="442"/>
      <c r="AY38" s="442"/>
      <c r="AZ38" s="442"/>
    </row>
    <row r="39" spans="2:52" ht="20.100000000000001" hidden="1" customHeight="1" outlineLevel="1">
      <c r="B39" s="434"/>
      <c r="C39" s="1002"/>
      <c r="D39" s="1003"/>
      <c r="E39" s="1003"/>
      <c r="F39" s="1004"/>
      <c r="G39" s="1005"/>
      <c r="H39" s="1006"/>
      <c r="I39" s="1006"/>
      <c r="J39" s="1006"/>
      <c r="K39" s="1007"/>
      <c r="L39" s="715"/>
      <c r="M39" s="715"/>
      <c r="N39" s="715"/>
      <c r="O39" s="715"/>
      <c r="P39" s="715"/>
      <c r="Q39" s="715"/>
      <c r="R39" s="715"/>
      <c r="S39" s="716"/>
      <c r="T39" s="717"/>
      <c r="U39" s="720">
        <f t="shared" si="9"/>
        <v>0</v>
      </c>
      <c r="V39" s="721">
        <f t="shared" si="10"/>
        <v>0</v>
      </c>
      <c r="W39" s="722">
        <f t="shared" si="11"/>
        <v>0</v>
      </c>
      <c r="X39" s="442"/>
      <c r="Y39" s="442"/>
      <c r="Z39" s="442"/>
      <c r="AA39" s="442"/>
      <c r="AB39" s="442"/>
      <c r="AC39" s="442"/>
      <c r="AD39" s="442"/>
      <c r="AE39" s="442"/>
      <c r="AF39" s="442"/>
      <c r="AG39" s="442"/>
      <c r="AH39" s="442"/>
      <c r="AI39" s="442"/>
      <c r="AJ39" s="442"/>
      <c r="AK39" s="442"/>
      <c r="AL39" s="442"/>
      <c r="AM39" s="442"/>
      <c r="AN39" s="442"/>
      <c r="AO39" s="442"/>
      <c r="AP39" s="442"/>
      <c r="AQ39" s="442"/>
      <c r="AR39" s="442"/>
      <c r="AS39" s="442"/>
      <c r="AT39" s="442"/>
      <c r="AU39" s="442"/>
      <c r="AV39" s="442"/>
      <c r="AW39" s="442"/>
      <c r="AX39" s="442"/>
      <c r="AY39" s="442"/>
      <c r="AZ39" s="442"/>
    </row>
    <row r="40" spans="2:52" ht="20.100000000000001" hidden="1" customHeight="1" outlineLevel="1">
      <c r="B40" s="434"/>
      <c r="C40" s="1002"/>
      <c r="D40" s="1003"/>
      <c r="E40" s="1003"/>
      <c r="F40" s="1004"/>
      <c r="G40" s="1005"/>
      <c r="H40" s="1006"/>
      <c r="I40" s="1006"/>
      <c r="J40" s="1006"/>
      <c r="K40" s="1007"/>
      <c r="L40" s="715"/>
      <c r="M40" s="715"/>
      <c r="N40" s="715"/>
      <c r="O40" s="715"/>
      <c r="P40" s="715"/>
      <c r="Q40" s="715"/>
      <c r="R40" s="715"/>
      <c r="S40" s="716"/>
      <c r="T40" s="717"/>
      <c r="U40" s="720">
        <f t="shared" si="9"/>
        <v>0</v>
      </c>
      <c r="V40" s="721">
        <f t="shared" si="10"/>
        <v>0</v>
      </c>
      <c r="W40" s="722">
        <f t="shared" si="11"/>
        <v>0</v>
      </c>
      <c r="X40" s="442"/>
      <c r="Y40" s="442"/>
      <c r="Z40" s="442"/>
      <c r="AA40" s="442"/>
      <c r="AB40" s="442"/>
      <c r="AC40" s="442"/>
      <c r="AD40" s="442"/>
      <c r="AE40" s="442"/>
      <c r="AF40" s="442"/>
      <c r="AG40" s="442"/>
      <c r="AH40" s="442"/>
      <c r="AI40" s="442"/>
      <c r="AJ40" s="442"/>
      <c r="AK40" s="442"/>
      <c r="AL40" s="442"/>
      <c r="AM40" s="442"/>
      <c r="AN40" s="442"/>
      <c r="AO40" s="442"/>
      <c r="AP40" s="442"/>
      <c r="AQ40" s="442"/>
      <c r="AR40" s="442"/>
      <c r="AS40" s="442"/>
      <c r="AT40" s="442"/>
      <c r="AU40" s="442"/>
      <c r="AV40" s="442"/>
      <c r="AW40" s="442"/>
      <c r="AX40" s="442"/>
      <c r="AY40" s="442"/>
      <c r="AZ40" s="442"/>
    </row>
    <row r="41" spans="2:52" ht="20.100000000000001" hidden="1" customHeight="1" outlineLevel="1">
      <c r="B41" s="434"/>
      <c r="C41" s="1002"/>
      <c r="D41" s="1003"/>
      <c r="E41" s="1003"/>
      <c r="F41" s="1004"/>
      <c r="G41" s="1005"/>
      <c r="H41" s="1006"/>
      <c r="I41" s="1006"/>
      <c r="J41" s="1006"/>
      <c r="K41" s="1007"/>
      <c r="L41" s="715"/>
      <c r="M41" s="715"/>
      <c r="N41" s="715"/>
      <c r="O41" s="715"/>
      <c r="P41" s="715"/>
      <c r="Q41" s="715"/>
      <c r="R41" s="715"/>
      <c r="S41" s="716"/>
      <c r="T41" s="717"/>
      <c r="U41" s="720">
        <f t="shared" si="9"/>
        <v>0</v>
      </c>
      <c r="V41" s="721">
        <f t="shared" si="10"/>
        <v>0</v>
      </c>
      <c r="W41" s="722">
        <f t="shared" si="11"/>
        <v>0</v>
      </c>
      <c r="X41" s="442"/>
      <c r="Y41" s="442"/>
      <c r="Z41" s="442"/>
      <c r="AA41" s="442"/>
      <c r="AB41" s="442"/>
      <c r="AC41" s="442"/>
      <c r="AD41" s="442"/>
      <c r="AE41" s="442"/>
      <c r="AF41" s="442"/>
      <c r="AG41" s="442"/>
      <c r="AH41" s="442"/>
      <c r="AI41" s="442"/>
      <c r="AJ41" s="442"/>
      <c r="AK41" s="442"/>
      <c r="AL41" s="442"/>
      <c r="AM41" s="442"/>
      <c r="AN41" s="442"/>
      <c r="AO41" s="442"/>
      <c r="AP41" s="442"/>
      <c r="AQ41" s="442"/>
      <c r="AR41" s="442"/>
      <c r="AS41" s="442"/>
      <c r="AT41" s="442"/>
      <c r="AU41" s="442"/>
      <c r="AV41" s="442"/>
      <c r="AW41" s="442"/>
      <c r="AX41" s="442"/>
      <c r="AY41" s="442"/>
      <c r="AZ41" s="442"/>
    </row>
    <row r="42" spans="2:52" ht="20.100000000000001" hidden="1" customHeight="1" outlineLevel="1">
      <c r="B42" s="434"/>
      <c r="C42" s="1002"/>
      <c r="D42" s="1003"/>
      <c r="E42" s="1003"/>
      <c r="F42" s="1004"/>
      <c r="G42" s="1005"/>
      <c r="H42" s="1006"/>
      <c r="I42" s="1006"/>
      <c r="J42" s="1006"/>
      <c r="K42" s="1007"/>
      <c r="L42" s="715"/>
      <c r="M42" s="715"/>
      <c r="N42" s="715"/>
      <c r="O42" s="715"/>
      <c r="P42" s="715"/>
      <c r="Q42" s="715"/>
      <c r="R42" s="715"/>
      <c r="S42" s="716"/>
      <c r="T42" s="717"/>
      <c r="U42" s="720">
        <f t="shared" si="9"/>
        <v>0</v>
      </c>
      <c r="V42" s="721">
        <f t="shared" si="10"/>
        <v>0</v>
      </c>
      <c r="W42" s="722">
        <f t="shared" si="11"/>
        <v>0</v>
      </c>
      <c r="X42" s="442"/>
      <c r="Y42" s="442"/>
      <c r="Z42" s="442"/>
      <c r="AA42" s="442"/>
      <c r="AB42" s="442"/>
      <c r="AC42" s="442"/>
      <c r="AD42" s="442"/>
      <c r="AE42" s="442"/>
      <c r="AF42" s="442"/>
      <c r="AG42" s="442"/>
      <c r="AH42" s="442"/>
      <c r="AI42" s="442"/>
      <c r="AJ42" s="442"/>
      <c r="AK42" s="442"/>
      <c r="AL42" s="442"/>
      <c r="AM42" s="442"/>
      <c r="AN42" s="442"/>
      <c r="AO42" s="442"/>
      <c r="AP42" s="442"/>
      <c r="AQ42" s="442"/>
      <c r="AR42" s="442"/>
      <c r="AS42" s="442"/>
      <c r="AT42" s="442"/>
      <c r="AU42" s="442"/>
      <c r="AV42" s="442"/>
      <c r="AW42" s="442"/>
      <c r="AX42" s="442"/>
      <c r="AY42" s="442"/>
      <c r="AZ42" s="442"/>
    </row>
    <row r="43" spans="2:52" ht="20.100000000000001" hidden="1" customHeight="1" outlineLevel="1">
      <c r="B43" s="434"/>
      <c r="C43" s="1002"/>
      <c r="D43" s="1003"/>
      <c r="E43" s="1003"/>
      <c r="F43" s="1004"/>
      <c r="G43" s="1005"/>
      <c r="H43" s="1006"/>
      <c r="I43" s="1006"/>
      <c r="J43" s="1006"/>
      <c r="K43" s="1007"/>
      <c r="L43" s="715"/>
      <c r="M43" s="715"/>
      <c r="N43" s="715"/>
      <c r="O43" s="715"/>
      <c r="P43" s="715"/>
      <c r="Q43" s="715"/>
      <c r="R43" s="715"/>
      <c r="S43" s="716"/>
      <c r="T43" s="717"/>
      <c r="U43" s="720">
        <f t="shared" si="9"/>
        <v>0</v>
      </c>
      <c r="V43" s="721">
        <f t="shared" si="10"/>
        <v>0</v>
      </c>
      <c r="W43" s="722">
        <f t="shared" si="11"/>
        <v>0</v>
      </c>
      <c r="X43" s="442"/>
      <c r="Y43" s="442"/>
      <c r="Z43" s="442"/>
      <c r="AA43" s="442"/>
      <c r="AB43" s="442"/>
      <c r="AC43" s="442"/>
      <c r="AD43" s="442"/>
      <c r="AE43" s="442"/>
      <c r="AF43" s="442"/>
      <c r="AG43" s="442"/>
      <c r="AH43" s="442"/>
      <c r="AI43" s="442"/>
      <c r="AJ43" s="442"/>
      <c r="AK43" s="442"/>
      <c r="AL43" s="442"/>
      <c r="AM43" s="442"/>
      <c r="AN43" s="442"/>
      <c r="AO43" s="442"/>
      <c r="AP43" s="442"/>
      <c r="AQ43" s="442"/>
      <c r="AR43" s="442"/>
      <c r="AS43" s="442"/>
      <c r="AT43" s="442"/>
      <c r="AU43" s="442"/>
      <c r="AV43" s="442"/>
      <c r="AW43" s="442"/>
      <c r="AX43" s="442"/>
      <c r="AY43" s="442"/>
      <c r="AZ43" s="442"/>
    </row>
    <row r="44" spans="2:52" ht="20.100000000000001" hidden="1" customHeight="1" outlineLevel="1">
      <c r="B44" s="434"/>
      <c r="C44" s="1002"/>
      <c r="D44" s="1003"/>
      <c r="E44" s="1003"/>
      <c r="F44" s="1004"/>
      <c r="G44" s="1005"/>
      <c r="H44" s="1006"/>
      <c r="I44" s="1006"/>
      <c r="J44" s="1006"/>
      <c r="K44" s="1007"/>
      <c r="L44" s="715"/>
      <c r="M44" s="715"/>
      <c r="N44" s="715"/>
      <c r="O44" s="715"/>
      <c r="P44" s="715"/>
      <c r="Q44" s="715"/>
      <c r="R44" s="715"/>
      <c r="S44" s="716"/>
      <c r="T44" s="717"/>
      <c r="U44" s="720">
        <f t="shared" si="9"/>
        <v>0</v>
      </c>
      <c r="V44" s="721">
        <f t="shared" si="10"/>
        <v>0</v>
      </c>
      <c r="W44" s="722">
        <f t="shared" si="11"/>
        <v>0</v>
      </c>
      <c r="X44" s="442"/>
      <c r="Y44" s="442"/>
      <c r="Z44" s="442"/>
      <c r="AA44" s="442"/>
      <c r="AB44" s="442"/>
      <c r="AC44" s="442"/>
      <c r="AD44" s="442"/>
      <c r="AE44" s="442"/>
      <c r="AF44" s="442"/>
      <c r="AG44" s="442"/>
      <c r="AH44" s="442"/>
      <c r="AI44" s="442"/>
      <c r="AJ44" s="442"/>
      <c r="AK44" s="442"/>
      <c r="AL44" s="442"/>
      <c r="AM44" s="442"/>
      <c r="AN44" s="442"/>
      <c r="AO44" s="442"/>
      <c r="AP44" s="442"/>
      <c r="AQ44" s="442"/>
      <c r="AR44" s="442"/>
      <c r="AS44" s="442"/>
      <c r="AT44" s="442"/>
      <c r="AU44" s="442"/>
      <c r="AV44" s="442"/>
      <c r="AW44" s="442"/>
      <c r="AX44" s="442"/>
      <c r="AY44" s="442"/>
      <c r="AZ44" s="442"/>
    </row>
    <row r="45" spans="2:52" ht="20.100000000000001" hidden="1" customHeight="1" outlineLevel="1">
      <c r="B45" s="434"/>
      <c r="C45" s="1002"/>
      <c r="D45" s="1003"/>
      <c r="E45" s="1003"/>
      <c r="F45" s="1004"/>
      <c r="G45" s="1005"/>
      <c r="H45" s="1006"/>
      <c r="I45" s="1006"/>
      <c r="J45" s="1006"/>
      <c r="K45" s="1007"/>
      <c r="L45" s="715"/>
      <c r="M45" s="715"/>
      <c r="N45" s="715"/>
      <c r="O45" s="715"/>
      <c r="P45" s="715"/>
      <c r="Q45" s="715"/>
      <c r="R45" s="715"/>
      <c r="S45" s="716"/>
      <c r="T45" s="717"/>
      <c r="U45" s="720">
        <f t="shared" si="9"/>
        <v>0</v>
      </c>
      <c r="V45" s="721">
        <f t="shared" si="10"/>
        <v>0</v>
      </c>
      <c r="W45" s="722">
        <f t="shared" si="11"/>
        <v>0</v>
      </c>
      <c r="X45" s="442"/>
      <c r="Y45" s="442"/>
      <c r="Z45" s="442"/>
      <c r="AA45" s="442"/>
      <c r="AB45" s="442"/>
      <c r="AC45" s="442"/>
      <c r="AD45" s="442"/>
      <c r="AE45" s="442"/>
      <c r="AF45" s="442"/>
      <c r="AG45" s="442"/>
      <c r="AH45" s="442"/>
      <c r="AI45" s="442"/>
      <c r="AJ45" s="442"/>
      <c r="AK45" s="442"/>
      <c r="AL45" s="442"/>
      <c r="AM45" s="442"/>
      <c r="AN45" s="442"/>
      <c r="AO45" s="442"/>
      <c r="AP45" s="442"/>
      <c r="AQ45" s="442"/>
      <c r="AR45" s="442"/>
      <c r="AS45" s="442"/>
      <c r="AT45" s="442"/>
      <c r="AU45" s="442"/>
      <c r="AV45" s="442"/>
      <c r="AW45" s="442"/>
      <c r="AX45" s="442"/>
      <c r="AY45" s="442"/>
      <c r="AZ45" s="442"/>
    </row>
    <row r="46" spans="2:52" ht="20.100000000000001" hidden="1" customHeight="1" outlineLevel="1">
      <c r="B46" s="434"/>
      <c r="C46" s="1002"/>
      <c r="D46" s="1003"/>
      <c r="E46" s="1003"/>
      <c r="F46" s="1004"/>
      <c r="G46" s="1005"/>
      <c r="H46" s="1006"/>
      <c r="I46" s="1006"/>
      <c r="J46" s="1006"/>
      <c r="K46" s="1007"/>
      <c r="L46" s="715"/>
      <c r="M46" s="715"/>
      <c r="N46" s="715"/>
      <c r="O46" s="715"/>
      <c r="P46" s="715"/>
      <c r="Q46" s="715"/>
      <c r="R46" s="715"/>
      <c r="S46" s="716"/>
      <c r="T46" s="717"/>
      <c r="U46" s="720">
        <f t="shared" si="9"/>
        <v>0</v>
      </c>
      <c r="V46" s="721">
        <f t="shared" si="10"/>
        <v>0</v>
      </c>
      <c r="W46" s="722">
        <f t="shared" si="11"/>
        <v>0</v>
      </c>
      <c r="X46" s="442"/>
      <c r="Y46" s="442"/>
      <c r="Z46" s="442"/>
      <c r="AA46" s="442"/>
      <c r="AB46" s="442"/>
      <c r="AC46" s="442"/>
      <c r="AD46" s="442"/>
      <c r="AE46" s="442"/>
      <c r="AF46" s="442"/>
      <c r="AG46" s="442"/>
      <c r="AH46" s="442"/>
      <c r="AI46" s="442"/>
      <c r="AJ46" s="442"/>
      <c r="AK46" s="442"/>
      <c r="AL46" s="442"/>
      <c r="AM46" s="442"/>
      <c r="AN46" s="442"/>
      <c r="AO46" s="442"/>
      <c r="AP46" s="442"/>
      <c r="AQ46" s="442"/>
      <c r="AR46" s="442"/>
      <c r="AS46" s="442"/>
      <c r="AT46" s="442"/>
      <c r="AU46" s="442"/>
      <c r="AV46" s="442"/>
      <c r="AW46" s="442"/>
      <c r="AX46" s="442"/>
      <c r="AY46" s="442"/>
      <c r="AZ46" s="442"/>
    </row>
    <row r="47" spans="2:52" ht="20.100000000000001" hidden="1" customHeight="1" outlineLevel="1">
      <c r="B47" s="434"/>
      <c r="C47" s="1002"/>
      <c r="D47" s="1003"/>
      <c r="E47" s="1003"/>
      <c r="F47" s="1004"/>
      <c r="G47" s="1005"/>
      <c r="H47" s="1006"/>
      <c r="I47" s="1006"/>
      <c r="J47" s="1006"/>
      <c r="K47" s="1007"/>
      <c r="L47" s="715"/>
      <c r="M47" s="715"/>
      <c r="N47" s="715"/>
      <c r="O47" s="715"/>
      <c r="P47" s="715"/>
      <c r="Q47" s="715"/>
      <c r="R47" s="715"/>
      <c r="S47" s="716"/>
      <c r="T47" s="717"/>
      <c r="U47" s="720">
        <f t="shared" si="9"/>
        <v>0</v>
      </c>
      <c r="V47" s="721">
        <f t="shared" si="10"/>
        <v>0</v>
      </c>
      <c r="W47" s="722">
        <f t="shared" si="11"/>
        <v>0</v>
      </c>
      <c r="X47" s="442"/>
      <c r="Y47" s="442"/>
      <c r="Z47" s="442"/>
      <c r="AA47" s="442"/>
      <c r="AB47" s="442"/>
      <c r="AC47" s="442"/>
      <c r="AD47" s="442"/>
      <c r="AE47" s="442"/>
      <c r="AF47" s="442"/>
      <c r="AG47" s="442"/>
      <c r="AH47" s="442"/>
      <c r="AI47" s="442"/>
      <c r="AJ47" s="442"/>
      <c r="AK47" s="442"/>
      <c r="AL47" s="442"/>
      <c r="AM47" s="442"/>
      <c r="AN47" s="442"/>
      <c r="AO47" s="442"/>
      <c r="AP47" s="442"/>
      <c r="AQ47" s="442"/>
      <c r="AR47" s="442"/>
      <c r="AS47" s="442"/>
      <c r="AT47" s="442"/>
      <c r="AU47" s="442"/>
      <c r="AV47" s="442"/>
      <c r="AW47" s="442"/>
      <c r="AX47" s="442"/>
      <c r="AY47" s="442"/>
      <c r="AZ47" s="442"/>
    </row>
    <row r="48" spans="2:52" s="19" customFormat="1" ht="9.9499999999999993" hidden="1" customHeight="1" outlineLevel="1">
      <c r="B48" s="435"/>
      <c r="C48" s="437"/>
      <c r="D48" s="437"/>
      <c r="E48" s="437"/>
      <c r="F48" s="437"/>
      <c r="G48" s="666"/>
      <c r="H48" s="666"/>
      <c r="I48" s="666"/>
      <c r="J48" s="666"/>
      <c r="K48" s="666"/>
      <c r="L48" s="438"/>
      <c r="M48" s="438"/>
      <c r="N48" s="438"/>
      <c r="O48" s="438"/>
      <c r="P48" s="438"/>
      <c r="Q48" s="438"/>
      <c r="R48" s="438"/>
      <c r="S48" s="438"/>
      <c r="T48" s="439"/>
      <c r="U48" s="439"/>
      <c r="V48" s="439"/>
      <c r="W48" s="667"/>
      <c r="X48" s="668"/>
      <c r="Y48" s="668"/>
      <c r="Z48" s="668"/>
      <c r="AA48" s="668"/>
      <c r="AB48" s="668"/>
      <c r="AC48" s="668"/>
      <c r="AD48" s="668"/>
      <c r="AE48" s="668"/>
      <c r="AF48" s="668"/>
      <c r="AG48" s="668"/>
      <c r="AH48" s="668"/>
      <c r="AI48" s="668"/>
      <c r="AJ48" s="668"/>
      <c r="AK48" s="668"/>
      <c r="AL48" s="668"/>
      <c r="AM48" s="668"/>
      <c r="AN48" s="668"/>
      <c r="AO48" s="668"/>
      <c r="AP48" s="668"/>
      <c r="AQ48" s="668"/>
      <c r="AR48" s="668"/>
      <c r="AS48" s="668"/>
      <c r="AT48" s="668"/>
      <c r="AU48" s="668"/>
      <c r="AV48" s="668"/>
      <c r="AW48" s="668"/>
      <c r="AX48" s="668"/>
      <c r="AY48" s="668"/>
      <c r="AZ48" s="668"/>
    </row>
    <row r="49" spans="2:52" ht="20.100000000000001" customHeight="1" collapsed="1">
      <c r="B49" s="714">
        <f>B37+1</f>
        <v>4</v>
      </c>
      <c r="C49" s="1013"/>
      <c r="D49" s="1014"/>
      <c r="E49" s="1014"/>
      <c r="F49" s="1015"/>
      <c r="G49" s="1016"/>
      <c r="H49" s="1017"/>
      <c r="I49" s="1017"/>
      <c r="J49" s="1017"/>
      <c r="K49" s="1018"/>
      <c r="L49" s="701">
        <f t="shared" ref="L49:R49" si="12">SUM(L50:L59)</f>
        <v>0</v>
      </c>
      <c r="M49" s="702">
        <f t="shared" si="12"/>
        <v>0</v>
      </c>
      <c r="N49" s="703">
        <f t="shared" si="12"/>
        <v>0</v>
      </c>
      <c r="O49" s="703">
        <f t="shared" si="12"/>
        <v>0</v>
      </c>
      <c r="P49" s="702">
        <f t="shared" si="12"/>
        <v>0</v>
      </c>
      <c r="Q49" s="704">
        <f t="shared" si="12"/>
        <v>0</v>
      </c>
      <c r="R49" s="701">
        <f t="shared" si="12"/>
        <v>0</v>
      </c>
      <c r="S49" s="705">
        <v>1</v>
      </c>
      <c r="T49" s="706">
        <f>(S50*T50)+(S51*T51)+(S52*T52)+(S53*T53)+(S54*T54)+(S55*T55)+(S56*T56)+(S57*T57)+(S58*T58)+(S59*T59)</f>
        <v>0</v>
      </c>
      <c r="U49" s="665">
        <f t="shared" ref="U49:U59" si="13">S49*T49*(1+MGKZ)*(1+Gewinn)*(1+Sicherheit)</f>
        <v>0</v>
      </c>
      <c r="V49" s="643">
        <f t="shared" ref="V49:V59" si="14">R49*Fertigung</f>
        <v>0</v>
      </c>
      <c r="W49" s="50">
        <f t="shared" ref="W49:W59" si="15">L49*$E$6+M49*$M$6+N49*$M$7+O49*$M$8+P49*$E$7+Q49*$M$9+U49+V49</f>
        <v>0</v>
      </c>
      <c r="X49" s="442"/>
      <c r="Y49" s="442"/>
      <c r="Z49" s="442"/>
      <c r="AA49" s="442"/>
      <c r="AB49" s="442"/>
      <c r="AC49" s="442"/>
      <c r="AD49" s="442"/>
      <c r="AE49" s="442"/>
      <c r="AF49" s="442"/>
      <c r="AG49" s="442"/>
      <c r="AH49" s="442"/>
      <c r="AI49" s="442"/>
      <c r="AJ49" s="442"/>
      <c r="AK49" s="442"/>
      <c r="AL49" s="442"/>
      <c r="AM49" s="442"/>
      <c r="AN49" s="442"/>
      <c r="AO49" s="442"/>
      <c r="AP49" s="442"/>
      <c r="AQ49" s="442"/>
      <c r="AR49" s="442"/>
      <c r="AS49" s="442"/>
      <c r="AT49" s="442"/>
      <c r="AU49" s="442"/>
      <c r="AV49" s="442"/>
      <c r="AW49" s="442"/>
      <c r="AX49" s="442"/>
      <c r="AY49" s="442"/>
      <c r="AZ49" s="442"/>
    </row>
    <row r="50" spans="2:52" ht="20.100000000000001" hidden="1" customHeight="1" outlineLevel="1">
      <c r="B50" s="433"/>
      <c r="C50" s="1002"/>
      <c r="D50" s="1003"/>
      <c r="E50" s="1003"/>
      <c r="F50" s="1004"/>
      <c r="G50" s="1005"/>
      <c r="H50" s="1006"/>
      <c r="I50" s="1006"/>
      <c r="J50" s="1006"/>
      <c r="K50" s="1007"/>
      <c r="L50" s="715"/>
      <c r="M50" s="715"/>
      <c r="N50" s="715"/>
      <c r="O50" s="715"/>
      <c r="P50" s="715"/>
      <c r="Q50" s="715"/>
      <c r="R50" s="715"/>
      <c r="S50" s="716"/>
      <c r="T50" s="717"/>
      <c r="U50" s="720">
        <f t="shared" si="13"/>
        <v>0</v>
      </c>
      <c r="V50" s="721">
        <f t="shared" si="14"/>
        <v>0</v>
      </c>
      <c r="W50" s="722">
        <f t="shared" si="15"/>
        <v>0</v>
      </c>
      <c r="X50" s="442"/>
      <c r="Y50" s="442"/>
      <c r="Z50" s="442"/>
      <c r="AA50" s="442"/>
      <c r="AB50" s="442"/>
      <c r="AC50" s="442"/>
      <c r="AD50" s="442"/>
      <c r="AE50" s="442"/>
      <c r="AF50" s="442"/>
      <c r="AG50" s="442"/>
      <c r="AH50" s="442"/>
      <c r="AI50" s="442"/>
      <c r="AJ50" s="442"/>
      <c r="AK50" s="442"/>
      <c r="AL50" s="442"/>
      <c r="AM50" s="442"/>
      <c r="AN50" s="442"/>
      <c r="AO50" s="442"/>
      <c r="AP50" s="442"/>
      <c r="AQ50" s="442"/>
      <c r="AR50" s="442"/>
      <c r="AS50" s="442"/>
      <c r="AT50" s="442"/>
      <c r="AU50" s="442"/>
      <c r="AV50" s="442"/>
      <c r="AW50" s="442"/>
      <c r="AX50" s="442"/>
      <c r="AY50" s="442"/>
      <c r="AZ50" s="442"/>
    </row>
    <row r="51" spans="2:52" ht="20.100000000000001" hidden="1" customHeight="1" outlineLevel="1">
      <c r="B51" s="434"/>
      <c r="C51" s="1002"/>
      <c r="D51" s="1003"/>
      <c r="E51" s="1003"/>
      <c r="F51" s="1004"/>
      <c r="G51" s="1005"/>
      <c r="H51" s="1006"/>
      <c r="I51" s="1006"/>
      <c r="J51" s="1006"/>
      <c r="K51" s="1007"/>
      <c r="L51" s="715"/>
      <c r="M51" s="715"/>
      <c r="N51" s="715"/>
      <c r="O51" s="715"/>
      <c r="P51" s="715"/>
      <c r="Q51" s="715"/>
      <c r="R51" s="715"/>
      <c r="S51" s="716"/>
      <c r="T51" s="717"/>
      <c r="U51" s="720">
        <f t="shared" si="13"/>
        <v>0</v>
      </c>
      <c r="V51" s="721">
        <f t="shared" si="14"/>
        <v>0</v>
      </c>
      <c r="W51" s="722">
        <f t="shared" si="15"/>
        <v>0</v>
      </c>
      <c r="X51" s="442"/>
      <c r="Y51" s="442"/>
      <c r="Z51" s="442"/>
      <c r="AA51" s="442"/>
      <c r="AB51" s="442"/>
      <c r="AC51" s="442"/>
      <c r="AD51" s="442"/>
      <c r="AE51" s="442"/>
      <c r="AF51" s="442"/>
      <c r="AG51" s="442"/>
      <c r="AH51" s="442"/>
      <c r="AI51" s="442"/>
      <c r="AJ51" s="442"/>
      <c r="AK51" s="442"/>
      <c r="AL51" s="442"/>
      <c r="AM51" s="442"/>
      <c r="AN51" s="442"/>
      <c r="AO51" s="442"/>
      <c r="AP51" s="442"/>
      <c r="AQ51" s="442"/>
      <c r="AR51" s="442"/>
      <c r="AS51" s="442"/>
      <c r="AT51" s="442"/>
      <c r="AU51" s="442"/>
      <c r="AV51" s="442"/>
      <c r="AW51" s="442"/>
      <c r="AX51" s="442"/>
      <c r="AY51" s="442"/>
      <c r="AZ51" s="442"/>
    </row>
    <row r="52" spans="2:52" ht="20.100000000000001" hidden="1" customHeight="1" outlineLevel="1">
      <c r="B52" s="434"/>
      <c r="C52" s="1002"/>
      <c r="D52" s="1003"/>
      <c r="E52" s="1003"/>
      <c r="F52" s="1004"/>
      <c r="G52" s="1005"/>
      <c r="H52" s="1006"/>
      <c r="I52" s="1006"/>
      <c r="J52" s="1006"/>
      <c r="K52" s="1007"/>
      <c r="L52" s="715"/>
      <c r="M52" s="715"/>
      <c r="N52" s="715"/>
      <c r="O52" s="715"/>
      <c r="P52" s="715"/>
      <c r="Q52" s="715"/>
      <c r="R52" s="715"/>
      <c r="S52" s="716"/>
      <c r="T52" s="717"/>
      <c r="U52" s="720">
        <f t="shared" si="13"/>
        <v>0</v>
      </c>
      <c r="V52" s="721">
        <f t="shared" si="14"/>
        <v>0</v>
      </c>
      <c r="W52" s="722">
        <f t="shared" si="15"/>
        <v>0</v>
      </c>
      <c r="X52" s="442"/>
      <c r="Y52" s="442"/>
      <c r="Z52" s="442"/>
      <c r="AA52" s="442"/>
      <c r="AB52" s="442"/>
      <c r="AC52" s="442"/>
      <c r="AD52" s="442"/>
      <c r="AE52" s="442"/>
      <c r="AF52" s="442"/>
      <c r="AG52" s="442"/>
      <c r="AH52" s="442"/>
      <c r="AI52" s="442"/>
      <c r="AJ52" s="442"/>
      <c r="AK52" s="442"/>
      <c r="AL52" s="442"/>
      <c r="AM52" s="442"/>
      <c r="AN52" s="442"/>
      <c r="AO52" s="442"/>
      <c r="AP52" s="442"/>
      <c r="AQ52" s="442"/>
      <c r="AR52" s="442"/>
      <c r="AS52" s="442"/>
      <c r="AT52" s="442"/>
      <c r="AU52" s="442"/>
      <c r="AV52" s="442"/>
      <c r="AW52" s="442"/>
      <c r="AX52" s="442"/>
      <c r="AY52" s="442"/>
      <c r="AZ52" s="442"/>
    </row>
    <row r="53" spans="2:52" ht="20.100000000000001" hidden="1" customHeight="1" outlineLevel="1">
      <c r="B53" s="434"/>
      <c r="C53" s="1002"/>
      <c r="D53" s="1003"/>
      <c r="E53" s="1003"/>
      <c r="F53" s="1004"/>
      <c r="G53" s="1005"/>
      <c r="H53" s="1006"/>
      <c r="I53" s="1006"/>
      <c r="J53" s="1006"/>
      <c r="K53" s="1007"/>
      <c r="L53" s="715"/>
      <c r="M53" s="715"/>
      <c r="N53" s="715"/>
      <c r="O53" s="715"/>
      <c r="P53" s="715"/>
      <c r="Q53" s="715"/>
      <c r="R53" s="715"/>
      <c r="S53" s="716"/>
      <c r="T53" s="717"/>
      <c r="U53" s="720">
        <f t="shared" si="13"/>
        <v>0</v>
      </c>
      <c r="V53" s="721">
        <f t="shared" si="14"/>
        <v>0</v>
      </c>
      <c r="W53" s="722">
        <f t="shared" si="15"/>
        <v>0</v>
      </c>
      <c r="X53" s="442"/>
      <c r="Y53" s="442"/>
      <c r="Z53" s="442"/>
      <c r="AA53" s="442"/>
      <c r="AB53" s="442"/>
      <c r="AC53" s="442"/>
      <c r="AD53" s="442"/>
      <c r="AE53" s="442"/>
      <c r="AF53" s="442"/>
      <c r="AG53" s="442"/>
      <c r="AH53" s="442"/>
      <c r="AI53" s="442"/>
      <c r="AJ53" s="442"/>
      <c r="AK53" s="442"/>
      <c r="AL53" s="442"/>
      <c r="AM53" s="442"/>
      <c r="AN53" s="442"/>
      <c r="AO53" s="442"/>
      <c r="AP53" s="442"/>
      <c r="AQ53" s="442"/>
      <c r="AR53" s="442"/>
      <c r="AS53" s="442"/>
      <c r="AT53" s="442"/>
      <c r="AU53" s="442"/>
      <c r="AV53" s="442"/>
      <c r="AW53" s="442"/>
      <c r="AX53" s="442"/>
      <c r="AY53" s="442"/>
      <c r="AZ53" s="442"/>
    </row>
    <row r="54" spans="2:52" ht="20.100000000000001" hidden="1" customHeight="1" outlineLevel="1">
      <c r="B54" s="434"/>
      <c r="C54" s="1002"/>
      <c r="D54" s="1003"/>
      <c r="E54" s="1003"/>
      <c r="F54" s="1004"/>
      <c r="G54" s="1005"/>
      <c r="H54" s="1006"/>
      <c r="I54" s="1006"/>
      <c r="J54" s="1006"/>
      <c r="K54" s="1007"/>
      <c r="L54" s="715"/>
      <c r="M54" s="715"/>
      <c r="N54" s="715"/>
      <c r="O54" s="715"/>
      <c r="P54" s="715"/>
      <c r="Q54" s="715"/>
      <c r="R54" s="715"/>
      <c r="S54" s="716"/>
      <c r="T54" s="717"/>
      <c r="U54" s="720">
        <f t="shared" si="13"/>
        <v>0</v>
      </c>
      <c r="V54" s="721">
        <f t="shared" si="14"/>
        <v>0</v>
      </c>
      <c r="W54" s="722">
        <f t="shared" si="15"/>
        <v>0</v>
      </c>
      <c r="X54" s="442"/>
      <c r="Y54" s="442"/>
      <c r="Z54" s="442"/>
      <c r="AA54" s="442"/>
      <c r="AB54" s="442"/>
      <c r="AC54" s="442"/>
      <c r="AD54" s="442"/>
      <c r="AE54" s="442"/>
      <c r="AF54" s="442"/>
      <c r="AG54" s="442"/>
      <c r="AH54" s="442"/>
      <c r="AI54" s="442"/>
      <c r="AJ54" s="442"/>
      <c r="AK54" s="442"/>
      <c r="AL54" s="442"/>
      <c r="AM54" s="442"/>
      <c r="AN54" s="442"/>
      <c r="AO54" s="442"/>
      <c r="AP54" s="442"/>
      <c r="AQ54" s="442"/>
      <c r="AR54" s="442"/>
      <c r="AS54" s="442"/>
      <c r="AT54" s="442"/>
      <c r="AU54" s="442"/>
      <c r="AV54" s="442"/>
      <c r="AW54" s="442"/>
      <c r="AX54" s="442"/>
      <c r="AY54" s="442"/>
      <c r="AZ54" s="442"/>
    </row>
    <row r="55" spans="2:52" ht="20.100000000000001" hidden="1" customHeight="1" outlineLevel="1">
      <c r="B55" s="434"/>
      <c r="C55" s="1002" t="s">
        <v>283</v>
      </c>
      <c r="D55" s="1003"/>
      <c r="E55" s="1003"/>
      <c r="F55" s="1004"/>
      <c r="G55" s="1005"/>
      <c r="H55" s="1006"/>
      <c r="I55" s="1006"/>
      <c r="J55" s="1006"/>
      <c r="K55" s="1007"/>
      <c r="L55" s="715"/>
      <c r="M55" s="715"/>
      <c r="N55" s="715"/>
      <c r="O55" s="715"/>
      <c r="P55" s="715"/>
      <c r="Q55" s="715"/>
      <c r="R55" s="715"/>
      <c r="S55" s="716"/>
      <c r="T55" s="717"/>
      <c r="U55" s="720">
        <f t="shared" si="13"/>
        <v>0</v>
      </c>
      <c r="V55" s="721">
        <f t="shared" si="14"/>
        <v>0</v>
      </c>
      <c r="W55" s="722">
        <f t="shared" si="15"/>
        <v>0</v>
      </c>
      <c r="X55" s="442"/>
      <c r="Y55" s="442"/>
      <c r="Z55" s="442"/>
      <c r="AA55" s="442"/>
      <c r="AB55" s="442"/>
      <c r="AC55" s="442"/>
      <c r="AD55" s="442"/>
      <c r="AE55" s="442"/>
      <c r="AF55" s="442"/>
      <c r="AG55" s="442"/>
      <c r="AH55" s="442"/>
      <c r="AI55" s="442"/>
      <c r="AJ55" s="442"/>
      <c r="AK55" s="442"/>
      <c r="AL55" s="442"/>
      <c r="AM55" s="442"/>
      <c r="AN55" s="442"/>
      <c r="AO55" s="442"/>
      <c r="AP55" s="442"/>
      <c r="AQ55" s="442"/>
      <c r="AR55" s="442"/>
      <c r="AS55" s="442"/>
      <c r="AT55" s="442"/>
      <c r="AU55" s="442"/>
      <c r="AV55" s="442"/>
      <c r="AW55" s="442"/>
      <c r="AX55" s="442"/>
      <c r="AY55" s="442"/>
      <c r="AZ55" s="442"/>
    </row>
    <row r="56" spans="2:52" ht="20.100000000000001" hidden="1" customHeight="1" outlineLevel="1">
      <c r="B56" s="434"/>
      <c r="C56" s="1002"/>
      <c r="D56" s="1003"/>
      <c r="E56" s="1003"/>
      <c r="F56" s="1004"/>
      <c r="G56" s="1005"/>
      <c r="H56" s="1006"/>
      <c r="I56" s="1006"/>
      <c r="J56" s="1006"/>
      <c r="K56" s="1007"/>
      <c r="L56" s="715"/>
      <c r="M56" s="715"/>
      <c r="N56" s="715"/>
      <c r="O56" s="715"/>
      <c r="P56" s="715"/>
      <c r="Q56" s="715"/>
      <c r="R56" s="715"/>
      <c r="S56" s="716"/>
      <c r="T56" s="717"/>
      <c r="U56" s="720">
        <f t="shared" si="13"/>
        <v>0</v>
      </c>
      <c r="V56" s="721">
        <f t="shared" si="14"/>
        <v>0</v>
      </c>
      <c r="W56" s="722">
        <f t="shared" si="15"/>
        <v>0</v>
      </c>
      <c r="X56" s="442"/>
      <c r="Y56" s="442"/>
      <c r="Z56" s="442"/>
      <c r="AA56" s="442"/>
      <c r="AB56" s="442"/>
      <c r="AC56" s="442"/>
      <c r="AD56" s="442"/>
      <c r="AE56" s="442"/>
      <c r="AF56" s="442"/>
      <c r="AG56" s="442"/>
      <c r="AH56" s="442"/>
      <c r="AI56" s="442"/>
      <c r="AJ56" s="442"/>
      <c r="AK56" s="442"/>
      <c r="AL56" s="442"/>
      <c r="AM56" s="442"/>
      <c r="AN56" s="442"/>
      <c r="AO56" s="442"/>
      <c r="AP56" s="442"/>
      <c r="AQ56" s="442"/>
      <c r="AR56" s="442"/>
      <c r="AS56" s="442"/>
      <c r="AT56" s="442"/>
      <c r="AU56" s="442"/>
      <c r="AV56" s="442"/>
      <c r="AW56" s="442"/>
      <c r="AX56" s="442"/>
      <c r="AY56" s="442"/>
      <c r="AZ56" s="442"/>
    </row>
    <row r="57" spans="2:52" ht="20.100000000000001" hidden="1" customHeight="1" outlineLevel="1">
      <c r="B57" s="434"/>
      <c r="C57" s="1002"/>
      <c r="D57" s="1003"/>
      <c r="E57" s="1003"/>
      <c r="F57" s="1004"/>
      <c r="G57" s="1005"/>
      <c r="H57" s="1006"/>
      <c r="I57" s="1006"/>
      <c r="J57" s="1006"/>
      <c r="K57" s="1007"/>
      <c r="L57" s="715"/>
      <c r="M57" s="715"/>
      <c r="N57" s="715"/>
      <c r="O57" s="715"/>
      <c r="P57" s="715"/>
      <c r="Q57" s="715"/>
      <c r="R57" s="715"/>
      <c r="S57" s="716"/>
      <c r="T57" s="717"/>
      <c r="U57" s="720">
        <f t="shared" si="13"/>
        <v>0</v>
      </c>
      <c r="V57" s="721">
        <f t="shared" si="14"/>
        <v>0</v>
      </c>
      <c r="W57" s="722">
        <f t="shared" si="15"/>
        <v>0</v>
      </c>
      <c r="X57" s="442"/>
      <c r="Y57" s="442"/>
      <c r="Z57" s="442"/>
      <c r="AA57" s="442"/>
      <c r="AB57" s="442"/>
      <c r="AC57" s="442"/>
      <c r="AD57" s="442"/>
      <c r="AE57" s="442"/>
      <c r="AF57" s="442"/>
      <c r="AG57" s="442"/>
      <c r="AH57" s="442"/>
      <c r="AI57" s="442"/>
      <c r="AJ57" s="442"/>
      <c r="AK57" s="442"/>
      <c r="AL57" s="442"/>
      <c r="AM57" s="442"/>
      <c r="AN57" s="442"/>
      <c r="AO57" s="442"/>
      <c r="AP57" s="442"/>
      <c r="AQ57" s="442"/>
      <c r="AR57" s="442"/>
      <c r="AS57" s="442"/>
      <c r="AT57" s="442"/>
      <c r="AU57" s="442"/>
      <c r="AV57" s="442"/>
      <c r="AW57" s="442"/>
      <c r="AX57" s="442"/>
      <c r="AY57" s="442"/>
      <c r="AZ57" s="442"/>
    </row>
    <row r="58" spans="2:52" ht="20.100000000000001" hidden="1" customHeight="1" outlineLevel="1">
      <c r="B58" s="434"/>
      <c r="C58" s="1002"/>
      <c r="D58" s="1003"/>
      <c r="E58" s="1003"/>
      <c r="F58" s="1004"/>
      <c r="G58" s="1005"/>
      <c r="H58" s="1006"/>
      <c r="I58" s="1006"/>
      <c r="J58" s="1006"/>
      <c r="K58" s="1007"/>
      <c r="L58" s="715"/>
      <c r="M58" s="715"/>
      <c r="N58" s="715"/>
      <c r="O58" s="715"/>
      <c r="P58" s="715"/>
      <c r="Q58" s="715"/>
      <c r="R58" s="715"/>
      <c r="S58" s="716"/>
      <c r="T58" s="717"/>
      <c r="U58" s="720">
        <f t="shared" si="13"/>
        <v>0</v>
      </c>
      <c r="V58" s="721">
        <f t="shared" si="14"/>
        <v>0</v>
      </c>
      <c r="W58" s="722">
        <f t="shared" si="15"/>
        <v>0</v>
      </c>
      <c r="X58" s="442"/>
      <c r="Y58" s="442"/>
      <c r="Z58" s="442"/>
      <c r="AA58" s="442"/>
      <c r="AB58" s="442"/>
      <c r="AC58" s="442"/>
      <c r="AD58" s="442"/>
      <c r="AE58" s="442"/>
      <c r="AF58" s="442"/>
      <c r="AG58" s="442"/>
      <c r="AH58" s="442"/>
      <c r="AI58" s="442"/>
      <c r="AJ58" s="442"/>
      <c r="AK58" s="442"/>
      <c r="AL58" s="442"/>
      <c r="AM58" s="442"/>
      <c r="AN58" s="442"/>
      <c r="AO58" s="442"/>
      <c r="AP58" s="442"/>
      <c r="AQ58" s="442"/>
      <c r="AR58" s="442"/>
      <c r="AS58" s="442"/>
      <c r="AT58" s="442"/>
      <c r="AU58" s="442"/>
      <c r="AV58" s="442"/>
      <c r="AW58" s="442"/>
      <c r="AX58" s="442"/>
      <c r="AY58" s="442"/>
      <c r="AZ58" s="442"/>
    </row>
    <row r="59" spans="2:52" ht="20.100000000000001" hidden="1" customHeight="1" outlineLevel="1">
      <c r="B59" s="434"/>
      <c r="C59" s="1002"/>
      <c r="D59" s="1003"/>
      <c r="E59" s="1003"/>
      <c r="F59" s="1004"/>
      <c r="G59" s="1005"/>
      <c r="H59" s="1006"/>
      <c r="I59" s="1006"/>
      <c r="J59" s="1006"/>
      <c r="K59" s="1007"/>
      <c r="L59" s="715"/>
      <c r="M59" s="715"/>
      <c r="N59" s="715"/>
      <c r="O59" s="715"/>
      <c r="P59" s="715"/>
      <c r="Q59" s="715"/>
      <c r="R59" s="715"/>
      <c r="S59" s="716"/>
      <c r="T59" s="717"/>
      <c r="U59" s="720">
        <f t="shared" si="13"/>
        <v>0</v>
      </c>
      <c r="V59" s="721">
        <f t="shared" si="14"/>
        <v>0</v>
      </c>
      <c r="W59" s="722">
        <f t="shared" si="15"/>
        <v>0</v>
      </c>
      <c r="X59" s="442"/>
      <c r="Y59" s="442"/>
      <c r="Z59" s="442"/>
      <c r="AA59" s="442"/>
      <c r="AB59" s="442"/>
      <c r="AC59" s="442"/>
      <c r="AD59" s="442"/>
      <c r="AE59" s="442"/>
      <c r="AF59" s="442"/>
      <c r="AG59" s="442"/>
      <c r="AH59" s="442"/>
      <c r="AI59" s="442"/>
      <c r="AJ59" s="442"/>
      <c r="AK59" s="442"/>
      <c r="AL59" s="442"/>
      <c r="AM59" s="442"/>
      <c r="AN59" s="442"/>
      <c r="AO59" s="442"/>
      <c r="AP59" s="442"/>
      <c r="AQ59" s="442"/>
      <c r="AR59" s="442"/>
      <c r="AS59" s="442"/>
      <c r="AT59" s="442"/>
      <c r="AU59" s="442"/>
      <c r="AV59" s="442"/>
      <c r="AW59" s="442"/>
      <c r="AX59" s="442"/>
      <c r="AY59" s="442"/>
      <c r="AZ59" s="442"/>
    </row>
    <row r="60" spans="2:52" s="19" customFormat="1" ht="9.9499999999999993" hidden="1" customHeight="1" outlineLevel="1">
      <c r="B60" s="435"/>
      <c r="C60" s="437"/>
      <c r="D60" s="437"/>
      <c r="E60" s="437"/>
      <c r="F60" s="437"/>
      <c r="G60" s="666"/>
      <c r="H60" s="666"/>
      <c r="I60" s="666"/>
      <c r="J60" s="666"/>
      <c r="K60" s="666"/>
      <c r="L60" s="438"/>
      <c r="M60" s="438"/>
      <c r="N60" s="438"/>
      <c r="O60" s="438"/>
      <c r="P60" s="438"/>
      <c r="Q60" s="438"/>
      <c r="R60" s="438"/>
      <c r="S60" s="438"/>
      <c r="T60" s="439"/>
      <c r="U60" s="439"/>
      <c r="V60" s="439"/>
      <c r="W60" s="667"/>
      <c r="X60" s="668"/>
      <c r="Y60" s="668"/>
      <c r="Z60" s="668"/>
      <c r="AA60" s="668"/>
      <c r="AB60" s="668"/>
      <c r="AC60" s="668"/>
      <c r="AD60" s="668"/>
      <c r="AE60" s="668"/>
      <c r="AF60" s="668"/>
      <c r="AG60" s="668"/>
      <c r="AH60" s="668"/>
      <c r="AI60" s="668"/>
      <c r="AJ60" s="668"/>
      <c r="AK60" s="668"/>
      <c r="AL60" s="668"/>
      <c r="AM60" s="668"/>
      <c r="AN60" s="668"/>
      <c r="AO60" s="668"/>
      <c r="AP60" s="668"/>
      <c r="AQ60" s="668"/>
      <c r="AR60" s="668"/>
      <c r="AS60" s="668"/>
      <c r="AT60" s="668"/>
      <c r="AU60" s="668"/>
      <c r="AV60" s="668"/>
      <c r="AW60" s="668"/>
      <c r="AX60" s="668"/>
      <c r="AY60" s="668"/>
      <c r="AZ60" s="668"/>
    </row>
    <row r="61" spans="2:52" ht="20.100000000000001" customHeight="1" collapsed="1">
      <c r="B61" s="714">
        <f>B49+1</f>
        <v>5</v>
      </c>
      <c r="C61" s="1013"/>
      <c r="D61" s="1014"/>
      <c r="E61" s="1014"/>
      <c r="F61" s="1015"/>
      <c r="G61" s="1016"/>
      <c r="H61" s="1017"/>
      <c r="I61" s="1017"/>
      <c r="J61" s="1017"/>
      <c r="K61" s="1018"/>
      <c r="L61" s="701">
        <f t="shared" ref="L61:R61" si="16">SUM(L62:L71)</f>
        <v>0</v>
      </c>
      <c r="M61" s="702">
        <f t="shared" si="16"/>
        <v>0</v>
      </c>
      <c r="N61" s="703">
        <f t="shared" si="16"/>
        <v>0</v>
      </c>
      <c r="O61" s="703">
        <f t="shared" si="16"/>
        <v>0</v>
      </c>
      <c r="P61" s="702">
        <f t="shared" si="16"/>
        <v>0</v>
      </c>
      <c r="Q61" s="704">
        <f t="shared" si="16"/>
        <v>0</v>
      </c>
      <c r="R61" s="701">
        <f t="shared" si="16"/>
        <v>0</v>
      </c>
      <c r="S61" s="705">
        <v>1</v>
      </c>
      <c r="T61" s="706">
        <f>(S62*T62)+(S63*T63)+(S64*T64)+(S65*T65)+(S66*T66)+(S67*T67)+(S68*T68)+(S69*T69)+(S70*T70)+(S71*T71)</f>
        <v>0</v>
      </c>
      <c r="U61" s="665">
        <f t="shared" ref="U61:U71" si="17">S61*T61*(1+MGKZ)*(1+Gewinn)*(1+Sicherheit)</f>
        <v>0</v>
      </c>
      <c r="V61" s="643">
        <f t="shared" ref="V61:V71" si="18">R61*Fertigung</f>
        <v>0</v>
      </c>
      <c r="W61" s="50">
        <f t="shared" ref="W61:W71" si="19">L61*$E$6+M61*$M$6+N61*$M$7+O61*$M$8+P61*$E$7+Q61*$M$9+U61+V61</f>
        <v>0</v>
      </c>
      <c r="X61" s="442"/>
      <c r="Y61" s="442"/>
      <c r="Z61" s="442"/>
      <c r="AA61" s="442"/>
      <c r="AB61" s="442"/>
      <c r="AC61" s="442"/>
      <c r="AD61" s="442"/>
      <c r="AE61" s="442"/>
      <c r="AF61" s="442"/>
      <c r="AG61" s="442"/>
      <c r="AH61" s="442"/>
      <c r="AI61" s="442"/>
      <c r="AJ61" s="442"/>
      <c r="AK61" s="442"/>
      <c r="AL61" s="442"/>
      <c r="AM61" s="442"/>
      <c r="AN61" s="442"/>
      <c r="AO61" s="442"/>
      <c r="AP61" s="442"/>
      <c r="AQ61" s="442"/>
      <c r="AR61" s="442"/>
      <c r="AS61" s="442"/>
      <c r="AT61" s="442"/>
      <c r="AU61" s="442"/>
      <c r="AV61" s="442"/>
      <c r="AW61" s="442"/>
      <c r="AX61" s="442"/>
      <c r="AY61" s="442"/>
      <c r="AZ61" s="442"/>
    </row>
    <row r="62" spans="2:52" ht="20.100000000000001" hidden="1" customHeight="1" outlineLevel="1">
      <c r="B62" s="433"/>
      <c r="C62" s="1002"/>
      <c r="D62" s="1003"/>
      <c r="E62" s="1003"/>
      <c r="F62" s="1004"/>
      <c r="G62" s="1005"/>
      <c r="H62" s="1006"/>
      <c r="I62" s="1006"/>
      <c r="J62" s="1006"/>
      <c r="K62" s="1007"/>
      <c r="L62" s="715"/>
      <c r="M62" s="715"/>
      <c r="N62" s="715"/>
      <c r="O62" s="715"/>
      <c r="P62" s="715"/>
      <c r="Q62" s="715"/>
      <c r="R62" s="715"/>
      <c r="S62" s="716"/>
      <c r="T62" s="717"/>
      <c r="U62" s="720">
        <f t="shared" si="17"/>
        <v>0</v>
      </c>
      <c r="V62" s="721">
        <f t="shared" si="18"/>
        <v>0</v>
      </c>
      <c r="W62" s="722">
        <f t="shared" si="19"/>
        <v>0</v>
      </c>
      <c r="X62" s="442"/>
      <c r="Y62" s="442"/>
      <c r="Z62" s="442"/>
      <c r="AA62" s="442"/>
      <c r="AB62" s="442"/>
      <c r="AC62" s="442"/>
      <c r="AD62" s="442"/>
      <c r="AE62" s="442"/>
      <c r="AF62" s="442"/>
      <c r="AG62" s="442"/>
      <c r="AH62" s="442"/>
      <c r="AI62" s="442"/>
      <c r="AJ62" s="442"/>
      <c r="AK62" s="442"/>
      <c r="AL62" s="442"/>
      <c r="AM62" s="442"/>
      <c r="AN62" s="442"/>
      <c r="AO62" s="442"/>
      <c r="AP62" s="442"/>
      <c r="AQ62" s="442"/>
      <c r="AR62" s="442"/>
      <c r="AS62" s="442"/>
      <c r="AT62" s="442"/>
      <c r="AU62" s="442"/>
      <c r="AV62" s="442"/>
      <c r="AW62" s="442"/>
      <c r="AX62" s="442"/>
      <c r="AY62" s="442"/>
      <c r="AZ62" s="442"/>
    </row>
    <row r="63" spans="2:52" ht="20.100000000000001" hidden="1" customHeight="1" outlineLevel="1">
      <c r="B63" s="434"/>
      <c r="C63" s="1002"/>
      <c r="D63" s="1003"/>
      <c r="E63" s="1003"/>
      <c r="F63" s="1004"/>
      <c r="G63" s="1005"/>
      <c r="H63" s="1006"/>
      <c r="I63" s="1006"/>
      <c r="J63" s="1006"/>
      <c r="K63" s="1007"/>
      <c r="L63" s="715"/>
      <c r="M63" s="715"/>
      <c r="N63" s="715"/>
      <c r="O63" s="715"/>
      <c r="P63" s="715"/>
      <c r="Q63" s="715"/>
      <c r="R63" s="715"/>
      <c r="S63" s="716"/>
      <c r="T63" s="717"/>
      <c r="U63" s="720">
        <f t="shared" si="17"/>
        <v>0</v>
      </c>
      <c r="V63" s="721">
        <f t="shared" si="18"/>
        <v>0</v>
      </c>
      <c r="W63" s="722">
        <f t="shared" si="19"/>
        <v>0</v>
      </c>
      <c r="X63" s="442"/>
      <c r="Y63" s="442"/>
      <c r="Z63" s="442"/>
      <c r="AA63" s="442"/>
      <c r="AB63" s="442"/>
      <c r="AC63" s="442"/>
      <c r="AD63" s="442"/>
      <c r="AE63" s="442"/>
      <c r="AF63" s="442"/>
      <c r="AG63" s="442"/>
      <c r="AH63" s="442"/>
      <c r="AI63" s="442"/>
      <c r="AJ63" s="442"/>
      <c r="AK63" s="442"/>
      <c r="AL63" s="442"/>
      <c r="AM63" s="442"/>
      <c r="AN63" s="442"/>
      <c r="AO63" s="442"/>
      <c r="AP63" s="442"/>
      <c r="AQ63" s="442"/>
      <c r="AR63" s="442"/>
      <c r="AS63" s="442"/>
      <c r="AT63" s="442"/>
      <c r="AU63" s="442"/>
      <c r="AV63" s="442"/>
      <c r="AW63" s="442"/>
      <c r="AX63" s="442"/>
      <c r="AY63" s="442"/>
      <c r="AZ63" s="442"/>
    </row>
    <row r="64" spans="2:52" ht="20.100000000000001" hidden="1" customHeight="1" outlineLevel="1">
      <c r="B64" s="434"/>
      <c r="C64" s="1002"/>
      <c r="D64" s="1003"/>
      <c r="E64" s="1003"/>
      <c r="F64" s="1004"/>
      <c r="G64" s="1005"/>
      <c r="H64" s="1006"/>
      <c r="I64" s="1006"/>
      <c r="J64" s="1006"/>
      <c r="K64" s="1007"/>
      <c r="L64" s="715"/>
      <c r="M64" s="715"/>
      <c r="N64" s="715"/>
      <c r="O64" s="715"/>
      <c r="P64" s="715"/>
      <c r="Q64" s="715"/>
      <c r="R64" s="715"/>
      <c r="S64" s="716"/>
      <c r="T64" s="717"/>
      <c r="U64" s="720">
        <f t="shared" si="17"/>
        <v>0</v>
      </c>
      <c r="V64" s="721">
        <f t="shared" si="18"/>
        <v>0</v>
      </c>
      <c r="W64" s="722">
        <f t="shared" si="19"/>
        <v>0</v>
      </c>
      <c r="X64" s="442"/>
      <c r="Y64" s="442"/>
      <c r="Z64" s="442"/>
      <c r="AA64" s="442"/>
      <c r="AB64" s="442"/>
      <c r="AC64" s="442"/>
      <c r="AD64" s="442"/>
      <c r="AE64" s="442"/>
      <c r="AF64" s="442"/>
      <c r="AG64" s="442"/>
      <c r="AH64" s="442"/>
      <c r="AI64" s="442"/>
      <c r="AJ64" s="442"/>
      <c r="AK64" s="442"/>
      <c r="AL64" s="442"/>
      <c r="AM64" s="442"/>
      <c r="AN64" s="442"/>
      <c r="AO64" s="442"/>
      <c r="AP64" s="442"/>
      <c r="AQ64" s="442"/>
      <c r="AR64" s="442"/>
      <c r="AS64" s="442"/>
      <c r="AT64" s="442"/>
      <c r="AU64" s="442"/>
      <c r="AV64" s="442"/>
      <c r="AW64" s="442"/>
      <c r="AX64" s="442"/>
      <c r="AY64" s="442"/>
      <c r="AZ64" s="442"/>
    </row>
    <row r="65" spans="2:52" ht="20.100000000000001" hidden="1" customHeight="1" outlineLevel="1">
      <c r="B65" s="434"/>
      <c r="C65" s="1002"/>
      <c r="D65" s="1003"/>
      <c r="E65" s="1003"/>
      <c r="F65" s="1004"/>
      <c r="G65" s="1005"/>
      <c r="H65" s="1006"/>
      <c r="I65" s="1006"/>
      <c r="J65" s="1006"/>
      <c r="K65" s="1007"/>
      <c r="L65" s="715"/>
      <c r="M65" s="715"/>
      <c r="N65" s="715"/>
      <c r="O65" s="715"/>
      <c r="P65" s="715"/>
      <c r="Q65" s="715"/>
      <c r="R65" s="715"/>
      <c r="S65" s="716"/>
      <c r="T65" s="717"/>
      <c r="U65" s="720">
        <f t="shared" si="17"/>
        <v>0</v>
      </c>
      <c r="V65" s="721">
        <f t="shared" si="18"/>
        <v>0</v>
      </c>
      <c r="W65" s="722">
        <f t="shared" si="19"/>
        <v>0</v>
      </c>
      <c r="X65" s="442"/>
      <c r="Y65" s="442"/>
      <c r="Z65" s="442"/>
      <c r="AA65" s="442"/>
      <c r="AB65" s="442"/>
      <c r="AC65" s="442"/>
      <c r="AD65" s="442"/>
      <c r="AE65" s="442"/>
      <c r="AF65" s="442"/>
      <c r="AG65" s="442"/>
      <c r="AH65" s="442"/>
      <c r="AI65" s="442"/>
      <c r="AJ65" s="442"/>
      <c r="AK65" s="442"/>
      <c r="AL65" s="442"/>
      <c r="AM65" s="442"/>
      <c r="AN65" s="442"/>
      <c r="AO65" s="442"/>
      <c r="AP65" s="442"/>
      <c r="AQ65" s="442"/>
      <c r="AR65" s="442"/>
      <c r="AS65" s="442"/>
      <c r="AT65" s="442"/>
      <c r="AU65" s="442"/>
      <c r="AV65" s="442"/>
      <c r="AW65" s="442"/>
      <c r="AX65" s="442"/>
      <c r="AY65" s="442"/>
      <c r="AZ65" s="442"/>
    </row>
    <row r="66" spans="2:52" ht="20.100000000000001" hidden="1" customHeight="1" outlineLevel="1">
      <c r="B66" s="434"/>
      <c r="C66" s="1002"/>
      <c r="D66" s="1003"/>
      <c r="E66" s="1003"/>
      <c r="F66" s="1004"/>
      <c r="G66" s="1005"/>
      <c r="H66" s="1006"/>
      <c r="I66" s="1006"/>
      <c r="J66" s="1006"/>
      <c r="K66" s="1007"/>
      <c r="L66" s="715"/>
      <c r="M66" s="715"/>
      <c r="N66" s="715"/>
      <c r="O66" s="715"/>
      <c r="P66" s="715"/>
      <c r="Q66" s="715"/>
      <c r="R66" s="715"/>
      <c r="S66" s="716"/>
      <c r="T66" s="717"/>
      <c r="U66" s="720">
        <f t="shared" si="17"/>
        <v>0</v>
      </c>
      <c r="V66" s="721">
        <f t="shared" si="18"/>
        <v>0</v>
      </c>
      <c r="W66" s="722">
        <f t="shared" si="19"/>
        <v>0</v>
      </c>
      <c r="X66" s="442"/>
      <c r="Y66" s="442"/>
      <c r="Z66" s="442"/>
      <c r="AA66" s="442"/>
      <c r="AB66" s="442"/>
      <c r="AC66" s="442"/>
      <c r="AD66" s="442"/>
      <c r="AE66" s="442"/>
      <c r="AF66" s="442"/>
      <c r="AG66" s="442"/>
      <c r="AH66" s="442"/>
      <c r="AI66" s="442"/>
      <c r="AJ66" s="442"/>
      <c r="AK66" s="442"/>
      <c r="AL66" s="442"/>
      <c r="AM66" s="442"/>
      <c r="AN66" s="442"/>
      <c r="AO66" s="442"/>
      <c r="AP66" s="442"/>
      <c r="AQ66" s="442"/>
      <c r="AR66" s="442"/>
      <c r="AS66" s="442"/>
      <c r="AT66" s="442"/>
      <c r="AU66" s="442"/>
      <c r="AV66" s="442"/>
      <c r="AW66" s="442"/>
      <c r="AX66" s="442"/>
      <c r="AY66" s="442"/>
      <c r="AZ66" s="442"/>
    </row>
    <row r="67" spans="2:52" ht="20.100000000000001" hidden="1" customHeight="1" outlineLevel="1">
      <c r="B67" s="434"/>
      <c r="C67" s="1002"/>
      <c r="D67" s="1003"/>
      <c r="E67" s="1003"/>
      <c r="F67" s="1004"/>
      <c r="G67" s="1005"/>
      <c r="H67" s="1006"/>
      <c r="I67" s="1006"/>
      <c r="J67" s="1006"/>
      <c r="K67" s="1007"/>
      <c r="L67" s="715"/>
      <c r="M67" s="715"/>
      <c r="N67" s="715"/>
      <c r="O67" s="715"/>
      <c r="P67" s="715"/>
      <c r="Q67" s="715"/>
      <c r="R67" s="715"/>
      <c r="S67" s="716"/>
      <c r="T67" s="717"/>
      <c r="U67" s="720">
        <f t="shared" si="17"/>
        <v>0</v>
      </c>
      <c r="V67" s="721">
        <f t="shared" si="18"/>
        <v>0</v>
      </c>
      <c r="W67" s="722">
        <f t="shared" si="19"/>
        <v>0</v>
      </c>
      <c r="X67" s="442"/>
      <c r="Y67" s="442"/>
      <c r="Z67" s="442"/>
      <c r="AA67" s="442"/>
      <c r="AB67" s="442"/>
      <c r="AC67" s="442"/>
      <c r="AD67" s="442"/>
      <c r="AE67" s="442"/>
      <c r="AF67" s="442"/>
      <c r="AG67" s="442"/>
      <c r="AH67" s="442"/>
      <c r="AI67" s="442"/>
      <c r="AJ67" s="442"/>
      <c r="AK67" s="442"/>
      <c r="AL67" s="442"/>
      <c r="AM67" s="442"/>
      <c r="AN67" s="442"/>
      <c r="AO67" s="442"/>
      <c r="AP67" s="442"/>
      <c r="AQ67" s="442"/>
      <c r="AR67" s="442"/>
      <c r="AS67" s="442"/>
      <c r="AT67" s="442"/>
      <c r="AU67" s="442"/>
      <c r="AV67" s="442"/>
      <c r="AW67" s="442"/>
      <c r="AX67" s="442"/>
      <c r="AY67" s="442"/>
      <c r="AZ67" s="442"/>
    </row>
    <row r="68" spans="2:52" ht="20.100000000000001" hidden="1" customHeight="1" outlineLevel="1">
      <c r="B68" s="434"/>
      <c r="C68" s="1002"/>
      <c r="D68" s="1003"/>
      <c r="E68" s="1003"/>
      <c r="F68" s="1004"/>
      <c r="G68" s="1005"/>
      <c r="H68" s="1006"/>
      <c r="I68" s="1006"/>
      <c r="J68" s="1006"/>
      <c r="K68" s="1007"/>
      <c r="L68" s="715"/>
      <c r="M68" s="715"/>
      <c r="N68" s="715"/>
      <c r="O68" s="715"/>
      <c r="P68" s="715"/>
      <c r="Q68" s="715"/>
      <c r="R68" s="715"/>
      <c r="S68" s="716"/>
      <c r="T68" s="717"/>
      <c r="U68" s="720">
        <f t="shared" si="17"/>
        <v>0</v>
      </c>
      <c r="V68" s="721">
        <f t="shared" si="18"/>
        <v>0</v>
      </c>
      <c r="W68" s="722">
        <f t="shared" si="19"/>
        <v>0</v>
      </c>
      <c r="X68" s="442"/>
      <c r="Y68" s="442"/>
      <c r="Z68" s="442"/>
      <c r="AA68" s="442"/>
      <c r="AB68" s="442"/>
      <c r="AC68" s="442"/>
      <c r="AD68" s="442"/>
      <c r="AE68" s="442"/>
      <c r="AF68" s="442"/>
      <c r="AG68" s="442"/>
      <c r="AH68" s="442"/>
      <c r="AI68" s="442"/>
      <c r="AJ68" s="442"/>
      <c r="AK68" s="442"/>
      <c r="AL68" s="442"/>
      <c r="AM68" s="442"/>
      <c r="AN68" s="442"/>
      <c r="AO68" s="442"/>
      <c r="AP68" s="442"/>
      <c r="AQ68" s="442"/>
      <c r="AR68" s="442"/>
      <c r="AS68" s="442"/>
      <c r="AT68" s="442"/>
      <c r="AU68" s="442"/>
      <c r="AV68" s="442"/>
      <c r="AW68" s="442"/>
      <c r="AX68" s="442"/>
      <c r="AY68" s="442"/>
      <c r="AZ68" s="442"/>
    </row>
    <row r="69" spans="2:52" ht="20.100000000000001" hidden="1" customHeight="1" outlineLevel="1">
      <c r="B69" s="434"/>
      <c r="C69" s="1002"/>
      <c r="D69" s="1003"/>
      <c r="E69" s="1003"/>
      <c r="F69" s="1004"/>
      <c r="G69" s="1005"/>
      <c r="H69" s="1006"/>
      <c r="I69" s="1006"/>
      <c r="J69" s="1006"/>
      <c r="K69" s="1007"/>
      <c r="L69" s="715"/>
      <c r="M69" s="715"/>
      <c r="N69" s="715"/>
      <c r="O69" s="715"/>
      <c r="P69" s="715"/>
      <c r="Q69" s="715"/>
      <c r="R69" s="715"/>
      <c r="S69" s="716"/>
      <c r="T69" s="717"/>
      <c r="U69" s="720">
        <f t="shared" si="17"/>
        <v>0</v>
      </c>
      <c r="V69" s="721">
        <f t="shared" si="18"/>
        <v>0</v>
      </c>
      <c r="W69" s="722">
        <f t="shared" si="19"/>
        <v>0</v>
      </c>
      <c r="X69" s="442"/>
      <c r="Y69" s="442"/>
      <c r="Z69" s="442"/>
      <c r="AA69" s="442"/>
      <c r="AB69" s="442"/>
      <c r="AC69" s="442"/>
      <c r="AD69" s="442"/>
      <c r="AE69" s="442"/>
      <c r="AF69" s="442"/>
      <c r="AG69" s="442"/>
      <c r="AH69" s="442"/>
      <c r="AI69" s="442"/>
      <c r="AJ69" s="442"/>
      <c r="AK69" s="442"/>
      <c r="AL69" s="442"/>
      <c r="AM69" s="442"/>
      <c r="AN69" s="442"/>
      <c r="AO69" s="442"/>
      <c r="AP69" s="442"/>
      <c r="AQ69" s="442"/>
      <c r="AR69" s="442"/>
      <c r="AS69" s="442"/>
      <c r="AT69" s="442"/>
      <c r="AU69" s="442"/>
      <c r="AV69" s="442"/>
      <c r="AW69" s="442"/>
      <c r="AX69" s="442"/>
      <c r="AY69" s="442"/>
      <c r="AZ69" s="442"/>
    </row>
    <row r="70" spans="2:52" ht="20.100000000000001" hidden="1" customHeight="1" outlineLevel="1">
      <c r="B70" s="434"/>
      <c r="C70" s="1002"/>
      <c r="D70" s="1003"/>
      <c r="E70" s="1003"/>
      <c r="F70" s="1004"/>
      <c r="G70" s="1005"/>
      <c r="H70" s="1006"/>
      <c r="I70" s="1006"/>
      <c r="J70" s="1006"/>
      <c r="K70" s="1007"/>
      <c r="L70" s="715"/>
      <c r="M70" s="715"/>
      <c r="N70" s="715"/>
      <c r="O70" s="715"/>
      <c r="P70" s="715"/>
      <c r="Q70" s="715"/>
      <c r="R70" s="715"/>
      <c r="S70" s="716"/>
      <c r="T70" s="717"/>
      <c r="U70" s="720">
        <f t="shared" si="17"/>
        <v>0</v>
      </c>
      <c r="V70" s="721">
        <f t="shared" si="18"/>
        <v>0</v>
      </c>
      <c r="W70" s="722">
        <f t="shared" si="19"/>
        <v>0</v>
      </c>
      <c r="X70" s="442"/>
      <c r="Y70" s="442"/>
      <c r="Z70" s="442"/>
      <c r="AA70" s="442"/>
      <c r="AB70" s="442"/>
      <c r="AC70" s="442"/>
      <c r="AD70" s="442"/>
      <c r="AE70" s="442"/>
      <c r="AF70" s="442"/>
      <c r="AG70" s="442"/>
      <c r="AH70" s="442"/>
      <c r="AI70" s="442"/>
      <c r="AJ70" s="442"/>
      <c r="AK70" s="442"/>
      <c r="AL70" s="442"/>
      <c r="AM70" s="442"/>
      <c r="AN70" s="442"/>
      <c r="AO70" s="442"/>
      <c r="AP70" s="442"/>
      <c r="AQ70" s="442"/>
      <c r="AR70" s="442"/>
      <c r="AS70" s="442"/>
      <c r="AT70" s="442"/>
      <c r="AU70" s="442"/>
      <c r="AV70" s="442"/>
      <c r="AW70" s="442"/>
      <c r="AX70" s="442"/>
      <c r="AY70" s="442"/>
      <c r="AZ70" s="442"/>
    </row>
    <row r="71" spans="2:52" ht="20.100000000000001" hidden="1" customHeight="1" outlineLevel="1">
      <c r="B71" s="434"/>
      <c r="C71" s="1002"/>
      <c r="D71" s="1003"/>
      <c r="E71" s="1003"/>
      <c r="F71" s="1004"/>
      <c r="G71" s="1005"/>
      <c r="H71" s="1006"/>
      <c r="I71" s="1006"/>
      <c r="J71" s="1006"/>
      <c r="K71" s="1007"/>
      <c r="L71" s="715"/>
      <c r="M71" s="715"/>
      <c r="N71" s="715"/>
      <c r="O71" s="715"/>
      <c r="P71" s="715"/>
      <c r="Q71" s="715"/>
      <c r="R71" s="715"/>
      <c r="S71" s="716"/>
      <c r="T71" s="717"/>
      <c r="U71" s="720">
        <f t="shared" si="17"/>
        <v>0</v>
      </c>
      <c r="V71" s="721">
        <f t="shared" si="18"/>
        <v>0</v>
      </c>
      <c r="W71" s="722">
        <f t="shared" si="19"/>
        <v>0</v>
      </c>
      <c r="X71" s="442"/>
      <c r="Y71" s="442"/>
      <c r="Z71" s="442"/>
      <c r="AA71" s="442"/>
      <c r="AB71" s="442"/>
      <c r="AC71" s="442"/>
      <c r="AD71" s="442"/>
      <c r="AE71" s="442"/>
      <c r="AF71" s="442"/>
      <c r="AG71" s="442"/>
      <c r="AH71" s="442"/>
      <c r="AI71" s="442"/>
      <c r="AJ71" s="442"/>
      <c r="AK71" s="442"/>
      <c r="AL71" s="442"/>
      <c r="AM71" s="442"/>
      <c r="AN71" s="442"/>
      <c r="AO71" s="442"/>
      <c r="AP71" s="442"/>
      <c r="AQ71" s="442"/>
      <c r="AR71" s="442"/>
      <c r="AS71" s="442"/>
      <c r="AT71" s="442"/>
      <c r="AU71" s="442"/>
      <c r="AV71" s="442"/>
      <c r="AW71" s="442"/>
      <c r="AX71" s="442"/>
      <c r="AY71" s="442"/>
      <c r="AZ71" s="442"/>
    </row>
    <row r="72" spans="2:52" s="19" customFormat="1" ht="9.9499999999999993" hidden="1" customHeight="1" outlineLevel="1">
      <c r="B72" s="435"/>
      <c r="C72" s="437"/>
      <c r="D72" s="437"/>
      <c r="E72" s="437"/>
      <c r="F72" s="437"/>
      <c r="G72" s="666"/>
      <c r="H72" s="666"/>
      <c r="I72" s="666"/>
      <c r="J72" s="666"/>
      <c r="K72" s="666"/>
      <c r="L72" s="438"/>
      <c r="M72" s="438"/>
      <c r="N72" s="438"/>
      <c r="O72" s="438"/>
      <c r="P72" s="438"/>
      <c r="Q72" s="438"/>
      <c r="R72" s="438"/>
      <c r="S72" s="438"/>
      <c r="T72" s="439"/>
      <c r="U72" s="439"/>
      <c r="V72" s="439"/>
      <c r="W72" s="667"/>
      <c r="X72" s="668"/>
      <c r="Y72" s="668"/>
      <c r="Z72" s="668"/>
      <c r="AA72" s="668"/>
      <c r="AB72" s="668"/>
      <c r="AC72" s="668"/>
      <c r="AD72" s="668"/>
      <c r="AE72" s="668"/>
      <c r="AF72" s="668"/>
      <c r="AG72" s="668"/>
      <c r="AH72" s="668"/>
      <c r="AI72" s="668"/>
      <c r="AJ72" s="668"/>
      <c r="AK72" s="668"/>
      <c r="AL72" s="668"/>
      <c r="AM72" s="668"/>
      <c r="AN72" s="668"/>
      <c r="AO72" s="668"/>
      <c r="AP72" s="668"/>
      <c r="AQ72" s="668"/>
      <c r="AR72" s="668"/>
      <c r="AS72" s="668"/>
      <c r="AT72" s="668"/>
      <c r="AU72" s="668"/>
      <c r="AV72" s="668"/>
      <c r="AW72" s="668"/>
      <c r="AX72" s="668"/>
      <c r="AY72" s="668"/>
      <c r="AZ72" s="668"/>
    </row>
    <row r="73" spans="2:52" ht="20.100000000000001" customHeight="1" collapsed="1">
      <c r="B73" s="714">
        <f>B61+1</f>
        <v>6</v>
      </c>
      <c r="C73" s="1013"/>
      <c r="D73" s="1014"/>
      <c r="E73" s="1014"/>
      <c r="F73" s="1015"/>
      <c r="G73" s="1016"/>
      <c r="H73" s="1017"/>
      <c r="I73" s="1017"/>
      <c r="J73" s="1017"/>
      <c r="K73" s="1018"/>
      <c r="L73" s="701">
        <f t="shared" ref="L73:R73" si="20">SUM(L74:L83)</f>
        <v>0</v>
      </c>
      <c r="M73" s="702">
        <f t="shared" si="20"/>
        <v>0</v>
      </c>
      <c r="N73" s="703">
        <f t="shared" si="20"/>
        <v>0</v>
      </c>
      <c r="O73" s="703">
        <f t="shared" si="20"/>
        <v>0</v>
      </c>
      <c r="P73" s="702">
        <f t="shared" si="20"/>
        <v>0</v>
      </c>
      <c r="Q73" s="704">
        <f t="shared" si="20"/>
        <v>0</v>
      </c>
      <c r="R73" s="701">
        <f t="shared" si="20"/>
        <v>0</v>
      </c>
      <c r="S73" s="705">
        <v>1</v>
      </c>
      <c r="T73" s="706">
        <f>(S74*T74)+(S75*T75)+(S76*T76)+(S77*T77)+(S78*T78)+(S79*T79)+(S80*T80)+(S81*T81)+(S82*T82)+(S83*T83)</f>
        <v>0</v>
      </c>
      <c r="U73" s="665">
        <f t="shared" ref="U73:U83" si="21">S73*T73*(1+MGKZ)*(1+Gewinn)*(1+Sicherheit)</f>
        <v>0</v>
      </c>
      <c r="V73" s="643">
        <f t="shared" ref="V73:V83" si="22">R73*Fertigung</f>
        <v>0</v>
      </c>
      <c r="W73" s="50">
        <f t="shared" ref="W73:W83" si="23">L73*$E$6+M73*$M$6+N73*$M$7+O73*$M$8+P73*$E$7+Q73*$M$9+U73+V73</f>
        <v>0</v>
      </c>
      <c r="X73" s="442"/>
      <c r="Y73" s="442"/>
      <c r="Z73" s="442"/>
      <c r="AA73" s="442"/>
      <c r="AB73" s="442"/>
      <c r="AC73" s="442"/>
      <c r="AD73" s="442"/>
      <c r="AE73" s="442"/>
      <c r="AF73" s="442"/>
      <c r="AG73" s="442"/>
      <c r="AH73" s="442"/>
      <c r="AI73" s="442"/>
      <c r="AJ73" s="442"/>
      <c r="AK73" s="442"/>
      <c r="AL73" s="442"/>
      <c r="AM73" s="442"/>
      <c r="AN73" s="442"/>
      <c r="AO73" s="442"/>
      <c r="AP73" s="442"/>
      <c r="AQ73" s="442"/>
      <c r="AR73" s="442"/>
      <c r="AS73" s="442"/>
      <c r="AT73" s="442"/>
      <c r="AU73" s="442"/>
      <c r="AV73" s="442"/>
      <c r="AW73" s="442"/>
      <c r="AX73" s="442"/>
      <c r="AY73" s="442"/>
      <c r="AZ73" s="442"/>
    </row>
    <row r="74" spans="2:52" ht="20.100000000000001" hidden="1" customHeight="1" outlineLevel="1">
      <c r="B74" s="433"/>
      <c r="C74" s="1002"/>
      <c r="D74" s="1003"/>
      <c r="E74" s="1003"/>
      <c r="F74" s="1004"/>
      <c r="G74" s="1005"/>
      <c r="H74" s="1006"/>
      <c r="I74" s="1006"/>
      <c r="J74" s="1006"/>
      <c r="K74" s="1007"/>
      <c r="L74" s="715"/>
      <c r="M74" s="715"/>
      <c r="N74" s="715"/>
      <c r="O74" s="715"/>
      <c r="P74" s="715"/>
      <c r="Q74" s="715"/>
      <c r="R74" s="715"/>
      <c r="S74" s="716"/>
      <c r="T74" s="717"/>
      <c r="U74" s="720">
        <f t="shared" si="21"/>
        <v>0</v>
      </c>
      <c r="V74" s="721">
        <f t="shared" si="22"/>
        <v>0</v>
      </c>
      <c r="W74" s="722">
        <f t="shared" si="23"/>
        <v>0</v>
      </c>
      <c r="X74" s="442"/>
      <c r="Y74" s="442"/>
      <c r="Z74" s="442"/>
      <c r="AA74" s="442"/>
      <c r="AB74" s="442"/>
      <c r="AC74" s="442"/>
      <c r="AD74" s="442"/>
      <c r="AE74" s="442"/>
      <c r="AF74" s="442"/>
      <c r="AG74" s="442"/>
      <c r="AH74" s="442"/>
      <c r="AI74" s="442"/>
      <c r="AJ74" s="442"/>
      <c r="AK74" s="442"/>
      <c r="AL74" s="442"/>
      <c r="AM74" s="442"/>
      <c r="AN74" s="442"/>
      <c r="AO74" s="442"/>
      <c r="AP74" s="442"/>
      <c r="AQ74" s="442"/>
      <c r="AR74" s="442"/>
      <c r="AS74" s="442"/>
      <c r="AT74" s="442"/>
      <c r="AU74" s="442"/>
      <c r="AV74" s="442"/>
      <c r="AW74" s="442"/>
      <c r="AX74" s="442"/>
      <c r="AY74" s="442"/>
      <c r="AZ74" s="442"/>
    </row>
    <row r="75" spans="2:52" ht="20.100000000000001" hidden="1" customHeight="1" outlineLevel="1">
      <c r="B75" s="434"/>
      <c r="C75" s="1002"/>
      <c r="D75" s="1003"/>
      <c r="E75" s="1003"/>
      <c r="F75" s="1004"/>
      <c r="G75" s="1005"/>
      <c r="H75" s="1006"/>
      <c r="I75" s="1006"/>
      <c r="J75" s="1006"/>
      <c r="K75" s="1007"/>
      <c r="L75" s="715"/>
      <c r="M75" s="715"/>
      <c r="N75" s="715"/>
      <c r="O75" s="715"/>
      <c r="P75" s="715"/>
      <c r="Q75" s="715"/>
      <c r="R75" s="715"/>
      <c r="S75" s="716"/>
      <c r="T75" s="717"/>
      <c r="U75" s="720">
        <f t="shared" si="21"/>
        <v>0</v>
      </c>
      <c r="V75" s="721">
        <f t="shared" si="22"/>
        <v>0</v>
      </c>
      <c r="W75" s="722">
        <f t="shared" si="23"/>
        <v>0</v>
      </c>
      <c r="X75" s="442"/>
      <c r="Y75" s="442"/>
      <c r="Z75" s="442"/>
      <c r="AA75" s="442"/>
      <c r="AB75" s="442"/>
      <c r="AC75" s="442"/>
      <c r="AD75" s="442"/>
      <c r="AE75" s="442"/>
      <c r="AF75" s="442"/>
      <c r="AG75" s="442"/>
      <c r="AH75" s="442"/>
      <c r="AI75" s="442"/>
      <c r="AJ75" s="442"/>
      <c r="AK75" s="442"/>
      <c r="AL75" s="442"/>
      <c r="AM75" s="442"/>
      <c r="AN75" s="442"/>
      <c r="AO75" s="442"/>
      <c r="AP75" s="442"/>
      <c r="AQ75" s="442"/>
      <c r="AR75" s="442"/>
      <c r="AS75" s="442"/>
      <c r="AT75" s="442"/>
      <c r="AU75" s="442"/>
      <c r="AV75" s="442"/>
      <c r="AW75" s="442"/>
      <c r="AX75" s="442"/>
      <c r="AY75" s="442"/>
      <c r="AZ75" s="442"/>
    </row>
    <row r="76" spans="2:52" ht="20.100000000000001" hidden="1" customHeight="1" outlineLevel="1">
      <c r="B76" s="434"/>
      <c r="C76" s="1002"/>
      <c r="D76" s="1003"/>
      <c r="E76" s="1003"/>
      <c r="F76" s="1004"/>
      <c r="G76" s="1005"/>
      <c r="H76" s="1006"/>
      <c r="I76" s="1006"/>
      <c r="J76" s="1006"/>
      <c r="K76" s="1007"/>
      <c r="L76" s="715"/>
      <c r="M76" s="715"/>
      <c r="N76" s="715"/>
      <c r="O76" s="715"/>
      <c r="P76" s="715"/>
      <c r="Q76" s="715"/>
      <c r="R76" s="715"/>
      <c r="S76" s="716"/>
      <c r="T76" s="717"/>
      <c r="U76" s="720">
        <f t="shared" si="21"/>
        <v>0</v>
      </c>
      <c r="V76" s="721">
        <f t="shared" si="22"/>
        <v>0</v>
      </c>
      <c r="W76" s="722">
        <f t="shared" si="23"/>
        <v>0</v>
      </c>
      <c r="X76" s="442"/>
      <c r="Y76" s="442"/>
      <c r="Z76" s="442"/>
      <c r="AA76" s="442"/>
      <c r="AB76" s="442"/>
      <c r="AC76" s="442"/>
      <c r="AD76" s="442"/>
      <c r="AE76" s="442"/>
      <c r="AF76" s="442"/>
      <c r="AG76" s="442"/>
      <c r="AH76" s="442"/>
      <c r="AI76" s="442"/>
      <c r="AJ76" s="442"/>
      <c r="AK76" s="442"/>
      <c r="AL76" s="442"/>
      <c r="AM76" s="442"/>
      <c r="AN76" s="442"/>
      <c r="AO76" s="442"/>
      <c r="AP76" s="442"/>
      <c r="AQ76" s="442"/>
      <c r="AR76" s="442"/>
      <c r="AS76" s="442"/>
      <c r="AT76" s="442"/>
      <c r="AU76" s="442"/>
      <c r="AV76" s="442"/>
      <c r="AW76" s="442"/>
      <c r="AX76" s="442"/>
      <c r="AY76" s="442"/>
      <c r="AZ76" s="442"/>
    </row>
    <row r="77" spans="2:52" ht="20.100000000000001" hidden="1" customHeight="1" outlineLevel="1">
      <c r="B77" s="434"/>
      <c r="C77" s="1002"/>
      <c r="D77" s="1003"/>
      <c r="E77" s="1003"/>
      <c r="F77" s="1004"/>
      <c r="G77" s="1005"/>
      <c r="H77" s="1006"/>
      <c r="I77" s="1006"/>
      <c r="J77" s="1006"/>
      <c r="K77" s="1007"/>
      <c r="L77" s="715"/>
      <c r="M77" s="715"/>
      <c r="N77" s="715"/>
      <c r="O77" s="715"/>
      <c r="P77" s="715"/>
      <c r="Q77" s="715"/>
      <c r="R77" s="715"/>
      <c r="S77" s="716"/>
      <c r="T77" s="717"/>
      <c r="U77" s="720">
        <f t="shared" si="21"/>
        <v>0</v>
      </c>
      <c r="V77" s="721">
        <f t="shared" si="22"/>
        <v>0</v>
      </c>
      <c r="W77" s="722">
        <f t="shared" si="23"/>
        <v>0</v>
      </c>
      <c r="X77" s="442"/>
      <c r="Y77" s="442"/>
      <c r="Z77" s="442"/>
      <c r="AA77" s="442"/>
      <c r="AB77" s="442"/>
      <c r="AC77" s="442"/>
      <c r="AD77" s="442"/>
      <c r="AE77" s="442"/>
      <c r="AF77" s="442"/>
      <c r="AG77" s="442"/>
      <c r="AH77" s="442"/>
      <c r="AI77" s="442"/>
      <c r="AJ77" s="442"/>
      <c r="AK77" s="442"/>
      <c r="AL77" s="442"/>
      <c r="AM77" s="442"/>
      <c r="AN77" s="442"/>
      <c r="AO77" s="442"/>
      <c r="AP77" s="442"/>
      <c r="AQ77" s="442"/>
      <c r="AR77" s="442"/>
      <c r="AS77" s="442"/>
      <c r="AT77" s="442"/>
      <c r="AU77" s="442"/>
      <c r="AV77" s="442"/>
      <c r="AW77" s="442"/>
      <c r="AX77" s="442"/>
      <c r="AY77" s="442"/>
      <c r="AZ77" s="442"/>
    </row>
    <row r="78" spans="2:52" ht="20.100000000000001" hidden="1" customHeight="1" outlineLevel="1">
      <c r="B78" s="434"/>
      <c r="C78" s="1002"/>
      <c r="D78" s="1003"/>
      <c r="E78" s="1003"/>
      <c r="F78" s="1004"/>
      <c r="G78" s="1005"/>
      <c r="H78" s="1006"/>
      <c r="I78" s="1006"/>
      <c r="J78" s="1006"/>
      <c r="K78" s="1007"/>
      <c r="L78" s="715"/>
      <c r="M78" s="715"/>
      <c r="N78" s="715"/>
      <c r="O78" s="715"/>
      <c r="P78" s="715"/>
      <c r="Q78" s="715"/>
      <c r="R78" s="715"/>
      <c r="S78" s="716"/>
      <c r="T78" s="717"/>
      <c r="U78" s="720">
        <f t="shared" si="21"/>
        <v>0</v>
      </c>
      <c r="V78" s="721">
        <f t="shared" si="22"/>
        <v>0</v>
      </c>
      <c r="W78" s="722">
        <f t="shared" si="23"/>
        <v>0</v>
      </c>
      <c r="X78" s="442"/>
      <c r="Y78" s="442"/>
      <c r="Z78" s="442"/>
      <c r="AA78" s="442"/>
      <c r="AB78" s="442"/>
      <c r="AC78" s="442"/>
      <c r="AD78" s="442"/>
      <c r="AE78" s="442"/>
      <c r="AF78" s="442"/>
      <c r="AG78" s="442"/>
      <c r="AH78" s="442"/>
      <c r="AI78" s="442"/>
      <c r="AJ78" s="442"/>
      <c r="AK78" s="442"/>
      <c r="AL78" s="442"/>
      <c r="AM78" s="442"/>
      <c r="AN78" s="442"/>
      <c r="AO78" s="442"/>
      <c r="AP78" s="442"/>
      <c r="AQ78" s="442"/>
      <c r="AR78" s="442"/>
      <c r="AS78" s="442"/>
      <c r="AT78" s="442"/>
      <c r="AU78" s="442"/>
      <c r="AV78" s="442"/>
      <c r="AW78" s="442"/>
      <c r="AX78" s="442"/>
      <c r="AY78" s="442"/>
      <c r="AZ78" s="442"/>
    </row>
    <row r="79" spans="2:52" ht="20.100000000000001" hidden="1" customHeight="1" outlineLevel="1">
      <c r="B79" s="434"/>
      <c r="C79" s="1002"/>
      <c r="D79" s="1003"/>
      <c r="E79" s="1003"/>
      <c r="F79" s="1004"/>
      <c r="G79" s="1005"/>
      <c r="H79" s="1006"/>
      <c r="I79" s="1006"/>
      <c r="J79" s="1006"/>
      <c r="K79" s="1007"/>
      <c r="L79" s="715"/>
      <c r="M79" s="715"/>
      <c r="N79" s="715"/>
      <c r="O79" s="715"/>
      <c r="P79" s="715"/>
      <c r="Q79" s="715"/>
      <c r="R79" s="715"/>
      <c r="S79" s="716"/>
      <c r="T79" s="717"/>
      <c r="U79" s="720">
        <f t="shared" si="21"/>
        <v>0</v>
      </c>
      <c r="V79" s="721">
        <f t="shared" si="22"/>
        <v>0</v>
      </c>
      <c r="W79" s="722">
        <f t="shared" si="23"/>
        <v>0</v>
      </c>
      <c r="X79" s="442"/>
      <c r="Y79" s="442"/>
      <c r="Z79" s="442"/>
      <c r="AA79" s="442"/>
      <c r="AB79" s="442"/>
      <c r="AC79" s="442"/>
      <c r="AD79" s="442"/>
      <c r="AE79" s="442"/>
      <c r="AF79" s="442"/>
      <c r="AG79" s="442"/>
      <c r="AH79" s="442"/>
      <c r="AI79" s="442"/>
      <c r="AJ79" s="442"/>
      <c r="AK79" s="442"/>
      <c r="AL79" s="442"/>
      <c r="AM79" s="442"/>
      <c r="AN79" s="442"/>
      <c r="AO79" s="442"/>
      <c r="AP79" s="442"/>
      <c r="AQ79" s="442"/>
      <c r="AR79" s="442"/>
      <c r="AS79" s="442"/>
      <c r="AT79" s="442"/>
      <c r="AU79" s="442"/>
      <c r="AV79" s="442"/>
      <c r="AW79" s="442"/>
      <c r="AX79" s="442"/>
      <c r="AY79" s="442"/>
      <c r="AZ79" s="442"/>
    </row>
    <row r="80" spans="2:52" ht="20.100000000000001" hidden="1" customHeight="1" outlineLevel="1">
      <c r="B80" s="434"/>
      <c r="C80" s="1002"/>
      <c r="D80" s="1003"/>
      <c r="E80" s="1003"/>
      <c r="F80" s="1004"/>
      <c r="G80" s="1005"/>
      <c r="H80" s="1006"/>
      <c r="I80" s="1006"/>
      <c r="J80" s="1006"/>
      <c r="K80" s="1007"/>
      <c r="L80" s="715"/>
      <c r="M80" s="715"/>
      <c r="N80" s="715"/>
      <c r="O80" s="715"/>
      <c r="P80" s="715"/>
      <c r="Q80" s="715"/>
      <c r="R80" s="715"/>
      <c r="S80" s="716"/>
      <c r="T80" s="717"/>
      <c r="U80" s="720">
        <f t="shared" si="21"/>
        <v>0</v>
      </c>
      <c r="V80" s="721">
        <f t="shared" si="22"/>
        <v>0</v>
      </c>
      <c r="W80" s="722">
        <f t="shared" si="23"/>
        <v>0</v>
      </c>
      <c r="X80" s="442"/>
      <c r="Y80" s="442"/>
      <c r="Z80" s="442"/>
      <c r="AA80" s="442"/>
      <c r="AB80" s="442"/>
      <c r="AC80" s="442"/>
      <c r="AD80" s="442"/>
      <c r="AE80" s="442"/>
      <c r="AF80" s="442"/>
      <c r="AG80" s="442"/>
      <c r="AH80" s="442"/>
      <c r="AI80" s="442"/>
      <c r="AJ80" s="442"/>
      <c r="AK80" s="442"/>
      <c r="AL80" s="442"/>
      <c r="AM80" s="442"/>
      <c r="AN80" s="442"/>
      <c r="AO80" s="442"/>
      <c r="AP80" s="442"/>
      <c r="AQ80" s="442"/>
      <c r="AR80" s="442"/>
      <c r="AS80" s="442"/>
      <c r="AT80" s="442"/>
      <c r="AU80" s="442"/>
      <c r="AV80" s="442"/>
      <c r="AW80" s="442"/>
      <c r="AX80" s="442"/>
      <c r="AY80" s="442"/>
      <c r="AZ80" s="442"/>
    </row>
    <row r="81" spans="2:52" ht="20.100000000000001" hidden="1" customHeight="1" outlineLevel="1">
      <c r="B81" s="434"/>
      <c r="C81" s="1002"/>
      <c r="D81" s="1003"/>
      <c r="E81" s="1003"/>
      <c r="F81" s="1004"/>
      <c r="G81" s="1005"/>
      <c r="H81" s="1006"/>
      <c r="I81" s="1006"/>
      <c r="J81" s="1006"/>
      <c r="K81" s="1007"/>
      <c r="L81" s="715"/>
      <c r="M81" s="715"/>
      <c r="N81" s="715"/>
      <c r="O81" s="715"/>
      <c r="P81" s="715"/>
      <c r="Q81" s="715"/>
      <c r="R81" s="715"/>
      <c r="S81" s="716"/>
      <c r="T81" s="717"/>
      <c r="U81" s="720">
        <f t="shared" si="21"/>
        <v>0</v>
      </c>
      <c r="V81" s="721">
        <f t="shared" si="22"/>
        <v>0</v>
      </c>
      <c r="W81" s="722">
        <f t="shared" si="23"/>
        <v>0</v>
      </c>
      <c r="X81" s="442"/>
      <c r="Y81" s="442"/>
      <c r="Z81" s="442"/>
      <c r="AA81" s="442"/>
      <c r="AB81" s="442"/>
      <c r="AC81" s="442"/>
      <c r="AD81" s="442"/>
      <c r="AE81" s="442"/>
      <c r="AF81" s="442"/>
      <c r="AG81" s="442"/>
      <c r="AH81" s="442"/>
      <c r="AI81" s="442"/>
      <c r="AJ81" s="442"/>
      <c r="AK81" s="442"/>
      <c r="AL81" s="442"/>
      <c r="AM81" s="442"/>
      <c r="AN81" s="442"/>
      <c r="AO81" s="442"/>
      <c r="AP81" s="442"/>
      <c r="AQ81" s="442"/>
      <c r="AR81" s="442"/>
      <c r="AS81" s="442"/>
      <c r="AT81" s="442"/>
      <c r="AU81" s="442"/>
      <c r="AV81" s="442"/>
      <c r="AW81" s="442"/>
      <c r="AX81" s="442"/>
      <c r="AY81" s="442"/>
      <c r="AZ81" s="442"/>
    </row>
    <row r="82" spans="2:52" ht="20.100000000000001" hidden="1" customHeight="1" outlineLevel="1">
      <c r="B82" s="434"/>
      <c r="C82" s="1002"/>
      <c r="D82" s="1003"/>
      <c r="E82" s="1003"/>
      <c r="F82" s="1004"/>
      <c r="G82" s="1005"/>
      <c r="H82" s="1006"/>
      <c r="I82" s="1006"/>
      <c r="J82" s="1006"/>
      <c r="K82" s="1007"/>
      <c r="L82" s="715"/>
      <c r="M82" s="715"/>
      <c r="N82" s="715"/>
      <c r="O82" s="715"/>
      <c r="P82" s="715"/>
      <c r="Q82" s="715"/>
      <c r="R82" s="715"/>
      <c r="S82" s="716"/>
      <c r="T82" s="717"/>
      <c r="U82" s="720">
        <f t="shared" si="21"/>
        <v>0</v>
      </c>
      <c r="V82" s="721">
        <f t="shared" si="22"/>
        <v>0</v>
      </c>
      <c r="W82" s="722">
        <f t="shared" si="23"/>
        <v>0</v>
      </c>
      <c r="X82" s="442"/>
      <c r="Y82" s="442"/>
      <c r="Z82" s="442"/>
      <c r="AA82" s="442"/>
      <c r="AB82" s="442"/>
      <c r="AC82" s="442"/>
      <c r="AD82" s="442"/>
      <c r="AE82" s="442"/>
      <c r="AF82" s="442"/>
      <c r="AG82" s="442"/>
      <c r="AH82" s="442"/>
      <c r="AI82" s="442"/>
      <c r="AJ82" s="442"/>
      <c r="AK82" s="442"/>
      <c r="AL82" s="442"/>
      <c r="AM82" s="442"/>
      <c r="AN82" s="442"/>
      <c r="AO82" s="442"/>
      <c r="AP82" s="442"/>
      <c r="AQ82" s="442"/>
      <c r="AR82" s="442"/>
      <c r="AS82" s="442"/>
      <c r="AT82" s="442"/>
      <c r="AU82" s="442"/>
      <c r="AV82" s="442"/>
      <c r="AW82" s="442"/>
      <c r="AX82" s="442"/>
      <c r="AY82" s="442"/>
      <c r="AZ82" s="442"/>
    </row>
    <row r="83" spans="2:52" ht="20.100000000000001" hidden="1" customHeight="1" outlineLevel="1">
      <c r="B83" s="434"/>
      <c r="C83" s="1002"/>
      <c r="D83" s="1003"/>
      <c r="E83" s="1003"/>
      <c r="F83" s="1004"/>
      <c r="G83" s="1005"/>
      <c r="H83" s="1006"/>
      <c r="I83" s="1006"/>
      <c r="J83" s="1006"/>
      <c r="K83" s="1007"/>
      <c r="L83" s="715"/>
      <c r="M83" s="715"/>
      <c r="N83" s="715"/>
      <c r="O83" s="715"/>
      <c r="P83" s="715"/>
      <c r="Q83" s="715"/>
      <c r="R83" s="715"/>
      <c r="S83" s="716"/>
      <c r="T83" s="717"/>
      <c r="U83" s="720">
        <f t="shared" si="21"/>
        <v>0</v>
      </c>
      <c r="V83" s="721">
        <f t="shared" si="22"/>
        <v>0</v>
      </c>
      <c r="W83" s="722">
        <f t="shared" si="23"/>
        <v>0</v>
      </c>
      <c r="X83" s="442"/>
      <c r="Y83" s="442"/>
      <c r="Z83" s="442"/>
      <c r="AA83" s="442"/>
      <c r="AB83" s="442"/>
      <c r="AC83" s="442"/>
      <c r="AD83" s="442"/>
      <c r="AE83" s="442"/>
      <c r="AF83" s="442"/>
      <c r="AG83" s="442"/>
      <c r="AH83" s="442"/>
      <c r="AI83" s="442"/>
      <c r="AJ83" s="442"/>
      <c r="AK83" s="442"/>
      <c r="AL83" s="442"/>
      <c r="AM83" s="442"/>
      <c r="AN83" s="442"/>
      <c r="AO83" s="442"/>
      <c r="AP83" s="442"/>
      <c r="AQ83" s="442"/>
      <c r="AR83" s="442"/>
      <c r="AS83" s="442"/>
      <c r="AT83" s="442"/>
      <c r="AU83" s="442"/>
      <c r="AV83" s="442"/>
      <c r="AW83" s="442"/>
      <c r="AX83" s="442"/>
      <c r="AY83" s="442"/>
      <c r="AZ83" s="442"/>
    </row>
    <row r="84" spans="2:52" s="19" customFormat="1" ht="9.9499999999999993" hidden="1" customHeight="1" outlineLevel="1">
      <c r="B84" s="435"/>
      <c r="C84" s="437"/>
      <c r="D84" s="437"/>
      <c r="E84" s="437"/>
      <c r="F84" s="437"/>
      <c r="G84" s="666"/>
      <c r="H84" s="666"/>
      <c r="I84" s="666"/>
      <c r="J84" s="666"/>
      <c r="K84" s="666"/>
      <c r="L84" s="438"/>
      <c r="M84" s="438"/>
      <c r="N84" s="438"/>
      <c r="O84" s="438"/>
      <c r="P84" s="438"/>
      <c r="Q84" s="438"/>
      <c r="R84" s="438"/>
      <c r="S84" s="438"/>
      <c r="T84" s="439"/>
      <c r="U84" s="439"/>
      <c r="V84" s="439"/>
      <c r="W84" s="667"/>
      <c r="X84" s="668"/>
      <c r="Y84" s="668"/>
      <c r="Z84" s="668"/>
      <c r="AA84" s="668"/>
      <c r="AB84" s="668"/>
      <c r="AC84" s="668"/>
      <c r="AD84" s="668"/>
      <c r="AE84" s="668"/>
      <c r="AF84" s="668"/>
      <c r="AG84" s="668"/>
      <c r="AH84" s="668"/>
      <c r="AI84" s="668"/>
      <c r="AJ84" s="668"/>
      <c r="AK84" s="668"/>
      <c r="AL84" s="668"/>
      <c r="AM84" s="668"/>
      <c r="AN84" s="668"/>
      <c r="AO84" s="668"/>
      <c r="AP84" s="668"/>
      <c r="AQ84" s="668"/>
      <c r="AR84" s="668"/>
      <c r="AS84" s="668"/>
      <c r="AT84" s="668"/>
      <c r="AU84" s="668"/>
      <c r="AV84" s="668"/>
      <c r="AW84" s="668"/>
      <c r="AX84" s="668"/>
      <c r="AY84" s="668"/>
      <c r="AZ84" s="668"/>
    </row>
    <row r="85" spans="2:52" ht="20.100000000000001" customHeight="1" collapsed="1">
      <c r="B85" s="714">
        <f>B73+1</f>
        <v>7</v>
      </c>
      <c r="C85" s="1013"/>
      <c r="D85" s="1014"/>
      <c r="E85" s="1014"/>
      <c r="F85" s="1015"/>
      <c r="G85" s="1016"/>
      <c r="H85" s="1017"/>
      <c r="I85" s="1017"/>
      <c r="J85" s="1017"/>
      <c r="K85" s="1018"/>
      <c r="L85" s="701">
        <f t="shared" ref="L85:R85" si="24">SUM(L86:L95)</f>
        <v>0</v>
      </c>
      <c r="M85" s="702">
        <f t="shared" si="24"/>
        <v>0</v>
      </c>
      <c r="N85" s="703">
        <f t="shared" si="24"/>
        <v>0</v>
      </c>
      <c r="O85" s="703">
        <f t="shared" si="24"/>
        <v>0</v>
      </c>
      <c r="P85" s="702">
        <f t="shared" si="24"/>
        <v>0</v>
      </c>
      <c r="Q85" s="704">
        <f t="shared" si="24"/>
        <v>0</v>
      </c>
      <c r="R85" s="701">
        <f t="shared" si="24"/>
        <v>0</v>
      </c>
      <c r="S85" s="705">
        <v>1</v>
      </c>
      <c r="T85" s="706">
        <f>(S86*T86)+(S87*T87)+(S88*T88)+(S89*T89)+(S90*T90)+(S91*T91)+(S92*T92)+(S93*T93)+(S94*T94)+(S95*T95)</f>
        <v>0</v>
      </c>
      <c r="U85" s="665">
        <f t="shared" ref="U85:U95" si="25">S85*T85*(1+MGKZ)*(1+Gewinn)*(1+Sicherheit)</f>
        <v>0</v>
      </c>
      <c r="V85" s="643">
        <f t="shared" ref="V85:V95" si="26">R85*Fertigung</f>
        <v>0</v>
      </c>
      <c r="W85" s="50">
        <f t="shared" ref="W85:W95" si="27">L85*$E$6+M85*$M$6+N85*$M$7+O85*$M$8+P85*$E$7+Q85*$M$9+U85+V85</f>
        <v>0</v>
      </c>
      <c r="X85" s="442"/>
      <c r="Y85" s="442"/>
      <c r="Z85" s="442"/>
      <c r="AA85" s="442"/>
      <c r="AB85" s="442"/>
      <c r="AC85" s="442"/>
      <c r="AD85" s="442"/>
      <c r="AE85" s="442"/>
      <c r="AF85" s="442"/>
      <c r="AG85" s="442"/>
      <c r="AH85" s="442"/>
      <c r="AI85" s="442"/>
      <c r="AJ85" s="442"/>
      <c r="AK85" s="442"/>
      <c r="AL85" s="442"/>
      <c r="AM85" s="442"/>
      <c r="AN85" s="442"/>
      <c r="AO85" s="442"/>
      <c r="AP85" s="442"/>
      <c r="AQ85" s="442"/>
      <c r="AR85" s="442"/>
      <c r="AS85" s="442"/>
      <c r="AT85" s="442"/>
      <c r="AU85" s="442"/>
      <c r="AV85" s="442"/>
      <c r="AW85" s="442"/>
      <c r="AX85" s="442"/>
      <c r="AY85" s="442"/>
      <c r="AZ85" s="442"/>
    </row>
    <row r="86" spans="2:52" ht="20.100000000000001" hidden="1" customHeight="1" outlineLevel="1">
      <c r="B86" s="433"/>
      <c r="C86" s="1002"/>
      <c r="D86" s="1003"/>
      <c r="E86" s="1003"/>
      <c r="F86" s="1004"/>
      <c r="G86" s="1005"/>
      <c r="H86" s="1006"/>
      <c r="I86" s="1006"/>
      <c r="J86" s="1006"/>
      <c r="K86" s="1007"/>
      <c r="L86" s="715"/>
      <c r="M86" s="715"/>
      <c r="N86" s="715"/>
      <c r="O86" s="715"/>
      <c r="P86" s="715"/>
      <c r="Q86" s="715"/>
      <c r="R86" s="715"/>
      <c r="S86" s="716"/>
      <c r="T86" s="717"/>
      <c r="U86" s="720">
        <f t="shared" si="25"/>
        <v>0</v>
      </c>
      <c r="V86" s="721">
        <f t="shared" si="26"/>
        <v>0</v>
      </c>
      <c r="W86" s="722">
        <f t="shared" si="27"/>
        <v>0</v>
      </c>
      <c r="X86" s="442"/>
      <c r="Y86" s="442"/>
      <c r="Z86" s="442"/>
      <c r="AA86" s="442"/>
      <c r="AB86" s="442"/>
      <c r="AC86" s="442"/>
      <c r="AD86" s="442"/>
      <c r="AE86" s="442"/>
      <c r="AF86" s="442"/>
      <c r="AG86" s="442"/>
      <c r="AH86" s="442"/>
      <c r="AI86" s="442"/>
      <c r="AJ86" s="442"/>
      <c r="AK86" s="442"/>
      <c r="AL86" s="442"/>
      <c r="AM86" s="442"/>
      <c r="AN86" s="442"/>
      <c r="AO86" s="442"/>
      <c r="AP86" s="442"/>
      <c r="AQ86" s="442"/>
      <c r="AR86" s="442"/>
      <c r="AS86" s="442"/>
      <c r="AT86" s="442"/>
      <c r="AU86" s="442"/>
      <c r="AV86" s="442"/>
      <c r="AW86" s="442"/>
      <c r="AX86" s="442"/>
      <c r="AY86" s="442"/>
      <c r="AZ86" s="442"/>
    </row>
    <row r="87" spans="2:52" ht="20.100000000000001" hidden="1" customHeight="1" outlineLevel="1">
      <c r="B87" s="434"/>
      <c r="C87" s="1002"/>
      <c r="D87" s="1003"/>
      <c r="E87" s="1003"/>
      <c r="F87" s="1004"/>
      <c r="G87" s="1005"/>
      <c r="H87" s="1006"/>
      <c r="I87" s="1006"/>
      <c r="J87" s="1006"/>
      <c r="K87" s="1007"/>
      <c r="L87" s="715"/>
      <c r="M87" s="715"/>
      <c r="N87" s="715"/>
      <c r="O87" s="715"/>
      <c r="P87" s="715"/>
      <c r="Q87" s="715"/>
      <c r="R87" s="715"/>
      <c r="S87" s="716"/>
      <c r="T87" s="717"/>
      <c r="U87" s="720">
        <f t="shared" si="25"/>
        <v>0</v>
      </c>
      <c r="V87" s="721">
        <f t="shared" si="26"/>
        <v>0</v>
      </c>
      <c r="W87" s="722">
        <f t="shared" si="27"/>
        <v>0</v>
      </c>
      <c r="X87" s="442"/>
      <c r="Y87" s="442"/>
      <c r="Z87" s="442"/>
      <c r="AA87" s="442"/>
      <c r="AB87" s="442"/>
      <c r="AC87" s="442"/>
      <c r="AD87" s="442"/>
      <c r="AE87" s="442"/>
      <c r="AF87" s="442"/>
      <c r="AG87" s="442"/>
      <c r="AH87" s="442"/>
      <c r="AI87" s="442"/>
      <c r="AJ87" s="442"/>
      <c r="AK87" s="442"/>
      <c r="AL87" s="442"/>
      <c r="AM87" s="442"/>
      <c r="AN87" s="442"/>
      <c r="AO87" s="442"/>
      <c r="AP87" s="442"/>
      <c r="AQ87" s="442"/>
      <c r="AR87" s="442"/>
      <c r="AS87" s="442"/>
      <c r="AT87" s="442"/>
      <c r="AU87" s="442"/>
      <c r="AV87" s="442"/>
      <c r="AW87" s="442"/>
      <c r="AX87" s="442"/>
      <c r="AY87" s="442"/>
      <c r="AZ87" s="442"/>
    </row>
    <row r="88" spans="2:52" ht="20.100000000000001" hidden="1" customHeight="1" outlineLevel="1">
      <c r="B88" s="434"/>
      <c r="C88" s="1002"/>
      <c r="D88" s="1003"/>
      <c r="E88" s="1003"/>
      <c r="F88" s="1004"/>
      <c r="G88" s="1005"/>
      <c r="H88" s="1006"/>
      <c r="I88" s="1006"/>
      <c r="J88" s="1006"/>
      <c r="K88" s="1007"/>
      <c r="L88" s="715"/>
      <c r="M88" s="715"/>
      <c r="N88" s="715"/>
      <c r="O88" s="715"/>
      <c r="P88" s="715"/>
      <c r="Q88" s="715"/>
      <c r="R88" s="715"/>
      <c r="S88" s="716"/>
      <c r="T88" s="717"/>
      <c r="U88" s="720">
        <f t="shared" si="25"/>
        <v>0</v>
      </c>
      <c r="V88" s="721">
        <f t="shared" si="26"/>
        <v>0</v>
      </c>
      <c r="W88" s="722">
        <f t="shared" si="27"/>
        <v>0</v>
      </c>
      <c r="X88" s="442"/>
      <c r="Y88" s="442"/>
      <c r="Z88" s="442"/>
      <c r="AA88" s="442"/>
      <c r="AB88" s="442"/>
      <c r="AC88" s="442"/>
      <c r="AD88" s="442"/>
      <c r="AE88" s="442"/>
      <c r="AF88" s="442"/>
      <c r="AG88" s="442"/>
      <c r="AH88" s="442"/>
      <c r="AI88" s="442"/>
      <c r="AJ88" s="442"/>
      <c r="AK88" s="442"/>
      <c r="AL88" s="442"/>
      <c r="AM88" s="442"/>
      <c r="AN88" s="442"/>
      <c r="AO88" s="442"/>
      <c r="AP88" s="442"/>
      <c r="AQ88" s="442"/>
      <c r="AR88" s="442"/>
      <c r="AS88" s="442"/>
      <c r="AT88" s="442"/>
      <c r="AU88" s="442"/>
      <c r="AV88" s="442"/>
      <c r="AW88" s="442"/>
      <c r="AX88" s="442"/>
      <c r="AY88" s="442"/>
      <c r="AZ88" s="442"/>
    </row>
    <row r="89" spans="2:52" ht="20.100000000000001" hidden="1" customHeight="1" outlineLevel="1">
      <c r="B89" s="434"/>
      <c r="C89" s="1002"/>
      <c r="D89" s="1003"/>
      <c r="E89" s="1003"/>
      <c r="F89" s="1004"/>
      <c r="G89" s="1005"/>
      <c r="H89" s="1006"/>
      <c r="I89" s="1006"/>
      <c r="J89" s="1006"/>
      <c r="K89" s="1007"/>
      <c r="L89" s="715"/>
      <c r="M89" s="715"/>
      <c r="N89" s="715"/>
      <c r="O89" s="715"/>
      <c r="P89" s="715"/>
      <c r="Q89" s="715"/>
      <c r="R89" s="715"/>
      <c r="S89" s="716"/>
      <c r="T89" s="717"/>
      <c r="U89" s="720">
        <f t="shared" si="25"/>
        <v>0</v>
      </c>
      <c r="V89" s="721">
        <f t="shared" si="26"/>
        <v>0</v>
      </c>
      <c r="W89" s="722">
        <f t="shared" si="27"/>
        <v>0</v>
      </c>
      <c r="X89" s="442"/>
      <c r="Y89" s="442"/>
      <c r="Z89" s="442"/>
      <c r="AA89" s="442"/>
      <c r="AB89" s="442"/>
      <c r="AC89" s="442"/>
      <c r="AD89" s="442"/>
      <c r="AE89" s="442"/>
      <c r="AF89" s="442"/>
      <c r="AG89" s="442"/>
      <c r="AH89" s="442"/>
      <c r="AI89" s="442"/>
      <c r="AJ89" s="442"/>
      <c r="AK89" s="442"/>
      <c r="AL89" s="442"/>
      <c r="AM89" s="442"/>
      <c r="AN89" s="442"/>
      <c r="AO89" s="442"/>
      <c r="AP89" s="442"/>
      <c r="AQ89" s="442"/>
      <c r="AR89" s="442"/>
      <c r="AS89" s="442"/>
      <c r="AT89" s="442"/>
      <c r="AU89" s="442"/>
      <c r="AV89" s="442"/>
      <c r="AW89" s="442"/>
      <c r="AX89" s="442"/>
      <c r="AY89" s="442"/>
      <c r="AZ89" s="442"/>
    </row>
    <row r="90" spans="2:52" ht="20.100000000000001" hidden="1" customHeight="1" outlineLevel="1">
      <c r="B90" s="434"/>
      <c r="C90" s="1002"/>
      <c r="D90" s="1003"/>
      <c r="E90" s="1003"/>
      <c r="F90" s="1004"/>
      <c r="G90" s="1005"/>
      <c r="H90" s="1006"/>
      <c r="I90" s="1006"/>
      <c r="J90" s="1006"/>
      <c r="K90" s="1007"/>
      <c r="L90" s="715"/>
      <c r="M90" s="715"/>
      <c r="N90" s="715"/>
      <c r="O90" s="715"/>
      <c r="P90" s="715"/>
      <c r="Q90" s="715"/>
      <c r="R90" s="715"/>
      <c r="S90" s="716"/>
      <c r="T90" s="717"/>
      <c r="U90" s="720">
        <f t="shared" si="25"/>
        <v>0</v>
      </c>
      <c r="V90" s="721">
        <f t="shared" si="26"/>
        <v>0</v>
      </c>
      <c r="W90" s="722">
        <f t="shared" si="27"/>
        <v>0</v>
      </c>
      <c r="X90" s="442"/>
      <c r="Y90" s="442"/>
      <c r="Z90" s="442"/>
      <c r="AA90" s="442"/>
      <c r="AB90" s="442"/>
      <c r="AC90" s="442"/>
      <c r="AD90" s="442"/>
      <c r="AE90" s="442"/>
      <c r="AF90" s="442"/>
      <c r="AG90" s="442"/>
      <c r="AH90" s="442"/>
      <c r="AI90" s="442"/>
      <c r="AJ90" s="442"/>
      <c r="AK90" s="442"/>
      <c r="AL90" s="442"/>
      <c r="AM90" s="442"/>
      <c r="AN90" s="442"/>
      <c r="AO90" s="442"/>
      <c r="AP90" s="442"/>
      <c r="AQ90" s="442"/>
      <c r="AR90" s="442"/>
      <c r="AS90" s="442"/>
      <c r="AT90" s="442"/>
      <c r="AU90" s="442"/>
      <c r="AV90" s="442"/>
      <c r="AW90" s="442"/>
      <c r="AX90" s="442"/>
      <c r="AY90" s="442"/>
      <c r="AZ90" s="442"/>
    </row>
    <row r="91" spans="2:52" ht="20.100000000000001" hidden="1" customHeight="1" outlineLevel="1">
      <c r="B91" s="434"/>
      <c r="C91" s="1002"/>
      <c r="D91" s="1003"/>
      <c r="E91" s="1003"/>
      <c r="F91" s="1004"/>
      <c r="G91" s="1005"/>
      <c r="H91" s="1006"/>
      <c r="I91" s="1006"/>
      <c r="J91" s="1006"/>
      <c r="K91" s="1007"/>
      <c r="L91" s="715"/>
      <c r="M91" s="715"/>
      <c r="N91" s="715"/>
      <c r="O91" s="715"/>
      <c r="P91" s="715"/>
      <c r="Q91" s="715"/>
      <c r="R91" s="715"/>
      <c r="S91" s="716"/>
      <c r="T91" s="717"/>
      <c r="U91" s="720">
        <f t="shared" si="25"/>
        <v>0</v>
      </c>
      <c r="V91" s="721">
        <f t="shared" si="26"/>
        <v>0</v>
      </c>
      <c r="W91" s="722">
        <f t="shared" si="27"/>
        <v>0</v>
      </c>
      <c r="X91" s="442"/>
      <c r="Y91" s="442"/>
      <c r="Z91" s="442"/>
      <c r="AA91" s="442"/>
      <c r="AB91" s="442"/>
      <c r="AC91" s="442"/>
      <c r="AD91" s="442"/>
      <c r="AE91" s="442"/>
      <c r="AF91" s="442"/>
      <c r="AG91" s="442"/>
      <c r="AH91" s="442"/>
      <c r="AI91" s="442"/>
      <c r="AJ91" s="442"/>
      <c r="AK91" s="442"/>
      <c r="AL91" s="442"/>
      <c r="AM91" s="442"/>
      <c r="AN91" s="442"/>
      <c r="AO91" s="442"/>
      <c r="AP91" s="442"/>
      <c r="AQ91" s="442"/>
      <c r="AR91" s="442"/>
      <c r="AS91" s="442"/>
      <c r="AT91" s="442"/>
      <c r="AU91" s="442"/>
      <c r="AV91" s="442"/>
      <c r="AW91" s="442"/>
      <c r="AX91" s="442"/>
      <c r="AY91" s="442"/>
      <c r="AZ91" s="442"/>
    </row>
    <row r="92" spans="2:52" ht="20.100000000000001" hidden="1" customHeight="1" outlineLevel="1">
      <c r="B92" s="434"/>
      <c r="C92" s="1002"/>
      <c r="D92" s="1003"/>
      <c r="E92" s="1003"/>
      <c r="F92" s="1004"/>
      <c r="G92" s="1005"/>
      <c r="H92" s="1006"/>
      <c r="I92" s="1006"/>
      <c r="J92" s="1006"/>
      <c r="K92" s="1007"/>
      <c r="L92" s="715"/>
      <c r="M92" s="715"/>
      <c r="N92" s="715"/>
      <c r="O92" s="715"/>
      <c r="P92" s="715"/>
      <c r="Q92" s="715"/>
      <c r="R92" s="715"/>
      <c r="S92" s="716"/>
      <c r="T92" s="717"/>
      <c r="U92" s="720">
        <f t="shared" si="25"/>
        <v>0</v>
      </c>
      <c r="V92" s="721">
        <f t="shared" si="26"/>
        <v>0</v>
      </c>
      <c r="W92" s="722">
        <f t="shared" si="27"/>
        <v>0</v>
      </c>
      <c r="X92" s="442"/>
      <c r="Y92" s="442"/>
      <c r="Z92" s="442"/>
      <c r="AA92" s="442"/>
      <c r="AB92" s="442"/>
      <c r="AC92" s="442"/>
      <c r="AD92" s="442"/>
      <c r="AE92" s="442"/>
      <c r="AF92" s="442"/>
      <c r="AG92" s="442"/>
      <c r="AH92" s="442"/>
      <c r="AI92" s="442"/>
      <c r="AJ92" s="442"/>
      <c r="AK92" s="442"/>
      <c r="AL92" s="442"/>
      <c r="AM92" s="442"/>
      <c r="AN92" s="442"/>
      <c r="AO92" s="442"/>
      <c r="AP92" s="442"/>
      <c r="AQ92" s="442"/>
      <c r="AR92" s="442"/>
      <c r="AS92" s="442"/>
      <c r="AT92" s="442"/>
      <c r="AU92" s="442"/>
      <c r="AV92" s="442"/>
      <c r="AW92" s="442"/>
      <c r="AX92" s="442"/>
      <c r="AY92" s="442"/>
      <c r="AZ92" s="442"/>
    </row>
    <row r="93" spans="2:52" ht="20.100000000000001" hidden="1" customHeight="1" outlineLevel="1">
      <c r="B93" s="434"/>
      <c r="C93" s="1002"/>
      <c r="D93" s="1003"/>
      <c r="E93" s="1003"/>
      <c r="F93" s="1004"/>
      <c r="G93" s="1005"/>
      <c r="H93" s="1006"/>
      <c r="I93" s="1006"/>
      <c r="J93" s="1006"/>
      <c r="K93" s="1007"/>
      <c r="L93" s="715"/>
      <c r="M93" s="715"/>
      <c r="N93" s="715"/>
      <c r="O93" s="715"/>
      <c r="P93" s="715"/>
      <c r="Q93" s="715"/>
      <c r="R93" s="715"/>
      <c r="S93" s="716"/>
      <c r="T93" s="717"/>
      <c r="U93" s="720">
        <f t="shared" si="25"/>
        <v>0</v>
      </c>
      <c r="V93" s="721">
        <f t="shared" si="26"/>
        <v>0</v>
      </c>
      <c r="W93" s="722">
        <f t="shared" si="27"/>
        <v>0</v>
      </c>
      <c r="X93" s="442"/>
      <c r="Y93" s="442"/>
      <c r="Z93" s="442"/>
      <c r="AA93" s="442"/>
      <c r="AB93" s="442"/>
      <c r="AC93" s="442"/>
      <c r="AD93" s="442"/>
      <c r="AE93" s="442"/>
      <c r="AF93" s="442"/>
      <c r="AG93" s="442"/>
      <c r="AH93" s="442"/>
      <c r="AI93" s="442"/>
      <c r="AJ93" s="442"/>
      <c r="AK93" s="442"/>
      <c r="AL93" s="442"/>
      <c r="AM93" s="442"/>
      <c r="AN93" s="442"/>
      <c r="AO93" s="442"/>
      <c r="AP93" s="442"/>
      <c r="AQ93" s="442"/>
      <c r="AR93" s="442"/>
      <c r="AS93" s="442"/>
      <c r="AT93" s="442"/>
      <c r="AU93" s="442"/>
      <c r="AV93" s="442"/>
      <c r="AW93" s="442"/>
      <c r="AX93" s="442"/>
      <c r="AY93" s="442"/>
      <c r="AZ93" s="442"/>
    </row>
    <row r="94" spans="2:52" ht="20.100000000000001" hidden="1" customHeight="1" outlineLevel="1">
      <c r="B94" s="434"/>
      <c r="C94" s="1002"/>
      <c r="D94" s="1003"/>
      <c r="E94" s="1003"/>
      <c r="F94" s="1004"/>
      <c r="G94" s="1005"/>
      <c r="H94" s="1006"/>
      <c r="I94" s="1006"/>
      <c r="J94" s="1006"/>
      <c r="K94" s="1007"/>
      <c r="L94" s="715"/>
      <c r="M94" s="715"/>
      <c r="N94" s="715"/>
      <c r="O94" s="715"/>
      <c r="P94" s="715"/>
      <c r="Q94" s="715"/>
      <c r="R94" s="715"/>
      <c r="S94" s="716"/>
      <c r="T94" s="717"/>
      <c r="U94" s="720">
        <f t="shared" si="25"/>
        <v>0</v>
      </c>
      <c r="V94" s="721">
        <f t="shared" si="26"/>
        <v>0</v>
      </c>
      <c r="W94" s="722">
        <f t="shared" si="27"/>
        <v>0</v>
      </c>
      <c r="X94" s="442"/>
      <c r="Y94" s="442"/>
      <c r="Z94" s="442"/>
      <c r="AA94" s="442"/>
      <c r="AB94" s="442"/>
      <c r="AC94" s="442"/>
      <c r="AD94" s="442"/>
      <c r="AE94" s="442"/>
      <c r="AF94" s="442"/>
      <c r="AG94" s="442"/>
      <c r="AH94" s="442"/>
      <c r="AI94" s="442"/>
      <c r="AJ94" s="442"/>
      <c r="AK94" s="442"/>
      <c r="AL94" s="442"/>
      <c r="AM94" s="442"/>
      <c r="AN94" s="442"/>
      <c r="AO94" s="442"/>
      <c r="AP94" s="442"/>
      <c r="AQ94" s="442"/>
      <c r="AR94" s="442"/>
      <c r="AS94" s="442"/>
      <c r="AT94" s="442"/>
      <c r="AU94" s="442"/>
      <c r="AV94" s="442"/>
      <c r="AW94" s="442"/>
      <c r="AX94" s="442"/>
      <c r="AY94" s="442"/>
      <c r="AZ94" s="442"/>
    </row>
    <row r="95" spans="2:52" ht="20.100000000000001" hidden="1" customHeight="1" outlineLevel="1">
      <c r="B95" s="434"/>
      <c r="C95" s="1002"/>
      <c r="D95" s="1003"/>
      <c r="E95" s="1003"/>
      <c r="F95" s="1004"/>
      <c r="G95" s="1005"/>
      <c r="H95" s="1006"/>
      <c r="I95" s="1006"/>
      <c r="J95" s="1006"/>
      <c r="K95" s="1007"/>
      <c r="L95" s="715"/>
      <c r="M95" s="715"/>
      <c r="N95" s="715"/>
      <c r="O95" s="715"/>
      <c r="P95" s="715"/>
      <c r="Q95" s="715"/>
      <c r="R95" s="715"/>
      <c r="S95" s="716"/>
      <c r="T95" s="717"/>
      <c r="U95" s="720">
        <f t="shared" si="25"/>
        <v>0</v>
      </c>
      <c r="V95" s="721">
        <f t="shared" si="26"/>
        <v>0</v>
      </c>
      <c r="W95" s="722">
        <f t="shared" si="27"/>
        <v>0</v>
      </c>
      <c r="X95" s="442"/>
      <c r="Y95" s="442"/>
      <c r="Z95" s="442"/>
      <c r="AA95" s="442"/>
      <c r="AB95" s="442"/>
      <c r="AC95" s="442"/>
      <c r="AD95" s="442"/>
      <c r="AE95" s="442"/>
      <c r="AF95" s="442"/>
      <c r="AG95" s="442"/>
      <c r="AH95" s="442"/>
      <c r="AI95" s="442"/>
      <c r="AJ95" s="442"/>
      <c r="AK95" s="442"/>
      <c r="AL95" s="442"/>
      <c r="AM95" s="442"/>
      <c r="AN95" s="442"/>
      <c r="AO95" s="442"/>
      <c r="AP95" s="442"/>
      <c r="AQ95" s="442"/>
      <c r="AR95" s="442"/>
      <c r="AS95" s="442"/>
      <c r="AT95" s="442"/>
      <c r="AU95" s="442"/>
      <c r="AV95" s="442"/>
      <c r="AW95" s="442"/>
      <c r="AX95" s="442"/>
      <c r="AY95" s="442"/>
      <c r="AZ95" s="442"/>
    </row>
    <row r="96" spans="2:52" s="19" customFormat="1" ht="9.9499999999999993" hidden="1" customHeight="1" outlineLevel="1">
      <c r="B96" s="435"/>
      <c r="C96" s="437"/>
      <c r="D96" s="437"/>
      <c r="E96" s="437"/>
      <c r="F96" s="437"/>
      <c r="G96" s="666"/>
      <c r="H96" s="666"/>
      <c r="I96" s="666"/>
      <c r="J96" s="666"/>
      <c r="K96" s="666"/>
      <c r="L96" s="438"/>
      <c r="M96" s="438"/>
      <c r="N96" s="438"/>
      <c r="O96" s="438"/>
      <c r="P96" s="438"/>
      <c r="Q96" s="438"/>
      <c r="R96" s="438"/>
      <c r="S96" s="438"/>
      <c r="T96" s="439"/>
      <c r="U96" s="439"/>
      <c r="V96" s="439"/>
      <c r="W96" s="667"/>
      <c r="X96" s="668"/>
      <c r="Y96" s="668"/>
      <c r="Z96" s="668"/>
      <c r="AA96" s="668"/>
      <c r="AB96" s="668"/>
      <c r="AC96" s="668"/>
      <c r="AD96" s="668"/>
      <c r="AE96" s="668"/>
      <c r="AF96" s="668"/>
      <c r="AG96" s="668"/>
      <c r="AH96" s="668"/>
      <c r="AI96" s="668"/>
      <c r="AJ96" s="668"/>
      <c r="AK96" s="668"/>
      <c r="AL96" s="668"/>
      <c r="AM96" s="668"/>
      <c r="AN96" s="668"/>
      <c r="AO96" s="668"/>
      <c r="AP96" s="668"/>
      <c r="AQ96" s="668"/>
      <c r="AR96" s="668"/>
      <c r="AS96" s="668"/>
      <c r="AT96" s="668"/>
      <c r="AU96" s="668"/>
      <c r="AV96" s="668"/>
      <c r="AW96" s="668"/>
      <c r="AX96" s="668"/>
      <c r="AY96" s="668"/>
      <c r="AZ96" s="668"/>
    </row>
    <row r="97" spans="2:52" ht="20.100000000000001" customHeight="1" collapsed="1">
      <c r="B97" s="714">
        <f>B85+1</f>
        <v>8</v>
      </c>
      <c r="C97" s="1013"/>
      <c r="D97" s="1014"/>
      <c r="E97" s="1014"/>
      <c r="F97" s="1015"/>
      <c r="G97" s="1016"/>
      <c r="H97" s="1017"/>
      <c r="I97" s="1017"/>
      <c r="J97" s="1017"/>
      <c r="K97" s="1018"/>
      <c r="L97" s="701">
        <f t="shared" ref="L97:R97" si="28">SUM(L98:L107)</f>
        <v>0</v>
      </c>
      <c r="M97" s="702">
        <f t="shared" si="28"/>
        <v>0</v>
      </c>
      <c r="N97" s="703">
        <f t="shared" si="28"/>
        <v>0</v>
      </c>
      <c r="O97" s="703">
        <f t="shared" si="28"/>
        <v>0</v>
      </c>
      <c r="P97" s="702">
        <f t="shared" si="28"/>
        <v>0</v>
      </c>
      <c r="Q97" s="704">
        <f t="shared" si="28"/>
        <v>0</v>
      </c>
      <c r="R97" s="701">
        <f t="shared" si="28"/>
        <v>0</v>
      </c>
      <c r="S97" s="705">
        <v>1</v>
      </c>
      <c r="T97" s="706">
        <f>(S98*T98)+(S99*T99)+(S100*T100)+(S101*T101)+(S102*T102)+(S103*T103)+(S104*T104)+(S105*T105)+(S106*T106)+(S107*T107)</f>
        <v>0</v>
      </c>
      <c r="U97" s="665">
        <f t="shared" ref="U97:U107" si="29">S97*T97*(1+MGKZ)*(1+Gewinn)*(1+Sicherheit)</f>
        <v>0</v>
      </c>
      <c r="V97" s="643">
        <f t="shared" ref="V97:V107" si="30">R97*Fertigung</f>
        <v>0</v>
      </c>
      <c r="W97" s="50">
        <f t="shared" ref="W97:W107" si="31">L97*$E$6+M97*$M$6+N97*$M$7+O97*$M$8+P97*$E$7+Q97*$M$9+U97+V97</f>
        <v>0</v>
      </c>
      <c r="X97" s="442"/>
      <c r="Y97" s="442"/>
      <c r="Z97" s="442"/>
      <c r="AA97" s="442"/>
      <c r="AB97" s="442"/>
      <c r="AC97" s="442"/>
      <c r="AD97" s="442"/>
      <c r="AE97" s="442"/>
      <c r="AF97" s="442"/>
      <c r="AG97" s="442"/>
      <c r="AH97" s="442"/>
      <c r="AI97" s="442"/>
      <c r="AJ97" s="442"/>
      <c r="AK97" s="442"/>
      <c r="AL97" s="442"/>
      <c r="AM97" s="442"/>
      <c r="AN97" s="442"/>
      <c r="AO97" s="442"/>
      <c r="AP97" s="442"/>
      <c r="AQ97" s="442"/>
      <c r="AR97" s="442"/>
      <c r="AS97" s="442"/>
      <c r="AT97" s="442"/>
      <c r="AU97" s="442"/>
      <c r="AV97" s="442"/>
      <c r="AW97" s="442"/>
      <c r="AX97" s="442"/>
      <c r="AY97" s="442"/>
      <c r="AZ97" s="442"/>
    </row>
    <row r="98" spans="2:52" ht="20.100000000000001" hidden="1" customHeight="1" outlineLevel="1">
      <c r="B98" s="433"/>
      <c r="C98" s="1002"/>
      <c r="D98" s="1003"/>
      <c r="E98" s="1003"/>
      <c r="F98" s="1004"/>
      <c r="G98" s="1005"/>
      <c r="H98" s="1006"/>
      <c r="I98" s="1006"/>
      <c r="J98" s="1006"/>
      <c r="K98" s="1007"/>
      <c r="L98" s="715"/>
      <c r="M98" s="715"/>
      <c r="N98" s="715"/>
      <c r="O98" s="715"/>
      <c r="P98" s="715"/>
      <c r="Q98" s="715"/>
      <c r="R98" s="715"/>
      <c r="S98" s="716"/>
      <c r="T98" s="717"/>
      <c r="U98" s="720">
        <f t="shared" si="29"/>
        <v>0</v>
      </c>
      <c r="V98" s="721">
        <f t="shared" si="30"/>
        <v>0</v>
      </c>
      <c r="W98" s="722">
        <f t="shared" si="31"/>
        <v>0</v>
      </c>
      <c r="X98" s="442"/>
      <c r="Y98" s="442"/>
      <c r="Z98" s="442"/>
      <c r="AA98" s="442"/>
      <c r="AB98" s="442"/>
      <c r="AC98" s="442"/>
      <c r="AD98" s="442"/>
      <c r="AE98" s="442"/>
      <c r="AF98" s="442"/>
      <c r="AG98" s="442"/>
      <c r="AH98" s="442"/>
      <c r="AI98" s="442"/>
      <c r="AJ98" s="442"/>
      <c r="AK98" s="442"/>
      <c r="AL98" s="442"/>
      <c r="AM98" s="442"/>
      <c r="AN98" s="442"/>
      <c r="AO98" s="442"/>
      <c r="AP98" s="442"/>
      <c r="AQ98" s="442"/>
      <c r="AR98" s="442"/>
      <c r="AS98" s="442"/>
      <c r="AT98" s="442"/>
      <c r="AU98" s="442"/>
      <c r="AV98" s="442"/>
      <c r="AW98" s="442"/>
      <c r="AX98" s="442"/>
      <c r="AY98" s="442"/>
      <c r="AZ98" s="442"/>
    </row>
    <row r="99" spans="2:52" ht="20.100000000000001" hidden="1" customHeight="1" outlineLevel="1">
      <c r="B99" s="434"/>
      <c r="C99" s="1002"/>
      <c r="D99" s="1003"/>
      <c r="E99" s="1003"/>
      <c r="F99" s="1004"/>
      <c r="G99" s="1005"/>
      <c r="H99" s="1006"/>
      <c r="I99" s="1006"/>
      <c r="J99" s="1006"/>
      <c r="K99" s="1007"/>
      <c r="L99" s="715"/>
      <c r="M99" s="715"/>
      <c r="N99" s="715"/>
      <c r="O99" s="715"/>
      <c r="P99" s="715"/>
      <c r="Q99" s="715"/>
      <c r="R99" s="715"/>
      <c r="S99" s="716"/>
      <c r="T99" s="717"/>
      <c r="U99" s="720">
        <f t="shared" si="29"/>
        <v>0</v>
      </c>
      <c r="V99" s="721">
        <f t="shared" si="30"/>
        <v>0</v>
      </c>
      <c r="W99" s="722">
        <f t="shared" si="31"/>
        <v>0</v>
      </c>
      <c r="X99" s="442"/>
      <c r="Y99" s="442"/>
      <c r="Z99" s="442"/>
      <c r="AA99" s="442"/>
      <c r="AB99" s="442"/>
      <c r="AC99" s="442"/>
      <c r="AD99" s="442"/>
      <c r="AE99" s="442"/>
      <c r="AF99" s="442"/>
      <c r="AG99" s="442"/>
      <c r="AH99" s="442"/>
      <c r="AI99" s="442"/>
      <c r="AJ99" s="442"/>
      <c r="AK99" s="442"/>
      <c r="AL99" s="442"/>
      <c r="AM99" s="442"/>
      <c r="AN99" s="442"/>
      <c r="AO99" s="442"/>
      <c r="AP99" s="442"/>
      <c r="AQ99" s="442"/>
      <c r="AR99" s="442"/>
      <c r="AS99" s="442"/>
      <c r="AT99" s="442"/>
      <c r="AU99" s="442"/>
      <c r="AV99" s="442"/>
      <c r="AW99" s="442"/>
      <c r="AX99" s="442"/>
      <c r="AY99" s="442"/>
      <c r="AZ99" s="442"/>
    </row>
    <row r="100" spans="2:52" ht="20.100000000000001" hidden="1" customHeight="1" outlineLevel="1">
      <c r="B100" s="434"/>
      <c r="C100" s="1002"/>
      <c r="D100" s="1003"/>
      <c r="E100" s="1003"/>
      <c r="F100" s="1004"/>
      <c r="G100" s="1005"/>
      <c r="H100" s="1006"/>
      <c r="I100" s="1006"/>
      <c r="J100" s="1006"/>
      <c r="K100" s="1007"/>
      <c r="L100" s="715"/>
      <c r="M100" s="715"/>
      <c r="N100" s="715"/>
      <c r="O100" s="715"/>
      <c r="P100" s="715"/>
      <c r="Q100" s="715"/>
      <c r="R100" s="715"/>
      <c r="S100" s="716"/>
      <c r="T100" s="717"/>
      <c r="U100" s="720">
        <f t="shared" si="29"/>
        <v>0</v>
      </c>
      <c r="V100" s="721">
        <f t="shared" si="30"/>
        <v>0</v>
      </c>
      <c r="W100" s="722">
        <f t="shared" si="31"/>
        <v>0</v>
      </c>
      <c r="X100" s="442"/>
      <c r="Y100" s="442"/>
      <c r="Z100" s="442"/>
      <c r="AA100" s="442"/>
      <c r="AB100" s="442"/>
      <c r="AC100" s="442"/>
      <c r="AD100" s="442"/>
      <c r="AE100" s="442"/>
      <c r="AF100" s="442"/>
      <c r="AG100" s="442"/>
      <c r="AH100" s="442"/>
      <c r="AI100" s="442"/>
      <c r="AJ100" s="442"/>
      <c r="AK100" s="442"/>
      <c r="AL100" s="442"/>
      <c r="AM100" s="442"/>
      <c r="AN100" s="442"/>
      <c r="AO100" s="442"/>
      <c r="AP100" s="442"/>
      <c r="AQ100" s="442"/>
      <c r="AR100" s="442"/>
      <c r="AS100" s="442"/>
      <c r="AT100" s="442"/>
      <c r="AU100" s="442"/>
      <c r="AV100" s="442"/>
      <c r="AW100" s="442"/>
      <c r="AX100" s="442"/>
      <c r="AY100" s="442"/>
      <c r="AZ100" s="442"/>
    </row>
    <row r="101" spans="2:52" ht="20.100000000000001" hidden="1" customHeight="1" outlineLevel="1">
      <c r="B101" s="434"/>
      <c r="C101" s="1002"/>
      <c r="D101" s="1003"/>
      <c r="E101" s="1003"/>
      <c r="F101" s="1004"/>
      <c r="G101" s="1005"/>
      <c r="H101" s="1006"/>
      <c r="I101" s="1006"/>
      <c r="J101" s="1006"/>
      <c r="K101" s="1007"/>
      <c r="L101" s="715"/>
      <c r="M101" s="715"/>
      <c r="N101" s="715"/>
      <c r="O101" s="715"/>
      <c r="P101" s="715"/>
      <c r="Q101" s="715"/>
      <c r="R101" s="715"/>
      <c r="S101" s="716"/>
      <c r="T101" s="717"/>
      <c r="U101" s="720">
        <f t="shared" si="29"/>
        <v>0</v>
      </c>
      <c r="V101" s="721">
        <f t="shared" si="30"/>
        <v>0</v>
      </c>
      <c r="W101" s="722">
        <f t="shared" si="31"/>
        <v>0</v>
      </c>
      <c r="X101" s="442"/>
      <c r="Y101" s="442"/>
      <c r="Z101" s="442"/>
      <c r="AA101" s="442"/>
      <c r="AB101" s="442"/>
      <c r="AC101" s="442"/>
      <c r="AD101" s="442"/>
      <c r="AE101" s="442"/>
      <c r="AF101" s="442"/>
      <c r="AG101" s="442"/>
      <c r="AH101" s="442"/>
      <c r="AI101" s="442"/>
      <c r="AJ101" s="442"/>
      <c r="AK101" s="442"/>
      <c r="AL101" s="442"/>
      <c r="AM101" s="442"/>
      <c r="AN101" s="442"/>
      <c r="AO101" s="442"/>
      <c r="AP101" s="442"/>
      <c r="AQ101" s="442"/>
      <c r="AR101" s="442"/>
      <c r="AS101" s="442"/>
      <c r="AT101" s="442"/>
      <c r="AU101" s="442"/>
      <c r="AV101" s="442"/>
      <c r="AW101" s="442"/>
      <c r="AX101" s="442"/>
      <c r="AY101" s="442"/>
      <c r="AZ101" s="442"/>
    </row>
    <row r="102" spans="2:52" ht="20.100000000000001" hidden="1" customHeight="1" outlineLevel="1">
      <c r="B102" s="434"/>
      <c r="C102" s="1002"/>
      <c r="D102" s="1003"/>
      <c r="E102" s="1003"/>
      <c r="F102" s="1004"/>
      <c r="G102" s="1005"/>
      <c r="H102" s="1006"/>
      <c r="I102" s="1006"/>
      <c r="J102" s="1006"/>
      <c r="K102" s="1007"/>
      <c r="L102" s="715"/>
      <c r="M102" s="715"/>
      <c r="N102" s="715"/>
      <c r="O102" s="715"/>
      <c r="P102" s="715"/>
      <c r="Q102" s="715"/>
      <c r="R102" s="715"/>
      <c r="S102" s="716"/>
      <c r="T102" s="717"/>
      <c r="U102" s="720">
        <f t="shared" si="29"/>
        <v>0</v>
      </c>
      <c r="V102" s="721">
        <f t="shared" si="30"/>
        <v>0</v>
      </c>
      <c r="W102" s="722">
        <f t="shared" si="31"/>
        <v>0</v>
      </c>
      <c r="X102" s="442"/>
      <c r="Y102" s="442"/>
      <c r="Z102" s="442"/>
      <c r="AA102" s="442"/>
      <c r="AB102" s="442"/>
      <c r="AC102" s="442"/>
      <c r="AD102" s="442"/>
      <c r="AE102" s="442"/>
      <c r="AF102" s="442"/>
      <c r="AG102" s="442"/>
      <c r="AH102" s="442"/>
      <c r="AI102" s="442"/>
      <c r="AJ102" s="442"/>
      <c r="AK102" s="442"/>
      <c r="AL102" s="442"/>
      <c r="AM102" s="442"/>
      <c r="AN102" s="442"/>
      <c r="AO102" s="442"/>
      <c r="AP102" s="442"/>
      <c r="AQ102" s="442"/>
      <c r="AR102" s="442"/>
      <c r="AS102" s="442"/>
      <c r="AT102" s="442"/>
      <c r="AU102" s="442"/>
      <c r="AV102" s="442"/>
      <c r="AW102" s="442"/>
      <c r="AX102" s="442"/>
      <c r="AY102" s="442"/>
      <c r="AZ102" s="442"/>
    </row>
    <row r="103" spans="2:52" ht="20.100000000000001" hidden="1" customHeight="1" outlineLevel="1">
      <c r="B103" s="434"/>
      <c r="C103" s="1002"/>
      <c r="D103" s="1003"/>
      <c r="E103" s="1003"/>
      <c r="F103" s="1004"/>
      <c r="G103" s="1005"/>
      <c r="H103" s="1006"/>
      <c r="I103" s="1006"/>
      <c r="J103" s="1006"/>
      <c r="K103" s="1007"/>
      <c r="L103" s="715"/>
      <c r="M103" s="715"/>
      <c r="N103" s="715"/>
      <c r="O103" s="715"/>
      <c r="P103" s="715"/>
      <c r="Q103" s="715"/>
      <c r="R103" s="715"/>
      <c r="S103" s="716"/>
      <c r="T103" s="717"/>
      <c r="U103" s="720">
        <f t="shared" si="29"/>
        <v>0</v>
      </c>
      <c r="V103" s="721">
        <f t="shared" si="30"/>
        <v>0</v>
      </c>
      <c r="W103" s="722">
        <f t="shared" si="31"/>
        <v>0</v>
      </c>
      <c r="X103" s="442"/>
      <c r="Y103" s="442"/>
      <c r="Z103" s="442"/>
      <c r="AA103" s="442"/>
      <c r="AB103" s="442"/>
      <c r="AC103" s="442"/>
      <c r="AD103" s="442"/>
      <c r="AE103" s="442"/>
      <c r="AF103" s="442"/>
      <c r="AG103" s="442"/>
      <c r="AH103" s="442"/>
      <c r="AI103" s="442"/>
      <c r="AJ103" s="442"/>
      <c r="AK103" s="442"/>
      <c r="AL103" s="442"/>
      <c r="AM103" s="442"/>
      <c r="AN103" s="442"/>
      <c r="AO103" s="442"/>
      <c r="AP103" s="442"/>
      <c r="AQ103" s="442"/>
      <c r="AR103" s="442"/>
      <c r="AS103" s="442"/>
      <c r="AT103" s="442"/>
      <c r="AU103" s="442"/>
      <c r="AV103" s="442"/>
      <c r="AW103" s="442"/>
      <c r="AX103" s="442"/>
      <c r="AY103" s="442"/>
      <c r="AZ103" s="442"/>
    </row>
    <row r="104" spans="2:52" ht="20.100000000000001" hidden="1" customHeight="1" outlineLevel="1">
      <c r="B104" s="434"/>
      <c r="C104" s="1002"/>
      <c r="D104" s="1003"/>
      <c r="E104" s="1003"/>
      <c r="F104" s="1004"/>
      <c r="G104" s="1005"/>
      <c r="H104" s="1006"/>
      <c r="I104" s="1006"/>
      <c r="J104" s="1006"/>
      <c r="K104" s="1007"/>
      <c r="L104" s="715"/>
      <c r="M104" s="715"/>
      <c r="N104" s="715"/>
      <c r="O104" s="715"/>
      <c r="P104" s="715"/>
      <c r="Q104" s="715"/>
      <c r="R104" s="715"/>
      <c r="S104" s="716"/>
      <c r="T104" s="717"/>
      <c r="U104" s="720">
        <f t="shared" si="29"/>
        <v>0</v>
      </c>
      <c r="V104" s="721">
        <f t="shared" si="30"/>
        <v>0</v>
      </c>
      <c r="W104" s="722">
        <f t="shared" si="31"/>
        <v>0</v>
      </c>
      <c r="X104" s="442"/>
      <c r="Y104" s="442"/>
      <c r="Z104" s="442"/>
      <c r="AA104" s="442"/>
      <c r="AB104" s="442"/>
      <c r="AC104" s="442"/>
      <c r="AD104" s="442"/>
      <c r="AE104" s="442"/>
      <c r="AF104" s="442"/>
      <c r="AG104" s="442"/>
      <c r="AH104" s="442"/>
      <c r="AI104" s="442"/>
      <c r="AJ104" s="442"/>
      <c r="AK104" s="442"/>
      <c r="AL104" s="442"/>
      <c r="AM104" s="442"/>
      <c r="AN104" s="442"/>
      <c r="AO104" s="442"/>
      <c r="AP104" s="442"/>
      <c r="AQ104" s="442"/>
      <c r="AR104" s="442"/>
      <c r="AS104" s="442"/>
      <c r="AT104" s="442"/>
      <c r="AU104" s="442"/>
      <c r="AV104" s="442"/>
      <c r="AW104" s="442"/>
      <c r="AX104" s="442"/>
      <c r="AY104" s="442"/>
      <c r="AZ104" s="442"/>
    </row>
    <row r="105" spans="2:52" ht="20.100000000000001" hidden="1" customHeight="1" outlineLevel="1">
      <c r="B105" s="434"/>
      <c r="C105" s="1002"/>
      <c r="D105" s="1003"/>
      <c r="E105" s="1003"/>
      <c r="F105" s="1004"/>
      <c r="G105" s="1005"/>
      <c r="H105" s="1006"/>
      <c r="I105" s="1006"/>
      <c r="J105" s="1006"/>
      <c r="K105" s="1007"/>
      <c r="L105" s="715"/>
      <c r="M105" s="715"/>
      <c r="N105" s="715"/>
      <c r="O105" s="715"/>
      <c r="P105" s="715"/>
      <c r="Q105" s="715"/>
      <c r="R105" s="715"/>
      <c r="S105" s="716"/>
      <c r="T105" s="717"/>
      <c r="U105" s="720">
        <f t="shared" si="29"/>
        <v>0</v>
      </c>
      <c r="V105" s="721">
        <f t="shared" si="30"/>
        <v>0</v>
      </c>
      <c r="W105" s="722">
        <f t="shared" si="31"/>
        <v>0</v>
      </c>
      <c r="X105" s="442"/>
      <c r="Y105" s="442"/>
      <c r="Z105" s="442"/>
      <c r="AA105" s="442"/>
      <c r="AB105" s="442"/>
      <c r="AC105" s="442"/>
      <c r="AD105" s="442"/>
      <c r="AE105" s="442"/>
      <c r="AF105" s="442"/>
      <c r="AG105" s="442"/>
      <c r="AH105" s="442"/>
      <c r="AI105" s="442"/>
      <c r="AJ105" s="442"/>
      <c r="AK105" s="442"/>
      <c r="AL105" s="442"/>
      <c r="AM105" s="442"/>
      <c r="AN105" s="442"/>
      <c r="AO105" s="442"/>
      <c r="AP105" s="442"/>
      <c r="AQ105" s="442"/>
      <c r="AR105" s="442"/>
      <c r="AS105" s="442"/>
      <c r="AT105" s="442"/>
      <c r="AU105" s="442"/>
      <c r="AV105" s="442"/>
      <c r="AW105" s="442"/>
      <c r="AX105" s="442"/>
      <c r="AY105" s="442"/>
      <c r="AZ105" s="442"/>
    </row>
    <row r="106" spans="2:52" ht="20.100000000000001" hidden="1" customHeight="1" outlineLevel="1">
      <c r="B106" s="434"/>
      <c r="C106" s="1002"/>
      <c r="D106" s="1003"/>
      <c r="E106" s="1003"/>
      <c r="F106" s="1004"/>
      <c r="G106" s="1005"/>
      <c r="H106" s="1006"/>
      <c r="I106" s="1006"/>
      <c r="J106" s="1006"/>
      <c r="K106" s="1007"/>
      <c r="L106" s="715"/>
      <c r="M106" s="715"/>
      <c r="N106" s="715"/>
      <c r="O106" s="715"/>
      <c r="P106" s="715"/>
      <c r="Q106" s="715"/>
      <c r="R106" s="715"/>
      <c r="S106" s="716"/>
      <c r="T106" s="717"/>
      <c r="U106" s="720">
        <f t="shared" si="29"/>
        <v>0</v>
      </c>
      <c r="V106" s="721">
        <f t="shared" si="30"/>
        <v>0</v>
      </c>
      <c r="W106" s="722">
        <f t="shared" si="31"/>
        <v>0</v>
      </c>
      <c r="X106" s="442"/>
      <c r="Y106" s="442"/>
      <c r="Z106" s="442"/>
      <c r="AA106" s="442"/>
      <c r="AB106" s="442"/>
      <c r="AC106" s="442"/>
      <c r="AD106" s="442"/>
      <c r="AE106" s="442"/>
      <c r="AF106" s="442"/>
      <c r="AG106" s="442"/>
      <c r="AH106" s="442"/>
      <c r="AI106" s="442"/>
      <c r="AJ106" s="442"/>
      <c r="AK106" s="442"/>
      <c r="AL106" s="442"/>
      <c r="AM106" s="442"/>
      <c r="AN106" s="442"/>
      <c r="AO106" s="442"/>
      <c r="AP106" s="442"/>
      <c r="AQ106" s="442"/>
      <c r="AR106" s="442"/>
      <c r="AS106" s="442"/>
      <c r="AT106" s="442"/>
      <c r="AU106" s="442"/>
      <c r="AV106" s="442"/>
      <c r="AW106" s="442"/>
      <c r="AX106" s="442"/>
      <c r="AY106" s="442"/>
      <c r="AZ106" s="442"/>
    </row>
    <row r="107" spans="2:52" ht="20.100000000000001" hidden="1" customHeight="1" outlineLevel="1">
      <c r="B107" s="434"/>
      <c r="C107" s="1002"/>
      <c r="D107" s="1003"/>
      <c r="E107" s="1003"/>
      <c r="F107" s="1004"/>
      <c r="G107" s="1005"/>
      <c r="H107" s="1006"/>
      <c r="I107" s="1006"/>
      <c r="J107" s="1006"/>
      <c r="K107" s="1007"/>
      <c r="L107" s="715"/>
      <c r="M107" s="715"/>
      <c r="N107" s="715"/>
      <c r="O107" s="715"/>
      <c r="P107" s="715"/>
      <c r="Q107" s="715"/>
      <c r="R107" s="715"/>
      <c r="S107" s="716"/>
      <c r="T107" s="717"/>
      <c r="U107" s="720">
        <f t="shared" si="29"/>
        <v>0</v>
      </c>
      <c r="V107" s="721">
        <f t="shared" si="30"/>
        <v>0</v>
      </c>
      <c r="W107" s="722">
        <f t="shared" si="31"/>
        <v>0</v>
      </c>
      <c r="X107" s="442"/>
      <c r="Y107" s="442"/>
      <c r="Z107" s="442"/>
      <c r="AA107" s="442"/>
      <c r="AB107" s="442"/>
      <c r="AC107" s="442"/>
      <c r="AD107" s="442"/>
      <c r="AE107" s="442"/>
      <c r="AF107" s="442"/>
      <c r="AG107" s="442"/>
      <c r="AH107" s="442"/>
      <c r="AI107" s="442"/>
      <c r="AJ107" s="442"/>
      <c r="AK107" s="442"/>
      <c r="AL107" s="442"/>
      <c r="AM107" s="442"/>
      <c r="AN107" s="442"/>
      <c r="AO107" s="442"/>
      <c r="AP107" s="442"/>
      <c r="AQ107" s="442"/>
      <c r="AR107" s="442"/>
      <c r="AS107" s="442"/>
      <c r="AT107" s="442"/>
      <c r="AU107" s="442"/>
      <c r="AV107" s="442"/>
      <c r="AW107" s="442"/>
      <c r="AX107" s="442"/>
      <c r="AY107" s="442"/>
      <c r="AZ107" s="442"/>
    </row>
    <row r="108" spans="2:52" s="19" customFormat="1" ht="9.9499999999999993" hidden="1" customHeight="1" outlineLevel="1">
      <c r="B108" s="435"/>
      <c r="C108" s="437"/>
      <c r="D108" s="437"/>
      <c r="E108" s="437"/>
      <c r="F108" s="437"/>
      <c r="G108" s="666"/>
      <c r="H108" s="666"/>
      <c r="I108" s="666"/>
      <c r="J108" s="666"/>
      <c r="K108" s="666"/>
      <c r="L108" s="438"/>
      <c r="M108" s="438"/>
      <c r="N108" s="438"/>
      <c r="O108" s="438"/>
      <c r="P108" s="438"/>
      <c r="Q108" s="438"/>
      <c r="R108" s="438"/>
      <c r="S108" s="438"/>
      <c r="T108" s="439"/>
      <c r="U108" s="439"/>
      <c r="V108" s="439"/>
      <c r="W108" s="667"/>
      <c r="X108" s="668"/>
      <c r="Y108" s="668"/>
      <c r="Z108" s="668"/>
      <c r="AA108" s="668"/>
      <c r="AB108" s="668"/>
      <c r="AC108" s="668"/>
      <c r="AD108" s="668"/>
      <c r="AE108" s="668"/>
      <c r="AF108" s="668"/>
      <c r="AG108" s="668"/>
      <c r="AH108" s="668"/>
      <c r="AI108" s="668"/>
      <c r="AJ108" s="668"/>
      <c r="AK108" s="668"/>
      <c r="AL108" s="668"/>
      <c r="AM108" s="668"/>
      <c r="AN108" s="668"/>
      <c r="AO108" s="668"/>
      <c r="AP108" s="668"/>
      <c r="AQ108" s="668"/>
      <c r="AR108" s="668"/>
      <c r="AS108" s="668"/>
      <c r="AT108" s="668"/>
      <c r="AU108" s="668"/>
      <c r="AV108" s="668"/>
      <c r="AW108" s="668"/>
      <c r="AX108" s="668"/>
      <c r="AY108" s="668"/>
      <c r="AZ108" s="668"/>
    </row>
    <row r="109" spans="2:52" ht="20.100000000000001" customHeight="1" collapsed="1">
      <c r="B109" s="714">
        <f>B97+1</f>
        <v>9</v>
      </c>
      <c r="C109" s="1013"/>
      <c r="D109" s="1014"/>
      <c r="E109" s="1014"/>
      <c r="F109" s="1015"/>
      <c r="G109" s="1016"/>
      <c r="H109" s="1017"/>
      <c r="I109" s="1017"/>
      <c r="J109" s="1017"/>
      <c r="K109" s="1018"/>
      <c r="L109" s="701">
        <f t="shared" ref="L109:R109" si="32">SUM(L110:L119)</f>
        <v>0</v>
      </c>
      <c r="M109" s="702">
        <f t="shared" si="32"/>
        <v>0</v>
      </c>
      <c r="N109" s="703">
        <f t="shared" si="32"/>
        <v>0</v>
      </c>
      <c r="O109" s="703">
        <f t="shared" si="32"/>
        <v>0</v>
      </c>
      <c r="P109" s="702">
        <f t="shared" si="32"/>
        <v>0</v>
      </c>
      <c r="Q109" s="704">
        <f t="shared" si="32"/>
        <v>0</v>
      </c>
      <c r="R109" s="701">
        <f t="shared" si="32"/>
        <v>0</v>
      </c>
      <c r="S109" s="705">
        <v>1</v>
      </c>
      <c r="T109" s="706">
        <f>(S110*T110)+(S111*T111)+(S112*T112)+(S113*T113)+(S114*T114)+(S115*T115)+(S116*T116)+(S117*T117)+(S118*T118)+(S119*T119)</f>
        <v>0</v>
      </c>
      <c r="U109" s="665">
        <f t="shared" ref="U109:U119" si="33">S109*T109*(1+MGKZ)*(1+Gewinn)*(1+Sicherheit)</f>
        <v>0</v>
      </c>
      <c r="V109" s="643">
        <f t="shared" ref="V109:V119" si="34">R109*Fertigung</f>
        <v>0</v>
      </c>
      <c r="W109" s="50">
        <f t="shared" ref="W109:W119" si="35">L109*$E$6+M109*$M$6+N109*$M$7+O109*$M$8+P109*$E$7+Q109*$M$9+U109+V109</f>
        <v>0</v>
      </c>
      <c r="X109" s="442"/>
      <c r="Y109" s="442"/>
      <c r="Z109" s="442"/>
      <c r="AA109" s="442"/>
      <c r="AB109" s="442"/>
      <c r="AC109" s="442"/>
      <c r="AD109" s="442"/>
      <c r="AE109" s="442"/>
      <c r="AF109" s="442"/>
      <c r="AG109" s="442"/>
      <c r="AH109" s="442"/>
      <c r="AI109" s="442"/>
      <c r="AJ109" s="442"/>
      <c r="AK109" s="442"/>
      <c r="AL109" s="442"/>
      <c r="AM109" s="442"/>
      <c r="AN109" s="442"/>
      <c r="AO109" s="442"/>
      <c r="AP109" s="442"/>
      <c r="AQ109" s="442"/>
      <c r="AR109" s="442"/>
      <c r="AS109" s="442"/>
      <c r="AT109" s="442"/>
      <c r="AU109" s="442"/>
      <c r="AV109" s="442"/>
      <c r="AW109" s="442"/>
      <c r="AX109" s="442"/>
      <c r="AY109" s="442"/>
      <c r="AZ109" s="442"/>
    </row>
    <row r="110" spans="2:52" ht="20.100000000000001" hidden="1" customHeight="1" outlineLevel="1">
      <c r="B110" s="433"/>
      <c r="C110" s="1002"/>
      <c r="D110" s="1003"/>
      <c r="E110" s="1003"/>
      <c r="F110" s="1004"/>
      <c r="G110" s="1005"/>
      <c r="H110" s="1006"/>
      <c r="I110" s="1006"/>
      <c r="J110" s="1006"/>
      <c r="K110" s="1007"/>
      <c r="L110" s="715"/>
      <c r="M110" s="715"/>
      <c r="N110" s="715"/>
      <c r="O110" s="715"/>
      <c r="P110" s="715"/>
      <c r="Q110" s="715"/>
      <c r="R110" s="715"/>
      <c r="S110" s="716"/>
      <c r="T110" s="717"/>
      <c r="U110" s="720">
        <f t="shared" si="33"/>
        <v>0</v>
      </c>
      <c r="V110" s="721">
        <f t="shared" si="34"/>
        <v>0</v>
      </c>
      <c r="W110" s="722">
        <f t="shared" si="35"/>
        <v>0</v>
      </c>
      <c r="X110" s="442"/>
      <c r="Y110" s="442"/>
      <c r="Z110" s="442"/>
      <c r="AA110" s="442"/>
      <c r="AB110" s="442"/>
      <c r="AC110" s="442"/>
      <c r="AD110" s="442"/>
      <c r="AE110" s="442"/>
      <c r="AF110" s="442"/>
      <c r="AG110" s="442"/>
      <c r="AH110" s="442"/>
      <c r="AI110" s="442"/>
      <c r="AJ110" s="442"/>
      <c r="AK110" s="442"/>
      <c r="AL110" s="442"/>
      <c r="AM110" s="442"/>
      <c r="AN110" s="442"/>
      <c r="AO110" s="442"/>
      <c r="AP110" s="442"/>
      <c r="AQ110" s="442"/>
      <c r="AR110" s="442"/>
      <c r="AS110" s="442"/>
      <c r="AT110" s="442"/>
      <c r="AU110" s="442"/>
      <c r="AV110" s="442"/>
      <c r="AW110" s="442"/>
      <c r="AX110" s="442"/>
      <c r="AY110" s="442"/>
      <c r="AZ110" s="442"/>
    </row>
    <row r="111" spans="2:52" ht="20.100000000000001" hidden="1" customHeight="1" outlineLevel="1">
      <c r="B111" s="434"/>
      <c r="C111" s="1002"/>
      <c r="D111" s="1003"/>
      <c r="E111" s="1003"/>
      <c r="F111" s="1004"/>
      <c r="G111" s="1005"/>
      <c r="H111" s="1006"/>
      <c r="I111" s="1006"/>
      <c r="J111" s="1006"/>
      <c r="K111" s="1007"/>
      <c r="L111" s="715"/>
      <c r="M111" s="715"/>
      <c r="N111" s="715"/>
      <c r="O111" s="715"/>
      <c r="P111" s="715"/>
      <c r="Q111" s="715"/>
      <c r="R111" s="715"/>
      <c r="S111" s="716"/>
      <c r="T111" s="717"/>
      <c r="U111" s="720">
        <f t="shared" si="33"/>
        <v>0</v>
      </c>
      <c r="V111" s="721">
        <f t="shared" si="34"/>
        <v>0</v>
      </c>
      <c r="W111" s="722">
        <f t="shared" si="35"/>
        <v>0</v>
      </c>
      <c r="X111" s="442"/>
      <c r="Y111" s="442"/>
      <c r="Z111" s="442"/>
      <c r="AA111" s="442"/>
      <c r="AB111" s="442"/>
      <c r="AC111" s="442"/>
      <c r="AD111" s="442"/>
      <c r="AE111" s="442"/>
      <c r="AF111" s="442"/>
      <c r="AG111" s="442"/>
      <c r="AH111" s="442"/>
      <c r="AI111" s="442"/>
      <c r="AJ111" s="442"/>
      <c r="AK111" s="442"/>
      <c r="AL111" s="442"/>
      <c r="AM111" s="442"/>
      <c r="AN111" s="442"/>
      <c r="AO111" s="442"/>
      <c r="AP111" s="442"/>
      <c r="AQ111" s="442"/>
      <c r="AR111" s="442"/>
      <c r="AS111" s="442"/>
      <c r="AT111" s="442"/>
      <c r="AU111" s="442"/>
      <c r="AV111" s="442"/>
      <c r="AW111" s="442"/>
      <c r="AX111" s="442"/>
      <c r="AY111" s="442"/>
      <c r="AZ111" s="442"/>
    </row>
    <row r="112" spans="2:52" ht="20.100000000000001" hidden="1" customHeight="1" outlineLevel="1">
      <c r="B112" s="434"/>
      <c r="C112" s="1002"/>
      <c r="D112" s="1003"/>
      <c r="E112" s="1003"/>
      <c r="F112" s="1004"/>
      <c r="G112" s="1005"/>
      <c r="H112" s="1006"/>
      <c r="I112" s="1006"/>
      <c r="J112" s="1006"/>
      <c r="K112" s="1007"/>
      <c r="L112" s="715"/>
      <c r="M112" s="715"/>
      <c r="N112" s="715"/>
      <c r="O112" s="715"/>
      <c r="P112" s="715"/>
      <c r="Q112" s="715"/>
      <c r="R112" s="715"/>
      <c r="S112" s="716"/>
      <c r="T112" s="717"/>
      <c r="U112" s="720">
        <f t="shared" si="33"/>
        <v>0</v>
      </c>
      <c r="V112" s="721">
        <f t="shared" si="34"/>
        <v>0</v>
      </c>
      <c r="W112" s="722">
        <f t="shared" si="35"/>
        <v>0</v>
      </c>
      <c r="X112" s="442"/>
      <c r="Y112" s="442"/>
      <c r="Z112" s="442"/>
      <c r="AA112" s="442"/>
      <c r="AB112" s="442"/>
      <c r="AC112" s="442"/>
      <c r="AD112" s="442"/>
      <c r="AE112" s="442"/>
      <c r="AF112" s="442"/>
      <c r="AG112" s="442"/>
      <c r="AH112" s="442"/>
      <c r="AI112" s="442"/>
      <c r="AJ112" s="442"/>
      <c r="AK112" s="442"/>
      <c r="AL112" s="442"/>
      <c r="AM112" s="442"/>
      <c r="AN112" s="442"/>
      <c r="AO112" s="442"/>
      <c r="AP112" s="442"/>
      <c r="AQ112" s="442"/>
      <c r="AR112" s="442"/>
      <c r="AS112" s="442"/>
      <c r="AT112" s="442"/>
      <c r="AU112" s="442"/>
      <c r="AV112" s="442"/>
      <c r="AW112" s="442"/>
      <c r="AX112" s="442"/>
      <c r="AY112" s="442"/>
      <c r="AZ112" s="442"/>
    </row>
    <row r="113" spans="2:52" ht="20.100000000000001" hidden="1" customHeight="1" outlineLevel="1">
      <c r="B113" s="434"/>
      <c r="C113" s="1002"/>
      <c r="D113" s="1003"/>
      <c r="E113" s="1003"/>
      <c r="F113" s="1004"/>
      <c r="G113" s="1005"/>
      <c r="H113" s="1006"/>
      <c r="I113" s="1006"/>
      <c r="J113" s="1006"/>
      <c r="K113" s="1007"/>
      <c r="L113" s="715"/>
      <c r="M113" s="715"/>
      <c r="N113" s="715"/>
      <c r="O113" s="715"/>
      <c r="P113" s="715"/>
      <c r="Q113" s="715"/>
      <c r="R113" s="715"/>
      <c r="S113" s="716"/>
      <c r="T113" s="717"/>
      <c r="U113" s="720">
        <f t="shared" si="33"/>
        <v>0</v>
      </c>
      <c r="V113" s="721">
        <f t="shared" si="34"/>
        <v>0</v>
      </c>
      <c r="W113" s="722">
        <f t="shared" si="35"/>
        <v>0</v>
      </c>
      <c r="X113" s="442"/>
      <c r="Y113" s="442"/>
      <c r="Z113" s="442"/>
      <c r="AA113" s="442"/>
      <c r="AB113" s="442"/>
      <c r="AC113" s="442"/>
      <c r="AD113" s="442"/>
      <c r="AE113" s="442"/>
      <c r="AF113" s="442"/>
      <c r="AG113" s="442"/>
      <c r="AH113" s="442"/>
      <c r="AI113" s="442"/>
      <c r="AJ113" s="442"/>
      <c r="AK113" s="442"/>
      <c r="AL113" s="442"/>
      <c r="AM113" s="442"/>
      <c r="AN113" s="442"/>
      <c r="AO113" s="442"/>
      <c r="AP113" s="442"/>
      <c r="AQ113" s="442"/>
      <c r="AR113" s="442"/>
      <c r="AS113" s="442"/>
      <c r="AT113" s="442"/>
      <c r="AU113" s="442"/>
      <c r="AV113" s="442"/>
      <c r="AW113" s="442"/>
      <c r="AX113" s="442"/>
      <c r="AY113" s="442"/>
      <c r="AZ113" s="442"/>
    </row>
    <row r="114" spans="2:52" ht="20.100000000000001" hidden="1" customHeight="1" outlineLevel="1">
      <c r="B114" s="434"/>
      <c r="C114" s="1002"/>
      <c r="D114" s="1003"/>
      <c r="E114" s="1003"/>
      <c r="F114" s="1004"/>
      <c r="G114" s="1005"/>
      <c r="H114" s="1006"/>
      <c r="I114" s="1006"/>
      <c r="J114" s="1006"/>
      <c r="K114" s="1007"/>
      <c r="L114" s="715"/>
      <c r="M114" s="715"/>
      <c r="N114" s="715"/>
      <c r="O114" s="715"/>
      <c r="P114" s="715"/>
      <c r="Q114" s="715"/>
      <c r="R114" s="715"/>
      <c r="S114" s="716"/>
      <c r="T114" s="717"/>
      <c r="U114" s="720">
        <f t="shared" si="33"/>
        <v>0</v>
      </c>
      <c r="V114" s="721">
        <f t="shared" si="34"/>
        <v>0</v>
      </c>
      <c r="W114" s="722">
        <f t="shared" si="35"/>
        <v>0</v>
      </c>
      <c r="X114" s="442"/>
      <c r="Y114" s="442"/>
      <c r="Z114" s="442"/>
      <c r="AA114" s="442"/>
      <c r="AB114" s="442"/>
      <c r="AC114" s="442"/>
      <c r="AD114" s="442"/>
      <c r="AE114" s="442"/>
      <c r="AF114" s="442"/>
      <c r="AG114" s="442"/>
      <c r="AH114" s="442"/>
      <c r="AI114" s="442"/>
      <c r="AJ114" s="442"/>
      <c r="AK114" s="442"/>
      <c r="AL114" s="442"/>
      <c r="AM114" s="442"/>
      <c r="AN114" s="442"/>
      <c r="AO114" s="442"/>
      <c r="AP114" s="442"/>
      <c r="AQ114" s="442"/>
      <c r="AR114" s="442"/>
      <c r="AS114" s="442"/>
      <c r="AT114" s="442"/>
      <c r="AU114" s="442"/>
      <c r="AV114" s="442"/>
      <c r="AW114" s="442"/>
      <c r="AX114" s="442"/>
      <c r="AY114" s="442"/>
      <c r="AZ114" s="442"/>
    </row>
    <row r="115" spans="2:52" ht="20.100000000000001" hidden="1" customHeight="1" outlineLevel="1">
      <c r="B115" s="434"/>
      <c r="C115" s="1002"/>
      <c r="D115" s="1003"/>
      <c r="E115" s="1003"/>
      <c r="F115" s="1004"/>
      <c r="G115" s="1005"/>
      <c r="H115" s="1006"/>
      <c r="I115" s="1006"/>
      <c r="J115" s="1006"/>
      <c r="K115" s="1007"/>
      <c r="L115" s="715"/>
      <c r="M115" s="715"/>
      <c r="N115" s="715"/>
      <c r="O115" s="715"/>
      <c r="P115" s="715"/>
      <c r="Q115" s="715"/>
      <c r="R115" s="715"/>
      <c r="S115" s="716"/>
      <c r="T115" s="717"/>
      <c r="U115" s="720">
        <f t="shared" si="33"/>
        <v>0</v>
      </c>
      <c r="V115" s="721">
        <f t="shared" si="34"/>
        <v>0</v>
      </c>
      <c r="W115" s="722">
        <f t="shared" si="35"/>
        <v>0</v>
      </c>
      <c r="X115" s="442"/>
      <c r="Y115" s="442"/>
      <c r="Z115" s="442"/>
      <c r="AA115" s="442"/>
      <c r="AB115" s="442"/>
      <c r="AC115" s="442"/>
      <c r="AD115" s="442"/>
      <c r="AE115" s="442"/>
      <c r="AF115" s="442"/>
      <c r="AG115" s="442"/>
      <c r="AH115" s="442"/>
      <c r="AI115" s="442"/>
      <c r="AJ115" s="442"/>
      <c r="AK115" s="442"/>
      <c r="AL115" s="442"/>
      <c r="AM115" s="442"/>
      <c r="AN115" s="442"/>
      <c r="AO115" s="442"/>
      <c r="AP115" s="442"/>
      <c r="AQ115" s="442"/>
      <c r="AR115" s="442"/>
      <c r="AS115" s="442"/>
      <c r="AT115" s="442"/>
      <c r="AU115" s="442"/>
      <c r="AV115" s="442"/>
      <c r="AW115" s="442"/>
      <c r="AX115" s="442"/>
      <c r="AY115" s="442"/>
      <c r="AZ115" s="442"/>
    </row>
    <row r="116" spans="2:52" ht="20.100000000000001" hidden="1" customHeight="1" outlineLevel="1">
      <c r="B116" s="434"/>
      <c r="C116" s="1002"/>
      <c r="D116" s="1003"/>
      <c r="E116" s="1003"/>
      <c r="F116" s="1004"/>
      <c r="G116" s="1005"/>
      <c r="H116" s="1006"/>
      <c r="I116" s="1006"/>
      <c r="J116" s="1006"/>
      <c r="K116" s="1007"/>
      <c r="L116" s="715"/>
      <c r="M116" s="715"/>
      <c r="N116" s="715"/>
      <c r="O116" s="715"/>
      <c r="P116" s="715"/>
      <c r="Q116" s="715"/>
      <c r="R116" s="715"/>
      <c r="S116" s="716"/>
      <c r="T116" s="717"/>
      <c r="U116" s="720">
        <f t="shared" si="33"/>
        <v>0</v>
      </c>
      <c r="V116" s="721">
        <f t="shared" si="34"/>
        <v>0</v>
      </c>
      <c r="W116" s="722">
        <f t="shared" si="35"/>
        <v>0</v>
      </c>
      <c r="X116" s="442"/>
      <c r="Y116" s="442"/>
      <c r="Z116" s="442"/>
      <c r="AA116" s="442"/>
      <c r="AB116" s="442"/>
      <c r="AC116" s="442"/>
      <c r="AD116" s="442"/>
      <c r="AE116" s="442"/>
      <c r="AF116" s="442"/>
      <c r="AG116" s="442"/>
      <c r="AH116" s="442"/>
      <c r="AI116" s="442"/>
      <c r="AJ116" s="442"/>
      <c r="AK116" s="442"/>
      <c r="AL116" s="442"/>
      <c r="AM116" s="442"/>
      <c r="AN116" s="442"/>
      <c r="AO116" s="442"/>
      <c r="AP116" s="442"/>
      <c r="AQ116" s="442"/>
      <c r="AR116" s="442"/>
      <c r="AS116" s="442"/>
      <c r="AT116" s="442"/>
      <c r="AU116" s="442"/>
      <c r="AV116" s="442"/>
      <c r="AW116" s="442"/>
      <c r="AX116" s="442"/>
      <c r="AY116" s="442"/>
      <c r="AZ116" s="442"/>
    </row>
    <row r="117" spans="2:52" ht="20.100000000000001" hidden="1" customHeight="1" outlineLevel="1">
      <c r="B117" s="434"/>
      <c r="C117" s="1002"/>
      <c r="D117" s="1003"/>
      <c r="E117" s="1003"/>
      <c r="F117" s="1004"/>
      <c r="G117" s="1005"/>
      <c r="H117" s="1006"/>
      <c r="I117" s="1006"/>
      <c r="J117" s="1006"/>
      <c r="K117" s="1007"/>
      <c r="L117" s="715"/>
      <c r="M117" s="715"/>
      <c r="N117" s="715"/>
      <c r="O117" s="715"/>
      <c r="P117" s="715"/>
      <c r="Q117" s="715"/>
      <c r="R117" s="715"/>
      <c r="S117" s="716"/>
      <c r="T117" s="717"/>
      <c r="U117" s="720">
        <f t="shared" si="33"/>
        <v>0</v>
      </c>
      <c r="V117" s="721">
        <f t="shared" si="34"/>
        <v>0</v>
      </c>
      <c r="W117" s="722">
        <f t="shared" si="35"/>
        <v>0</v>
      </c>
      <c r="X117" s="442"/>
      <c r="Y117" s="442"/>
      <c r="Z117" s="442"/>
      <c r="AA117" s="442"/>
      <c r="AB117" s="442"/>
      <c r="AC117" s="442"/>
      <c r="AD117" s="442"/>
      <c r="AE117" s="442"/>
      <c r="AF117" s="442"/>
      <c r="AG117" s="442"/>
      <c r="AH117" s="442"/>
      <c r="AI117" s="442"/>
      <c r="AJ117" s="442"/>
      <c r="AK117" s="442"/>
      <c r="AL117" s="442"/>
      <c r="AM117" s="442"/>
      <c r="AN117" s="442"/>
      <c r="AO117" s="442"/>
      <c r="AP117" s="442"/>
      <c r="AQ117" s="442"/>
      <c r="AR117" s="442"/>
      <c r="AS117" s="442"/>
      <c r="AT117" s="442"/>
      <c r="AU117" s="442"/>
      <c r="AV117" s="442"/>
      <c r="AW117" s="442"/>
      <c r="AX117" s="442"/>
      <c r="AY117" s="442"/>
      <c r="AZ117" s="442"/>
    </row>
    <row r="118" spans="2:52" ht="20.100000000000001" hidden="1" customHeight="1" outlineLevel="1">
      <c r="B118" s="434"/>
      <c r="C118" s="1002"/>
      <c r="D118" s="1003"/>
      <c r="E118" s="1003"/>
      <c r="F118" s="1004"/>
      <c r="G118" s="1005"/>
      <c r="H118" s="1006"/>
      <c r="I118" s="1006"/>
      <c r="J118" s="1006"/>
      <c r="K118" s="1007"/>
      <c r="L118" s="715"/>
      <c r="M118" s="715"/>
      <c r="N118" s="715"/>
      <c r="O118" s="715"/>
      <c r="P118" s="715"/>
      <c r="Q118" s="715"/>
      <c r="R118" s="715"/>
      <c r="S118" s="716"/>
      <c r="T118" s="717"/>
      <c r="U118" s="720">
        <f t="shared" si="33"/>
        <v>0</v>
      </c>
      <c r="V118" s="721">
        <f t="shared" si="34"/>
        <v>0</v>
      </c>
      <c r="W118" s="722">
        <f t="shared" si="35"/>
        <v>0</v>
      </c>
      <c r="X118" s="442"/>
      <c r="Y118" s="442"/>
      <c r="Z118" s="442"/>
      <c r="AA118" s="442"/>
      <c r="AB118" s="442"/>
      <c r="AC118" s="442"/>
      <c r="AD118" s="442"/>
      <c r="AE118" s="442"/>
      <c r="AF118" s="442"/>
      <c r="AG118" s="442"/>
      <c r="AH118" s="442"/>
      <c r="AI118" s="442"/>
      <c r="AJ118" s="442"/>
      <c r="AK118" s="442"/>
      <c r="AL118" s="442"/>
      <c r="AM118" s="442"/>
      <c r="AN118" s="442"/>
      <c r="AO118" s="442"/>
      <c r="AP118" s="442"/>
      <c r="AQ118" s="442"/>
      <c r="AR118" s="442"/>
      <c r="AS118" s="442"/>
      <c r="AT118" s="442"/>
      <c r="AU118" s="442"/>
      <c r="AV118" s="442"/>
      <c r="AW118" s="442"/>
      <c r="AX118" s="442"/>
      <c r="AY118" s="442"/>
      <c r="AZ118" s="442"/>
    </row>
    <row r="119" spans="2:52" ht="20.100000000000001" hidden="1" customHeight="1" outlineLevel="1">
      <c r="B119" s="434"/>
      <c r="C119" s="1002"/>
      <c r="D119" s="1003"/>
      <c r="E119" s="1003"/>
      <c r="F119" s="1004"/>
      <c r="G119" s="1005"/>
      <c r="H119" s="1006"/>
      <c r="I119" s="1006"/>
      <c r="J119" s="1006"/>
      <c r="K119" s="1007"/>
      <c r="L119" s="715"/>
      <c r="M119" s="715"/>
      <c r="N119" s="715"/>
      <c r="O119" s="715"/>
      <c r="P119" s="715"/>
      <c r="Q119" s="715"/>
      <c r="R119" s="715"/>
      <c r="S119" s="716"/>
      <c r="T119" s="717"/>
      <c r="U119" s="720">
        <f t="shared" si="33"/>
        <v>0</v>
      </c>
      <c r="V119" s="721">
        <f t="shared" si="34"/>
        <v>0</v>
      </c>
      <c r="W119" s="722">
        <f t="shared" si="35"/>
        <v>0</v>
      </c>
      <c r="X119" s="442"/>
      <c r="Y119" s="442"/>
      <c r="Z119" s="442"/>
      <c r="AA119" s="442"/>
      <c r="AB119" s="442"/>
      <c r="AC119" s="442"/>
      <c r="AD119" s="442"/>
      <c r="AE119" s="442"/>
      <c r="AF119" s="442"/>
      <c r="AG119" s="442"/>
      <c r="AH119" s="442"/>
      <c r="AI119" s="442"/>
      <c r="AJ119" s="442"/>
      <c r="AK119" s="442"/>
      <c r="AL119" s="442"/>
      <c r="AM119" s="442"/>
      <c r="AN119" s="442"/>
      <c r="AO119" s="442"/>
      <c r="AP119" s="442"/>
      <c r="AQ119" s="442"/>
      <c r="AR119" s="442"/>
      <c r="AS119" s="442"/>
      <c r="AT119" s="442"/>
      <c r="AU119" s="442"/>
      <c r="AV119" s="442"/>
      <c r="AW119" s="442"/>
      <c r="AX119" s="442"/>
      <c r="AY119" s="442"/>
      <c r="AZ119" s="442"/>
    </row>
    <row r="120" spans="2:52" s="19" customFormat="1" ht="9.9499999999999993" hidden="1" customHeight="1" outlineLevel="1">
      <c r="B120" s="435"/>
      <c r="C120" s="437"/>
      <c r="D120" s="437"/>
      <c r="E120" s="437"/>
      <c r="F120" s="437"/>
      <c r="G120" s="666"/>
      <c r="H120" s="666"/>
      <c r="I120" s="666"/>
      <c r="J120" s="666"/>
      <c r="K120" s="666"/>
      <c r="L120" s="438"/>
      <c r="M120" s="438"/>
      <c r="N120" s="438"/>
      <c r="O120" s="438"/>
      <c r="P120" s="438"/>
      <c r="Q120" s="438"/>
      <c r="R120" s="438"/>
      <c r="S120" s="438"/>
      <c r="T120" s="439"/>
      <c r="U120" s="439"/>
      <c r="V120" s="439"/>
      <c r="W120" s="667"/>
      <c r="X120" s="668"/>
      <c r="Y120" s="668"/>
      <c r="Z120" s="668"/>
      <c r="AA120" s="668"/>
      <c r="AB120" s="668"/>
      <c r="AC120" s="668"/>
      <c r="AD120" s="668"/>
      <c r="AE120" s="668"/>
      <c r="AF120" s="668"/>
      <c r="AG120" s="668"/>
      <c r="AH120" s="668"/>
      <c r="AI120" s="668"/>
      <c r="AJ120" s="668"/>
      <c r="AK120" s="668"/>
      <c r="AL120" s="668"/>
      <c r="AM120" s="668"/>
      <c r="AN120" s="668"/>
      <c r="AO120" s="668"/>
      <c r="AP120" s="668"/>
      <c r="AQ120" s="668"/>
      <c r="AR120" s="668"/>
      <c r="AS120" s="668"/>
      <c r="AT120" s="668"/>
      <c r="AU120" s="668"/>
      <c r="AV120" s="668"/>
      <c r="AW120" s="668"/>
      <c r="AX120" s="668"/>
      <c r="AY120" s="668"/>
      <c r="AZ120" s="668"/>
    </row>
    <row r="121" spans="2:52" ht="20.100000000000001" customHeight="1" collapsed="1">
      <c r="B121" s="714">
        <f>B109+1</f>
        <v>10</v>
      </c>
      <c r="C121" s="1013"/>
      <c r="D121" s="1014"/>
      <c r="E121" s="1014"/>
      <c r="F121" s="1015"/>
      <c r="G121" s="1016"/>
      <c r="H121" s="1017"/>
      <c r="I121" s="1017"/>
      <c r="J121" s="1017"/>
      <c r="K121" s="1018"/>
      <c r="L121" s="701">
        <f t="shared" ref="L121:R121" si="36">SUM(L122:L131)</f>
        <v>0</v>
      </c>
      <c r="M121" s="702">
        <f t="shared" si="36"/>
        <v>0</v>
      </c>
      <c r="N121" s="703">
        <f t="shared" si="36"/>
        <v>0</v>
      </c>
      <c r="O121" s="703">
        <f t="shared" si="36"/>
        <v>0</v>
      </c>
      <c r="P121" s="702">
        <f t="shared" si="36"/>
        <v>0</v>
      </c>
      <c r="Q121" s="704">
        <f t="shared" si="36"/>
        <v>0</v>
      </c>
      <c r="R121" s="701">
        <f t="shared" si="36"/>
        <v>0</v>
      </c>
      <c r="S121" s="705">
        <v>1</v>
      </c>
      <c r="T121" s="706">
        <f>(S122*T122)+(S123*T123)+(S124*T124)+(S125*T125)+(S126*T126)+(S127*T127)+(S128*T128)+(S129*T129)+(S130*T130)+(S131*T131)</f>
        <v>0</v>
      </c>
      <c r="U121" s="665">
        <f t="shared" ref="U121:U131" si="37">S121*T121*(1+MGKZ)*(1+Gewinn)*(1+Sicherheit)</f>
        <v>0</v>
      </c>
      <c r="V121" s="643">
        <f t="shared" ref="V121:V131" si="38">R121*Fertigung</f>
        <v>0</v>
      </c>
      <c r="W121" s="50">
        <f t="shared" ref="W121:W131" si="39">L121*$E$6+M121*$M$6+N121*$M$7+O121*$M$8+P121*$E$7+Q121*$M$9+U121+V121</f>
        <v>0</v>
      </c>
      <c r="X121" s="442"/>
      <c r="Y121" s="442"/>
      <c r="Z121" s="442"/>
      <c r="AA121" s="442"/>
      <c r="AB121" s="442"/>
      <c r="AC121" s="442"/>
      <c r="AD121" s="442"/>
      <c r="AE121" s="442"/>
      <c r="AF121" s="442"/>
      <c r="AG121" s="442"/>
      <c r="AH121" s="442"/>
      <c r="AI121" s="442"/>
      <c r="AJ121" s="442"/>
      <c r="AK121" s="442"/>
      <c r="AL121" s="442"/>
      <c r="AM121" s="442"/>
      <c r="AN121" s="442"/>
      <c r="AO121" s="442"/>
      <c r="AP121" s="442"/>
      <c r="AQ121" s="442"/>
      <c r="AR121" s="442"/>
      <c r="AS121" s="442"/>
      <c r="AT121" s="442"/>
      <c r="AU121" s="442"/>
      <c r="AV121" s="442"/>
      <c r="AW121" s="442"/>
      <c r="AX121" s="442"/>
      <c r="AY121" s="442"/>
      <c r="AZ121" s="442"/>
    </row>
    <row r="122" spans="2:52" ht="20.100000000000001" hidden="1" customHeight="1" outlineLevel="1">
      <c r="B122" s="433"/>
      <c r="C122" s="1002"/>
      <c r="D122" s="1003"/>
      <c r="E122" s="1003"/>
      <c r="F122" s="1004"/>
      <c r="G122" s="1005"/>
      <c r="H122" s="1006"/>
      <c r="I122" s="1006"/>
      <c r="J122" s="1006"/>
      <c r="K122" s="1007"/>
      <c r="L122" s="715"/>
      <c r="M122" s="715"/>
      <c r="N122" s="715"/>
      <c r="O122" s="715"/>
      <c r="P122" s="715"/>
      <c r="Q122" s="715"/>
      <c r="R122" s="715"/>
      <c r="S122" s="716"/>
      <c r="T122" s="717"/>
      <c r="U122" s="720">
        <f t="shared" si="37"/>
        <v>0</v>
      </c>
      <c r="V122" s="721">
        <f t="shared" si="38"/>
        <v>0</v>
      </c>
      <c r="W122" s="722">
        <f t="shared" si="39"/>
        <v>0</v>
      </c>
      <c r="X122" s="442"/>
      <c r="Y122" s="442"/>
      <c r="Z122" s="442"/>
      <c r="AA122" s="442"/>
      <c r="AB122" s="442"/>
      <c r="AC122" s="442"/>
      <c r="AD122" s="442"/>
      <c r="AE122" s="442"/>
      <c r="AF122" s="442"/>
      <c r="AG122" s="442"/>
      <c r="AH122" s="442"/>
      <c r="AI122" s="442"/>
      <c r="AJ122" s="442"/>
      <c r="AK122" s="442"/>
      <c r="AL122" s="442"/>
      <c r="AM122" s="442"/>
      <c r="AN122" s="442"/>
      <c r="AO122" s="442"/>
      <c r="AP122" s="442"/>
      <c r="AQ122" s="442"/>
      <c r="AR122" s="442"/>
      <c r="AS122" s="442"/>
      <c r="AT122" s="442"/>
      <c r="AU122" s="442"/>
      <c r="AV122" s="442"/>
      <c r="AW122" s="442"/>
      <c r="AX122" s="442"/>
      <c r="AY122" s="442"/>
      <c r="AZ122" s="442"/>
    </row>
    <row r="123" spans="2:52" ht="20.100000000000001" hidden="1" customHeight="1" outlineLevel="1">
      <c r="B123" s="434"/>
      <c r="C123" s="1002"/>
      <c r="D123" s="1003"/>
      <c r="E123" s="1003"/>
      <c r="F123" s="1004"/>
      <c r="G123" s="1005"/>
      <c r="H123" s="1006"/>
      <c r="I123" s="1006"/>
      <c r="J123" s="1006"/>
      <c r="K123" s="1007"/>
      <c r="L123" s="715"/>
      <c r="M123" s="715"/>
      <c r="N123" s="715"/>
      <c r="O123" s="715"/>
      <c r="P123" s="715"/>
      <c r="Q123" s="715"/>
      <c r="R123" s="715"/>
      <c r="S123" s="716"/>
      <c r="T123" s="717"/>
      <c r="U123" s="720">
        <f t="shared" si="37"/>
        <v>0</v>
      </c>
      <c r="V123" s="721">
        <f t="shared" si="38"/>
        <v>0</v>
      </c>
      <c r="W123" s="722">
        <f t="shared" si="39"/>
        <v>0</v>
      </c>
      <c r="X123" s="442"/>
      <c r="Y123" s="442"/>
      <c r="Z123" s="442"/>
      <c r="AA123" s="442"/>
      <c r="AB123" s="442"/>
      <c r="AC123" s="442"/>
      <c r="AD123" s="442"/>
      <c r="AE123" s="442"/>
      <c r="AF123" s="442"/>
      <c r="AG123" s="442"/>
      <c r="AH123" s="442"/>
      <c r="AI123" s="442"/>
      <c r="AJ123" s="442"/>
      <c r="AK123" s="442"/>
      <c r="AL123" s="442"/>
      <c r="AM123" s="442"/>
      <c r="AN123" s="442"/>
      <c r="AO123" s="442"/>
      <c r="AP123" s="442"/>
      <c r="AQ123" s="442"/>
      <c r="AR123" s="442"/>
      <c r="AS123" s="442"/>
      <c r="AT123" s="442"/>
      <c r="AU123" s="442"/>
      <c r="AV123" s="442"/>
      <c r="AW123" s="442"/>
      <c r="AX123" s="442"/>
      <c r="AY123" s="442"/>
      <c r="AZ123" s="442"/>
    </row>
    <row r="124" spans="2:52" ht="20.100000000000001" hidden="1" customHeight="1" outlineLevel="1">
      <c r="B124" s="434"/>
      <c r="C124" s="1002"/>
      <c r="D124" s="1003"/>
      <c r="E124" s="1003"/>
      <c r="F124" s="1004"/>
      <c r="G124" s="1005"/>
      <c r="H124" s="1006"/>
      <c r="I124" s="1006"/>
      <c r="J124" s="1006"/>
      <c r="K124" s="1007"/>
      <c r="L124" s="715"/>
      <c r="M124" s="715"/>
      <c r="N124" s="715"/>
      <c r="O124" s="715"/>
      <c r="P124" s="715"/>
      <c r="Q124" s="715"/>
      <c r="R124" s="715"/>
      <c r="S124" s="716"/>
      <c r="T124" s="717"/>
      <c r="U124" s="720">
        <f t="shared" si="37"/>
        <v>0</v>
      </c>
      <c r="V124" s="721">
        <f t="shared" si="38"/>
        <v>0</v>
      </c>
      <c r="W124" s="722">
        <f t="shared" si="39"/>
        <v>0</v>
      </c>
      <c r="X124" s="442"/>
      <c r="Y124" s="442"/>
      <c r="Z124" s="442"/>
      <c r="AA124" s="442"/>
      <c r="AB124" s="442"/>
      <c r="AC124" s="442"/>
      <c r="AD124" s="442"/>
      <c r="AE124" s="442"/>
      <c r="AF124" s="442"/>
      <c r="AG124" s="442"/>
      <c r="AH124" s="442"/>
      <c r="AI124" s="442"/>
      <c r="AJ124" s="442"/>
      <c r="AK124" s="442"/>
      <c r="AL124" s="442"/>
      <c r="AM124" s="442"/>
      <c r="AN124" s="442"/>
      <c r="AO124" s="442"/>
      <c r="AP124" s="442"/>
      <c r="AQ124" s="442"/>
      <c r="AR124" s="442"/>
      <c r="AS124" s="442"/>
      <c r="AT124" s="442"/>
      <c r="AU124" s="442"/>
      <c r="AV124" s="442"/>
      <c r="AW124" s="442"/>
      <c r="AX124" s="442"/>
      <c r="AY124" s="442"/>
      <c r="AZ124" s="442"/>
    </row>
    <row r="125" spans="2:52" ht="20.100000000000001" hidden="1" customHeight="1" outlineLevel="1">
      <c r="B125" s="434"/>
      <c r="C125" s="1002"/>
      <c r="D125" s="1003"/>
      <c r="E125" s="1003"/>
      <c r="F125" s="1004"/>
      <c r="G125" s="1005"/>
      <c r="H125" s="1006"/>
      <c r="I125" s="1006"/>
      <c r="J125" s="1006"/>
      <c r="K125" s="1007"/>
      <c r="L125" s="715"/>
      <c r="M125" s="715"/>
      <c r="N125" s="715"/>
      <c r="O125" s="715"/>
      <c r="P125" s="715"/>
      <c r="Q125" s="715"/>
      <c r="R125" s="715"/>
      <c r="S125" s="716"/>
      <c r="T125" s="717"/>
      <c r="U125" s="720">
        <f t="shared" si="37"/>
        <v>0</v>
      </c>
      <c r="V125" s="721">
        <f t="shared" si="38"/>
        <v>0</v>
      </c>
      <c r="W125" s="722">
        <f t="shared" si="39"/>
        <v>0</v>
      </c>
      <c r="X125" s="442"/>
      <c r="Y125" s="442"/>
      <c r="Z125" s="442"/>
      <c r="AA125" s="442"/>
      <c r="AB125" s="442"/>
      <c r="AC125" s="442"/>
      <c r="AD125" s="442"/>
      <c r="AE125" s="442"/>
      <c r="AF125" s="442"/>
      <c r="AG125" s="442"/>
      <c r="AH125" s="442"/>
      <c r="AI125" s="442"/>
      <c r="AJ125" s="442"/>
      <c r="AK125" s="442"/>
      <c r="AL125" s="442"/>
      <c r="AM125" s="442"/>
      <c r="AN125" s="442"/>
      <c r="AO125" s="442"/>
      <c r="AP125" s="442"/>
      <c r="AQ125" s="442"/>
      <c r="AR125" s="442"/>
      <c r="AS125" s="442"/>
      <c r="AT125" s="442"/>
      <c r="AU125" s="442"/>
      <c r="AV125" s="442"/>
      <c r="AW125" s="442"/>
      <c r="AX125" s="442"/>
      <c r="AY125" s="442"/>
      <c r="AZ125" s="442"/>
    </row>
    <row r="126" spans="2:52" ht="20.100000000000001" hidden="1" customHeight="1" outlineLevel="1">
      <c r="B126" s="434"/>
      <c r="C126" s="1002"/>
      <c r="D126" s="1003"/>
      <c r="E126" s="1003"/>
      <c r="F126" s="1004"/>
      <c r="G126" s="1005"/>
      <c r="H126" s="1006"/>
      <c r="I126" s="1006"/>
      <c r="J126" s="1006"/>
      <c r="K126" s="1007"/>
      <c r="L126" s="715"/>
      <c r="M126" s="715"/>
      <c r="N126" s="715"/>
      <c r="O126" s="715"/>
      <c r="P126" s="715"/>
      <c r="Q126" s="715"/>
      <c r="R126" s="715"/>
      <c r="S126" s="716"/>
      <c r="T126" s="717"/>
      <c r="U126" s="720">
        <f t="shared" si="37"/>
        <v>0</v>
      </c>
      <c r="V126" s="721">
        <f t="shared" si="38"/>
        <v>0</v>
      </c>
      <c r="W126" s="722">
        <f t="shared" si="39"/>
        <v>0</v>
      </c>
      <c r="X126" s="442"/>
      <c r="Y126" s="442"/>
      <c r="Z126" s="442"/>
      <c r="AA126" s="442"/>
      <c r="AB126" s="442"/>
      <c r="AC126" s="442"/>
      <c r="AD126" s="442"/>
      <c r="AE126" s="442"/>
      <c r="AF126" s="442"/>
      <c r="AG126" s="442"/>
      <c r="AH126" s="442"/>
      <c r="AI126" s="442"/>
      <c r="AJ126" s="442"/>
      <c r="AK126" s="442"/>
      <c r="AL126" s="442"/>
      <c r="AM126" s="442"/>
      <c r="AN126" s="442"/>
      <c r="AO126" s="442"/>
      <c r="AP126" s="442"/>
      <c r="AQ126" s="442"/>
      <c r="AR126" s="442"/>
      <c r="AS126" s="442"/>
      <c r="AT126" s="442"/>
      <c r="AU126" s="442"/>
      <c r="AV126" s="442"/>
      <c r="AW126" s="442"/>
      <c r="AX126" s="442"/>
      <c r="AY126" s="442"/>
      <c r="AZ126" s="442"/>
    </row>
    <row r="127" spans="2:52" ht="20.100000000000001" hidden="1" customHeight="1" outlineLevel="1">
      <c r="B127" s="434"/>
      <c r="C127" s="1002"/>
      <c r="D127" s="1003"/>
      <c r="E127" s="1003"/>
      <c r="F127" s="1004"/>
      <c r="G127" s="1005"/>
      <c r="H127" s="1006"/>
      <c r="I127" s="1006"/>
      <c r="J127" s="1006"/>
      <c r="K127" s="1007"/>
      <c r="L127" s="715"/>
      <c r="M127" s="715"/>
      <c r="N127" s="715"/>
      <c r="O127" s="715"/>
      <c r="P127" s="715"/>
      <c r="Q127" s="715"/>
      <c r="R127" s="715"/>
      <c r="S127" s="716"/>
      <c r="T127" s="717"/>
      <c r="U127" s="720">
        <f t="shared" si="37"/>
        <v>0</v>
      </c>
      <c r="V127" s="721">
        <f t="shared" si="38"/>
        <v>0</v>
      </c>
      <c r="W127" s="722">
        <f t="shared" si="39"/>
        <v>0</v>
      </c>
      <c r="X127" s="442"/>
      <c r="Y127" s="442"/>
      <c r="Z127" s="442"/>
      <c r="AA127" s="442"/>
      <c r="AB127" s="442"/>
      <c r="AC127" s="442"/>
      <c r="AD127" s="442"/>
      <c r="AE127" s="442"/>
      <c r="AF127" s="442"/>
      <c r="AG127" s="442"/>
      <c r="AH127" s="442"/>
      <c r="AI127" s="442"/>
      <c r="AJ127" s="442"/>
      <c r="AK127" s="442"/>
      <c r="AL127" s="442"/>
      <c r="AM127" s="442"/>
      <c r="AN127" s="442"/>
      <c r="AO127" s="442"/>
      <c r="AP127" s="442"/>
      <c r="AQ127" s="442"/>
      <c r="AR127" s="442"/>
      <c r="AS127" s="442"/>
      <c r="AT127" s="442"/>
      <c r="AU127" s="442"/>
      <c r="AV127" s="442"/>
      <c r="AW127" s="442"/>
      <c r="AX127" s="442"/>
      <c r="AY127" s="442"/>
      <c r="AZ127" s="442"/>
    </row>
    <row r="128" spans="2:52" ht="20.100000000000001" hidden="1" customHeight="1" outlineLevel="1">
      <c r="B128" s="434"/>
      <c r="C128" s="1002"/>
      <c r="D128" s="1003"/>
      <c r="E128" s="1003"/>
      <c r="F128" s="1004"/>
      <c r="G128" s="1005"/>
      <c r="H128" s="1006"/>
      <c r="I128" s="1006"/>
      <c r="J128" s="1006"/>
      <c r="K128" s="1007"/>
      <c r="L128" s="715"/>
      <c r="M128" s="715"/>
      <c r="N128" s="715"/>
      <c r="O128" s="715"/>
      <c r="P128" s="715"/>
      <c r="Q128" s="715"/>
      <c r="R128" s="715"/>
      <c r="S128" s="716"/>
      <c r="T128" s="717"/>
      <c r="U128" s="720">
        <f t="shared" si="37"/>
        <v>0</v>
      </c>
      <c r="V128" s="721">
        <f t="shared" si="38"/>
        <v>0</v>
      </c>
      <c r="W128" s="722">
        <f t="shared" si="39"/>
        <v>0</v>
      </c>
      <c r="X128" s="442"/>
      <c r="Y128" s="442"/>
      <c r="Z128" s="442"/>
      <c r="AA128" s="442"/>
      <c r="AB128" s="442"/>
      <c r="AC128" s="442"/>
      <c r="AD128" s="442"/>
      <c r="AE128" s="442"/>
      <c r="AF128" s="442"/>
      <c r="AG128" s="442"/>
      <c r="AH128" s="442"/>
      <c r="AI128" s="442"/>
      <c r="AJ128" s="442"/>
      <c r="AK128" s="442"/>
      <c r="AL128" s="442"/>
      <c r="AM128" s="442"/>
      <c r="AN128" s="442"/>
      <c r="AO128" s="442"/>
      <c r="AP128" s="442"/>
      <c r="AQ128" s="442"/>
      <c r="AR128" s="442"/>
      <c r="AS128" s="442"/>
      <c r="AT128" s="442"/>
      <c r="AU128" s="442"/>
      <c r="AV128" s="442"/>
      <c r="AW128" s="442"/>
      <c r="AX128" s="442"/>
      <c r="AY128" s="442"/>
      <c r="AZ128" s="442"/>
    </row>
    <row r="129" spans="2:52" ht="20.100000000000001" hidden="1" customHeight="1" outlineLevel="1">
      <c r="B129" s="434"/>
      <c r="C129" s="1002"/>
      <c r="D129" s="1003"/>
      <c r="E129" s="1003"/>
      <c r="F129" s="1004"/>
      <c r="G129" s="1005"/>
      <c r="H129" s="1006"/>
      <c r="I129" s="1006"/>
      <c r="J129" s="1006"/>
      <c r="K129" s="1007"/>
      <c r="L129" s="715"/>
      <c r="M129" s="715"/>
      <c r="N129" s="715"/>
      <c r="O129" s="715"/>
      <c r="P129" s="715"/>
      <c r="Q129" s="715"/>
      <c r="R129" s="715"/>
      <c r="S129" s="716"/>
      <c r="T129" s="717"/>
      <c r="U129" s="720">
        <f t="shared" si="37"/>
        <v>0</v>
      </c>
      <c r="V129" s="721">
        <f t="shared" si="38"/>
        <v>0</v>
      </c>
      <c r="W129" s="722">
        <f t="shared" si="39"/>
        <v>0</v>
      </c>
      <c r="X129" s="442"/>
      <c r="Y129" s="442"/>
      <c r="Z129" s="442"/>
      <c r="AA129" s="442"/>
      <c r="AB129" s="442"/>
      <c r="AC129" s="442"/>
      <c r="AD129" s="442"/>
      <c r="AE129" s="442"/>
      <c r="AF129" s="442"/>
      <c r="AG129" s="442"/>
      <c r="AH129" s="442"/>
      <c r="AI129" s="442"/>
      <c r="AJ129" s="442"/>
      <c r="AK129" s="442"/>
      <c r="AL129" s="442"/>
      <c r="AM129" s="442"/>
      <c r="AN129" s="442"/>
      <c r="AO129" s="442"/>
      <c r="AP129" s="442"/>
      <c r="AQ129" s="442"/>
      <c r="AR129" s="442"/>
      <c r="AS129" s="442"/>
      <c r="AT129" s="442"/>
      <c r="AU129" s="442"/>
      <c r="AV129" s="442"/>
      <c r="AW129" s="442"/>
      <c r="AX129" s="442"/>
      <c r="AY129" s="442"/>
      <c r="AZ129" s="442"/>
    </row>
    <row r="130" spans="2:52" ht="20.100000000000001" hidden="1" customHeight="1" outlineLevel="1">
      <c r="B130" s="434"/>
      <c r="C130" s="1002"/>
      <c r="D130" s="1003"/>
      <c r="E130" s="1003"/>
      <c r="F130" s="1004"/>
      <c r="G130" s="1005"/>
      <c r="H130" s="1006"/>
      <c r="I130" s="1006"/>
      <c r="J130" s="1006"/>
      <c r="K130" s="1007"/>
      <c r="L130" s="715"/>
      <c r="M130" s="715"/>
      <c r="N130" s="715"/>
      <c r="O130" s="715"/>
      <c r="P130" s="715"/>
      <c r="Q130" s="715"/>
      <c r="R130" s="715"/>
      <c r="S130" s="716"/>
      <c r="T130" s="717"/>
      <c r="U130" s="720">
        <f t="shared" si="37"/>
        <v>0</v>
      </c>
      <c r="V130" s="721">
        <f t="shared" si="38"/>
        <v>0</v>
      </c>
      <c r="W130" s="722">
        <f t="shared" si="39"/>
        <v>0</v>
      </c>
      <c r="X130" s="442"/>
      <c r="Y130" s="442"/>
      <c r="Z130" s="442"/>
      <c r="AA130" s="442"/>
      <c r="AB130" s="442"/>
      <c r="AC130" s="442"/>
      <c r="AD130" s="442"/>
      <c r="AE130" s="442"/>
      <c r="AF130" s="442"/>
      <c r="AG130" s="442"/>
      <c r="AH130" s="442"/>
      <c r="AI130" s="442"/>
      <c r="AJ130" s="442"/>
      <c r="AK130" s="442"/>
      <c r="AL130" s="442"/>
      <c r="AM130" s="442"/>
      <c r="AN130" s="442"/>
      <c r="AO130" s="442"/>
      <c r="AP130" s="442"/>
      <c r="AQ130" s="442"/>
      <c r="AR130" s="442"/>
      <c r="AS130" s="442"/>
      <c r="AT130" s="442"/>
      <c r="AU130" s="442"/>
      <c r="AV130" s="442"/>
      <c r="AW130" s="442"/>
      <c r="AX130" s="442"/>
      <c r="AY130" s="442"/>
      <c r="AZ130" s="442"/>
    </row>
    <row r="131" spans="2:52" ht="20.100000000000001" hidden="1" customHeight="1" outlineLevel="1">
      <c r="B131" s="434"/>
      <c r="C131" s="1002"/>
      <c r="D131" s="1003"/>
      <c r="E131" s="1003"/>
      <c r="F131" s="1004"/>
      <c r="G131" s="1005"/>
      <c r="H131" s="1006"/>
      <c r="I131" s="1006"/>
      <c r="J131" s="1006"/>
      <c r="K131" s="1007"/>
      <c r="L131" s="715"/>
      <c r="M131" s="715"/>
      <c r="N131" s="715"/>
      <c r="O131" s="715"/>
      <c r="P131" s="715"/>
      <c r="Q131" s="715"/>
      <c r="R131" s="715"/>
      <c r="S131" s="716"/>
      <c r="T131" s="717"/>
      <c r="U131" s="720">
        <f t="shared" si="37"/>
        <v>0</v>
      </c>
      <c r="V131" s="721">
        <f t="shared" si="38"/>
        <v>0</v>
      </c>
      <c r="W131" s="722">
        <f t="shared" si="39"/>
        <v>0</v>
      </c>
      <c r="X131" s="442"/>
      <c r="Y131" s="442"/>
      <c r="Z131" s="442"/>
      <c r="AA131" s="442"/>
      <c r="AB131" s="442"/>
      <c r="AC131" s="442"/>
      <c r="AD131" s="442"/>
      <c r="AE131" s="442"/>
      <c r="AF131" s="442"/>
      <c r="AG131" s="442"/>
      <c r="AH131" s="442"/>
      <c r="AI131" s="442"/>
      <c r="AJ131" s="442"/>
      <c r="AK131" s="442"/>
      <c r="AL131" s="442"/>
      <c r="AM131" s="442"/>
      <c r="AN131" s="442"/>
      <c r="AO131" s="442"/>
      <c r="AP131" s="442"/>
      <c r="AQ131" s="442"/>
      <c r="AR131" s="442"/>
      <c r="AS131" s="442"/>
      <c r="AT131" s="442"/>
      <c r="AU131" s="442"/>
      <c r="AV131" s="442"/>
      <c r="AW131" s="442"/>
      <c r="AX131" s="442"/>
      <c r="AY131" s="442"/>
      <c r="AZ131" s="442"/>
    </row>
    <row r="132" spans="2:52" s="19" customFormat="1" ht="9.9499999999999993" hidden="1" customHeight="1" outlineLevel="1">
      <c r="B132" s="435"/>
      <c r="C132" s="437"/>
      <c r="D132" s="437"/>
      <c r="E132" s="437"/>
      <c r="F132" s="437"/>
      <c r="G132" s="666"/>
      <c r="H132" s="666"/>
      <c r="I132" s="666"/>
      <c r="J132" s="666"/>
      <c r="K132" s="666"/>
      <c r="L132" s="438"/>
      <c r="M132" s="438"/>
      <c r="N132" s="438"/>
      <c r="O132" s="438"/>
      <c r="P132" s="438"/>
      <c r="Q132" s="438"/>
      <c r="R132" s="438"/>
      <c r="S132" s="438"/>
      <c r="T132" s="439"/>
      <c r="U132" s="439"/>
      <c r="V132" s="439"/>
      <c r="W132" s="667"/>
      <c r="X132" s="668"/>
      <c r="Y132" s="668"/>
      <c r="Z132" s="668"/>
      <c r="AA132" s="668"/>
      <c r="AB132" s="668"/>
      <c r="AC132" s="668"/>
      <c r="AD132" s="668"/>
      <c r="AE132" s="668"/>
      <c r="AF132" s="668"/>
      <c r="AG132" s="668"/>
      <c r="AH132" s="668"/>
      <c r="AI132" s="668"/>
      <c r="AJ132" s="668"/>
      <c r="AK132" s="668"/>
      <c r="AL132" s="668"/>
      <c r="AM132" s="668"/>
      <c r="AN132" s="668"/>
      <c r="AO132" s="668"/>
      <c r="AP132" s="668"/>
      <c r="AQ132" s="668"/>
      <c r="AR132" s="668"/>
      <c r="AS132" s="668"/>
      <c r="AT132" s="668"/>
      <c r="AU132" s="668"/>
      <c r="AV132" s="668"/>
      <c r="AW132" s="668"/>
      <c r="AX132" s="668"/>
      <c r="AY132" s="668"/>
      <c r="AZ132" s="668"/>
    </row>
    <row r="133" spans="2:52" ht="20.100000000000001" customHeight="1" collapsed="1">
      <c r="B133" s="714">
        <f>B121+1</f>
        <v>11</v>
      </c>
      <c r="C133" s="1013"/>
      <c r="D133" s="1014"/>
      <c r="E133" s="1014"/>
      <c r="F133" s="1015"/>
      <c r="G133" s="1016"/>
      <c r="H133" s="1017"/>
      <c r="I133" s="1017"/>
      <c r="J133" s="1017"/>
      <c r="K133" s="1018"/>
      <c r="L133" s="701">
        <f t="shared" ref="L133:R133" si="40">SUM(L134:L143)</f>
        <v>0</v>
      </c>
      <c r="M133" s="702">
        <f t="shared" si="40"/>
        <v>0</v>
      </c>
      <c r="N133" s="703">
        <f t="shared" si="40"/>
        <v>0</v>
      </c>
      <c r="O133" s="703">
        <f t="shared" si="40"/>
        <v>0</v>
      </c>
      <c r="P133" s="702">
        <f t="shared" si="40"/>
        <v>0</v>
      </c>
      <c r="Q133" s="704">
        <f t="shared" si="40"/>
        <v>0</v>
      </c>
      <c r="R133" s="701">
        <f t="shared" si="40"/>
        <v>0</v>
      </c>
      <c r="S133" s="705">
        <v>1</v>
      </c>
      <c r="T133" s="706">
        <f>(S134*T134)+(S135*T135)+(S136*T136)+(S137*T137)+(S138*T138)+(S139*T139)+(S140*T140)+(S141*T141)+(S142*T142)+(S143*T143)</f>
        <v>0</v>
      </c>
      <c r="U133" s="665">
        <f t="shared" ref="U133:U143" si="41">S133*T133*(1+MGKZ)*(1+Gewinn)*(1+Sicherheit)</f>
        <v>0</v>
      </c>
      <c r="V133" s="643">
        <f t="shared" ref="V133:V143" si="42">R133*Fertigung</f>
        <v>0</v>
      </c>
      <c r="W133" s="50">
        <f t="shared" ref="W133:W143" si="43">L133*$E$6+M133*$M$6+N133*$M$7+O133*$M$8+P133*$E$7+Q133*$M$9+U133+V133</f>
        <v>0</v>
      </c>
      <c r="X133" s="442"/>
      <c r="Y133" s="442"/>
      <c r="Z133" s="442"/>
      <c r="AA133" s="442"/>
      <c r="AB133" s="442"/>
      <c r="AC133" s="442"/>
      <c r="AD133" s="442"/>
      <c r="AE133" s="442"/>
      <c r="AF133" s="442"/>
      <c r="AG133" s="442"/>
      <c r="AH133" s="442"/>
      <c r="AI133" s="442"/>
      <c r="AJ133" s="442"/>
      <c r="AK133" s="442"/>
      <c r="AL133" s="442"/>
      <c r="AM133" s="442"/>
      <c r="AN133" s="442"/>
      <c r="AO133" s="442"/>
      <c r="AP133" s="442"/>
      <c r="AQ133" s="442"/>
      <c r="AR133" s="442"/>
      <c r="AS133" s="442"/>
      <c r="AT133" s="442"/>
      <c r="AU133" s="442"/>
      <c r="AV133" s="442"/>
      <c r="AW133" s="442"/>
      <c r="AX133" s="442"/>
      <c r="AY133" s="442"/>
      <c r="AZ133" s="442"/>
    </row>
    <row r="134" spans="2:52" ht="20.100000000000001" hidden="1" customHeight="1" outlineLevel="1">
      <c r="B134" s="433"/>
      <c r="C134" s="1002"/>
      <c r="D134" s="1003"/>
      <c r="E134" s="1003"/>
      <c r="F134" s="1004"/>
      <c r="G134" s="1005"/>
      <c r="H134" s="1006"/>
      <c r="I134" s="1006"/>
      <c r="J134" s="1006"/>
      <c r="K134" s="1007"/>
      <c r="L134" s="715"/>
      <c r="M134" s="715"/>
      <c r="N134" s="715"/>
      <c r="O134" s="715"/>
      <c r="P134" s="715"/>
      <c r="Q134" s="715"/>
      <c r="R134" s="715"/>
      <c r="S134" s="716"/>
      <c r="T134" s="717"/>
      <c r="U134" s="720">
        <f t="shared" si="41"/>
        <v>0</v>
      </c>
      <c r="V134" s="721">
        <f t="shared" si="42"/>
        <v>0</v>
      </c>
      <c r="W134" s="722">
        <f t="shared" si="43"/>
        <v>0</v>
      </c>
      <c r="X134" s="442"/>
      <c r="Y134" s="442"/>
      <c r="Z134" s="442"/>
      <c r="AA134" s="442"/>
      <c r="AB134" s="442"/>
      <c r="AC134" s="442"/>
      <c r="AD134" s="442"/>
      <c r="AE134" s="442"/>
      <c r="AF134" s="442"/>
      <c r="AG134" s="442"/>
      <c r="AH134" s="442"/>
      <c r="AI134" s="442"/>
      <c r="AJ134" s="442"/>
      <c r="AK134" s="442"/>
      <c r="AL134" s="442"/>
      <c r="AM134" s="442"/>
      <c r="AN134" s="442"/>
      <c r="AO134" s="442"/>
      <c r="AP134" s="442"/>
      <c r="AQ134" s="442"/>
      <c r="AR134" s="442"/>
      <c r="AS134" s="442"/>
      <c r="AT134" s="442"/>
      <c r="AU134" s="442"/>
      <c r="AV134" s="442"/>
      <c r="AW134" s="442"/>
      <c r="AX134" s="442"/>
      <c r="AY134" s="442"/>
      <c r="AZ134" s="442"/>
    </row>
    <row r="135" spans="2:52" ht="20.100000000000001" hidden="1" customHeight="1" outlineLevel="1">
      <c r="B135" s="434"/>
      <c r="C135" s="1002"/>
      <c r="D135" s="1003"/>
      <c r="E135" s="1003"/>
      <c r="F135" s="1004"/>
      <c r="G135" s="1005"/>
      <c r="H135" s="1006"/>
      <c r="I135" s="1006"/>
      <c r="J135" s="1006"/>
      <c r="K135" s="1007"/>
      <c r="L135" s="715"/>
      <c r="M135" s="715"/>
      <c r="N135" s="715"/>
      <c r="O135" s="715"/>
      <c r="P135" s="715"/>
      <c r="Q135" s="715"/>
      <c r="R135" s="715"/>
      <c r="S135" s="716"/>
      <c r="T135" s="717"/>
      <c r="U135" s="720">
        <f t="shared" si="41"/>
        <v>0</v>
      </c>
      <c r="V135" s="721">
        <f t="shared" si="42"/>
        <v>0</v>
      </c>
      <c r="W135" s="722">
        <f t="shared" si="43"/>
        <v>0</v>
      </c>
      <c r="X135" s="442"/>
      <c r="Y135" s="442"/>
      <c r="Z135" s="442"/>
      <c r="AA135" s="442"/>
      <c r="AB135" s="442"/>
      <c r="AC135" s="442"/>
      <c r="AD135" s="442"/>
      <c r="AE135" s="442"/>
      <c r="AF135" s="442"/>
      <c r="AG135" s="442"/>
      <c r="AH135" s="442"/>
      <c r="AI135" s="442"/>
      <c r="AJ135" s="442"/>
      <c r="AK135" s="442"/>
      <c r="AL135" s="442"/>
      <c r="AM135" s="442"/>
      <c r="AN135" s="442"/>
      <c r="AO135" s="442"/>
      <c r="AP135" s="442"/>
      <c r="AQ135" s="442"/>
      <c r="AR135" s="442"/>
      <c r="AS135" s="442"/>
      <c r="AT135" s="442"/>
      <c r="AU135" s="442"/>
      <c r="AV135" s="442"/>
      <c r="AW135" s="442"/>
      <c r="AX135" s="442"/>
      <c r="AY135" s="442"/>
      <c r="AZ135" s="442"/>
    </row>
    <row r="136" spans="2:52" ht="20.100000000000001" hidden="1" customHeight="1" outlineLevel="1">
      <c r="B136" s="434"/>
      <c r="C136" s="1002"/>
      <c r="D136" s="1003"/>
      <c r="E136" s="1003"/>
      <c r="F136" s="1004"/>
      <c r="G136" s="1005"/>
      <c r="H136" s="1006"/>
      <c r="I136" s="1006"/>
      <c r="J136" s="1006"/>
      <c r="K136" s="1007"/>
      <c r="L136" s="715"/>
      <c r="M136" s="715"/>
      <c r="N136" s="715"/>
      <c r="O136" s="715"/>
      <c r="P136" s="715"/>
      <c r="Q136" s="715"/>
      <c r="R136" s="715"/>
      <c r="S136" s="716"/>
      <c r="T136" s="717"/>
      <c r="U136" s="720">
        <f t="shared" si="41"/>
        <v>0</v>
      </c>
      <c r="V136" s="721">
        <f t="shared" si="42"/>
        <v>0</v>
      </c>
      <c r="W136" s="722">
        <f t="shared" si="43"/>
        <v>0</v>
      </c>
      <c r="X136" s="442"/>
      <c r="Y136" s="442"/>
      <c r="Z136" s="442"/>
      <c r="AA136" s="442"/>
      <c r="AB136" s="442"/>
      <c r="AC136" s="442"/>
      <c r="AD136" s="442"/>
      <c r="AE136" s="442"/>
      <c r="AF136" s="442"/>
      <c r="AG136" s="442"/>
      <c r="AH136" s="442"/>
      <c r="AI136" s="442"/>
      <c r="AJ136" s="442"/>
      <c r="AK136" s="442"/>
      <c r="AL136" s="442"/>
      <c r="AM136" s="442"/>
      <c r="AN136" s="442"/>
      <c r="AO136" s="442"/>
      <c r="AP136" s="442"/>
      <c r="AQ136" s="442"/>
      <c r="AR136" s="442"/>
      <c r="AS136" s="442"/>
      <c r="AT136" s="442"/>
      <c r="AU136" s="442"/>
      <c r="AV136" s="442"/>
      <c r="AW136" s="442"/>
      <c r="AX136" s="442"/>
      <c r="AY136" s="442"/>
      <c r="AZ136" s="442"/>
    </row>
    <row r="137" spans="2:52" ht="20.100000000000001" hidden="1" customHeight="1" outlineLevel="1">
      <c r="B137" s="434"/>
      <c r="C137" s="1002"/>
      <c r="D137" s="1003"/>
      <c r="E137" s="1003"/>
      <c r="F137" s="1004"/>
      <c r="G137" s="1005"/>
      <c r="H137" s="1006"/>
      <c r="I137" s="1006"/>
      <c r="J137" s="1006"/>
      <c r="K137" s="1007"/>
      <c r="L137" s="715"/>
      <c r="M137" s="715"/>
      <c r="N137" s="715"/>
      <c r="O137" s="715"/>
      <c r="P137" s="715"/>
      <c r="Q137" s="715"/>
      <c r="R137" s="715"/>
      <c r="S137" s="716"/>
      <c r="T137" s="717"/>
      <c r="U137" s="720">
        <f t="shared" si="41"/>
        <v>0</v>
      </c>
      <c r="V137" s="721">
        <f t="shared" si="42"/>
        <v>0</v>
      </c>
      <c r="W137" s="722">
        <f t="shared" si="43"/>
        <v>0</v>
      </c>
      <c r="X137" s="442"/>
      <c r="Y137" s="442"/>
      <c r="Z137" s="442"/>
      <c r="AA137" s="442"/>
      <c r="AB137" s="442"/>
      <c r="AC137" s="442"/>
      <c r="AD137" s="442"/>
      <c r="AE137" s="442"/>
      <c r="AF137" s="442"/>
      <c r="AG137" s="442"/>
      <c r="AH137" s="442"/>
      <c r="AI137" s="442"/>
      <c r="AJ137" s="442"/>
      <c r="AK137" s="442"/>
      <c r="AL137" s="442"/>
      <c r="AM137" s="442"/>
      <c r="AN137" s="442"/>
      <c r="AO137" s="442"/>
      <c r="AP137" s="442"/>
      <c r="AQ137" s="442"/>
      <c r="AR137" s="442"/>
      <c r="AS137" s="442"/>
      <c r="AT137" s="442"/>
      <c r="AU137" s="442"/>
      <c r="AV137" s="442"/>
      <c r="AW137" s="442"/>
      <c r="AX137" s="442"/>
      <c r="AY137" s="442"/>
      <c r="AZ137" s="442"/>
    </row>
    <row r="138" spans="2:52" ht="20.100000000000001" hidden="1" customHeight="1" outlineLevel="1">
      <c r="B138" s="434"/>
      <c r="C138" s="1002"/>
      <c r="D138" s="1003"/>
      <c r="E138" s="1003"/>
      <c r="F138" s="1004"/>
      <c r="G138" s="1005"/>
      <c r="H138" s="1006"/>
      <c r="I138" s="1006"/>
      <c r="J138" s="1006"/>
      <c r="K138" s="1007"/>
      <c r="L138" s="715"/>
      <c r="M138" s="715"/>
      <c r="N138" s="715"/>
      <c r="O138" s="715"/>
      <c r="P138" s="715"/>
      <c r="Q138" s="715"/>
      <c r="R138" s="715"/>
      <c r="S138" s="716"/>
      <c r="T138" s="717"/>
      <c r="U138" s="720">
        <f t="shared" si="41"/>
        <v>0</v>
      </c>
      <c r="V138" s="721">
        <f t="shared" si="42"/>
        <v>0</v>
      </c>
      <c r="W138" s="722">
        <f t="shared" si="43"/>
        <v>0</v>
      </c>
      <c r="X138" s="442"/>
      <c r="Y138" s="442"/>
      <c r="Z138" s="442"/>
      <c r="AA138" s="442"/>
      <c r="AB138" s="442"/>
      <c r="AC138" s="442"/>
      <c r="AD138" s="442"/>
      <c r="AE138" s="442"/>
      <c r="AF138" s="442"/>
      <c r="AG138" s="442"/>
      <c r="AH138" s="442"/>
      <c r="AI138" s="442"/>
      <c r="AJ138" s="442"/>
      <c r="AK138" s="442"/>
      <c r="AL138" s="442"/>
      <c r="AM138" s="442"/>
      <c r="AN138" s="442"/>
      <c r="AO138" s="442"/>
      <c r="AP138" s="442"/>
      <c r="AQ138" s="442"/>
      <c r="AR138" s="442"/>
      <c r="AS138" s="442"/>
      <c r="AT138" s="442"/>
      <c r="AU138" s="442"/>
      <c r="AV138" s="442"/>
      <c r="AW138" s="442"/>
      <c r="AX138" s="442"/>
      <c r="AY138" s="442"/>
      <c r="AZ138" s="442"/>
    </row>
    <row r="139" spans="2:52" ht="20.100000000000001" hidden="1" customHeight="1" outlineLevel="1">
      <c r="B139" s="434"/>
      <c r="C139" s="1002"/>
      <c r="D139" s="1003"/>
      <c r="E139" s="1003"/>
      <c r="F139" s="1004"/>
      <c r="G139" s="1005"/>
      <c r="H139" s="1006"/>
      <c r="I139" s="1006"/>
      <c r="J139" s="1006"/>
      <c r="K139" s="1007"/>
      <c r="L139" s="715"/>
      <c r="M139" s="715"/>
      <c r="N139" s="715"/>
      <c r="O139" s="715"/>
      <c r="P139" s="715"/>
      <c r="Q139" s="715"/>
      <c r="R139" s="715"/>
      <c r="S139" s="716"/>
      <c r="T139" s="717"/>
      <c r="U139" s="720">
        <f t="shared" si="41"/>
        <v>0</v>
      </c>
      <c r="V139" s="721">
        <f t="shared" si="42"/>
        <v>0</v>
      </c>
      <c r="W139" s="722">
        <f t="shared" si="43"/>
        <v>0</v>
      </c>
      <c r="X139" s="442"/>
      <c r="Y139" s="442"/>
      <c r="Z139" s="442"/>
      <c r="AA139" s="442"/>
      <c r="AB139" s="442"/>
      <c r="AC139" s="442"/>
      <c r="AD139" s="442"/>
      <c r="AE139" s="442"/>
      <c r="AF139" s="442"/>
      <c r="AG139" s="442"/>
      <c r="AH139" s="442"/>
      <c r="AI139" s="442"/>
      <c r="AJ139" s="442"/>
      <c r="AK139" s="442"/>
      <c r="AL139" s="442"/>
      <c r="AM139" s="442"/>
      <c r="AN139" s="442"/>
      <c r="AO139" s="442"/>
      <c r="AP139" s="442"/>
      <c r="AQ139" s="442"/>
      <c r="AR139" s="442"/>
      <c r="AS139" s="442"/>
      <c r="AT139" s="442"/>
      <c r="AU139" s="442"/>
      <c r="AV139" s="442"/>
      <c r="AW139" s="442"/>
      <c r="AX139" s="442"/>
      <c r="AY139" s="442"/>
      <c r="AZ139" s="442"/>
    </row>
    <row r="140" spans="2:52" ht="20.100000000000001" hidden="1" customHeight="1" outlineLevel="1">
      <c r="B140" s="434"/>
      <c r="C140" s="1002"/>
      <c r="D140" s="1003"/>
      <c r="E140" s="1003"/>
      <c r="F140" s="1004"/>
      <c r="G140" s="1005"/>
      <c r="H140" s="1006"/>
      <c r="I140" s="1006"/>
      <c r="J140" s="1006"/>
      <c r="K140" s="1007"/>
      <c r="L140" s="715"/>
      <c r="M140" s="715"/>
      <c r="N140" s="715"/>
      <c r="O140" s="715"/>
      <c r="P140" s="715"/>
      <c r="Q140" s="715"/>
      <c r="R140" s="715"/>
      <c r="S140" s="716"/>
      <c r="T140" s="717"/>
      <c r="U140" s="720">
        <f t="shared" si="41"/>
        <v>0</v>
      </c>
      <c r="V140" s="721">
        <f t="shared" si="42"/>
        <v>0</v>
      </c>
      <c r="W140" s="722">
        <f t="shared" si="43"/>
        <v>0</v>
      </c>
      <c r="X140" s="442"/>
      <c r="Y140" s="442"/>
      <c r="Z140" s="442"/>
      <c r="AA140" s="442"/>
      <c r="AB140" s="442"/>
      <c r="AC140" s="442"/>
      <c r="AD140" s="442"/>
      <c r="AE140" s="442"/>
      <c r="AF140" s="442"/>
      <c r="AG140" s="442"/>
      <c r="AH140" s="442"/>
      <c r="AI140" s="442"/>
      <c r="AJ140" s="442"/>
      <c r="AK140" s="442"/>
      <c r="AL140" s="442"/>
      <c r="AM140" s="442"/>
      <c r="AN140" s="442"/>
      <c r="AO140" s="442"/>
      <c r="AP140" s="442"/>
      <c r="AQ140" s="442"/>
      <c r="AR140" s="442"/>
      <c r="AS140" s="442"/>
      <c r="AT140" s="442"/>
      <c r="AU140" s="442"/>
      <c r="AV140" s="442"/>
      <c r="AW140" s="442"/>
      <c r="AX140" s="442"/>
      <c r="AY140" s="442"/>
      <c r="AZ140" s="442"/>
    </row>
    <row r="141" spans="2:52" ht="20.100000000000001" hidden="1" customHeight="1" outlineLevel="1">
      <c r="B141" s="434"/>
      <c r="C141" s="1002"/>
      <c r="D141" s="1003"/>
      <c r="E141" s="1003"/>
      <c r="F141" s="1004"/>
      <c r="G141" s="1005"/>
      <c r="H141" s="1006"/>
      <c r="I141" s="1006"/>
      <c r="J141" s="1006"/>
      <c r="K141" s="1007"/>
      <c r="L141" s="715"/>
      <c r="M141" s="715"/>
      <c r="N141" s="715"/>
      <c r="O141" s="715"/>
      <c r="P141" s="715"/>
      <c r="Q141" s="715"/>
      <c r="R141" s="715"/>
      <c r="S141" s="716"/>
      <c r="T141" s="717"/>
      <c r="U141" s="720">
        <f t="shared" si="41"/>
        <v>0</v>
      </c>
      <c r="V141" s="721">
        <f t="shared" si="42"/>
        <v>0</v>
      </c>
      <c r="W141" s="722">
        <f t="shared" si="43"/>
        <v>0</v>
      </c>
      <c r="X141" s="442"/>
      <c r="Y141" s="442"/>
      <c r="Z141" s="442"/>
      <c r="AA141" s="442"/>
      <c r="AB141" s="442"/>
      <c r="AC141" s="442"/>
      <c r="AD141" s="442"/>
      <c r="AE141" s="442"/>
      <c r="AF141" s="442"/>
      <c r="AG141" s="442"/>
      <c r="AH141" s="442"/>
      <c r="AI141" s="442"/>
      <c r="AJ141" s="442"/>
      <c r="AK141" s="442"/>
      <c r="AL141" s="442"/>
      <c r="AM141" s="442"/>
      <c r="AN141" s="442"/>
      <c r="AO141" s="442"/>
      <c r="AP141" s="442"/>
      <c r="AQ141" s="442"/>
      <c r="AR141" s="442"/>
      <c r="AS141" s="442"/>
      <c r="AT141" s="442"/>
      <c r="AU141" s="442"/>
      <c r="AV141" s="442"/>
      <c r="AW141" s="442"/>
      <c r="AX141" s="442"/>
      <c r="AY141" s="442"/>
      <c r="AZ141" s="442"/>
    </row>
    <row r="142" spans="2:52" ht="20.100000000000001" hidden="1" customHeight="1" outlineLevel="1">
      <c r="B142" s="434"/>
      <c r="C142" s="1002"/>
      <c r="D142" s="1003"/>
      <c r="E142" s="1003"/>
      <c r="F142" s="1004"/>
      <c r="G142" s="1005"/>
      <c r="H142" s="1006"/>
      <c r="I142" s="1006"/>
      <c r="J142" s="1006"/>
      <c r="K142" s="1007"/>
      <c r="L142" s="715"/>
      <c r="M142" s="715"/>
      <c r="N142" s="715"/>
      <c r="O142" s="715"/>
      <c r="P142" s="715"/>
      <c r="Q142" s="715"/>
      <c r="R142" s="715"/>
      <c r="S142" s="716"/>
      <c r="T142" s="717"/>
      <c r="U142" s="720">
        <f t="shared" si="41"/>
        <v>0</v>
      </c>
      <c r="V142" s="721">
        <f t="shared" si="42"/>
        <v>0</v>
      </c>
      <c r="W142" s="722">
        <f t="shared" si="43"/>
        <v>0</v>
      </c>
      <c r="X142" s="442"/>
      <c r="Y142" s="442"/>
      <c r="Z142" s="442"/>
      <c r="AA142" s="442"/>
      <c r="AB142" s="442"/>
      <c r="AC142" s="442"/>
      <c r="AD142" s="442"/>
      <c r="AE142" s="442"/>
      <c r="AF142" s="442"/>
      <c r="AG142" s="442"/>
      <c r="AH142" s="442"/>
      <c r="AI142" s="442"/>
      <c r="AJ142" s="442"/>
      <c r="AK142" s="442"/>
      <c r="AL142" s="442"/>
      <c r="AM142" s="442"/>
      <c r="AN142" s="442"/>
      <c r="AO142" s="442"/>
      <c r="AP142" s="442"/>
      <c r="AQ142" s="442"/>
      <c r="AR142" s="442"/>
      <c r="AS142" s="442"/>
      <c r="AT142" s="442"/>
      <c r="AU142" s="442"/>
      <c r="AV142" s="442"/>
      <c r="AW142" s="442"/>
      <c r="AX142" s="442"/>
      <c r="AY142" s="442"/>
      <c r="AZ142" s="442"/>
    </row>
    <row r="143" spans="2:52" ht="20.100000000000001" hidden="1" customHeight="1" outlineLevel="1">
      <c r="B143" s="434"/>
      <c r="C143" s="1002"/>
      <c r="D143" s="1003"/>
      <c r="E143" s="1003"/>
      <c r="F143" s="1004"/>
      <c r="G143" s="1005"/>
      <c r="H143" s="1006"/>
      <c r="I143" s="1006"/>
      <c r="J143" s="1006"/>
      <c r="K143" s="1007"/>
      <c r="L143" s="715"/>
      <c r="M143" s="715"/>
      <c r="N143" s="715"/>
      <c r="O143" s="715"/>
      <c r="P143" s="715"/>
      <c r="Q143" s="715"/>
      <c r="R143" s="715"/>
      <c r="S143" s="716"/>
      <c r="T143" s="717"/>
      <c r="U143" s="720">
        <f t="shared" si="41"/>
        <v>0</v>
      </c>
      <c r="V143" s="721">
        <f t="shared" si="42"/>
        <v>0</v>
      </c>
      <c r="W143" s="722">
        <f t="shared" si="43"/>
        <v>0</v>
      </c>
      <c r="X143" s="442"/>
      <c r="Y143" s="442"/>
      <c r="Z143" s="442"/>
      <c r="AA143" s="442"/>
      <c r="AB143" s="442"/>
      <c r="AC143" s="442"/>
      <c r="AD143" s="442"/>
      <c r="AE143" s="442"/>
      <c r="AF143" s="442"/>
      <c r="AG143" s="442"/>
      <c r="AH143" s="442"/>
      <c r="AI143" s="442"/>
      <c r="AJ143" s="442"/>
      <c r="AK143" s="442"/>
      <c r="AL143" s="442"/>
      <c r="AM143" s="442"/>
      <c r="AN143" s="442"/>
      <c r="AO143" s="442"/>
      <c r="AP143" s="442"/>
      <c r="AQ143" s="442"/>
      <c r="AR143" s="442"/>
      <c r="AS143" s="442"/>
      <c r="AT143" s="442"/>
      <c r="AU143" s="442"/>
      <c r="AV143" s="442"/>
      <c r="AW143" s="442"/>
      <c r="AX143" s="442"/>
      <c r="AY143" s="442"/>
      <c r="AZ143" s="442"/>
    </row>
    <row r="144" spans="2:52" s="19" customFormat="1" ht="9.9499999999999993" hidden="1" customHeight="1" outlineLevel="1">
      <c r="B144" s="435"/>
      <c r="C144" s="437"/>
      <c r="D144" s="437"/>
      <c r="E144" s="437"/>
      <c r="F144" s="437"/>
      <c r="G144" s="666"/>
      <c r="H144" s="666"/>
      <c r="I144" s="666"/>
      <c r="J144" s="666"/>
      <c r="K144" s="666"/>
      <c r="L144" s="438"/>
      <c r="M144" s="438"/>
      <c r="N144" s="438"/>
      <c r="O144" s="438"/>
      <c r="P144" s="438"/>
      <c r="Q144" s="438"/>
      <c r="R144" s="438"/>
      <c r="S144" s="438"/>
      <c r="T144" s="439"/>
      <c r="U144" s="439"/>
      <c r="V144" s="439"/>
      <c r="W144" s="667"/>
      <c r="X144" s="668"/>
      <c r="Y144" s="668"/>
      <c r="Z144" s="668"/>
      <c r="AA144" s="668"/>
      <c r="AB144" s="668"/>
      <c r="AC144" s="668"/>
      <c r="AD144" s="668"/>
      <c r="AE144" s="668"/>
      <c r="AF144" s="668"/>
      <c r="AG144" s="668"/>
      <c r="AH144" s="668"/>
      <c r="AI144" s="668"/>
      <c r="AJ144" s="668"/>
      <c r="AK144" s="668"/>
      <c r="AL144" s="668"/>
      <c r="AM144" s="668"/>
      <c r="AN144" s="668"/>
      <c r="AO144" s="668"/>
      <c r="AP144" s="668"/>
      <c r="AQ144" s="668"/>
      <c r="AR144" s="668"/>
      <c r="AS144" s="668"/>
      <c r="AT144" s="668"/>
      <c r="AU144" s="668"/>
      <c r="AV144" s="668"/>
      <c r="AW144" s="668"/>
      <c r="AX144" s="668"/>
      <c r="AY144" s="668"/>
      <c r="AZ144" s="668"/>
    </row>
    <row r="145" spans="2:52" ht="20.100000000000001" customHeight="1" collapsed="1">
      <c r="B145" s="714">
        <f>B133+1</f>
        <v>12</v>
      </c>
      <c r="C145" s="1013"/>
      <c r="D145" s="1014"/>
      <c r="E145" s="1014"/>
      <c r="F145" s="1015"/>
      <c r="G145" s="1016"/>
      <c r="H145" s="1017"/>
      <c r="I145" s="1017"/>
      <c r="J145" s="1017"/>
      <c r="K145" s="1018"/>
      <c r="L145" s="701">
        <f t="shared" ref="L145:R145" si="44">SUM(L146:L155)</f>
        <v>0</v>
      </c>
      <c r="M145" s="702">
        <f t="shared" si="44"/>
        <v>0</v>
      </c>
      <c r="N145" s="703">
        <f t="shared" si="44"/>
        <v>0</v>
      </c>
      <c r="O145" s="703">
        <f t="shared" si="44"/>
        <v>0</v>
      </c>
      <c r="P145" s="702">
        <f t="shared" si="44"/>
        <v>0</v>
      </c>
      <c r="Q145" s="704">
        <f t="shared" si="44"/>
        <v>0</v>
      </c>
      <c r="R145" s="701">
        <f t="shared" si="44"/>
        <v>0</v>
      </c>
      <c r="S145" s="705">
        <v>1</v>
      </c>
      <c r="T145" s="706">
        <f>(S146*T146)+(S147*T147)+(S148*T148)+(S149*T149)+(S150*T150)+(S151*T151)+(S152*T152)+(S153*T153)+(S154*T154)+(S155*T155)</f>
        <v>0</v>
      </c>
      <c r="U145" s="665">
        <f t="shared" ref="U145:U155" si="45">S145*T145*(1+MGKZ)*(1+Gewinn)*(1+Sicherheit)</f>
        <v>0</v>
      </c>
      <c r="V145" s="643">
        <f t="shared" ref="V145:V155" si="46">R145*Fertigung</f>
        <v>0</v>
      </c>
      <c r="W145" s="50">
        <f t="shared" ref="W145:W155" si="47">L145*$E$6+M145*$M$6+N145*$M$7+O145*$M$8+P145*$E$7+Q145*$M$9+U145+V145</f>
        <v>0</v>
      </c>
      <c r="X145" s="442"/>
      <c r="Y145" s="442"/>
      <c r="Z145" s="442"/>
      <c r="AA145" s="442"/>
      <c r="AB145" s="442"/>
      <c r="AC145" s="442"/>
      <c r="AD145" s="442"/>
      <c r="AE145" s="442"/>
      <c r="AF145" s="442"/>
      <c r="AG145" s="442"/>
      <c r="AH145" s="442"/>
      <c r="AI145" s="442"/>
      <c r="AJ145" s="442"/>
      <c r="AK145" s="442"/>
      <c r="AL145" s="442"/>
      <c r="AM145" s="442"/>
      <c r="AN145" s="442"/>
      <c r="AO145" s="442"/>
      <c r="AP145" s="442"/>
      <c r="AQ145" s="442"/>
      <c r="AR145" s="442"/>
      <c r="AS145" s="442"/>
      <c r="AT145" s="442"/>
      <c r="AU145" s="442"/>
      <c r="AV145" s="442"/>
      <c r="AW145" s="442"/>
      <c r="AX145" s="442"/>
      <c r="AY145" s="442"/>
      <c r="AZ145" s="442"/>
    </row>
    <row r="146" spans="2:52" ht="20.100000000000001" hidden="1" customHeight="1" outlineLevel="1">
      <c r="B146" s="433"/>
      <c r="C146" s="1002"/>
      <c r="D146" s="1003"/>
      <c r="E146" s="1003"/>
      <c r="F146" s="1004"/>
      <c r="G146" s="1005"/>
      <c r="H146" s="1006"/>
      <c r="I146" s="1006"/>
      <c r="J146" s="1006"/>
      <c r="K146" s="1007"/>
      <c r="L146" s="715"/>
      <c r="M146" s="715"/>
      <c r="N146" s="715"/>
      <c r="O146" s="715"/>
      <c r="P146" s="715"/>
      <c r="Q146" s="715"/>
      <c r="R146" s="715"/>
      <c r="S146" s="716"/>
      <c r="T146" s="717"/>
      <c r="U146" s="720">
        <f t="shared" si="45"/>
        <v>0</v>
      </c>
      <c r="V146" s="721">
        <f t="shared" si="46"/>
        <v>0</v>
      </c>
      <c r="W146" s="722">
        <f t="shared" si="47"/>
        <v>0</v>
      </c>
      <c r="X146" s="442"/>
      <c r="Y146" s="442"/>
      <c r="Z146" s="442"/>
      <c r="AA146" s="442"/>
      <c r="AB146" s="442"/>
      <c r="AC146" s="442"/>
      <c r="AD146" s="442"/>
      <c r="AE146" s="442"/>
      <c r="AF146" s="442"/>
      <c r="AG146" s="442"/>
      <c r="AH146" s="442"/>
      <c r="AI146" s="442"/>
      <c r="AJ146" s="442"/>
      <c r="AK146" s="442"/>
      <c r="AL146" s="442"/>
      <c r="AM146" s="442"/>
      <c r="AN146" s="442"/>
      <c r="AO146" s="442"/>
      <c r="AP146" s="442"/>
      <c r="AQ146" s="442"/>
      <c r="AR146" s="442"/>
      <c r="AS146" s="442"/>
      <c r="AT146" s="442"/>
      <c r="AU146" s="442"/>
      <c r="AV146" s="442"/>
      <c r="AW146" s="442"/>
      <c r="AX146" s="442"/>
      <c r="AY146" s="442"/>
      <c r="AZ146" s="442"/>
    </row>
    <row r="147" spans="2:52" ht="20.100000000000001" hidden="1" customHeight="1" outlineLevel="1">
      <c r="B147" s="434"/>
      <c r="C147" s="1002"/>
      <c r="D147" s="1003"/>
      <c r="E147" s="1003"/>
      <c r="F147" s="1004"/>
      <c r="G147" s="1005"/>
      <c r="H147" s="1006"/>
      <c r="I147" s="1006"/>
      <c r="J147" s="1006"/>
      <c r="K147" s="1007"/>
      <c r="L147" s="715"/>
      <c r="M147" s="715"/>
      <c r="N147" s="715"/>
      <c r="O147" s="715"/>
      <c r="P147" s="715"/>
      <c r="Q147" s="715"/>
      <c r="R147" s="715"/>
      <c r="S147" s="716"/>
      <c r="T147" s="717"/>
      <c r="U147" s="720">
        <f t="shared" si="45"/>
        <v>0</v>
      </c>
      <c r="V147" s="721">
        <f t="shared" si="46"/>
        <v>0</v>
      </c>
      <c r="W147" s="722">
        <f t="shared" si="47"/>
        <v>0</v>
      </c>
      <c r="X147" s="442"/>
      <c r="Y147" s="442"/>
      <c r="Z147" s="442"/>
      <c r="AA147" s="442"/>
      <c r="AB147" s="442"/>
      <c r="AC147" s="442"/>
      <c r="AD147" s="442"/>
      <c r="AE147" s="442"/>
      <c r="AF147" s="442"/>
      <c r="AG147" s="442"/>
      <c r="AH147" s="442"/>
      <c r="AI147" s="442"/>
      <c r="AJ147" s="442"/>
      <c r="AK147" s="442"/>
      <c r="AL147" s="442"/>
      <c r="AM147" s="442"/>
      <c r="AN147" s="442"/>
      <c r="AO147" s="442"/>
      <c r="AP147" s="442"/>
      <c r="AQ147" s="442"/>
      <c r="AR147" s="442"/>
      <c r="AS147" s="442"/>
      <c r="AT147" s="442"/>
      <c r="AU147" s="442"/>
      <c r="AV147" s="442"/>
      <c r="AW147" s="442"/>
      <c r="AX147" s="442"/>
      <c r="AY147" s="442"/>
      <c r="AZ147" s="442"/>
    </row>
    <row r="148" spans="2:52" ht="20.100000000000001" hidden="1" customHeight="1" outlineLevel="1">
      <c r="B148" s="434"/>
      <c r="C148" s="1002"/>
      <c r="D148" s="1003"/>
      <c r="E148" s="1003"/>
      <c r="F148" s="1004"/>
      <c r="G148" s="1005"/>
      <c r="H148" s="1006"/>
      <c r="I148" s="1006"/>
      <c r="J148" s="1006"/>
      <c r="K148" s="1007"/>
      <c r="L148" s="715"/>
      <c r="M148" s="715"/>
      <c r="N148" s="715"/>
      <c r="O148" s="715"/>
      <c r="P148" s="715"/>
      <c r="Q148" s="715"/>
      <c r="R148" s="715"/>
      <c r="S148" s="716"/>
      <c r="T148" s="717"/>
      <c r="U148" s="720">
        <f t="shared" si="45"/>
        <v>0</v>
      </c>
      <c r="V148" s="721">
        <f t="shared" si="46"/>
        <v>0</v>
      </c>
      <c r="W148" s="722">
        <f t="shared" si="47"/>
        <v>0</v>
      </c>
      <c r="X148" s="442"/>
      <c r="Y148" s="442"/>
      <c r="Z148" s="442"/>
      <c r="AA148" s="442"/>
      <c r="AB148" s="442"/>
      <c r="AC148" s="442"/>
      <c r="AD148" s="442"/>
      <c r="AE148" s="442"/>
      <c r="AF148" s="442"/>
      <c r="AG148" s="442"/>
      <c r="AH148" s="442"/>
      <c r="AI148" s="442"/>
      <c r="AJ148" s="442"/>
      <c r="AK148" s="442"/>
      <c r="AL148" s="442"/>
      <c r="AM148" s="442"/>
      <c r="AN148" s="442"/>
      <c r="AO148" s="442"/>
      <c r="AP148" s="442"/>
      <c r="AQ148" s="442"/>
      <c r="AR148" s="442"/>
      <c r="AS148" s="442"/>
      <c r="AT148" s="442"/>
      <c r="AU148" s="442"/>
      <c r="AV148" s="442"/>
      <c r="AW148" s="442"/>
      <c r="AX148" s="442"/>
      <c r="AY148" s="442"/>
      <c r="AZ148" s="442"/>
    </row>
    <row r="149" spans="2:52" ht="20.100000000000001" hidden="1" customHeight="1" outlineLevel="1">
      <c r="B149" s="434"/>
      <c r="C149" s="1002"/>
      <c r="D149" s="1003"/>
      <c r="E149" s="1003"/>
      <c r="F149" s="1004"/>
      <c r="G149" s="1005"/>
      <c r="H149" s="1006"/>
      <c r="I149" s="1006"/>
      <c r="J149" s="1006"/>
      <c r="K149" s="1007"/>
      <c r="L149" s="715"/>
      <c r="M149" s="715"/>
      <c r="N149" s="715"/>
      <c r="O149" s="715"/>
      <c r="P149" s="715"/>
      <c r="Q149" s="715"/>
      <c r="R149" s="715"/>
      <c r="S149" s="716"/>
      <c r="T149" s="717"/>
      <c r="U149" s="720">
        <f t="shared" si="45"/>
        <v>0</v>
      </c>
      <c r="V149" s="721">
        <f t="shared" si="46"/>
        <v>0</v>
      </c>
      <c r="W149" s="722">
        <f t="shared" si="47"/>
        <v>0</v>
      </c>
      <c r="X149" s="442"/>
      <c r="Y149" s="442"/>
      <c r="Z149" s="442"/>
      <c r="AA149" s="442"/>
      <c r="AB149" s="442"/>
      <c r="AC149" s="442"/>
      <c r="AD149" s="442"/>
      <c r="AE149" s="442"/>
      <c r="AF149" s="442"/>
      <c r="AG149" s="442"/>
      <c r="AH149" s="442"/>
      <c r="AI149" s="442"/>
      <c r="AJ149" s="442"/>
      <c r="AK149" s="442"/>
      <c r="AL149" s="442"/>
      <c r="AM149" s="442"/>
      <c r="AN149" s="442"/>
      <c r="AO149" s="442"/>
      <c r="AP149" s="442"/>
      <c r="AQ149" s="442"/>
      <c r="AR149" s="442"/>
      <c r="AS149" s="442"/>
      <c r="AT149" s="442"/>
      <c r="AU149" s="442"/>
      <c r="AV149" s="442"/>
      <c r="AW149" s="442"/>
      <c r="AX149" s="442"/>
      <c r="AY149" s="442"/>
      <c r="AZ149" s="442"/>
    </row>
    <row r="150" spans="2:52" ht="20.100000000000001" hidden="1" customHeight="1" outlineLevel="1">
      <c r="B150" s="434"/>
      <c r="C150" s="1002"/>
      <c r="D150" s="1003"/>
      <c r="E150" s="1003"/>
      <c r="F150" s="1004"/>
      <c r="G150" s="1005"/>
      <c r="H150" s="1006"/>
      <c r="I150" s="1006"/>
      <c r="J150" s="1006"/>
      <c r="K150" s="1007"/>
      <c r="L150" s="715"/>
      <c r="M150" s="715"/>
      <c r="N150" s="715"/>
      <c r="O150" s="715"/>
      <c r="P150" s="715"/>
      <c r="Q150" s="715"/>
      <c r="R150" s="715"/>
      <c r="S150" s="716"/>
      <c r="T150" s="717"/>
      <c r="U150" s="720">
        <f t="shared" si="45"/>
        <v>0</v>
      </c>
      <c r="V150" s="721">
        <f t="shared" si="46"/>
        <v>0</v>
      </c>
      <c r="W150" s="722">
        <f t="shared" si="47"/>
        <v>0</v>
      </c>
      <c r="X150" s="442"/>
      <c r="Y150" s="442"/>
      <c r="Z150" s="442"/>
      <c r="AA150" s="442"/>
      <c r="AB150" s="442"/>
      <c r="AC150" s="442"/>
      <c r="AD150" s="442"/>
      <c r="AE150" s="442"/>
      <c r="AF150" s="442"/>
      <c r="AG150" s="442"/>
      <c r="AH150" s="442"/>
      <c r="AI150" s="442"/>
      <c r="AJ150" s="442"/>
      <c r="AK150" s="442"/>
      <c r="AL150" s="442"/>
      <c r="AM150" s="442"/>
      <c r="AN150" s="442"/>
      <c r="AO150" s="442"/>
      <c r="AP150" s="442"/>
      <c r="AQ150" s="442"/>
      <c r="AR150" s="442"/>
      <c r="AS150" s="442"/>
      <c r="AT150" s="442"/>
      <c r="AU150" s="442"/>
      <c r="AV150" s="442"/>
      <c r="AW150" s="442"/>
      <c r="AX150" s="442"/>
      <c r="AY150" s="442"/>
      <c r="AZ150" s="442"/>
    </row>
    <row r="151" spans="2:52" ht="20.100000000000001" hidden="1" customHeight="1" outlineLevel="1">
      <c r="B151" s="434"/>
      <c r="C151" s="1002"/>
      <c r="D151" s="1003"/>
      <c r="E151" s="1003"/>
      <c r="F151" s="1004"/>
      <c r="G151" s="1005"/>
      <c r="H151" s="1006"/>
      <c r="I151" s="1006"/>
      <c r="J151" s="1006"/>
      <c r="K151" s="1007"/>
      <c r="L151" s="715"/>
      <c r="M151" s="715"/>
      <c r="N151" s="715"/>
      <c r="O151" s="715"/>
      <c r="P151" s="715"/>
      <c r="Q151" s="715"/>
      <c r="R151" s="715"/>
      <c r="S151" s="716"/>
      <c r="T151" s="717"/>
      <c r="U151" s="720">
        <f t="shared" si="45"/>
        <v>0</v>
      </c>
      <c r="V151" s="721">
        <f t="shared" si="46"/>
        <v>0</v>
      </c>
      <c r="W151" s="722">
        <f t="shared" si="47"/>
        <v>0</v>
      </c>
      <c r="X151" s="442"/>
      <c r="Y151" s="442"/>
      <c r="Z151" s="442"/>
      <c r="AA151" s="442"/>
      <c r="AB151" s="442"/>
      <c r="AC151" s="442"/>
      <c r="AD151" s="442"/>
      <c r="AE151" s="442"/>
      <c r="AF151" s="442"/>
      <c r="AG151" s="442"/>
      <c r="AH151" s="442"/>
      <c r="AI151" s="442"/>
      <c r="AJ151" s="442"/>
      <c r="AK151" s="442"/>
      <c r="AL151" s="442"/>
      <c r="AM151" s="442"/>
      <c r="AN151" s="442"/>
      <c r="AO151" s="442"/>
      <c r="AP151" s="442"/>
      <c r="AQ151" s="442"/>
      <c r="AR151" s="442"/>
      <c r="AS151" s="442"/>
      <c r="AT151" s="442"/>
      <c r="AU151" s="442"/>
      <c r="AV151" s="442"/>
      <c r="AW151" s="442"/>
      <c r="AX151" s="442"/>
      <c r="AY151" s="442"/>
      <c r="AZ151" s="442"/>
    </row>
    <row r="152" spans="2:52" ht="20.100000000000001" hidden="1" customHeight="1" outlineLevel="1">
      <c r="B152" s="434"/>
      <c r="C152" s="1002"/>
      <c r="D152" s="1003"/>
      <c r="E152" s="1003"/>
      <c r="F152" s="1004"/>
      <c r="G152" s="1005"/>
      <c r="H152" s="1006"/>
      <c r="I152" s="1006"/>
      <c r="J152" s="1006"/>
      <c r="K152" s="1007"/>
      <c r="L152" s="715"/>
      <c r="M152" s="715"/>
      <c r="N152" s="715"/>
      <c r="O152" s="715"/>
      <c r="P152" s="715"/>
      <c r="Q152" s="715"/>
      <c r="R152" s="715"/>
      <c r="S152" s="716"/>
      <c r="T152" s="717"/>
      <c r="U152" s="720">
        <f t="shared" si="45"/>
        <v>0</v>
      </c>
      <c r="V152" s="721">
        <f t="shared" si="46"/>
        <v>0</v>
      </c>
      <c r="W152" s="722">
        <f t="shared" si="47"/>
        <v>0</v>
      </c>
      <c r="X152" s="442"/>
      <c r="Y152" s="442"/>
      <c r="Z152" s="442"/>
      <c r="AA152" s="442"/>
      <c r="AB152" s="442"/>
      <c r="AC152" s="442"/>
      <c r="AD152" s="442"/>
      <c r="AE152" s="442"/>
      <c r="AF152" s="442"/>
      <c r="AG152" s="442"/>
      <c r="AH152" s="442"/>
      <c r="AI152" s="442"/>
      <c r="AJ152" s="442"/>
      <c r="AK152" s="442"/>
      <c r="AL152" s="442"/>
      <c r="AM152" s="442"/>
      <c r="AN152" s="442"/>
      <c r="AO152" s="442"/>
      <c r="AP152" s="442"/>
      <c r="AQ152" s="442"/>
      <c r="AR152" s="442"/>
      <c r="AS152" s="442"/>
      <c r="AT152" s="442"/>
      <c r="AU152" s="442"/>
      <c r="AV152" s="442"/>
      <c r="AW152" s="442"/>
      <c r="AX152" s="442"/>
      <c r="AY152" s="442"/>
      <c r="AZ152" s="442"/>
    </row>
    <row r="153" spans="2:52" ht="20.100000000000001" hidden="1" customHeight="1" outlineLevel="1">
      <c r="B153" s="434"/>
      <c r="C153" s="1002"/>
      <c r="D153" s="1003"/>
      <c r="E153" s="1003"/>
      <c r="F153" s="1004"/>
      <c r="G153" s="1005"/>
      <c r="H153" s="1006"/>
      <c r="I153" s="1006"/>
      <c r="J153" s="1006"/>
      <c r="K153" s="1007"/>
      <c r="L153" s="715"/>
      <c r="M153" s="715"/>
      <c r="N153" s="715"/>
      <c r="O153" s="715"/>
      <c r="P153" s="715"/>
      <c r="Q153" s="715"/>
      <c r="R153" s="715"/>
      <c r="S153" s="716"/>
      <c r="T153" s="717"/>
      <c r="U153" s="720">
        <f t="shared" si="45"/>
        <v>0</v>
      </c>
      <c r="V153" s="721">
        <f t="shared" si="46"/>
        <v>0</v>
      </c>
      <c r="W153" s="722">
        <f t="shared" si="47"/>
        <v>0</v>
      </c>
      <c r="X153" s="442"/>
      <c r="Y153" s="442"/>
      <c r="Z153" s="442"/>
      <c r="AA153" s="442"/>
      <c r="AB153" s="442"/>
      <c r="AC153" s="442"/>
      <c r="AD153" s="442"/>
      <c r="AE153" s="442"/>
      <c r="AF153" s="442"/>
      <c r="AG153" s="442"/>
      <c r="AH153" s="442"/>
      <c r="AI153" s="442"/>
      <c r="AJ153" s="442"/>
      <c r="AK153" s="442"/>
      <c r="AL153" s="442"/>
      <c r="AM153" s="442"/>
      <c r="AN153" s="442"/>
      <c r="AO153" s="442"/>
      <c r="AP153" s="442"/>
      <c r="AQ153" s="442"/>
      <c r="AR153" s="442"/>
      <c r="AS153" s="442"/>
      <c r="AT153" s="442"/>
      <c r="AU153" s="442"/>
      <c r="AV153" s="442"/>
      <c r="AW153" s="442"/>
      <c r="AX153" s="442"/>
      <c r="AY153" s="442"/>
      <c r="AZ153" s="442"/>
    </row>
    <row r="154" spans="2:52" ht="20.100000000000001" hidden="1" customHeight="1" outlineLevel="1">
      <c r="B154" s="434"/>
      <c r="C154" s="1002"/>
      <c r="D154" s="1003"/>
      <c r="E154" s="1003"/>
      <c r="F154" s="1004"/>
      <c r="G154" s="1005"/>
      <c r="H154" s="1006"/>
      <c r="I154" s="1006"/>
      <c r="J154" s="1006"/>
      <c r="K154" s="1007"/>
      <c r="L154" s="715"/>
      <c r="M154" s="715"/>
      <c r="N154" s="715"/>
      <c r="O154" s="715"/>
      <c r="P154" s="715"/>
      <c r="Q154" s="715"/>
      <c r="R154" s="715"/>
      <c r="S154" s="716"/>
      <c r="T154" s="717"/>
      <c r="U154" s="720">
        <f t="shared" si="45"/>
        <v>0</v>
      </c>
      <c r="V154" s="721">
        <f t="shared" si="46"/>
        <v>0</v>
      </c>
      <c r="W154" s="722">
        <f t="shared" si="47"/>
        <v>0</v>
      </c>
      <c r="X154" s="442"/>
      <c r="Y154" s="442"/>
      <c r="Z154" s="442"/>
      <c r="AA154" s="442"/>
      <c r="AB154" s="442"/>
      <c r="AC154" s="442"/>
      <c r="AD154" s="442"/>
      <c r="AE154" s="442"/>
      <c r="AF154" s="442"/>
      <c r="AG154" s="442"/>
      <c r="AH154" s="442"/>
      <c r="AI154" s="442"/>
      <c r="AJ154" s="442"/>
      <c r="AK154" s="442"/>
      <c r="AL154" s="442"/>
      <c r="AM154" s="442"/>
      <c r="AN154" s="442"/>
      <c r="AO154" s="442"/>
      <c r="AP154" s="442"/>
      <c r="AQ154" s="442"/>
      <c r="AR154" s="442"/>
      <c r="AS154" s="442"/>
      <c r="AT154" s="442"/>
      <c r="AU154" s="442"/>
      <c r="AV154" s="442"/>
      <c r="AW154" s="442"/>
      <c r="AX154" s="442"/>
      <c r="AY154" s="442"/>
      <c r="AZ154" s="442"/>
    </row>
    <row r="155" spans="2:52" ht="20.100000000000001" hidden="1" customHeight="1" outlineLevel="1">
      <c r="B155" s="434"/>
      <c r="C155" s="1002"/>
      <c r="D155" s="1003"/>
      <c r="E155" s="1003"/>
      <c r="F155" s="1004"/>
      <c r="G155" s="1005"/>
      <c r="H155" s="1006"/>
      <c r="I155" s="1006"/>
      <c r="J155" s="1006"/>
      <c r="K155" s="1007"/>
      <c r="L155" s="715"/>
      <c r="M155" s="715"/>
      <c r="N155" s="715"/>
      <c r="O155" s="715"/>
      <c r="P155" s="715"/>
      <c r="Q155" s="715"/>
      <c r="R155" s="715"/>
      <c r="S155" s="716"/>
      <c r="T155" s="717"/>
      <c r="U155" s="720">
        <f t="shared" si="45"/>
        <v>0</v>
      </c>
      <c r="V155" s="721">
        <f t="shared" si="46"/>
        <v>0</v>
      </c>
      <c r="W155" s="722">
        <f t="shared" si="47"/>
        <v>0</v>
      </c>
      <c r="X155" s="442"/>
      <c r="Y155" s="442"/>
      <c r="Z155" s="442"/>
      <c r="AA155" s="442"/>
      <c r="AB155" s="442"/>
      <c r="AC155" s="442"/>
      <c r="AD155" s="442"/>
      <c r="AE155" s="442"/>
      <c r="AF155" s="442"/>
      <c r="AG155" s="442"/>
      <c r="AH155" s="442"/>
      <c r="AI155" s="442"/>
      <c r="AJ155" s="442"/>
      <c r="AK155" s="442"/>
      <c r="AL155" s="442"/>
      <c r="AM155" s="442"/>
      <c r="AN155" s="442"/>
      <c r="AO155" s="442"/>
      <c r="AP155" s="442"/>
      <c r="AQ155" s="442"/>
      <c r="AR155" s="442"/>
      <c r="AS155" s="442"/>
      <c r="AT155" s="442"/>
      <c r="AU155" s="442"/>
      <c r="AV155" s="442"/>
      <c r="AW155" s="442"/>
      <c r="AX155" s="442"/>
      <c r="AY155" s="442"/>
      <c r="AZ155" s="442"/>
    </row>
    <row r="156" spans="2:52" s="19" customFormat="1" ht="9.9499999999999993" hidden="1" customHeight="1" outlineLevel="1">
      <c r="B156" s="435"/>
      <c r="C156" s="437"/>
      <c r="D156" s="437"/>
      <c r="E156" s="437"/>
      <c r="F156" s="437"/>
      <c r="G156" s="666"/>
      <c r="H156" s="666"/>
      <c r="I156" s="666"/>
      <c r="J156" s="666"/>
      <c r="K156" s="666"/>
      <c r="L156" s="438"/>
      <c r="M156" s="438"/>
      <c r="N156" s="438"/>
      <c r="O156" s="438"/>
      <c r="P156" s="438"/>
      <c r="Q156" s="438"/>
      <c r="R156" s="438"/>
      <c r="S156" s="438"/>
      <c r="T156" s="439"/>
      <c r="U156" s="439"/>
      <c r="V156" s="439"/>
      <c r="W156" s="667"/>
      <c r="X156" s="668"/>
      <c r="Y156" s="668"/>
      <c r="Z156" s="668"/>
      <c r="AA156" s="668"/>
      <c r="AB156" s="668"/>
      <c r="AC156" s="668"/>
      <c r="AD156" s="668"/>
      <c r="AE156" s="668"/>
      <c r="AF156" s="668"/>
      <c r="AG156" s="668"/>
      <c r="AH156" s="668"/>
      <c r="AI156" s="668"/>
      <c r="AJ156" s="668"/>
      <c r="AK156" s="668"/>
      <c r="AL156" s="668"/>
      <c r="AM156" s="668"/>
      <c r="AN156" s="668"/>
      <c r="AO156" s="668"/>
      <c r="AP156" s="668"/>
      <c r="AQ156" s="668"/>
      <c r="AR156" s="668"/>
      <c r="AS156" s="668"/>
      <c r="AT156" s="668"/>
      <c r="AU156" s="668"/>
      <c r="AV156" s="668"/>
      <c r="AW156" s="668"/>
      <c r="AX156" s="668"/>
      <c r="AY156" s="668"/>
      <c r="AZ156" s="668"/>
    </row>
    <row r="157" spans="2:52" ht="20.100000000000001" customHeight="1" collapsed="1">
      <c r="B157" s="714">
        <f>B145+1</f>
        <v>13</v>
      </c>
      <c r="C157" s="1013"/>
      <c r="D157" s="1014"/>
      <c r="E157" s="1014"/>
      <c r="F157" s="1015"/>
      <c r="G157" s="1016"/>
      <c r="H157" s="1017"/>
      <c r="I157" s="1017"/>
      <c r="J157" s="1017"/>
      <c r="K157" s="1018"/>
      <c r="L157" s="701">
        <f t="shared" ref="L157:R157" si="48">SUM(L158:L167)</f>
        <v>0</v>
      </c>
      <c r="M157" s="702">
        <f t="shared" si="48"/>
        <v>0</v>
      </c>
      <c r="N157" s="703">
        <f t="shared" si="48"/>
        <v>0</v>
      </c>
      <c r="O157" s="703">
        <f t="shared" si="48"/>
        <v>0</v>
      </c>
      <c r="P157" s="702">
        <f t="shared" si="48"/>
        <v>0</v>
      </c>
      <c r="Q157" s="704">
        <f t="shared" si="48"/>
        <v>0</v>
      </c>
      <c r="R157" s="701">
        <f t="shared" si="48"/>
        <v>0</v>
      </c>
      <c r="S157" s="705">
        <v>1</v>
      </c>
      <c r="T157" s="706">
        <f>(S158*T158)+(S159*T159)+(S160*T160)+(S161*T161)+(S162*T162)+(S163*T163)+(S164*T164)+(S165*T165)+(S166*T166)+(S167*T167)</f>
        <v>0</v>
      </c>
      <c r="U157" s="665">
        <f t="shared" ref="U157:U167" si="49">S157*T157*(1+MGKZ)*(1+Gewinn)*(1+Sicherheit)</f>
        <v>0</v>
      </c>
      <c r="V157" s="643">
        <f t="shared" ref="V157:V167" si="50">R157*Fertigung</f>
        <v>0</v>
      </c>
      <c r="W157" s="50">
        <f t="shared" ref="W157:W167" si="51">L157*$E$6+M157*$M$6+N157*$M$7+O157*$M$8+P157*$E$7+Q157*$M$9+U157+V157</f>
        <v>0</v>
      </c>
      <c r="X157" s="442"/>
      <c r="Y157" s="442"/>
      <c r="Z157" s="442"/>
      <c r="AA157" s="442"/>
      <c r="AB157" s="442"/>
      <c r="AC157" s="442"/>
      <c r="AD157" s="442"/>
      <c r="AE157" s="442"/>
      <c r="AF157" s="442"/>
      <c r="AG157" s="442"/>
      <c r="AH157" s="442"/>
      <c r="AI157" s="442"/>
      <c r="AJ157" s="442"/>
      <c r="AK157" s="442"/>
      <c r="AL157" s="442"/>
      <c r="AM157" s="442"/>
      <c r="AN157" s="442"/>
      <c r="AO157" s="442"/>
      <c r="AP157" s="442"/>
      <c r="AQ157" s="442"/>
      <c r="AR157" s="442"/>
      <c r="AS157" s="442"/>
      <c r="AT157" s="442"/>
      <c r="AU157" s="442"/>
      <c r="AV157" s="442"/>
      <c r="AW157" s="442"/>
      <c r="AX157" s="442"/>
      <c r="AY157" s="442"/>
      <c r="AZ157" s="442"/>
    </row>
    <row r="158" spans="2:52" ht="20.100000000000001" hidden="1" customHeight="1" outlineLevel="1">
      <c r="B158" s="433"/>
      <c r="C158" s="1002"/>
      <c r="D158" s="1003"/>
      <c r="E158" s="1003"/>
      <c r="F158" s="1004"/>
      <c r="G158" s="1005"/>
      <c r="H158" s="1006"/>
      <c r="I158" s="1006"/>
      <c r="J158" s="1006"/>
      <c r="K158" s="1007"/>
      <c r="L158" s="715"/>
      <c r="M158" s="715"/>
      <c r="N158" s="715"/>
      <c r="O158" s="715"/>
      <c r="P158" s="715"/>
      <c r="Q158" s="715"/>
      <c r="R158" s="715"/>
      <c r="S158" s="716"/>
      <c r="T158" s="717"/>
      <c r="U158" s="720">
        <f t="shared" si="49"/>
        <v>0</v>
      </c>
      <c r="V158" s="721">
        <f t="shared" si="50"/>
        <v>0</v>
      </c>
      <c r="W158" s="722">
        <f t="shared" si="51"/>
        <v>0</v>
      </c>
      <c r="X158" s="442"/>
      <c r="Y158" s="442"/>
      <c r="Z158" s="442"/>
      <c r="AA158" s="442"/>
      <c r="AB158" s="442"/>
      <c r="AC158" s="442"/>
      <c r="AD158" s="442"/>
      <c r="AE158" s="442"/>
      <c r="AF158" s="442"/>
      <c r="AG158" s="442"/>
      <c r="AH158" s="442"/>
      <c r="AI158" s="442"/>
      <c r="AJ158" s="442"/>
      <c r="AK158" s="442"/>
      <c r="AL158" s="442"/>
      <c r="AM158" s="442"/>
      <c r="AN158" s="442"/>
      <c r="AO158" s="442"/>
      <c r="AP158" s="442"/>
      <c r="AQ158" s="442"/>
      <c r="AR158" s="442"/>
      <c r="AS158" s="442"/>
      <c r="AT158" s="442"/>
      <c r="AU158" s="442"/>
      <c r="AV158" s="442"/>
      <c r="AW158" s="442"/>
      <c r="AX158" s="442"/>
      <c r="AY158" s="442"/>
      <c r="AZ158" s="442"/>
    </row>
    <row r="159" spans="2:52" ht="20.100000000000001" hidden="1" customHeight="1" outlineLevel="1">
      <c r="B159" s="434"/>
      <c r="C159" s="1002"/>
      <c r="D159" s="1003"/>
      <c r="E159" s="1003"/>
      <c r="F159" s="1004"/>
      <c r="G159" s="1005"/>
      <c r="H159" s="1006"/>
      <c r="I159" s="1006"/>
      <c r="J159" s="1006"/>
      <c r="K159" s="1007"/>
      <c r="L159" s="715"/>
      <c r="M159" s="715"/>
      <c r="N159" s="715"/>
      <c r="O159" s="715"/>
      <c r="P159" s="715"/>
      <c r="Q159" s="715"/>
      <c r="R159" s="715"/>
      <c r="S159" s="716"/>
      <c r="T159" s="717"/>
      <c r="U159" s="720">
        <f t="shared" si="49"/>
        <v>0</v>
      </c>
      <c r="V159" s="721">
        <f t="shared" si="50"/>
        <v>0</v>
      </c>
      <c r="W159" s="722">
        <f t="shared" si="51"/>
        <v>0</v>
      </c>
      <c r="X159" s="442"/>
      <c r="Y159" s="442"/>
      <c r="Z159" s="442"/>
      <c r="AA159" s="442"/>
      <c r="AB159" s="442"/>
      <c r="AC159" s="442"/>
      <c r="AD159" s="442"/>
      <c r="AE159" s="442"/>
      <c r="AF159" s="442"/>
      <c r="AG159" s="442"/>
      <c r="AH159" s="442"/>
      <c r="AI159" s="442"/>
      <c r="AJ159" s="442"/>
      <c r="AK159" s="442"/>
      <c r="AL159" s="442"/>
      <c r="AM159" s="442"/>
      <c r="AN159" s="442"/>
      <c r="AO159" s="442"/>
      <c r="AP159" s="442"/>
      <c r="AQ159" s="442"/>
      <c r="AR159" s="442"/>
      <c r="AS159" s="442"/>
      <c r="AT159" s="442"/>
      <c r="AU159" s="442"/>
      <c r="AV159" s="442"/>
      <c r="AW159" s="442"/>
      <c r="AX159" s="442"/>
      <c r="AY159" s="442"/>
      <c r="AZ159" s="442"/>
    </row>
    <row r="160" spans="2:52" ht="20.100000000000001" hidden="1" customHeight="1" outlineLevel="1">
      <c r="B160" s="434"/>
      <c r="C160" s="1002"/>
      <c r="D160" s="1003"/>
      <c r="E160" s="1003"/>
      <c r="F160" s="1004"/>
      <c r="G160" s="1005"/>
      <c r="H160" s="1006"/>
      <c r="I160" s="1006"/>
      <c r="J160" s="1006"/>
      <c r="K160" s="1007"/>
      <c r="L160" s="715"/>
      <c r="M160" s="715"/>
      <c r="N160" s="715"/>
      <c r="O160" s="715"/>
      <c r="P160" s="715"/>
      <c r="Q160" s="715"/>
      <c r="R160" s="715"/>
      <c r="S160" s="716"/>
      <c r="T160" s="717"/>
      <c r="U160" s="720">
        <f t="shared" si="49"/>
        <v>0</v>
      </c>
      <c r="V160" s="721">
        <f t="shared" si="50"/>
        <v>0</v>
      </c>
      <c r="W160" s="722">
        <f t="shared" si="51"/>
        <v>0</v>
      </c>
      <c r="X160" s="442"/>
      <c r="Y160" s="442"/>
      <c r="Z160" s="442"/>
      <c r="AA160" s="442"/>
      <c r="AB160" s="442"/>
      <c r="AC160" s="442"/>
      <c r="AD160" s="442"/>
      <c r="AE160" s="442"/>
      <c r="AF160" s="442"/>
      <c r="AG160" s="442"/>
      <c r="AH160" s="442"/>
      <c r="AI160" s="442"/>
      <c r="AJ160" s="442"/>
      <c r="AK160" s="442"/>
      <c r="AL160" s="442"/>
      <c r="AM160" s="442"/>
      <c r="AN160" s="442"/>
      <c r="AO160" s="442"/>
      <c r="AP160" s="442"/>
      <c r="AQ160" s="442"/>
      <c r="AR160" s="442"/>
      <c r="AS160" s="442"/>
      <c r="AT160" s="442"/>
      <c r="AU160" s="442"/>
      <c r="AV160" s="442"/>
      <c r="AW160" s="442"/>
      <c r="AX160" s="442"/>
      <c r="AY160" s="442"/>
      <c r="AZ160" s="442"/>
    </row>
    <row r="161" spans="2:52" ht="20.100000000000001" hidden="1" customHeight="1" outlineLevel="1">
      <c r="B161" s="434"/>
      <c r="C161" s="1002"/>
      <c r="D161" s="1003"/>
      <c r="E161" s="1003"/>
      <c r="F161" s="1004"/>
      <c r="G161" s="1005"/>
      <c r="H161" s="1006"/>
      <c r="I161" s="1006"/>
      <c r="J161" s="1006"/>
      <c r="K161" s="1007"/>
      <c r="L161" s="715"/>
      <c r="M161" s="715"/>
      <c r="N161" s="715"/>
      <c r="O161" s="715"/>
      <c r="P161" s="715"/>
      <c r="Q161" s="715"/>
      <c r="R161" s="715"/>
      <c r="S161" s="716"/>
      <c r="T161" s="717"/>
      <c r="U161" s="720">
        <f t="shared" si="49"/>
        <v>0</v>
      </c>
      <c r="V161" s="721">
        <f t="shared" si="50"/>
        <v>0</v>
      </c>
      <c r="W161" s="722">
        <f t="shared" si="51"/>
        <v>0</v>
      </c>
      <c r="X161" s="442"/>
      <c r="Y161" s="442"/>
      <c r="Z161" s="442"/>
      <c r="AA161" s="442"/>
      <c r="AB161" s="442"/>
      <c r="AC161" s="442"/>
      <c r="AD161" s="442"/>
      <c r="AE161" s="442"/>
      <c r="AF161" s="442"/>
      <c r="AG161" s="442"/>
      <c r="AH161" s="442"/>
      <c r="AI161" s="442"/>
      <c r="AJ161" s="442"/>
      <c r="AK161" s="442"/>
      <c r="AL161" s="442"/>
      <c r="AM161" s="442"/>
      <c r="AN161" s="442"/>
      <c r="AO161" s="442"/>
      <c r="AP161" s="442"/>
      <c r="AQ161" s="442"/>
      <c r="AR161" s="442"/>
      <c r="AS161" s="442"/>
      <c r="AT161" s="442"/>
      <c r="AU161" s="442"/>
      <c r="AV161" s="442"/>
      <c r="AW161" s="442"/>
      <c r="AX161" s="442"/>
      <c r="AY161" s="442"/>
      <c r="AZ161" s="442"/>
    </row>
    <row r="162" spans="2:52" ht="20.100000000000001" hidden="1" customHeight="1" outlineLevel="1">
      <c r="B162" s="434"/>
      <c r="C162" s="1002"/>
      <c r="D162" s="1003"/>
      <c r="E162" s="1003"/>
      <c r="F162" s="1004"/>
      <c r="G162" s="1005"/>
      <c r="H162" s="1006"/>
      <c r="I162" s="1006"/>
      <c r="J162" s="1006"/>
      <c r="K162" s="1007"/>
      <c r="L162" s="715"/>
      <c r="M162" s="715"/>
      <c r="N162" s="715"/>
      <c r="O162" s="715"/>
      <c r="P162" s="715"/>
      <c r="Q162" s="715"/>
      <c r="R162" s="715"/>
      <c r="S162" s="716"/>
      <c r="T162" s="717"/>
      <c r="U162" s="720">
        <f t="shared" si="49"/>
        <v>0</v>
      </c>
      <c r="V162" s="721">
        <f t="shared" si="50"/>
        <v>0</v>
      </c>
      <c r="W162" s="722">
        <f t="shared" si="51"/>
        <v>0</v>
      </c>
      <c r="X162" s="442"/>
      <c r="Y162" s="442"/>
      <c r="Z162" s="442"/>
      <c r="AA162" s="442"/>
      <c r="AB162" s="442"/>
      <c r="AC162" s="442"/>
      <c r="AD162" s="442"/>
      <c r="AE162" s="442"/>
      <c r="AF162" s="442"/>
      <c r="AG162" s="442"/>
      <c r="AH162" s="442"/>
      <c r="AI162" s="442"/>
      <c r="AJ162" s="442"/>
      <c r="AK162" s="442"/>
      <c r="AL162" s="442"/>
      <c r="AM162" s="442"/>
      <c r="AN162" s="442"/>
      <c r="AO162" s="442"/>
      <c r="AP162" s="442"/>
      <c r="AQ162" s="442"/>
      <c r="AR162" s="442"/>
      <c r="AS162" s="442"/>
      <c r="AT162" s="442"/>
      <c r="AU162" s="442"/>
      <c r="AV162" s="442"/>
      <c r="AW162" s="442"/>
      <c r="AX162" s="442"/>
      <c r="AY162" s="442"/>
      <c r="AZ162" s="442"/>
    </row>
    <row r="163" spans="2:52" ht="20.100000000000001" hidden="1" customHeight="1" outlineLevel="1">
      <c r="B163" s="434"/>
      <c r="C163" s="1002"/>
      <c r="D163" s="1003"/>
      <c r="E163" s="1003"/>
      <c r="F163" s="1004"/>
      <c r="G163" s="1005"/>
      <c r="H163" s="1006"/>
      <c r="I163" s="1006"/>
      <c r="J163" s="1006"/>
      <c r="K163" s="1007"/>
      <c r="L163" s="715"/>
      <c r="M163" s="715"/>
      <c r="N163" s="715"/>
      <c r="O163" s="715"/>
      <c r="P163" s="715"/>
      <c r="Q163" s="715"/>
      <c r="R163" s="715"/>
      <c r="S163" s="716"/>
      <c r="T163" s="717"/>
      <c r="U163" s="720">
        <f t="shared" si="49"/>
        <v>0</v>
      </c>
      <c r="V163" s="721">
        <f t="shared" si="50"/>
        <v>0</v>
      </c>
      <c r="W163" s="722">
        <f t="shared" si="51"/>
        <v>0</v>
      </c>
      <c r="X163" s="442"/>
      <c r="Y163" s="442"/>
      <c r="Z163" s="442"/>
      <c r="AA163" s="442"/>
      <c r="AB163" s="442"/>
      <c r="AC163" s="442"/>
      <c r="AD163" s="442"/>
      <c r="AE163" s="442"/>
      <c r="AF163" s="442"/>
      <c r="AG163" s="442"/>
      <c r="AH163" s="442"/>
      <c r="AI163" s="442"/>
      <c r="AJ163" s="442"/>
      <c r="AK163" s="442"/>
      <c r="AL163" s="442"/>
      <c r="AM163" s="442"/>
      <c r="AN163" s="442"/>
      <c r="AO163" s="442"/>
      <c r="AP163" s="442"/>
      <c r="AQ163" s="442"/>
      <c r="AR163" s="442"/>
      <c r="AS163" s="442"/>
      <c r="AT163" s="442"/>
      <c r="AU163" s="442"/>
      <c r="AV163" s="442"/>
      <c r="AW163" s="442"/>
      <c r="AX163" s="442"/>
      <c r="AY163" s="442"/>
      <c r="AZ163" s="442"/>
    </row>
    <row r="164" spans="2:52" ht="20.100000000000001" hidden="1" customHeight="1" outlineLevel="1">
      <c r="B164" s="434"/>
      <c r="C164" s="1002"/>
      <c r="D164" s="1003"/>
      <c r="E164" s="1003"/>
      <c r="F164" s="1004"/>
      <c r="G164" s="1005"/>
      <c r="H164" s="1006"/>
      <c r="I164" s="1006"/>
      <c r="J164" s="1006"/>
      <c r="K164" s="1007"/>
      <c r="L164" s="715"/>
      <c r="M164" s="715"/>
      <c r="N164" s="715"/>
      <c r="O164" s="715"/>
      <c r="P164" s="715"/>
      <c r="Q164" s="715"/>
      <c r="R164" s="715"/>
      <c r="S164" s="716"/>
      <c r="T164" s="717"/>
      <c r="U164" s="720">
        <f t="shared" si="49"/>
        <v>0</v>
      </c>
      <c r="V164" s="721">
        <f t="shared" si="50"/>
        <v>0</v>
      </c>
      <c r="W164" s="722">
        <f t="shared" si="51"/>
        <v>0</v>
      </c>
      <c r="X164" s="442"/>
      <c r="Y164" s="442"/>
      <c r="Z164" s="442"/>
      <c r="AA164" s="442"/>
      <c r="AB164" s="442"/>
      <c r="AC164" s="442"/>
      <c r="AD164" s="442"/>
      <c r="AE164" s="442"/>
      <c r="AF164" s="442"/>
      <c r="AG164" s="442"/>
      <c r="AH164" s="442"/>
      <c r="AI164" s="442"/>
      <c r="AJ164" s="442"/>
      <c r="AK164" s="442"/>
      <c r="AL164" s="442"/>
      <c r="AM164" s="442"/>
      <c r="AN164" s="442"/>
      <c r="AO164" s="442"/>
      <c r="AP164" s="442"/>
      <c r="AQ164" s="442"/>
      <c r="AR164" s="442"/>
      <c r="AS164" s="442"/>
      <c r="AT164" s="442"/>
      <c r="AU164" s="442"/>
      <c r="AV164" s="442"/>
      <c r="AW164" s="442"/>
      <c r="AX164" s="442"/>
      <c r="AY164" s="442"/>
      <c r="AZ164" s="442"/>
    </row>
    <row r="165" spans="2:52" ht="20.100000000000001" hidden="1" customHeight="1" outlineLevel="1">
      <c r="B165" s="434"/>
      <c r="C165" s="1002"/>
      <c r="D165" s="1003"/>
      <c r="E165" s="1003"/>
      <c r="F165" s="1004"/>
      <c r="G165" s="1005"/>
      <c r="H165" s="1006"/>
      <c r="I165" s="1006"/>
      <c r="J165" s="1006"/>
      <c r="K165" s="1007"/>
      <c r="L165" s="715"/>
      <c r="M165" s="715"/>
      <c r="N165" s="715"/>
      <c r="O165" s="715"/>
      <c r="P165" s="715"/>
      <c r="Q165" s="715"/>
      <c r="R165" s="715"/>
      <c r="S165" s="716"/>
      <c r="T165" s="717"/>
      <c r="U165" s="720">
        <f t="shared" si="49"/>
        <v>0</v>
      </c>
      <c r="V165" s="721">
        <f t="shared" si="50"/>
        <v>0</v>
      </c>
      <c r="W165" s="722">
        <f t="shared" si="51"/>
        <v>0</v>
      </c>
      <c r="X165" s="442"/>
      <c r="Y165" s="442"/>
      <c r="Z165" s="442"/>
      <c r="AA165" s="442"/>
      <c r="AB165" s="442"/>
      <c r="AC165" s="442"/>
      <c r="AD165" s="442"/>
      <c r="AE165" s="442"/>
      <c r="AF165" s="442"/>
      <c r="AG165" s="442"/>
      <c r="AH165" s="442"/>
      <c r="AI165" s="442"/>
      <c r="AJ165" s="442"/>
      <c r="AK165" s="442"/>
      <c r="AL165" s="442"/>
      <c r="AM165" s="442"/>
      <c r="AN165" s="442"/>
      <c r="AO165" s="442"/>
      <c r="AP165" s="442"/>
      <c r="AQ165" s="442"/>
      <c r="AR165" s="442"/>
      <c r="AS165" s="442"/>
      <c r="AT165" s="442"/>
      <c r="AU165" s="442"/>
      <c r="AV165" s="442"/>
      <c r="AW165" s="442"/>
      <c r="AX165" s="442"/>
      <c r="AY165" s="442"/>
      <c r="AZ165" s="442"/>
    </row>
    <row r="166" spans="2:52" ht="20.100000000000001" hidden="1" customHeight="1" outlineLevel="1">
      <c r="B166" s="434"/>
      <c r="C166" s="1002"/>
      <c r="D166" s="1003"/>
      <c r="E166" s="1003"/>
      <c r="F166" s="1004"/>
      <c r="G166" s="1005"/>
      <c r="H166" s="1006"/>
      <c r="I166" s="1006"/>
      <c r="J166" s="1006"/>
      <c r="K166" s="1007"/>
      <c r="L166" s="715"/>
      <c r="M166" s="715"/>
      <c r="N166" s="715"/>
      <c r="O166" s="715"/>
      <c r="P166" s="715"/>
      <c r="Q166" s="715"/>
      <c r="R166" s="715"/>
      <c r="S166" s="716"/>
      <c r="T166" s="717"/>
      <c r="U166" s="720">
        <f t="shared" si="49"/>
        <v>0</v>
      </c>
      <c r="V166" s="721">
        <f t="shared" si="50"/>
        <v>0</v>
      </c>
      <c r="W166" s="722">
        <f t="shared" si="51"/>
        <v>0</v>
      </c>
      <c r="X166" s="442"/>
      <c r="Y166" s="442"/>
      <c r="Z166" s="442"/>
      <c r="AA166" s="442"/>
      <c r="AB166" s="442"/>
      <c r="AC166" s="442"/>
      <c r="AD166" s="442"/>
      <c r="AE166" s="442"/>
      <c r="AF166" s="442"/>
      <c r="AG166" s="442"/>
      <c r="AH166" s="442"/>
      <c r="AI166" s="442"/>
      <c r="AJ166" s="442"/>
      <c r="AK166" s="442"/>
      <c r="AL166" s="442"/>
      <c r="AM166" s="442"/>
      <c r="AN166" s="442"/>
      <c r="AO166" s="442"/>
      <c r="AP166" s="442"/>
      <c r="AQ166" s="442"/>
      <c r="AR166" s="442"/>
      <c r="AS166" s="442"/>
      <c r="AT166" s="442"/>
      <c r="AU166" s="442"/>
      <c r="AV166" s="442"/>
      <c r="AW166" s="442"/>
      <c r="AX166" s="442"/>
      <c r="AY166" s="442"/>
      <c r="AZ166" s="442"/>
    </row>
    <row r="167" spans="2:52" ht="20.100000000000001" hidden="1" customHeight="1" outlineLevel="1">
      <c r="B167" s="434"/>
      <c r="C167" s="1002"/>
      <c r="D167" s="1003"/>
      <c r="E167" s="1003"/>
      <c r="F167" s="1004"/>
      <c r="G167" s="1005"/>
      <c r="H167" s="1006"/>
      <c r="I167" s="1006"/>
      <c r="J167" s="1006"/>
      <c r="K167" s="1007"/>
      <c r="L167" s="715"/>
      <c r="M167" s="715"/>
      <c r="N167" s="715"/>
      <c r="O167" s="715"/>
      <c r="P167" s="715"/>
      <c r="Q167" s="715"/>
      <c r="R167" s="715"/>
      <c r="S167" s="716"/>
      <c r="T167" s="717"/>
      <c r="U167" s="720">
        <f t="shared" si="49"/>
        <v>0</v>
      </c>
      <c r="V167" s="721">
        <f t="shared" si="50"/>
        <v>0</v>
      </c>
      <c r="W167" s="722">
        <f t="shared" si="51"/>
        <v>0</v>
      </c>
      <c r="X167" s="442"/>
      <c r="Y167" s="442"/>
      <c r="Z167" s="442"/>
      <c r="AA167" s="442"/>
      <c r="AB167" s="442"/>
      <c r="AC167" s="442"/>
      <c r="AD167" s="442"/>
      <c r="AE167" s="442"/>
      <c r="AF167" s="442"/>
      <c r="AG167" s="442"/>
      <c r="AH167" s="442"/>
      <c r="AI167" s="442"/>
      <c r="AJ167" s="442"/>
      <c r="AK167" s="442"/>
      <c r="AL167" s="442"/>
      <c r="AM167" s="442"/>
      <c r="AN167" s="442"/>
      <c r="AO167" s="442"/>
      <c r="AP167" s="442"/>
      <c r="AQ167" s="442"/>
      <c r="AR167" s="442"/>
      <c r="AS167" s="442"/>
      <c r="AT167" s="442"/>
      <c r="AU167" s="442"/>
      <c r="AV167" s="442"/>
      <c r="AW167" s="442"/>
      <c r="AX167" s="442"/>
      <c r="AY167" s="442"/>
      <c r="AZ167" s="442"/>
    </row>
    <row r="168" spans="2:52" s="19" customFormat="1" ht="9.9499999999999993" hidden="1" customHeight="1" outlineLevel="1">
      <c r="B168" s="435"/>
      <c r="C168" s="437"/>
      <c r="D168" s="437"/>
      <c r="E168" s="437"/>
      <c r="F168" s="437"/>
      <c r="G168" s="666"/>
      <c r="H168" s="666"/>
      <c r="I168" s="666"/>
      <c r="J168" s="666"/>
      <c r="K168" s="666"/>
      <c r="L168" s="438"/>
      <c r="M168" s="438"/>
      <c r="N168" s="438"/>
      <c r="O168" s="438"/>
      <c r="P168" s="438"/>
      <c r="Q168" s="438"/>
      <c r="R168" s="438"/>
      <c r="S168" s="438"/>
      <c r="T168" s="439"/>
      <c r="U168" s="439"/>
      <c r="V168" s="439"/>
      <c r="W168" s="667"/>
      <c r="X168" s="668"/>
      <c r="Y168" s="668"/>
      <c r="Z168" s="668"/>
      <c r="AA168" s="668"/>
      <c r="AB168" s="668"/>
      <c r="AC168" s="668"/>
      <c r="AD168" s="668"/>
      <c r="AE168" s="668"/>
      <c r="AF168" s="668"/>
      <c r="AG168" s="668"/>
      <c r="AH168" s="668"/>
      <c r="AI168" s="668"/>
      <c r="AJ168" s="668"/>
      <c r="AK168" s="668"/>
      <c r="AL168" s="668"/>
      <c r="AM168" s="668"/>
      <c r="AN168" s="668"/>
      <c r="AO168" s="668"/>
      <c r="AP168" s="668"/>
      <c r="AQ168" s="668"/>
      <c r="AR168" s="668"/>
      <c r="AS168" s="668"/>
      <c r="AT168" s="668"/>
      <c r="AU168" s="668"/>
      <c r="AV168" s="668"/>
      <c r="AW168" s="668"/>
      <c r="AX168" s="668"/>
      <c r="AY168" s="668"/>
      <c r="AZ168" s="668"/>
    </row>
    <row r="169" spans="2:52" ht="20.100000000000001" customHeight="1" collapsed="1">
      <c r="B169" s="32">
        <f>B157+1</f>
        <v>14</v>
      </c>
      <c r="C169" s="1013"/>
      <c r="D169" s="1014"/>
      <c r="E169" s="1014"/>
      <c r="F169" s="1015"/>
      <c r="G169" s="1016"/>
      <c r="H169" s="1017"/>
      <c r="I169" s="1017"/>
      <c r="J169" s="1017"/>
      <c r="K169" s="1018"/>
      <c r="L169" s="701">
        <f t="shared" ref="L169:R169" si="52">SUM(L170:L179)</f>
        <v>0</v>
      </c>
      <c r="M169" s="702">
        <f t="shared" si="52"/>
        <v>0</v>
      </c>
      <c r="N169" s="703">
        <f t="shared" si="52"/>
        <v>0</v>
      </c>
      <c r="O169" s="703">
        <f t="shared" si="52"/>
        <v>0</v>
      </c>
      <c r="P169" s="702">
        <f t="shared" si="52"/>
        <v>0</v>
      </c>
      <c r="Q169" s="704">
        <f t="shared" si="52"/>
        <v>0</v>
      </c>
      <c r="R169" s="701">
        <f t="shared" si="52"/>
        <v>0</v>
      </c>
      <c r="S169" s="705">
        <v>1</v>
      </c>
      <c r="T169" s="706">
        <f>(S170*T170)+(S171*T171)+(S172*T172)+(S173*T173)+(S174*T174)+(S175*T175)+(S176*T176)+(S177*T177)+(S178*T178)+(S179*T179)</f>
        <v>0</v>
      </c>
      <c r="U169" s="665">
        <f t="shared" ref="U169:U179" si="53">S169*T169*(1+MGKZ)*(1+Gewinn)*(1+Sicherheit)</f>
        <v>0</v>
      </c>
      <c r="V169" s="643">
        <f t="shared" ref="V169:V179" si="54">R169*Fertigung</f>
        <v>0</v>
      </c>
      <c r="W169" s="50">
        <f t="shared" ref="W169:W179" si="55">L169*$E$6+M169*$M$6+N169*$M$7+O169*$M$8+P169*$E$7+Q169*$M$9+U169+V169</f>
        <v>0</v>
      </c>
      <c r="X169" s="442"/>
      <c r="Y169" s="442"/>
      <c r="Z169" s="442"/>
      <c r="AA169" s="442"/>
      <c r="AB169" s="442"/>
      <c r="AC169" s="442"/>
      <c r="AD169" s="442"/>
      <c r="AE169" s="442"/>
      <c r="AF169" s="442"/>
      <c r="AG169" s="442"/>
      <c r="AH169" s="442"/>
      <c r="AI169" s="442"/>
      <c r="AJ169" s="442"/>
      <c r="AK169" s="442"/>
      <c r="AL169" s="442"/>
      <c r="AM169" s="442"/>
      <c r="AN169" s="442"/>
      <c r="AO169" s="442"/>
      <c r="AP169" s="442"/>
      <c r="AQ169" s="442"/>
      <c r="AR169" s="442"/>
      <c r="AS169" s="442"/>
      <c r="AT169" s="442"/>
      <c r="AU169" s="442"/>
      <c r="AV169" s="442"/>
      <c r="AW169" s="442"/>
      <c r="AX169" s="442"/>
      <c r="AY169" s="442"/>
      <c r="AZ169" s="442"/>
    </row>
    <row r="170" spans="2:52" ht="20.100000000000001" hidden="1" customHeight="1" outlineLevel="1">
      <c r="B170" s="433"/>
      <c r="C170" s="1002"/>
      <c r="D170" s="1003"/>
      <c r="E170" s="1003"/>
      <c r="F170" s="1004"/>
      <c r="G170" s="1005"/>
      <c r="H170" s="1006"/>
      <c r="I170" s="1006"/>
      <c r="J170" s="1006"/>
      <c r="K170" s="1007"/>
      <c r="L170" s="715"/>
      <c r="M170" s="715"/>
      <c r="N170" s="715"/>
      <c r="O170" s="715"/>
      <c r="P170" s="715"/>
      <c r="Q170" s="715"/>
      <c r="R170" s="715"/>
      <c r="S170" s="716"/>
      <c r="T170" s="717"/>
      <c r="U170" s="720">
        <f t="shared" si="53"/>
        <v>0</v>
      </c>
      <c r="V170" s="721">
        <f t="shared" si="54"/>
        <v>0</v>
      </c>
      <c r="W170" s="722">
        <f t="shared" si="55"/>
        <v>0</v>
      </c>
      <c r="X170" s="442"/>
      <c r="Y170" s="442"/>
      <c r="Z170" s="442"/>
      <c r="AA170" s="442"/>
      <c r="AB170" s="442"/>
      <c r="AC170" s="442"/>
      <c r="AD170" s="442"/>
      <c r="AE170" s="442"/>
      <c r="AF170" s="442"/>
      <c r="AG170" s="442"/>
      <c r="AH170" s="442"/>
      <c r="AI170" s="442"/>
      <c r="AJ170" s="442"/>
      <c r="AK170" s="442"/>
      <c r="AL170" s="442"/>
      <c r="AM170" s="442"/>
      <c r="AN170" s="442"/>
      <c r="AO170" s="442"/>
      <c r="AP170" s="442"/>
      <c r="AQ170" s="442"/>
      <c r="AR170" s="442"/>
      <c r="AS170" s="442"/>
      <c r="AT170" s="442"/>
      <c r="AU170" s="442"/>
      <c r="AV170" s="442"/>
      <c r="AW170" s="442"/>
      <c r="AX170" s="442"/>
      <c r="AY170" s="442"/>
      <c r="AZ170" s="442"/>
    </row>
    <row r="171" spans="2:52" ht="20.100000000000001" hidden="1" customHeight="1" outlineLevel="1">
      <c r="B171" s="434"/>
      <c r="C171" s="1002"/>
      <c r="D171" s="1003"/>
      <c r="E171" s="1003"/>
      <c r="F171" s="1004"/>
      <c r="G171" s="1005"/>
      <c r="H171" s="1006"/>
      <c r="I171" s="1006"/>
      <c r="J171" s="1006"/>
      <c r="K171" s="1007"/>
      <c r="L171" s="715"/>
      <c r="M171" s="715"/>
      <c r="N171" s="715"/>
      <c r="O171" s="715"/>
      <c r="P171" s="715"/>
      <c r="Q171" s="715"/>
      <c r="R171" s="715"/>
      <c r="S171" s="716"/>
      <c r="T171" s="717"/>
      <c r="U171" s="720">
        <f t="shared" si="53"/>
        <v>0</v>
      </c>
      <c r="V171" s="721">
        <f t="shared" si="54"/>
        <v>0</v>
      </c>
      <c r="W171" s="722">
        <f t="shared" si="55"/>
        <v>0</v>
      </c>
      <c r="X171" s="442"/>
      <c r="Y171" s="442"/>
      <c r="Z171" s="442"/>
      <c r="AA171" s="442"/>
      <c r="AB171" s="442"/>
      <c r="AC171" s="442"/>
      <c r="AD171" s="442"/>
      <c r="AE171" s="442"/>
      <c r="AF171" s="442"/>
      <c r="AG171" s="442"/>
      <c r="AH171" s="442"/>
      <c r="AI171" s="442"/>
      <c r="AJ171" s="442"/>
      <c r="AK171" s="442"/>
      <c r="AL171" s="442"/>
      <c r="AM171" s="442"/>
      <c r="AN171" s="442"/>
      <c r="AO171" s="442"/>
      <c r="AP171" s="442"/>
      <c r="AQ171" s="442"/>
      <c r="AR171" s="442"/>
      <c r="AS171" s="442"/>
      <c r="AT171" s="442"/>
      <c r="AU171" s="442"/>
      <c r="AV171" s="442"/>
      <c r="AW171" s="442"/>
      <c r="AX171" s="442"/>
      <c r="AY171" s="442"/>
      <c r="AZ171" s="442"/>
    </row>
    <row r="172" spans="2:52" ht="20.100000000000001" hidden="1" customHeight="1" outlineLevel="1">
      <c r="B172" s="434"/>
      <c r="C172" s="1002"/>
      <c r="D172" s="1003"/>
      <c r="E172" s="1003"/>
      <c r="F172" s="1004"/>
      <c r="G172" s="1005"/>
      <c r="H172" s="1006"/>
      <c r="I172" s="1006"/>
      <c r="J172" s="1006"/>
      <c r="K172" s="1007"/>
      <c r="L172" s="715"/>
      <c r="M172" s="715"/>
      <c r="N172" s="715"/>
      <c r="O172" s="715"/>
      <c r="P172" s="715"/>
      <c r="Q172" s="715"/>
      <c r="R172" s="715"/>
      <c r="S172" s="716"/>
      <c r="T172" s="717"/>
      <c r="U172" s="720">
        <f t="shared" si="53"/>
        <v>0</v>
      </c>
      <c r="V172" s="721">
        <f t="shared" si="54"/>
        <v>0</v>
      </c>
      <c r="W172" s="722">
        <f t="shared" si="55"/>
        <v>0</v>
      </c>
      <c r="X172" s="442"/>
      <c r="Y172" s="442"/>
      <c r="Z172" s="442"/>
      <c r="AA172" s="442"/>
      <c r="AB172" s="442"/>
      <c r="AC172" s="442"/>
      <c r="AD172" s="442"/>
      <c r="AE172" s="442"/>
      <c r="AF172" s="442"/>
      <c r="AG172" s="442"/>
      <c r="AH172" s="442"/>
      <c r="AI172" s="442"/>
      <c r="AJ172" s="442"/>
      <c r="AK172" s="442"/>
      <c r="AL172" s="442"/>
      <c r="AM172" s="442"/>
      <c r="AN172" s="442"/>
      <c r="AO172" s="442"/>
      <c r="AP172" s="442"/>
      <c r="AQ172" s="442"/>
      <c r="AR172" s="442"/>
      <c r="AS172" s="442"/>
      <c r="AT172" s="442"/>
      <c r="AU172" s="442"/>
      <c r="AV172" s="442"/>
      <c r="AW172" s="442"/>
      <c r="AX172" s="442"/>
      <c r="AY172" s="442"/>
      <c r="AZ172" s="442"/>
    </row>
    <row r="173" spans="2:52" ht="20.100000000000001" hidden="1" customHeight="1" outlineLevel="1">
      <c r="B173" s="434"/>
      <c r="C173" s="1002"/>
      <c r="D173" s="1003"/>
      <c r="E173" s="1003"/>
      <c r="F173" s="1004"/>
      <c r="G173" s="1005"/>
      <c r="H173" s="1006"/>
      <c r="I173" s="1006"/>
      <c r="J173" s="1006"/>
      <c r="K173" s="1007"/>
      <c r="L173" s="715"/>
      <c r="M173" s="715"/>
      <c r="N173" s="715"/>
      <c r="O173" s="715"/>
      <c r="P173" s="715"/>
      <c r="Q173" s="715"/>
      <c r="R173" s="715"/>
      <c r="S173" s="716"/>
      <c r="T173" s="717"/>
      <c r="U173" s="720">
        <f t="shared" si="53"/>
        <v>0</v>
      </c>
      <c r="V173" s="721">
        <f t="shared" si="54"/>
        <v>0</v>
      </c>
      <c r="W173" s="722">
        <f t="shared" si="55"/>
        <v>0</v>
      </c>
      <c r="X173" s="442"/>
      <c r="Y173" s="442"/>
      <c r="Z173" s="442"/>
      <c r="AA173" s="442"/>
      <c r="AB173" s="442"/>
      <c r="AC173" s="442"/>
      <c r="AD173" s="442"/>
      <c r="AE173" s="442"/>
      <c r="AF173" s="442"/>
      <c r="AG173" s="442"/>
      <c r="AH173" s="442"/>
      <c r="AI173" s="442"/>
      <c r="AJ173" s="442"/>
      <c r="AK173" s="442"/>
      <c r="AL173" s="442"/>
      <c r="AM173" s="442"/>
      <c r="AN173" s="442"/>
      <c r="AO173" s="442"/>
      <c r="AP173" s="442"/>
      <c r="AQ173" s="442"/>
      <c r="AR173" s="442"/>
      <c r="AS173" s="442"/>
      <c r="AT173" s="442"/>
      <c r="AU173" s="442"/>
      <c r="AV173" s="442"/>
      <c r="AW173" s="442"/>
      <c r="AX173" s="442"/>
      <c r="AY173" s="442"/>
      <c r="AZ173" s="442"/>
    </row>
    <row r="174" spans="2:52" ht="20.100000000000001" hidden="1" customHeight="1" outlineLevel="1">
      <c r="B174" s="434"/>
      <c r="C174" s="1002"/>
      <c r="D174" s="1003"/>
      <c r="E174" s="1003"/>
      <c r="F174" s="1004"/>
      <c r="G174" s="1005"/>
      <c r="H174" s="1006"/>
      <c r="I174" s="1006"/>
      <c r="J174" s="1006"/>
      <c r="K174" s="1007"/>
      <c r="L174" s="715"/>
      <c r="M174" s="715"/>
      <c r="N174" s="715"/>
      <c r="O174" s="715"/>
      <c r="P174" s="715"/>
      <c r="Q174" s="715"/>
      <c r="R174" s="715"/>
      <c r="S174" s="716"/>
      <c r="T174" s="717"/>
      <c r="U174" s="720">
        <f t="shared" si="53"/>
        <v>0</v>
      </c>
      <c r="V174" s="721">
        <f t="shared" si="54"/>
        <v>0</v>
      </c>
      <c r="W174" s="722">
        <f t="shared" si="55"/>
        <v>0</v>
      </c>
      <c r="X174" s="442"/>
      <c r="Y174" s="442"/>
      <c r="Z174" s="442"/>
      <c r="AA174" s="442"/>
      <c r="AB174" s="442"/>
      <c r="AC174" s="442"/>
      <c r="AD174" s="442"/>
      <c r="AE174" s="442"/>
      <c r="AF174" s="442"/>
      <c r="AG174" s="442"/>
      <c r="AH174" s="442"/>
      <c r="AI174" s="442"/>
      <c r="AJ174" s="442"/>
      <c r="AK174" s="442"/>
      <c r="AL174" s="442"/>
      <c r="AM174" s="442"/>
      <c r="AN174" s="442"/>
      <c r="AO174" s="442"/>
      <c r="AP174" s="442"/>
      <c r="AQ174" s="442"/>
      <c r="AR174" s="442"/>
      <c r="AS174" s="442"/>
      <c r="AT174" s="442"/>
      <c r="AU174" s="442"/>
      <c r="AV174" s="442"/>
      <c r="AW174" s="442"/>
      <c r="AX174" s="442"/>
      <c r="AY174" s="442"/>
      <c r="AZ174" s="442"/>
    </row>
    <row r="175" spans="2:52" ht="20.100000000000001" hidden="1" customHeight="1" outlineLevel="1">
      <c r="B175" s="434"/>
      <c r="C175" s="1002"/>
      <c r="D175" s="1003"/>
      <c r="E175" s="1003"/>
      <c r="F175" s="1004"/>
      <c r="G175" s="1005"/>
      <c r="H175" s="1006"/>
      <c r="I175" s="1006"/>
      <c r="J175" s="1006"/>
      <c r="K175" s="1007"/>
      <c r="L175" s="715"/>
      <c r="M175" s="715"/>
      <c r="N175" s="715"/>
      <c r="O175" s="715"/>
      <c r="P175" s="715"/>
      <c r="Q175" s="715"/>
      <c r="R175" s="715"/>
      <c r="S175" s="716"/>
      <c r="T175" s="717"/>
      <c r="U175" s="720">
        <f t="shared" si="53"/>
        <v>0</v>
      </c>
      <c r="V175" s="721">
        <f t="shared" si="54"/>
        <v>0</v>
      </c>
      <c r="W175" s="722">
        <f t="shared" si="55"/>
        <v>0</v>
      </c>
      <c r="X175" s="442"/>
      <c r="Y175" s="442"/>
      <c r="Z175" s="442"/>
      <c r="AA175" s="442"/>
      <c r="AB175" s="442"/>
      <c r="AC175" s="442"/>
      <c r="AD175" s="442"/>
      <c r="AE175" s="442"/>
      <c r="AF175" s="442"/>
      <c r="AG175" s="442"/>
      <c r="AH175" s="442"/>
      <c r="AI175" s="442"/>
      <c r="AJ175" s="442"/>
      <c r="AK175" s="442"/>
      <c r="AL175" s="442"/>
      <c r="AM175" s="442"/>
      <c r="AN175" s="442"/>
      <c r="AO175" s="442"/>
      <c r="AP175" s="442"/>
      <c r="AQ175" s="442"/>
      <c r="AR175" s="442"/>
      <c r="AS175" s="442"/>
      <c r="AT175" s="442"/>
      <c r="AU175" s="442"/>
      <c r="AV175" s="442"/>
      <c r="AW175" s="442"/>
      <c r="AX175" s="442"/>
      <c r="AY175" s="442"/>
      <c r="AZ175" s="442"/>
    </row>
    <row r="176" spans="2:52" ht="20.100000000000001" hidden="1" customHeight="1" outlineLevel="1">
      <c r="B176" s="434"/>
      <c r="C176" s="1002"/>
      <c r="D176" s="1003"/>
      <c r="E176" s="1003"/>
      <c r="F176" s="1004"/>
      <c r="G176" s="1005"/>
      <c r="H176" s="1006"/>
      <c r="I176" s="1006"/>
      <c r="J176" s="1006"/>
      <c r="K176" s="1007"/>
      <c r="L176" s="715"/>
      <c r="M176" s="715"/>
      <c r="N176" s="715"/>
      <c r="O176" s="715"/>
      <c r="P176" s="715"/>
      <c r="Q176" s="715"/>
      <c r="R176" s="715"/>
      <c r="S176" s="716"/>
      <c r="T176" s="717"/>
      <c r="U176" s="720">
        <f t="shared" si="53"/>
        <v>0</v>
      </c>
      <c r="V176" s="721">
        <f t="shared" si="54"/>
        <v>0</v>
      </c>
      <c r="W176" s="722">
        <f t="shared" si="55"/>
        <v>0</v>
      </c>
      <c r="X176" s="442"/>
      <c r="Y176" s="442"/>
      <c r="Z176" s="442"/>
      <c r="AA176" s="442"/>
      <c r="AB176" s="442"/>
      <c r="AC176" s="442"/>
      <c r="AD176" s="442"/>
      <c r="AE176" s="442"/>
      <c r="AF176" s="442"/>
      <c r="AG176" s="442"/>
      <c r="AH176" s="442"/>
      <c r="AI176" s="442"/>
      <c r="AJ176" s="442"/>
      <c r="AK176" s="442"/>
      <c r="AL176" s="442"/>
      <c r="AM176" s="442"/>
      <c r="AN176" s="442"/>
      <c r="AO176" s="442"/>
      <c r="AP176" s="442"/>
      <c r="AQ176" s="442"/>
      <c r="AR176" s="442"/>
      <c r="AS176" s="442"/>
      <c r="AT176" s="442"/>
      <c r="AU176" s="442"/>
      <c r="AV176" s="442"/>
      <c r="AW176" s="442"/>
      <c r="AX176" s="442"/>
      <c r="AY176" s="442"/>
      <c r="AZ176" s="442"/>
    </row>
    <row r="177" spans="2:52" ht="20.100000000000001" hidden="1" customHeight="1" outlineLevel="1">
      <c r="B177" s="434"/>
      <c r="C177" s="1002"/>
      <c r="D177" s="1003"/>
      <c r="E177" s="1003"/>
      <c r="F177" s="1004"/>
      <c r="G177" s="1005"/>
      <c r="H177" s="1006"/>
      <c r="I177" s="1006"/>
      <c r="J177" s="1006"/>
      <c r="K177" s="1007"/>
      <c r="L177" s="715"/>
      <c r="M177" s="715"/>
      <c r="N177" s="715"/>
      <c r="O177" s="715"/>
      <c r="P177" s="715"/>
      <c r="Q177" s="715"/>
      <c r="R177" s="715"/>
      <c r="S177" s="716"/>
      <c r="T177" s="717"/>
      <c r="U177" s="720">
        <f t="shared" si="53"/>
        <v>0</v>
      </c>
      <c r="V177" s="721">
        <f t="shared" si="54"/>
        <v>0</v>
      </c>
      <c r="W177" s="722">
        <f t="shared" si="55"/>
        <v>0</v>
      </c>
      <c r="X177" s="442"/>
      <c r="Y177" s="442"/>
      <c r="Z177" s="442"/>
      <c r="AA177" s="442"/>
      <c r="AB177" s="442"/>
      <c r="AC177" s="442"/>
      <c r="AD177" s="442"/>
      <c r="AE177" s="442"/>
      <c r="AF177" s="442"/>
      <c r="AG177" s="442"/>
      <c r="AH177" s="442"/>
      <c r="AI177" s="442"/>
      <c r="AJ177" s="442"/>
      <c r="AK177" s="442"/>
      <c r="AL177" s="442"/>
      <c r="AM177" s="442"/>
      <c r="AN177" s="442"/>
      <c r="AO177" s="442"/>
      <c r="AP177" s="442"/>
      <c r="AQ177" s="442"/>
      <c r="AR177" s="442"/>
      <c r="AS177" s="442"/>
      <c r="AT177" s="442"/>
      <c r="AU177" s="442"/>
      <c r="AV177" s="442"/>
      <c r="AW177" s="442"/>
      <c r="AX177" s="442"/>
      <c r="AY177" s="442"/>
      <c r="AZ177" s="442"/>
    </row>
    <row r="178" spans="2:52" ht="20.100000000000001" hidden="1" customHeight="1" outlineLevel="1">
      <c r="B178" s="434"/>
      <c r="C178" s="1002"/>
      <c r="D178" s="1003"/>
      <c r="E178" s="1003"/>
      <c r="F178" s="1004"/>
      <c r="G178" s="1005"/>
      <c r="H178" s="1006"/>
      <c r="I178" s="1006"/>
      <c r="J178" s="1006"/>
      <c r="K178" s="1007"/>
      <c r="L178" s="715"/>
      <c r="M178" s="715"/>
      <c r="N178" s="715"/>
      <c r="O178" s="715"/>
      <c r="P178" s="715"/>
      <c r="Q178" s="715"/>
      <c r="R178" s="715"/>
      <c r="S178" s="716"/>
      <c r="T178" s="717"/>
      <c r="U178" s="720">
        <f t="shared" si="53"/>
        <v>0</v>
      </c>
      <c r="V178" s="721">
        <f t="shared" si="54"/>
        <v>0</v>
      </c>
      <c r="W178" s="722">
        <f t="shared" si="55"/>
        <v>0</v>
      </c>
      <c r="X178" s="442"/>
      <c r="Y178" s="442"/>
      <c r="Z178" s="442"/>
      <c r="AA178" s="442"/>
      <c r="AB178" s="442"/>
      <c r="AC178" s="442"/>
      <c r="AD178" s="442"/>
      <c r="AE178" s="442"/>
      <c r="AF178" s="442"/>
      <c r="AG178" s="442"/>
      <c r="AH178" s="442"/>
      <c r="AI178" s="442"/>
      <c r="AJ178" s="442"/>
      <c r="AK178" s="442"/>
      <c r="AL178" s="442"/>
      <c r="AM178" s="442"/>
      <c r="AN178" s="442"/>
      <c r="AO178" s="442"/>
      <c r="AP178" s="442"/>
      <c r="AQ178" s="442"/>
      <c r="AR178" s="442"/>
      <c r="AS178" s="442"/>
      <c r="AT178" s="442"/>
      <c r="AU178" s="442"/>
      <c r="AV178" s="442"/>
      <c r="AW178" s="442"/>
      <c r="AX178" s="442"/>
      <c r="AY178" s="442"/>
      <c r="AZ178" s="442"/>
    </row>
    <row r="179" spans="2:52" ht="20.100000000000001" hidden="1" customHeight="1" outlineLevel="1">
      <c r="B179" s="434"/>
      <c r="C179" s="1002"/>
      <c r="D179" s="1003"/>
      <c r="E179" s="1003"/>
      <c r="F179" s="1004"/>
      <c r="G179" s="1005"/>
      <c r="H179" s="1006"/>
      <c r="I179" s="1006"/>
      <c r="J179" s="1006"/>
      <c r="K179" s="1007"/>
      <c r="L179" s="715"/>
      <c r="M179" s="715"/>
      <c r="N179" s="715"/>
      <c r="O179" s="715"/>
      <c r="P179" s="715"/>
      <c r="Q179" s="715"/>
      <c r="R179" s="715"/>
      <c r="S179" s="716"/>
      <c r="T179" s="717"/>
      <c r="U179" s="720">
        <f t="shared" si="53"/>
        <v>0</v>
      </c>
      <c r="V179" s="721">
        <f t="shared" si="54"/>
        <v>0</v>
      </c>
      <c r="W179" s="722">
        <f t="shared" si="55"/>
        <v>0</v>
      </c>
      <c r="X179" s="442"/>
      <c r="Y179" s="442"/>
      <c r="Z179" s="442"/>
      <c r="AA179" s="442"/>
      <c r="AB179" s="442"/>
      <c r="AC179" s="442"/>
      <c r="AD179" s="442"/>
      <c r="AE179" s="442"/>
      <c r="AF179" s="442"/>
      <c r="AG179" s="442"/>
      <c r="AH179" s="442"/>
      <c r="AI179" s="442"/>
      <c r="AJ179" s="442"/>
      <c r="AK179" s="442"/>
      <c r="AL179" s="442"/>
      <c r="AM179" s="442"/>
      <c r="AN179" s="442"/>
      <c r="AO179" s="442"/>
      <c r="AP179" s="442"/>
      <c r="AQ179" s="442"/>
      <c r="AR179" s="442"/>
      <c r="AS179" s="442"/>
      <c r="AT179" s="442"/>
      <c r="AU179" s="442"/>
      <c r="AV179" s="442"/>
      <c r="AW179" s="442"/>
      <c r="AX179" s="442"/>
      <c r="AY179" s="442"/>
      <c r="AZ179" s="442"/>
    </row>
    <row r="180" spans="2:52" s="19" customFormat="1" ht="9.9499999999999993" hidden="1" customHeight="1" outlineLevel="1">
      <c r="B180" s="435"/>
      <c r="C180" s="437"/>
      <c r="D180" s="437"/>
      <c r="E180" s="437"/>
      <c r="F180" s="437"/>
      <c r="G180" s="666"/>
      <c r="H180" s="666"/>
      <c r="I180" s="666"/>
      <c r="J180" s="666"/>
      <c r="K180" s="666"/>
      <c r="L180" s="438"/>
      <c r="M180" s="438"/>
      <c r="N180" s="438"/>
      <c r="O180" s="438"/>
      <c r="P180" s="438"/>
      <c r="Q180" s="438"/>
      <c r="R180" s="438"/>
      <c r="S180" s="438"/>
      <c r="T180" s="439"/>
      <c r="U180" s="439"/>
      <c r="V180" s="439"/>
      <c r="W180" s="667"/>
      <c r="X180" s="668"/>
      <c r="Y180" s="668"/>
      <c r="Z180" s="668"/>
      <c r="AA180" s="668"/>
      <c r="AB180" s="668"/>
      <c r="AC180" s="668"/>
      <c r="AD180" s="668"/>
      <c r="AE180" s="668"/>
      <c r="AF180" s="668"/>
      <c r="AG180" s="668"/>
      <c r="AH180" s="668"/>
      <c r="AI180" s="668"/>
      <c r="AJ180" s="668"/>
      <c r="AK180" s="668"/>
      <c r="AL180" s="668"/>
      <c r="AM180" s="668"/>
      <c r="AN180" s="668"/>
      <c r="AO180" s="668"/>
      <c r="AP180" s="668"/>
      <c r="AQ180" s="668"/>
      <c r="AR180" s="668"/>
      <c r="AS180" s="668"/>
      <c r="AT180" s="668"/>
      <c r="AU180" s="668"/>
      <c r="AV180" s="668"/>
      <c r="AW180" s="668"/>
      <c r="AX180" s="668"/>
      <c r="AY180" s="668"/>
      <c r="AZ180" s="668"/>
    </row>
    <row r="181" spans="2:52" ht="20.100000000000001" customHeight="1" collapsed="1">
      <c r="B181" s="32">
        <f>B169+1</f>
        <v>15</v>
      </c>
      <c r="C181" s="1013"/>
      <c r="D181" s="1014"/>
      <c r="E181" s="1014"/>
      <c r="F181" s="1015"/>
      <c r="G181" s="1016"/>
      <c r="H181" s="1017"/>
      <c r="I181" s="1017"/>
      <c r="J181" s="1017"/>
      <c r="K181" s="1018"/>
      <c r="L181" s="701">
        <f t="shared" ref="L181:R181" si="56">SUM(L182:L191)</f>
        <v>0</v>
      </c>
      <c r="M181" s="702">
        <f t="shared" si="56"/>
        <v>0</v>
      </c>
      <c r="N181" s="703">
        <f t="shared" si="56"/>
        <v>0</v>
      </c>
      <c r="O181" s="703">
        <f t="shared" si="56"/>
        <v>0</v>
      </c>
      <c r="P181" s="702">
        <f t="shared" si="56"/>
        <v>0</v>
      </c>
      <c r="Q181" s="704">
        <f t="shared" si="56"/>
        <v>0</v>
      </c>
      <c r="R181" s="701">
        <f t="shared" si="56"/>
        <v>0</v>
      </c>
      <c r="S181" s="705">
        <v>1</v>
      </c>
      <c r="T181" s="706">
        <f>(S182*T182)+(S183*T183)+(S184*T184)+(S185*T185)+(S186*T186)+(S187*T187)+(S188*T188)+(S189*T189)+(S190*T190)+(S191*T191)</f>
        <v>0</v>
      </c>
      <c r="U181" s="665">
        <f t="shared" ref="U181:U191" si="57">S181*T181*(1+MGKZ)*(1+Gewinn)*(1+Sicherheit)</f>
        <v>0</v>
      </c>
      <c r="V181" s="643">
        <f t="shared" ref="V181:V191" si="58">R181*Fertigung</f>
        <v>0</v>
      </c>
      <c r="W181" s="50">
        <f t="shared" ref="W181:W191" si="59">L181*$E$6+M181*$M$6+N181*$M$7+O181*$M$8+P181*$E$7+Q181*$M$9+U181+V181</f>
        <v>0</v>
      </c>
      <c r="X181" s="442"/>
      <c r="Y181" s="442"/>
      <c r="Z181" s="442"/>
      <c r="AA181" s="442"/>
      <c r="AB181" s="442"/>
      <c r="AC181" s="442"/>
      <c r="AD181" s="442"/>
      <c r="AE181" s="442"/>
      <c r="AF181" s="442"/>
      <c r="AG181" s="442"/>
      <c r="AH181" s="442"/>
      <c r="AI181" s="442"/>
      <c r="AJ181" s="442"/>
      <c r="AK181" s="442"/>
      <c r="AL181" s="442"/>
      <c r="AM181" s="442"/>
      <c r="AN181" s="442"/>
      <c r="AO181" s="442"/>
      <c r="AP181" s="442"/>
      <c r="AQ181" s="442"/>
      <c r="AR181" s="442"/>
      <c r="AS181" s="442"/>
      <c r="AT181" s="442"/>
      <c r="AU181" s="442"/>
      <c r="AV181" s="442"/>
      <c r="AW181" s="442"/>
      <c r="AX181" s="442"/>
      <c r="AY181" s="442"/>
      <c r="AZ181" s="442"/>
    </row>
    <row r="182" spans="2:52" ht="20.100000000000001" hidden="1" customHeight="1" outlineLevel="1">
      <c r="B182" s="433"/>
      <c r="C182" s="1002"/>
      <c r="D182" s="1003"/>
      <c r="E182" s="1003"/>
      <c r="F182" s="1004"/>
      <c r="G182" s="1005"/>
      <c r="H182" s="1006"/>
      <c r="I182" s="1006"/>
      <c r="J182" s="1006"/>
      <c r="K182" s="1007"/>
      <c r="L182" s="715"/>
      <c r="M182" s="715"/>
      <c r="N182" s="715"/>
      <c r="O182" s="715"/>
      <c r="P182" s="715"/>
      <c r="Q182" s="715"/>
      <c r="R182" s="715"/>
      <c r="S182" s="716"/>
      <c r="T182" s="717"/>
      <c r="U182" s="720">
        <f t="shared" si="57"/>
        <v>0</v>
      </c>
      <c r="V182" s="721">
        <f t="shared" si="58"/>
        <v>0</v>
      </c>
      <c r="W182" s="722">
        <f t="shared" si="59"/>
        <v>0</v>
      </c>
      <c r="X182" s="442"/>
      <c r="Y182" s="442"/>
      <c r="Z182" s="442"/>
      <c r="AA182" s="442"/>
      <c r="AB182" s="442"/>
      <c r="AC182" s="442"/>
      <c r="AD182" s="442"/>
      <c r="AE182" s="442"/>
      <c r="AF182" s="442"/>
      <c r="AG182" s="442"/>
      <c r="AH182" s="442"/>
      <c r="AI182" s="442"/>
      <c r="AJ182" s="442"/>
      <c r="AK182" s="442"/>
      <c r="AL182" s="442"/>
      <c r="AM182" s="442"/>
      <c r="AN182" s="442"/>
      <c r="AO182" s="442"/>
      <c r="AP182" s="442"/>
      <c r="AQ182" s="442"/>
      <c r="AR182" s="442"/>
      <c r="AS182" s="442"/>
      <c r="AT182" s="442"/>
      <c r="AU182" s="442"/>
      <c r="AV182" s="442"/>
      <c r="AW182" s="442"/>
      <c r="AX182" s="442"/>
      <c r="AY182" s="442"/>
      <c r="AZ182" s="442"/>
    </row>
    <row r="183" spans="2:52" ht="20.100000000000001" hidden="1" customHeight="1" outlineLevel="1">
      <c r="B183" s="434"/>
      <c r="C183" s="1002"/>
      <c r="D183" s="1003"/>
      <c r="E183" s="1003"/>
      <c r="F183" s="1004"/>
      <c r="G183" s="1005"/>
      <c r="H183" s="1006"/>
      <c r="I183" s="1006"/>
      <c r="J183" s="1006"/>
      <c r="K183" s="1007"/>
      <c r="L183" s="715"/>
      <c r="M183" s="715"/>
      <c r="N183" s="715"/>
      <c r="O183" s="715"/>
      <c r="P183" s="715"/>
      <c r="Q183" s="715"/>
      <c r="R183" s="715"/>
      <c r="S183" s="716"/>
      <c r="T183" s="717"/>
      <c r="U183" s="720">
        <f t="shared" si="57"/>
        <v>0</v>
      </c>
      <c r="V183" s="721">
        <f t="shared" si="58"/>
        <v>0</v>
      </c>
      <c r="W183" s="722">
        <f t="shared" si="59"/>
        <v>0</v>
      </c>
      <c r="X183" s="442"/>
      <c r="Y183" s="442"/>
      <c r="Z183" s="442"/>
      <c r="AA183" s="442"/>
      <c r="AB183" s="442"/>
      <c r="AC183" s="442"/>
      <c r="AD183" s="442"/>
      <c r="AE183" s="442"/>
      <c r="AF183" s="442"/>
      <c r="AG183" s="442"/>
      <c r="AH183" s="442"/>
      <c r="AI183" s="442"/>
      <c r="AJ183" s="442"/>
      <c r="AK183" s="442"/>
      <c r="AL183" s="442"/>
      <c r="AM183" s="442"/>
      <c r="AN183" s="442"/>
      <c r="AO183" s="442"/>
      <c r="AP183" s="442"/>
      <c r="AQ183" s="442"/>
      <c r="AR183" s="442"/>
      <c r="AS183" s="442"/>
      <c r="AT183" s="442"/>
      <c r="AU183" s="442"/>
      <c r="AV183" s="442"/>
      <c r="AW183" s="442"/>
      <c r="AX183" s="442"/>
      <c r="AY183" s="442"/>
      <c r="AZ183" s="442"/>
    </row>
    <row r="184" spans="2:52" ht="20.100000000000001" hidden="1" customHeight="1" outlineLevel="1">
      <c r="B184" s="434"/>
      <c r="C184" s="1002"/>
      <c r="D184" s="1003"/>
      <c r="E184" s="1003"/>
      <c r="F184" s="1004"/>
      <c r="G184" s="1005"/>
      <c r="H184" s="1006"/>
      <c r="I184" s="1006"/>
      <c r="J184" s="1006"/>
      <c r="K184" s="1007"/>
      <c r="L184" s="715"/>
      <c r="M184" s="715"/>
      <c r="N184" s="715"/>
      <c r="O184" s="715"/>
      <c r="P184" s="715"/>
      <c r="Q184" s="715"/>
      <c r="R184" s="715"/>
      <c r="S184" s="716"/>
      <c r="T184" s="717"/>
      <c r="U184" s="720">
        <f t="shared" si="57"/>
        <v>0</v>
      </c>
      <c r="V184" s="721">
        <f t="shared" si="58"/>
        <v>0</v>
      </c>
      <c r="W184" s="722">
        <f t="shared" si="59"/>
        <v>0</v>
      </c>
      <c r="X184" s="442"/>
      <c r="Y184" s="442"/>
      <c r="Z184" s="442"/>
      <c r="AA184" s="442"/>
      <c r="AB184" s="442"/>
      <c r="AC184" s="442"/>
      <c r="AD184" s="442"/>
      <c r="AE184" s="442"/>
      <c r="AF184" s="442"/>
      <c r="AG184" s="442"/>
      <c r="AH184" s="442"/>
      <c r="AI184" s="442"/>
      <c r="AJ184" s="442"/>
      <c r="AK184" s="442"/>
      <c r="AL184" s="442"/>
      <c r="AM184" s="442"/>
      <c r="AN184" s="442"/>
      <c r="AO184" s="442"/>
      <c r="AP184" s="442"/>
      <c r="AQ184" s="442"/>
      <c r="AR184" s="442"/>
      <c r="AS184" s="442"/>
      <c r="AT184" s="442"/>
      <c r="AU184" s="442"/>
      <c r="AV184" s="442"/>
      <c r="AW184" s="442"/>
      <c r="AX184" s="442"/>
      <c r="AY184" s="442"/>
      <c r="AZ184" s="442"/>
    </row>
    <row r="185" spans="2:52" ht="20.100000000000001" hidden="1" customHeight="1" outlineLevel="1">
      <c r="B185" s="434"/>
      <c r="C185" s="1002"/>
      <c r="D185" s="1003"/>
      <c r="E185" s="1003"/>
      <c r="F185" s="1004"/>
      <c r="G185" s="1005"/>
      <c r="H185" s="1006"/>
      <c r="I185" s="1006"/>
      <c r="J185" s="1006"/>
      <c r="K185" s="1007"/>
      <c r="L185" s="715"/>
      <c r="M185" s="715"/>
      <c r="N185" s="715"/>
      <c r="O185" s="715"/>
      <c r="P185" s="715"/>
      <c r="Q185" s="715"/>
      <c r="R185" s="715"/>
      <c r="S185" s="716"/>
      <c r="T185" s="717"/>
      <c r="U185" s="720">
        <f t="shared" si="57"/>
        <v>0</v>
      </c>
      <c r="V185" s="721">
        <f t="shared" si="58"/>
        <v>0</v>
      </c>
      <c r="W185" s="722">
        <f t="shared" si="59"/>
        <v>0</v>
      </c>
      <c r="X185" s="442"/>
      <c r="Y185" s="442"/>
      <c r="Z185" s="442"/>
      <c r="AA185" s="442"/>
      <c r="AB185" s="442"/>
      <c r="AC185" s="442"/>
      <c r="AD185" s="442"/>
      <c r="AE185" s="442"/>
      <c r="AF185" s="442"/>
      <c r="AG185" s="442"/>
      <c r="AH185" s="442"/>
      <c r="AI185" s="442"/>
      <c r="AJ185" s="442"/>
      <c r="AK185" s="442"/>
      <c r="AL185" s="442"/>
      <c r="AM185" s="442"/>
      <c r="AN185" s="442"/>
      <c r="AO185" s="442"/>
      <c r="AP185" s="442"/>
      <c r="AQ185" s="442"/>
      <c r="AR185" s="442"/>
      <c r="AS185" s="442"/>
      <c r="AT185" s="442"/>
      <c r="AU185" s="442"/>
      <c r="AV185" s="442"/>
      <c r="AW185" s="442"/>
      <c r="AX185" s="442"/>
      <c r="AY185" s="442"/>
      <c r="AZ185" s="442"/>
    </row>
    <row r="186" spans="2:52" ht="20.100000000000001" hidden="1" customHeight="1" outlineLevel="1">
      <c r="B186" s="434"/>
      <c r="C186" s="1002"/>
      <c r="D186" s="1003"/>
      <c r="E186" s="1003"/>
      <c r="F186" s="1004"/>
      <c r="G186" s="1005"/>
      <c r="H186" s="1006"/>
      <c r="I186" s="1006"/>
      <c r="J186" s="1006"/>
      <c r="K186" s="1007"/>
      <c r="L186" s="715"/>
      <c r="M186" s="715"/>
      <c r="N186" s="715"/>
      <c r="O186" s="715"/>
      <c r="P186" s="715"/>
      <c r="Q186" s="715"/>
      <c r="R186" s="715"/>
      <c r="S186" s="716"/>
      <c r="T186" s="717"/>
      <c r="U186" s="720">
        <f t="shared" si="57"/>
        <v>0</v>
      </c>
      <c r="V186" s="721">
        <f t="shared" si="58"/>
        <v>0</v>
      </c>
      <c r="W186" s="722">
        <f t="shared" si="59"/>
        <v>0</v>
      </c>
      <c r="X186" s="442"/>
      <c r="Y186" s="442"/>
      <c r="Z186" s="442"/>
      <c r="AA186" s="442"/>
      <c r="AB186" s="442"/>
      <c r="AC186" s="442"/>
      <c r="AD186" s="442"/>
      <c r="AE186" s="442"/>
      <c r="AF186" s="442"/>
      <c r="AG186" s="442"/>
      <c r="AH186" s="442"/>
      <c r="AI186" s="442"/>
      <c r="AJ186" s="442"/>
      <c r="AK186" s="442"/>
      <c r="AL186" s="442"/>
      <c r="AM186" s="442"/>
      <c r="AN186" s="442"/>
      <c r="AO186" s="442"/>
      <c r="AP186" s="442"/>
      <c r="AQ186" s="442"/>
      <c r="AR186" s="442"/>
      <c r="AS186" s="442"/>
      <c r="AT186" s="442"/>
      <c r="AU186" s="442"/>
      <c r="AV186" s="442"/>
      <c r="AW186" s="442"/>
      <c r="AX186" s="442"/>
      <c r="AY186" s="442"/>
      <c r="AZ186" s="442"/>
    </row>
    <row r="187" spans="2:52" ht="20.100000000000001" hidden="1" customHeight="1" outlineLevel="1">
      <c r="B187" s="434"/>
      <c r="C187" s="1002"/>
      <c r="D187" s="1003"/>
      <c r="E187" s="1003"/>
      <c r="F187" s="1004"/>
      <c r="G187" s="1005"/>
      <c r="H187" s="1006"/>
      <c r="I187" s="1006"/>
      <c r="J187" s="1006"/>
      <c r="K187" s="1007"/>
      <c r="L187" s="715"/>
      <c r="M187" s="715"/>
      <c r="N187" s="715"/>
      <c r="O187" s="715"/>
      <c r="P187" s="715"/>
      <c r="Q187" s="715"/>
      <c r="R187" s="715"/>
      <c r="S187" s="716"/>
      <c r="T187" s="717"/>
      <c r="U187" s="720">
        <f t="shared" si="57"/>
        <v>0</v>
      </c>
      <c r="V187" s="721">
        <f t="shared" si="58"/>
        <v>0</v>
      </c>
      <c r="W187" s="722">
        <f t="shared" si="59"/>
        <v>0</v>
      </c>
      <c r="X187" s="442"/>
      <c r="Y187" s="442"/>
      <c r="Z187" s="442"/>
      <c r="AA187" s="442"/>
      <c r="AB187" s="442"/>
      <c r="AC187" s="442"/>
      <c r="AD187" s="442"/>
      <c r="AE187" s="442"/>
      <c r="AF187" s="442"/>
      <c r="AG187" s="442"/>
      <c r="AH187" s="442"/>
      <c r="AI187" s="442"/>
      <c r="AJ187" s="442"/>
      <c r="AK187" s="442"/>
      <c r="AL187" s="442"/>
      <c r="AM187" s="442"/>
      <c r="AN187" s="442"/>
      <c r="AO187" s="442"/>
      <c r="AP187" s="442"/>
      <c r="AQ187" s="442"/>
      <c r="AR187" s="442"/>
      <c r="AS187" s="442"/>
      <c r="AT187" s="442"/>
      <c r="AU187" s="442"/>
      <c r="AV187" s="442"/>
      <c r="AW187" s="442"/>
      <c r="AX187" s="442"/>
      <c r="AY187" s="442"/>
      <c r="AZ187" s="442"/>
    </row>
    <row r="188" spans="2:52" ht="20.100000000000001" hidden="1" customHeight="1" outlineLevel="1">
      <c r="B188" s="434"/>
      <c r="C188" s="1002"/>
      <c r="D188" s="1003"/>
      <c r="E188" s="1003"/>
      <c r="F188" s="1004"/>
      <c r="G188" s="1005"/>
      <c r="H188" s="1006"/>
      <c r="I188" s="1006"/>
      <c r="J188" s="1006"/>
      <c r="K188" s="1007"/>
      <c r="L188" s="715"/>
      <c r="M188" s="715"/>
      <c r="N188" s="715"/>
      <c r="O188" s="715"/>
      <c r="P188" s="715"/>
      <c r="Q188" s="715"/>
      <c r="R188" s="715"/>
      <c r="S188" s="716"/>
      <c r="T188" s="717"/>
      <c r="U188" s="720">
        <f t="shared" si="57"/>
        <v>0</v>
      </c>
      <c r="V188" s="721">
        <f t="shared" si="58"/>
        <v>0</v>
      </c>
      <c r="W188" s="722">
        <f t="shared" si="59"/>
        <v>0</v>
      </c>
      <c r="X188" s="442"/>
      <c r="Y188" s="442"/>
      <c r="Z188" s="442"/>
      <c r="AA188" s="442"/>
      <c r="AB188" s="442"/>
      <c r="AC188" s="442"/>
      <c r="AD188" s="442"/>
      <c r="AE188" s="442"/>
      <c r="AF188" s="442"/>
      <c r="AG188" s="442"/>
      <c r="AH188" s="442"/>
      <c r="AI188" s="442"/>
      <c r="AJ188" s="442"/>
      <c r="AK188" s="442"/>
      <c r="AL188" s="442"/>
      <c r="AM188" s="442"/>
      <c r="AN188" s="442"/>
      <c r="AO188" s="442"/>
      <c r="AP188" s="442"/>
      <c r="AQ188" s="442"/>
      <c r="AR188" s="442"/>
      <c r="AS188" s="442"/>
      <c r="AT188" s="442"/>
      <c r="AU188" s="442"/>
      <c r="AV188" s="442"/>
      <c r="AW188" s="442"/>
      <c r="AX188" s="442"/>
      <c r="AY188" s="442"/>
      <c r="AZ188" s="442"/>
    </row>
    <row r="189" spans="2:52" ht="20.100000000000001" hidden="1" customHeight="1" outlineLevel="1">
      <c r="B189" s="434"/>
      <c r="C189" s="1002"/>
      <c r="D189" s="1003"/>
      <c r="E189" s="1003"/>
      <c r="F189" s="1004"/>
      <c r="G189" s="1005"/>
      <c r="H189" s="1006"/>
      <c r="I189" s="1006"/>
      <c r="J189" s="1006"/>
      <c r="K189" s="1007"/>
      <c r="L189" s="715"/>
      <c r="M189" s="715"/>
      <c r="N189" s="715"/>
      <c r="O189" s="715"/>
      <c r="P189" s="715"/>
      <c r="Q189" s="715"/>
      <c r="R189" s="715"/>
      <c r="S189" s="716"/>
      <c r="T189" s="717"/>
      <c r="U189" s="720">
        <f t="shared" si="57"/>
        <v>0</v>
      </c>
      <c r="V189" s="721">
        <f t="shared" si="58"/>
        <v>0</v>
      </c>
      <c r="W189" s="722">
        <f t="shared" si="59"/>
        <v>0</v>
      </c>
      <c r="X189" s="442"/>
      <c r="Y189" s="442"/>
      <c r="Z189" s="442"/>
      <c r="AA189" s="442"/>
      <c r="AB189" s="442"/>
      <c r="AC189" s="442"/>
      <c r="AD189" s="442"/>
      <c r="AE189" s="442"/>
      <c r="AF189" s="442"/>
      <c r="AG189" s="442"/>
      <c r="AH189" s="442"/>
      <c r="AI189" s="442"/>
      <c r="AJ189" s="442"/>
      <c r="AK189" s="442"/>
      <c r="AL189" s="442"/>
      <c r="AM189" s="442"/>
      <c r="AN189" s="442"/>
      <c r="AO189" s="442"/>
      <c r="AP189" s="442"/>
      <c r="AQ189" s="442"/>
      <c r="AR189" s="442"/>
      <c r="AS189" s="442"/>
      <c r="AT189" s="442"/>
      <c r="AU189" s="442"/>
      <c r="AV189" s="442"/>
      <c r="AW189" s="442"/>
      <c r="AX189" s="442"/>
      <c r="AY189" s="442"/>
      <c r="AZ189" s="442"/>
    </row>
    <row r="190" spans="2:52" ht="20.100000000000001" hidden="1" customHeight="1" outlineLevel="1">
      <c r="B190" s="434"/>
      <c r="C190" s="1002"/>
      <c r="D190" s="1003"/>
      <c r="E190" s="1003"/>
      <c r="F190" s="1004"/>
      <c r="G190" s="1005"/>
      <c r="H190" s="1006"/>
      <c r="I190" s="1006"/>
      <c r="J190" s="1006"/>
      <c r="K190" s="1007"/>
      <c r="L190" s="715"/>
      <c r="M190" s="715"/>
      <c r="N190" s="715"/>
      <c r="O190" s="715"/>
      <c r="P190" s="715"/>
      <c r="Q190" s="715"/>
      <c r="R190" s="715"/>
      <c r="S190" s="716"/>
      <c r="T190" s="717"/>
      <c r="U190" s="720">
        <f t="shared" si="57"/>
        <v>0</v>
      </c>
      <c r="V190" s="721">
        <f t="shared" si="58"/>
        <v>0</v>
      </c>
      <c r="W190" s="722">
        <f t="shared" si="59"/>
        <v>0</v>
      </c>
      <c r="X190" s="442"/>
      <c r="Y190" s="442"/>
      <c r="Z190" s="442"/>
      <c r="AA190" s="442"/>
      <c r="AB190" s="442"/>
      <c r="AC190" s="442"/>
      <c r="AD190" s="442"/>
      <c r="AE190" s="442"/>
      <c r="AF190" s="442"/>
      <c r="AG190" s="442"/>
      <c r="AH190" s="442"/>
      <c r="AI190" s="442"/>
      <c r="AJ190" s="442"/>
      <c r="AK190" s="442"/>
      <c r="AL190" s="442"/>
      <c r="AM190" s="442"/>
      <c r="AN190" s="442"/>
      <c r="AO190" s="442"/>
      <c r="AP190" s="442"/>
      <c r="AQ190" s="442"/>
      <c r="AR190" s="442"/>
      <c r="AS190" s="442"/>
      <c r="AT190" s="442"/>
      <c r="AU190" s="442"/>
      <c r="AV190" s="442"/>
      <c r="AW190" s="442"/>
      <c r="AX190" s="442"/>
      <c r="AY190" s="442"/>
      <c r="AZ190" s="442"/>
    </row>
    <row r="191" spans="2:52" ht="20.100000000000001" hidden="1" customHeight="1" outlineLevel="1">
      <c r="B191" s="434"/>
      <c r="C191" s="1002"/>
      <c r="D191" s="1003"/>
      <c r="E191" s="1003"/>
      <c r="F191" s="1004"/>
      <c r="G191" s="1005"/>
      <c r="H191" s="1006"/>
      <c r="I191" s="1006"/>
      <c r="J191" s="1006"/>
      <c r="K191" s="1007"/>
      <c r="L191" s="715"/>
      <c r="M191" s="715"/>
      <c r="N191" s="715"/>
      <c r="O191" s="715"/>
      <c r="P191" s="715"/>
      <c r="Q191" s="715"/>
      <c r="R191" s="715"/>
      <c r="S191" s="716"/>
      <c r="T191" s="717"/>
      <c r="U191" s="720">
        <f t="shared" si="57"/>
        <v>0</v>
      </c>
      <c r="V191" s="721">
        <f t="shared" si="58"/>
        <v>0</v>
      </c>
      <c r="W191" s="722">
        <f t="shared" si="59"/>
        <v>0</v>
      </c>
      <c r="X191" s="442"/>
      <c r="Y191" s="442"/>
      <c r="Z191" s="442"/>
      <c r="AA191" s="442"/>
      <c r="AB191" s="442"/>
      <c r="AC191" s="442"/>
      <c r="AD191" s="442"/>
      <c r="AE191" s="442"/>
      <c r="AF191" s="442"/>
      <c r="AG191" s="442"/>
      <c r="AH191" s="442"/>
      <c r="AI191" s="442"/>
      <c r="AJ191" s="442"/>
      <c r="AK191" s="442"/>
      <c r="AL191" s="442"/>
      <c r="AM191" s="442"/>
      <c r="AN191" s="442"/>
      <c r="AO191" s="442"/>
      <c r="AP191" s="442"/>
      <c r="AQ191" s="442"/>
      <c r="AR191" s="442"/>
      <c r="AS191" s="442"/>
      <c r="AT191" s="442"/>
      <c r="AU191" s="442"/>
      <c r="AV191" s="442"/>
      <c r="AW191" s="442"/>
      <c r="AX191" s="442"/>
      <c r="AY191" s="442"/>
      <c r="AZ191" s="442"/>
    </row>
    <row r="192" spans="2:52" s="19" customFormat="1" ht="9.9499999999999993" hidden="1" customHeight="1" outlineLevel="1">
      <c r="B192" s="435"/>
      <c r="C192" s="437"/>
      <c r="D192" s="437"/>
      <c r="E192" s="437"/>
      <c r="F192" s="437"/>
      <c r="G192" s="666"/>
      <c r="H192" s="666"/>
      <c r="I192" s="666"/>
      <c r="J192" s="666"/>
      <c r="K192" s="666"/>
      <c r="L192" s="438"/>
      <c r="M192" s="438"/>
      <c r="N192" s="438"/>
      <c r="O192" s="438"/>
      <c r="P192" s="438"/>
      <c r="Q192" s="438"/>
      <c r="R192" s="438"/>
      <c r="S192" s="438"/>
      <c r="T192" s="439"/>
      <c r="U192" s="439"/>
      <c r="V192" s="439"/>
      <c r="W192" s="667"/>
      <c r="X192" s="668"/>
      <c r="Y192" s="668"/>
      <c r="Z192" s="668"/>
      <c r="AA192" s="668"/>
      <c r="AB192" s="668"/>
      <c r="AC192" s="668"/>
      <c r="AD192" s="668"/>
      <c r="AE192" s="668"/>
      <c r="AF192" s="668"/>
      <c r="AG192" s="668"/>
      <c r="AH192" s="668"/>
      <c r="AI192" s="668"/>
      <c r="AJ192" s="668"/>
      <c r="AK192" s="668"/>
      <c r="AL192" s="668"/>
      <c r="AM192" s="668"/>
      <c r="AN192" s="668"/>
      <c r="AO192" s="668"/>
      <c r="AP192" s="668"/>
      <c r="AQ192" s="668"/>
      <c r="AR192" s="668"/>
      <c r="AS192" s="668"/>
      <c r="AT192" s="668"/>
      <c r="AU192" s="668"/>
      <c r="AV192" s="668"/>
      <c r="AW192" s="668"/>
      <c r="AX192" s="668"/>
      <c r="AY192" s="668"/>
      <c r="AZ192" s="668"/>
    </row>
    <row r="193" spans="2:52" ht="20.100000000000001" customHeight="1" collapsed="1">
      <c r="B193" s="32">
        <f>B181+1</f>
        <v>16</v>
      </c>
      <c r="C193" s="1013"/>
      <c r="D193" s="1014"/>
      <c r="E193" s="1014"/>
      <c r="F193" s="1015"/>
      <c r="G193" s="1016"/>
      <c r="H193" s="1017"/>
      <c r="I193" s="1017"/>
      <c r="J193" s="1017"/>
      <c r="K193" s="1018"/>
      <c r="L193" s="701">
        <f t="shared" ref="L193:R193" si="60">SUM(L194:L203)</f>
        <v>0</v>
      </c>
      <c r="M193" s="702">
        <f t="shared" si="60"/>
        <v>0</v>
      </c>
      <c r="N193" s="703">
        <f t="shared" si="60"/>
        <v>0</v>
      </c>
      <c r="O193" s="703">
        <f t="shared" si="60"/>
        <v>0</v>
      </c>
      <c r="P193" s="702">
        <f t="shared" si="60"/>
        <v>0</v>
      </c>
      <c r="Q193" s="704">
        <f t="shared" si="60"/>
        <v>0</v>
      </c>
      <c r="R193" s="701">
        <f t="shared" si="60"/>
        <v>0</v>
      </c>
      <c r="S193" s="705">
        <v>1</v>
      </c>
      <c r="T193" s="706">
        <f>(S194*T194)+(S195*T195)+(S196*T196)+(S197*T197)+(S198*T198)+(S199*T199)+(S200*T200)+(S201*T201)+(S202*T202)+(S203*T203)</f>
        <v>0</v>
      </c>
      <c r="U193" s="665">
        <f t="shared" ref="U193:U203" si="61">S193*T193*(1+MGKZ)*(1+Gewinn)*(1+Sicherheit)</f>
        <v>0</v>
      </c>
      <c r="V193" s="643">
        <f t="shared" ref="V193:V203" si="62">R193*Fertigung</f>
        <v>0</v>
      </c>
      <c r="W193" s="50">
        <f t="shared" ref="W193:W203" si="63">L193*$E$6+M193*$M$6+N193*$M$7+O193*$M$8+P193*$E$7+Q193*$M$9+U193+V193</f>
        <v>0</v>
      </c>
      <c r="X193" s="442"/>
      <c r="Y193" s="442"/>
      <c r="Z193" s="442"/>
      <c r="AA193" s="442"/>
      <c r="AB193" s="442"/>
      <c r="AC193" s="442"/>
      <c r="AD193" s="442"/>
      <c r="AE193" s="442"/>
      <c r="AF193" s="442"/>
      <c r="AG193" s="442"/>
      <c r="AH193" s="442"/>
      <c r="AI193" s="442"/>
      <c r="AJ193" s="442"/>
      <c r="AK193" s="442"/>
      <c r="AL193" s="442"/>
      <c r="AM193" s="442"/>
      <c r="AN193" s="442"/>
      <c r="AO193" s="442"/>
      <c r="AP193" s="442"/>
      <c r="AQ193" s="442"/>
      <c r="AR193" s="442"/>
      <c r="AS193" s="442"/>
      <c r="AT193" s="442"/>
      <c r="AU193" s="442"/>
      <c r="AV193" s="442"/>
      <c r="AW193" s="442"/>
      <c r="AX193" s="442"/>
      <c r="AY193" s="442"/>
      <c r="AZ193" s="442"/>
    </row>
    <row r="194" spans="2:52" ht="20.100000000000001" hidden="1" customHeight="1" outlineLevel="1">
      <c r="B194" s="433"/>
      <c r="C194" s="1002"/>
      <c r="D194" s="1003"/>
      <c r="E194" s="1003"/>
      <c r="F194" s="1004"/>
      <c r="G194" s="1005"/>
      <c r="H194" s="1006"/>
      <c r="I194" s="1006"/>
      <c r="J194" s="1006"/>
      <c r="K194" s="1007"/>
      <c r="L194" s="715"/>
      <c r="M194" s="715"/>
      <c r="N194" s="715"/>
      <c r="O194" s="715"/>
      <c r="P194" s="715"/>
      <c r="Q194" s="715"/>
      <c r="R194" s="715"/>
      <c r="S194" s="716"/>
      <c r="T194" s="717"/>
      <c r="U194" s="720">
        <f t="shared" si="61"/>
        <v>0</v>
      </c>
      <c r="V194" s="721">
        <f t="shared" si="62"/>
        <v>0</v>
      </c>
      <c r="W194" s="722">
        <f t="shared" si="63"/>
        <v>0</v>
      </c>
      <c r="X194" s="442"/>
      <c r="Y194" s="442"/>
      <c r="Z194" s="442"/>
      <c r="AA194" s="442"/>
      <c r="AB194" s="442"/>
      <c r="AC194" s="442"/>
      <c r="AD194" s="442"/>
      <c r="AE194" s="442"/>
      <c r="AF194" s="442"/>
      <c r="AG194" s="442"/>
      <c r="AH194" s="442"/>
      <c r="AI194" s="442"/>
      <c r="AJ194" s="442"/>
      <c r="AK194" s="442"/>
      <c r="AL194" s="442"/>
      <c r="AM194" s="442"/>
      <c r="AN194" s="442"/>
      <c r="AO194" s="442"/>
      <c r="AP194" s="442"/>
      <c r="AQ194" s="442"/>
      <c r="AR194" s="442"/>
      <c r="AS194" s="442"/>
      <c r="AT194" s="442"/>
      <c r="AU194" s="442"/>
      <c r="AV194" s="442"/>
      <c r="AW194" s="442"/>
      <c r="AX194" s="442"/>
      <c r="AY194" s="442"/>
      <c r="AZ194" s="442"/>
    </row>
    <row r="195" spans="2:52" ht="20.100000000000001" hidden="1" customHeight="1" outlineLevel="1">
      <c r="B195" s="434"/>
      <c r="C195" s="1002"/>
      <c r="D195" s="1003"/>
      <c r="E195" s="1003"/>
      <c r="F195" s="1004"/>
      <c r="G195" s="1005"/>
      <c r="H195" s="1006"/>
      <c r="I195" s="1006"/>
      <c r="J195" s="1006"/>
      <c r="K195" s="1007"/>
      <c r="L195" s="715"/>
      <c r="M195" s="715"/>
      <c r="N195" s="715"/>
      <c r="O195" s="715"/>
      <c r="P195" s="715"/>
      <c r="Q195" s="715"/>
      <c r="R195" s="715"/>
      <c r="S195" s="716"/>
      <c r="T195" s="717"/>
      <c r="U195" s="720">
        <f t="shared" si="61"/>
        <v>0</v>
      </c>
      <c r="V195" s="721">
        <f t="shared" si="62"/>
        <v>0</v>
      </c>
      <c r="W195" s="722">
        <f t="shared" si="63"/>
        <v>0</v>
      </c>
      <c r="X195" s="442"/>
      <c r="Y195" s="442"/>
      <c r="Z195" s="442"/>
      <c r="AA195" s="442"/>
      <c r="AB195" s="442"/>
      <c r="AC195" s="442"/>
      <c r="AD195" s="442"/>
      <c r="AE195" s="442"/>
      <c r="AF195" s="442"/>
      <c r="AG195" s="442"/>
      <c r="AH195" s="442"/>
      <c r="AI195" s="442"/>
      <c r="AJ195" s="442"/>
      <c r="AK195" s="442"/>
      <c r="AL195" s="442"/>
      <c r="AM195" s="442"/>
      <c r="AN195" s="442"/>
      <c r="AO195" s="442"/>
      <c r="AP195" s="442"/>
      <c r="AQ195" s="442"/>
      <c r="AR195" s="442"/>
      <c r="AS195" s="442"/>
      <c r="AT195" s="442"/>
      <c r="AU195" s="442"/>
      <c r="AV195" s="442"/>
      <c r="AW195" s="442"/>
      <c r="AX195" s="442"/>
      <c r="AY195" s="442"/>
      <c r="AZ195" s="442"/>
    </row>
    <row r="196" spans="2:52" ht="20.100000000000001" hidden="1" customHeight="1" outlineLevel="1">
      <c r="B196" s="434"/>
      <c r="C196" s="1002"/>
      <c r="D196" s="1003"/>
      <c r="E196" s="1003"/>
      <c r="F196" s="1004"/>
      <c r="G196" s="1005"/>
      <c r="H196" s="1006"/>
      <c r="I196" s="1006"/>
      <c r="J196" s="1006"/>
      <c r="K196" s="1007"/>
      <c r="L196" s="715"/>
      <c r="M196" s="715"/>
      <c r="N196" s="715"/>
      <c r="O196" s="715"/>
      <c r="P196" s="715"/>
      <c r="Q196" s="715"/>
      <c r="R196" s="715"/>
      <c r="S196" s="716"/>
      <c r="T196" s="717"/>
      <c r="U196" s="720">
        <f t="shared" si="61"/>
        <v>0</v>
      </c>
      <c r="V196" s="721">
        <f t="shared" si="62"/>
        <v>0</v>
      </c>
      <c r="W196" s="722">
        <f t="shared" si="63"/>
        <v>0</v>
      </c>
      <c r="X196" s="442"/>
      <c r="Y196" s="442"/>
      <c r="Z196" s="442"/>
      <c r="AA196" s="442"/>
      <c r="AB196" s="442"/>
      <c r="AC196" s="442"/>
      <c r="AD196" s="442"/>
      <c r="AE196" s="442"/>
      <c r="AF196" s="442"/>
      <c r="AG196" s="442"/>
      <c r="AH196" s="442"/>
      <c r="AI196" s="442"/>
      <c r="AJ196" s="442"/>
      <c r="AK196" s="442"/>
      <c r="AL196" s="442"/>
      <c r="AM196" s="442"/>
      <c r="AN196" s="442"/>
      <c r="AO196" s="442"/>
      <c r="AP196" s="442"/>
      <c r="AQ196" s="442"/>
      <c r="AR196" s="442"/>
      <c r="AS196" s="442"/>
      <c r="AT196" s="442"/>
      <c r="AU196" s="442"/>
      <c r="AV196" s="442"/>
      <c r="AW196" s="442"/>
      <c r="AX196" s="442"/>
      <c r="AY196" s="442"/>
      <c r="AZ196" s="442"/>
    </row>
    <row r="197" spans="2:52" ht="20.100000000000001" hidden="1" customHeight="1" outlineLevel="1">
      <c r="B197" s="434"/>
      <c r="C197" s="1002"/>
      <c r="D197" s="1003"/>
      <c r="E197" s="1003"/>
      <c r="F197" s="1004"/>
      <c r="G197" s="1005"/>
      <c r="H197" s="1006"/>
      <c r="I197" s="1006"/>
      <c r="J197" s="1006"/>
      <c r="K197" s="1007"/>
      <c r="L197" s="715"/>
      <c r="M197" s="715"/>
      <c r="N197" s="715"/>
      <c r="O197" s="715"/>
      <c r="P197" s="715"/>
      <c r="Q197" s="715"/>
      <c r="R197" s="715"/>
      <c r="S197" s="716"/>
      <c r="T197" s="717"/>
      <c r="U197" s="720">
        <f t="shared" si="61"/>
        <v>0</v>
      </c>
      <c r="V197" s="721">
        <f t="shared" si="62"/>
        <v>0</v>
      </c>
      <c r="W197" s="722">
        <f t="shared" si="63"/>
        <v>0</v>
      </c>
      <c r="X197" s="442"/>
      <c r="Y197" s="442"/>
      <c r="Z197" s="442"/>
      <c r="AA197" s="442"/>
      <c r="AB197" s="442"/>
      <c r="AC197" s="442"/>
      <c r="AD197" s="442"/>
      <c r="AE197" s="442"/>
      <c r="AF197" s="442"/>
      <c r="AG197" s="442"/>
      <c r="AH197" s="442"/>
      <c r="AI197" s="442"/>
      <c r="AJ197" s="442"/>
      <c r="AK197" s="442"/>
      <c r="AL197" s="442"/>
      <c r="AM197" s="442"/>
      <c r="AN197" s="442"/>
      <c r="AO197" s="442"/>
      <c r="AP197" s="442"/>
      <c r="AQ197" s="442"/>
      <c r="AR197" s="442"/>
      <c r="AS197" s="442"/>
      <c r="AT197" s="442"/>
      <c r="AU197" s="442"/>
      <c r="AV197" s="442"/>
      <c r="AW197" s="442"/>
      <c r="AX197" s="442"/>
      <c r="AY197" s="442"/>
      <c r="AZ197" s="442"/>
    </row>
    <row r="198" spans="2:52" ht="20.100000000000001" hidden="1" customHeight="1" outlineLevel="1">
      <c r="B198" s="434"/>
      <c r="C198" s="1002"/>
      <c r="D198" s="1003"/>
      <c r="E198" s="1003"/>
      <c r="F198" s="1004"/>
      <c r="G198" s="1005"/>
      <c r="H198" s="1006"/>
      <c r="I198" s="1006"/>
      <c r="J198" s="1006"/>
      <c r="K198" s="1007"/>
      <c r="L198" s="715"/>
      <c r="M198" s="715"/>
      <c r="N198" s="715"/>
      <c r="O198" s="715"/>
      <c r="P198" s="715"/>
      <c r="Q198" s="715"/>
      <c r="R198" s="715"/>
      <c r="S198" s="716"/>
      <c r="T198" s="717"/>
      <c r="U198" s="720">
        <f t="shared" si="61"/>
        <v>0</v>
      </c>
      <c r="V198" s="721">
        <f t="shared" si="62"/>
        <v>0</v>
      </c>
      <c r="W198" s="722">
        <f t="shared" si="63"/>
        <v>0</v>
      </c>
      <c r="X198" s="442"/>
      <c r="Y198" s="442"/>
      <c r="Z198" s="442"/>
      <c r="AA198" s="442"/>
      <c r="AB198" s="442"/>
      <c r="AC198" s="442"/>
      <c r="AD198" s="442"/>
      <c r="AE198" s="442"/>
      <c r="AF198" s="442"/>
      <c r="AG198" s="442"/>
      <c r="AH198" s="442"/>
      <c r="AI198" s="442"/>
      <c r="AJ198" s="442"/>
      <c r="AK198" s="442"/>
      <c r="AL198" s="442"/>
      <c r="AM198" s="442"/>
      <c r="AN198" s="442"/>
      <c r="AO198" s="442"/>
      <c r="AP198" s="442"/>
      <c r="AQ198" s="442"/>
      <c r="AR198" s="442"/>
      <c r="AS198" s="442"/>
      <c r="AT198" s="442"/>
      <c r="AU198" s="442"/>
      <c r="AV198" s="442"/>
      <c r="AW198" s="442"/>
      <c r="AX198" s="442"/>
      <c r="AY198" s="442"/>
      <c r="AZ198" s="442"/>
    </row>
    <row r="199" spans="2:52" ht="20.100000000000001" hidden="1" customHeight="1" outlineLevel="1">
      <c r="B199" s="434"/>
      <c r="C199" s="1002"/>
      <c r="D199" s="1003"/>
      <c r="E199" s="1003"/>
      <c r="F199" s="1004"/>
      <c r="G199" s="1005"/>
      <c r="H199" s="1006"/>
      <c r="I199" s="1006"/>
      <c r="J199" s="1006"/>
      <c r="K199" s="1007"/>
      <c r="L199" s="715"/>
      <c r="M199" s="715"/>
      <c r="N199" s="715"/>
      <c r="O199" s="715"/>
      <c r="P199" s="715"/>
      <c r="Q199" s="715"/>
      <c r="R199" s="715"/>
      <c r="S199" s="716"/>
      <c r="T199" s="717"/>
      <c r="U199" s="720">
        <f t="shared" si="61"/>
        <v>0</v>
      </c>
      <c r="V199" s="721">
        <f t="shared" si="62"/>
        <v>0</v>
      </c>
      <c r="W199" s="722">
        <f t="shared" si="63"/>
        <v>0</v>
      </c>
      <c r="X199" s="442"/>
      <c r="Y199" s="442"/>
      <c r="Z199" s="442"/>
      <c r="AA199" s="442"/>
      <c r="AB199" s="442"/>
      <c r="AC199" s="442"/>
      <c r="AD199" s="442"/>
      <c r="AE199" s="442"/>
      <c r="AF199" s="442"/>
      <c r="AG199" s="442"/>
      <c r="AH199" s="442"/>
      <c r="AI199" s="442"/>
      <c r="AJ199" s="442"/>
      <c r="AK199" s="442"/>
      <c r="AL199" s="442"/>
      <c r="AM199" s="442"/>
      <c r="AN199" s="442"/>
      <c r="AO199" s="442"/>
      <c r="AP199" s="442"/>
      <c r="AQ199" s="442"/>
      <c r="AR199" s="442"/>
      <c r="AS199" s="442"/>
      <c r="AT199" s="442"/>
      <c r="AU199" s="442"/>
      <c r="AV199" s="442"/>
      <c r="AW199" s="442"/>
      <c r="AX199" s="442"/>
      <c r="AY199" s="442"/>
      <c r="AZ199" s="442"/>
    </row>
    <row r="200" spans="2:52" ht="20.100000000000001" hidden="1" customHeight="1" outlineLevel="1">
      <c r="B200" s="434"/>
      <c r="C200" s="1002"/>
      <c r="D200" s="1003"/>
      <c r="E200" s="1003"/>
      <c r="F200" s="1004"/>
      <c r="G200" s="1005"/>
      <c r="H200" s="1006"/>
      <c r="I200" s="1006"/>
      <c r="J200" s="1006"/>
      <c r="K200" s="1007"/>
      <c r="L200" s="715"/>
      <c r="M200" s="715"/>
      <c r="N200" s="715"/>
      <c r="O200" s="715"/>
      <c r="P200" s="715"/>
      <c r="Q200" s="715"/>
      <c r="R200" s="715"/>
      <c r="S200" s="716"/>
      <c r="T200" s="717"/>
      <c r="U200" s="720">
        <f t="shared" si="61"/>
        <v>0</v>
      </c>
      <c r="V200" s="721">
        <f t="shared" si="62"/>
        <v>0</v>
      </c>
      <c r="W200" s="722">
        <f t="shared" si="63"/>
        <v>0</v>
      </c>
      <c r="X200" s="442"/>
      <c r="Y200" s="442"/>
      <c r="Z200" s="442"/>
      <c r="AA200" s="442"/>
      <c r="AB200" s="442"/>
      <c r="AC200" s="442"/>
      <c r="AD200" s="442"/>
      <c r="AE200" s="442"/>
      <c r="AF200" s="442"/>
      <c r="AG200" s="442"/>
      <c r="AH200" s="442"/>
      <c r="AI200" s="442"/>
      <c r="AJ200" s="442"/>
      <c r="AK200" s="442"/>
      <c r="AL200" s="442"/>
      <c r="AM200" s="442"/>
      <c r="AN200" s="442"/>
      <c r="AO200" s="442"/>
      <c r="AP200" s="442"/>
      <c r="AQ200" s="442"/>
      <c r="AR200" s="442"/>
      <c r="AS200" s="442"/>
      <c r="AT200" s="442"/>
      <c r="AU200" s="442"/>
      <c r="AV200" s="442"/>
      <c r="AW200" s="442"/>
      <c r="AX200" s="442"/>
      <c r="AY200" s="442"/>
      <c r="AZ200" s="442"/>
    </row>
    <row r="201" spans="2:52" ht="20.100000000000001" hidden="1" customHeight="1" outlineLevel="1">
      <c r="B201" s="434"/>
      <c r="C201" s="1002"/>
      <c r="D201" s="1003"/>
      <c r="E201" s="1003"/>
      <c r="F201" s="1004"/>
      <c r="G201" s="1005"/>
      <c r="H201" s="1006"/>
      <c r="I201" s="1006"/>
      <c r="J201" s="1006"/>
      <c r="K201" s="1007"/>
      <c r="L201" s="715"/>
      <c r="M201" s="715"/>
      <c r="N201" s="715"/>
      <c r="O201" s="715"/>
      <c r="P201" s="715"/>
      <c r="Q201" s="715"/>
      <c r="R201" s="715"/>
      <c r="S201" s="716"/>
      <c r="T201" s="717"/>
      <c r="U201" s="720">
        <f t="shared" si="61"/>
        <v>0</v>
      </c>
      <c r="V201" s="721">
        <f t="shared" si="62"/>
        <v>0</v>
      </c>
      <c r="W201" s="722">
        <f t="shared" si="63"/>
        <v>0</v>
      </c>
      <c r="X201" s="442"/>
      <c r="Y201" s="442"/>
      <c r="Z201" s="442"/>
      <c r="AA201" s="442"/>
      <c r="AB201" s="442"/>
      <c r="AC201" s="442"/>
      <c r="AD201" s="442"/>
      <c r="AE201" s="442"/>
      <c r="AF201" s="442"/>
      <c r="AG201" s="442"/>
      <c r="AH201" s="442"/>
      <c r="AI201" s="442"/>
      <c r="AJ201" s="442"/>
      <c r="AK201" s="442"/>
      <c r="AL201" s="442"/>
      <c r="AM201" s="442"/>
      <c r="AN201" s="442"/>
      <c r="AO201" s="442"/>
      <c r="AP201" s="442"/>
      <c r="AQ201" s="442"/>
      <c r="AR201" s="442"/>
      <c r="AS201" s="442"/>
      <c r="AT201" s="442"/>
      <c r="AU201" s="442"/>
      <c r="AV201" s="442"/>
      <c r="AW201" s="442"/>
      <c r="AX201" s="442"/>
      <c r="AY201" s="442"/>
      <c r="AZ201" s="442"/>
    </row>
    <row r="202" spans="2:52" ht="20.100000000000001" hidden="1" customHeight="1" outlineLevel="1">
      <c r="B202" s="434"/>
      <c r="C202" s="1002"/>
      <c r="D202" s="1003"/>
      <c r="E202" s="1003"/>
      <c r="F202" s="1004"/>
      <c r="G202" s="1005"/>
      <c r="H202" s="1006"/>
      <c r="I202" s="1006"/>
      <c r="J202" s="1006"/>
      <c r="K202" s="1007"/>
      <c r="L202" s="715"/>
      <c r="M202" s="715"/>
      <c r="N202" s="715"/>
      <c r="O202" s="715"/>
      <c r="P202" s="715"/>
      <c r="Q202" s="715"/>
      <c r="R202" s="715"/>
      <c r="S202" s="716"/>
      <c r="T202" s="717"/>
      <c r="U202" s="720">
        <f t="shared" si="61"/>
        <v>0</v>
      </c>
      <c r="V202" s="721">
        <f t="shared" si="62"/>
        <v>0</v>
      </c>
      <c r="W202" s="722">
        <f t="shared" si="63"/>
        <v>0</v>
      </c>
      <c r="X202" s="442"/>
      <c r="Y202" s="442"/>
      <c r="Z202" s="442"/>
      <c r="AA202" s="442"/>
      <c r="AB202" s="442"/>
      <c r="AC202" s="442"/>
      <c r="AD202" s="442"/>
      <c r="AE202" s="442"/>
      <c r="AF202" s="442"/>
      <c r="AG202" s="442"/>
      <c r="AH202" s="442"/>
      <c r="AI202" s="442"/>
      <c r="AJ202" s="442"/>
      <c r="AK202" s="442"/>
      <c r="AL202" s="442"/>
      <c r="AM202" s="442"/>
      <c r="AN202" s="442"/>
      <c r="AO202" s="442"/>
      <c r="AP202" s="442"/>
      <c r="AQ202" s="442"/>
      <c r="AR202" s="442"/>
      <c r="AS202" s="442"/>
      <c r="AT202" s="442"/>
      <c r="AU202" s="442"/>
      <c r="AV202" s="442"/>
      <c r="AW202" s="442"/>
      <c r="AX202" s="442"/>
      <c r="AY202" s="442"/>
      <c r="AZ202" s="442"/>
    </row>
    <row r="203" spans="2:52" ht="20.100000000000001" hidden="1" customHeight="1" outlineLevel="1">
      <c r="B203" s="434"/>
      <c r="C203" s="1002"/>
      <c r="D203" s="1003"/>
      <c r="E203" s="1003"/>
      <c r="F203" s="1004"/>
      <c r="G203" s="1005"/>
      <c r="H203" s="1006"/>
      <c r="I203" s="1006"/>
      <c r="J203" s="1006"/>
      <c r="K203" s="1007"/>
      <c r="L203" s="715"/>
      <c r="M203" s="715"/>
      <c r="N203" s="715"/>
      <c r="O203" s="715"/>
      <c r="P203" s="715"/>
      <c r="Q203" s="715"/>
      <c r="R203" s="715"/>
      <c r="S203" s="716"/>
      <c r="T203" s="717"/>
      <c r="U203" s="720">
        <f t="shared" si="61"/>
        <v>0</v>
      </c>
      <c r="V203" s="721">
        <f t="shared" si="62"/>
        <v>0</v>
      </c>
      <c r="W203" s="722">
        <f t="shared" si="63"/>
        <v>0</v>
      </c>
      <c r="X203" s="442"/>
      <c r="Y203" s="442"/>
      <c r="Z203" s="442"/>
      <c r="AA203" s="442"/>
      <c r="AB203" s="442"/>
      <c r="AC203" s="442"/>
      <c r="AD203" s="442"/>
      <c r="AE203" s="442"/>
      <c r="AF203" s="442"/>
      <c r="AG203" s="442"/>
      <c r="AH203" s="442"/>
      <c r="AI203" s="442"/>
      <c r="AJ203" s="442"/>
      <c r="AK203" s="442"/>
      <c r="AL203" s="442"/>
      <c r="AM203" s="442"/>
      <c r="AN203" s="442"/>
      <c r="AO203" s="442"/>
      <c r="AP203" s="442"/>
      <c r="AQ203" s="442"/>
      <c r="AR203" s="442"/>
      <c r="AS203" s="442"/>
      <c r="AT203" s="442"/>
      <c r="AU203" s="442"/>
      <c r="AV203" s="442"/>
      <c r="AW203" s="442"/>
      <c r="AX203" s="442"/>
      <c r="AY203" s="442"/>
      <c r="AZ203" s="442"/>
    </row>
    <row r="204" spans="2:52" s="19" customFormat="1" ht="9.9499999999999993" hidden="1" customHeight="1" outlineLevel="1">
      <c r="B204" s="435"/>
      <c r="C204" s="437"/>
      <c r="D204" s="437"/>
      <c r="E204" s="437"/>
      <c r="F204" s="437"/>
      <c r="G204" s="666"/>
      <c r="H204" s="666"/>
      <c r="I204" s="666"/>
      <c r="J204" s="666"/>
      <c r="K204" s="666"/>
      <c r="L204" s="438"/>
      <c r="M204" s="438"/>
      <c r="N204" s="438"/>
      <c r="O204" s="438"/>
      <c r="P204" s="438"/>
      <c r="Q204" s="438"/>
      <c r="R204" s="438"/>
      <c r="S204" s="438"/>
      <c r="T204" s="439"/>
      <c r="U204" s="439"/>
      <c r="V204" s="439"/>
      <c r="W204" s="667"/>
      <c r="X204" s="668"/>
      <c r="Y204" s="668"/>
      <c r="Z204" s="668"/>
      <c r="AA204" s="668"/>
      <c r="AB204" s="668"/>
      <c r="AC204" s="668"/>
      <c r="AD204" s="668"/>
      <c r="AE204" s="668"/>
      <c r="AF204" s="668"/>
      <c r="AG204" s="668"/>
      <c r="AH204" s="668"/>
      <c r="AI204" s="668"/>
      <c r="AJ204" s="668"/>
      <c r="AK204" s="668"/>
      <c r="AL204" s="668"/>
      <c r="AM204" s="668"/>
      <c r="AN204" s="668"/>
      <c r="AO204" s="668"/>
      <c r="AP204" s="668"/>
      <c r="AQ204" s="668"/>
      <c r="AR204" s="668"/>
      <c r="AS204" s="668"/>
      <c r="AT204" s="668"/>
      <c r="AU204" s="668"/>
      <c r="AV204" s="668"/>
      <c r="AW204" s="668"/>
      <c r="AX204" s="668"/>
      <c r="AY204" s="668"/>
      <c r="AZ204" s="668"/>
    </row>
    <row r="205" spans="2:52" ht="20.100000000000001" customHeight="1" collapsed="1">
      <c r="B205" s="32">
        <f>B193+1</f>
        <v>17</v>
      </c>
      <c r="C205" s="1013"/>
      <c r="D205" s="1014"/>
      <c r="E205" s="1014"/>
      <c r="F205" s="1015"/>
      <c r="G205" s="1016"/>
      <c r="H205" s="1017"/>
      <c r="I205" s="1017"/>
      <c r="J205" s="1017"/>
      <c r="K205" s="1018"/>
      <c r="L205" s="701">
        <f t="shared" ref="L205:R205" si="64">SUM(L206:L215)</f>
        <v>0</v>
      </c>
      <c r="M205" s="702">
        <f t="shared" si="64"/>
        <v>0</v>
      </c>
      <c r="N205" s="703">
        <f t="shared" si="64"/>
        <v>0</v>
      </c>
      <c r="O205" s="703">
        <f t="shared" si="64"/>
        <v>0</v>
      </c>
      <c r="P205" s="702">
        <f t="shared" si="64"/>
        <v>0</v>
      </c>
      <c r="Q205" s="704">
        <f t="shared" si="64"/>
        <v>0</v>
      </c>
      <c r="R205" s="701">
        <f t="shared" si="64"/>
        <v>0</v>
      </c>
      <c r="S205" s="705">
        <v>1</v>
      </c>
      <c r="T205" s="706">
        <f>(S206*T206)+(S207*T207)+(S208*T208)+(S209*T209)+(S210*T210)+(S211*T211)+(S212*T212)+(S213*T213)+(S214*T214)+(S215*T215)</f>
        <v>0</v>
      </c>
      <c r="U205" s="665">
        <f t="shared" ref="U205:U215" si="65">S205*T205*(1+MGKZ)*(1+Gewinn)*(1+Sicherheit)</f>
        <v>0</v>
      </c>
      <c r="V205" s="643">
        <f t="shared" ref="V205:V215" si="66">R205*Fertigung</f>
        <v>0</v>
      </c>
      <c r="W205" s="50">
        <f t="shared" ref="W205:W215" si="67">L205*$E$6+M205*$M$6+N205*$M$7+O205*$M$8+P205*$E$7+Q205*$M$9+U205+V205</f>
        <v>0</v>
      </c>
      <c r="X205" s="442"/>
      <c r="Y205" s="442"/>
      <c r="Z205" s="442"/>
      <c r="AA205" s="442"/>
      <c r="AB205" s="442"/>
      <c r="AC205" s="442"/>
      <c r="AD205" s="442"/>
      <c r="AE205" s="442"/>
      <c r="AF205" s="442"/>
      <c r="AG205" s="442"/>
      <c r="AH205" s="442"/>
      <c r="AI205" s="442"/>
      <c r="AJ205" s="442"/>
      <c r="AK205" s="442"/>
      <c r="AL205" s="442"/>
      <c r="AM205" s="442"/>
      <c r="AN205" s="442"/>
      <c r="AO205" s="442"/>
      <c r="AP205" s="442"/>
      <c r="AQ205" s="442"/>
      <c r="AR205" s="442"/>
      <c r="AS205" s="442"/>
      <c r="AT205" s="442"/>
      <c r="AU205" s="442"/>
      <c r="AV205" s="442"/>
      <c r="AW205" s="442"/>
      <c r="AX205" s="442"/>
      <c r="AY205" s="442"/>
      <c r="AZ205" s="442"/>
    </row>
    <row r="206" spans="2:52" ht="20.100000000000001" hidden="1" customHeight="1" outlineLevel="1">
      <c r="B206" s="433"/>
      <c r="C206" s="1002"/>
      <c r="D206" s="1003"/>
      <c r="E206" s="1003"/>
      <c r="F206" s="1004"/>
      <c r="G206" s="1005"/>
      <c r="H206" s="1006"/>
      <c r="I206" s="1006"/>
      <c r="J206" s="1006"/>
      <c r="K206" s="1007"/>
      <c r="L206" s="715"/>
      <c r="M206" s="715"/>
      <c r="N206" s="715"/>
      <c r="O206" s="715"/>
      <c r="P206" s="715"/>
      <c r="Q206" s="715"/>
      <c r="R206" s="715"/>
      <c r="S206" s="716"/>
      <c r="T206" s="717"/>
      <c r="U206" s="720">
        <f t="shared" si="65"/>
        <v>0</v>
      </c>
      <c r="V206" s="721">
        <f t="shared" si="66"/>
        <v>0</v>
      </c>
      <c r="W206" s="722">
        <f t="shared" si="67"/>
        <v>0</v>
      </c>
      <c r="X206" s="442"/>
      <c r="Y206" s="442"/>
      <c r="Z206" s="442"/>
      <c r="AA206" s="442"/>
      <c r="AB206" s="442"/>
      <c r="AC206" s="442"/>
      <c r="AD206" s="442"/>
      <c r="AE206" s="442"/>
      <c r="AF206" s="442"/>
      <c r="AG206" s="442"/>
      <c r="AH206" s="442"/>
      <c r="AI206" s="442"/>
      <c r="AJ206" s="442"/>
      <c r="AK206" s="442"/>
      <c r="AL206" s="442"/>
      <c r="AM206" s="442"/>
      <c r="AN206" s="442"/>
      <c r="AO206" s="442"/>
      <c r="AP206" s="442"/>
      <c r="AQ206" s="442"/>
      <c r="AR206" s="442"/>
      <c r="AS206" s="442"/>
      <c r="AT206" s="442"/>
      <c r="AU206" s="442"/>
      <c r="AV206" s="442"/>
      <c r="AW206" s="442"/>
      <c r="AX206" s="442"/>
      <c r="AY206" s="442"/>
      <c r="AZ206" s="442"/>
    </row>
    <row r="207" spans="2:52" ht="20.100000000000001" hidden="1" customHeight="1" outlineLevel="1">
      <c r="B207" s="434"/>
      <c r="C207" s="1002"/>
      <c r="D207" s="1003"/>
      <c r="E207" s="1003"/>
      <c r="F207" s="1004"/>
      <c r="G207" s="1005"/>
      <c r="H207" s="1006"/>
      <c r="I207" s="1006"/>
      <c r="J207" s="1006"/>
      <c r="K207" s="1007"/>
      <c r="L207" s="715"/>
      <c r="M207" s="715"/>
      <c r="N207" s="715"/>
      <c r="O207" s="715"/>
      <c r="P207" s="715"/>
      <c r="Q207" s="715"/>
      <c r="R207" s="715"/>
      <c r="S207" s="716"/>
      <c r="T207" s="717"/>
      <c r="U207" s="720">
        <f t="shared" si="65"/>
        <v>0</v>
      </c>
      <c r="V207" s="721">
        <f t="shared" si="66"/>
        <v>0</v>
      </c>
      <c r="W207" s="722">
        <f t="shared" si="67"/>
        <v>0</v>
      </c>
      <c r="X207" s="442"/>
      <c r="Y207" s="442"/>
      <c r="Z207" s="442"/>
      <c r="AA207" s="442"/>
      <c r="AB207" s="442"/>
      <c r="AC207" s="442"/>
      <c r="AD207" s="442"/>
      <c r="AE207" s="442"/>
      <c r="AF207" s="442"/>
      <c r="AG207" s="442"/>
      <c r="AH207" s="442"/>
      <c r="AI207" s="442"/>
      <c r="AJ207" s="442"/>
      <c r="AK207" s="442"/>
      <c r="AL207" s="442"/>
      <c r="AM207" s="442"/>
      <c r="AN207" s="442"/>
      <c r="AO207" s="442"/>
      <c r="AP207" s="442"/>
      <c r="AQ207" s="442"/>
      <c r="AR207" s="442"/>
      <c r="AS207" s="442"/>
      <c r="AT207" s="442"/>
      <c r="AU207" s="442"/>
      <c r="AV207" s="442"/>
      <c r="AW207" s="442"/>
      <c r="AX207" s="442"/>
      <c r="AY207" s="442"/>
      <c r="AZ207" s="442"/>
    </row>
    <row r="208" spans="2:52" ht="20.100000000000001" hidden="1" customHeight="1" outlineLevel="1">
      <c r="B208" s="434"/>
      <c r="C208" s="1002"/>
      <c r="D208" s="1003"/>
      <c r="E208" s="1003"/>
      <c r="F208" s="1004"/>
      <c r="G208" s="1005"/>
      <c r="H208" s="1006"/>
      <c r="I208" s="1006"/>
      <c r="J208" s="1006"/>
      <c r="K208" s="1007"/>
      <c r="L208" s="715"/>
      <c r="M208" s="715"/>
      <c r="N208" s="715"/>
      <c r="O208" s="715"/>
      <c r="P208" s="715"/>
      <c r="Q208" s="715"/>
      <c r="R208" s="715"/>
      <c r="S208" s="716"/>
      <c r="T208" s="717"/>
      <c r="U208" s="720">
        <f t="shared" si="65"/>
        <v>0</v>
      </c>
      <c r="V208" s="721">
        <f t="shared" si="66"/>
        <v>0</v>
      </c>
      <c r="W208" s="722">
        <f t="shared" si="67"/>
        <v>0</v>
      </c>
      <c r="X208" s="442"/>
      <c r="Y208" s="442"/>
      <c r="Z208" s="442"/>
      <c r="AA208" s="442"/>
      <c r="AB208" s="442"/>
      <c r="AC208" s="442"/>
      <c r="AD208" s="442"/>
      <c r="AE208" s="442"/>
      <c r="AF208" s="442"/>
      <c r="AG208" s="442"/>
      <c r="AH208" s="442"/>
      <c r="AI208" s="442"/>
      <c r="AJ208" s="442"/>
      <c r="AK208" s="442"/>
      <c r="AL208" s="442"/>
      <c r="AM208" s="442"/>
      <c r="AN208" s="442"/>
      <c r="AO208" s="442"/>
      <c r="AP208" s="442"/>
      <c r="AQ208" s="442"/>
      <c r="AR208" s="442"/>
      <c r="AS208" s="442"/>
      <c r="AT208" s="442"/>
      <c r="AU208" s="442"/>
      <c r="AV208" s="442"/>
      <c r="AW208" s="442"/>
      <c r="AX208" s="442"/>
      <c r="AY208" s="442"/>
      <c r="AZ208" s="442"/>
    </row>
    <row r="209" spans="2:52" ht="20.100000000000001" hidden="1" customHeight="1" outlineLevel="1">
      <c r="B209" s="434"/>
      <c r="C209" s="1002"/>
      <c r="D209" s="1003"/>
      <c r="E209" s="1003"/>
      <c r="F209" s="1004"/>
      <c r="G209" s="1005"/>
      <c r="H209" s="1006"/>
      <c r="I209" s="1006"/>
      <c r="J209" s="1006"/>
      <c r="K209" s="1007"/>
      <c r="L209" s="715"/>
      <c r="M209" s="715"/>
      <c r="N209" s="715"/>
      <c r="O209" s="715"/>
      <c r="P209" s="715"/>
      <c r="Q209" s="715"/>
      <c r="R209" s="715"/>
      <c r="S209" s="716"/>
      <c r="T209" s="717"/>
      <c r="U209" s="720">
        <f t="shared" si="65"/>
        <v>0</v>
      </c>
      <c r="V209" s="721">
        <f t="shared" si="66"/>
        <v>0</v>
      </c>
      <c r="W209" s="722">
        <f t="shared" si="67"/>
        <v>0</v>
      </c>
      <c r="X209" s="442"/>
      <c r="Y209" s="442"/>
      <c r="Z209" s="442"/>
      <c r="AA209" s="442"/>
      <c r="AB209" s="442"/>
      <c r="AC209" s="442"/>
      <c r="AD209" s="442"/>
      <c r="AE209" s="442"/>
      <c r="AF209" s="442"/>
      <c r="AG209" s="442"/>
      <c r="AH209" s="442"/>
      <c r="AI209" s="442"/>
      <c r="AJ209" s="442"/>
      <c r="AK209" s="442"/>
      <c r="AL209" s="442"/>
      <c r="AM209" s="442"/>
      <c r="AN209" s="442"/>
      <c r="AO209" s="442"/>
      <c r="AP209" s="442"/>
      <c r="AQ209" s="442"/>
      <c r="AR209" s="442"/>
      <c r="AS209" s="442"/>
      <c r="AT209" s="442"/>
      <c r="AU209" s="442"/>
      <c r="AV209" s="442"/>
      <c r="AW209" s="442"/>
      <c r="AX209" s="442"/>
      <c r="AY209" s="442"/>
      <c r="AZ209" s="442"/>
    </row>
    <row r="210" spans="2:52" ht="20.100000000000001" hidden="1" customHeight="1" outlineLevel="1">
      <c r="B210" s="434"/>
      <c r="C210" s="1002"/>
      <c r="D210" s="1003"/>
      <c r="E210" s="1003"/>
      <c r="F210" s="1004"/>
      <c r="G210" s="1005"/>
      <c r="H210" s="1006"/>
      <c r="I210" s="1006"/>
      <c r="J210" s="1006"/>
      <c r="K210" s="1007"/>
      <c r="L210" s="715"/>
      <c r="M210" s="715"/>
      <c r="N210" s="715"/>
      <c r="O210" s="715"/>
      <c r="P210" s="715"/>
      <c r="Q210" s="715"/>
      <c r="R210" s="715"/>
      <c r="S210" s="716"/>
      <c r="T210" s="717"/>
      <c r="U210" s="720">
        <f t="shared" si="65"/>
        <v>0</v>
      </c>
      <c r="V210" s="721">
        <f t="shared" si="66"/>
        <v>0</v>
      </c>
      <c r="W210" s="722">
        <f t="shared" si="67"/>
        <v>0</v>
      </c>
      <c r="X210" s="442"/>
      <c r="Y210" s="442"/>
      <c r="Z210" s="442"/>
      <c r="AA210" s="442"/>
      <c r="AB210" s="442"/>
      <c r="AC210" s="442"/>
      <c r="AD210" s="442"/>
      <c r="AE210" s="442"/>
      <c r="AF210" s="442"/>
      <c r="AG210" s="442"/>
      <c r="AH210" s="442"/>
      <c r="AI210" s="442"/>
      <c r="AJ210" s="442"/>
      <c r="AK210" s="442"/>
      <c r="AL210" s="442"/>
      <c r="AM210" s="442"/>
      <c r="AN210" s="442"/>
      <c r="AO210" s="442"/>
      <c r="AP210" s="442"/>
      <c r="AQ210" s="442"/>
      <c r="AR210" s="442"/>
      <c r="AS210" s="442"/>
      <c r="AT210" s="442"/>
      <c r="AU210" s="442"/>
      <c r="AV210" s="442"/>
      <c r="AW210" s="442"/>
      <c r="AX210" s="442"/>
      <c r="AY210" s="442"/>
      <c r="AZ210" s="442"/>
    </row>
    <row r="211" spans="2:52" ht="20.100000000000001" hidden="1" customHeight="1" outlineLevel="1">
      <c r="B211" s="434"/>
      <c r="C211" s="1002"/>
      <c r="D211" s="1003"/>
      <c r="E211" s="1003"/>
      <c r="F211" s="1004"/>
      <c r="G211" s="1005"/>
      <c r="H211" s="1006"/>
      <c r="I211" s="1006"/>
      <c r="J211" s="1006"/>
      <c r="K211" s="1007"/>
      <c r="L211" s="715"/>
      <c r="M211" s="715"/>
      <c r="N211" s="715"/>
      <c r="O211" s="715"/>
      <c r="P211" s="715"/>
      <c r="Q211" s="715"/>
      <c r="R211" s="715"/>
      <c r="S211" s="716"/>
      <c r="T211" s="717"/>
      <c r="U211" s="720">
        <f t="shared" si="65"/>
        <v>0</v>
      </c>
      <c r="V211" s="721">
        <f t="shared" si="66"/>
        <v>0</v>
      </c>
      <c r="W211" s="722">
        <f t="shared" si="67"/>
        <v>0</v>
      </c>
      <c r="X211" s="442"/>
      <c r="Y211" s="442"/>
      <c r="Z211" s="442"/>
      <c r="AA211" s="442"/>
      <c r="AB211" s="442"/>
      <c r="AC211" s="442"/>
      <c r="AD211" s="442"/>
      <c r="AE211" s="442"/>
      <c r="AF211" s="442"/>
      <c r="AG211" s="442"/>
      <c r="AH211" s="442"/>
      <c r="AI211" s="442"/>
      <c r="AJ211" s="442"/>
      <c r="AK211" s="442"/>
      <c r="AL211" s="442"/>
      <c r="AM211" s="442"/>
      <c r="AN211" s="442"/>
      <c r="AO211" s="442"/>
      <c r="AP211" s="442"/>
      <c r="AQ211" s="442"/>
      <c r="AR211" s="442"/>
      <c r="AS211" s="442"/>
      <c r="AT211" s="442"/>
      <c r="AU211" s="442"/>
      <c r="AV211" s="442"/>
      <c r="AW211" s="442"/>
      <c r="AX211" s="442"/>
      <c r="AY211" s="442"/>
      <c r="AZ211" s="442"/>
    </row>
    <row r="212" spans="2:52" ht="20.100000000000001" hidden="1" customHeight="1" outlineLevel="1">
      <c r="B212" s="434"/>
      <c r="C212" s="1002"/>
      <c r="D212" s="1003"/>
      <c r="E212" s="1003"/>
      <c r="F212" s="1004"/>
      <c r="G212" s="1005"/>
      <c r="H212" s="1006"/>
      <c r="I212" s="1006"/>
      <c r="J212" s="1006"/>
      <c r="K212" s="1007"/>
      <c r="L212" s="715"/>
      <c r="M212" s="715"/>
      <c r="N212" s="715"/>
      <c r="O212" s="715"/>
      <c r="P212" s="715"/>
      <c r="Q212" s="715"/>
      <c r="R212" s="715"/>
      <c r="S212" s="716"/>
      <c r="T212" s="717"/>
      <c r="U212" s="720">
        <f t="shared" si="65"/>
        <v>0</v>
      </c>
      <c r="V212" s="721">
        <f t="shared" si="66"/>
        <v>0</v>
      </c>
      <c r="W212" s="722">
        <f t="shared" si="67"/>
        <v>0</v>
      </c>
      <c r="X212" s="442"/>
      <c r="Y212" s="442"/>
      <c r="Z212" s="442"/>
      <c r="AA212" s="442"/>
      <c r="AB212" s="442"/>
      <c r="AC212" s="442"/>
      <c r="AD212" s="442"/>
      <c r="AE212" s="442"/>
      <c r="AF212" s="442"/>
      <c r="AG212" s="442"/>
      <c r="AH212" s="442"/>
      <c r="AI212" s="442"/>
      <c r="AJ212" s="442"/>
      <c r="AK212" s="442"/>
      <c r="AL212" s="442"/>
      <c r="AM212" s="442"/>
      <c r="AN212" s="442"/>
      <c r="AO212" s="442"/>
      <c r="AP212" s="442"/>
      <c r="AQ212" s="442"/>
      <c r="AR212" s="442"/>
      <c r="AS212" s="442"/>
      <c r="AT212" s="442"/>
      <c r="AU212" s="442"/>
      <c r="AV212" s="442"/>
      <c r="AW212" s="442"/>
      <c r="AX212" s="442"/>
      <c r="AY212" s="442"/>
      <c r="AZ212" s="442"/>
    </row>
    <row r="213" spans="2:52" ht="20.100000000000001" hidden="1" customHeight="1" outlineLevel="1">
      <c r="B213" s="434"/>
      <c r="C213" s="1002"/>
      <c r="D213" s="1003"/>
      <c r="E213" s="1003"/>
      <c r="F213" s="1004"/>
      <c r="G213" s="1005"/>
      <c r="H213" s="1006"/>
      <c r="I213" s="1006"/>
      <c r="J213" s="1006"/>
      <c r="K213" s="1007"/>
      <c r="L213" s="715"/>
      <c r="M213" s="715"/>
      <c r="N213" s="715"/>
      <c r="O213" s="715"/>
      <c r="P213" s="715"/>
      <c r="Q213" s="715"/>
      <c r="R213" s="715"/>
      <c r="S213" s="716"/>
      <c r="T213" s="717"/>
      <c r="U213" s="720">
        <f t="shared" si="65"/>
        <v>0</v>
      </c>
      <c r="V213" s="721">
        <f t="shared" si="66"/>
        <v>0</v>
      </c>
      <c r="W213" s="722">
        <f t="shared" si="67"/>
        <v>0</v>
      </c>
      <c r="X213" s="442"/>
      <c r="Y213" s="442"/>
      <c r="Z213" s="442"/>
      <c r="AA213" s="442"/>
      <c r="AB213" s="442"/>
      <c r="AC213" s="442"/>
      <c r="AD213" s="442"/>
      <c r="AE213" s="442"/>
      <c r="AF213" s="442"/>
      <c r="AG213" s="442"/>
      <c r="AH213" s="442"/>
      <c r="AI213" s="442"/>
      <c r="AJ213" s="442"/>
      <c r="AK213" s="442"/>
      <c r="AL213" s="442"/>
      <c r="AM213" s="442"/>
      <c r="AN213" s="442"/>
      <c r="AO213" s="442"/>
      <c r="AP213" s="442"/>
      <c r="AQ213" s="442"/>
      <c r="AR213" s="442"/>
      <c r="AS213" s="442"/>
      <c r="AT213" s="442"/>
      <c r="AU213" s="442"/>
      <c r="AV213" s="442"/>
      <c r="AW213" s="442"/>
      <c r="AX213" s="442"/>
      <c r="AY213" s="442"/>
      <c r="AZ213" s="442"/>
    </row>
    <row r="214" spans="2:52" ht="20.100000000000001" hidden="1" customHeight="1" outlineLevel="1">
      <c r="B214" s="434"/>
      <c r="C214" s="1002"/>
      <c r="D214" s="1003"/>
      <c r="E214" s="1003"/>
      <c r="F214" s="1004"/>
      <c r="G214" s="1005"/>
      <c r="H214" s="1006"/>
      <c r="I214" s="1006"/>
      <c r="J214" s="1006"/>
      <c r="K214" s="1007"/>
      <c r="L214" s="715"/>
      <c r="M214" s="715"/>
      <c r="N214" s="715"/>
      <c r="O214" s="715"/>
      <c r="P214" s="715"/>
      <c r="Q214" s="715"/>
      <c r="R214" s="715"/>
      <c r="S214" s="716"/>
      <c r="T214" s="717"/>
      <c r="U214" s="720">
        <f t="shared" si="65"/>
        <v>0</v>
      </c>
      <c r="V214" s="721">
        <f t="shared" si="66"/>
        <v>0</v>
      </c>
      <c r="W214" s="722">
        <f t="shared" si="67"/>
        <v>0</v>
      </c>
      <c r="X214" s="442"/>
      <c r="Y214" s="442"/>
      <c r="Z214" s="442"/>
      <c r="AA214" s="442"/>
      <c r="AB214" s="442"/>
      <c r="AC214" s="442"/>
      <c r="AD214" s="442"/>
      <c r="AE214" s="442"/>
      <c r="AF214" s="442"/>
      <c r="AG214" s="442"/>
      <c r="AH214" s="442"/>
      <c r="AI214" s="442"/>
      <c r="AJ214" s="442"/>
      <c r="AK214" s="442"/>
      <c r="AL214" s="442"/>
      <c r="AM214" s="442"/>
      <c r="AN214" s="442"/>
      <c r="AO214" s="442"/>
      <c r="AP214" s="442"/>
      <c r="AQ214" s="442"/>
      <c r="AR214" s="442"/>
      <c r="AS214" s="442"/>
      <c r="AT214" s="442"/>
      <c r="AU214" s="442"/>
      <c r="AV214" s="442"/>
      <c r="AW214" s="442"/>
      <c r="AX214" s="442"/>
      <c r="AY214" s="442"/>
      <c r="AZ214" s="442"/>
    </row>
    <row r="215" spans="2:52" ht="20.100000000000001" hidden="1" customHeight="1" outlineLevel="1">
      <c r="B215" s="434"/>
      <c r="C215" s="1002"/>
      <c r="D215" s="1003"/>
      <c r="E215" s="1003"/>
      <c r="F215" s="1004"/>
      <c r="G215" s="1005"/>
      <c r="H215" s="1006"/>
      <c r="I215" s="1006"/>
      <c r="J215" s="1006"/>
      <c r="K215" s="1007"/>
      <c r="L215" s="715"/>
      <c r="M215" s="715"/>
      <c r="N215" s="715"/>
      <c r="O215" s="715"/>
      <c r="P215" s="715"/>
      <c r="Q215" s="715"/>
      <c r="R215" s="715"/>
      <c r="S215" s="716"/>
      <c r="T215" s="717"/>
      <c r="U215" s="720">
        <f t="shared" si="65"/>
        <v>0</v>
      </c>
      <c r="V215" s="721">
        <f t="shared" si="66"/>
        <v>0</v>
      </c>
      <c r="W215" s="722">
        <f t="shared" si="67"/>
        <v>0</v>
      </c>
      <c r="X215" s="442"/>
      <c r="Y215" s="442"/>
      <c r="Z215" s="442"/>
      <c r="AA215" s="442"/>
      <c r="AB215" s="442"/>
      <c r="AC215" s="442"/>
      <c r="AD215" s="442"/>
      <c r="AE215" s="442"/>
      <c r="AF215" s="442"/>
      <c r="AG215" s="442"/>
      <c r="AH215" s="442"/>
      <c r="AI215" s="442"/>
      <c r="AJ215" s="442"/>
      <c r="AK215" s="442"/>
      <c r="AL215" s="442"/>
      <c r="AM215" s="442"/>
      <c r="AN215" s="442"/>
      <c r="AO215" s="442"/>
      <c r="AP215" s="442"/>
      <c r="AQ215" s="442"/>
      <c r="AR215" s="442"/>
      <c r="AS215" s="442"/>
      <c r="AT215" s="442"/>
      <c r="AU215" s="442"/>
      <c r="AV215" s="442"/>
      <c r="AW215" s="442"/>
      <c r="AX215" s="442"/>
      <c r="AY215" s="442"/>
      <c r="AZ215" s="442"/>
    </row>
    <row r="216" spans="2:52" s="19" customFormat="1" ht="9.9499999999999993" hidden="1" customHeight="1" outlineLevel="1">
      <c r="B216" s="435"/>
      <c r="C216" s="437"/>
      <c r="D216" s="437"/>
      <c r="E216" s="437"/>
      <c r="F216" s="437"/>
      <c r="G216" s="666"/>
      <c r="H216" s="666"/>
      <c r="I216" s="666"/>
      <c r="J216" s="666"/>
      <c r="K216" s="666"/>
      <c r="L216" s="438"/>
      <c r="M216" s="438"/>
      <c r="N216" s="438"/>
      <c r="O216" s="438"/>
      <c r="P216" s="438"/>
      <c r="Q216" s="438"/>
      <c r="R216" s="438"/>
      <c r="S216" s="438"/>
      <c r="T216" s="439"/>
      <c r="U216" s="439"/>
      <c r="V216" s="439"/>
      <c r="W216" s="667"/>
      <c r="X216" s="668"/>
      <c r="Y216" s="668"/>
      <c r="Z216" s="668"/>
      <c r="AA216" s="668"/>
      <c r="AB216" s="668"/>
      <c r="AC216" s="668"/>
      <c r="AD216" s="668"/>
      <c r="AE216" s="668"/>
      <c r="AF216" s="668"/>
      <c r="AG216" s="668"/>
      <c r="AH216" s="668"/>
      <c r="AI216" s="668"/>
      <c r="AJ216" s="668"/>
      <c r="AK216" s="668"/>
      <c r="AL216" s="668"/>
      <c r="AM216" s="668"/>
      <c r="AN216" s="668"/>
      <c r="AO216" s="668"/>
      <c r="AP216" s="668"/>
      <c r="AQ216" s="668"/>
      <c r="AR216" s="668"/>
      <c r="AS216" s="668"/>
      <c r="AT216" s="668"/>
      <c r="AU216" s="668"/>
      <c r="AV216" s="668"/>
      <c r="AW216" s="668"/>
      <c r="AX216" s="668"/>
      <c r="AY216" s="668"/>
      <c r="AZ216" s="668"/>
    </row>
    <row r="217" spans="2:52" ht="20.100000000000001" customHeight="1" collapsed="1">
      <c r="B217" s="32">
        <f>B205+1</f>
        <v>18</v>
      </c>
      <c r="C217" s="1013"/>
      <c r="D217" s="1014"/>
      <c r="E217" s="1014"/>
      <c r="F217" s="1015"/>
      <c r="G217" s="1016"/>
      <c r="H217" s="1017"/>
      <c r="I217" s="1017"/>
      <c r="J217" s="1017"/>
      <c r="K217" s="1018"/>
      <c r="L217" s="701">
        <f t="shared" ref="L217:R217" si="68">SUM(L218:L227)</f>
        <v>0</v>
      </c>
      <c r="M217" s="702">
        <f t="shared" si="68"/>
        <v>0</v>
      </c>
      <c r="N217" s="703">
        <f t="shared" si="68"/>
        <v>0</v>
      </c>
      <c r="O217" s="703">
        <f t="shared" si="68"/>
        <v>0</v>
      </c>
      <c r="P217" s="702">
        <f t="shared" si="68"/>
        <v>0</v>
      </c>
      <c r="Q217" s="704">
        <f t="shared" si="68"/>
        <v>0</v>
      </c>
      <c r="R217" s="701">
        <f t="shared" si="68"/>
        <v>0</v>
      </c>
      <c r="S217" s="705">
        <v>1</v>
      </c>
      <c r="T217" s="706">
        <f>(S218*T218)+(S219*T219)+(S220*T220)+(S221*T221)+(S222*T222)+(S223*T223)+(S224*T224)+(S225*T225)+(S226*T226)+(S227*T227)</f>
        <v>0</v>
      </c>
      <c r="U217" s="665">
        <f t="shared" ref="U217:U227" si="69">S217*T217*(1+MGKZ)*(1+Gewinn)*(1+Sicherheit)</f>
        <v>0</v>
      </c>
      <c r="V217" s="643">
        <f t="shared" ref="V217:V227" si="70">R217*Fertigung</f>
        <v>0</v>
      </c>
      <c r="W217" s="50">
        <f t="shared" ref="W217:W227" si="71">L217*$E$6+M217*$M$6+N217*$M$7+O217*$M$8+P217*$E$7+Q217*$M$9+U217+V217</f>
        <v>0</v>
      </c>
      <c r="X217" s="442"/>
      <c r="Y217" s="442"/>
      <c r="Z217" s="442"/>
      <c r="AA217" s="442"/>
      <c r="AB217" s="442"/>
      <c r="AC217" s="442"/>
      <c r="AD217" s="442"/>
      <c r="AE217" s="442"/>
      <c r="AF217" s="442"/>
      <c r="AG217" s="442"/>
      <c r="AH217" s="442"/>
      <c r="AI217" s="442"/>
      <c r="AJ217" s="442"/>
      <c r="AK217" s="442"/>
      <c r="AL217" s="442"/>
      <c r="AM217" s="442"/>
      <c r="AN217" s="442"/>
      <c r="AO217" s="442"/>
      <c r="AP217" s="442"/>
      <c r="AQ217" s="442"/>
      <c r="AR217" s="442"/>
      <c r="AS217" s="442"/>
      <c r="AT217" s="442"/>
      <c r="AU217" s="442"/>
      <c r="AV217" s="442"/>
      <c r="AW217" s="442"/>
      <c r="AX217" s="442"/>
      <c r="AY217" s="442"/>
      <c r="AZ217" s="442"/>
    </row>
    <row r="218" spans="2:52" ht="20.100000000000001" hidden="1" customHeight="1" outlineLevel="1">
      <c r="B218" s="433"/>
      <c r="C218" s="1002"/>
      <c r="D218" s="1003"/>
      <c r="E218" s="1003"/>
      <c r="F218" s="1004"/>
      <c r="G218" s="1005"/>
      <c r="H218" s="1006"/>
      <c r="I218" s="1006"/>
      <c r="J218" s="1006"/>
      <c r="K218" s="1007"/>
      <c r="L218" s="715"/>
      <c r="M218" s="715"/>
      <c r="N218" s="715"/>
      <c r="O218" s="715"/>
      <c r="P218" s="715"/>
      <c r="Q218" s="715"/>
      <c r="R218" s="715"/>
      <c r="S218" s="716"/>
      <c r="T218" s="717"/>
      <c r="U218" s="720">
        <f t="shared" si="69"/>
        <v>0</v>
      </c>
      <c r="V218" s="721">
        <f t="shared" si="70"/>
        <v>0</v>
      </c>
      <c r="W218" s="722">
        <f t="shared" si="71"/>
        <v>0</v>
      </c>
      <c r="X218" s="442"/>
      <c r="Y218" s="442"/>
      <c r="Z218" s="442"/>
      <c r="AA218" s="442"/>
      <c r="AB218" s="442"/>
      <c r="AC218" s="442"/>
      <c r="AD218" s="442"/>
      <c r="AE218" s="442"/>
      <c r="AF218" s="442"/>
      <c r="AG218" s="442"/>
      <c r="AH218" s="442"/>
      <c r="AI218" s="442"/>
      <c r="AJ218" s="442"/>
      <c r="AK218" s="442"/>
      <c r="AL218" s="442"/>
      <c r="AM218" s="442"/>
      <c r="AN218" s="442"/>
      <c r="AO218" s="442"/>
      <c r="AP218" s="442"/>
      <c r="AQ218" s="442"/>
      <c r="AR218" s="442"/>
      <c r="AS218" s="442"/>
      <c r="AT218" s="442"/>
      <c r="AU218" s="442"/>
      <c r="AV218" s="442"/>
      <c r="AW218" s="442"/>
      <c r="AX218" s="442"/>
      <c r="AY218" s="442"/>
      <c r="AZ218" s="442"/>
    </row>
    <row r="219" spans="2:52" ht="20.100000000000001" hidden="1" customHeight="1" outlineLevel="1">
      <c r="B219" s="434"/>
      <c r="C219" s="1002"/>
      <c r="D219" s="1003"/>
      <c r="E219" s="1003"/>
      <c r="F219" s="1004"/>
      <c r="G219" s="1005"/>
      <c r="H219" s="1006"/>
      <c r="I219" s="1006"/>
      <c r="J219" s="1006"/>
      <c r="K219" s="1007"/>
      <c r="L219" s="715"/>
      <c r="M219" s="715"/>
      <c r="N219" s="715"/>
      <c r="O219" s="715"/>
      <c r="P219" s="715"/>
      <c r="Q219" s="715"/>
      <c r="R219" s="715"/>
      <c r="S219" s="716"/>
      <c r="T219" s="717"/>
      <c r="U219" s="720">
        <f t="shared" si="69"/>
        <v>0</v>
      </c>
      <c r="V219" s="721">
        <f t="shared" si="70"/>
        <v>0</v>
      </c>
      <c r="W219" s="722">
        <f t="shared" si="71"/>
        <v>0</v>
      </c>
      <c r="X219" s="442"/>
      <c r="Y219" s="442"/>
      <c r="Z219" s="442"/>
      <c r="AA219" s="442"/>
      <c r="AB219" s="442"/>
      <c r="AC219" s="442"/>
      <c r="AD219" s="442"/>
      <c r="AE219" s="442"/>
      <c r="AF219" s="442"/>
      <c r="AG219" s="442"/>
      <c r="AH219" s="442"/>
      <c r="AI219" s="442"/>
      <c r="AJ219" s="442"/>
      <c r="AK219" s="442"/>
      <c r="AL219" s="442"/>
      <c r="AM219" s="442"/>
      <c r="AN219" s="442"/>
      <c r="AO219" s="442"/>
      <c r="AP219" s="442"/>
      <c r="AQ219" s="442"/>
      <c r="AR219" s="442"/>
      <c r="AS219" s="442"/>
      <c r="AT219" s="442"/>
      <c r="AU219" s="442"/>
      <c r="AV219" s="442"/>
      <c r="AW219" s="442"/>
      <c r="AX219" s="442"/>
      <c r="AY219" s="442"/>
      <c r="AZ219" s="442"/>
    </row>
    <row r="220" spans="2:52" ht="20.100000000000001" hidden="1" customHeight="1" outlineLevel="1">
      <c r="B220" s="434"/>
      <c r="C220" s="1002"/>
      <c r="D220" s="1003"/>
      <c r="E220" s="1003"/>
      <c r="F220" s="1004"/>
      <c r="G220" s="1005"/>
      <c r="H220" s="1006"/>
      <c r="I220" s="1006"/>
      <c r="J220" s="1006"/>
      <c r="K220" s="1007"/>
      <c r="L220" s="715"/>
      <c r="M220" s="715"/>
      <c r="N220" s="715"/>
      <c r="O220" s="715"/>
      <c r="P220" s="715"/>
      <c r="Q220" s="715"/>
      <c r="R220" s="715"/>
      <c r="S220" s="716"/>
      <c r="T220" s="717"/>
      <c r="U220" s="720">
        <f t="shared" si="69"/>
        <v>0</v>
      </c>
      <c r="V220" s="721">
        <f t="shared" si="70"/>
        <v>0</v>
      </c>
      <c r="W220" s="722">
        <f t="shared" si="71"/>
        <v>0</v>
      </c>
      <c r="X220" s="442"/>
      <c r="Y220" s="442"/>
      <c r="Z220" s="442"/>
      <c r="AA220" s="442"/>
      <c r="AB220" s="442"/>
      <c r="AC220" s="442"/>
      <c r="AD220" s="442"/>
      <c r="AE220" s="442"/>
      <c r="AF220" s="442"/>
      <c r="AG220" s="442"/>
      <c r="AH220" s="442"/>
      <c r="AI220" s="442"/>
      <c r="AJ220" s="442"/>
      <c r="AK220" s="442"/>
      <c r="AL220" s="442"/>
      <c r="AM220" s="442"/>
      <c r="AN220" s="442"/>
      <c r="AO220" s="442"/>
      <c r="AP220" s="442"/>
      <c r="AQ220" s="442"/>
      <c r="AR220" s="442"/>
      <c r="AS220" s="442"/>
      <c r="AT220" s="442"/>
      <c r="AU220" s="442"/>
      <c r="AV220" s="442"/>
      <c r="AW220" s="442"/>
      <c r="AX220" s="442"/>
      <c r="AY220" s="442"/>
      <c r="AZ220" s="442"/>
    </row>
    <row r="221" spans="2:52" ht="20.100000000000001" hidden="1" customHeight="1" outlineLevel="1">
      <c r="B221" s="434"/>
      <c r="C221" s="1002"/>
      <c r="D221" s="1003"/>
      <c r="E221" s="1003"/>
      <c r="F221" s="1004"/>
      <c r="G221" s="1005"/>
      <c r="H221" s="1006"/>
      <c r="I221" s="1006"/>
      <c r="J221" s="1006"/>
      <c r="K221" s="1007"/>
      <c r="L221" s="715"/>
      <c r="M221" s="715"/>
      <c r="N221" s="715"/>
      <c r="O221" s="715"/>
      <c r="P221" s="715"/>
      <c r="Q221" s="715"/>
      <c r="R221" s="715"/>
      <c r="S221" s="716"/>
      <c r="T221" s="717"/>
      <c r="U221" s="720">
        <f t="shared" si="69"/>
        <v>0</v>
      </c>
      <c r="V221" s="721">
        <f t="shared" si="70"/>
        <v>0</v>
      </c>
      <c r="W221" s="722">
        <f t="shared" si="71"/>
        <v>0</v>
      </c>
      <c r="X221" s="442"/>
      <c r="Y221" s="442"/>
      <c r="Z221" s="442"/>
      <c r="AA221" s="442"/>
      <c r="AB221" s="442"/>
      <c r="AC221" s="442"/>
      <c r="AD221" s="442"/>
      <c r="AE221" s="442"/>
      <c r="AF221" s="442"/>
      <c r="AG221" s="442"/>
      <c r="AH221" s="442"/>
      <c r="AI221" s="442"/>
      <c r="AJ221" s="442"/>
      <c r="AK221" s="442"/>
      <c r="AL221" s="442"/>
      <c r="AM221" s="442"/>
      <c r="AN221" s="442"/>
      <c r="AO221" s="442"/>
      <c r="AP221" s="442"/>
      <c r="AQ221" s="442"/>
      <c r="AR221" s="442"/>
      <c r="AS221" s="442"/>
      <c r="AT221" s="442"/>
      <c r="AU221" s="442"/>
      <c r="AV221" s="442"/>
      <c r="AW221" s="442"/>
      <c r="AX221" s="442"/>
      <c r="AY221" s="442"/>
      <c r="AZ221" s="442"/>
    </row>
    <row r="222" spans="2:52" ht="20.100000000000001" hidden="1" customHeight="1" outlineLevel="1">
      <c r="B222" s="434"/>
      <c r="C222" s="1002"/>
      <c r="D222" s="1003"/>
      <c r="E222" s="1003"/>
      <c r="F222" s="1004"/>
      <c r="G222" s="1005"/>
      <c r="H222" s="1006"/>
      <c r="I222" s="1006"/>
      <c r="J222" s="1006"/>
      <c r="K222" s="1007"/>
      <c r="L222" s="715"/>
      <c r="M222" s="715"/>
      <c r="N222" s="715"/>
      <c r="O222" s="715"/>
      <c r="P222" s="715"/>
      <c r="Q222" s="715"/>
      <c r="R222" s="715"/>
      <c r="S222" s="716"/>
      <c r="T222" s="717"/>
      <c r="U222" s="720">
        <f t="shared" si="69"/>
        <v>0</v>
      </c>
      <c r="V222" s="721">
        <f t="shared" si="70"/>
        <v>0</v>
      </c>
      <c r="W222" s="722">
        <f t="shared" si="71"/>
        <v>0</v>
      </c>
      <c r="X222" s="442"/>
      <c r="Y222" s="442"/>
      <c r="Z222" s="442"/>
      <c r="AA222" s="442"/>
      <c r="AB222" s="442"/>
      <c r="AC222" s="442"/>
      <c r="AD222" s="442"/>
      <c r="AE222" s="442"/>
      <c r="AF222" s="442"/>
      <c r="AG222" s="442"/>
      <c r="AH222" s="442"/>
      <c r="AI222" s="442"/>
      <c r="AJ222" s="442"/>
      <c r="AK222" s="442"/>
      <c r="AL222" s="442"/>
      <c r="AM222" s="442"/>
      <c r="AN222" s="442"/>
      <c r="AO222" s="442"/>
      <c r="AP222" s="442"/>
      <c r="AQ222" s="442"/>
      <c r="AR222" s="442"/>
      <c r="AS222" s="442"/>
      <c r="AT222" s="442"/>
      <c r="AU222" s="442"/>
      <c r="AV222" s="442"/>
      <c r="AW222" s="442"/>
      <c r="AX222" s="442"/>
      <c r="AY222" s="442"/>
      <c r="AZ222" s="442"/>
    </row>
    <row r="223" spans="2:52" ht="20.100000000000001" hidden="1" customHeight="1" outlineLevel="1">
      <c r="B223" s="434"/>
      <c r="C223" s="1002"/>
      <c r="D223" s="1003"/>
      <c r="E223" s="1003"/>
      <c r="F223" s="1004"/>
      <c r="G223" s="1005"/>
      <c r="H223" s="1006"/>
      <c r="I223" s="1006"/>
      <c r="J223" s="1006"/>
      <c r="K223" s="1007"/>
      <c r="L223" s="715"/>
      <c r="M223" s="715"/>
      <c r="N223" s="715"/>
      <c r="O223" s="715"/>
      <c r="P223" s="715"/>
      <c r="Q223" s="715"/>
      <c r="R223" s="715"/>
      <c r="S223" s="716"/>
      <c r="T223" s="717"/>
      <c r="U223" s="720">
        <f t="shared" si="69"/>
        <v>0</v>
      </c>
      <c r="V223" s="721">
        <f t="shared" si="70"/>
        <v>0</v>
      </c>
      <c r="W223" s="722">
        <f t="shared" si="71"/>
        <v>0</v>
      </c>
      <c r="X223" s="442"/>
      <c r="Y223" s="442"/>
      <c r="Z223" s="442"/>
      <c r="AA223" s="442"/>
      <c r="AB223" s="442"/>
      <c r="AC223" s="442"/>
      <c r="AD223" s="442"/>
      <c r="AE223" s="442"/>
      <c r="AF223" s="442"/>
      <c r="AG223" s="442"/>
      <c r="AH223" s="442"/>
      <c r="AI223" s="442"/>
      <c r="AJ223" s="442"/>
      <c r="AK223" s="442"/>
      <c r="AL223" s="442"/>
      <c r="AM223" s="442"/>
      <c r="AN223" s="442"/>
      <c r="AO223" s="442"/>
      <c r="AP223" s="442"/>
      <c r="AQ223" s="442"/>
      <c r="AR223" s="442"/>
      <c r="AS223" s="442"/>
      <c r="AT223" s="442"/>
      <c r="AU223" s="442"/>
      <c r="AV223" s="442"/>
      <c r="AW223" s="442"/>
      <c r="AX223" s="442"/>
      <c r="AY223" s="442"/>
      <c r="AZ223" s="442"/>
    </row>
    <row r="224" spans="2:52" ht="20.100000000000001" hidden="1" customHeight="1" outlineLevel="1">
      <c r="B224" s="434"/>
      <c r="C224" s="1002"/>
      <c r="D224" s="1003"/>
      <c r="E224" s="1003"/>
      <c r="F224" s="1004"/>
      <c r="G224" s="1005"/>
      <c r="H224" s="1006"/>
      <c r="I224" s="1006"/>
      <c r="J224" s="1006"/>
      <c r="K224" s="1007"/>
      <c r="L224" s="715"/>
      <c r="M224" s="715"/>
      <c r="N224" s="715"/>
      <c r="O224" s="715"/>
      <c r="P224" s="715"/>
      <c r="Q224" s="715"/>
      <c r="R224" s="715"/>
      <c r="S224" s="716"/>
      <c r="T224" s="717"/>
      <c r="U224" s="720">
        <f t="shared" si="69"/>
        <v>0</v>
      </c>
      <c r="V224" s="721">
        <f t="shared" si="70"/>
        <v>0</v>
      </c>
      <c r="W224" s="722">
        <f t="shared" si="71"/>
        <v>0</v>
      </c>
      <c r="X224" s="442"/>
      <c r="Y224" s="442"/>
      <c r="Z224" s="442"/>
      <c r="AA224" s="442"/>
      <c r="AB224" s="442"/>
      <c r="AC224" s="442"/>
      <c r="AD224" s="442"/>
      <c r="AE224" s="442"/>
      <c r="AF224" s="442"/>
      <c r="AG224" s="442"/>
      <c r="AH224" s="442"/>
      <c r="AI224" s="442"/>
      <c r="AJ224" s="442"/>
      <c r="AK224" s="442"/>
      <c r="AL224" s="442"/>
      <c r="AM224" s="442"/>
      <c r="AN224" s="442"/>
      <c r="AO224" s="442"/>
      <c r="AP224" s="442"/>
      <c r="AQ224" s="442"/>
      <c r="AR224" s="442"/>
      <c r="AS224" s="442"/>
      <c r="AT224" s="442"/>
      <c r="AU224" s="442"/>
      <c r="AV224" s="442"/>
      <c r="AW224" s="442"/>
      <c r="AX224" s="442"/>
      <c r="AY224" s="442"/>
      <c r="AZ224" s="442"/>
    </row>
    <row r="225" spans="2:52" ht="20.100000000000001" hidden="1" customHeight="1" outlineLevel="1">
      <c r="B225" s="434"/>
      <c r="C225" s="1002"/>
      <c r="D225" s="1003"/>
      <c r="E225" s="1003"/>
      <c r="F225" s="1004"/>
      <c r="G225" s="1005"/>
      <c r="H225" s="1006"/>
      <c r="I225" s="1006"/>
      <c r="J225" s="1006"/>
      <c r="K225" s="1007"/>
      <c r="L225" s="715"/>
      <c r="M225" s="715"/>
      <c r="N225" s="715"/>
      <c r="O225" s="715"/>
      <c r="P225" s="715"/>
      <c r="Q225" s="715"/>
      <c r="R225" s="715"/>
      <c r="S225" s="716"/>
      <c r="T225" s="717"/>
      <c r="U225" s="720">
        <f t="shared" si="69"/>
        <v>0</v>
      </c>
      <c r="V225" s="721">
        <f t="shared" si="70"/>
        <v>0</v>
      </c>
      <c r="W225" s="722">
        <f t="shared" si="71"/>
        <v>0</v>
      </c>
      <c r="X225" s="442"/>
      <c r="Y225" s="442"/>
      <c r="Z225" s="442"/>
      <c r="AA225" s="442"/>
      <c r="AB225" s="442"/>
      <c r="AC225" s="442"/>
      <c r="AD225" s="442"/>
      <c r="AE225" s="442"/>
      <c r="AF225" s="442"/>
      <c r="AG225" s="442"/>
      <c r="AH225" s="442"/>
      <c r="AI225" s="442"/>
      <c r="AJ225" s="442"/>
      <c r="AK225" s="442"/>
      <c r="AL225" s="442"/>
      <c r="AM225" s="442"/>
      <c r="AN225" s="442"/>
      <c r="AO225" s="442"/>
      <c r="AP225" s="442"/>
      <c r="AQ225" s="442"/>
      <c r="AR225" s="442"/>
      <c r="AS225" s="442"/>
      <c r="AT225" s="442"/>
      <c r="AU225" s="442"/>
      <c r="AV225" s="442"/>
      <c r="AW225" s="442"/>
      <c r="AX225" s="442"/>
      <c r="AY225" s="442"/>
      <c r="AZ225" s="442"/>
    </row>
    <row r="226" spans="2:52" ht="20.100000000000001" hidden="1" customHeight="1" outlineLevel="1">
      <c r="B226" s="434"/>
      <c r="C226" s="1002"/>
      <c r="D226" s="1003"/>
      <c r="E226" s="1003"/>
      <c r="F226" s="1004"/>
      <c r="G226" s="1005"/>
      <c r="H226" s="1006"/>
      <c r="I226" s="1006"/>
      <c r="J226" s="1006"/>
      <c r="K226" s="1007"/>
      <c r="L226" s="715"/>
      <c r="M226" s="715"/>
      <c r="N226" s="715"/>
      <c r="O226" s="715"/>
      <c r="P226" s="715"/>
      <c r="Q226" s="715"/>
      <c r="R226" s="715"/>
      <c r="S226" s="716"/>
      <c r="T226" s="717"/>
      <c r="U226" s="720">
        <f t="shared" si="69"/>
        <v>0</v>
      </c>
      <c r="V226" s="721">
        <f t="shared" si="70"/>
        <v>0</v>
      </c>
      <c r="W226" s="722">
        <f t="shared" si="71"/>
        <v>0</v>
      </c>
      <c r="X226" s="442"/>
      <c r="Y226" s="442"/>
      <c r="Z226" s="442"/>
      <c r="AA226" s="442"/>
      <c r="AB226" s="442"/>
      <c r="AC226" s="442"/>
      <c r="AD226" s="442"/>
      <c r="AE226" s="442"/>
      <c r="AF226" s="442"/>
      <c r="AG226" s="442"/>
      <c r="AH226" s="442"/>
      <c r="AI226" s="442"/>
      <c r="AJ226" s="442"/>
      <c r="AK226" s="442"/>
      <c r="AL226" s="442"/>
      <c r="AM226" s="442"/>
      <c r="AN226" s="442"/>
      <c r="AO226" s="442"/>
      <c r="AP226" s="442"/>
      <c r="AQ226" s="442"/>
      <c r="AR226" s="442"/>
      <c r="AS226" s="442"/>
      <c r="AT226" s="442"/>
      <c r="AU226" s="442"/>
      <c r="AV226" s="442"/>
      <c r="AW226" s="442"/>
      <c r="AX226" s="442"/>
      <c r="AY226" s="442"/>
      <c r="AZ226" s="442"/>
    </row>
    <row r="227" spans="2:52" ht="20.100000000000001" hidden="1" customHeight="1" outlineLevel="1">
      <c r="B227" s="434"/>
      <c r="C227" s="1002"/>
      <c r="D227" s="1003"/>
      <c r="E227" s="1003"/>
      <c r="F227" s="1004"/>
      <c r="G227" s="1005"/>
      <c r="H227" s="1006"/>
      <c r="I227" s="1006"/>
      <c r="J227" s="1006"/>
      <c r="K227" s="1007"/>
      <c r="L227" s="715"/>
      <c r="M227" s="715"/>
      <c r="N227" s="715"/>
      <c r="O227" s="715"/>
      <c r="P227" s="715"/>
      <c r="Q227" s="715"/>
      <c r="R227" s="715"/>
      <c r="S227" s="716"/>
      <c r="T227" s="717"/>
      <c r="U227" s="720">
        <f t="shared" si="69"/>
        <v>0</v>
      </c>
      <c r="V227" s="721">
        <f t="shared" si="70"/>
        <v>0</v>
      </c>
      <c r="W227" s="722">
        <f t="shared" si="71"/>
        <v>0</v>
      </c>
      <c r="X227" s="442"/>
      <c r="Y227" s="442"/>
      <c r="Z227" s="442"/>
      <c r="AA227" s="442"/>
      <c r="AB227" s="442"/>
      <c r="AC227" s="442"/>
      <c r="AD227" s="442"/>
      <c r="AE227" s="442"/>
      <c r="AF227" s="442"/>
      <c r="AG227" s="442"/>
      <c r="AH227" s="442"/>
      <c r="AI227" s="442"/>
      <c r="AJ227" s="442"/>
      <c r="AK227" s="442"/>
      <c r="AL227" s="442"/>
      <c r="AM227" s="442"/>
      <c r="AN227" s="442"/>
      <c r="AO227" s="442"/>
      <c r="AP227" s="442"/>
      <c r="AQ227" s="442"/>
      <c r="AR227" s="442"/>
      <c r="AS227" s="442"/>
      <c r="AT227" s="442"/>
      <c r="AU227" s="442"/>
      <c r="AV227" s="442"/>
      <c r="AW227" s="442"/>
      <c r="AX227" s="442"/>
      <c r="AY227" s="442"/>
      <c r="AZ227" s="442"/>
    </row>
    <row r="228" spans="2:52" s="19" customFormat="1" ht="9.9499999999999993" hidden="1" customHeight="1" outlineLevel="1">
      <c r="B228" s="435"/>
      <c r="C228" s="437"/>
      <c r="D228" s="437"/>
      <c r="E228" s="437"/>
      <c r="F228" s="437"/>
      <c r="G228" s="666"/>
      <c r="H228" s="666"/>
      <c r="I228" s="666"/>
      <c r="J228" s="666"/>
      <c r="K228" s="666"/>
      <c r="L228" s="438"/>
      <c r="M228" s="438"/>
      <c r="N228" s="438"/>
      <c r="O228" s="438"/>
      <c r="P228" s="438"/>
      <c r="Q228" s="438"/>
      <c r="R228" s="438"/>
      <c r="S228" s="438"/>
      <c r="T228" s="439"/>
      <c r="U228" s="439"/>
      <c r="V228" s="439"/>
      <c r="W228" s="667"/>
      <c r="X228" s="668"/>
      <c r="Y228" s="668"/>
      <c r="Z228" s="668"/>
      <c r="AA228" s="668"/>
      <c r="AB228" s="668"/>
      <c r="AC228" s="668"/>
      <c r="AD228" s="668"/>
      <c r="AE228" s="668"/>
      <c r="AF228" s="668"/>
      <c r="AG228" s="668"/>
      <c r="AH228" s="668"/>
      <c r="AI228" s="668"/>
      <c r="AJ228" s="668"/>
      <c r="AK228" s="668"/>
      <c r="AL228" s="668"/>
      <c r="AM228" s="668"/>
      <c r="AN228" s="668"/>
      <c r="AO228" s="668"/>
      <c r="AP228" s="668"/>
      <c r="AQ228" s="668"/>
      <c r="AR228" s="668"/>
      <c r="AS228" s="668"/>
      <c r="AT228" s="668"/>
      <c r="AU228" s="668"/>
      <c r="AV228" s="668"/>
      <c r="AW228" s="668"/>
      <c r="AX228" s="668"/>
      <c r="AY228" s="668"/>
      <c r="AZ228" s="668"/>
    </row>
    <row r="229" spans="2:52" ht="20.100000000000001" customHeight="1" collapsed="1">
      <c r="B229" s="32">
        <f>B217+1</f>
        <v>19</v>
      </c>
      <c r="C229" s="1013"/>
      <c r="D229" s="1014"/>
      <c r="E229" s="1014"/>
      <c r="F229" s="1015"/>
      <c r="G229" s="1016"/>
      <c r="H229" s="1017"/>
      <c r="I229" s="1017"/>
      <c r="J229" s="1017"/>
      <c r="K229" s="1018"/>
      <c r="L229" s="701">
        <f t="shared" ref="L229:R229" si="72">SUM(L230:L239)</f>
        <v>0</v>
      </c>
      <c r="M229" s="702">
        <f t="shared" si="72"/>
        <v>0</v>
      </c>
      <c r="N229" s="703">
        <f t="shared" si="72"/>
        <v>0</v>
      </c>
      <c r="O229" s="703">
        <f t="shared" si="72"/>
        <v>0</v>
      </c>
      <c r="P229" s="702">
        <f t="shared" si="72"/>
        <v>0</v>
      </c>
      <c r="Q229" s="704">
        <f t="shared" si="72"/>
        <v>0</v>
      </c>
      <c r="R229" s="701">
        <f t="shared" si="72"/>
        <v>0</v>
      </c>
      <c r="S229" s="705">
        <v>1</v>
      </c>
      <c r="T229" s="706">
        <f>(S230*T230)+(S231*T231)+(S232*T232)+(S233*T233)+(S234*T234)+(S235*T235)+(S236*T236)+(S237*T237)+(S238*T238)+(S239*T239)</f>
        <v>0</v>
      </c>
      <c r="U229" s="665">
        <f t="shared" ref="U229:U239" si="73">S229*T229*(1+MGKZ)*(1+Gewinn)*(1+Sicherheit)</f>
        <v>0</v>
      </c>
      <c r="V229" s="643">
        <f t="shared" ref="V229:V239" si="74">R229*Fertigung</f>
        <v>0</v>
      </c>
      <c r="W229" s="50">
        <f t="shared" ref="W229:W239" si="75">L229*$E$6+M229*$M$6+N229*$M$7+O229*$M$8+P229*$E$7+Q229*$M$9+U229+V229</f>
        <v>0</v>
      </c>
      <c r="X229" s="442"/>
      <c r="Y229" s="442"/>
      <c r="Z229" s="442"/>
      <c r="AA229" s="442"/>
      <c r="AB229" s="442"/>
      <c r="AC229" s="442"/>
      <c r="AD229" s="442"/>
      <c r="AE229" s="442"/>
      <c r="AF229" s="442"/>
      <c r="AG229" s="442"/>
      <c r="AH229" s="442"/>
      <c r="AI229" s="442"/>
      <c r="AJ229" s="442"/>
      <c r="AK229" s="442"/>
      <c r="AL229" s="442"/>
      <c r="AM229" s="442"/>
      <c r="AN229" s="442"/>
      <c r="AO229" s="442"/>
      <c r="AP229" s="442"/>
      <c r="AQ229" s="442"/>
      <c r="AR229" s="442"/>
      <c r="AS229" s="442"/>
      <c r="AT229" s="442"/>
      <c r="AU229" s="442"/>
      <c r="AV229" s="442"/>
      <c r="AW229" s="442"/>
      <c r="AX229" s="442"/>
      <c r="AY229" s="442"/>
      <c r="AZ229" s="442"/>
    </row>
    <row r="230" spans="2:52" ht="20.100000000000001" hidden="1" customHeight="1" outlineLevel="1">
      <c r="B230" s="433"/>
      <c r="C230" s="1002"/>
      <c r="D230" s="1003"/>
      <c r="E230" s="1003"/>
      <c r="F230" s="1004"/>
      <c r="G230" s="1005"/>
      <c r="H230" s="1006"/>
      <c r="I230" s="1006"/>
      <c r="J230" s="1006"/>
      <c r="K230" s="1007"/>
      <c r="L230" s="715"/>
      <c r="M230" s="715"/>
      <c r="N230" s="715"/>
      <c r="O230" s="715"/>
      <c r="P230" s="715"/>
      <c r="Q230" s="715"/>
      <c r="R230" s="715"/>
      <c r="S230" s="716"/>
      <c r="T230" s="717"/>
      <c r="U230" s="720">
        <f t="shared" si="73"/>
        <v>0</v>
      </c>
      <c r="V230" s="721">
        <f t="shared" si="74"/>
        <v>0</v>
      </c>
      <c r="W230" s="722">
        <f t="shared" si="75"/>
        <v>0</v>
      </c>
      <c r="X230" s="442"/>
      <c r="Y230" s="442"/>
      <c r="Z230" s="442"/>
      <c r="AA230" s="442"/>
      <c r="AB230" s="442"/>
      <c r="AC230" s="442"/>
      <c r="AD230" s="442"/>
      <c r="AE230" s="442"/>
      <c r="AF230" s="442"/>
      <c r="AG230" s="442"/>
      <c r="AH230" s="442"/>
      <c r="AI230" s="442"/>
      <c r="AJ230" s="442"/>
      <c r="AK230" s="442"/>
      <c r="AL230" s="442"/>
      <c r="AM230" s="442"/>
      <c r="AN230" s="442"/>
      <c r="AO230" s="442"/>
      <c r="AP230" s="442"/>
      <c r="AQ230" s="442"/>
      <c r="AR230" s="442"/>
      <c r="AS230" s="442"/>
      <c r="AT230" s="442"/>
      <c r="AU230" s="442"/>
      <c r="AV230" s="442"/>
      <c r="AW230" s="442"/>
      <c r="AX230" s="442"/>
      <c r="AY230" s="442"/>
      <c r="AZ230" s="442"/>
    </row>
    <row r="231" spans="2:52" ht="20.100000000000001" hidden="1" customHeight="1" outlineLevel="1">
      <c r="B231" s="434"/>
      <c r="C231" s="1002"/>
      <c r="D231" s="1003"/>
      <c r="E231" s="1003"/>
      <c r="F231" s="1004"/>
      <c r="G231" s="1005"/>
      <c r="H231" s="1006"/>
      <c r="I231" s="1006"/>
      <c r="J231" s="1006"/>
      <c r="K231" s="1007"/>
      <c r="L231" s="715"/>
      <c r="M231" s="715"/>
      <c r="N231" s="715"/>
      <c r="O231" s="715"/>
      <c r="P231" s="715"/>
      <c r="Q231" s="715"/>
      <c r="R231" s="715"/>
      <c r="S231" s="716"/>
      <c r="T231" s="717"/>
      <c r="U231" s="720">
        <f t="shared" si="73"/>
        <v>0</v>
      </c>
      <c r="V231" s="721">
        <f t="shared" si="74"/>
        <v>0</v>
      </c>
      <c r="W231" s="722">
        <f t="shared" si="75"/>
        <v>0</v>
      </c>
      <c r="X231" s="442"/>
      <c r="Y231" s="442"/>
      <c r="Z231" s="442"/>
      <c r="AA231" s="442"/>
      <c r="AB231" s="442"/>
      <c r="AC231" s="442"/>
      <c r="AD231" s="442"/>
      <c r="AE231" s="442"/>
      <c r="AF231" s="442"/>
      <c r="AG231" s="442"/>
      <c r="AH231" s="442"/>
      <c r="AI231" s="442"/>
      <c r="AJ231" s="442"/>
      <c r="AK231" s="442"/>
      <c r="AL231" s="442"/>
      <c r="AM231" s="442"/>
      <c r="AN231" s="442"/>
      <c r="AO231" s="442"/>
      <c r="AP231" s="442"/>
      <c r="AQ231" s="442"/>
      <c r="AR231" s="442"/>
      <c r="AS231" s="442"/>
      <c r="AT231" s="442"/>
      <c r="AU231" s="442"/>
      <c r="AV231" s="442"/>
      <c r="AW231" s="442"/>
      <c r="AX231" s="442"/>
      <c r="AY231" s="442"/>
      <c r="AZ231" s="442"/>
    </row>
    <row r="232" spans="2:52" ht="20.100000000000001" hidden="1" customHeight="1" outlineLevel="1">
      <c r="B232" s="434"/>
      <c r="C232" s="1002"/>
      <c r="D232" s="1003"/>
      <c r="E232" s="1003"/>
      <c r="F232" s="1004"/>
      <c r="G232" s="1005"/>
      <c r="H232" s="1006"/>
      <c r="I232" s="1006"/>
      <c r="J232" s="1006"/>
      <c r="K232" s="1007"/>
      <c r="L232" s="715"/>
      <c r="M232" s="715"/>
      <c r="N232" s="715"/>
      <c r="O232" s="715"/>
      <c r="P232" s="715"/>
      <c r="Q232" s="715"/>
      <c r="R232" s="715"/>
      <c r="S232" s="716"/>
      <c r="T232" s="717"/>
      <c r="U232" s="720">
        <f t="shared" si="73"/>
        <v>0</v>
      </c>
      <c r="V232" s="721">
        <f t="shared" si="74"/>
        <v>0</v>
      </c>
      <c r="W232" s="722">
        <f t="shared" si="75"/>
        <v>0</v>
      </c>
      <c r="X232" s="442"/>
      <c r="Y232" s="442"/>
      <c r="Z232" s="442"/>
      <c r="AA232" s="442"/>
      <c r="AB232" s="442"/>
      <c r="AC232" s="442"/>
      <c r="AD232" s="442"/>
      <c r="AE232" s="442"/>
      <c r="AF232" s="442"/>
      <c r="AG232" s="442"/>
      <c r="AH232" s="442"/>
      <c r="AI232" s="442"/>
      <c r="AJ232" s="442"/>
      <c r="AK232" s="442"/>
      <c r="AL232" s="442"/>
      <c r="AM232" s="442"/>
      <c r="AN232" s="442"/>
      <c r="AO232" s="442"/>
      <c r="AP232" s="442"/>
      <c r="AQ232" s="442"/>
      <c r="AR232" s="442"/>
      <c r="AS232" s="442"/>
      <c r="AT232" s="442"/>
      <c r="AU232" s="442"/>
      <c r="AV232" s="442"/>
      <c r="AW232" s="442"/>
      <c r="AX232" s="442"/>
      <c r="AY232" s="442"/>
      <c r="AZ232" s="442"/>
    </row>
    <row r="233" spans="2:52" ht="20.100000000000001" hidden="1" customHeight="1" outlineLevel="1">
      <c r="B233" s="434"/>
      <c r="C233" s="1002"/>
      <c r="D233" s="1003"/>
      <c r="E233" s="1003"/>
      <c r="F233" s="1004"/>
      <c r="G233" s="1005"/>
      <c r="H233" s="1006"/>
      <c r="I233" s="1006"/>
      <c r="J233" s="1006"/>
      <c r="K233" s="1007"/>
      <c r="L233" s="715"/>
      <c r="M233" s="715"/>
      <c r="N233" s="715"/>
      <c r="O233" s="715"/>
      <c r="P233" s="715"/>
      <c r="Q233" s="715"/>
      <c r="R233" s="715"/>
      <c r="S233" s="716"/>
      <c r="T233" s="717"/>
      <c r="U233" s="720">
        <f t="shared" si="73"/>
        <v>0</v>
      </c>
      <c r="V233" s="721">
        <f t="shared" si="74"/>
        <v>0</v>
      </c>
      <c r="W233" s="722">
        <f t="shared" si="75"/>
        <v>0</v>
      </c>
      <c r="X233" s="442"/>
      <c r="Y233" s="442"/>
      <c r="Z233" s="442"/>
      <c r="AA233" s="442"/>
      <c r="AB233" s="442"/>
      <c r="AC233" s="442"/>
      <c r="AD233" s="442"/>
      <c r="AE233" s="442"/>
      <c r="AF233" s="442"/>
      <c r="AG233" s="442"/>
      <c r="AH233" s="442"/>
      <c r="AI233" s="442"/>
      <c r="AJ233" s="442"/>
      <c r="AK233" s="442"/>
      <c r="AL233" s="442"/>
      <c r="AM233" s="442"/>
      <c r="AN233" s="442"/>
      <c r="AO233" s="442"/>
      <c r="AP233" s="442"/>
      <c r="AQ233" s="442"/>
      <c r="AR233" s="442"/>
      <c r="AS233" s="442"/>
      <c r="AT233" s="442"/>
      <c r="AU233" s="442"/>
      <c r="AV233" s="442"/>
      <c r="AW233" s="442"/>
      <c r="AX233" s="442"/>
      <c r="AY233" s="442"/>
      <c r="AZ233" s="442"/>
    </row>
    <row r="234" spans="2:52" ht="20.100000000000001" hidden="1" customHeight="1" outlineLevel="1">
      <c r="B234" s="434"/>
      <c r="C234" s="1002"/>
      <c r="D234" s="1003"/>
      <c r="E234" s="1003"/>
      <c r="F234" s="1004"/>
      <c r="G234" s="1005"/>
      <c r="H234" s="1006"/>
      <c r="I234" s="1006"/>
      <c r="J234" s="1006"/>
      <c r="K234" s="1007"/>
      <c r="L234" s="715"/>
      <c r="M234" s="715"/>
      <c r="N234" s="715"/>
      <c r="O234" s="715"/>
      <c r="P234" s="715"/>
      <c r="Q234" s="715"/>
      <c r="R234" s="715"/>
      <c r="S234" s="716"/>
      <c r="T234" s="717"/>
      <c r="U234" s="720">
        <f t="shared" si="73"/>
        <v>0</v>
      </c>
      <c r="V234" s="721">
        <f t="shared" si="74"/>
        <v>0</v>
      </c>
      <c r="W234" s="722">
        <f t="shared" si="75"/>
        <v>0</v>
      </c>
      <c r="X234" s="442"/>
      <c r="Y234" s="442"/>
      <c r="Z234" s="442"/>
      <c r="AA234" s="442"/>
      <c r="AB234" s="442"/>
      <c r="AC234" s="442"/>
      <c r="AD234" s="442"/>
      <c r="AE234" s="442"/>
      <c r="AF234" s="442"/>
      <c r="AG234" s="442"/>
      <c r="AH234" s="442"/>
      <c r="AI234" s="442"/>
      <c r="AJ234" s="442"/>
      <c r="AK234" s="442"/>
      <c r="AL234" s="442"/>
      <c r="AM234" s="442"/>
      <c r="AN234" s="442"/>
      <c r="AO234" s="442"/>
      <c r="AP234" s="442"/>
      <c r="AQ234" s="442"/>
      <c r="AR234" s="442"/>
      <c r="AS234" s="442"/>
      <c r="AT234" s="442"/>
      <c r="AU234" s="442"/>
      <c r="AV234" s="442"/>
      <c r="AW234" s="442"/>
      <c r="AX234" s="442"/>
      <c r="AY234" s="442"/>
      <c r="AZ234" s="442"/>
    </row>
    <row r="235" spans="2:52" ht="20.100000000000001" hidden="1" customHeight="1" outlineLevel="1">
      <c r="B235" s="434"/>
      <c r="C235" s="1002"/>
      <c r="D235" s="1003"/>
      <c r="E235" s="1003"/>
      <c r="F235" s="1004"/>
      <c r="G235" s="1005"/>
      <c r="H235" s="1006"/>
      <c r="I235" s="1006"/>
      <c r="J235" s="1006"/>
      <c r="K235" s="1007"/>
      <c r="L235" s="715"/>
      <c r="M235" s="715"/>
      <c r="N235" s="715"/>
      <c r="O235" s="715"/>
      <c r="P235" s="715"/>
      <c r="Q235" s="715"/>
      <c r="R235" s="715"/>
      <c r="S235" s="716"/>
      <c r="T235" s="717"/>
      <c r="U235" s="720">
        <f t="shared" si="73"/>
        <v>0</v>
      </c>
      <c r="V235" s="721">
        <f t="shared" si="74"/>
        <v>0</v>
      </c>
      <c r="W235" s="722">
        <f t="shared" si="75"/>
        <v>0</v>
      </c>
      <c r="X235" s="442"/>
      <c r="Y235" s="442"/>
      <c r="Z235" s="442"/>
      <c r="AA235" s="442"/>
      <c r="AB235" s="442"/>
      <c r="AC235" s="442"/>
      <c r="AD235" s="442"/>
      <c r="AE235" s="442"/>
      <c r="AF235" s="442"/>
      <c r="AG235" s="442"/>
      <c r="AH235" s="442"/>
      <c r="AI235" s="442"/>
      <c r="AJ235" s="442"/>
      <c r="AK235" s="442"/>
      <c r="AL235" s="442"/>
      <c r="AM235" s="442"/>
      <c r="AN235" s="442"/>
      <c r="AO235" s="442"/>
      <c r="AP235" s="442"/>
      <c r="AQ235" s="442"/>
      <c r="AR235" s="442"/>
      <c r="AS235" s="442"/>
      <c r="AT235" s="442"/>
      <c r="AU235" s="442"/>
      <c r="AV235" s="442"/>
      <c r="AW235" s="442"/>
      <c r="AX235" s="442"/>
      <c r="AY235" s="442"/>
      <c r="AZ235" s="442"/>
    </row>
    <row r="236" spans="2:52" ht="20.100000000000001" hidden="1" customHeight="1" outlineLevel="1">
      <c r="B236" s="434"/>
      <c r="C236" s="1002"/>
      <c r="D236" s="1003"/>
      <c r="E236" s="1003"/>
      <c r="F236" s="1004"/>
      <c r="G236" s="1005"/>
      <c r="H236" s="1006"/>
      <c r="I236" s="1006"/>
      <c r="J236" s="1006"/>
      <c r="K236" s="1007"/>
      <c r="L236" s="715"/>
      <c r="M236" s="715"/>
      <c r="N236" s="715"/>
      <c r="O236" s="715"/>
      <c r="P236" s="715"/>
      <c r="Q236" s="715"/>
      <c r="R236" s="715"/>
      <c r="S236" s="716"/>
      <c r="T236" s="717"/>
      <c r="U236" s="720">
        <f t="shared" si="73"/>
        <v>0</v>
      </c>
      <c r="V236" s="721">
        <f t="shared" si="74"/>
        <v>0</v>
      </c>
      <c r="W236" s="722">
        <f t="shared" si="75"/>
        <v>0</v>
      </c>
      <c r="X236" s="442"/>
      <c r="Y236" s="442"/>
      <c r="Z236" s="442"/>
      <c r="AA236" s="442"/>
      <c r="AB236" s="442"/>
      <c r="AC236" s="442"/>
      <c r="AD236" s="442"/>
      <c r="AE236" s="442"/>
      <c r="AF236" s="442"/>
      <c r="AG236" s="442"/>
      <c r="AH236" s="442"/>
      <c r="AI236" s="442"/>
      <c r="AJ236" s="442"/>
      <c r="AK236" s="442"/>
      <c r="AL236" s="442"/>
      <c r="AM236" s="442"/>
      <c r="AN236" s="442"/>
      <c r="AO236" s="442"/>
      <c r="AP236" s="442"/>
      <c r="AQ236" s="442"/>
      <c r="AR236" s="442"/>
      <c r="AS236" s="442"/>
      <c r="AT236" s="442"/>
      <c r="AU236" s="442"/>
      <c r="AV236" s="442"/>
      <c r="AW236" s="442"/>
      <c r="AX236" s="442"/>
      <c r="AY236" s="442"/>
      <c r="AZ236" s="442"/>
    </row>
    <row r="237" spans="2:52" ht="20.100000000000001" hidden="1" customHeight="1" outlineLevel="1">
      <c r="B237" s="434"/>
      <c r="C237" s="1002"/>
      <c r="D237" s="1003"/>
      <c r="E237" s="1003"/>
      <c r="F237" s="1004"/>
      <c r="G237" s="1005"/>
      <c r="H237" s="1006"/>
      <c r="I237" s="1006"/>
      <c r="J237" s="1006"/>
      <c r="K237" s="1007"/>
      <c r="L237" s="715"/>
      <c r="M237" s="715"/>
      <c r="N237" s="715"/>
      <c r="O237" s="715"/>
      <c r="P237" s="715"/>
      <c r="Q237" s="715"/>
      <c r="R237" s="715"/>
      <c r="S237" s="716"/>
      <c r="T237" s="717"/>
      <c r="U237" s="720">
        <f t="shared" si="73"/>
        <v>0</v>
      </c>
      <c r="V237" s="721">
        <f t="shared" si="74"/>
        <v>0</v>
      </c>
      <c r="W237" s="722">
        <f t="shared" si="75"/>
        <v>0</v>
      </c>
      <c r="X237" s="442"/>
      <c r="Y237" s="442"/>
      <c r="Z237" s="442"/>
      <c r="AA237" s="442"/>
      <c r="AB237" s="442"/>
      <c r="AC237" s="442"/>
      <c r="AD237" s="442"/>
      <c r="AE237" s="442"/>
      <c r="AF237" s="442"/>
      <c r="AG237" s="442"/>
      <c r="AH237" s="442"/>
      <c r="AI237" s="442"/>
      <c r="AJ237" s="442"/>
      <c r="AK237" s="442"/>
      <c r="AL237" s="442"/>
      <c r="AM237" s="442"/>
      <c r="AN237" s="442"/>
      <c r="AO237" s="442"/>
      <c r="AP237" s="442"/>
      <c r="AQ237" s="442"/>
      <c r="AR237" s="442"/>
      <c r="AS237" s="442"/>
      <c r="AT237" s="442"/>
      <c r="AU237" s="442"/>
      <c r="AV237" s="442"/>
      <c r="AW237" s="442"/>
      <c r="AX237" s="442"/>
      <c r="AY237" s="442"/>
      <c r="AZ237" s="442"/>
    </row>
    <row r="238" spans="2:52" ht="20.100000000000001" hidden="1" customHeight="1" outlineLevel="1">
      <c r="B238" s="434"/>
      <c r="C238" s="1002"/>
      <c r="D238" s="1003"/>
      <c r="E238" s="1003"/>
      <c r="F238" s="1004"/>
      <c r="G238" s="1005"/>
      <c r="H238" s="1006"/>
      <c r="I238" s="1006"/>
      <c r="J238" s="1006"/>
      <c r="K238" s="1007"/>
      <c r="L238" s="715"/>
      <c r="M238" s="715"/>
      <c r="N238" s="715"/>
      <c r="O238" s="715"/>
      <c r="P238" s="715"/>
      <c r="Q238" s="715"/>
      <c r="R238" s="715"/>
      <c r="S238" s="716"/>
      <c r="T238" s="717"/>
      <c r="U238" s="720">
        <f t="shared" si="73"/>
        <v>0</v>
      </c>
      <c r="V238" s="721">
        <f t="shared" si="74"/>
        <v>0</v>
      </c>
      <c r="W238" s="722">
        <f t="shared" si="75"/>
        <v>0</v>
      </c>
      <c r="X238" s="442"/>
      <c r="Y238" s="442"/>
      <c r="Z238" s="442"/>
      <c r="AA238" s="442"/>
      <c r="AB238" s="442"/>
      <c r="AC238" s="442"/>
      <c r="AD238" s="442"/>
      <c r="AE238" s="442"/>
      <c r="AF238" s="442"/>
      <c r="AG238" s="442"/>
      <c r="AH238" s="442"/>
      <c r="AI238" s="442"/>
      <c r="AJ238" s="442"/>
      <c r="AK238" s="442"/>
      <c r="AL238" s="442"/>
      <c r="AM238" s="442"/>
      <c r="AN238" s="442"/>
      <c r="AO238" s="442"/>
      <c r="AP238" s="442"/>
      <c r="AQ238" s="442"/>
      <c r="AR238" s="442"/>
      <c r="AS238" s="442"/>
      <c r="AT238" s="442"/>
      <c r="AU238" s="442"/>
      <c r="AV238" s="442"/>
      <c r="AW238" s="442"/>
      <c r="AX238" s="442"/>
      <c r="AY238" s="442"/>
      <c r="AZ238" s="442"/>
    </row>
    <row r="239" spans="2:52" ht="20.100000000000001" hidden="1" customHeight="1" outlineLevel="1">
      <c r="B239" s="434"/>
      <c r="C239" s="1002"/>
      <c r="D239" s="1003"/>
      <c r="E239" s="1003"/>
      <c r="F239" s="1004"/>
      <c r="G239" s="1005"/>
      <c r="H239" s="1006"/>
      <c r="I239" s="1006"/>
      <c r="J239" s="1006"/>
      <c r="K239" s="1007"/>
      <c r="L239" s="715"/>
      <c r="M239" s="715"/>
      <c r="N239" s="715"/>
      <c r="O239" s="715"/>
      <c r="P239" s="715"/>
      <c r="Q239" s="715"/>
      <c r="R239" s="715"/>
      <c r="S239" s="716"/>
      <c r="T239" s="717"/>
      <c r="U239" s="720">
        <f t="shared" si="73"/>
        <v>0</v>
      </c>
      <c r="V239" s="721">
        <f t="shared" si="74"/>
        <v>0</v>
      </c>
      <c r="W239" s="722">
        <f t="shared" si="75"/>
        <v>0</v>
      </c>
      <c r="X239" s="442"/>
      <c r="Y239" s="442"/>
      <c r="Z239" s="442"/>
      <c r="AA239" s="442"/>
      <c r="AB239" s="442"/>
      <c r="AC239" s="442"/>
      <c r="AD239" s="442"/>
      <c r="AE239" s="442"/>
      <c r="AF239" s="442"/>
      <c r="AG239" s="442"/>
      <c r="AH239" s="442"/>
      <c r="AI239" s="442"/>
      <c r="AJ239" s="442"/>
      <c r="AK239" s="442"/>
      <c r="AL239" s="442"/>
      <c r="AM239" s="442"/>
      <c r="AN239" s="442"/>
      <c r="AO239" s="442"/>
      <c r="AP239" s="442"/>
      <c r="AQ239" s="442"/>
      <c r="AR239" s="442"/>
      <c r="AS239" s="442"/>
      <c r="AT239" s="442"/>
      <c r="AU239" s="442"/>
      <c r="AV239" s="442"/>
      <c r="AW239" s="442"/>
      <c r="AX239" s="442"/>
      <c r="AY239" s="442"/>
      <c r="AZ239" s="442"/>
    </row>
    <row r="240" spans="2:52" s="19" customFormat="1" ht="9.9499999999999993" hidden="1" customHeight="1" outlineLevel="1">
      <c r="B240" s="435"/>
      <c r="C240" s="437"/>
      <c r="D240" s="437"/>
      <c r="E240" s="437"/>
      <c r="F240" s="437"/>
      <c r="G240" s="666"/>
      <c r="H240" s="666"/>
      <c r="I240" s="666"/>
      <c r="J240" s="666"/>
      <c r="K240" s="666"/>
      <c r="L240" s="438"/>
      <c r="M240" s="438"/>
      <c r="N240" s="438"/>
      <c r="O240" s="438"/>
      <c r="P240" s="438"/>
      <c r="Q240" s="438"/>
      <c r="R240" s="438"/>
      <c r="S240" s="438"/>
      <c r="T240" s="439"/>
      <c r="U240" s="432"/>
      <c r="V240" s="432"/>
      <c r="W240" s="667"/>
      <c r="X240" s="668"/>
      <c r="Y240" s="668"/>
      <c r="Z240" s="668"/>
      <c r="AA240" s="668"/>
      <c r="AB240" s="668"/>
      <c r="AC240" s="668"/>
      <c r="AD240" s="668"/>
      <c r="AE240" s="668"/>
      <c r="AF240" s="668"/>
      <c r="AG240" s="668"/>
      <c r="AH240" s="668"/>
      <c r="AI240" s="668"/>
      <c r="AJ240" s="668"/>
      <c r="AK240" s="668"/>
      <c r="AL240" s="668"/>
      <c r="AM240" s="668"/>
      <c r="AN240" s="668"/>
      <c r="AO240" s="668"/>
      <c r="AP240" s="668"/>
      <c r="AQ240" s="668"/>
      <c r="AR240" s="668"/>
      <c r="AS240" s="668"/>
      <c r="AT240" s="668"/>
      <c r="AU240" s="668"/>
      <c r="AV240" s="668"/>
      <c r="AW240" s="668"/>
      <c r="AX240" s="668"/>
      <c r="AY240" s="668"/>
      <c r="AZ240" s="668"/>
    </row>
    <row r="241" spans="2:52" ht="20.100000000000001" customHeight="1" collapsed="1">
      <c r="B241" s="32">
        <f>B229+1</f>
        <v>20</v>
      </c>
      <c r="C241" s="1013"/>
      <c r="D241" s="1014"/>
      <c r="E241" s="1014"/>
      <c r="F241" s="1015"/>
      <c r="G241" s="1016"/>
      <c r="H241" s="1017"/>
      <c r="I241" s="1017"/>
      <c r="J241" s="1017"/>
      <c r="K241" s="1018"/>
      <c r="L241" s="701">
        <f t="shared" ref="L241:R241" si="76">SUM(L242:L251)</f>
        <v>0</v>
      </c>
      <c r="M241" s="702">
        <f t="shared" si="76"/>
        <v>0</v>
      </c>
      <c r="N241" s="703">
        <f t="shared" si="76"/>
        <v>0</v>
      </c>
      <c r="O241" s="703">
        <f t="shared" si="76"/>
        <v>0</v>
      </c>
      <c r="P241" s="702">
        <f t="shared" si="76"/>
        <v>0</v>
      </c>
      <c r="Q241" s="704">
        <f t="shared" si="76"/>
        <v>0</v>
      </c>
      <c r="R241" s="701">
        <f t="shared" si="76"/>
        <v>0</v>
      </c>
      <c r="S241" s="705">
        <v>1</v>
      </c>
      <c r="T241" s="706">
        <f>(S242*T242)+(S243*T243)+(S244*T244)+(S245*T245)+(S246*T246)+(S247*T247)+(S248*T248)+(S249*T249)+(S250*T250)+(S251*T251)</f>
        <v>0</v>
      </c>
      <c r="U241" s="665">
        <f t="shared" ref="U241:U251" si="77">S241*T241*(1+MGKZ)*(1+Gewinn)*(1+Sicherheit)</f>
        <v>0</v>
      </c>
      <c r="V241" s="643">
        <f t="shared" ref="V241:V251" si="78">R241*Fertigung</f>
        <v>0</v>
      </c>
      <c r="W241" s="50">
        <f t="shared" ref="W241:W251" si="79">L241*$E$6+M241*$M$6+N241*$M$7+O241*$M$8+P241*$E$7+Q241*$M$9+U241+V241</f>
        <v>0</v>
      </c>
      <c r="X241" s="442"/>
      <c r="Y241" s="442"/>
      <c r="Z241" s="442"/>
      <c r="AA241" s="442"/>
      <c r="AB241" s="442"/>
      <c r="AC241" s="442"/>
      <c r="AD241" s="442"/>
      <c r="AE241" s="442"/>
      <c r="AF241" s="442"/>
      <c r="AG241" s="442"/>
      <c r="AH241" s="442"/>
      <c r="AI241" s="442"/>
      <c r="AJ241" s="442"/>
      <c r="AK241" s="442"/>
      <c r="AL241" s="442"/>
      <c r="AM241" s="442"/>
      <c r="AN241" s="442"/>
      <c r="AO241" s="442"/>
      <c r="AP241" s="442"/>
      <c r="AQ241" s="442"/>
      <c r="AR241" s="442"/>
      <c r="AS241" s="442"/>
      <c r="AT241" s="442"/>
      <c r="AU241" s="442"/>
      <c r="AV241" s="442"/>
      <c r="AW241" s="442"/>
      <c r="AX241" s="442"/>
      <c r="AY241" s="442"/>
      <c r="AZ241" s="442"/>
    </row>
    <row r="242" spans="2:52" ht="20.100000000000001" hidden="1" customHeight="1" outlineLevel="1">
      <c r="B242" s="433"/>
      <c r="C242" s="1002"/>
      <c r="D242" s="1003"/>
      <c r="E242" s="1003"/>
      <c r="F242" s="1004"/>
      <c r="G242" s="1005"/>
      <c r="H242" s="1006"/>
      <c r="I242" s="1006"/>
      <c r="J242" s="1006"/>
      <c r="K242" s="1007"/>
      <c r="L242" s="715"/>
      <c r="M242" s="715"/>
      <c r="N242" s="715"/>
      <c r="O242" s="715"/>
      <c r="P242" s="715"/>
      <c r="Q242" s="715"/>
      <c r="R242" s="715"/>
      <c r="S242" s="716"/>
      <c r="T242" s="717"/>
      <c r="U242" s="720">
        <f t="shared" si="77"/>
        <v>0</v>
      </c>
      <c r="V242" s="721">
        <f t="shared" si="78"/>
        <v>0</v>
      </c>
      <c r="W242" s="722">
        <f t="shared" si="79"/>
        <v>0</v>
      </c>
      <c r="X242" s="442"/>
      <c r="Y242" s="442"/>
      <c r="Z242" s="442"/>
      <c r="AA242" s="442"/>
      <c r="AB242" s="442"/>
      <c r="AC242" s="442"/>
      <c r="AD242" s="442"/>
      <c r="AE242" s="442"/>
      <c r="AF242" s="442"/>
      <c r="AG242" s="442"/>
      <c r="AH242" s="442"/>
      <c r="AI242" s="442"/>
      <c r="AJ242" s="442"/>
      <c r="AK242" s="442"/>
      <c r="AL242" s="442"/>
      <c r="AM242" s="442"/>
      <c r="AN242" s="442"/>
      <c r="AO242" s="442"/>
      <c r="AP242" s="442"/>
      <c r="AQ242" s="442"/>
      <c r="AR242" s="442"/>
      <c r="AS242" s="442"/>
      <c r="AT242" s="442"/>
      <c r="AU242" s="442"/>
      <c r="AV242" s="442"/>
      <c r="AW242" s="442"/>
      <c r="AX242" s="442"/>
      <c r="AY242" s="442"/>
      <c r="AZ242" s="442"/>
    </row>
    <row r="243" spans="2:52" ht="20.100000000000001" hidden="1" customHeight="1" outlineLevel="1">
      <c r="B243" s="434"/>
      <c r="C243" s="1002"/>
      <c r="D243" s="1003"/>
      <c r="E243" s="1003"/>
      <c r="F243" s="1004"/>
      <c r="G243" s="1005"/>
      <c r="H243" s="1006"/>
      <c r="I243" s="1006"/>
      <c r="J243" s="1006"/>
      <c r="K243" s="1007"/>
      <c r="L243" s="715"/>
      <c r="M243" s="715"/>
      <c r="N243" s="715"/>
      <c r="O243" s="715"/>
      <c r="P243" s="715"/>
      <c r="Q243" s="715"/>
      <c r="R243" s="715"/>
      <c r="S243" s="716"/>
      <c r="T243" s="717"/>
      <c r="U243" s="720">
        <f t="shared" si="77"/>
        <v>0</v>
      </c>
      <c r="V243" s="721">
        <f t="shared" si="78"/>
        <v>0</v>
      </c>
      <c r="W243" s="722">
        <f t="shared" si="79"/>
        <v>0</v>
      </c>
      <c r="X243" s="442"/>
      <c r="Y243" s="442"/>
      <c r="Z243" s="442"/>
      <c r="AA243" s="442"/>
      <c r="AB243" s="442"/>
      <c r="AC243" s="442"/>
      <c r="AD243" s="442"/>
      <c r="AE243" s="442"/>
      <c r="AF243" s="442"/>
      <c r="AG243" s="442"/>
      <c r="AH243" s="442"/>
      <c r="AI243" s="442"/>
      <c r="AJ243" s="442"/>
      <c r="AK243" s="442"/>
      <c r="AL243" s="442"/>
      <c r="AM243" s="442"/>
      <c r="AN243" s="442"/>
      <c r="AO243" s="442"/>
      <c r="AP243" s="442"/>
      <c r="AQ243" s="442"/>
      <c r="AR243" s="442"/>
      <c r="AS243" s="442"/>
      <c r="AT243" s="442"/>
      <c r="AU243" s="442"/>
      <c r="AV243" s="442"/>
      <c r="AW243" s="442"/>
      <c r="AX243" s="442"/>
      <c r="AY243" s="442"/>
      <c r="AZ243" s="442"/>
    </row>
    <row r="244" spans="2:52" ht="20.100000000000001" hidden="1" customHeight="1" outlineLevel="1">
      <c r="B244" s="434"/>
      <c r="C244" s="1002"/>
      <c r="D244" s="1003"/>
      <c r="E244" s="1003"/>
      <c r="F244" s="1004"/>
      <c r="G244" s="1005"/>
      <c r="H244" s="1006"/>
      <c r="I244" s="1006"/>
      <c r="J244" s="1006"/>
      <c r="K244" s="1007"/>
      <c r="L244" s="715"/>
      <c r="M244" s="715"/>
      <c r="N244" s="715"/>
      <c r="O244" s="715"/>
      <c r="P244" s="715"/>
      <c r="Q244" s="715"/>
      <c r="R244" s="715"/>
      <c r="S244" s="716"/>
      <c r="T244" s="717"/>
      <c r="U244" s="720">
        <f t="shared" si="77"/>
        <v>0</v>
      </c>
      <c r="V244" s="721">
        <f t="shared" si="78"/>
        <v>0</v>
      </c>
      <c r="W244" s="722">
        <f t="shared" si="79"/>
        <v>0</v>
      </c>
      <c r="X244" s="442"/>
      <c r="Y244" s="442"/>
      <c r="Z244" s="442"/>
      <c r="AA244" s="442"/>
      <c r="AB244" s="442"/>
      <c r="AC244" s="442"/>
      <c r="AD244" s="442"/>
      <c r="AE244" s="442"/>
      <c r="AF244" s="442"/>
      <c r="AG244" s="442"/>
      <c r="AH244" s="442"/>
      <c r="AI244" s="442"/>
      <c r="AJ244" s="442"/>
      <c r="AK244" s="442"/>
      <c r="AL244" s="442"/>
      <c r="AM244" s="442"/>
      <c r="AN244" s="442"/>
      <c r="AO244" s="442"/>
      <c r="AP244" s="442"/>
      <c r="AQ244" s="442"/>
      <c r="AR244" s="442"/>
      <c r="AS244" s="442"/>
      <c r="AT244" s="442"/>
      <c r="AU244" s="442"/>
      <c r="AV244" s="442"/>
      <c r="AW244" s="442"/>
      <c r="AX244" s="442"/>
      <c r="AY244" s="442"/>
      <c r="AZ244" s="442"/>
    </row>
    <row r="245" spans="2:52" ht="20.100000000000001" hidden="1" customHeight="1" outlineLevel="1">
      <c r="B245" s="434"/>
      <c r="C245" s="1002"/>
      <c r="D245" s="1003"/>
      <c r="E245" s="1003"/>
      <c r="F245" s="1004"/>
      <c r="G245" s="1005"/>
      <c r="H245" s="1006"/>
      <c r="I245" s="1006"/>
      <c r="J245" s="1006"/>
      <c r="K245" s="1007"/>
      <c r="L245" s="715"/>
      <c r="M245" s="715"/>
      <c r="N245" s="715"/>
      <c r="O245" s="715"/>
      <c r="P245" s="715"/>
      <c r="Q245" s="715"/>
      <c r="R245" s="715"/>
      <c r="S245" s="716"/>
      <c r="T245" s="717"/>
      <c r="U245" s="720">
        <f t="shared" si="77"/>
        <v>0</v>
      </c>
      <c r="V245" s="721">
        <f t="shared" si="78"/>
        <v>0</v>
      </c>
      <c r="W245" s="722">
        <f t="shared" si="79"/>
        <v>0</v>
      </c>
      <c r="X245" s="442"/>
      <c r="Y245" s="442"/>
      <c r="Z245" s="442"/>
      <c r="AA245" s="442"/>
      <c r="AB245" s="442"/>
      <c r="AC245" s="442"/>
      <c r="AD245" s="442"/>
      <c r="AE245" s="442"/>
      <c r="AF245" s="442"/>
      <c r="AG245" s="442"/>
      <c r="AH245" s="442"/>
      <c r="AI245" s="442"/>
      <c r="AJ245" s="442"/>
      <c r="AK245" s="442"/>
      <c r="AL245" s="442"/>
      <c r="AM245" s="442"/>
      <c r="AN245" s="442"/>
      <c r="AO245" s="442"/>
      <c r="AP245" s="442"/>
      <c r="AQ245" s="442"/>
      <c r="AR245" s="442"/>
      <c r="AS245" s="442"/>
      <c r="AT245" s="442"/>
      <c r="AU245" s="442"/>
      <c r="AV245" s="442"/>
      <c r="AW245" s="442"/>
      <c r="AX245" s="442"/>
      <c r="AY245" s="442"/>
      <c r="AZ245" s="442"/>
    </row>
    <row r="246" spans="2:52" ht="20.100000000000001" hidden="1" customHeight="1" outlineLevel="1">
      <c r="B246" s="434"/>
      <c r="C246" s="1002"/>
      <c r="D246" s="1003"/>
      <c r="E246" s="1003"/>
      <c r="F246" s="1004"/>
      <c r="G246" s="1005"/>
      <c r="H246" s="1006"/>
      <c r="I246" s="1006"/>
      <c r="J246" s="1006"/>
      <c r="K246" s="1007"/>
      <c r="L246" s="715"/>
      <c r="M246" s="715"/>
      <c r="N246" s="715"/>
      <c r="O246" s="715"/>
      <c r="P246" s="715"/>
      <c r="Q246" s="715"/>
      <c r="R246" s="715"/>
      <c r="S246" s="716"/>
      <c r="T246" s="717"/>
      <c r="U246" s="720">
        <f t="shared" si="77"/>
        <v>0</v>
      </c>
      <c r="V246" s="721">
        <f t="shared" si="78"/>
        <v>0</v>
      </c>
      <c r="W246" s="722">
        <f t="shared" si="79"/>
        <v>0</v>
      </c>
      <c r="X246" s="442"/>
      <c r="Y246" s="442"/>
      <c r="Z246" s="442"/>
      <c r="AA246" s="442"/>
      <c r="AB246" s="442"/>
      <c r="AC246" s="442"/>
      <c r="AD246" s="442"/>
      <c r="AE246" s="442"/>
      <c r="AF246" s="442"/>
      <c r="AG246" s="442"/>
      <c r="AH246" s="442"/>
      <c r="AI246" s="442"/>
      <c r="AJ246" s="442"/>
      <c r="AK246" s="442"/>
      <c r="AL246" s="442"/>
      <c r="AM246" s="442"/>
      <c r="AN246" s="442"/>
      <c r="AO246" s="442"/>
      <c r="AP246" s="442"/>
      <c r="AQ246" s="442"/>
      <c r="AR246" s="442"/>
      <c r="AS246" s="442"/>
      <c r="AT246" s="442"/>
      <c r="AU246" s="442"/>
      <c r="AV246" s="442"/>
      <c r="AW246" s="442"/>
      <c r="AX246" s="442"/>
      <c r="AY246" s="442"/>
      <c r="AZ246" s="442"/>
    </row>
    <row r="247" spans="2:52" ht="20.100000000000001" hidden="1" customHeight="1" outlineLevel="1">
      <c r="B247" s="434"/>
      <c r="C247" s="1002"/>
      <c r="D247" s="1003"/>
      <c r="E247" s="1003"/>
      <c r="F247" s="1004"/>
      <c r="G247" s="1005"/>
      <c r="H247" s="1006"/>
      <c r="I247" s="1006"/>
      <c r="J247" s="1006"/>
      <c r="K247" s="1007"/>
      <c r="L247" s="715"/>
      <c r="M247" s="715"/>
      <c r="N247" s="715"/>
      <c r="O247" s="715"/>
      <c r="P247" s="715"/>
      <c r="Q247" s="715"/>
      <c r="R247" s="715"/>
      <c r="S247" s="716"/>
      <c r="T247" s="717"/>
      <c r="U247" s="720">
        <f t="shared" si="77"/>
        <v>0</v>
      </c>
      <c r="V247" s="721">
        <f t="shared" si="78"/>
        <v>0</v>
      </c>
      <c r="W247" s="722">
        <f t="shared" si="79"/>
        <v>0</v>
      </c>
      <c r="X247" s="442"/>
      <c r="Y247" s="442"/>
      <c r="Z247" s="442"/>
      <c r="AA247" s="442"/>
      <c r="AB247" s="442"/>
      <c r="AC247" s="442"/>
      <c r="AD247" s="442"/>
      <c r="AE247" s="442"/>
      <c r="AF247" s="442"/>
      <c r="AG247" s="442"/>
      <c r="AH247" s="442"/>
      <c r="AI247" s="442"/>
      <c r="AJ247" s="442"/>
      <c r="AK247" s="442"/>
      <c r="AL247" s="442"/>
      <c r="AM247" s="442"/>
      <c r="AN247" s="442"/>
      <c r="AO247" s="442"/>
      <c r="AP247" s="442"/>
      <c r="AQ247" s="442"/>
      <c r="AR247" s="442"/>
      <c r="AS247" s="442"/>
      <c r="AT247" s="442"/>
      <c r="AU247" s="442"/>
      <c r="AV247" s="442"/>
      <c r="AW247" s="442"/>
      <c r="AX247" s="442"/>
      <c r="AY247" s="442"/>
      <c r="AZ247" s="442"/>
    </row>
    <row r="248" spans="2:52" ht="20.100000000000001" hidden="1" customHeight="1" outlineLevel="1">
      <c r="B248" s="434"/>
      <c r="C248" s="1002"/>
      <c r="D248" s="1003"/>
      <c r="E248" s="1003"/>
      <c r="F248" s="1004"/>
      <c r="G248" s="1005"/>
      <c r="H248" s="1006"/>
      <c r="I248" s="1006"/>
      <c r="J248" s="1006"/>
      <c r="K248" s="1007"/>
      <c r="L248" s="715"/>
      <c r="M248" s="715"/>
      <c r="N248" s="715"/>
      <c r="O248" s="715"/>
      <c r="P248" s="715"/>
      <c r="Q248" s="715"/>
      <c r="R248" s="715"/>
      <c r="S248" s="716"/>
      <c r="T248" s="717"/>
      <c r="U248" s="720">
        <f t="shared" si="77"/>
        <v>0</v>
      </c>
      <c r="V248" s="721">
        <f t="shared" si="78"/>
        <v>0</v>
      </c>
      <c r="W248" s="722">
        <f t="shared" si="79"/>
        <v>0</v>
      </c>
      <c r="X248" s="442"/>
      <c r="Y248" s="442"/>
      <c r="Z248" s="442"/>
      <c r="AA248" s="442"/>
      <c r="AB248" s="442"/>
      <c r="AC248" s="442"/>
      <c r="AD248" s="442"/>
      <c r="AE248" s="442"/>
      <c r="AF248" s="442"/>
      <c r="AG248" s="442"/>
      <c r="AH248" s="442"/>
      <c r="AI248" s="442"/>
      <c r="AJ248" s="442"/>
      <c r="AK248" s="442"/>
      <c r="AL248" s="442"/>
      <c r="AM248" s="442"/>
      <c r="AN248" s="442"/>
      <c r="AO248" s="442"/>
      <c r="AP248" s="442"/>
      <c r="AQ248" s="442"/>
      <c r="AR248" s="442"/>
      <c r="AS248" s="442"/>
      <c r="AT248" s="442"/>
      <c r="AU248" s="442"/>
      <c r="AV248" s="442"/>
      <c r="AW248" s="442"/>
      <c r="AX248" s="442"/>
      <c r="AY248" s="442"/>
      <c r="AZ248" s="442"/>
    </row>
    <row r="249" spans="2:52" ht="20.100000000000001" hidden="1" customHeight="1" outlineLevel="1">
      <c r="B249" s="434"/>
      <c r="C249" s="1002"/>
      <c r="D249" s="1003"/>
      <c r="E249" s="1003"/>
      <c r="F249" s="1004"/>
      <c r="G249" s="1005"/>
      <c r="H249" s="1006"/>
      <c r="I249" s="1006"/>
      <c r="J249" s="1006"/>
      <c r="K249" s="1007"/>
      <c r="L249" s="715"/>
      <c r="M249" s="715"/>
      <c r="N249" s="715"/>
      <c r="O249" s="715"/>
      <c r="P249" s="715"/>
      <c r="Q249" s="715"/>
      <c r="R249" s="715"/>
      <c r="S249" s="716"/>
      <c r="T249" s="717"/>
      <c r="U249" s="720">
        <f t="shared" si="77"/>
        <v>0</v>
      </c>
      <c r="V249" s="721">
        <f t="shared" si="78"/>
        <v>0</v>
      </c>
      <c r="W249" s="722">
        <f t="shared" si="79"/>
        <v>0</v>
      </c>
      <c r="X249" s="442"/>
      <c r="Y249" s="442"/>
      <c r="Z249" s="442"/>
      <c r="AA249" s="442"/>
      <c r="AB249" s="442"/>
      <c r="AC249" s="442"/>
      <c r="AD249" s="442"/>
      <c r="AE249" s="442"/>
      <c r="AF249" s="442"/>
      <c r="AG249" s="442"/>
      <c r="AH249" s="442"/>
      <c r="AI249" s="442"/>
      <c r="AJ249" s="442"/>
      <c r="AK249" s="442"/>
      <c r="AL249" s="442"/>
      <c r="AM249" s="442"/>
      <c r="AN249" s="442"/>
      <c r="AO249" s="442"/>
      <c r="AP249" s="442"/>
      <c r="AQ249" s="442"/>
      <c r="AR249" s="442"/>
      <c r="AS249" s="442"/>
      <c r="AT249" s="442"/>
      <c r="AU249" s="442"/>
      <c r="AV249" s="442"/>
      <c r="AW249" s="442"/>
      <c r="AX249" s="442"/>
      <c r="AY249" s="442"/>
      <c r="AZ249" s="442"/>
    </row>
    <row r="250" spans="2:52" ht="20.100000000000001" hidden="1" customHeight="1" outlineLevel="1">
      <c r="B250" s="434"/>
      <c r="C250" s="1002"/>
      <c r="D250" s="1003"/>
      <c r="E250" s="1003"/>
      <c r="F250" s="1004"/>
      <c r="G250" s="1005"/>
      <c r="H250" s="1006"/>
      <c r="I250" s="1006"/>
      <c r="J250" s="1006"/>
      <c r="K250" s="1007"/>
      <c r="L250" s="715"/>
      <c r="M250" s="715"/>
      <c r="N250" s="715"/>
      <c r="O250" s="715"/>
      <c r="P250" s="715"/>
      <c r="Q250" s="715"/>
      <c r="R250" s="715"/>
      <c r="S250" s="716"/>
      <c r="T250" s="717"/>
      <c r="U250" s="720">
        <f t="shared" si="77"/>
        <v>0</v>
      </c>
      <c r="V250" s="721">
        <f t="shared" si="78"/>
        <v>0</v>
      </c>
      <c r="W250" s="722">
        <f t="shared" si="79"/>
        <v>0</v>
      </c>
      <c r="X250" s="442"/>
      <c r="Y250" s="442"/>
      <c r="Z250" s="442"/>
      <c r="AA250" s="442"/>
      <c r="AB250" s="442"/>
      <c r="AC250" s="442"/>
      <c r="AD250" s="442"/>
      <c r="AE250" s="442"/>
      <c r="AF250" s="442"/>
      <c r="AG250" s="442"/>
      <c r="AH250" s="442"/>
      <c r="AI250" s="442"/>
      <c r="AJ250" s="442"/>
      <c r="AK250" s="442"/>
      <c r="AL250" s="442"/>
      <c r="AM250" s="442"/>
      <c r="AN250" s="442"/>
      <c r="AO250" s="442"/>
      <c r="AP250" s="442"/>
      <c r="AQ250" s="442"/>
      <c r="AR250" s="442"/>
      <c r="AS250" s="442"/>
      <c r="AT250" s="442"/>
      <c r="AU250" s="442"/>
      <c r="AV250" s="442"/>
      <c r="AW250" s="442"/>
      <c r="AX250" s="442"/>
      <c r="AY250" s="442"/>
      <c r="AZ250" s="442"/>
    </row>
    <row r="251" spans="2:52" ht="20.100000000000001" hidden="1" customHeight="1" outlineLevel="1">
      <c r="B251" s="434"/>
      <c r="C251" s="1002"/>
      <c r="D251" s="1003"/>
      <c r="E251" s="1003"/>
      <c r="F251" s="1004"/>
      <c r="G251" s="1005"/>
      <c r="H251" s="1006"/>
      <c r="I251" s="1006"/>
      <c r="J251" s="1006"/>
      <c r="K251" s="1007"/>
      <c r="L251" s="715"/>
      <c r="M251" s="715"/>
      <c r="N251" s="715"/>
      <c r="O251" s="715"/>
      <c r="P251" s="715"/>
      <c r="Q251" s="715"/>
      <c r="R251" s="715"/>
      <c r="S251" s="716"/>
      <c r="T251" s="717"/>
      <c r="U251" s="720">
        <f t="shared" si="77"/>
        <v>0</v>
      </c>
      <c r="V251" s="721">
        <f t="shared" si="78"/>
        <v>0</v>
      </c>
      <c r="W251" s="722">
        <f t="shared" si="79"/>
        <v>0</v>
      </c>
      <c r="X251" s="442"/>
      <c r="Y251" s="442"/>
      <c r="Z251" s="442"/>
      <c r="AA251" s="442"/>
      <c r="AB251" s="442"/>
      <c r="AC251" s="442"/>
      <c r="AD251" s="442"/>
      <c r="AE251" s="442"/>
      <c r="AF251" s="442"/>
      <c r="AG251" s="442"/>
      <c r="AH251" s="442"/>
      <c r="AI251" s="442"/>
      <c r="AJ251" s="442"/>
      <c r="AK251" s="442"/>
      <c r="AL251" s="442"/>
      <c r="AM251" s="442"/>
      <c r="AN251" s="442"/>
      <c r="AO251" s="442"/>
      <c r="AP251" s="442"/>
      <c r="AQ251" s="442"/>
      <c r="AR251" s="442"/>
      <c r="AS251" s="442"/>
      <c r="AT251" s="442"/>
      <c r="AU251" s="442"/>
      <c r="AV251" s="442"/>
      <c r="AW251" s="442"/>
      <c r="AX251" s="442"/>
      <c r="AY251" s="442"/>
      <c r="AZ251" s="442"/>
    </row>
    <row r="252" spans="2:52" s="19" customFormat="1" ht="9.9499999999999993" hidden="1" customHeight="1" outlineLevel="1">
      <c r="B252" s="435"/>
      <c r="C252" s="437"/>
      <c r="D252" s="437"/>
      <c r="E252" s="437"/>
      <c r="F252" s="437"/>
      <c r="G252" s="666"/>
      <c r="H252" s="666"/>
      <c r="I252" s="666"/>
      <c r="J252" s="666"/>
      <c r="K252" s="666"/>
      <c r="L252" s="438"/>
      <c r="M252" s="438"/>
      <c r="N252" s="438"/>
      <c r="O252" s="438"/>
      <c r="P252" s="438"/>
      <c r="Q252" s="438"/>
      <c r="R252" s="438"/>
      <c r="S252" s="438"/>
      <c r="T252" s="439"/>
      <c r="U252" s="439"/>
      <c r="V252" s="439"/>
      <c r="W252" s="667"/>
      <c r="X252" s="668"/>
      <c r="Y252" s="668"/>
      <c r="Z252" s="668"/>
      <c r="AA252" s="668"/>
      <c r="AB252" s="668"/>
      <c r="AC252" s="668"/>
      <c r="AD252" s="668"/>
      <c r="AE252" s="668"/>
      <c r="AF252" s="668"/>
      <c r="AG252" s="668"/>
      <c r="AH252" s="668"/>
      <c r="AI252" s="668"/>
      <c r="AJ252" s="668"/>
      <c r="AK252" s="668"/>
      <c r="AL252" s="668"/>
      <c r="AM252" s="668"/>
      <c r="AN252" s="668"/>
      <c r="AO252" s="668"/>
      <c r="AP252" s="668"/>
      <c r="AQ252" s="668"/>
      <c r="AR252" s="668"/>
      <c r="AS252" s="668"/>
      <c r="AT252" s="668"/>
      <c r="AU252" s="668"/>
      <c r="AV252" s="668"/>
      <c r="AW252" s="668"/>
      <c r="AX252" s="668"/>
      <c r="AY252" s="668"/>
      <c r="AZ252" s="668"/>
    </row>
    <row r="253" spans="2:52" ht="20.100000000000001" customHeight="1" collapsed="1">
      <c r="B253" s="32">
        <f>B241+1</f>
        <v>21</v>
      </c>
      <c r="C253" s="1013"/>
      <c r="D253" s="1014"/>
      <c r="E253" s="1014"/>
      <c r="F253" s="1015"/>
      <c r="G253" s="1016"/>
      <c r="H253" s="1017"/>
      <c r="I253" s="1017"/>
      <c r="J253" s="1017"/>
      <c r="K253" s="1018"/>
      <c r="L253" s="701">
        <f t="shared" ref="L253:R253" si="80">SUM(L254:L263)</f>
        <v>0</v>
      </c>
      <c r="M253" s="702">
        <f t="shared" si="80"/>
        <v>0</v>
      </c>
      <c r="N253" s="703">
        <f t="shared" si="80"/>
        <v>0</v>
      </c>
      <c r="O253" s="703">
        <f t="shared" si="80"/>
        <v>0</v>
      </c>
      <c r="P253" s="702">
        <f t="shared" si="80"/>
        <v>0</v>
      </c>
      <c r="Q253" s="704">
        <f t="shared" si="80"/>
        <v>0</v>
      </c>
      <c r="R253" s="701">
        <f t="shared" si="80"/>
        <v>0</v>
      </c>
      <c r="S253" s="705">
        <v>1</v>
      </c>
      <c r="T253" s="706">
        <f>(S254*T254)+(S255*T255)+(S256*T256)+(S257*T257)+(S258*T258)+(S259*T259)+(S260*T260)+(S261*T261)+(S262*T262)+(S263*T263)</f>
        <v>0</v>
      </c>
      <c r="U253" s="665">
        <f t="shared" ref="U253:U263" si="81">S253*T253*(1+MGKZ)*(1+Gewinn)*(1+Sicherheit)</f>
        <v>0</v>
      </c>
      <c r="V253" s="643">
        <f t="shared" ref="V253:V263" si="82">R253*Fertigung</f>
        <v>0</v>
      </c>
      <c r="W253" s="50">
        <f t="shared" ref="W253:W263" si="83">L253*$E$6+M253*$M$6+N253*$M$7+O253*$M$8+P253*$E$7+Q253*$M$9+U253+V253</f>
        <v>0</v>
      </c>
      <c r="X253" s="442"/>
      <c r="Y253" s="442"/>
      <c r="Z253" s="442"/>
      <c r="AA253" s="442"/>
      <c r="AB253" s="442"/>
      <c r="AC253" s="442"/>
      <c r="AD253" s="442"/>
      <c r="AE253" s="442"/>
      <c r="AF253" s="442"/>
      <c r="AG253" s="442"/>
      <c r="AH253" s="442"/>
      <c r="AI253" s="442"/>
      <c r="AJ253" s="442"/>
      <c r="AK253" s="442"/>
      <c r="AL253" s="442"/>
      <c r="AM253" s="442"/>
      <c r="AN253" s="442"/>
      <c r="AO253" s="442"/>
      <c r="AP253" s="442"/>
      <c r="AQ253" s="442"/>
      <c r="AR253" s="442"/>
      <c r="AS253" s="442"/>
      <c r="AT253" s="442"/>
      <c r="AU253" s="442"/>
      <c r="AV253" s="442"/>
      <c r="AW253" s="442"/>
      <c r="AX253" s="442"/>
      <c r="AY253" s="442"/>
      <c r="AZ253" s="442"/>
    </row>
    <row r="254" spans="2:52" ht="20.100000000000001" hidden="1" customHeight="1" outlineLevel="1">
      <c r="B254" s="433"/>
      <c r="C254" s="1002"/>
      <c r="D254" s="1003"/>
      <c r="E254" s="1003"/>
      <c r="F254" s="1004"/>
      <c r="G254" s="1005"/>
      <c r="H254" s="1006"/>
      <c r="I254" s="1006"/>
      <c r="J254" s="1006"/>
      <c r="K254" s="1007"/>
      <c r="L254" s="715"/>
      <c r="M254" s="715"/>
      <c r="N254" s="715"/>
      <c r="O254" s="715"/>
      <c r="P254" s="715"/>
      <c r="Q254" s="715"/>
      <c r="R254" s="715"/>
      <c r="S254" s="716"/>
      <c r="T254" s="717"/>
      <c r="U254" s="720">
        <f t="shared" si="81"/>
        <v>0</v>
      </c>
      <c r="V254" s="721">
        <f t="shared" si="82"/>
        <v>0</v>
      </c>
      <c r="W254" s="722">
        <f t="shared" si="83"/>
        <v>0</v>
      </c>
      <c r="X254" s="442"/>
      <c r="Y254" s="442"/>
      <c r="Z254" s="442"/>
      <c r="AA254" s="442"/>
      <c r="AB254" s="442"/>
      <c r="AC254" s="442"/>
      <c r="AD254" s="442"/>
      <c r="AE254" s="442"/>
      <c r="AF254" s="442"/>
      <c r="AG254" s="442"/>
      <c r="AH254" s="442"/>
      <c r="AI254" s="442"/>
      <c r="AJ254" s="442"/>
      <c r="AK254" s="442"/>
      <c r="AL254" s="442"/>
      <c r="AM254" s="442"/>
      <c r="AN254" s="442"/>
      <c r="AO254" s="442"/>
      <c r="AP254" s="442"/>
      <c r="AQ254" s="442"/>
      <c r="AR254" s="442"/>
      <c r="AS254" s="442"/>
      <c r="AT254" s="442"/>
      <c r="AU254" s="442"/>
      <c r="AV254" s="442"/>
      <c r="AW254" s="442"/>
      <c r="AX254" s="442"/>
      <c r="AY254" s="442"/>
      <c r="AZ254" s="442"/>
    </row>
    <row r="255" spans="2:52" ht="20.100000000000001" hidden="1" customHeight="1" outlineLevel="1">
      <c r="B255" s="434"/>
      <c r="C255" s="1002"/>
      <c r="D255" s="1003"/>
      <c r="E255" s="1003"/>
      <c r="F255" s="1004"/>
      <c r="G255" s="1005"/>
      <c r="H255" s="1006"/>
      <c r="I255" s="1006"/>
      <c r="J255" s="1006"/>
      <c r="K255" s="1007"/>
      <c r="L255" s="715"/>
      <c r="M255" s="715"/>
      <c r="N255" s="715"/>
      <c r="O255" s="715"/>
      <c r="P255" s="715"/>
      <c r="Q255" s="715"/>
      <c r="R255" s="715"/>
      <c r="S255" s="716"/>
      <c r="T255" s="717"/>
      <c r="U255" s="720">
        <f t="shared" si="81"/>
        <v>0</v>
      </c>
      <c r="V255" s="721">
        <f t="shared" si="82"/>
        <v>0</v>
      </c>
      <c r="W255" s="722">
        <f t="shared" si="83"/>
        <v>0</v>
      </c>
      <c r="X255" s="442"/>
      <c r="Y255" s="442"/>
      <c r="Z255" s="442"/>
      <c r="AA255" s="442"/>
      <c r="AB255" s="442"/>
      <c r="AC255" s="442"/>
      <c r="AD255" s="442"/>
      <c r="AE255" s="442"/>
      <c r="AF255" s="442"/>
      <c r="AG255" s="442"/>
      <c r="AH255" s="442"/>
      <c r="AI255" s="442"/>
      <c r="AJ255" s="442"/>
      <c r="AK255" s="442"/>
      <c r="AL255" s="442"/>
      <c r="AM255" s="442"/>
      <c r="AN255" s="442"/>
      <c r="AO255" s="442"/>
      <c r="AP255" s="442"/>
      <c r="AQ255" s="442"/>
      <c r="AR255" s="442"/>
      <c r="AS255" s="442"/>
      <c r="AT255" s="442"/>
      <c r="AU255" s="442"/>
      <c r="AV255" s="442"/>
      <c r="AW255" s="442"/>
      <c r="AX255" s="442"/>
      <c r="AY255" s="442"/>
      <c r="AZ255" s="442"/>
    </row>
    <row r="256" spans="2:52" ht="20.100000000000001" hidden="1" customHeight="1" outlineLevel="1">
      <c r="B256" s="434"/>
      <c r="C256" s="1002"/>
      <c r="D256" s="1003"/>
      <c r="E256" s="1003"/>
      <c r="F256" s="1004"/>
      <c r="G256" s="1005"/>
      <c r="H256" s="1006"/>
      <c r="I256" s="1006"/>
      <c r="J256" s="1006"/>
      <c r="K256" s="1007"/>
      <c r="L256" s="715"/>
      <c r="M256" s="715"/>
      <c r="N256" s="715"/>
      <c r="O256" s="715"/>
      <c r="P256" s="715"/>
      <c r="Q256" s="715"/>
      <c r="R256" s="715"/>
      <c r="S256" s="716"/>
      <c r="T256" s="717"/>
      <c r="U256" s="720">
        <f t="shared" si="81"/>
        <v>0</v>
      </c>
      <c r="V256" s="721">
        <f t="shared" si="82"/>
        <v>0</v>
      </c>
      <c r="W256" s="722">
        <f t="shared" si="83"/>
        <v>0</v>
      </c>
      <c r="X256" s="442"/>
      <c r="Y256" s="442"/>
      <c r="Z256" s="442"/>
      <c r="AA256" s="442"/>
      <c r="AB256" s="442"/>
      <c r="AC256" s="442"/>
      <c r="AD256" s="442"/>
      <c r="AE256" s="442"/>
      <c r="AF256" s="442"/>
      <c r="AG256" s="442"/>
      <c r="AH256" s="442"/>
      <c r="AI256" s="442"/>
      <c r="AJ256" s="442"/>
      <c r="AK256" s="442"/>
      <c r="AL256" s="442"/>
      <c r="AM256" s="442"/>
      <c r="AN256" s="442"/>
      <c r="AO256" s="442"/>
      <c r="AP256" s="442"/>
      <c r="AQ256" s="442"/>
      <c r="AR256" s="442"/>
      <c r="AS256" s="442"/>
      <c r="AT256" s="442"/>
      <c r="AU256" s="442"/>
      <c r="AV256" s="442"/>
      <c r="AW256" s="442"/>
      <c r="AX256" s="442"/>
      <c r="AY256" s="442"/>
      <c r="AZ256" s="442"/>
    </row>
    <row r="257" spans="2:52" ht="20.100000000000001" hidden="1" customHeight="1" outlineLevel="1">
      <c r="B257" s="434"/>
      <c r="C257" s="1002"/>
      <c r="D257" s="1003"/>
      <c r="E257" s="1003"/>
      <c r="F257" s="1004"/>
      <c r="G257" s="1005"/>
      <c r="H257" s="1006"/>
      <c r="I257" s="1006"/>
      <c r="J257" s="1006"/>
      <c r="K257" s="1007"/>
      <c r="L257" s="715"/>
      <c r="M257" s="715"/>
      <c r="N257" s="715"/>
      <c r="O257" s="715"/>
      <c r="P257" s="715"/>
      <c r="Q257" s="715"/>
      <c r="R257" s="715"/>
      <c r="S257" s="716"/>
      <c r="T257" s="717"/>
      <c r="U257" s="720">
        <f t="shared" si="81"/>
        <v>0</v>
      </c>
      <c r="V257" s="721">
        <f t="shared" si="82"/>
        <v>0</v>
      </c>
      <c r="W257" s="722">
        <f t="shared" si="83"/>
        <v>0</v>
      </c>
      <c r="X257" s="442"/>
      <c r="Y257" s="442"/>
      <c r="Z257" s="442"/>
      <c r="AA257" s="442"/>
      <c r="AB257" s="442"/>
      <c r="AC257" s="442"/>
      <c r="AD257" s="442"/>
      <c r="AE257" s="442"/>
      <c r="AF257" s="442"/>
      <c r="AG257" s="442"/>
      <c r="AH257" s="442"/>
      <c r="AI257" s="442"/>
      <c r="AJ257" s="442"/>
      <c r="AK257" s="442"/>
      <c r="AL257" s="442"/>
      <c r="AM257" s="442"/>
      <c r="AN257" s="442"/>
      <c r="AO257" s="442"/>
      <c r="AP257" s="442"/>
      <c r="AQ257" s="442"/>
      <c r="AR257" s="442"/>
      <c r="AS257" s="442"/>
      <c r="AT257" s="442"/>
      <c r="AU257" s="442"/>
      <c r="AV257" s="442"/>
      <c r="AW257" s="442"/>
      <c r="AX257" s="442"/>
      <c r="AY257" s="442"/>
      <c r="AZ257" s="442"/>
    </row>
    <row r="258" spans="2:52" ht="20.100000000000001" hidden="1" customHeight="1" outlineLevel="1">
      <c r="B258" s="434"/>
      <c r="C258" s="1002"/>
      <c r="D258" s="1003"/>
      <c r="E258" s="1003"/>
      <c r="F258" s="1004"/>
      <c r="G258" s="1005"/>
      <c r="H258" s="1006"/>
      <c r="I258" s="1006"/>
      <c r="J258" s="1006"/>
      <c r="K258" s="1007"/>
      <c r="L258" s="715"/>
      <c r="M258" s="715"/>
      <c r="N258" s="715"/>
      <c r="O258" s="715"/>
      <c r="P258" s="715"/>
      <c r="Q258" s="715"/>
      <c r="R258" s="715"/>
      <c r="S258" s="716"/>
      <c r="T258" s="717"/>
      <c r="U258" s="720">
        <f t="shared" si="81"/>
        <v>0</v>
      </c>
      <c r="V258" s="721">
        <f t="shared" si="82"/>
        <v>0</v>
      </c>
      <c r="W258" s="722">
        <f t="shared" si="83"/>
        <v>0</v>
      </c>
      <c r="X258" s="442"/>
      <c r="Y258" s="442"/>
      <c r="Z258" s="442"/>
      <c r="AA258" s="442"/>
      <c r="AB258" s="442"/>
      <c r="AC258" s="442"/>
      <c r="AD258" s="442"/>
      <c r="AE258" s="442"/>
      <c r="AF258" s="442"/>
      <c r="AG258" s="442"/>
      <c r="AH258" s="442"/>
      <c r="AI258" s="442"/>
      <c r="AJ258" s="442"/>
      <c r="AK258" s="442"/>
      <c r="AL258" s="442"/>
      <c r="AM258" s="442"/>
      <c r="AN258" s="442"/>
      <c r="AO258" s="442"/>
      <c r="AP258" s="442"/>
      <c r="AQ258" s="442"/>
      <c r="AR258" s="442"/>
      <c r="AS258" s="442"/>
      <c r="AT258" s="442"/>
      <c r="AU258" s="442"/>
      <c r="AV258" s="442"/>
      <c r="AW258" s="442"/>
      <c r="AX258" s="442"/>
      <c r="AY258" s="442"/>
      <c r="AZ258" s="442"/>
    </row>
    <row r="259" spans="2:52" ht="20.100000000000001" hidden="1" customHeight="1" outlineLevel="1">
      <c r="B259" s="434"/>
      <c r="C259" s="1002"/>
      <c r="D259" s="1003"/>
      <c r="E259" s="1003"/>
      <c r="F259" s="1004"/>
      <c r="G259" s="1005"/>
      <c r="H259" s="1006"/>
      <c r="I259" s="1006"/>
      <c r="J259" s="1006"/>
      <c r="K259" s="1007"/>
      <c r="L259" s="715"/>
      <c r="M259" s="715"/>
      <c r="N259" s="715"/>
      <c r="O259" s="715"/>
      <c r="P259" s="715"/>
      <c r="Q259" s="715"/>
      <c r="R259" s="715"/>
      <c r="S259" s="716"/>
      <c r="T259" s="717"/>
      <c r="U259" s="720">
        <f t="shared" si="81"/>
        <v>0</v>
      </c>
      <c r="V259" s="721">
        <f t="shared" si="82"/>
        <v>0</v>
      </c>
      <c r="W259" s="722">
        <f t="shared" si="83"/>
        <v>0</v>
      </c>
      <c r="X259" s="442"/>
      <c r="Y259" s="442"/>
      <c r="Z259" s="442"/>
      <c r="AA259" s="442"/>
      <c r="AB259" s="442"/>
      <c r="AC259" s="442"/>
      <c r="AD259" s="442"/>
      <c r="AE259" s="442"/>
      <c r="AF259" s="442"/>
      <c r="AG259" s="442"/>
      <c r="AH259" s="442"/>
      <c r="AI259" s="442"/>
      <c r="AJ259" s="442"/>
      <c r="AK259" s="442"/>
      <c r="AL259" s="442"/>
      <c r="AM259" s="442"/>
      <c r="AN259" s="442"/>
      <c r="AO259" s="442"/>
      <c r="AP259" s="442"/>
      <c r="AQ259" s="442"/>
      <c r="AR259" s="442"/>
      <c r="AS259" s="442"/>
      <c r="AT259" s="442"/>
      <c r="AU259" s="442"/>
      <c r="AV259" s="442"/>
      <c r="AW259" s="442"/>
      <c r="AX259" s="442"/>
      <c r="AY259" s="442"/>
      <c r="AZ259" s="442"/>
    </row>
    <row r="260" spans="2:52" ht="20.100000000000001" hidden="1" customHeight="1" outlineLevel="1">
      <c r="B260" s="434"/>
      <c r="C260" s="1002"/>
      <c r="D260" s="1003"/>
      <c r="E260" s="1003"/>
      <c r="F260" s="1004"/>
      <c r="G260" s="1005"/>
      <c r="H260" s="1006"/>
      <c r="I260" s="1006"/>
      <c r="J260" s="1006"/>
      <c r="K260" s="1007"/>
      <c r="L260" s="715"/>
      <c r="M260" s="715"/>
      <c r="N260" s="715"/>
      <c r="O260" s="715"/>
      <c r="P260" s="715"/>
      <c r="Q260" s="715"/>
      <c r="R260" s="715"/>
      <c r="S260" s="716"/>
      <c r="T260" s="717"/>
      <c r="U260" s="720">
        <f t="shared" si="81"/>
        <v>0</v>
      </c>
      <c r="V260" s="721">
        <f t="shared" si="82"/>
        <v>0</v>
      </c>
      <c r="W260" s="722">
        <f t="shared" si="83"/>
        <v>0</v>
      </c>
      <c r="X260" s="442"/>
      <c r="Y260" s="442"/>
      <c r="Z260" s="442"/>
      <c r="AA260" s="442"/>
      <c r="AB260" s="442"/>
      <c r="AC260" s="442"/>
      <c r="AD260" s="442"/>
      <c r="AE260" s="442"/>
      <c r="AF260" s="442"/>
      <c r="AG260" s="442"/>
      <c r="AH260" s="442"/>
      <c r="AI260" s="442"/>
      <c r="AJ260" s="442"/>
      <c r="AK260" s="442"/>
      <c r="AL260" s="442"/>
      <c r="AM260" s="442"/>
      <c r="AN260" s="442"/>
      <c r="AO260" s="442"/>
      <c r="AP260" s="442"/>
      <c r="AQ260" s="442"/>
      <c r="AR260" s="442"/>
      <c r="AS260" s="442"/>
      <c r="AT260" s="442"/>
      <c r="AU260" s="442"/>
      <c r="AV260" s="442"/>
      <c r="AW260" s="442"/>
      <c r="AX260" s="442"/>
      <c r="AY260" s="442"/>
      <c r="AZ260" s="442"/>
    </row>
    <row r="261" spans="2:52" ht="20.100000000000001" hidden="1" customHeight="1" outlineLevel="1">
      <c r="B261" s="434"/>
      <c r="C261" s="1002"/>
      <c r="D261" s="1003"/>
      <c r="E261" s="1003"/>
      <c r="F261" s="1004"/>
      <c r="G261" s="1005"/>
      <c r="H261" s="1006"/>
      <c r="I261" s="1006"/>
      <c r="J261" s="1006"/>
      <c r="K261" s="1007"/>
      <c r="L261" s="715"/>
      <c r="M261" s="715"/>
      <c r="N261" s="715"/>
      <c r="O261" s="715"/>
      <c r="P261" s="715"/>
      <c r="Q261" s="715"/>
      <c r="R261" s="715"/>
      <c r="S261" s="716"/>
      <c r="T261" s="717"/>
      <c r="U261" s="720">
        <f t="shared" si="81"/>
        <v>0</v>
      </c>
      <c r="V261" s="721">
        <f t="shared" si="82"/>
        <v>0</v>
      </c>
      <c r="W261" s="722">
        <f t="shared" si="83"/>
        <v>0</v>
      </c>
      <c r="X261" s="442"/>
      <c r="Y261" s="442"/>
      <c r="Z261" s="442"/>
      <c r="AA261" s="442"/>
      <c r="AB261" s="442"/>
      <c r="AC261" s="442"/>
      <c r="AD261" s="442"/>
      <c r="AE261" s="442"/>
      <c r="AF261" s="442"/>
      <c r="AG261" s="442"/>
      <c r="AH261" s="442"/>
      <c r="AI261" s="442"/>
      <c r="AJ261" s="442"/>
      <c r="AK261" s="442"/>
      <c r="AL261" s="442"/>
      <c r="AM261" s="442"/>
      <c r="AN261" s="442"/>
      <c r="AO261" s="442"/>
      <c r="AP261" s="442"/>
      <c r="AQ261" s="442"/>
      <c r="AR261" s="442"/>
      <c r="AS261" s="442"/>
      <c r="AT261" s="442"/>
      <c r="AU261" s="442"/>
      <c r="AV261" s="442"/>
      <c r="AW261" s="442"/>
      <c r="AX261" s="442"/>
      <c r="AY261" s="442"/>
      <c r="AZ261" s="442"/>
    </row>
    <row r="262" spans="2:52" ht="20.100000000000001" hidden="1" customHeight="1" outlineLevel="1">
      <c r="B262" s="434"/>
      <c r="C262" s="1002"/>
      <c r="D262" s="1003"/>
      <c r="E262" s="1003"/>
      <c r="F262" s="1004"/>
      <c r="G262" s="1005"/>
      <c r="H262" s="1006"/>
      <c r="I262" s="1006"/>
      <c r="J262" s="1006"/>
      <c r="K262" s="1007"/>
      <c r="L262" s="715"/>
      <c r="M262" s="715"/>
      <c r="N262" s="715"/>
      <c r="O262" s="715"/>
      <c r="P262" s="715"/>
      <c r="Q262" s="715"/>
      <c r="R262" s="715"/>
      <c r="S262" s="716"/>
      <c r="T262" s="717"/>
      <c r="U262" s="720">
        <f t="shared" si="81"/>
        <v>0</v>
      </c>
      <c r="V262" s="721">
        <f t="shared" si="82"/>
        <v>0</v>
      </c>
      <c r="W262" s="722">
        <f t="shared" si="83"/>
        <v>0</v>
      </c>
      <c r="X262" s="442"/>
      <c r="Y262" s="442"/>
      <c r="Z262" s="442"/>
      <c r="AA262" s="442"/>
      <c r="AB262" s="442"/>
      <c r="AC262" s="442"/>
      <c r="AD262" s="442"/>
      <c r="AE262" s="442"/>
      <c r="AF262" s="442"/>
      <c r="AG262" s="442"/>
      <c r="AH262" s="442"/>
      <c r="AI262" s="442"/>
      <c r="AJ262" s="442"/>
      <c r="AK262" s="442"/>
      <c r="AL262" s="442"/>
      <c r="AM262" s="442"/>
      <c r="AN262" s="442"/>
      <c r="AO262" s="442"/>
      <c r="AP262" s="442"/>
      <c r="AQ262" s="442"/>
      <c r="AR262" s="442"/>
      <c r="AS262" s="442"/>
      <c r="AT262" s="442"/>
      <c r="AU262" s="442"/>
      <c r="AV262" s="442"/>
      <c r="AW262" s="442"/>
      <c r="AX262" s="442"/>
      <c r="AY262" s="442"/>
      <c r="AZ262" s="442"/>
    </row>
    <row r="263" spans="2:52" ht="20.100000000000001" hidden="1" customHeight="1" outlineLevel="1">
      <c r="B263" s="434"/>
      <c r="C263" s="1002"/>
      <c r="D263" s="1003"/>
      <c r="E263" s="1003"/>
      <c r="F263" s="1004"/>
      <c r="G263" s="1005"/>
      <c r="H263" s="1006"/>
      <c r="I263" s="1006"/>
      <c r="J263" s="1006"/>
      <c r="K263" s="1007"/>
      <c r="L263" s="715"/>
      <c r="M263" s="715"/>
      <c r="N263" s="715"/>
      <c r="O263" s="715"/>
      <c r="P263" s="715"/>
      <c r="Q263" s="715"/>
      <c r="R263" s="715"/>
      <c r="S263" s="716"/>
      <c r="T263" s="717"/>
      <c r="U263" s="720">
        <f t="shared" si="81"/>
        <v>0</v>
      </c>
      <c r="V263" s="721">
        <f t="shared" si="82"/>
        <v>0</v>
      </c>
      <c r="W263" s="722">
        <f t="shared" si="83"/>
        <v>0</v>
      </c>
      <c r="X263" s="442"/>
      <c r="Y263" s="442"/>
      <c r="Z263" s="442"/>
      <c r="AA263" s="442"/>
      <c r="AB263" s="442"/>
      <c r="AC263" s="442"/>
      <c r="AD263" s="442"/>
      <c r="AE263" s="442"/>
      <c r="AF263" s="442"/>
      <c r="AG263" s="442"/>
      <c r="AH263" s="442"/>
      <c r="AI263" s="442"/>
      <c r="AJ263" s="442"/>
      <c r="AK263" s="442"/>
      <c r="AL263" s="442"/>
      <c r="AM263" s="442"/>
      <c r="AN263" s="442"/>
      <c r="AO263" s="442"/>
      <c r="AP263" s="442"/>
      <c r="AQ263" s="442"/>
      <c r="AR263" s="442"/>
      <c r="AS263" s="442"/>
      <c r="AT263" s="442"/>
      <c r="AU263" s="442"/>
      <c r="AV263" s="442"/>
      <c r="AW263" s="442"/>
      <c r="AX263" s="442"/>
      <c r="AY263" s="442"/>
      <c r="AZ263" s="442"/>
    </row>
    <row r="264" spans="2:52" s="19" customFormat="1" ht="9.9499999999999993" hidden="1" customHeight="1" outlineLevel="1">
      <c r="B264" s="435"/>
      <c r="C264" s="437"/>
      <c r="D264" s="437"/>
      <c r="E264" s="437"/>
      <c r="F264" s="437"/>
      <c r="G264" s="666"/>
      <c r="H264" s="666"/>
      <c r="I264" s="666"/>
      <c r="J264" s="666"/>
      <c r="K264" s="666"/>
      <c r="L264" s="438"/>
      <c r="M264" s="438"/>
      <c r="N264" s="438"/>
      <c r="O264" s="438"/>
      <c r="P264" s="438"/>
      <c r="Q264" s="438"/>
      <c r="R264" s="438"/>
      <c r="S264" s="438"/>
      <c r="T264" s="439"/>
      <c r="U264" s="439"/>
      <c r="V264" s="439"/>
      <c r="W264" s="667"/>
      <c r="X264" s="668"/>
      <c r="Y264" s="668"/>
      <c r="Z264" s="668"/>
      <c r="AA264" s="668"/>
      <c r="AB264" s="668"/>
      <c r="AC264" s="668"/>
      <c r="AD264" s="668"/>
      <c r="AE264" s="668"/>
      <c r="AF264" s="668"/>
      <c r="AG264" s="668"/>
      <c r="AH264" s="668"/>
      <c r="AI264" s="668"/>
      <c r="AJ264" s="668"/>
      <c r="AK264" s="668"/>
      <c r="AL264" s="668"/>
      <c r="AM264" s="668"/>
      <c r="AN264" s="668"/>
      <c r="AO264" s="668"/>
      <c r="AP264" s="668"/>
      <c r="AQ264" s="668"/>
      <c r="AR264" s="668"/>
      <c r="AS264" s="668"/>
      <c r="AT264" s="668"/>
      <c r="AU264" s="668"/>
      <c r="AV264" s="668"/>
      <c r="AW264" s="668"/>
      <c r="AX264" s="668"/>
      <c r="AY264" s="668"/>
      <c r="AZ264" s="668"/>
    </row>
    <row r="265" spans="2:52" ht="20.100000000000001" customHeight="1" collapsed="1">
      <c r="B265" s="32">
        <f>B253+1</f>
        <v>22</v>
      </c>
      <c r="C265" s="1013"/>
      <c r="D265" s="1014"/>
      <c r="E265" s="1014"/>
      <c r="F265" s="1015"/>
      <c r="G265" s="1016"/>
      <c r="H265" s="1017"/>
      <c r="I265" s="1017"/>
      <c r="J265" s="1017"/>
      <c r="K265" s="1018"/>
      <c r="L265" s="701">
        <f t="shared" ref="L265:R265" si="84">SUM(L266:L275)</f>
        <v>0</v>
      </c>
      <c r="M265" s="702">
        <f t="shared" si="84"/>
        <v>0</v>
      </c>
      <c r="N265" s="703">
        <f t="shared" si="84"/>
        <v>0</v>
      </c>
      <c r="O265" s="703">
        <f t="shared" si="84"/>
        <v>0</v>
      </c>
      <c r="P265" s="702">
        <f t="shared" si="84"/>
        <v>0</v>
      </c>
      <c r="Q265" s="704">
        <f t="shared" si="84"/>
        <v>0</v>
      </c>
      <c r="R265" s="701">
        <f t="shared" si="84"/>
        <v>0</v>
      </c>
      <c r="S265" s="705">
        <v>1</v>
      </c>
      <c r="T265" s="706">
        <f>(S266*T266)+(S267*T267)+(S268*T268)+(S269*T269)+(S270*T270)+(S271*T271)+(S272*T272)+(S273*T273)+(S274*T274)+(S275*T275)</f>
        <v>0</v>
      </c>
      <c r="U265" s="665">
        <f t="shared" ref="U265:U275" si="85">S265*T265*(1+MGKZ)*(1+Gewinn)*(1+Sicherheit)</f>
        <v>0</v>
      </c>
      <c r="V265" s="643">
        <f t="shared" ref="V265:V275" si="86">R265*Fertigung</f>
        <v>0</v>
      </c>
      <c r="W265" s="50">
        <f t="shared" ref="W265:W275" si="87">L265*$E$6+M265*$M$6+N265*$M$7+O265*$M$8+P265*$E$7+Q265*$M$9+U265+V265</f>
        <v>0</v>
      </c>
      <c r="X265" s="442"/>
      <c r="Y265" s="442"/>
      <c r="Z265" s="442"/>
      <c r="AA265" s="442"/>
      <c r="AB265" s="442"/>
      <c r="AC265" s="442"/>
      <c r="AD265" s="442"/>
      <c r="AE265" s="442"/>
      <c r="AF265" s="442"/>
      <c r="AG265" s="442"/>
      <c r="AH265" s="442"/>
      <c r="AI265" s="442"/>
      <c r="AJ265" s="442"/>
      <c r="AK265" s="442"/>
      <c r="AL265" s="442"/>
      <c r="AM265" s="442"/>
      <c r="AN265" s="442"/>
      <c r="AO265" s="442"/>
      <c r="AP265" s="442"/>
      <c r="AQ265" s="442"/>
      <c r="AR265" s="442"/>
      <c r="AS265" s="442"/>
      <c r="AT265" s="442"/>
      <c r="AU265" s="442"/>
      <c r="AV265" s="442"/>
      <c r="AW265" s="442"/>
      <c r="AX265" s="442"/>
      <c r="AY265" s="442"/>
      <c r="AZ265" s="442"/>
    </row>
    <row r="266" spans="2:52" ht="20.100000000000001" hidden="1" customHeight="1" outlineLevel="1">
      <c r="B266" s="433"/>
      <c r="C266" s="1002"/>
      <c r="D266" s="1003"/>
      <c r="E266" s="1003"/>
      <c r="F266" s="1004"/>
      <c r="G266" s="1005"/>
      <c r="H266" s="1006"/>
      <c r="I266" s="1006"/>
      <c r="J266" s="1006"/>
      <c r="K266" s="1007"/>
      <c r="L266" s="715"/>
      <c r="M266" s="715"/>
      <c r="N266" s="715"/>
      <c r="O266" s="715"/>
      <c r="P266" s="715"/>
      <c r="Q266" s="715"/>
      <c r="R266" s="715"/>
      <c r="S266" s="716"/>
      <c r="T266" s="717"/>
      <c r="U266" s="720">
        <f t="shared" si="85"/>
        <v>0</v>
      </c>
      <c r="V266" s="721">
        <f t="shared" si="86"/>
        <v>0</v>
      </c>
      <c r="W266" s="722">
        <f t="shared" si="87"/>
        <v>0</v>
      </c>
      <c r="X266" s="442"/>
      <c r="Y266" s="442"/>
      <c r="Z266" s="442"/>
      <c r="AA266" s="442"/>
      <c r="AB266" s="442"/>
      <c r="AC266" s="442"/>
      <c r="AD266" s="442"/>
      <c r="AE266" s="442"/>
      <c r="AF266" s="442"/>
      <c r="AG266" s="442"/>
      <c r="AH266" s="442"/>
      <c r="AI266" s="442"/>
      <c r="AJ266" s="442"/>
      <c r="AK266" s="442"/>
      <c r="AL266" s="442"/>
      <c r="AM266" s="442"/>
      <c r="AN266" s="442"/>
      <c r="AO266" s="442"/>
      <c r="AP266" s="442"/>
      <c r="AQ266" s="442"/>
      <c r="AR266" s="442"/>
      <c r="AS266" s="442"/>
      <c r="AT266" s="442"/>
      <c r="AU266" s="442"/>
      <c r="AV266" s="442"/>
      <c r="AW266" s="442"/>
      <c r="AX266" s="442"/>
      <c r="AY266" s="442"/>
      <c r="AZ266" s="442"/>
    </row>
    <row r="267" spans="2:52" ht="20.100000000000001" hidden="1" customHeight="1" outlineLevel="1">
      <c r="B267" s="434"/>
      <c r="C267" s="1002"/>
      <c r="D267" s="1003"/>
      <c r="E267" s="1003"/>
      <c r="F267" s="1004"/>
      <c r="G267" s="1005"/>
      <c r="H267" s="1006"/>
      <c r="I267" s="1006"/>
      <c r="J267" s="1006"/>
      <c r="K267" s="1007"/>
      <c r="L267" s="715"/>
      <c r="M267" s="715"/>
      <c r="N267" s="715"/>
      <c r="O267" s="715"/>
      <c r="P267" s="715"/>
      <c r="Q267" s="715"/>
      <c r="R267" s="715"/>
      <c r="S267" s="716"/>
      <c r="T267" s="717"/>
      <c r="U267" s="720">
        <f t="shared" si="85"/>
        <v>0</v>
      </c>
      <c r="V267" s="721">
        <f t="shared" si="86"/>
        <v>0</v>
      </c>
      <c r="W267" s="722">
        <f t="shared" si="87"/>
        <v>0</v>
      </c>
      <c r="X267" s="442"/>
      <c r="Y267" s="442"/>
      <c r="Z267" s="442"/>
      <c r="AA267" s="442"/>
      <c r="AB267" s="442"/>
      <c r="AC267" s="442"/>
      <c r="AD267" s="442"/>
      <c r="AE267" s="442"/>
      <c r="AF267" s="442"/>
      <c r="AG267" s="442"/>
      <c r="AH267" s="442"/>
      <c r="AI267" s="442"/>
      <c r="AJ267" s="442"/>
      <c r="AK267" s="442"/>
      <c r="AL267" s="442"/>
      <c r="AM267" s="442"/>
      <c r="AN267" s="442"/>
      <c r="AO267" s="442"/>
      <c r="AP267" s="442"/>
      <c r="AQ267" s="442"/>
      <c r="AR267" s="442"/>
      <c r="AS267" s="442"/>
      <c r="AT267" s="442"/>
      <c r="AU267" s="442"/>
      <c r="AV267" s="442"/>
      <c r="AW267" s="442"/>
      <c r="AX267" s="442"/>
      <c r="AY267" s="442"/>
      <c r="AZ267" s="442"/>
    </row>
    <row r="268" spans="2:52" ht="20.100000000000001" hidden="1" customHeight="1" outlineLevel="1">
      <c r="B268" s="434"/>
      <c r="C268" s="1002"/>
      <c r="D268" s="1003"/>
      <c r="E268" s="1003"/>
      <c r="F268" s="1004"/>
      <c r="G268" s="1005"/>
      <c r="H268" s="1006"/>
      <c r="I268" s="1006"/>
      <c r="J268" s="1006"/>
      <c r="K268" s="1007"/>
      <c r="L268" s="715"/>
      <c r="M268" s="715"/>
      <c r="N268" s="715"/>
      <c r="O268" s="715"/>
      <c r="P268" s="715"/>
      <c r="Q268" s="715"/>
      <c r="R268" s="715"/>
      <c r="S268" s="716"/>
      <c r="T268" s="717"/>
      <c r="U268" s="720">
        <f t="shared" si="85"/>
        <v>0</v>
      </c>
      <c r="V268" s="721">
        <f t="shared" si="86"/>
        <v>0</v>
      </c>
      <c r="W268" s="722">
        <f t="shared" si="87"/>
        <v>0</v>
      </c>
      <c r="X268" s="442"/>
      <c r="Y268" s="442"/>
      <c r="Z268" s="442"/>
      <c r="AA268" s="442"/>
      <c r="AB268" s="442"/>
      <c r="AC268" s="442"/>
      <c r="AD268" s="442"/>
      <c r="AE268" s="442"/>
      <c r="AF268" s="442"/>
      <c r="AG268" s="442"/>
      <c r="AH268" s="442"/>
      <c r="AI268" s="442"/>
      <c r="AJ268" s="442"/>
      <c r="AK268" s="442"/>
      <c r="AL268" s="442"/>
      <c r="AM268" s="442"/>
      <c r="AN268" s="442"/>
      <c r="AO268" s="442"/>
      <c r="AP268" s="442"/>
      <c r="AQ268" s="442"/>
      <c r="AR268" s="442"/>
      <c r="AS268" s="442"/>
      <c r="AT268" s="442"/>
      <c r="AU268" s="442"/>
      <c r="AV268" s="442"/>
      <c r="AW268" s="442"/>
      <c r="AX268" s="442"/>
      <c r="AY268" s="442"/>
      <c r="AZ268" s="442"/>
    </row>
    <row r="269" spans="2:52" ht="20.100000000000001" hidden="1" customHeight="1" outlineLevel="1">
      <c r="B269" s="434"/>
      <c r="C269" s="1002"/>
      <c r="D269" s="1003"/>
      <c r="E269" s="1003"/>
      <c r="F269" s="1004"/>
      <c r="G269" s="1005"/>
      <c r="H269" s="1006"/>
      <c r="I269" s="1006"/>
      <c r="J269" s="1006"/>
      <c r="K269" s="1007"/>
      <c r="L269" s="715"/>
      <c r="M269" s="715"/>
      <c r="N269" s="715"/>
      <c r="O269" s="715"/>
      <c r="P269" s="715"/>
      <c r="Q269" s="715"/>
      <c r="R269" s="715"/>
      <c r="S269" s="716"/>
      <c r="T269" s="717"/>
      <c r="U269" s="720">
        <f t="shared" si="85"/>
        <v>0</v>
      </c>
      <c r="V269" s="721">
        <f t="shared" si="86"/>
        <v>0</v>
      </c>
      <c r="W269" s="722">
        <f t="shared" si="87"/>
        <v>0</v>
      </c>
      <c r="X269" s="442"/>
      <c r="Y269" s="442"/>
      <c r="Z269" s="442"/>
      <c r="AA269" s="442"/>
      <c r="AB269" s="442"/>
      <c r="AC269" s="442"/>
      <c r="AD269" s="442"/>
      <c r="AE269" s="442"/>
      <c r="AF269" s="442"/>
      <c r="AG269" s="442"/>
      <c r="AH269" s="442"/>
      <c r="AI269" s="442"/>
      <c r="AJ269" s="442"/>
      <c r="AK269" s="442"/>
      <c r="AL269" s="442"/>
      <c r="AM269" s="442"/>
      <c r="AN269" s="442"/>
      <c r="AO269" s="442"/>
      <c r="AP269" s="442"/>
      <c r="AQ269" s="442"/>
      <c r="AR269" s="442"/>
      <c r="AS269" s="442"/>
      <c r="AT269" s="442"/>
      <c r="AU269" s="442"/>
      <c r="AV269" s="442"/>
      <c r="AW269" s="442"/>
      <c r="AX269" s="442"/>
      <c r="AY269" s="442"/>
      <c r="AZ269" s="442"/>
    </row>
    <row r="270" spans="2:52" ht="20.100000000000001" hidden="1" customHeight="1" outlineLevel="1">
      <c r="B270" s="434"/>
      <c r="C270" s="1002"/>
      <c r="D270" s="1003"/>
      <c r="E270" s="1003"/>
      <c r="F270" s="1004"/>
      <c r="G270" s="1005"/>
      <c r="H270" s="1006"/>
      <c r="I270" s="1006"/>
      <c r="J270" s="1006"/>
      <c r="K270" s="1007"/>
      <c r="L270" s="715"/>
      <c r="M270" s="715"/>
      <c r="N270" s="715"/>
      <c r="O270" s="715"/>
      <c r="P270" s="715"/>
      <c r="Q270" s="715"/>
      <c r="R270" s="715"/>
      <c r="S270" s="716"/>
      <c r="T270" s="717"/>
      <c r="U270" s="720">
        <f t="shared" si="85"/>
        <v>0</v>
      </c>
      <c r="V270" s="721">
        <f t="shared" si="86"/>
        <v>0</v>
      </c>
      <c r="W270" s="722">
        <f t="shared" si="87"/>
        <v>0</v>
      </c>
      <c r="X270" s="442"/>
      <c r="Y270" s="442"/>
      <c r="Z270" s="442"/>
      <c r="AA270" s="442"/>
      <c r="AB270" s="442"/>
      <c r="AC270" s="442"/>
      <c r="AD270" s="442"/>
      <c r="AE270" s="442"/>
      <c r="AF270" s="442"/>
      <c r="AG270" s="442"/>
      <c r="AH270" s="442"/>
      <c r="AI270" s="442"/>
      <c r="AJ270" s="442"/>
      <c r="AK270" s="442"/>
      <c r="AL270" s="442"/>
      <c r="AM270" s="442"/>
      <c r="AN270" s="442"/>
      <c r="AO270" s="442"/>
      <c r="AP270" s="442"/>
      <c r="AQ270" s="442"/>
      <c r="AR270" s="442"/>
      <c r="AS270" s="442"/>
      <c r="AT270" s="442"/>
      <c r="AU270" s="442"/>
      <c r="AV270" s="442"/>
      <c r="AW270" s="442"/>
      <c r="AX270" s="442"/>
      <c r="AY270" s="442"/>
      <c r="AZ270" s="442"/>
    </row>
    <row r="271" spans="2:52" ht="20.100000000000001" hidden="1" customHeight="1" outlineLevel="1">
      <c r="B271" s="434"/>
      <c r="C271" s="1002"/>
      <c r="D271" s="1003"/>
      <c r="E271" s="1003"/>
      <c r="F271" s="1004"/>
      <c r="G271" s="1005"/>
      <c r="H271" s="1006"/>
      <c r="I271" s="1006"/>
      <c r="J271" s="1006"/>
      <c r="K271" s="1007"/>
      <c r="L271" s="715"/>
      <c r="M271" s="715"/>
      <c r="N271" s="715"/>
      <c r="O271" s="715"/>
      <c r="P271" s="715"/>
      <c r="Q271" s="715"/>
      <c r="R271" s="715"/>
      <c r="S271" s="716"/>
      <c r="T271" s="717"/>
      <c r="U271" s="720">
        <f t="shared" si="85"/>
        <v>0</v>
      </c>
      <c r="V271" s="721">
        <f t="shared" si="86"/>
        <v>0</v>
      </c>
      <c r="W271" s="722">
        <f t="shared" si="87"/>
        <v>0</v>
      </c>
      <c r="X271" s="442"/>
      <c r="Y271" s="442"/>
      <c r="Z271" s="442"/>
      <c r="AA271" s="442"/>
      <c r="AB271" s="442"/>
      <c r="AC271" s="442"/>
      <c r="AD271" s="442"/>
      <c r="AE271" s="442"/>
      <c r="AF271" s="442"/>
      <c r="AG271" s="442"/>
      <c r="AH271" s="442"/>
      <c r="AI271" s="442"/>
      <c r="AJ271" s="442"/>
      <c r="AK271" s="442"/>
      <c r="AL271" s="442"/>
      <c r="AM271" s="442"/>
      <c r="AN271" s="442"/>
      <c r="AO271" s="442"/>
      <c r="AP271" s="442"/>
      <c r="AQ271" s="442"/>
      <c r="AR271" s="442"/>
      <c r="AS271" s="442"/>
      <c r="AT271" s="442"/>
      <c r="AU271" s="442"/>
      <c r="AV271" s="442"/>
      <c r="AW271" s="442"/>
      <c r="AX271" s="442"/>
      <c r="AY271" s="442"/>
      <c r="AZ271" s="442"/>
    </row>
    <row r="272" spans="2:52" ht="20.100000000000001" hidden="1" customHeight="1" outlineLevel="1">
      <c r="B272" s="434"/>
      <c r="C272" s="1002"/>
      <c r="D272" s="1003"/>
      <c r="E272" s="1003"/>
      <c r="F272" s="1004"/>
      <c r="G272" s="1005"/>
      <c r="H272" s="1006"/>
      <c r="I272" s="1006"/>
      <c r="J272" s="1006"/>
      <c r="K272" s="1007"/>
      <c r="L272" s="715"/>
      <c r="M272" s="715"/>
      <c r="N272" s="715"/>
      <c r="O272" s="715"/>
      <c r="P272" s="715"/>
      <c r="Q272" s="715"/>
      <c r="R272" s="715"/>
      <c r="S272" s="716"/>
      <c r="T272" s="717"/>
      <c r="U272" s="720">
        <f t="shared" si="85"/>
        <v>0</v>
      </c>
      <c r="V272" s="721">
        <f t="shared" si="86"/>
        <v>0</v>
      </c>
      <c r="W272" s="722">
        <f t="shared" si="87"/>
        <v>0</v>
      </c>
      <c r="X272" s="442"/>
      <c r="Y272" s="442"/>
      <c r="Z272" s="442"/>
      <c r="AA272" s="442"/>
      <c r="AB272" s="442"/>
      <c r="AC272" s="442"/>
      <c r="AD272" s="442"/>
      <c r="AE272" s="442"/>
      <c r="AF272" s="442"/>
      <c r="AG272" s="442"/>
      <c r="AH272" s="442"/>
      <c r="AI272" s="442"/>
      <c r="AJ272" s="442"/>
      <c r="AK272" s="442"/>
      <c r="AL272" s="442"/>
      <c r="AM272" s="442"/>
      <c r="AN272" s="442"/>
      <c r="AO272" s="442"/>
      <c r="AP272" s="442"/>
      <c r="AQ272" s="442"/>
      <c r="AR272" s="442"/>
      <c r="AS272" s="442"/>
      <c r="AT272" s="442"/>
      <c r="AU272" s="442"/>
      <c r="AV272" s="442"/>
      <c r="AW272" s="442"/>
      <c r="AX272" s="442"/>
      <c r="AY272" s="442"/>
      <c r="AZ272" s="442"/>
    </row>
    <row r="273" spans="2:52" ht="20.100000000000001" hidden="1" customHeight="1" outlineLevel="1">
      <c r="B273" s="434"/>
      <c r="C273" s="1002"/>
      <c r="D273" s="1003"/>
      <c r="E273" s="1003"/>
      <c r="F273" s="1004"/>
      <c r="G273" s="1005"/>
      <c r="H273" s="1006"/>
      <c r="I273" s="1006"/>
      <c r="J273" s="1006"/>
      <c r="K273" s="1007"/>
      <c r="L273" s="715"/>
      <c r="M273" s="715"/>
      <c r="N273" s="715"/>
      <c r="O273" s="715"/>
      <c r="P273" s="715"/>
      <c r="Q273" s="715"/>
      <c r="R273" s="715"/>
      <c r="S273" s="716"/>
      <c r="T273" s="717"/>
      <c r="U273" s="720">
        <f t="shared" si="85"/>
        <v>0</v>
      </c>
      <c r="V273" s="721">
        <f t="shared" si="86"/>
        <v>0</v>
      </c>
      <c r="W273" s="722">
        <f t="shared" si="87"/>
        <v>0</v>
      </c>
      <c r="X273" s="442"/>
      <c r="Y273" s="442"/>
      <c r="Z273" s="442"/>
      <c r="AA273" s="442"/>
      <c r="AB273" s="442"/>
      <c r="AC273" s="442"/>
      <c r="AD273" s="442"/>
      <c r="AE273" s="442"/>
      <c r="AF273" s="442"/>
      <c r="AG273" s="442"/>
      <c r="AH273" s="442"/>
      <c r="AI273" s="442"/>
      <c r="AJ273" s="442"/>
      <c r="AK273" s="442"/>
      <c r="AL273" s="442"/>
      <c r="AM273" s="442"/>
      <c r="AN273" s="442"/>
      <c r="AO273" s="442"/>
      <c r="AP273" s="442"/>
      <c r="AQ273" s="442"/>
      <c r="AR273" s="442"/>
      <c r="AS273" s="442"/>
      <c r="AT273" s="442"/>
      <c r="AU273" s="442"/>
      <c r="AV273" s="442"/>
      <c r="AW273" s="442"/>
      <c r="AX273" s="442"/>
      <c r="AY273" s="442"/>
      <c r="AZ273" s="442"/>
    </row>
    <row r="274" spans="2:52" ht="20.100000000000001" hidden="1" customHeight="1" outlineLevel="1">
      <c r="B274" s="434"/>
      <c r="C274" s="1002"/>
      <c r="D274" s="1003"/>
      <c r="E274" s="1003"/>
      <c r="F274" s="1004"/>
      <c r="G274" s="1005"/>
      <c r="H274" s="1006"/>
      <c r="I274" s="1006"/>
      <c r="J274" s="1006"/>
      <c r="K274" s="1007"/>
      <c r="L274" s="715"/>
      <c r="M274" s="715"/>
      <c r="N274" s="715"/>
      <c r="O274" s="715"/>
      <c r="P274" s="715"/>
      <c r="Q274" s="715"/>
      <c r="R274" s="715"/>
      <c r="S274" s="716"/>
      <c r="T274" s="717"/>
      <c r="U274" s="720">
        <f t="shared" si="85"/>
        <v>0</v>
      </c>
      <c r="V274" s="721">
        <f t="shared" si="86"/>
        <v>0</v>
      </c>
      <c r="W274" s="722">
        <f t="shared" si="87"/>
        <v>0</v>
      </c>
      <c r="X274" s="442"/>
      <c r="Y274" s="442"/>
      <c r="Z274" s="442"/>
      <c r="AA274" s="442"/>
      <c r="AB274" s="442"/>
      <c r="AC274" s="442"/>
      <c r="AD274" s="442"/>
      <c r="AE274" s="442"/>
      <c r="AF274" s="442"/>
      <c r="AG274" s="442"/>
      <c r="AH274" s="442"/>
      <c r="AI274" s="442"/>
      <c r="AJ274" s="442"/>
      <c r="AK274" s="442"/>
      <c r="AL274" s="442"/>
      <c r="AM274" s="442"/>
      <c r="AN274" s="442"/>
      <c r="AO274" s="442"/>
      <c r="AP274" s="442"/>
      <c r="AQ274" s="442"/>
      <c r="AR274" s="442"/>
      <c r="AS274" s="442"/>
      <c r="AT274" s="442"/>
      <c r="AU274" s="442"/>
      <c r="AV274" s="442"/>
      <c r="AW274" s="442"/>
      <c r="AX274" s="442"/>
      <c r="AY274" s="442"/>
      <c r="AZ274" s="442"/>
    </row>
    <row r="275" spans="2:52" ht="20.100000000000001" hidden="1" customHeight="1" outlineLevel="1">
      <c r="B275" s="434"/>
      <c r="C275" s="1002"/>
      <c r="D275" s="1003"/>
      <c r="E275" s="1003"/>
      <c r="F275" s="1004"/>
      <c r="G275" s="1005"/>
      <c r="H275" s="1006"/>
      <c r="I275" s="1006"/>
      <c r="J275" s="1006"/>
      <c r="K275" s="1007"/>
      <c r="L275" s="715"/>
      <c r="M275" s="715"/>
      <c r="N275" s="715"/>
      <c r="O275" s="715"/>
      <c r="P275" s="715"/>
      <c r="Q275" s="715"/>
      <c r="R275" s="715"/>
      <c r="S275" s="716"/>
      <c r="T275" s="717"/>
      <c r="U275" s="720">
        <f t="shared" si="85"/>
        <v>0</v>
      </c>
      <c r="V275" s="721">
        <f t="shared" si="86"/>
        <v>0</v>
      </c>
      <c r="W275" s="722">
        <f t="shared" si="87"/>
        <v>0</v>
      </c>
      <c r="X275" s="442"/>
      <c r="Y275" s="442"/>
      <c r="Z275" s="442"/>
      <c r="AA275" s="442"/>
      <c r="AB275" s="442"/>
      <c r="AC275" s="442"/>
      <c r="AD275" s="442"/>
      <c r="AE275" s="442"/>
      <c r="AF275" s="442"/>
      <c r="AG275" s="442"/>
      <c r="AH275" s="442"/>
      <c r="AI275" s="442"/>
      <c r="AJ275" s="442"/>
      <c r="AK275" s="442"/>
      <c r="AL275" s="442"/>
      <c r="AM275" s="442"/>
      <c r="AN275" s="442"/>
      <c r="AO275" s="442"/>
      <c r="AP275" s="442"/>
      <c r="AQ275" s="442"/>
      <c r="AR275" s="442"/>
      <c r="AS275" s="442"/>
      <c r="AT275" s="442"/>
      <c r="AU275" s="442"/>
      <c r="AV275" s="442"/>
      <c r="AW275" s="442"/>
      <c r="AX275" s="442"/>
      <c r="AY275" s="442"/>
      <c r="AZ275" s="442"/>
    </row>
    <row r="276" spans="2:52" s="19" customFormat="1" ht="9.9499999999999993" hidden="1" customHeight="1" outlineLevel="1">
      <c r="B276" s="435"/>
      <c r="C276" s="437"/>
      <c r="D276" s="437"/>
      <c r="E276" s="437"/>
      <c r="F276" s="437"/>
      <c r="G276" s="666"/>
      <c r="H276" s="666"/>
      <c r="I276" s="666"/>
      <c r="J276" s="666"/>
      <c r="K276" s="666"/>
      <c r="L276" s="438"/>
      <c r="M276" s="438"/>
      <c r="N276" s="438"/>
      <c r="O276" s="438"/>
      <c r="P276" s="438"/>
      <c r="Q276" s="438"/>
      <c r="R276" s="438"/>
      <c r="S276" s="438"/>
      <c r="T276" s="439"/>
      <c r="U276" s="439"/>
      <c r="V276" s="439"/>
      <c r="W276" s="667"/>
      <c r="X276" s="668"/>
      <c r="Y276" s="668"/>
      <c r="Z276" s="668"/>
      <c r="AA276" s="668"/>
      <c r="AB276" s="668"/>
      <c r="AC276" s="668"/>
      <c r="AD276" s="668"/>
      <c r="AE276" s="668"/>
      <c r="AF276" s="668"/>
      <c r="AG276" s="668"/>
      <c r="AH276" s="668"/>
      <c r="AI276" s="668"/>
      <c r="AJ276" s="668"/>
      <c r="AK276" s="668"/>
      <c r="AL276" s="668"/>
      <c r="AM276" s="668"/>
      <c r="AN276" s="668"/>
      <c r="AO276" s="668"/>
      <c r="AP276" s="668"/>
      <c r="AQ276" s="668"/>
      <c r="AR276" s="668"/>
      <c r="AS276" s="668"/>
      <c r="AT276" s="668"/>
      <c r="AU276" s="668"/>
      <c r="AV276" s="668"/>
      <c r="AW276" s="668"/>
      <c r="AX276" s="668"/>
      <c r="AY276" s="668"/>
      <c r="AZ276" s="668"/>
    </row>
    <row r="277" spans="2:52" ht="20.100000000000001" customHeight="1" collapsed="1">
      <c r="B277" s="32">
        <f>B265+1</f>
        <v>23</v>
      </c>
      <c r="C277" s="1013"/>
      <c r="D277" s="1014"/>
      <c r="E277" s="1014"/>
      <c r="F277" s="1015"/>
      <c r="G277" s="1016"/>
      <c r="H277" s="1017"/>
      <c r="I277" s="1017"/>
      <c r="J277" s="1017"/>
      <c r="K277" s="1018"/>
      <c r="L277" s="701">
        <f t="shared" ref="L277:R277" si="88">SUM(L278:L287)</f>
        <v>0</v>
      </c>
      <c r="M277" s="702">
        <f t="shared" si="88"/>
        <v>0</v>
      </c>
      <c r="N277" s="703">
        <f t="shared" si="88"/>
        <v>0</v>
      </c>
      <c r="O277" s="703">
        <f t="shared" si="88"/>
        <v>0</v>
      </c>
      <c r="P277" s="702">
        <f t="shared" si="88"/>
        <v>0</v>
      </c>
      <c r="Q277" s="704">
        <f t="shared" si="88"/>
        <v>0</v>
      </c>
      <c r="R277" s="701">
        <f t="shared" si="88"/>
        <v>0</v>
      </c>
      <c r="S277" s="705">
        <v>1</v>
      </c>
      <c r="T277" s="706">
        <f>(S278*T278)+(S279*T279)+(S280*T280)+(S281*T281)+(S282*T282)+(S283*T283)+(S284*T284)+(S285*T285)+(S286*T286)+(S287*T287)</f>
        <v>0</v>
      </c>
      <c r="U277" s="665">
        <f t="shared" ref="U277:U287" si="89">S277*T277*(1+MGKZ)*(1+Gewinn)*(1+Sicherheit)</f>
        <v>0</v>
      </c>
      <c r="V277" s="643">
        <f t="shared" ref="V277:V287" si="90">R277*Fertigung</f>
        <v>0</v>
      </c>
      <c r="W277" s="50">
        <f t="shared" ref="W277:W287" si="91">L277*$E$6+M277*$M$6+N277*$M$7+O277*$M$8+P277*$E$7+Q277*$M$9+U277+V277</f>
        <v>0</v>
      </c>
      <c r="X277" s="442"/>
      <c r="Y277" s="442"/>
      <c r="Z277" s="442"/>
      <c r="AA277" s="442"/>
      <c r="AB277" s="442"/>
      <c r="AC277" s="442"/>
      <c r="AD277" s="442"/>
      <c r="AE277" s="442"/>
      <c r="AF277" s="442"/>
      <c r="AG277" s="442"/>
      <c r="AH277" s="442"/>
      <c r="AI277" s="442"/>
      <c r="AJ277" s="442"/>
      <c r="AK277" s="442"/>
      <c r="AL277" s="442"/>
      <c r="AM277" s="442"/>
      <c r="AN277" s="442"/>
      <c r="AO277" s="442"/>
      <c r="AP277" s="442"/>
      <c r="AQ277" s="442"/>
      <c r="AR277" s="442"/>
      <c r="AS277" s="442"/>
      <c r="AT277" s="442"/>
      <c r="AU277" s="442"/>
      <c r="AV277" s="442"/>
      <c r="AW277" s="442"/>
      <c r="AX277" s="442"/>
      <c r="AY277" s="442"/>
      <c r="AZ277" s="442"/>
    </row>
    <row r="278" spans="2:52" ht="20.100000000000001" hidden="1" customHeight="1" outlineLevel="1">
      <c r="B278" s="433"/>
      <c r="C278" s="1002"/>
      <c r="D278" s="1003"/>
      <c r="E278" s="1003"/>
      <c r="F278" s="1004"/>
      <c r="G278" s="1005"/>
      <c r="H278" s="1006"/>
      <c r="I278" s="1006"/>
      <c r="J278" s="1006"/>
      <c r="K278" s="1007"/>
      <c r="L278" s="715"/>
      <c r="M278" s="715"/>
      <c r="N278" s="715"/>
      <c r="O278" s="715"/>
      <c r="P278" s="715"/>
      <c r="Q278" s="715"/>
      <c r="R278" s="715"/>
      <c r="S278" s="716"/>
      <c r="T278" s="717"/>
      <c r="U278" s="720">
        <f t="shared" si="89"/>
        <v>0</v>
      </c>
      <c r="V278" s="721">
        <f t="shared" si="90"/>
        <v>0</v>
      </c>
      <c r="W278" s="722">
        <f t="shared" si="91"/>
        <v>0</v>
      </c>
      <c r="X278" s="442"/>
      <c r="Y278" s="442"/>
      <c r="Z278" s="442"/>
      <c r="AA278" s="442"/>
      <c r="AB278" s="442"/>
      <c r="AC278" s="442"/>
      <c r="AD278" s="442"/>
      <c r="AE278" s="442"/>
      <c r="AF278" s="442"/>
      <c r="AG278" s="442"/>
      <c r="AH278" s="442"/>
      <c r="AI278" s="442"/>
      <c r="AJ278" s="442"/>
      <c r="AK278" s="442"/>
      <c r="AL278" s="442"/>
      <c r="AM278" s="442"/>
      <c r="AN278" s="442"/>
      <c r="AO278" s="442"/>
      <c r="AP278" s="442"/>
      <c r="AQ278" s="442"/>
      <c r="AR278" s="442"/>
      <c r="AS278" s="442"/>
      <c r="AT278" s="442"/>
      <c r="AU278" s="442"/>
      <c r="AV278" s="442"/>
      <c r="AW278" s="442"/>
      <c r="AX278" s="442"/>
      <c r="AY278" s="442"/>
      <c r="AZ278" s="442"/>
    </row>
    <row r="279" spans="2:52" ht="20.100000000000001" hidden="1" customHeight="1" outlineLevel="1">
      <c r="B279" s="434"/>
      <c r="C279" s="1002"/>
      <c r="D279" s="1003"/>
      <c r="E279" s="1003"/>
      <c r="F279" s="1004"/>
      <c r="G279" s="1005"/>
      <c r="H279" s="1006"/>
      <c r="I279" s="1006"/>
      <c r="J279" s="1006"/>
      <c r="K279" s="1007"/>
      <c r="L279" s="715"/>
      <c r="M279" s="715"/>
      <c r="N279" s="715"/>
      <c r="O279" s="715"/>
      <c r="P279" s="715"/>
      <c r="Q279" s="715"/>
      <c r="R279" s="715"/>
      <c r="S279" s="716"/>
      <c r="T279" s="717"/>
      <c r="U279" s="720">
        <f t="shared" si="89"/>
        <v>0</v>
      </c>
      <c r="V279" s="721">
        <f t="shared" si="90"/>
        <v>0</v>
      </c>
      <c r="W279" s="722">
        <f t="shared" si="91"/>
        <v>0</v>
      </c>
      <c r="X279" s="442"/>
      <c r="Y279" s="442"/>
      <c r="Z279" s="442"/>
      <c r="AA279" s="442"/>
      <c r="AB279" s="442"/>
      <c r="AC279" s="442"/>
      <c r="AD279" s="442"/>
      <c r="AE279" s="442"/>
      <c r="AF279" s="442"/>
      <c r="AG279" s="442"/>
      <c r="AH279" s="442"/>
      <c r="AI279" s="442"/>
      <c r="AJ279" s="442"/>
      <c r="AK279" s="442"/>
      <c r="AL279" s="442"/>
      <c r="AM279" s="442"/>
      <c r="AN279" s="442"/>
      <c r="AO279" s="442"/>
      <c r="AP279" s="442"/>
      <c r="AQ279" s="442"/>
      <c r="AR279" s="442"/>
      <c r="AS279" s="442"/>
      <c r="AT279" s="442"/>
      <c r="AU279" s="442"/>
      <c r="AV279" s="442"/>
      <c r="AW279" s="442"/>
      <c r="AX279" s="442"/>
      <c r="AY279" s="442"/>
      <c r="AZ279" s="442"/>
    </row>
    <row r="280" spans="2:52" ht="20.100000000000001" hidden="1" customHeight="1" outlineLevel="1">
      <c r="B280" s="434"/>
      <c r="C280" s="1002"/>
      <c r="D280" s="1003"/>
      <c r="E280" s="1003"/>
      <c r="F280" s="1004"/>
      <c r="G280" s="1005"/>
      <c r="H280" s="1006"/>
      <c r="I280" s="1006"/>
      <c r="J280" s="1006"/>
      <c r="K280" s="1007"/>
      <c r="L280" s="715"/>
      <c r="M280" s="715"/>
      <c r="N280" s="715"/>
      <c r="O280" s="715"/>
      <c r="P280" s="715"/>
      <c r="Q280" s="715"/>
      <c r="R280" s="715"/>
      <c r="S280" s="716"/>
      <c r="T280" s="717"/>
      <c r="U280" s="720">
        <f t="shared" si="89"/>
        <v>0</v>
      </c>
      <c r="V280" s="721">
        <f t="shared" si="90"/>
        <v>0</v>
      </c>
      <c r="W280" s="722">
        <f t="shared" si="91"/>
        <v>0</v>
      </c>
      <c r="X280" s="442"/>
      <c r="Y280" s="442"/>
      <c r="Z280" s="442"/>
      <c r="AA280" s="442"/>
      <c r="AB280" s="442"/>
      <c r="AC280" s="442"/>
      <c r="AD280" s="442"/>
      <c r="AE280" s="442"/>
      <c r="AF280" s="442"/>
      <c r="AG280" s="442"/>
      <c r="AH280" s="442"/>
      <c r="AI280" s="442"/>
      <c r="AJ280" s="442"/>
      <c r="AK280" s="442"/>
      <c r="AL280" s="442"/>
      <c r="AM280" s="442"/>
      <c r="AN280" s="442"/>
      <c r="AO280" s="442"/>
      <c r="AP280" s="442"/>
      <c r="AQ280" s="442"/>
      <c r="AR280" s="442"/>
      <c r="AS280" s="442"/>
      <c r="AT280" s="442"/>
      <c r="AU280" s="442"/>
      <c r="AV280" s="442"/>
      <c r="AW280" s="442"/>
      <c r="AX280" s="442"/>
      <c r="AY280" s="442"/>
      <c r="AZ280" s="442"/>
    </row>
    <row r="281" spans="2:52" ht="20.100000000000001" hidden="1" customHeight="1" outlineLevel="1">
      <c r="B281" s="434"/>
      <c r="C281" s="1002"/>
      <c r="D281" s="1003"/>
      <c r="E281" s="1003"/>
      <c r="F281" s="1004"/>
      <c r="G281" s="1005"/>
      <c r="H281" s="1006"/>
      <c r="I281" s="1006"/>
      <c r="J281" s="1006"/>
      <c r="K281" s="1007"/>
      <c r="L281" s="715"/>
      <c r="M281" s="715"/>
      <c r="N281" s="715"/>
      <c r="O281" s="715"/>
      <c r="P281" s="715"/>
      <c r="Q281" s="715"/>
      <c r="R281" s="715"/>
      <c r="S281" s="716"/>
      <c r="T281" s="717"/>
      <c r="U281" s="720">
        <f t="shared" si="89"/>
        <v>0</v>
      </c>
      <c r="V281" s="721">
        <f t="shared" si="90"/>
        <v>0</v>
      </c>
      <c r="W281" s="722">
        <f t="shared" si="91"/>
        <v>0</v>
      </c>
      <c r="X281" s="442"/>
      <c r="Y281" s="442"/>
      <c r="Z281" s="442"/>
      <c r="AA281" s="442"/>
      <c r="AB281" s="442"/>
      <c r="AC281" s="442"/>
      <c r="AD281" s="442"/>
      <c r="AE281" s="442"/>
      <c r="AF281" s="442"/>
      <c r="AG281" s="442"/>
      <c r="AH281" s="442"/>
      <c r="AI281" s="442"/>
      <c r="AJ281" s="442"/>
      <c r="AK281" s="442"/>
      <c r="AL281" s="442"/>
      <c r="AM281" s="442"/>
      <c r="AN281" s="442"/>
      <c r="AO281" s="442"/>
      <c r="AP281" s="442"/>
      <c r="AQ281" s="442"/>
      <c r="AR281" s="442"/>
      <c r="AS281" s="442"/>
      <c r="AT281" s="442"/>
      <c r="AU281" s="442"/>
      <c r="AV281" s="442"/>
      <c r="AW281" s="442"/>
      <c r="AX281" s="442"/>
      <c r="AY281" s="442"/>
      <c r="AZ281" s="442"/>
    </row>
    <row r="282" spans="2:52" ht="20.100000000000001" hidden="1" customHeight="1" outlineLevel="1">
      <c r="B282" s="434"/>
      <c r="C282" s="1002"/>
      <c r="D282" s="1003"/>
      <c r="E282" s="1003"/>
      <c r="F282" s="1004"/>
      <c r="G282" s="1005"/>
      <c r="H282" s="1006"/>
      <c r="I282" s="1006"/>
      <c r="J282" s="1006"/>
      <c r="K282" s="1007"/>
      <c r="L282" s="715"/>
      <c r="M282" s="715"/>
      <c r="N282" s="715"/>
      <c r="O282" s="715"/>
      <c r="P282" s="715"/>
      <c r="Q282" s="715"/>
      <c r="R282" s="715"/>
      <c r="S282" s="716"/>
      <c r="T282" s="717"/>
      <c r="U282" s="720">
        <f t="shared" si="89"/>
        <v>0</v>
      </c>
      <c r="V282" s="721">
        <f t="shared" si="90"/>
        <v>0</v>
      </c>
      <c r="W282" s="722">
        <f t="shared" si="91"/>
        <v>0</v>
      </c>
      <c r="X282" s="442"/>
      <c r="Y282" s="442"/>
      <c r="Z282" s="442"/>
      <c r="AA282" s="442"/>
      <c r="AB282" s="442"/>
      <c r="AC282" s="442"/>
      <c r="AD282" s="442"/>
      <c r="AE282" s="442"/>
      <c r="AF282" s="442"/>
      <c r="AG282" s="442"/>
      <c r="AH282" s="442"/>
      <c r="AI282" s="442"/>
      <c r="AJ282" s="442"/>
      <c r="AK282" s="442"/>
      <c r="AL282" s="442"/>
      <c r="AM282" s="442"/>
      <c r="AN282" s="442"/>
      <c r="AO282" s="442"/>
      <c r="AP282" s="442"/>
      <c r="AQ282" s="442"/>
      <c r="AR282" s="442"/>
      <c r="AS282" s="442"/>
      <c r="AT282" s="442"/>
      <c r="AU282" s="442"/>
      <c r="AV282" s="442"/>
      <c r="AW282" s="442"/>
      <c r="AX282" s="442"/>
      <c r="AY282" s="442"/>
      <c r="AZ282" s="442"/>
    </row>
    <row r="283" spans="2:52" ht="20.100000000000001" hidden="1" customHeight="1" outlineLevel="1">
      <c r="B283" s="434"/>
      <c r="C283" s="1002"/>
      <c r="D283" s="1003"/>
      <c r="E283" s="1003"/>
      <c r="F283" s="1004"/>
      <c r="G283" s="1005"/>
      <c r="H283" s="1006"/>
      <c r="I283" s="1006"/>
      <c r="J283" s="1006"/>
      <c r="K283" s="1007"/>
      <c r="L283" s="715"/>
      <c r="M283" s="715"/>
      <c r="N283" s="715"/>
      <c r="O283" s="715"/>
      <c r="P283" s="715"/>
      <c r="Q283" s="715"/>
      <c r="R283" s="715"/>
      <c r="S283" s="716"/>
      <c r="T283" s="717"/>
      <c r="U283" s="720">
        <f t="shared" si="89"/>
        <v>0</v>
      </c>
      <c r="V283" s="721">
        <f t="shared" si="90"/>
        <v>0</v>
      </c>
      <c r="W283" s="722">
        <f t="shared" si="91"/>
        <v>0</v>
      </c>
      <c r="X283" s="442"/>
      <c r="Y283" s="442"/>
      <c r="Z283" s="442"/>
      <c r="AA283" s="442"/>
      <c r="AB283" s="442"/>
      <c r="AC283" s="442"/>
      <c r="AD283" s="442"/>
      <c r="AE283" s="442"/>
      <c r="AF283" s="442"/>
      <c r="AG283" s="442"/>
      <c r="AH283" s="442"/>
      <c r="AI283" s="442"/>
      <c r="AJ283" s="442"/>
      <c r="AK283" s="442"/>
      <c r="AL283" s="442"/>
      <c r="AM283" s="442"/>
      <c r="AN283" s="442"/>
      <c r="AO283" s="442"/>
      <c r="AP283" s="442"/>
      <c r="AQ283" s="442"/>
      <c r="AR283" s="442"/>
      <c r="AS283" s="442"/>
      <c r="AT283" s="442"/>
      <c r="AU283" s="442"/>
      <c r="AV283" s="442"/>
      <c r="AW283" s="442"/>
      <c r="AX283" s="442"/>
      <c r="AY283" s="442"/>
      <c r="AZ283" s="442"/>
    </row>
    <row r="284" spans="2:52" ht="20.100000000000001" hidden="1" customHeight="1" outlineLevel="1">
      <c r="B284" s="434"/>
      <c r="C284" s="1002"/>
      <c r="D284" s="1003"/>
      <c r="E284" s="1003"/>
      <c r="F284" s="1004"/>
      <c r="G284" s="1005"/>
      <c r="H284" s="1006"/>
      <c r="I284" s="1006"/>
      <c r="J284" s="1006"/>
      <c r="K284" s="1007"/>
      <c r="L284" s="715"/>
      <c r="M284" s="715"/>
      <c r="N284" s="715"/>
      <c r="O284" s="715"/>
      <c r="P284" s="715"/>
      <c r="Q284" s="715"/>
      <c r="R284" s="715"/>
      <c r="S284" s="716"/>
      <c r="T284" s="717"/>
      <c r="U284" s="720">
        <f t="shared" si="89"/>
        <v>0</v>
      </c>
      <c r="V284" s="721">
        <f t="shared" si="90"/>
        <v>0</v>
      </c>
      <c r="W284" s="722">
        <f t="shared" si="91"/>
        <v>0</v>
      </c>
      <c r="X284" s="442"/>
      <c r="Y284" s="442"/>
      <c r="Z284" s="442"/>
      <c r="AA284" s="442"/>
      <c r="AB284" s="442"/>
      <c r="AC284" s="442"/>
      <c r="AD284" s="442"/>
      <c r="AE284" s="442"/>
      <c r="AF284" s="442"/>
      <c r="AG284" s="442"/>
      <c r="AH284" s="442"/>
      <c r="AI284" s="442"/>
      <c r="AJ284" s="442"/>
      <c r="AK284" s="442"/>
      <c r="AL284" s="442"/>
      <c r="AM284" s="442"/>
      <c r="AN284" s="442"/>
      <c r="AO284" s="442"/>
      <c r="AP284" s="442"/>
      <c r="AQ284" s="442"/>
      <c r="AR284" s="442"/>
      <c r="AS284" s="442"/>
      <c r="AT284" s="442"/>
      <c r="AU284" s="442"/>
      <c r="AV284" s="442"/>
      <c r="AW284" s="442"/>
      <c r="AX284" s="442"/>
      <c r="AY284" s="442"/>
      <c r="AZ284" s="442"/>
    </row>
    <row r="285" spans="2:52" ht="20.100000000000001" hidden="1" customHeight="1" outlineLevel="1">
      <c r="B285" s="434"/>
      <c r="C285" s="1002"/>
      <c r="D285" s="1003"/>
      <c r="E285" s="1003"/>
      <c r="F285" s="1004"/>
      <c r="G285" s="1005"/>
      <c r="H285" s="1006"/>
      <c r="I285" s="1006"/>
      <c r="J285" s="1006"/>
      <c r="K285" s="1007"/>
      <c r="L285" s="715"/>
      <c r="M285" s="715"/>
      <c r="N285" s="715"/>
      <c r="O285" s="715"/>
      <c r="P285" s="715"/>
      <c r="Q285" s="715"/>
      <c r="R285" s="715"/>
      <c r="S285" s="716"/>
      <c r="T285" s="717"/>
      <c r="U285" s="720">
        <f t="shared" si="89"/>
        <v>0</v>
      </c>
      <c r="V285" s="721">
        <f t="shared" si="90"/>
        <v>0</v>
      </c>
      <c r="W285" s="722">
        <f t="shared" si="91"/>
        <v>0</v>
      </c>
      <c r="X285" s="442"/>
      <c r="Y285" s="442"/>
      <c r="Z285" s="442"/>
      <c r="AA285" s="442"/>
      <c r="AB285" s="442"/>
      <c r="AC285" s="442"/>
      <c r="AD285" s="442"/>
      <c r="AE285" s="442"/>
      <c r="AF285" s="442"/>
      <c r="AG285" s="442"/>
      <c r="AH285" s="442"/>
      <c r="AI285" s="442"/>
      <c r="AJ285" s="442"/>
      <c r="AK285" s="442"/>
      <c r="AL285" s="442"/>
      <c r="AM285" s="442"/>
      <c r="AN285" s="442"/>
      <c r="AO285" s="442"/>
      <c r="AP285" s="442"/>
      <c r="AQ285" s="442"/>
      <c r="AR285" s="442"/>
      <c r="AS285" s="442"/>
      <c r="AT285" s="442"/>
      <c r="AU285" s="442"/>
      <c r="AV285" s="442"/>
      <c r="AW285" s="442"/>
      <c r="AX285" s="442"/>
      <c r="AY285" s="442"/>
      <c r="AZ285" s="442"/>
    </row>
    <row r="286" spans="2:52" ht="20.100000000000001" hidden="1" customHeight="1" outlineLevel="1">
      <c r="B286" s="434"/>
      <c r="C286" s="1002"/>
      <c r="D286" s="1003"/>
      <c r="E286" s="1003"/>
      <c r="F286" s="1004"/>
      <c r="G286" s="1005"/>
      <c r="H286" s="1006"/>
      <c r="I286" s="1006"/>
      <c r="J286" s="1006"/>
      <c r="K286" s="1007"/>
      <c r="L286" s="715"/>
      <c r="M286" s="715"/>
      <c r="N286" s="715"/>
      <c r="O286" s="715"/>
      <c r="P286" s="715"/>
      <c r="Q286" s="715"/>
      <c r="R286" s="715"/>
      <c r="S286" s="716"/>
      <c r="T286" s="717"/>
      <c r="U286" s="720">
        <f t="shared" si="89"/>
        <v>0</v>
      </c>
      <c r="V286" s="721">
        <f t="shared" si="90"/>
        <v>0</v>
      </c>
      <c r="W286" s="722">
        <f t="shared" si="91"/>
        <v>0</v>
      </c>
      <c r="X286" s="442"/>
      <c r="Y286" s="442"/>
      <c r="Z286" s="442"/>
      <c r="AA286" s="442"/>
      <c r="AB286" s="442"/>
      <c r="AC286" s="442"/>
      <c r="AD286" s="442"/>
      <c r="AE286" s="442"/>
      <c r="AF286" s="442"/>
      <c r="AG286" s="442"/>
      <c r="AH286" s="442"/>
      <c r="AI286" s="442"/>
      <c r="AJ286" s="442"/>
      <c r="AK286" s="442"/>
      <c r="AL286" s="442"/>
      <c r="AM286" s="442"/>
      <c r="AN286" s="442"/>
      <c r="AO286" s="442"/>
      <c r="AP286" s="442"/>
      <c r="AQ286" s="442"/>
      <c r="AR286" s="442"/>
      <c r="AS286" s="442"/>
      <c r="AT286" s="442"/>
      <c r="AU286" s="442"/>
      <c r="AV286" s="442"/>
      <c r="AW286" s="442"/>
      <c r="AX286" s="442"/>
      <c r="AY286" s="442"/>
      <c r="AZ286" s="442"/>
    </row>
    <row r="287" spans="2:52" ht="20.100000000000001" hidden="1" customHeight="1" outlineLevel="1">
      <c r="B287" s="434"/>
      <c r="C287" s="1002"/>
      <c r="D287" s="1003"/>
      <c r="E287" s="1003"/>
      <c r="F287" s="1004"/>
      <c r="G287" s="1005"/>
      <c r="H287" s="1006"/>
      <c r="I287" s="1006"/>
      <c r="J287" s="1006"/>
      <c r="K287" s="1007"/>
      <c r="L287" s="715"/>
      <c r="M287" s="715"/>
      <c r="N287" s="715"/>
      <c r="O287" s="715"/>
      <c r="P287" s="715"/>
      <c r="Q287" s="715"/>
      <c r="R287" s="715"/>
      <c r="S287" s="716"/>
      <c r="T287" s="717"/>
      <c r="U287" s="720">
        <f t="shared" si="89"/>
        <v>0</v>
      </c>
      <c r="V287" s="721">
        <f t="shared" si="90"/>
        <v>0</v>
      </c>
      <c r="W287" s="722">
        <f t="shared" si="91"/>
        <v>0</v>
      </c>
      <c r="X287" s="442"/>
      <c r="Y287" s="442"/>
      <c r="Z287" s="442"/>
      <c r="AA287" s="442"/>
      <c r="AB287" s="442"/>
      <c r="AC287" s="442"/>
      <c r="AD287" s="442"/>
      <c r="AE287" s="442"/>
      <c r="AF287" s="442"/>
      <c r="AG287" s="442"/>
      <c r="AH287" s="442"/>
      <c r="AI287" s="442"/>
      <c r="AJ287" s="442"/>
      <c r="AK287" s="442"/>
      <c r="AL287" s="442"/>
      <c r="AM287" s="442"/>
      <c r="AN287" s="442"/>
      <c r="AO287" s="442"/>
      <c r="AP287" s="442"/>
      <c r="AQ287" s="442"/>
      <c r="AR287" s="442"/>
      <c r="AS287" s="442"/>
      <c r="AT287" s="442"/>
      <c r="AU287" s="442"/>
      <c r="AV287" s="442"/>
      <c r="AW287" s="442"/>
      <c r="AX287" s="442"/>
      <c r="AY287" s="442"/>
      <c r="AZ287" s="442"/>
    </row>
    <row r="288" spans="2:52" s="19" customFormat="1" ht="9.9499999999999993" hidden="1" customHeight="1" outlineLevel="1">
      <c r="B288" s="435"/>
      <c r="C288" s="437"/>
      <c r="D288" s="437"/>
      <c r="E288" s="437"/>
      <c r="F288" s="437"/>
      <c r="G288" s="666"/>
      <c r="H288" s="666"/>
      <c r="I288" s="666"/>
      <c r="J288" s="666"/>
      <c r="K288" s="666"/>
      <c r="L288" s="438"/>
      <c r="M288" s="438"/>
      <c r="N288" s="438"/>
      <c r="O288" s="438"/>
      <c r="P288" s="438"/>
      <c r="Q288" s="438"/>
      <c r="R288" s="438"/>
      <c r="S288" s="438"/>
      <c r="T288" s="439"/>
      <c r="U288" s="439"/>
      <c r="V288" s="439"/>
      <c r="W288" s="667"/>
      <c r="X288" s="668"/>
      <c r="Y288" s="668"/>
      <c r="Z288" s="668"/>
      <c r="AA288" s="668"/>
      <c r="AB288" s="668"/>
      <c r="AC288" s="668"/>
      <c r="AD288" s="668"/>
      <c r="AE288" s="668"/>
      <c r="AF288" s="668"/>
      <c r="AG288" s="668"/>
      <c r="AH288" s="668"/>
      <c r="AI288" s="668"/>
      <c r="AJ288" s="668"/>
      <c r="AK288" s="668"/>
      <c r="AL288" s="668"/>
      <c r="AM288" s="668"/>
      <c r="AN288" s="668"/>
      <c r="AO288" s="668"/>
      <c r="AP288" s="668"/>
      <c r="AQ288" s="668"/>
      <c r="AR288" s="668"/>
      <c r="AS288" s="668"/>
      <c r="AT288" s="668"/>
      <c r="AU288" s="668"/>
      <c r="AV288" s="668"/>
      <c r="AW288" s="668"/>
      <c r="AX288" s="668"/>
      <c r="AY288" s="668"/>
      <c r="AZ288" s="668"/>
    </row>
    <row r="289" spans="2:52" ht="20.100000000000001" customHeight="1" collapsed="1">
      <c r="B289" s="32">
        <f>B277+1</f>
        <v>24</v>
      </c>
      <c r="C289" s="1013"/>
      <c r="D289" s="1014"/>
      <c r="E289" s="1014"/>
      <c r="F289" s="1015"/>
      <c r="G289" s="1016"/>
      <c r="H289" s="1017"/>
      <c r="I289" s="1017"/>
      <c r="J289" s="1017"/>
      <c r="K289" s="1018"/>
      <c r="L289" s="701">
        <f t="shared" ref="L289:R289" si="92">SUM(L290:L299)</f>
        <v>0</v>
      </c>
      <c r="M289" s="702">
        <f t="shared" si="92"/>
        <v>0</v>
      </c>
      <c r="N289" s="703">
        <f t="shared" si="92"/>
        <v>0</v>
      </c>
      <c r="O289" s="703">
        <f t="shared" si="92"/>
        <v>0</v>
      </c>
      <c r="P289" s="702">
        <f t="shared" si="92"/>
        <v>0</v>
      </c>
      <c r="Q289" s="704">
        <f t="shared" si="92"/>
        <v>0</v>
      </c>
      <c r="R289" s="701">
        <f t="shared" si="92"/>
        <v>0</v>
      </c>
      <c r="S289" s="705">
        <v>1</v>
      </c>
      <c r="T289" s="706">
        <f>(S290*T290)+(S291*T291)+(S292*T292)+(S293*T293)+(S294*T294)+(S295*T295)+(S296*T296)+(S297*T297)+(S298*T298)+(S299*T299)</f>
        <v>0</v>
      </c>
      <c r="U289" s="665">
        <f t="shared" ref="U289:U299" si="93">S289*T289*(1+MGKZ)*(1+Gewinn)*(1+Sicherheit)</f>
        <v>0</v>
      </c>
      <c r="V289" s="643">
        <f t="shared" ref="V289:V299" si="94">R289*Fertigung</f>
        <v>0</v>
      </c>
      <c r="W289" s="50">
        <f t="shared" ref="W289:W299" si="95">L289*$E$6+M289*$M$6+N289*$M$7+O289*$M$8+P289*$E$7+Q289*$M$9+U289+V289</f>
        <v>0</v>
      </c>
      <c r="X289" s="442"/>
      <c r="Y289" s="442"/>
      <c r="Z289" s="442"/>
      <c r="AA289" s="442"/>
      <c r="AB289" s="442"/>
      <c r="AC289" s="442"/>
      <c r="AD289" s="442"/>
      <c r="AE289" s="442"/>
      <c r="AF289" s="442"/>
      <c r="AG289" s="442"/>
      <c r="AH289" s="442"/>
      <c r="AI289" s="442"/>
      <c r="AJ289" s="442"/>
      <c r="AK289" s="442"/>
      <c r="AL289" s="442"/>
      <c r="AM289" s="442"/>
      <c r="AN289" s="442"/>
      <c r="AO289" s="442"/>
      <c r="AP289" s="442"/>
      <c r="AQ289" s="442"/>
      <c r="AR289" s="442"/>
      <c r="AS289" s="442"/>
      <c r="AT289" s="442"/>
      <c r="AU289" s="442"/>
      <c r="AV289" s="442"/>
      <c r="AW289" s="442"/>
      <c r="AX289" s="442"/>
      <c r="AY289" s="442"/>
      <c r="AZ289" s="442"/>
    </row>
    <row r="290" spans="2:52" ht="20.100000000000001" hidden="1" customHeight="1" outlineLevel="1">
      <c r="B290" s="433"/>
      <c r="C290" s="1002"/>
      <c r="D290" s="1003"/>
      <c r="E290" s="1003"/>
      <c r="F290" s="1004"/>
      <c r="G290" s="1005"/>
      <c r="H290" s="1006"/>
      <c r="I290" s="1006"/>
      <c r="J290" s="1006"/>
      <c r="K290" s="1007"/>
      <c r="L290" s="715"/>
      <c r="M290" s="715"/>
      <c r="N290" s="715"/>
      <c r="O290" s="715"/>
      <c r="P290" s="715"/>
      <c r="Q290" s="715"/>
      <c r="R290" s="715"/>
      <c r="S290" s="716"/>
      <c r="T290" s="717"/>
      <c r="U290" s="720">
        <f t="shared" si="93"/>
        <v>0</v>
      </c>
      <c r="V290" s="721">
        <f t="shared" si="94"/>
        <v>0</v>
      </c>
      <c r="W290" s="722">
        <f t="shared" si="95"/>
        <v>0</v>
      </c>
      <c r="X290" s="442"/>
      <c r="Y290" s="442"/>
      <c r="Z290" s="442"/>
      <c r="AA290" s="442"/>
      <c r="AB290" s="442"/>
      <c r="AC290" s="442"/>
      <c r="AD290" s="442"/>
      <c r="AE290" s="442"/>
      <c r="AF290" s="442"/>
      <c r="AG290" s="442"/>
      <c r="AH290" s="442"/>
      <c r="AI290" s="442"/>
      <c r="AJ290" s="442"/>
      <c r="AK290" s="442"/>
      <c r="AL290" s="442"/>
      <c r="AM290" s="442"/>
      <c r="AN290" s="442"/>
      <c r="AO290" s="442"/>
      <c r="AP290" s="442"/>
      <c r="AQ290" s="442"/>
      <c r="AR290" s="442"/>
      <c r="AS290" s="442"/>
      <c r="AT290" s="442"/>
      <c r="AU290" s="442"/>
      <c r="AV290" s="442"/>
      <c r="AW290" s="442"/>
      <c r="AX290" s="442"/>
      <c r="AY290" s="442"/>
      <c r="AZ290" s="442"/>
    </row>
    <row r="291" spans="2:52" ht="20.100000000000001" hidden="1" customHeight="1" outlineLevel="1">
      <c r="B291" s="434"/>
      <c r="C291" s="1002"/>
      <c r="D291" s="1003"/>
      <c r="E291" s="1003"/>
      <c r="F291" s="1004"/>
      <c r="G291" s="1005"/>
      <c r="H291" s="1006"/>
      <c r="I291" s="1006"/>
      <c r="J291" s="1006"/>
      <c r="K291" s="1007"/>
      <c r="L291" s="715"/>
      <c r="M291" s="715"/>
      <c r="N291" s="715"/>
      <c r="O291" s="715"/>
      <c r="P291" s="715"/>
      <c r="Q291" s="715"/>
      <c r="R291" s="715"/>
      <c r="S291" s="716"/>
      <c r="T291" s="717"/>
      <c r="U291" s="720">
        <f t="shared" si="93"/>
        <v>0</v>
      </c>
      <c r="V291" s="721">
        <f t="shared" si="94"/>
        <v>0</v>
      </c>
      <c r="W291" s="722">
        <f t="shared" si="95"/>
        <v>0</v>
      </c>
      <c r="X291" s="442"/>
      <c r="Y291" s="442"/>
      <c r="Z291" s="442"/>
      <c r="AA291" s="442"/>
      <c r="AB291" s="442"/>
      <c r="AC291" s="442"/>
      <c r="AD291" s="442"/>
      <c r="AE291" s="442"/>
      <c r="AF291" s="442"/>
      <c r="AG291" s="442"/>
      <c r="AH291" s="442"/>
      <c r="AI291" s="442"/>
      <c r="AJ291" s="442"/>
      <c r="AK291" s="442"/>
      <c r="AL291" s="442"/>
      <c r="AM291" s="442"/>
      <c r="AN291" s="442"/>
      <c r="AO291" s="442"/>
      <c r="AP291" s="442"/>
      <c r="AQ291" s="442"/>
      <c r="AR291" s="442"/>
      <c r="AS291" s="442"/>
      <c r="AT291" s="442"/>
      <c r="AU291" s="442"/>
      <c r="AV291" s="442"/>
      <c r="AW291" s="442"/>
      <c r="AX291" s="442"/>
      <c r="AY291" s="442"/>
      <c r="AZ291" s="442"/>
    </row>
    <row r="292" spans="2:52" ht="20.100000000000001" hidden="1" customHeight="1" outlineLevel="1">
      <c r="B292" s="434"/>
      <c r="C292" s="1002"/>
      <c r="D292" s="1003"/>
      <c r="E292" s="1003"/>
      <c r="F292" s="1004"/>
      <c r="G292" s="1005"/>
      <c r="H292" s="1006"/>
      <c r="I292" s="1006"/>
      <c r="J292" s="1006"/>
      <c r="K292" s="1007"/>
      <c r="L292" s="715"/>
      <c r="M292" s="715"/>
      <c r="N292" s="715"/>
      <c r="O292" s="715"/>
      <c r="P292" s="715"/>
      <c r="Q292" s="715"/>
      <c r="R292" s="715"/>
      <c r="S292" s="716"/>
      <c r="T292" s="717"/>
      <c r="U292" s="720">
        <f t="shared" si="93"/>
        <v>0</v>
      </c>
      <c r="V292" s="721">
        <f t="shared" si="94"/>
        <v>0</v>
      </c>
      <c r="W292" s="722">
        <f t="shared" si="95"/>
        <v>0</v>
      </c>
      <c r="X292" s="442"/>
      <c r="Y292" s="442"/>
      <c r="Z292" s="442"/>
      <c r="AA292" s="442"/>
      <c r="AB292" s="442"/>
      <c r="AC292" s="442"/>
      <c r="AD292" s="442"/>
      <c r="AE292" s="442"/>
      <c r="AF292" s="442"/>
      <c r="AG292" s="442"/>
      <c r="AH292" s="442"/>
      <c r="AI292" s="442"/>
      <c r="AJ292" s="442"/>
      <c r="AK292" s="442"/>
      <c r="AL292" s="442"/>
      <c r="AM292" s="442"/>
      <c r="AN292" s="442"/>
      <c r="AO292" s="442"/>
      <c r="AP292" s="442"/>
      <c r="AQ292" s="442"/>
      <c r="AR292" s="442"/>
      <c r="AS292" s="442"/>
      <c r="AT292" s="442"/>
      <c r="AU292" s="442"/>
      <c r="AV292" s="442"/>
      <c r="AW292" s="442"/>
      <c r="AX292" s="442"/>
      <c r="AY292" s="442"/>
      <c r="AZ292" s="442"/>
    </row>
    <row r="293" spans="2:52" ht="20.100000000000001" hidden="1" customHeight="1" outlineLevel="1">
      <c r="B293" s="434"/>
      <c r="C293" s="1002"/>
      <c r="D293" s="1003"/>
      <c r="E293" s="1003"/>
      <c r="F293" s="1004"/>
      <c r="G293" s="1005"/>
      <c r="H293" s="1006"/>
      <c r="I293" s="1006"/>
      <c r="J293" s="1006"/>
      <c r="K293" s="1007"/>
      <c r="L293" s="715"/>
      <c r="M293" s="715"/>
      <c r="N293" s="715"/>
      <c r="O293" s="715"/>
      <c r="P293" s="715"/>
      <c r="Q293" s="715"/>
      <c r="R293" s="715"/>
      <c r="S293" s="716"/>
      <c r="T293" s="717"/>
      <c r="U293" s="720">
        <f t="shared" si="93"/>
        <v>0</v>
      </c>
      <c r="V293" s="721">
        <f t="shared" si="94"/>
        <v>0</v>
      </c>
      <c r="W293" s="722">
        <f t="shared" si="95"/>
        <v>0</v>
      </c>
      <c r="X293" s="442"/>
      <c r="Y293" s="442"/>
      <c r="Z293" s="442"/>
      <c r="AA293" s="442"/>
      <c r="AB293" s="442"/>
      <c r="AC293" s="442"/>
      <c r="AD293" s="442"/>
      <c r="AE293" s="442"/>
      <c r="AF293" s="442"/>
      <c r="AG293" s="442"/>
      <c r="AH293" s="442"/>
      <c r="AI293" s="442"/>
      <c r="AJ293" s="442"/>
      <c r="AK293" s="442"/>
      <c r="AL293" s="442"/>
      <c r="AM293" s="442"/>
      <c r="AN293" s="442"/>
      <c r="AO293" s="442"/>
      <c r="AP293" s="442"/>
      <c r="AQ293" s="442"/>
      <c r="AR293" s="442"/>
      <c r="AS293" s="442"/>
      <c r="AT293" s="442"/>
      <c r="AU293" s="442"/>
      <c r="AV293" s="442"/>
      <c r="AW293" s="442"/>
      <c r="AX293" s="442"/>
      <c r="AY293" s="442"/>
      <c r="AZ293" s="442"/>
    </row>
    <row r="294" spans="2:52" ht="20.100000000000001" hidden="1" customHeight="1" outlineLevel="1">
      <c r="B294" s="434"/>
      <c r="C294" s="1002"/>
      <c r="D294" s="1003"/>
      <c r="E294" s="1003"/>
      <c r="F294" s="1004"/>
      <c r="G294" s="1005"/>
      <c r="H294" s="1006"/>
      <c r="I294" s="1006"/>
      <c r="J294" s="1006"/>
      <c r="K294" s="1007"/>
      <c r="L294" s="715"/>
      <c r="M294" s="715"/>
      <c r="N294" s="715"/>
      <c r="O294" s="715"/>
      <c r="P294" s="715"/>
      <c r="Q294" s="715"/>
      <c r="R294" s="715"/>
      <c r="S294" s="716"/>
      <c r="T294" s="717"/>
      <c r="U294" s="720">
        <f t="shared" si="93"/>
        <v>0</v>
      </c>
      <c r="V294" s="721">
        <f t="shared" si="94"/>
        <v>0</v>
      </c>
      <c r="W294" s="722">
        <f t="shared" si="95"/>
        <v>0</v>
      </c>
      <c r="X294" s="442"/>
      <c r="Y294" s="442"/>
      <c r="Z294" s="442"/>
      <c r="AA294" s="442"/>
      <c r="AB294" s="442"/>
      <c r="AC294" s="442"/>
      <c r="AD294" s="442"/>
      <c r="AE294" s="442"/>
      <c r="AF294" s="442"/>
      <c r="AG294" s="442"/>
      <c r="AH294" s="442"/>
      <c r="AI294" s="442"/>
      <c r="AJ294" s="442"/>
      <c r="AK294" s="442"/>
      <c r="AL294" s="442"/>
      <c r="AM294" s="442"/>
      <c r="AN294" s="442"/>
      <c r="AO294" s="442"/>
      <c r="AP294" s="442"/>
      <c r="AQ294" s="442"/>
      <c r="AR294" s="442"/>
      <c r="AS294" s="442"/>
      <c r="AT294" s="442"/>
      <c r="AU294" s="442"/>
      <c r="AV294" s="442"/>
      <c r="AW294" s="442"/>
      <c r="AX294" s="442"/>
      <c r="AY294" s="442"/>
      <c r="AZ294" s="442"/>
    </row>
    <row r="295" spans="2:52" ht="20.100000000000001" hidden="1" customHeight="1" outlineLevel="1">
      <c r="B295" s="434"/>
      <c r="C295" s="1002"/>
      <c r="D295" s="1003"/>
      <c r="E295" s="1003"/>
      <c r="F295" s="1004"/>
      <c r="G295" s="1005"/>
      <c r="H295" s="1006"/>
      <c r="I295" s="1006"/>
      <c r="J295" s="1006"/>
      <c r="K295" s="1007"/>
      <c r="L295" s="715"/>
      <c r="M295" s="715"/>
      <c r="N295" s="715"/>
      <c r="O295" s="715"/>
      <c r="P295" s="715"/>
      <c r="Q295" s="715"/>
      <c r="R295" s="715"/>
      <c r="S295" s="716"/>
      <c r="T295" s="717"/>
      <c r="U295" s="720">
        <f t="shared" si="93"/>
        <v>0</v>
      </c>
      <c r="V295" s="721">
        <f t="shared" si="94"/>
        <v>0</v>
      </c>
      <c r="W295" s="722">
        <f t="shared" si="95"/>
        <v>0</v>
      </c>
      <c r="X295" s="442"/>
      <c r="Y295" s="442"/>
      <c r="Z295" s="442"/>
      <c r="AA295" s="442"/>
      <c r="AB295" s="442"/>
      <c r="AC295" s="442"/>
      <c r="AD295" s="442"/>
      <c r="AE295" s="442"/>
      <c r="AF295" s="442"/>
      <c r="AG295" s="442"/>
      <c r="AH295" s="442"/>
      <c r="AI295" s="442"/>
      <c r="AJ295" s="442"/>
      <c r="AK295" s="442"/>
      <c r="AL295" s="442"/>
      <c r="AM295" s="442"/>
      <c r="AN295" s="442"/>
      <c r="AO295" s="442"/>
      <c r="AP295" s="442"/>
      <c r="AQ295" s="442"/>
      <c r="AR295" s="442"/>
      <c r="AS295" s="442"/>
      <c r="AT295" s="442"/>
      <c r="AU295" s="442"/>
      <c r="AV295" s="442"/>
      <c r="AW295" s="442"/>
      <c r="AX295" s="442"/>
      <c r="AY295" s="442"/>
      <c r="AZ295" s="442"/>
    </row>
    <row r="296" spans="2:52" ht="20.100000000000001" hidden="1" customHeight="1" outlineLevel="1">
      <c r="B296" s="434"/>
      <c r="C296" s="1002"/>
      <c r="D296" s="1003"/>
      <c r="E296" s="1003"/>
      <c r="F296" s="1004"/>
      <c r="G296" s="1005"/>
      <c r="H296" s="1006"/>
      <c r="I296" s="1006"/>
      <c r="J296" s="1006"/>
      <c r="K296" s="1007"/>
      <c r="L296" s="715"/>
      <c r="M296" s="715"/>
      <c r="N296" s="715"/>
      <c r="O296" s="715"/>
      <c r="P296" s="715"/>
      <c r="Q296" s="715"/>
      <c r="R296" s="715"/>
      <c r="S296" s="716"/>
      <c r="T296" s="717"/>
      <c r="U296" s="720">
        <f t="shared" si="93"/>
        <v>0</v>
      </c>
      <c r="V296" s="721">
        <f t="shared" si="94"/>
        <v>0</v>
      </c>
      <c r="W296" s="722">
        <f t="shared" si="95"/>
        <v>0</v>
      </c>
      <c r="X296" s="442"/>
      <c r="Y296" s="442"/>
      <c r="Z296" s="442"/>
      <c r="AA296" s="442"/>
      <c r="AB296" s="442"/>
      <c r="AC296" s="442"/>
      <c r="AD296" s="442"/>
      <c r="AE296" s="442"/>
      <c r="AF296" s="442"/>
      <c r="AG296" s="442"/>
      <c r="AH296" s="442"/>
      <c r="AI296" s="442"/>
      <c r="AJ296" s="442"/>
      <c r="AK296" s="442"/>
      <c r="AL296" s="442"/>
      <c r="AM296" s="442"/>
      <c r="AN296" s="442"/>
      <c r="AO296" s="442"/>
      <c r="AP296" s="442"/>
      <c r="AQ296" s="442"/>
      <c r="AR296" s="442"/>
      <c r="AS296" s="442"/>
      <c r="AT296" s="442"/>
      <c r="AU296" s="442"/>
      <c r="AV296" s="442"/>
      <c r="AW296" s="442"/>
      <c r="AX296" s="442"/>
      <c r="AY296" s="442"/>
      <c r="AZ296" s="442"/>
    </row>
    <row r="297" spans="2:52" ht="20.100000000000001" hidden="1" customHeight="1" outlineLevel="1">
      <c r="B297" s="434"/>
      <c r="C297" s="1002"/>
      <c r="D297" s="1003"/>
      <c r="E297" s="1003"/>
      <c r="F297" s="1004"/>
      <c r="G297" s="1005"/>
      <c r="H297" s="1006"/>
      <c r="I297" s="1006"/>
      <c r="J297" s="1006"/>
      <c r="K297" s="1007"/>
      <c r="L297" s="715"/>
      <c r="M297" s="715"/>
      <c r="N297" s="715"/>
      <c r="O297" s="715"/>
      <c r="P297" s="715"/>
      <c r="Q297" s="715"/>
      <c r="R297" s="715"/>
      <c r="S297" s="716"/>
      <c r="T297" s="717"/>
      <c r="U297" s="720">
        <f t="shared" si="93"/>
        <v>0</v>
      </c>
      <c r="V297" s="721">
        <f t="shared" si="94"/>
        <v>0</v>
      </c>
      <c r="W297" s="722">
        <f t="shared" si="95"/>
        <v>0</v>
      </c>
      <c r="X297" s="442"/>
      <c r="Y297" s="442"/>
      <c r="Z297" s="442"/>
      <c r="AA297" s="442"/>
      <c r="AB297" s="442"/>
      <c r="AC297" s="442"/>
      <c r="AD297" s="442"/>
      <c r="AE297" s="442"/>
      <c r="AF297" s="442"/>
      <c r="AG297" s="442"/>
      <c r="AH297" s="442"/>
      <c r="AI297" s="442"/>
      <c r="AJ297" s="442"/>
      <c r="AK297" s="442"/>
      <c r="AL297" s="442"/>
      <c r="AM297" s="442"/>
      <c r="AN297" s="442"/>
      <c r="AO297" s="442"/>
      <c r="AP297" s="442"/>
      <c r="AQ297" s="442"/>
      <c r="AR297" s="442"/>
      <c r="AS297" s="442"/>
      <c r="AT297" s="442"/>
      <c r="AU297" s="442"/>
      <c r="AV297" s="442"/>
      <c r="AW297" s="442"/>
      <c r="AX297" s="442"/>
      <c r="AY297" s="442"/>
      <c r="AZ297" s="442"/>
    </row>
    <row r="298" spans="2:52" ht="20.100000000000001" hidden="1" customHeight="1" outlineLevel="1">
      <c r="B298" s="434"/>
      <c r="C298" s="1002"/>
      <c r="D298" s="1003"/>
      <c r="E298" s="1003"/>
      <c r="F298" s="1004"/>
      <c r="G298" s="1005"/>
      <c r="H298" s="1006"/>
      <c r="I298" s="1006"/>
      <c r="J298" s="1006"/>
      <c r="K298" s="1007"/>
      <c r="L298" s="715"/>
      <c r="M298" s="715"/>
      <c r="N298" s="715"/>
      <c r="O298" s="715"/>
      <c r="P298" s="715"/>
      <c r="Q298" s="715"/>
      <c r="R298" s="715"/>
      <c r="S298" s="716"/>
      <c r="T298" s="717"/>
      <c r="U298" s="720">
        <f t="shared" si="93"/>
        <v>0</v>
      </c>
      <c r="V298" s="721">
        <f t="shared" si="94"/>
        <v>0</v>
      </c>
      <c r="W298" s="722">
        <f t="shared" si="95"/>
        <v>0</v>
      </c>
      <c r="X298" s="442"/>
      <c r="Y298" s="442"/>
      <c r="Z298" s="442"/>
      <c r="AA298" s="442"/>
      <c r="AB298" s="442"/>
      <c r="AC298" s="442"/>
      <c r="AD298" s="442"/>
      <c r="AE298" s="442"/>
      <c r="AF298" s="442"/>
      <c r="AG298" s="442"/>
      <c r="AH298" s="442"/>
      <c r="AI298" s="442"/>
      <c r="AJ298" s="442"/>
      <c r="AK298" s="442"/>
      <c r="AL298" s="442"/>
      <c r="AM298" s="442"/>
      <c r="AN298" s="442"/>
      <c r="AO298" s="442"/>
      <c r="AP298" s="442"/>
      <c r="AQ298" s="442"/>
      <c r="AR298" s="442"/>
      <c r="AS298" s="442"/>
      <c r="AT298" s="442"/>
      <c r="AU298" s="442"/>
      <c r="AV298" s="442"/>
      <c r="AW298" s="442"/>
      <c r="AX298" s="442"/>
      <c r="AY298" s="442"/>
      <c r="AZ298" s="442"/>
    </row>
    <row r="299" spans="2:52" ht="20.100000000000001" hidden="1" customHeight="1" outlineLevel="1">
      <c r="B299" s="434"/>
      <c r="C299" s="1002"/>
      <c r="D299" s="1003"/>
      <c r="E299" s="1003"/>
      <c r="F299" s="1004"/>
      <c r="G299" s="1005"/>
      <c r="H299" s="1006"/>
      <c r="I299" s="1006"/>
      <c r="J299" s="1006"/>
      <c r="K299" s="1007"/>
      <c r="L299" s="715"/>
      <c r="M299" s="715"/>
      <c r="N299" s="715"/>
      <c r="O299" s="715"/>
      <c r="P299" s="715"/>
      <c r="Q299" s="715"/>
      <c r="R299" s="715"/>
      <c r="S299" s="716"/>
      <c r="T299" s="717"/>
      <c r="U299" s="720">
        <f t="shared" si="93"/>
        <v>0</v>
      </c>
      <c r="V299" s="721">
        <f t="shared" si="94"/>
        <v>0</v>
      </c>
      <c r="W299" s="722">
        <f t="shared" si="95"/>
        <v>0</v>
      </c>
      <c r="X299" s="442"/>
      <c r="Y299" s="442"/>
      <c r="Z299" s="442"/>
      <c r="AA299" s="442"/>
      <c r="AB299" s="442"/>
      <c r="AC299" s="442"/>
      <c r="AD299" s="442"/>
      <c r="AE299" s="442"/>
      <c r="AF299" s="442"/>
      <c r="AG299" s="442"/>
      <c r="AH299" s="442"/>
      <c r="AI299" s="442"/>
      <c r="AJ299" s="442"/>
      <c r="AK299" s="442"/>
      <c r="AL299" s="442"/>
      <c r="AM299" s="442"/>
      <c r="AN299" s="442"/>
      <c r="AO299" s="442"/>
      <c r="AP299" s="442"/>
      <c r="AQ299" s="442"/>
      <c r="AR299" s="442"/>
      <c r="AS299" s="442"/>
      <c r="AT299" s="442"/>
      <c r="AU299" s="442"/>
      <c r="AV299" s="442"/>
      <c r="AW299" s="442"/>
      <c r="AX299" s="442"/>
      <c r="AY299" s="442"/>
      <c r="AZ299" s="442"/>
    </row>
    <row r="300" spans="2:52" s="19" customFormat="1" ht="9.9499999999999993" hidden="1" customHeight="1" outlineLevel="1">
      <c r="B300" s="435"/>
      <c r="C300" s="437"/>
      <c r="D300" s="437"/>
      <c r="E300" s="437"/>
      <c r="F300" s="437"/>
      <c r="G300" s="666"/>
      <c r="H300" s="666"/>
      <c r="I300" s="666"/>
      <c r="J300" s="666"/>
      <c r="K300" s="666"/>
      <c r="L300" s="438"/>
      <c r="M300" s="438"/>
      <c r="N300" s="438"/>
      <c r="O300" s="438"/>
      <c r="P300" s="438"/>
      <c r="Q300" s="438"/>
      <c r="R300" s="438"/>
      <c r="S300" s="438"/>
      <c r="T300" s="439"/>
      <c r="U300" s="432"/>
      <c r="V300" s="432"/>
      <c r="W300" s="667"/>
      <c r="X300" s="668"/>
      <c r="Y300" s="668"/>
      <c r="Z300" s="668"/>
      <c r="AA300" s="668"/>
      <c r="AB300" s="668"/>
      <c r="AC300" s="668"/>
      <c r="AD300" s="668"/>
      <c r="AE300" s="668"/>
      <c r="AF300" s="668"/>
      <c r="AG300" s="668"/>
      <c r="AH300" s="668"/>
      <c r="AI300" s="668"/>
      <c r="AJ300" s="668"/>
      <c r="AK300" s="668"/>
      <c r="AL300" s="668"/>
      <c r="AM300" s="668"/>
      <c r="AN300" s="668"/>
      <c r="AO300" s="668"/>
      <c r="AP300" s="668"/>
      <c r="AQ300" s="668"/>
      <c r="AR300" s="668"/>
      <c r="AS300" s="668"/>
      <c r="AT300" s="668"/>
      <c r="AU300" s="668"/>
      <c r="AV300" s="668"/>
      <c r="AW300" s="668"/>
      <c r="AX300" s="668"/>
      <c r="AY300" s="668"/>
      <c r="AZ300" s="668"/>
    </row>
    <row r="301" spans="2:52" ht="20.100000000000001" customHeight="1" collapsed="1">
      <c r="B301" s="32">
        <f>B289+1</f>
        <v>25</v>
      </c>
      <c r="C301" s="1013"/>
      <c r="D301" s="1014"/>
      <c r="E301" s="1014"/>
      <c r="F301" s="1015"/>
      <c r="G301" s="1016"/>
      <c r="H301" s="1017"/>
      <c r="I301" s="1017"/>
      <c r="J301" s="1017"/>
      <c r="K301" s="1018"/>
      <c r="L301" s="701">
        <f t="shared" ref="L301:R301" si="96">SUM(L302:L311)</f>
        <v>0</v>
      </c>
      <c r="M301" s="702">
        <f t="shared" si="96"/>
        <v>0</v>
      </c>
      <c r="N301" s="703">
        <f t="shared" si="96"/>
        <v>0</v>
      </c>
      <c r="O301" s="703">
        <f t="shared" si="96"/>
        <v>0</v>
      </c>
      <c r="P301" s="702">
        <f t="shared" si="96"/>
        <v>0</v>
      </c>
      <c r="Q301" s="704">
        <f t="shared" si="96"/>
        <v>0</v>
      </c>
      <c r="R301" s="701">
        <f t="shared" si="96"/>
        <v>0</v>
      </c>
      <c r="S301" s="705">
        <v>1</v>
      </c>
      <c r="T301" s="706">
        <f>(S302*T302)+(S303*T303)+(S304*T304)+(S305*T305)+(S306*T306)+(S307*T307)+(S308*T308)+(S309*T309)+(S310*T310)+(S311*T311)</f>
        <v>0</v>
      </c>
      <c r="U301" s="665">
        <f t="shared" ref="U301:U311" si="97">S301*T301*(1+MGKZ)*(1+Gewinn)*(1+Sicherheit)</f>
        <v>0</v>
      </c>
      <c r="V301" s="643">
        <f t="shared" ref="V301:V311" si="98">R301*Fertigung</f>
        <v>0</v>
      </c>
      <c r="W301" s="50">
        <f t="shared" ref="W301:W311" si="99">L301*$E$6+M301*$M$6+N301*$M$7+O301*$M$8+P301*$E$7+Q301*$M$9+U301+V301</f>
        <v>0</v>
      </c>
      <c r="X301" s="442"/>
      <c r="Y301" s="442"/>
      <c r="Z301" s="442"/>
      <c r="AA301" s="442"/>
      <c r="AB301" s="442"/>
      <c r="AC301" s="442"/>
      <c r="AD301" s="442"/>
      <c r="AE301" s="442"/>
      <c r="AF301" s="442"/>
      <c r="AG301" s="442"/>
      <c r="AH301" s="442"/>
      <c r="AI301" s="442"/>
      <c r="AJ301" s="442"/>
      <c r="AK301" s="442"/>
      <c r="AL301" s="442"/>
      <c r="AM301" s="442"/>
      <c r="AN301" s="442"/>
      <c r="AO301" s="442"/>
      <c r="AP301" s="442"/>
      <c r="AQ301" s="442"/>
      <c r="AR301" s="442"/>
      <c r="AS301" s="442"/>
      <c r="AT301" s="442"/>
      <c r="AU301" s="442"/>
      <c r="AV301" s="442"/>
      <c r="AW301" s="442"/>
      <c r="AX301" s="442"/>
      <c r="AY301" s="442"/>
      <c r="AZ301" s="442"/>
    </row>
    <row r="302" spans="2:52" ht="20.100000000000001" hidden="1" customHeight="1" outlineLevel="1">
      <c r="B302" s="433"/>
      <c r="C302" s="1002"/>
      <c r="D302" s="1003"/>
      <c r="E302" s="1003"/>
      <c r="F302" s="1004"/>
      <c r="G302" s="1005"/>
      <c r="H302" s="1006"/>
      <c r="I302" s="1006"/>
      <c r="J302" s="1006"/>
      <c r="K302" s="1007"/>
      <c r="L302" s="715"/>
      <c r="M302" s="715"/>
      <c r="N302" s="715"/>
      <c r="O302" s="715"/>
      <c r="P302" s="715"/>
      <c r="Q302" s="715"/>
      <c r="R302" s="715"/>
      <c r="S302" s="716"/>
      <c r="T302" s="717"/>
      <c r="U302" s="720">
        <f t="shared" si="97"/>
        <v>0</v>
      </c>
      <c r="V302" s="721">
        <f t="shared" si="98"/>
        <v>0</v>
      </c>
      <c r="W302" s="722">
        <f t="shared" si="99"/>
        <v>0</v>
      </c>
      <c r="X302" s="442"/>
      <c r="Y302" s="442"/>
      <c r="Z302" s="442"/>
      <c r="AA302" s="442"/>
      <c r="AB302" s="442"/>
      <c r="AC302" s="442"/>
      <c r="AD302" s="442"/>
      <c r="AE302" s="442"/>
      <c r="AF302" s="442"/>
      <c r="AG302" s="442"/>
      <c r="AH302" s="442"/>
      <c r="AI302" s="442"/>
      <c r="AJ302" s="442"/>
      <c r="AK302" s="442"/>
      <c r="AL302" s="442"/>
      <c r="AM302" s="442"/>
      <c r="AN302" s="442"/>
      <c r="AO302" s="442"/>
      <c r="AP302" s="442"/>
      <c r="AQ302" s="442"/>
      <c r="AR302" s="442"/>
      <c r="AS302" s="442"/>
      <c r="AT302" s="442"/>
      <c r="AU302" s="442"/>
      <c r="AV302" s="442"/>
      <c r="AW302" s="442"/>
      <c r="AX302" s="442"/>
      <c r="AY302" s="442"/>
      <c r="AZ302" s="442"/>
    </row>
    <row r="303" spans="2:52" ht="20.100000000000001" hidden="1" customHeight="1" outlineLevel="1">
      <c r="B303" s="434"/>
      <c r="C303" s="1002"/>
      <c r="D303" s="1003"/>
      <c r="E303" s="1003"/>
      <c r="F303" s="1004"/>
      <c r="G303" s="1005"/>
      <c r="H303" s="1006"/>
      <c r="I303" s="1006"/>
      <c r="J303" s="1006"/>
      <c r="K303" s="1007"/>
      <c r="L303" s="715"/>
      <c r="M303" s="715"/>
      <c r="N303" s="715"/>
      <c r="O303" s="715"/>
      <c r="P303" s="715"/>
      <c r="Q303" s="715"/>
      <c r="R303" s="715"/>
      <c r="S303" s="716"/>
      <c r="T303" s="717"/>
      <c r="U303" s="720">
        <f t="shared" si="97"/>
        <v>0</v>
      </c>
      <c r="V303" s="721">
        <f t="shared" si="98"/>
        <v>0</v>
      </c>
      <c r="W303" s="722">
        <f t="shared" si="99"/>
        <v>0</v>
      </c>
      <c r="X303" s="442"/>
      <c r="Y303" s="442"/>
      <c r="Z303" s="442"/>
      <c r="AA303" s="442"/>
      <c r="AB303" s="442"/>
      <c r="AC303" s="442"/>
      <c r="AD303" s="442"/>
      <c r="AE303" s="442"/>
      <c r="AF303" s="442"/>
      <c r="AG303" s="442"/>
      <c r="AH303" s="442"/>
      <c r="AI303" s="442"/>
      <c r="AJ303" s="442"/>
      <c r="AK303" s="442"/>
      <c r="AL303" s="442"/>
      <c r="AM303" s="442"/>
      <c r="AN303" s="442"/>
      <c r="AO303" s="442"/>
      <c r="AP303" s="442"/>
      <c r="AQ303" s="442"/>
      <c r="AR303" s="442"/>
      <c r="AS303" s="442"/>
      <c r="AT303" s="442"/>
      <c r="AU303" s="442"/>
      <c r="AV303" s="442"/>
      <c r="AW303" s="442"/>
      <c r="AX303" s="442"/>
      <c r="AY303" s="442"/>
      <c r="AZ303" s="442"/>
    </row>
    <row r="304" spans="2:52" ht="20.100000000000001" hidden="1" customHeight="1" outlineLevel="1">
      <c r="B304" s="434"/>
      <c r="C304" s="1002"/>
      <c r="D304" s="1003"/>
      <c r="E304" s="1003"/>
      <c r="F304" s="1004"/>
      <c r="G304" s="1005"/>
      <c r="H304" s="1006"/>
      <c r="I304" s="1006"/>
      <c r="J304" s="1006"/>
      <c r="K304" s="1007"/>
      <c r="L304" s="715"/>
      <c r="M304" s="715"/>
      <c r="N304" s="715"/>
      <c r="O304" s="715"/>
      <c r="P304" s="715"/>
      <c r="Q304" s="715"/>
      <c r="R304" s="715"/>
      <c r="S304" s="716"/>
      <c r="T304" s="717"/>
      <c r="U304" s="720">
        <f t="shared" si="97"/>
        <v>0</v>
      </c>
      <c r="V304" s="721">
        <f t="shared" si="98"/>
        <v>0</v>
      </c>
      <c r="W304" s="722">
        <f t="shared" si="99"/>
        <v>0</v>
      </c>
      <c r="X304" s="442"/>
      <c r="Y304" s="442"/>
      <c r="Z304" s="442"/>
      <c r="AA304" s="442"/>
      <c r="AB304" s="442"/>
      <c r="AC304" s="442"/>
      <c r="AD304" s="442"/>
      <c r="AE304" s="442"/>
      <c r="AF304" s="442"/>
      <c r="AG304" s="442"/>
      <c r="AH304" s="442"/>
      <c r="AI304" s="442"/>
      <c r="AJ304" s="442"/>
      <c r="AK304" s="442"/>
      <c r="AL304" s="442"/>
      <c r="AM304" s="442"/>
      <c r="AN304" s="442"/>
      <c r="AO304" s="442"/>
      <c r="AP304" s="442"/>
      <c r="AQ304" s="442"/>
      <c r="AR304" s="442"/>
      <c r="AS304" s="442"/>
      <c r="AT304" s="442"/>
      <c r="AU304" s="442"/>
      <c r="AV304" s="442"/>
      <c r="AW304" s="442"/>
      <c r="AX304" s="442"/>
      <c r="AY304" s="442"/>
      <c r="AZ304" s="442"/>
    </row>
    <row r="305" spans="2:52" ht="20.100000000000001" hidden="1" customHeight="1" outlineLevel="1">
      <c r="B305" s="434"/>
      <c r="C305" s="1002"/>
      <c r="D305" s="1003"/>
      <c r="E305" s="1003"/>
      <c r="F305" s="1004"/>
      <c r="G305" s="1005"/>
      <c r="H305" s="1006"/>
      <c r="I305" s="1006"/>
      <c r="J305" s="1006"/>
      <c r="K305" s="1007"/>
      <c r="L305" s="715"/>
      <c r="M305" s="715"/>
      <c r="N305" s="715"/>
      <c r="O305" s="715"/>
      <c r="P305" s="715"/>
      <c r="Q305" s="715"/>
      <c r="R305" s="715"/>
      <c r="S305" s="716"/>
      <c r="T305" s="717"/>
      <c r="U305" s="720">
        <f t="shared" si="97"/>
        <v>0</v>
      </c>
      <c r="V305" s="721">
        <f t="shared" si="98"/>
        <v>0</v>
      </c>
      <c r="W305" s="722">
        <f t="shared" si="99"/>
        <v>0</v>
      </c>
      <c r="X305" s="442"/>
      <c r="Y305" s="442"/>
      <c r="Z305" s="442"/>
      <c r="AA305" s="442"/>
      <c r="AB305" s="442"/>
      <c r="AC305" s="442"/>
      <c r="AD305" s="442"/>
      <c r="AE305" s="442"/>
      <c r="AF305" s="442"/>
      <c r="AG305" s="442"/>
      <c r="AH305" s="442"/>
      <c r="AI305" s="442"/>
      <c r="AJ305" s="442"/>
      <c r="AK305" s="442"/>
      <c r="AL305" s="442"/>
      <c r="AM305" s="442"/>
      <c r="AN305" s="442"/>
      <c r="AO305" s="442"/>
      <c r="AP305" s="442"/>
      <c r="AQ305" s="442"/>
      <c r="AR305" s="442"/>
      <c r="AS305" s="442"/>
      <c r="AT305" s="442"/>
      <c r="AU305" s="442"/>
      <c r="AV305" s="442"/>
      <c r="AW305" s="442"/>
      <c r="AX305" s="442"/>
      <c r="AY305" s="442"/>
      <c r="AZ305" s="442"/>
    </row>
    <row r="306" spans="2:52" ht="20.100000000000001" hidden="1" customHeight="1" outlineLevel="1">
      <c r="B306" s="434"/>
      <c r="C306" s="1002"/>
      <c r="D306" s="1003"/>
      <c r="E306" s="1003"/>
      <c r="F306" s="1004"/>
      <c r="G306" s="1005"/>
      <c r="H306" s="1006"/>
      <c r="I306" s="1006"/>
      <c r="J306" s="1006"/>
      <c r="K306" s="1007"/>
      <c r="L306" s="715"/>
      <c r="M306" s="715"/>
      <c r="N306" s="715"/>
      <c r="O306" s="715"/>
      <c r="P306" s="715"/>
      <c r="Q306" s="715"/>
      <c r="R306" s="715"/>
      <c r="S306" s="716"/>
      <c r="T306" s="717"/>
      <c r="U306" s="720">
        <f t="shared" si="97"/>
        <v>0</v>
      </c>
      <c r="V306" s="721">
        <f t="shared" si="98"/>
        <v>0</v>
      </c>
      <c r="W306" s="722">
        <f t="shared" si="99"/>
        <v>0</v>
      </c>
      <c r="X306" s="442"/>
      <c r="Y306" s="442"/>
      <c r="Z306" s="442"/>
      <c r="AA306" s="442"/>
      <c r="AB306" s="442"/>
      <c r="AC306" s="442"/>
      <c r="AD306" s="442"/>
      <c r="AE306" s="442"/>
      <c r="AF306" s="442"/>
      <c r="AG306" s="442"/>
      <c r="AH306" s="442"/>
      <c r="AI306" s="442"/>
      <c r="AJ306" s="442"/>
      <c r="AK306" s="442"/>
      <c r="AL306" s="442"/>
      <c r="AM306" s="442"/>
      <c r="AN306" s="442"/>
      <c r="AO306" s="442"/>
      <c r="AP306" s="442"/>
      <c r="AQ306" s="442"/>
      <c r="AR306" s="442"/>
      <c r="AS306" s="442"/>
      <c r="AT306" s="442"/>
      <c r="AU306" s="442"/>
      <c r="AV306" s="442"/>
      <c r="AW306" s="442"/>
      <c r="AX306" s="442"/>
      <c r="AY306" s="442"/>
      <c r="AZ306" s="442"/>
    </row>
    <row r="307" spans="2:52" ht="20.100000000000001" hidden="1" customHeight="1" outlineLevel="1">
      <c r="B307" s="434"/>
      <c r="C307" s="1002"/>
      <c r="D307" s="1003"/>
      <c r="E307" s="1003"/>
      <c r="F307" s="1004"/>
      <c r="G307" s="1005"/>
      <c r="H307" s="1006"/>
      <c r="I307" s="1006"/>
      <c r="J307" s="1006"/>
      <c r="K307" s="1007"/>
      <c r="L307" s="715"/>
      <c r="M307" s="715"/>
      <c r="N307" s="715"/>
      <c r="O307" s="715"/>
      <c r="P307" s="715"/>
      <c r="Q307" s="715"/>
      <c r="R307" s="715"/>
      <c r="S307" s="716"/>
      <c r="T307" s="717"/>
      <c r="U307" s="720">
        <f t="shared" si="97"/>
        <v>0</v>
      </c>
      <c r="V307" s="721">
        <f t="shared" si="98"/>
        <v>0</v>
      </c>
      <c r="W307" s="722">
        <f t="shared" si="99"/>
        <v>0</v>
      </c>
      <c r="X307" s="442"/>
      <c r="Y307" s="442"/>
      <c r="Z307" s="442"/>
      <c r="AA307" s="442"/>
      <c r="AB307" s="442"/>
      <c r="AC307" s="442"/>
      <c r="AD307" s="442"/>
      <c r="AE307" s="442"/>
      <c r="AF307" s="442"/>
      <c r="AG307" s="442"/>
      <c r="AH307" s="442"/>
      <c r="AI307" s="442"/>
      <c r="AJ307" s="442"/>
      <c r="AK307" s="442"/>
      <c r="AL307" s="442"/>
      <c r="AM307" s="442"/>
      <c r="AN307" s="442"/>
      <c r="AO307" s="442"/>
      <c r="AP307" s="442"/>
      <c r="AQ307" s="442"/>
      <c r="AR307" s="442"/>
      <c r="AS307" s="442"/>
      <c r="AT307" s="442"/>
      <c r="AU307" s="442"/>
      <c r="AV307" s="442"/>
      <c r="AW307" s="442"/>
      <c r="AX307" s="442"/>
      <c r="AY307" s="442"/>
      <c r="AZ307" s="442"/>
    </row>
    <row r="308" spans="2:52" ht="20.100000000000001" hidden="1" customHeight="1" outlineLevel="1">
      <c r="B308" s="434"/>
      <c r="C308" s="1002"/>
      <c r="D308" s="1003"/>
      <c r="E308" s="1003"/>
      <c r="F308" s="1004"/>
      <c r="G308" s="1005"/>
      <c r="H308" s="1006"/>
      <c r="I308" s="1006"/>
      <c r="J308" s="1006"/>
      <c r="K308" s="1007"/>
      <c r="L308" s="715"/>
      <c r="M308" s="715"/>
      <c r="N308" s="715"/>
      <c r="O308" s="715"/>
      <c r="P308" s="715"/>
      <c r="Q308" s="715"/>
      <c r="R308" s="715"/>
      <c r="S308" s="716"/>
      <c r="T308" s="717"/>
      <c r="U308" s="720">
        <f t="shared" si="97"/>
        <v>0</v>
      </c>
      <c r="V308" s="721">
        <f t="shared" si="98"/>
        <v>0</v>
      </c>
      <c r="W308" s="722">
        <f t="shared" si="99"/>
        <v>0</v>
      </c>
      <c r="X308" s="442"/>
      <c r="Y308" s="442"/>
      <c r="Z308" s="442"/>
      <c r="AA308" s="442"/>
      <c r="AB308" s="442"/>
      <c r="AC308" s="442"/>
      <c r="AD308" s="442"/>
      <c r="AE308" s="442"/>
      <c r="AF308" s="442"/>
      <c r="AG308" s="442"/>
      <c r="AH308" s="442"/>
      <c r="AI308" s="442"/>
      <c r="AJ308" s="442"/>
      <c r="AK308" s="442"/>
      <c r="AL308" s="442"/>
      <c r="AM308" s="442"/>
      <c r="AN308" s="442"/>
      <c r="AO308" s="442"/>
      <c r="AP308" s="442"/>
      <c r="AQ308" s="442"/>
      <c r="AR308" s="442"/>
      <c r="AS308" s="442"/>
      <c r="AT308" s="442"/>
      <c r="AU308" s="442"/>
      <c r="AV308" s="442"/>
      <c r="AW308" s="442"/>
      <c r="AX308" s="442"/>
      <c r="AY308" s="442"/>
      <c r="AZ308" s="442"/>
    </row>
    <row r="309" spans="2:52" ht="20.100000000000001" hidden="1" customHeight="1" outlineLevel="1">
      <c r="B309" s="434"/>
      <c r="C309" s="1002"/>
      <c r="D309" s="1003"/>
      <c r="E309" s="1003"/>
      <c r="F309" s="1004"/>
      <c r="G309" s="1005"/>
      <c r="H309" s="1006"/>
      <c r="I309" s="1006"/>
      <c r="J309" s="1006"/>
      <c r="K309" s="1007"/>
      <c r="L309" s="715"/>
      <c r="M309" s="715"/>
      <c r="N309" s="715"/>
      <c r="O309" s="715"/>
      <c r="P309" s="715"/>
      <c r="Q309" s="715"/>
      <c r="R309" s="715"/>
      <c r="S309" s="716"/>
      <c r="T309" s="717"/>
      <c r="U309" s="720">
        <f t="shared" si="97"/>
        <v>0</v>
      </c>
      <c r="V309" s="721">
        <f t="shared" si="98"/>
        <v>0</v>
      </c>
      <c r="W309" s="722">
        <f t="shared" si="99"/>
        <v>0</v>
      </c>
      <c r="X309" s="442"/>
      <c r="Y309" s="442"/>
      <c r="Z309" s="442"/>
      <c r="AA309" s="442"/>
      <c r="AB309" s="442"/>
      <c r="AC309" s="442"/>
      <c r="AD309" s="442"/>
      <c r="AE309" s="442"/>
      <c r="AF309" s="442"/>
      <c r="AG309" s="442"/>
      <c r="AH309" s="442"/>
      <c r="AI309" s="442"/>
      <c r="AJ309" s="442"/>
      <c r="AK309" s="442"/>
      <c r="AL309" s="442"/>
      <c r="AM309" s="442"/>
      <c r="AN309" s="442"/>
      <c r="AO309" s="442"/>
      <c r="AP309" s="442"/>
      <c r="AQ309" s="442"/>
      <c r="AR309" s="442"/>
      <c r="AS309" s="442"/>
      <c r="AT309" s="442"/>
      <c r="AU309" s="442"/>
      <c r="AV309" s="442"/>
      <c r="AW309" s="442"/>
      <c r="AX309" s="442"/>
      <c r="AY309" s="442"/>
      <c r="AZ309" s="442"/>
    </row>
    <row r="310" spans="2:52" ht="20.100000000000001" hidden="1" customHeight="1" outlineLevel="1">
      <c r="B310" s="434"/>
      <c r="C310" s="1002"/>
      <c r="D310" s="1003"/>
      <c r="E310" s="1003"/>
      <c r="F310" s="1004"/>
      <c r="G310" s="1005"/>
      <c r="H310" s="1006"/>
      <c r="I310" s="1006"/>
      <c r="J310" s="1006"/>
      <c r="K310" s="1007"/>
      <c r="L310" s="715"/>
      <c r="M310" s="715"/>
      <c r="N310" s="715"/>
      <c r="O310" s="715"/>
      <c r="P310" s="715"/>
      <c r="Q310" s="715"/>
      <c r="R310" s="715"/>
      <c r="S310" s="716"/>
      <c r="T310" s="717"/>
      <c r="U310" s="720">
        <f t="shared" si="97"/>
        <v>0</v>
      </c>
      <c r="V310" s="721">
        <f t="shared" si="98"/>
        <v>0</v>
      </c>
      <c r="W310" s="722">
        <f t="shared" si="99"/>
        <v>0</v>
      </c>
      <c r="X310" s="442"/>
      <c r="Y310" s="442"/>
      <c r="Z310" s="442"/>
      <c r="AA310" s="442"/>
      <c r="AB310" s="442"/>
      <c r="AC310" s="442"/>
      <c r="AD310" s="442"/>
      <c r="AE310" s="442"/>
      <c r="AF310" s="442"/>
      <c r="AG310" s="442"/>
      <c r="AH310" s="442"/>
      <c r="AI310" s="442"/>
      <c r="AJ310" s="442"/>
      <c r="AK310" s="442"/>
      <c r="AL310" s="442"/>
      <c r="AM310" s="442"/>
      <c r="AN310" s="442"/>
      <c r="AO310" s="442"/>
      <c r="AP310" s="442"/>
      <c r="AQ310" s="442"/>
      <c r="AR310" s="442"/>
      <c r="AS310" s="442"/>
      <c r="AT310" s="442"/>
      <c r="AU310" s="442"/>
      <c r="AV310" s="442"/>
      <c r="AW310" s="442"/>
      <c r="AX310" s="442"/>
      <c r="AY310" s="442"/>
      <c r="AZ310" s="442"/>
    </row>
    <row r="311" spans="2:52" ht="20.100000000000001" hidden="1" customHeight="1" outlineLevel="1">
      <c r="B311" s="434"/>
      <c r="C311" s="1002"/>
      <c r="D311" s="1003"/>
      <c r="E311" s="1003"/>
      <c r="F311" s="1004"/>
      <c r="G311" s="1005"/>
      <c r="H311" s="1006"/>
      <c r="I311" s="1006"/>
      <c r="J311" s="1006"/>
      <c r="K311" s="1007"/>
      <c r="L311" s="715"/>
      <c r="M311" s="715"/>
      <c r="N311" s="715"/>
      <c r="O311" s="715"/>
      <c r="P311" s="715"/>
      <c r="Q311" s="715"/>
      <c r="R311" s="715"/>
      <c r="S311" s="716"/>
      <c r="T311" s="717"/>
      <c r="U311" s="720">
        <f t="shared" si="97"/>
        <v>0</v>
      </c>
      <c r="V311" s="721">
        <f t="shared" si="98"/>
        <v>0</v>
      </c>
      <c r="W311" s="722">
        <f t="shared" si="99"/>
        <v>0</v>
      </c>
      <c r="X311" s="442"/>
      <c r="Y311" s="442"/>
      <c r="Z311" s="442"/>
      <c r="AA311" s="442"/>
      <c r="AB311" s="442"/>
      <c r="AC311" s="442"/>
      <c r="AD311" s="442"/>
      <c r="AE311" s="442"/>
      <c r="AF311" s="442"/>
      <c r="AG311" s="442"/>
      <c r="AH311" s="442"/>
      <c r="AI311" s="442"/>
      <c r="AJ311" s="442"/>
      <c r="AK311" s="442"/>
      <c r="AL311" s="442"/>
      <c r="AM311" s="442"/>
      <c r="AN311" s="442"/>
      <c r="AO311" s="442"/>
      <c r="AP311" s="442"/>
      <c r="AQ311" s="442"/>
      <c r="AR311" s="442"/>
      <c r="AS311" s="442"/>
      <c r="AT311" s="442"/>
      <c r="AU311" s="442"/>
      <c r="AV311" s="442"/>
      <c r="AW311" s="442"/>
      <c r="AX311" s="442"/>
      <c r="AY311" s="442"/>
      <c r="AZ311" s="442"/>
    </row>
    <row r="312" spans="2:52" s="19" customFormat="1" ht="9.9499999999999993" hidden="1" customHeight="1" outlineLevel="1">
      <c r="B312" s="435"/>
      <c r="C312" s="437"/>
      <c r="D312" s="437"/>
      <c r="E312" s="437"/>
      <c r="F312" s="437"/>
      <c r="G312" s="666"/>
      <c r="H312" s="666"/>
      <c r="I312" s="666"/>
      <c r="J312" s="666"/>
      <c r="K312" s="666"/>
      <c r="L312" s="438"/>
      <c r="M312" s="438"/>
      <c r="N312" s="438"/>
      <c r="O312" s="438"/>
      <c r="P312" s="438"/>
      <c r="Q312" s="438"/>
      <c r="R312" s="438"/>
      <c r="S312" s="438"/>
      <c r="T312" s="439"/>
      <c r="U312" s="439"/>
      <c r="V312" s="439"/>
      <c r="W312" s="667"/>
      <c r="X312" s="668"/>
      <c r="Y312" s="668"/>
      <c r="Z312" s="668"/>
      <c r="AA312" s="668"/>
      <c r="AB312" s="668"/>
      <c r="AC312" s="668"/>
      <c r="AD312" s="668"/>
      <c r="AE312" s="668"/>
      <c r="AF312" s="668"/>
      <c r="AG312" s="668"/>
      <c r="AH312" s="668"/>
      <c r="AI312" s="668"/>
      <c r="AJ312" s="668"/>
      <c r="AK312" s="668"/>
      <c r="AL312" s="668"/>
      <c r="AM312" s="668"/>
      <c r="AN312" s="668"/>
      <c r="AO312" s="668"/>
      <c r="AP312" s="668"/>
      <c r="AQ312" s="668"/>
      <c r="AR312" s="668"/>
      <c r="AS312" s="668"/>
      <c r="AT312" s="668"/>
      <c r="AU312" s="668"/>
      <c r="AV312" s="668"/>
      <c r="AW312" s="668"/>
      <c r="AX312" s="668"/>
      <c r="AY312" s="668"/>
      <c r="AZ312" s="668"/>
    </row>
    <row r="313" spans="2:52" ht="20.100000000000001" customHeight="1" collapsed="1">
      <c r="B313" s="32">
        <f>B301+1</f>
        <v>26</v>
      </c>
      <c r="C313" s="1013"/>
      <c r="D313" s="1014"/>
      <c r="E313" s="1014"/>
      <c r="F313" s="1015"/>
      <c r="G313" s="1016"/>
      <c r="H313" s="1017"/>
      <c r="I313" s="1017"/>
      <c r="J313" s="1017"/>
      <c r="K313" s="1018"/>
      <c r="L313" s="701">
        <f t="shared" ref="L313:R313" si="100">SUM(L314:L323)</f>
        <v>0</v>
      </c>
      <c r="M313" s="702">
        <f t="shared" si="100"/>
        <v>0</v>
      </c>
      <c r="N313" s="703">
        <f t="shared" si="100"/>
        <v>0</v>
      </c>
      <c r="O313" s="703">
        <f t="shared" si="100"/>
        <v>0</v>
      </c>
      <c r="P313" s="702">
        <f t="shared" si="100"/>
        <v>0</v>
      </c>
      <c r="Q313" s="704">
        <f t="shared" si="100"/>
        <v>0</v>
      </c>
      <c r="R313" s="701">
        <f t="shared" si="100"/>
        <v>0</v>
      </c>
      <c r="S313" s="705">
        <v>1</v>
      </c>
      <c r="T313" s="706">
        <f>(S314*T314)+(S315*T315)+(S316*T316)+(S317*T317)+(S318*T318)+(S319*T319)+(S320*T320)+(S321*T321)+(S322*T322)+(S323*T323)</f>
        <v>0</v>
      </c>
      <c r="U313" s="665">
        <f t="shared" ref="U313:U323" si="101">S313*T313*(1+MGKZ)*(1+Gewinn)*(1+Sicherheit)</f>
        <v>0</v>
      </c>
      <c r="V313" s="643">
        <f t="shared" ref="V313:V323" si="102">R313*Fertigung</f>
        <v>0</v>
      </c>
      <c r="W313" s="50">
        <f t="shared" ref="W313:W323" si="103">L313*$E$6+M313*$M$6+N313*$M$7+O313*$M$8+P313*$E$7+Q313*$M$9+U313+V313</f>
        <v>0</v>
      </c>
      <c r="X313" s="442"/>
      <c r="Y313" s="442"/>
      <c r="Z313" s="442"/>
      <c r="AA313" s="442"/>
      <c r="AB313" s="442"/>
      <c r="AC313" s="442"/>
      <c r="AD313" s="442"/>
      <c r="AE313" s="442"/>
      <c r="AF313" s="442"/>
      <c r="AG313" s="442"/>
      <c r="AH313" s="442"/>
      <c r="AI313" s="442"/>
      <c r="AJ313" s="442"/>
      <c r="AK313" s="442"/>
      <c r="AL313" s="442"/>
      <c r="AM313" s="442"/>
      <c r="AN313" s="442"/>
      <c r="AO313" s="442"/>
      <c r="AP313" s="442"/>
      <c r="AQ313" s="442"/>
      <c r="AR313" s="442"/>
      <c r="AS313" s="442"/>
      <c r="AT313" s="442"/>
      <c r="AU313" s="442"/>
      <c r="AV313" s="442"/>
      <c r="AW313" s="442"/>
      <c r="AX313" s="442"/>
      <c r="AY313" s="442"/>
      <c r="AZ313" s="442"/>
    </row>
    <row r="314" spans="2:52" ht="20.100000000000001" hidden="1" customHeight="1" outlineLevel="1">
      <c r="B314" s="433"/>
      <c r="C314" s="1002"/>
      <c r="D314" s="1003"/>
      <c r="E314" s="1003"/>
      <c r="F314" s="1004"/>
      <c r="G314" s="1005"/>
      <c r="H314" s="1006"/>
      <c r="I314" s="1006"/>
      <c r="J314" s="1006"/>
      <c r="K314" s="1007"/>
      <c r="L314" s="715"/>
      <c r="M314" s="715"/>
      <c r="N314" s="715"/>
      <c r="O314" s="715"/>
      <c r="P314" s="715"/>
      <c r="Q314" s="715"/>
      <c r="R314" s="715"/>
      <c r="S314" s="716"/>
      <c r="T314" s="717"/>
      <c r="U314" s="720">
        <f t="shared" si="101"/>
        <v>0</v>
      </c>
      <c r="V314" s="721">
        <f t="shared" si="102"/>
        <v>0</v>
      </c>
      <c r="W314" s="722">
        <f t="shared" si="103"/>
        <v>0</v>
      </c>
      <c r="X314" s="442"/>
      <c r="Y314" s="442"/>
      <c r="Z314" s="442"/>
      <c r="AA314" s="442"/>
      <c r="AB314" s="442"/>
      <c r="AC314" s="442"/>
      <c r="AD314" s="442"/>
      <c r="AE314" s="442"/>
      <c r="AF314" s="442"/>
      <c r="AG314" s="442"/>
      <c r="AH314" s="442"/>
      <c r="AI314" s="442"/>
      <c r="AJ314" s="442"/>
      <c r="AK314" s="442"/>
      <c r="AL314" s="442"/>
      <c r="AM314" s="442"/>
      <c r="AN314" s="442"/>
      <c r="AO314" s="442"/>
      <c r="AP314" s="442"/>
      <c r="AQ314" s="442"/>
      <c r="AR314" s="442"/>
      <c r="AS314" s="442"/>
      <c r="AT314" s="442"/>
      <c r="AU314" s="442"/>
      <c r="AV314" s="442"/>
      <c r="AW314" s="442"/>
      <c r="AX314" s="442"/>
      <c r="AY314" s="442"/>
      <c r="AZ314" s="442"/>
    </row>
    <row r="315" spans="2:52" ht="20.100000000000001" hidden="1" customHeight="1" outlineLevel="1">
      <c r="B315" s="434"/>
      <c r="C315" s="1002"/>
      <c r="D315" s="1003"/>
      <c r="E315" s="1003"/>
      <c r="F315" s="1004"/>
      <c r="G315" s="1005"/>
      <c r="H315" s="1006"/>
      <c r="I315" s="1006"/>
      <c r="J315" s="1006"/>
      <c r="K315" s="1007"/>
      <c r="L315" s="715"/>
      <c r="M315" s="715"/>
      <c r="N315" s="715"/>
      <c r="O315" s="715"/>
      <c r="P315" s="715"/>
      <c r="Q315" s="715"/>
      <c r="R315" s="715"/>
      <c r="S315" s="716"/>
      <c r="T315" s="717"/>
      <c r="U315" s="720">
        <f t="shared" si="101"/>
        <v>0</v>
      </c>
      <c r="V315" s="721">
        <f t="shared" si="102"/>
        <v>0</v>
      </c>
      <c r="W315" s="722">
        <f t="shared" si="103"/>
        <v>0</v>
      </c>
      <c r="X315" s="442"/>
      <c r="Y315" s="442"/>
      <c r="Z315" s="442"/>
      <c r="AA315" s="442"/>
      <c r="AB315" s="442"/>
      <c r="AC315" s="442"/>
      <c r="AD315" s="442"/>
      <c r="AE315" s="442"/>
      <c r="AF315" s="442"/>
      <c r="AG315" s="442"/>
      <c r="AH315" s="442"/>
      <c r="AI315" s="442"/>
      <c r="AJ315" s="442"/>
      <c r="AK315" s="442"/>
      <c r="AL315" s="442"/>
      <c r="AM315" s="442"/>
      <c r="AN315" s="442"/>
      <c r="AO315" s="442"/>
      <c r="AP315" s="442"/>
      <c r="AQ315" s="442"/>
      <c r="AR315" s="442"/>
      <c r="AS315" s="442"/>
      <c r="AT315" s="442"/>
      <c r="AU315" s="442"/>
      <c r="AV315" s="442"/>
      <c r="AW315" s="442"/>
      <c r="AX315" s="442"/>
      <c r="AY315" s="442"/>
      <c r="AZ315" s="442"/>
    </row>
    <row r="316" spans="2:52" ht="20.100000000000001" hidden="1" customHeight="1" outlineLevel="1">
      <c r="B316" s="434"/>
      <c r="C316" s="1002"/>
      <c r="D316" s="1003"/>
      <c r="E316" s="1003"/>
      <c r="F316" s="1004"/>
      <c r="G316" s="1005"/>
      <c r="H316" s="1006"/>
      <c r="I316" s="1006"/>
      <c r="J316" s="1006"/>
      <c r="K316" s="1007"/>
      <c r="L316" s="715"/>
      <c r="M316" s="715"/>
      <c r="N316" s="715"/>
      <c r="O316" s="715"/>
      <c r="P316" s="715"/>
      <c r="Q316" s="715"/>
      <c r="R316" s="715"/>
      <c r="S316" s="716"/>
      <c r="T316" s="717"/>
      <c r="U316" s="720">
        <f t="shared" si="101"/>
        <v>0</v>
      </c>
      <c r="V316" s="721">
        <f t="shared" si="102"/>
        <v>0</v>
      </c>
      <c r="W316" s="722">
        <f t="shared" si="103"/>
        <v>0</v>
      </c>
      <c r="X316" s="442"/>
      <c r="Y316" s="442"/>
      <c r="Z316" s="442"/>
      <c r="AA316" s="442"/>
      <c r="AB316" s="442"/>
      <c r="AC316" s="442"/>
      <c r="AD316" s="442"/>
      <c r="AE316" s="442"/>
      <c r="AF316" s="442"/>
      <c r="AG316" s="442"/>
      <c r="AH316" s="442"/>
      <c r="AI316" s="442"/>
      <c r="AJ316" s="442"/>
      <c r="AK316" s="442"/>
      <c r="AL316" s="442"/>
      <c r="AM316" s="442"/>
      <c r="AN316" s="442"/>
      <c r="AO316" s="442"/>
      <c r="AP316" s="442"/>
      <c r="AQ316" s="442"/>
      <c r="AR316" s="442"/>
      <c r="AS316" s="442"/>
      <c r="AT316" s="442"/>
      <c r="AU316" s="442"/>
      <c r="AV316" s="442"/>
      <c r="AW316" s="442"/>
      <c r="AX316" s="442"/>
      <c r="AY316" s="442"/>
      <c r="AZ316" s="442"/>
    </row>
    <row r="317" spans="2:52" ht="20.100000000000001" hidden="1" customHeight="1" outlineLevel="1">
      <c r="B317" s="434"/>
      <c r="C317" s="1002"/>
      <c r="D317" s="1003"/>
      <c r="E317" s="1003"/>
      <c r="F317" s="1004"/>
      <c r="G317" s="1005"/>
      <c r="H317" s="1006"/>
      <c r="I317" s="1006"/>
      <c r="J317" s="1006"/>
      <c r="K317" s="1007"/>
      <c r="L317" s="715"/>
      <c r="M317" s="715"/>
      <c r="N317" s="715"/>
      <c r="O317" s="715"/>
      <c r="P317" s="715"/>
      <c r="Q317" s="715"/>
      <c r="R317" s="715"/>
      <c r="S317" s="716"/>
      <c r="T317" s="717"/>
      <c r="U317" s="720">
        <f t="shared" si="101"/>
        <v>0</v>
      </c>
      <c r="V317" s="721">
        <f t="shared" si="102"/>
        <v>0</v>
      </c>
      <c r="W317" s="722">
        <f t="shared" si="103"/>
        <v>0</v>
      </c>
      <c r="X317" s="442"/>
      <c r="Y317" s="442"/>
      <c r="Z317" s="442"/>
      <c r="AA317" s="442"/>
      <c r="AB317" s="442"/>
      <c r="AC317" s="442"/>
      <c r="AD317" s="442"/>
      <c r="AE317" s="442"/>
      <c r="AF317" s="442"/>
      <c r="AG317" s="442"/>
      <c r="AH317" s="442"/>
      <c r="AI317" s="442"/>
      <c r="AJ317" s="442"/>
      <c r="AK317" s="442"/>
      <c r="AL317" s="442"/>
      <c r="AM317" s="442"/>
      <c r="AN317" s="442"/>
      <c r="AO317" s="442"/>
      <c r="AP317" s="442"/>
      <c r="AQ317" s="442"/>
      <c r="AR317" s="442"/>
      <c r="AS317" s="442"/>
      <c r="AT317" s="442"/>
      <c r="AU317" s="442"/>
      <c r="AV317" s="442"/>
      <c r="AW317" s="442"/>
      <c r="AX317" s="442"/>
      <c r="AY317" s="442"/>
      <c r="AZ317" s="442"/>
    </row>
    <row r="318" spans="2:52" ht="20.100000000000001" hidden="1" customHeight="1" outlineLevel="1">
      <c r="B318" s="434"/>
      <c r="C318" s="1002"/>
      <c r="D318" s="1003"/>
      <c r="E318" s="1003"/>
      <c r="F318" s="1004"/>
      <c r="G318" s="1005"/>
      <c r="H318" s="1006"/>
      <c r="I318" s="1006"/>
      <c r="J318" s="1006"/>
      <c r="K318" s="1007"/>
      <c r="L318" s="715"/>
      <c r="M318" s="715"/>
      <c r="N318" s="715"/>
      <c r="O318" s="715"/>
      <c r="P318" s="715"/>
      <c r="Q318" s="715"/>
      <c r="R318" s="715"/>
      <c r="S318" s="716"/>
      <c r="T318" s="717"/>
      <c r="U318" s="720">
        <f t="shared" si="101"/>
        <v>0</v>
      </c>
      <c r="V318" s="721">
        <f t="shared" si="102"/>
        <v>0</v>
      </c>
      <c r="W318" s="722">
        <f t="shared" si="103"/>
        <v>0</v>
      </c>
      <c r="X318" s="442"/>
      <c r="Y318" s="442"/>
      <c r="Z318" s="442"/>
      <c r="AA318" s="442"/>
      <c r="AB318" s="442"/>
      <c r="AC318" s="442"/>
      <c r="AD318" s="442"/>
      <c r="AE318" s="442"/>
      <c r="AF318" s="442"/>
      <c r="AG318" s="442"/>
      <c r="AH318" s="442"/>
      <c r="AI318" s="442"/>
      <c r="AJ318" s="442"/>
      <c r="AK318" s="442"/>
      <c r="AL318" s="442"/>
      <c r="AM318" s="442"/>
      <c r="AN318" s="442"/>
      <c r="AO318" s="442"/>
      <c r="AP318" s="442"/>
      <c r="AQ318" s="442"/>
      <c r="AR318" s="442"/>
      <c r="AS318" s="442"/>
      <c r="AT318" s="442"/>
      <c r="AU318" s="442"/>
      <c r="AV318" s="442"/>
      <c r="AW318" s="442"/>
      <c r="AX318" s="442"/>
      <c r="AY318" s="442"/>
      <c r="AZ318" s="442"/>
    </row>
    <row r="319" spans="2:52" ht="20.100000000000001" hidden="1" customHeight="1" outlineLevel="1">
      <c r="B319" s="434"/>
      <c r="C319" s="1002"/>
      <c r="D319" s="1003"/>
      <c r="E319" s="1003"/>
      <c r="F319" s="1004"/>
      <c r="G319" s="1005"/>
      <c r="H319" s="1006"/>
      <c r="I319" s="1006"/>
      <c r="J319" s="1006"/>
      <c r="K319" s="1007"/>
      <c r="L319" s="715"/>
      <c r="M319" s="715"/>
      <c r="N319" s="715"/>
      <c r="O319" s="715"/>
      <c r="P319" s="715"/>
      <c r="Q319" s="715"/>
      <c r="R319" s="715"/>
      <c r="S319" s="716"/>
      <c r="T319" s="717"/>
      <c r="U319" s="720">
        <f t="shared" si="101"/>
        <v>0</v>
      </c>
      <c r="V319" s="721">
        <f t="shared" si="102"/>
        <v>0</v>
      </c>
      <c r="W319" s="722">
        <f t="shared" si="103"/>
        <v>0</v>
      </c>
      <c r="X319" s="442"/>
      <c r="Y319" s="442"/>
      <c r="Z319" s="442"/>
      <c r="AA319" s="442"/>
      <c r="AB319" s="442"/>
      <c r="AC319" s="442"/>
      <c r="AD319" s="442"/>
      <c r="AE319" s="442"/>
      <c r="AF319" s="442"/>
      <c r="AG319" s="442"/>
      <c r="AH319" s="442"/>
      <c r="AI319" s="442"/>
      <c r="AJ319" s="442"/>
      <c r="AK319" s="442"/>
      <c r="AL319" s="442"/>
      <c r="AM319" s="442"/>
      <c r="AN319" s="442"/>
      <c r="AO319" s="442"/>
      <c r="AP319" s="442"/>
      <c r="AQ319" s="442"/>
      <c r="AR319" s="442"/>
      <c r="AS319" s="442"/>
      <c r="AT319" s="442"/>
      <c r="AU319" s="442"/>
      <c r="AV319" s="442"/>
      <c r="AW319" s="442"/>
      <c r="AX319" s="442"/>
      <c r="AY319" s="442"/>
      <c r="AZ319" s="442"/>
    </row>
    <row r="320" spans="2:52" ht="20.100000000000001" hidden="1" customHeight="1" outlineLevel="1">
      <c r="B320" s="434"/>
      <c r="C320" s="1002"/>
      <c r="D320" s="1003"/>
      <c r="E320" s="1003"/>
      <c r="F320" s="1004"/>
      <c r="G320" s="1005"/>
      <c r="H320" s="1006"/>
      <c r="I320" s="1006"/>
      <c r="J320" s="1006"/>
      <c r="K320" s="1007"/>
      <c r="L320" s="715"/>
      <c r="M320" s="715"/>
      <c r="N320" s="715"/>
      <c r="O320" s="715"/>
      <c r="P320" s="715"/>
      <c r="Q320" s="715"/>
      <c r="R320" s="715"/>
      <c r="S320" s="716"/>
      <c r="T320" s="717"/>
      <c r="U320" s="720">
        <f t="shared" si="101"/>
        <v>0</v>
      </c>
      <c r="V320" s="721">
        <f t="shared" si="102"/>
        <v>0</v>
      </c>
      <c r="W320" s="722">
        <f t="shared" si="103"/>
        <v>0</v>
      </c>
      <c r="X320" s="442"/>
      <c r="Y320" s="442"/>
      <c r="Z320" s="442"/>
      <c r="AA320" s="442"/>
      <c r="AB320" s="442"/>
      <c r="AC320" s="442"/>
      <c r="AD320" s="442"/>
      <c r="AE320" s="442"/>
      <c r="AF320" s="442"/>
      <c r="AG320" s="442"/>
      <c r="AH320" s="442"/>
      <c r="AI320" s="442"/>
      <c r="AJ320" s="442"/>
      <c r="AK320" s="442"/>
      <c r="AL320" s="442"/>
      <c r="AM320" s="442"/>
      <c r="AN320" s="442"/>
      <c r="AO320" s="442"/>
      <c r="AP320" s="442"/>
      <c r="AQ320" s="442"/>
      <c r="AR320" s="442"/>
      <c r="AS320" s="442"/>
      <c r="AT320" s="442"/>
      <c r="AU320" s="442"/>
      <c r="AV320" s="442"/>
      <c r="AW320" s="442"/>
      <c r="AX320" s="442"/>
      <c r="AY320" s="442"/>
      <c r="AZ320" s="442"/>
    </row>
    <row r="321" spans="2:52" ht="20.100000000000001" hidden="1" customHeight="1" outlineLevel="1">
      <c r="B321" s="434"/>
      <c r="C321" s="1002"/>
      <c r="D321" s="1003"/>
      <c r="E321" s="1003"/>
      <c r="F321" s="1004"/>
      <c r="G321" s="1005"/>
      <c r="H321" s="1006"/>
      <c r="I321" s="1006"/>
      <c r="J321" s="1006"/>
      <c r="K321" s="1007"/>
      <c r="L321" s="715"/>
      <c r="M321" s="715"/>
      <c r="N321" s="715"/>
      <c r="O321" s="715"/>
      <c r="P321" s="715"/>
      <c r="Q321" s="715"/>
      <c r="R321" s="715"/>
      <c r="S321" s="716"/>
      <c r="T321" s="717"/>
      <c r="U321" s="720">
        <f t="shared" si="101"/>
        <v>0</v>
      </c>
      <c r="V321" s="721">
        <f t="shared" si="102"/>
        <v>0</v>
      </c>
      <c r="W321" s="722">
        <f t="shared" si="103"/>
        <v>0</v>
      </c>
      <c r="X321" s="442"/>
      <c r="Y321" s="442"/>
      <c r="Z321" s="442"/>
      <c r="AA321" s="442"/>
      <c r="AB321" s="442"/>
      <c r="AC321" s="442"/>
      <c r="AD321" s="442"/>
      <c r="AE321" s="442"/>
      <c r="AF321" s="442"/>
      <c r="AG321" s="442"/>
      <c r="AH321" s="442"/>
      <c r="AI321" s="442"/>
      <c r="AJ321" s="442"/>
      <c r="AK321" s="442"/>
      <c r="AL321" s="442"/>
      <c r="AM321" s="442"/>
      <c r="AN321" s="442"/>
      <c r="AO321" s="442"/>
      <c r="AP321" s="442"/>
      <c r="AQ321" s="442"/>
      <c r="AR321" s="442"/>
      <c r="AS321" s="442"/>
      <c r="AT321" s="442"/>
      <c r="AU321" s="442"/>
      <c r="AV321" s="442"/>
      <c r="AW321" s="442"/>
      <c r="AX321" s="442"/>
      <c r="AY321" s="442"/>
      <c r="AZ321" s="442"/>
    </row>
    <row r="322" spans="2:52" ht="20.100000000000001" hidden="1" customHeight="1" outlineLevel="1">
      <c r="B322" s="434"/>
      <c r="C322" s="1002"/>
      <c r="D322" s="1003"/>
      <c r="E322" s="1003"/>
      <c r="F322" s="1004"/>
      <c r="G322" s="1005"/>
      <c r="H322" s="1006"/>
      <c r="I322" s="1006"/>
      <c r="J322" s="1006"/>
      <c r="K322" s="1007"/>
      <c r="L322" s="715"/>
      <c r="M322" s="715"/>
      <c r="N322" s="715"/>
      <c r="O322" s="715"/>
      <c r="P322" s="715"/>
      <c r="Q322" s="715"/>
      <c r="R322" s="715"/>
      <c r="S322" s="716"/>
      <c r="T322" s="717"/>
      <c r="U322" s="720">
        <f t="shared" si="101"/>
        <v>0</v>
      </c>
      <c r="V322" s="721">
        <f t="shared" si="102"/>
        <v>0</v>
      </c>
      <c r="W322" s="722">
        <f t="shared" si="103"/>
        <v>0</v>
      </c>
      <c r="X322" s="442"/>
      <c r="Y322" s="442"/>
      <c r="Z322" s="442"/>
      <c r="AA322" s="442"/>
      <c r="AB322" s="442"/>
      <c r="AC322" s="442"/>
      <c r="AD322" s="442"/>
      <c r="AE322" s="442"/>
      <c r="AF322" s="442"/>
      <c r="AG322" s="442"/>
      <c r="AH322" s="442"/>
      <c r="AI322" s="442"/>
      <c r="AJ322" s="442"/>
      <c r="AK322" s="442"/>
      <c r="AL322" s="442"/>
      <c r="AM322" s="442"/>
      <c r="AN322" s="442"/>
      <c r="AO322" s="442"/>
      <c r="AP322" s="442"/>
      <c r="AQ322" s="442"/>
      <c r="AR322" s="442"/>
      <c r="AS322" s="442"/>
      <c r="AT322" s="442"/>
      <c r="AU322" s="442"/>
      <c r="AV322" s="442"/>
      <c r="AW322" s="442"/>
      <c r="AX322" s="442"/>
      <c r="AY322" s="442"/>
      <c r="AZ322" s="442"/>
    </row>
    <row r="323" spans="2:52" ht="20.100000000000001" hidden="1" customHeight="1" outlineLevel="1">
      <c r="B323" s="434"/>
      <c r="C323" s="1002"/>
      <c r="D323" s="1003"/>
      <c r="E323" s="1003"/>
      <c r="F323" s="1004"/>
      <c r="G323" s="1005"/>
      <c r="H323" s="1006"/>
      <c r="I323" s="1006"/>
      <c r="J323" s="1006"/>
      <c r="K323" s="1007"/>
      <c r="L323" s="715"/>
      <c r="M323" s="715"/>
      <c r="N323" s="715"/>
      <c r="O323" s="715"/>
      <c r="P323" s="715"/>
      <c r="Q323" s="715"/>
      <c r="R323" s="715"/>
      <c r="S323" s="716"/>
      <c r="T323" s="717"/>
      <c r="U323" s="720">
        <f t="shared" si="101"/>
        <v>0</v>
      </c>
      <c r="V323" s="721">
        <f t="shared" si="102"/>
        <v>0</v>
      </c>
      <c r="W323" s="722">
        <f t="shared" si="103"/>
        <v>0</v>
      </c>
      <c r="X323" s="442"/>
      <c r="Y323" s="442"/>
      <c r="Z323" s="442"/>
      <c r="AA323" s="442"/>
      <c r="AB323" s="442"/>
      <c r="AC323" s="442"/>
      <c r="AD323" s="442"/>
      <c r="AE323" s="442"/>
      <c r="AF323" s="442"/>
      <c r="AG323" s="442"/>
      <c r="AH323" s="442"/>
      <c r="AI323" s="442"/>
      <c r="AJ323" s="442"/>
      <c r="AK323" s="442"/>
      <c r="AL323" s="442"/>
      <c r="AM323" s="442"/>
      <c r="AN323" s="442"/>
      <c r="AO323" s="442"/>
      <c r="AP323" s="442"/>
      <c r="AQ323" s="442"/>
      <c r="AR323" s="442"/>
      <c r="AS323" s="442"/>
      <c r="AT323" s="442"/>
      <c r="AU323" s="442"/>
      <c r="AV323" s="442"/>
      <c r="AW323" s="442"/>
      <c r="AX323" s="442"/>
      <c r="AY323" s="442"/>
      <c r="AZ323" s="442"/>
    </row>
    <row r="324" spans="2:52" s="19" customFormat="1" ht="9.9499999999999993" hidden="1" customHeight="1" outlineLevel="1">
      <c r="B324" s="435"/>
      <c r="C324" s="437"/>
      <c r="D324" s="437"/>
      <c r="E324" s="437"/>
      <c r="F324" s="437"/>
      <c r="G324" s="666"/>
      <c r="H324" s="666"/>
      <c r="I324" s="666"/>
      <c r="J324" s="666"/>
      <c r="K324" s="666"/>
      <c r="L324" s="438"/>
      <c r="M324" s="438"/>
      <c r="N324" s="438"/>
      <c r="O324" s="438"/>
      <c r="P324" s="438"/>
      <c r="Q324" s="438"/>
      <c r="R324" s="438"/>
      <c r="S324" s="438"/>
      <c r="T324" s="439"/>
      <c r="U324" s="439"/>
      <c r="V324" s="439"/>
      <c r="W324" s="667"/>
      <c r="X324" s="668"/>
      <c r="Y324" s="668"/>
      <c r="Z324" s="668"/>
      <c r="AA324" s="668"/>
      <c r="AB324" s="668"/>
      <c r="AC324" s="668"/>
      <c r="AD324" s="668"/>
      <c r="AE324" s="668"/>
      <c r="AF324" s="668"/>
      <c r="AG324" s="668"/>
      <c r="AH324" s="668"/>
      <c r="AI324" s="668"/>
      <c r="AJ324" s="668"/>
      <c r="AK324" s="668"/>
      <c r="AL324" s="668"/>
      <c r="AM324" s="668"/>
      <c r="AN324" s="668"/>
      <c r="AO324" s="668"/>
      <c r="AP324" s="668"/>
      <c r="AQ324" s="668"/>
      <c r="AR324" s="668"/>
      <c r="AS324" s="668"/>
      <c r="AT324" s="668"/>
      <c r="AU324" s="668"/>
      <c r="AV324" s="668"/>
      <c r="AW324" s="668"/>
      <c r="AX324" s="668"/>
      <c r="AY324" s="668"/>
      <c r="AZ324" s="668"/>
    </row>
    <row r="325" spans="2:52" ht="20.100000000000001" customHeight="1" collapsed="1">
      <c r="B325" s="32">
        <f>B313+1</f>
        <v>27</v>
      </c>
      <c r="C325" s="1013"/>
      <c r="D325" s="1014"/>
      <c r="E325" s="1014"/>
      <c r="F325" s="1015"/>
      <c r="G325" s="1016"/>
      <c r="H325" s="1017"/>
      <c r="I325" s="1017"/>
      <c r="J325" s="1017"/>
      <c r="K325" s="1018"/>
      <c r="L325" s="701">
        <f t="shared" ref="L325:R325" si="104">SUM(L326:L335)</f>
        <v>0</v>
      </c>
      <c r="M325" s="702">
        <f t="shared" si="104"/>
        <v>0</v>
      </c>
      <c r="N325" s="703">
        <f t="shared" si="104"/>
        <v>0</v>
      </c>
      <c r="O325" s="703">
        <f t="shared" si="104"/>
        <v>0</v>
      </c>
      <c r="P325" s="702">
        <f t="shared" si="104"/>
        <v>0</v>
      </c>
      <c r="Q325" s="704">
        <f t="shared" si="104"/>
        <v>0</v>
      </c>
      <c r="R325" s="701">
        <f t="shared" si="104"/>
        <v>0</v>
      </c>
      <c r="S325" s="705">
        <v>1</v>
      </c>
      <c r="T325" s="706">
        <f>(S326*T326)+(S327*T327)+(S328*T328)+(S329*T329)+(S330*T330)+(S331*T331)+(S332*T332)+(S333*T333)+(S334*T334)+(S335*T335)</f>
        <v>0</v>
      </c>
      <c r="U325" s="665">
        <f t="shared" ref="U325:U335" si="105">S325*T325*(1+MGKZ)*(1+Gewinn)*(1+Sicherheit)</f>
        <v>0</v>
      </c>
      <c r="V325" s="643">
        <f t="shared" ref="V325:V335" si="106">R325*Fertigung</f>
        <v>0</v>
      </c>
      <c r="W325" s="50">
        <f t="shared" ref="W325:W335" si="107">L325*$E$6+M325*$M$6+N325*$M$7+O325*$M$8+P325*$E$7+Q325*$M$9+U325+V325</f>
        <v>0</v>
      </c>
      <c r="X325" s="442"/>
      <c r="Y325" s="442"/>
      <c r="Z325" s="442"/>
      <c r="AA325" s="442"/>
      <c r="AB325" s="442"/>
      <c r="AC325" s="442"/>
      <c r="AD325" s="442"/>
      <c r="AE325" s="442"/>
      <c r="AF325" s="442"/>
      <c r="AG325" s="442"/>
      <c r="AH325" s="442"/>
      <c r="AI325" s="442"/>
      <c r="AJ325" s="442"/>
      <c r="AK325" s="442"/>
      <c r="AL325" s="442"/>
      <c r="AM325" s="442"/>
      <c r="AN325" s="442"/>
      <c r="AO325" s="442"/>
      <c r="AP325" s="442"/>
      <c r="AQ325" s="442"/>
      <c r="AR325" s="442"/>
      <c r="AS325" s="442"/>
      <c r="AT325" s="442"/>
      <c r="AU325" s="442"/>
      <c r="AV325" s="442"/>
      <c r="AW325" s="442"/>
      <c r="AX325" s="442"/>
      <c r="AY325" s="442"/>
      <c r="AZ325" s="442"/>
    </row>
    <row r="326" spans="2:52" ht="20.100000000000001" hidden="1" customHeight="1" outlineLevel="1">
      <c r="B326" s="433"/>
      <c r="C326" s="1002"/>
      <c r="D326" s="1003"/>
      <c r="E326" s="1003"/>
      <c r="F326" s="1004"/>
      <c r="G326" s="1005"/>
      <c r="H326" s="1006"/>
      <c r="I326" s="1006"/>
      <c r="J326" s="1006"/>
      <c r="K326" s="1007"/>
      <c r="L326" s="715"/>
      <c r="M326" s="715"/>
      <c r="N326" s="715"/>
      <c r="O326" s="715"/>
      <c r="P326" s="715"/>
      <c r="Q326" s="715"/>
      <c r="R326" s="715"/>
      <c r="S326" s="716"/>
      <c r="T326" s="717"/>
      <c r="U326" s="720">
        <f t="shared" si="105"/>
        <v>0</v>
      </c>
      <c r="V326" s="721">
        <f t="shared" si="106"/>
        <v>0</v>
      </c>
      <c r="W326" s="722">
        <f t="shared" si="107"/>
        <v>0</v>
      </c>
      <c r="X326" s="442"/>
      <c r="Y326" s="442"/>
      <c r="Z326" s="442"/>
      <c r="AA326" s="442"/>
      <c r="AB326" s="442"/>
      <c r="AC326" s="442"/>
      <c r="AD326" s="442"/>
      <c r="AE326" s="442"/>
      <c r="AF326" s="442"/>
      <c r="AG326" s="442"/>
      <c r="AH326" s="442"/>
      <c r="AI326" s="442"/>
      <c r="AJ326" s="442"/>
      <c r="AK326" s="442"/>
      <c r="AL326" s="442"/>
      <c r="AM326" s="442"/>
      <c r="AN326" s="442"/>
      <c r="AO326" s="442"/>
      <c r="AP326" s="442"/>
      <c r="AQ326" s="442"/>
      <c r="AR326" s="442"/>
      <c r="AS326" s="442"/>
      <c r="AT326" s="442"/>
      <c r="AU326" s="442"/>
      <c r="AV326" s="442"/>
      <c r="AW326" s="442"/>
      <c r="AX326" s="442"/>
      <c r="AY326" s="442"/>
      <c r="AZ326" s="442"/>
    </row>
    <row r="327" spans="2:52" ht="20.100000000000001" hidden="1" customHeight="1" outlineLevel="1">
      <c r="B327" s="434"/>
      <c r="C327" s="1002"/>
      <c r="D327" s="1003"/>
      <c r="E327" s="1003"/>
      <c r="F327" s="1004"/>
      <c r="G327" s="1005"/>
      <c r="H327" s="1006"/>
      <c r="I327" s="1006"/>
      <c r="J327" s="1006"/>
      <c r="K327" s="1007"/>
      <c r="L327" s="715"/>
      <c r="M327" s="715"/>
      <c r="N327" s="715"/>
      <c r="O327" s="715"/>
      <c r="P327" s="715"/>
      <c r="Q327" s="715"/>
      <c r="R327" s="715"/>
      <c r="S327" s="716"/>
      <c r="T327" s="717"/>
      <c r="U327" s="720">
        <f t="shared" si="105"/>
        <v>0</v>
      </c>
      <c r="V327" s="721">
        <f t="shared" si="106"/>
        <v>0</v>
      </c>
      <c r="W327" s="722">
        <f t="shared" si="107"/>
        <v>0</v>
      </c>
      <c r="X327" s="442"/>
      <c r="Y327" s="442"/>
      <c r="Z327" s="442"/>
      <c r="AA327" s="442"/>
      <c r="AB327" s="442"/>
      <c r="AC327" s="442"/>
      <c r="AD327" s="442"/>
      <c r="AE327" s="442"/>
      <c r="AF327" s="442"/>
      <c r="AG327" s="442"/>
      <c r="AH327" s="442"/>
      <c r="AI327" s="442"/>
      <c r="AJ327" s="442"/>
      <c r="AK327" s="442"/>
      <c r="AL327" s="442"/>
      <c r="AM327" s="442"/>
      <c r="AN327" s="442"/>
      <c r="AO327" s="442"/>
      <c r="AP327" s="442"/>
      <c r="AQ327" s="442"/>
      <c r="AR327" s="442"/>
      <c r="AS327" s="442"/>
      <c r="AT327" s="442"/>
      <c r="AU327" s="442"/>
      <c r="AV327" s="442"/>
      <c r="AW327" s="442"/>
      <c r="AX327" s="442"/>
      <c r="AY327" s="442"/>
      <c r="AZ327" s="442"/>
    </row>
    <row r="328" spans="2:52" ht="20.100000000000001" hidden="1" customHeight="1" outlineLevel="1">
      <c r="B328" s="434"/>
      <c r="C328" s="1002"/>
      <c r="D328" s="1003"/>
      <c r="E328" s="1003"/>
      <c r="F328" s="1004"/>
      <c r="G328" s="1005"/>
      <c r="H328" s="1006"/>
      <c r="I328" s="1006"/>
      <c r="J328" s="1006"/>
      <c r="K328" s="1007"/>
      <c r="L328" s="715"/>
      <c r="M328" s="715"/>
      <c r="N328" s="715"/>
      <c r="O328" s="715"/>
      <c r="P328" s="715"/>
      <c r="Q328" s="715"/>
      <c r="R328" s="715"/>
      <c r="S328" s="716"/>
      <c r="T328" s="717"/>
      <c r="U328" s="720">
        <f t="shared" si="105"/>
        <v>0</v>
      </c>
      <c r="V328" s="721">
        <f t="shared" si="106"/>
        <v>0</v>
      </c>
      <c r="W328" s="722">
        <f t="shared" si="107"/>
        <v>0</v>
      </c>
      <c r="X328" s="442"/>
      <c r="Y328" s="442"/>
      <c r="Z328" s="442"/>
      <c r="AA328" s="442"/>
      <c r="AB328" s="442"/>
      <c r="AC328" s="442"/>
      <c r="AD328" s="442"/>
      <c r="AE328" s="442"/>
      <c r="AF328" s="442"/>
      <c r="AG328" s="442"/>
      <c r="AH328" s="442"/>
      <c r="AI328" s="442"/>
      <c r="AJ328" s="442"/>
      <c r="AK328" s="442"/>
      <c r="AL328" s="442"/>
      <c r="AM328" s="442"/>
      <c r="AN328" s="442"/>
      <c r="AO328" s="442"/>
      <c r="AP328" s="442"/>
      <c r="AQ328" s="442"/>
      <c r="AR328" s="442"/>
      <c r="AS328" s="442"/>
      <c r="AT328" s="442"/>
      <c r="AU328" s="442"/>
      <c r="AV328" s="442"/>
      <c r="AW328" s="442"/>
      <c r="AX328" s="442"/>
      <c r="AY328" s="442"/>
      <c r="AZ328" s="442"/>
    </row>
    <row r="329" spans="2:52" ht="20.100000000000001" hidden="1" customHeight="1" outlineLevel="1">
      <c r="B329" s="434"/>
      <c r="C329" s="1002"/>
      <c r="D329" s="1003"/>
      <c r="E329" s="1003"/>
      <c r="F329" s="1004"/>
      <c r="G329" s="1005"/>
      <c r="H329" s="1006"/>
      <c r="I329" s="1006"/>
      <c r="J329" s="1006"/>
      <c r="K329" s="1007"/>
      <c r="L329" s="715"/>
      <c r="M329" s="715"/>
      <c r="N329" s="715"/>
      <c r="O329" s="715"/>
      <c r="P329" s="715"/>
      <c r="Q329" s="715"/>
      <c r="R329" s="715"/>
      <c r="S329" s="716"/>
      <c r="T329" s="717"/>
      <c r="U329" s="720">
        <f t="shared" si="105"/>
        <v>0</v>
      </c>
      <c r="V329" s="721">
        <f t="shared" si="106"/>
        <v>0</v>
      </c>
      <c r="W329" s="722">
        <f t="shared" si="107"/>
        <v>0</v>
      </c>
      <c r="X329" s="442"/>
      <c r="Y329" s="442"/>
      <c r="Z329" s="442"/>
      <c r="AA329" s="442"/>
      <c r="AB329" s="442"/>
      <c r="AC329" s="442"/>
      <c r="AD329" s="442"/>
      <c r="AE329" s="442"/>
      <c r="AF329" s="442"/>
      <c r="AG329" s="442"/>
      <c r="AH329" s="442"/>
      <c r="AI329" s="442"/>
      <c r="AJ329" s="442"/>
      <c r="AK329" s="442"/>
      <c r="AL329" s="442"/>
      <c r="AM329" s="442"/>
      <c r="AN329" s="442"/>
      <c r="AO329" s="442"/>
      <c r="AP329" s="442"/>
      <c r="AQ329" s="442"/>
      <c r="AR329" s="442"/>
      <c r="AS329" s="442"/>
      <c r="AT329" s="442"/>
      <c r="AU329" s="442"/>
      <c r="AV329" s="442"/>
      <c r="AW329" s="442"/>
      <c r="AX329" s="442"/>
      <c r="AY329" s="442"/>
      <c r="AZ329" s="442"/>
    </row>
    <row r="330" spans="2:52" ht="20.100000000000001" hidden="1" customHeight="1" outlineLevel="1">
      <c r="B330" s="434"/>
      <c r="C330" s="1002"/>
      <c r="D330" s="1003"/>
      <c r="E330" s="1003"/>
      <c r="F330" s="1004"/>
      <c r="G330" s="1005"/>
      <c r="H330" s="1006"/>
      <c r="I330" s="1006"/>
      <c r="J330" s="1006"/>
      <c r="K330" s="1007"/>
      <c r="L330" s="715"/>
      <c r="M330" s="715"/>
      <c r="N330" s="715"/>
      <c r="O330" s="715"/>
      <c r="P330" s="715"/>
      <c r="Q330" s="715"/>
      <c r="R330" s="715"/>
      <c r="S330" s="716"/>
      <c r="T330" s="717"/>
      <c r="U330" s="720">
        <f t="shared" si="105"/>
        <v>0</v>
      </c>
      <c r="V330" s="721">
        <f t="shared" si="106"/>
        <v>0</v>
      </c>
      <c r="W330" s="722">
        <f t="shared" si="107"/>
        <v>0</v>
      </c>
      <c r="X330" s="442"/>
      <c r="Y330" s="442"/>
      <c r="Z330" s="442"/>
      <c r="AA330" s="442"/>
      <c r="AB330" s="442"/>
      <c r="AC330" s="442"/>
      <c r="AD330" s="442"/>
      <c r="AE330" s="442"/>
      <c r="AF330" s="442"/>
      <c r="AG330" s="442"/>
      <c r="AH330" s="442"/>
      <c r="AI330" s="442"/>
      <c r="AJ330" s="442"/>
      <c r="AK330" s="442"/>
      <c r="AL330" s="442"/>
      <c r="AM330" s="442"/>
      <c r="AN330" s="442"/>
      <c r="AO330" s="442"/>
      <c r="AP330" s="442"/>
      <c r="AQ330" s="442"/>
      <c r="AR330" s="442"/>
      <c r="AS330" s="442"/>
      <c r="AT330" s="442"/>
      <c r="AU330" s="442"/>
      <c r="AV330" s="442"/>
      <c r="AW330" s="442"/>
      <c r="AX330" s="442"/>
      <c r="AY330" s="442"/>
      <c r="AZ330" s="442"/>
    </row>
    <row r="331" spans="2:52" ht="20.100000000000001" hidden="1" customHeight="1" outlineLevel="1">
      <c r="B331" s="434"/>
      <c r="C331" s="1002"/>
      <c r="D331" s="1003"/>
      <c r="E331" s="1003"/>
      <c r="F331" s="1004"/>
      <c r="G331" s="1005"/>
      <c r="H331" s="1006"/>
      <c r="I331" s="1006"/>
      <c r="J331" s="1006"/>
      <c r="K331" s="1007"/>
      <c r="L331" s="715"/>
      <c r="M331" s="715"/>
      <c r="N331" s="715"/>
      <c r="O331" s="715"/>
      <c r="P331" s="715"/>
      <c r="Q331" s="715"/>
      <c r="R331" s="715"/>
      <c r="S331" s="716"/>
      <c r="T331" s="717"/>
      <c r="U331" s="720">
        <f t="shared" si="105"/>
        <v>0</v>
      </c>
      <c r="V331" s="721">
        <f t="shared" si="106"/>
        <v>0</v>
      </c>
      <c r="W331" s="722">
        <f t="shared" si="107"/>
        <v>0</v>
      </c>
      <c r="X331" s="442"/>
      <c r="Y331" s="442"/>
      <c r="Z331" s="442"/>
      <c r="AA331" s="442"/>
      <c r="AB331" s="442"/>
      <c r="AC331" s="442"/>
      <c r="AD331" s="442"/>
      <c r="AE331" s="442"/>
      <c r="AF331" s="442"/>
      <c r="AG331" s="442"/>
      <c r="AH331" s="442"/>
      <c r="AI331" s="442"/>
      <c r="AJ331" s="442"/>
      <c r="AK331" s="442"/>
      <c r="AL331" s="442"/>
      <c r="AM331" s="442"/>
      <c r="AN331" s="442"/>
      <c r="AO331" s="442"/>
      <c r="AP331" s="442"/>
      <c r="AQ331" s="442"/>
      <c r="AR331" s="442"/>
      <c r="AS331" s="442"/>
      <c r="AT331" s="442"/>
      <c r="AU331" s="442"/>
      <c r="AV331" s="442"/>
      <c r="AW331" s="442"/>
      <c r="AX331" s="442"/>
      <c r="AY331" s="442"/>
      <c r="AZ331" s="442"/>
    </row>
    <row r="332" spans="2:52" ht="20.100000000000001" hidden="1" customHeight="1" outlineLevel="1">
      <c r="B332" s="434"/>
      <c r="C332" s="1002"/>
      <c r="D332" s="1003"/>
      <c r="E332" s="1003"/>
      <c r="F332" s="1004"/>
      <c r="G332" s="1005"/>
      <c r="H332" s="1006"/>
      <c r="I332" s="1006"/>
      <c r="J332" s="1006"/>
      <c r="K332" s="1007"/>
      <c r="L332" s="715"/>
      <c r="M332" s="715"/>
      <c r="N332" s="715"/>
      <c r="O332" s="715"/>
      <c r="P332" s="715"/>
      <c r="Q332" s="715"/>
      <c r="R332" s="715"/>
      <c r="S332" s="716"/>
      <c r="T332" s="717"/>
      <c r="U332" s="720">
        <f t="shared" si="105"/>
        <v>0</v>
      </c>
      <c r="V332" s="721">
        <f t="shared" si="106"/>
        <v>0</v>
      </c>
      <c r="W332" s="722">
        <f t="shared" si="107"/>
        <v>0</v>
      </c>
      <c r="X332" s="442"/>
      <c r="Y332" s="442"/>
      <c r="Z332" s="442"/>
      <c r="AA332" s="442"/>
      <c r="AB332" s="442"/>
      <c r="AC332" s="442"/>
      <c r="AD332" s="442"/>
      <c r="AE332" s="442"/>
      <c r="AF332" s="442"/>
      <c r="AG332" s="442"/>
      <c r="AH332" s="442"/>
      <c r="AI332" s="442"/>
      <c r="AJ332" s="442"/>
      <c r="AK332" s="442"/>
      <c r="AL332" s="442"/>
      <c r="AM332" s="442"/>
      <c r="AN332" s="442"/>
      <c r="AO332" s="442"/>
      <c r="AP332" s="442"/>
      <c r="AQ332" s="442"/>
      <c r="AR332" s="442"/>
      <c r="AS332" s="442"/>
      <c r="AT332" s="442"/>
      <c r="AU332" s="442"/>
      <c r="AV332" s="442"/>
      <c r="AW332" s="442"/>
      <c r="AX332" s="442"/>
      <c r="AY332" s="442"/>
      <c r="AZ332" s="442"/>
    </row>
    <row r="333" spans="2:52" ht="20.100000000000001" hidden="1" customHeight="1" outlineLevel="1">
      <c r="B333" s="434"/>
      <c r="C333" s="1002"/>
      <c r="D333" s="1003"/>
      <c r="E333" s="1003"/>
      <c r="F333" s="1004"/>
      <c r="G333" s="1005"/>
      <c r="H333" s="1006"/>
      <c r="I333" s="1006"/>
      <c r="J333" s="1006"/>
      <c r="K333" s="1007"/>
      <c r="L333" s="715"/>
      <c r="M333" s="715"/>
      <c r="N333" s="715"/>
      <c r="O333" s="715"/>
      <c r="P333" s="715"/>
      <c r="Q333" s="715"/>
      <c r="R333" s="715"/>
      <c r="S333" s="716"/>
      <c r="T333" s="717"/>
      <c r="U333" s="720">
        <f t="shared" si="105"/>
        <v>0</v>
      </c>
      <c r="V333" s="721">
        <f t="shared" si="106"/>
        <v>0</v>
      </c>
      <c r="W333" s="722">
        <f t="shared" si="107"/>
        <v>0</v>
      </c>
      <c r="X333" s="442"/>
      <c r="Y333" s="442"/>
      <c r="Z333" s="442"/>
      <c r="AA333" s="442"/>
      <c r="AB333" s="442"/>
      <c r="AC333" s="442"/>
      <c r="AD333" s="442"/>
      <c r="AE333" s="442"/>
      <c r="AF333" s="442"/>
      <c r="AG333" s="442"/>
      <c r="AH333" s="442"/>
      <c r="AI333" s="442"/>
      <c r="AJ333" s="442"/>
      <c r="AK333" s="442"/>
      <c r="AL333" s="442"/>
      <c r="AM333" s="442"/>
      <c r="AN333" s="442"/>
      <c r="AO333" s="442"/>
      <c r="AP333" s="442"/>
      <c r="AQ333" s="442"/>
      <c r="AR333" s="442"/>
      <c r="AS333" s="442"/>
      <c r="AT333" s="442"/>
      <c r="AU333" s="442"/>
      <c r="AV333" s="442"/>
      <c r="AW333" s="442"/>
      <c r="AX333" s="442"/>
      <c r="AY333" s="442"/>
      <c r="AZ333" s="442"/>
    </row>
    <row r="334" spans="2:52" ht="20.100000000000001" hidden="1" customHeight="1" outlineLevel="1">
      <c r="B334" s="434"/>
      <c r="C334" s="1002"/>
      <c r="D334" s="1003"/>
      <c r="E334" s="1003"/>
      <c r="F334" s="1004"/>
      <c r="G334" s="1005"/>
      <c r="H334" s="1006"/>
      <c r="I334" s="1006"/>
      <c r="J334" s="1006"/>
      <c r="K334" s="1007"/>
      <c r="L334" s="715"/>
      <c r="M334" s="715"/>
      <c r="N334" s="715"/>
      <c r="O334" s="715"/>
      <c r="P334" s="715"/>
      <c r="Q334" s="715"/>
      <c r="R334" s="715"/>
      <c r="S334" s="716"/>
      <c r="T334" s="717"/>
      <c r="U334" s="720">
        <f t="shared" si="105"/>
        <v>0</v>
      </c>
      <c r="V334" s="721">
        <f t="shared" si="106"/>
        <v>0</v>
      </c>
      <c r="W334" s="722">
        <f t="shared" si="107"/>
        <v>0</v>
      </c>
      <c r="X334" s="442"/>
      <c r="Y334" s="442"/>
      <c r="Z334" s="442"/>
      <c r="AA334" s="442"/>
      <c r="AB334" s="442"/>
      <c r="AC334" s="442"/>
      <c r="AD334" s="442"/>
      <c r="AE334" s="442"/>
      <c r="AF334" s="442"/>
      <c r="AG334" s="442"/>
      <c r="AH334" s="442"/>
      <c r="AI334" s="442"/>
      <c r="AJ334" s="442"/>
      <c r="AK334" s="442"/>
      <c r="AL334" s="442"/>
      <c r="AM334" s="442"/>
      <c r="AN334" s="442"/>
      <c r="AO334" s="442"/>
      <c r="AP334" s="442"/>
      <c r="AQ334" s="442"/>
      <c r="AR334" s="442"/>
      <c r="AS334" s="442"/>
      <c r="AT334" s="442"/>
      <c r="AU334" s="442"/>
      <c r="AV334" s="442"/>
      <c r="AW334" s="442"/>
      <c r="AX334" s="442"/>
      <c r="AY334" s="442"/>
      <c r="AZ334" s="442"/>
    </row>
    <row r="335" spans="2:52" ht="20.100000000000001" hidden="1" customHeight="1" outlineLevel="1">
      <c r="B335" s="434"/>
      <c r="C335" s="1002"/>
      <c r="D335" s="1003"/>
      <c r="E335" s="1003"/>
      <c r="F335" s="1004"/>
      <c r="G335" s="1005"/>
      <c r="H335" s="1006"/>
      <c r="I335" s="1006"/>
      <c r="J335" s="1006"/>
      <c r="K335" s="1007"/>
      <c r="L335" s="715"/>
      <c r="M335" s="715"/>
      <c r="N335" s="715"/>
      <c r="O335" s="715"/>
      <c r="P335" s="715"/>
      <c r="Q335" s="715"/>
      <c r="R335" s="715"/>
      <c r="S335" s="716"/>
      <c r="T335" s="717"/>
      <c r="U335" s="720">
        <f t="shared" si="105"/>
        <v>0</v>
      </c>
      <c r="V335" s="721">
        <f t="shared" si="106"/>
        <v>0</v>
      </c>
      <c r="W335" s="722">
        <f t="shared" si="107"/>
        <v>0</v>
      </c>
      <c r="X335" s="442"/>
      <c r="Y335" s="442"/>
      <c r="Z335" s="442"/>
      <c r="AA335" s="442"/>
      <c r="AB335" s="442"/>
      <c r="AC335" s="442"/>
      <c r="AD335" s="442"/>
      <c r="AE335" s="442"/>
      <c r="AF335" s="442"/>
      <c r="AG335" s="442"/>
      <c r="AH335" s="442"/>
      <c r="AI335" s="442"/>
      <c r="AJ335" s="442"/>
      <c r="AK335" s="442"/>
      <c r="AL335" s="442"/>
      <c r="AM335" s="442"/>
      <c r="AN335" s="442"/>
      <c r="AO335" s="442"/>
      <c r="AP335" s="442"/>
      <c r="AQ335" s="442"/>
      <c r="AR335" s="442"/>
      <c r="AS335" s="442"/>
      <c r="AT335" s="442"/>
      <c r="AU335" s="442"/>
      <c r="AV335" s="442"/>
      <c r="AW335" s="442"/>
      <c r="AX335" s="442"/>
      <c r="AY335" s="442"/>
      <c r="AZ335" s="442"/>
    </row>
    <row r="336" spans="2:52" s="19" customFormat="1" ht="9.9499999999999993" hidden="1" customHeight="1" outlineLevel="1">
      <c r="B336" s="435"/>
      <c r="C336" s="437"/>
      <c r="D336" s="437"/>
      <c r="E336" s="437"/>
      <c r="F336" s="437"/>
      <c r="G336" s="666"/>
      <c r="H336" s="666"/>
      <c r="I336" s="666"/>
      <c r="J336" s="666"/>
      <c r="K336" s="666"/>
      <c r="L336" s="438"/>
      <c r="M336" s="438"/>
      <c r="N336" s="438"/>
      <c r="O336" s="438"/>
      <c r="P336" s="438"/>
      <c r="Q336" s="438"/>
      <c r="R336" s="438"/>
      <c r="S336" s="438"/>
      <c r="T336" s="439"/>
      <c r="U336" s="439"/>
      <c r="V336" s="439"/>
      <c r="W336" s="667"/>
      <c r="X336" s="668"/>
      <c r="Y336" s="668"/>
      <c r="Z336" s="668"/>
      <c r="AA336" s="668"/>
      <c r="AB336" s="668"/>
      <c r="AC336" s="668"/>
      <c r="AD336" s="668"/>
      <c r="AE336" s="668"/>
      <c r="AF336" s="668"/>
      <c r="AG336" s="668"/>
      <c r="AH336" s="668"/>
      <c r="AI336" s="668"/>
      <c r="AJ336" s="668"/>
      <c r="AK336" s="668"/>
      <c r="AL336" s="668"/>
      <c r="AM336" s="668"/>
      <c r="AN336" s="668"/>
      <c r="AO336" s="668"/>
      <c r="AP336" s="668"/>
      <c r="AQ336" s="668"/>
      <c r="AR336" s="668"/>
      <c r="AS336" s="668"/>
      <c r="AT336" s="668"/>
      <c r="AU336" s="668"/>
      <c r="AV336" s="668"/>
      <c r="AW336" s="668"/>
      <c r="AX336" s="668"/>
      <c r="AY336" s="668"/>
      <c r="AZ336" s="668"/>
    </row>
    <row r="337" spans="2:52" ht="20.100000000000001" customHeight="1" collapsed="1">
      <c r="B337" s="32">
        <f>B325+1</f>
        <v>28</v>
      </c>
      <c r="C337" s="1013"/>
      <c r="D337" s="1014"/>
      <c r="E337" s="1014"/>
      <c r="F337" s="1015"/>
      <c r="G337" s="1016"/>
      <c r="H337" s="1017"/>
      <c r="I337" s="1017"/>
      <c r="J337" s="1017"/>
      <c r="K337" s="1018"/>
      <c r="L337" s="701">
        <f t="shared" ref="L337:R337" si="108">SUM(L338:L347)</f>
        <v>0</v>
      </c>
      <c r="M337" s="702">
        <f t="shared" si="108"/>
        <v>0</v>
      </c>
      <c r="N337" s="703">
        <f t="shared" si="108"/>
        <v>0</v>
      </c>
      <c r="O337" s="703">
        <f t="shared" si="108"/>
        <v>0</v>
      </c>
      <c r="P337" s="702">
        <f t="shared" si="108"/>
        <v>0</v>
      </c>
      <c r="Q337" s="704">
        <f t="shared" si="108"/>
        <v>0</v>
      </c>
      <c r="R337" s="701">
        <f t="shared" si="108"/>
        <v>0</v>
      </c>
      <c r="S337" s="705">
        <v>1</v>
      </c>
      <c r="T337" s="706">
        <f>(S338*T338)+(S339*T339)+(S340*T340)+(S341*T341)+(S342*T342)+(S343*T343)+(S344*T344)+(S345*T345)+(S346*T346)+(S347*T347)</f>
        <v>0</v>
      </c>
      <c r="U337" s="665">
        <f t="shared" ref="U337:U347" si="109">S337*T337*(1+MGKZ)*(1+Gewinn)*(1+Sicherheit)</f>
        <v>0</v>
      </c>
      <c r="V337" s="643">
        <f t="shared" ref="V337:V347" si="110">R337*Fertigung</f>
        <v>0</v>
      </c>
      <c r="W337" s="50">
        <f t="shared" ref="W337:W347" si="111">L337*$E$6+M337*$M$6+N337*$M$7+O337*$M$8+P337*$E$7+Q337*$M$9+U337+V337</f>
        <v>0</v>
      </c>
      <c r="X337" s="442"/>
      <c r="Y337" s="442"/>
      <c r="Z337" s="442"/>
      <c r="AA337" s="442"/>
      <c r="AB337" s="442"/>
      <c r="AC337" s="442"/>
      <c r="AD337" s="442"/>
      <c r="AE337" s="442"/>
      <c r="AF337" s="442"/>
      <c r="AG337" s="442"/>
      <c r="AH337" s="442"/>
      <c r="AI337" s="442"/>
      <c r="AJ337" s="442"/>
      <c r="AK337" s="442"/>
      <c r="AL337" s="442"/>
      <c r="AM337" s="442"/>
      <c r="AN337" s="442"/>
      <c r="AO337" s="442"/>
      <c r="AP337" s="442"/>
      <c r="AQ337" s="442"/>
      <c r="AR337" s="442"/>
      <c r="AS337" s="442"/>
      <c r="AT337" s="442"/>
      <c r="AU337" s="442"/>
      <c r="AV337" s="442"/>
      <c r="AW337" s="442"/>
      <c r="AX337" s="442"/>
      <c r="AY337" s="442"/>
      <c r="AZ337" s="442"/>
    </row>
    <row r="338" spans="2:52" ht="20.100000000000001" hidden="1" customHeight="1" outlineLevel="1">
      <c r="B338" s="433"/>
      <c r="C338" s="1002"/>
      <c r="D338" s="1003"/>
      <c r="E338" s="1003"/>
      <c r="F338" s="1004"/>
      <c r="G338" s="1005"/>
      <c r="H338" s="1006"/>
      <c r="I338" s="1006"/>
      <c r="J338" s="1006"/>
      <c r="K338" s="1007"/>
      <c r="L338" s="715"/>
      <c r="M338" s="715"/>
      <c r="N338" s="715"/>
      <c r="O338" s="715"/>
      <c r="P338" s="715"/>
      <c r="Q338" s="715"/>
      <c r="R338" s="715"/>
      <c r="S338" s="716"/>
      <c r="T338" s="717"/>
      <c r="U338" s="720">
        <f t="shared" si="109"/>
        <v>0</v>
      </c>
      <c r="V338" s="721">
        <f t="shared" si="110"/>
        <v>0</v>
      </c>
      <c r="W338" s="722">
        <f t="shared" si="111"/>
        <v>0</v>
      </c>
      <c r="X338" s="442"/>
      <c r="Y338" s="442"/>
      <c r="Z338" s="442"/>
      <c r="AA338" s="442"/>
      <c r="AB338" s="442"/>
      <c r="AC338" s="442"/>
      <c r="AD338" s="442"/>
      <c r="AE338" s="442"/>
      <c r="AF338" s="442"/>
      <c r="AG338" s="442"/>
      <c r="AH338" s="442"/>
      <c r="AI338" s="442"/>
      <c r="AJ338" s="442"/>
      <c r="AK338" s="442"/>
      <c r="AL338" s="442"/>
      <c r="AM338" s="442"/>
      <c r="AN338" s="442"/>
      <c r="AO338" s="442"/>
      <c r="AP338" s="442"/>
      <c r="AQ338" s="442"/>
      <c r="AR338" s="442"/>
      <c r="AS338" s="442"/>
      <c r="AT338" s="442"/>
      <c r="AU338" s="442"/>
      <c r="AV338" s="442"/>
      <c r="AW338" s="442"/>
      <c r="AX338" s="442"/>
      <c r="AY338" s="442"/>
      <c r="AZ338" s="442"/>
    </row>
    <row r="339" spans="2:52" ht="20.100000000000001" hidden="1" customHeight="1" outlineLevel="1">
      <c r="B339" s="434"/>
      <c r="C339" s="1002"/>
      <c r="D339" s="1003"/>
      <c r="E339" s="1003"/>
      <c r="F339" s="1004"/>
      <c r="G339" s="1005"/>
      <c r="H339" s="1006"/>
      <c r="I339" s="1006"/>
      <c r="J339" s="1006"/>
      <c r="K339" s="1007"/>
      <c r="L339" s="715"/>
      <c r="M339" s="715"/>
      <c r="N339" s="715"/>
      <c r="O339" s="715"/>
      <c r="P339" s="715"/>
      <c r="Q339" s="715"/>
      <c r="R339" s="715"/>
      <c r="S339" s="716"/>
      <c r="T339" s="717"/>
      <c r="U339" s="720">
        <f t="shared" si="109"/>
        <v>0</v>
      </c>
      <c r="V339" s="721">
        <f t="shared" si="110"/>
        <v>0</v>
      </c>
      <c r="W339" s="722">
        <f t="shared" si="111"/>
        <v>0</v>
      </c>
      <c r="X339" s="442"/>
      <c r="Y339" s="442"/>
      <c r="Z339" s="442"/>
      <c r="AA339" s="442"/>
      <c r="AB339" s="442"/>
      <c r="AC339" s="442"/>
      <c r="AD339" s="442"/>
      <c r="AE339" s="442"/>
      <c r="AF339" s="442"/>
      <c r="AG339" s="442"/>
      <c r="AH339" s="442"/>
      <c r="AI339" s="442"/>
      <c r="AJ339" s="442"/>
      <c r="AK339" s="442"/>
      <c r="AL339" s="442"/>
      <c r="AM339" s="442"/>
      <c r="AN339" s="442"/>
      <c r="AO339" s="442"/>
      <c r="AP339" s="442"/>
      <c r="AQ339" s="442"/>
      <c r="AR339" s="442"/>
      <c r="AS339" s="442"/>
      <c r="AT339" s="442"/>
      <c r="AU339" s="442"/>
      <c r="AV339" s="442"/>
      <c r="AW339" s="442"/>
      <c r="AX339" s="442"/>
      <c r="AY339" s="442"/>
      <c r="AZ339" s="442"/>
    </row>
    <row r="340" spans="2:52" ht="20.100000000000001" hidden="1" customHeight="1" outlineLevel="1">
      <c r="B340" s="434"/>
      <c r="C340" s="1002"/>
      <c r="D340" s="1003"/>
      <c r="E340" s="1003"/>
      <c r="F340" s="1004"/>
      <c r="G340" s="1005"/>
      <c r="H340" s="1006"/>
      <c r="I340" s="1006"/>
      <c r="J340" s="1006"/>
      <c r="K340" s="1007"/>
      <c r="L340" s="715"/>
      <c r="M340" s="715"/>
      <c r="N340" s="715"/>
      <c r="O340" s="715"/>
      <c r="P340" s="715"/>
      <c r="Q340" s="715"/>
      <c r="R340" s="715"/>
      <c r="S340" s="716"/>
      <c r="T340" s="717"/>
      <c r="U340" s="720">
        <f t="shared" si="109"/>
        <v>0</v>
      </c>
      <c r="V340" s="721">
        <f t="shared" si="110"/>
        <v>0</v>
      </c>
      <c r="W340" s="722">
        <f t="shared" si="111"/>
        <v>0</v>
      </c>
      <c r="X340" s="442"/>
      <c r="Y340" s="442"/>
      <c r="Z340" s="442"/>
      <c r="AA340" s="442"/>
      <c r="AB340" s="442"/>
      <c r="AC340" s="442"/>
      <c r="AD340" s="442"/>
      <c r="AE340" s="442"/>
      <c r="AF340" s="442"/>
      <c r="AG340" s="442"/>
      <c r="AH340" s="442"/>
      <c r="AI340" s="442"/>
      <c r="AJ340" s="442"/>
      <c r="AK340" s="442"/>
      <c r="AL340" s="442"/>
      <c r="AM340" s="442"/>
      <c r="AN340" s="442"/>
      <c r="AO340" s="442"/>
      <c r="AP340" s="442"/>
      <c r="AQ340" s="442"/>
      <c r="AR340" s="442"/>
      <c r="AS340" s="442"/>
      <c r="AT340" s="442"/>
      <c r="AU340" s="442"/>
      <c r="AV340" s="442"/>
      <c r="AW340" s="442"/>
      <c r="AX340" s="442"/>
      <c r="AY340" s="442"/>
      <c r="AZ340" s="442"/>
    </row>
    <row r="341" spans="2:52" ht="20.100000000000001" hidden="1" customHeight="1" outlineLevel="1">
      <c r="B341" s="434"/>
      <c r="C341" s="1002"/>
      <c r="D341" s="1003"/>
      <c r="E341" s="1003"/>
      <c r="F341" s="1004"/>
      <c r="G341" s="1005"/>
      <c r="H341" s="1006"/>
      <c r="I341" s="1006"/>
      <c r="J341" s="1006"/>
      <c r="K341" s="1007"/>
      <c r="L341" s="715"/>
      <c r="M341" s="715"/>
      <c r="N341" s="715"/>
      <c r="O341" s="715"/>
      <c r="P341" s="715"/>
      <c r="Q341" s="715"/>
      <c r="R341" s="715"/>
      <c r="S341" s="716"/>
      <c r="T341" s="717"/>
      <c r="U341" s="720">
        <f t="shared" si="109"/>
        <v>0</v>
      </c>
      <c r="V341" s="721">
        <f t="shared" si="110"/>
        <v>0</v>
      </c>
      <c r="W341" s="722">
        <f t="shared" si="111"/>
        <v>0</v>
      </c>
      <c r="X341" s="442"/>
      <c r="Y341" s="442"/>
      <c r="Z341" s="442"/>
      <c r="AA341" s="442"/>
      <c r="AB341" s="442"/>
      <c r="AC341" s="442"/>
      <c r="AD341" s="442"/>
      <c r="AE341" s="442"/>
      <c r="AF341" s="442"/>
      <c r="AG341" s="442"/>
      <c r="AH341" s="442"/>
      <c r="AI341" s="442"/>
      <c r="AJ341" s="442"/>
      <c r="AK341" s="442"/>
      <c r="AL341" s="442"/>
      <c r="AM341" s="442"/>
      <c r="AN341" s="442"/>
      <c r="AO341" s="442"/>
      <c r="AP341" s="442"/>
      <c r="AQ341" s="442"/>
      <c r="AR341" s="442"/>
      <c r="AS341" s="442"/>
      <c r="AT341" s="442"/>
      <c r="AU341" s="442"/>
      <c r="AV341" s="442"/>
      <c r="AW341" s="442"/>
      <c r="AX341" s="442"/>
      <c r="AY341" s="442"/>
      <c r="AZ341" s="442"/>
    </row>
    <row r="342" spans="2:52" ht="20.100000000000001" hidden="1" customHeight="1" outlineLevel="1">
      <c r="B342" s="434"/>
      <c r="C342" s="1002"/>
      <c r="D342" s="1003"/>
      <c r="E342" s="1003"/>
      <c r="F342" s="1004"/>
      <c r="G342" s="1005"/>
      <c r="H342" s="1006"/>
      <c r="I342" s="1006"/>
      <c r="J342" s="1006"/>
      <c r="K342" s="1007"/>
      <c r="L342" s="715"/>
      <c r="M342" s="715"/>
      <c r="N342" s="715"/>
      <c r="O342" s="715"/>
      <c r="P342" s="715"/>
      <c r="Q342" s="715"/>
      <c r="R342" s="715"/>
      <c r="S342" s="716"/>
      <c r="T342" s="717"/>
      <c r="U342" s="720">
        <f t="shared" si="109"/>
        <v>0</v>
      </c>
      <c r="V342" s="721">
        <f t="shared" si="110"/>
        <v>0</v>
      </c>
      <c r="W342" s="722">
        <f t="shared" si="111"/>
        <v>0</v>
      </c>
      <c r="X342" s="442"/>
      <c r="Y342" s="442"/>
      <c r="Z342" s="442"/>
      <c r="AA342" s="442"/>
      <c r="AB342" s="442"/>
      <c r="AC342" s="442"/>
      <c r="AD342" s="442"/>
      <c r="AE342" s="442"/>
      <c r="AF342" s="442"/>
      <c r="AG342" s="442"/>
      <c r="AH342" s="442"/>
      <c r="AI342" s="442"/>
      <c r="AJ342" s="442"/>
      <c r="AK342" s="442"/>
      <c r="AL342" s="442"/>
      <c r="AM342" s="442"/>
      <c r="AN342" s="442"/>
      <c r="AO342" s="442"/>
      <c r="AP342" s="442"/>
      <c r="AQ342" s="442"/>
      <c r="AR342" s="442"/>
      <c r="AS342" s="442"/>
      <c r="AT342" s="442"/>
      <c r="AU342" s="442"/>
      <c r="AV342" s="442"/>
      <c r="AW342" s="442"/>
      <c r="AX342" s="442"/>
      <c r="AY342" s="442"/>
      <c r="AZ342" s="442"/>
    </row>
    <row r="343" spans="2:52" ht="20.100000000000001" hidden="1" customHeight="1" outlineLevel="1">
      <c r="B343" s="434"/>
      <c r="C343" s="1002"/>
      <c r="D343" s="1003"/>
      <c r="E343" s="1003"/>
      <c r="F343" s="1004"/>
      <c r="G343" s="1005"/>
      <c r="H343" s="1006"/>
      <c r="I343" s="1006"/>
      <c r="J343" s="1006"/>
      <c r="K343" s="1007"/>
      <c r="L343" s="715"/>
      <c r="M343" s="715"/>
      <c r="N343" s="715"/>
      <c r="O343" s="715"/>
      <c r="P343" s="715"/>
      <c r="Q343" s="715"/>
      <c r="R343" s="715"/>
      <c r="S343" s="716"/>
      <c r="T343" s="717"/>
      <c r="U343" s="720">
        <f t="shared" si="109"/>
        <v>0</v>
      </c>
      <c r="V343" s="721">
        <f t="shared" si="110"/>
        <v>0</v>
      </c>
      <c r="W343" s="722">
        <f t="shared" si="111"/>
        <v>0</v>
      </c>
      <c r="X343" s="442"/>
      <c r="Y343" s="442"/>
      <c r="Z343" s="442"/>
      <c r="AA343" s="442"/>
      <c r="AB343" s="442"/>
      <c r="AC343" s="442"/>
      <c r="AD343" s="442"/>
      <c r="AE343" s="442"/>
      <c r="AF343" s="442"/>
      <c r="AG343" s="442"/>
      <c r="AH343" s="442"/>
      <c r="AI343" s="442"/>
      <c r="AJ343" s="442"/>
      <c r="AK343" s="442"/>
      <c r="AL343" s="442"/>
      <c r="AM343" s="442"/>
      <c r="AN343" s="442"/>
      <c r="AO343" s="442"/>
      <c r="AP343" s="442"/>
      <c r="AQ343" s="442"/>
      <c r="AR343" s="442"/>
      <c r="AS343" s="442"/>
      <c r="AT343" s="442"/>
      <c r="AU343" s="442"/>
      <c r="AV343" s="442"/>
      <c r="AW343" s="442"/>
      <c r="AX343" s="442"/>
      <c r="AY343" s="442"/>
      <c r="AZ343" s="442"/>
    </row>
    <row r="344" spans="2:52" ht="20.100000000000001" hidden="1" customHeight="1" outlineLevel="1">
      <c r="B344" s="434"/>
      <c r="C344" s="1002"/>
      <c r="D344" s="1003"/>
      <c r="E344" s="1003"/>
      <c r="F344" s="1004"/>
      <c r="G344" s="1005"/>
      <c r="H344" s="1006"/>
      <c r="I344" s="1006"/>
      <c r="J344" s="1006"/>
      <c r="K344" s="1007"/>
      <c r="L344" s="715"/>
      <c r="M344" s="715"/>
      <c r="N344" s="715"/>
      <c r="O344" s="715"/>
      <c r="P344" s="715"/>
      <c r="Q344" s="715"/>
      <c r="R344" s="715"/>
      <c r="S344" s="716"/>
      <c r="T344" s="717"/>
      <c r="U344" s="720">
        <f t="shared" si="109"/>
        <v>0</v>
      </c>
      <c r="V344" s="721">
        <f t="shared" si="110"/>
        <v>0</v>
      </c>
      <c r="W344" s="722">
        <f t="shared" si="111"/>
        <v>0</v>
      </c>
      <c r="X344" s="442"/>
      <c r="Y344" s="442"/>
      <c r="Z344" s="442"/>
      <c r="AA344" s="442"/>
      <c r="AB344" s="442"/>
      <c r="AC344" s="442"/>
      <c r="AD344" s="442"/>
      <c r="AE344" s="442"/>
      <c r="AF344" s="442"/>
      <c r="AG344" s="442"/>
      <c r="AH344" s="442"/>
      <c r="AI344" s="442"/>
      <c r="AJ344" s="442"/>
      <c r="AK344" s="442"/>
      <c r="AL344" s="442"/>
      <c r="AM344" s="442"/>
      <c r="AN344" s="442"/>
      <c r="AO344" s="442"/>
      <c r="AP344" s="442"/>
      <c r="AQ344" s="442"/>
      <c r="AR344" s="442"/>
      <c r="AS344" s="442"/>
      <c r="AT344" s="442"/>
      <c r="AU344" s="442"/>
      <c r="AV344" s="442"/>
      <c r="AW344" s="442"/>
      <c r="AX344" s="442"/>
      <c r="AY344" s="442"/>
      <c r="AZ344" s="442"/>
    </row>
    <row r="345" spans="2:52" ht="20.100000000000001" hidden="1" customHeight="1" outlineLevel="1">
      <c r="B345" s="434"/>
      <c r="C345" s="1002"/>
      <c r="D345" s="1003"/>
      <c r="E345" s="1003"/>
      <c r="F345" s="1004"/>
      <c r="G345" s="1005"/>
      <c r="H345" s="1006"/>
      <c r="I345" s="1006"/>
      <c r="J345" s="1006"/>
      <c r="K345" s="1007"/>
      <c r="L345" s="715"/>
      <c r="M345" s="715"/>
      <c r="N345" s="715"/>
      <c r="O345" s="715"/>
      <c r="P345" s="715"/>
      <c r="Q345" s="715"/>
      <c r="R345" s="715"/>
      <c r="S345" s="716"/>
      <c r="T345" s="717"/>
      <c r="U345" s="720">
        <f t="shared" si="109"/>
        <v>0</v>
      </c>
      <c r="V345" s="721">
        <f t="shared" si="110"/>
        <v>0</v>
      </c>
      <c r="W345" s="722">
        <f t="shared" si="111"/>
        <v>0</v>
      </c>
      <c r="X345" s="442"/>
      <c r="Y345" s="442"/>
      <c r="Z345" s="442"/>
      <c r="AA345" s="442"/>
      <c r="AB345" s="442"/>
      <c r="AC345" s="442"/>
      <c r="AD345" s="442"/>
      <c r="AE345" s="442"/>
      <c r="AF345" s="442"/>
      <c r="AG345" s="442"/>
      <c r="AH345" s="442"/>
      <c r="AI345" s="442"/>
      <c r="AJ345" s="442"/>
      <c r="AK345" s="442"/>
      <c r="AL345" s="442"/>
      <c r="AM345" s="442"/>
      <c r="AN345" s="442"/>
      <c r="AO345" s="442"/>
      <c r="AP345" s="442"/>
      <c r="AQ345" s="442"/>
      <c r="AR345" s="442"/>
      <c r="AS345" s="442"/>
      <c r="AT345" s="442"/>
      <c r="AU345" s="442"/>
      <c r="AV345" s="442"/>
      <c r="AW345" s="442"/>
      <c r="AX345" s="442"/>
      <c r="AY345" s="442"/>
      <c r="AZ345" s="442"/>
    </row>
    <row r="346" spans="2:52" ht="20.100000000000001" hidden="1" customHeight="1" outlineLevel="1">
      <c r="B346" s="434"/>
      <c r="C346" s="1002"/>
      <c r="D346" s="1003"/>
      <c r="E346" s="1003"/>
      <c r="F346" s="1004"/>
      <c r="G346" s="1005"/>
      <c r="H346" s="1006"/>
      <c r="I346" s="1006"/>
      <c r="J346" s="1006"/>
      <c r="K346" s="1007"/>
      <c r="L346" s="715"/>
      <c r="M346" s="715"/>
      <c r="N346" s="715"/>
      <c r="O346" s="715"/>
      <c r="P346" s="715"/>
      <c r="Q346" s="715"/>
      <c r="R346" s="715"/>
      <c r="S346" s="716"/>
      <c r="T346" s="717"/>
      <c r="U346" s="720">
        <f t="shared" si="109"/>
        <v>0</v>
      </c>
      <c r="V346" s="721">
        <f t="shared" si="110"/>
        <v>0</v>
      </c>
      <c r="W346" s="722">
        <f t="shared" si="111"/>
        <v>0</v>
      </c>
      <c r="X346" s="442"/>
      <c r="Y346" s="442"/>
      <c r="Z346" s="442"/>
      <c r="AA346" s="442"/>
      <c r="AB346" s="442"/>
      <c r="AC346" s="442"/>
      <c r="AD346" s="442"/>
      <c r="AE346" s="442"/>
      <c r="AF346" s="442"/>
      <c r="AG346" s="442"/>
      <c r="AH346" s="442"/>
      <c r="AI346" s="442"/>
      <c r="AJ346" s="442"/>
      <c r="AK346" s="442"/>
      <c r="AL346" s="442"/>
      <c r="AM346" s="442"/>
      <c r="AN346" s="442"/>
      <c r="AO346" s="442"/>
      <c r="AP346" s="442"/>
      <c r="AQ346" s="442"/>
      <c r="AR346" s="442"/>
      <c r="AS346" s="442"/>
      <c r="AT346" s="442"/>
      <c r="AU346" s="442"/>
      <c r="AV346" s="442"/>
      <c r="AW346" s="442"/>
      <c r="AX346" s="442"/>
      <c r="AY346" s="442"/>
      <c r="AZ346" s="442"/>
    </row>
    <row r="347" spans="2:52" ht="20.100000000000001" hidden="1" customHeight="1" outlineLevel="1">
      <c r="B347" s="434"/>
      <c r="C347" s="1002"/>
      <c r="D347" s="1003"/>
      <c r="E347" s="1003"/>
      <c r="F347" s="1004"/>
      <c r="G347" s="1005"/>
      <c r="H347" s="1006"/>
      <c r="I347" s="1006"/>
      <c r="J347" s="1006"/>
      <c r="K347" s="1007"/>
      <c r="L347" s="715"/>
      <c r="M347" s="715"/>
      <c r="N347" s="715"/>
      <c r="O347" s="715"/>
      <c r="P347" s="715"/>
      <c r="Q347" s="715"/>
      <c r="R347" s="715"/>
      <c r="S347" s="716"/>
      <c r="T347" s="717"/>
      <c r="U347" s="720">
        <f t="shared" si="109"/>
        <v>0</v>
      </c>
      <c r="V347" s="721">
        <f t="shared" si="110"/>
        <v>0</v>
      </c>
      <c r="W347" s="722">
        <f t="shared" si="111"/>
        <v>0</v>
      </c>
      <c r="X347" s="442"/>
      <c r="Y347" s="442"/>
      <c r="Z347" s="442"/>
      <c r="AA347" s="442"/>
      <c r="AB347" s="442"/>
      <c r="AC347" s="442"/>
      <c r="AD347" s="442"/>
      <c r="AE347" s="442"/>
      <c r="AF347" s="442"/>
      <c r="AG347" s="442"/>
      <c r="AH347" s="442"/>
      <c r="AI347" s="442"/>
      <c r="AJ347" s="442"/>
      <c r="AK347" s="442"/>
      <c r="AL347" s="442"/>
      <c r="AM347" s="442"/>
      <c r="AN347" s="442"/>
      <c r="AO347" s="442"/>
      <c r="AP347" s="442"/>
      <c r="AQ347" s="442"/>
      <c r="AR347" s="442"/>
      <c r="AS347" s="442"/>
      <c r="AT347" s="442"/>
      <c r="AU347" s="442"/>
      <c r="AV347" s="442"/>
      <c r="AW347" s="442"/>
      <c r="AX347" s="442"/>
      <c r="AY347" s="442"/>
      <c r="AZ347" s="442"/>
    </row>
    <row r="348" spans="2:52" s="19" customFormat="1" ht="9.9499999999999993" hidden="1" customHeight="1" outlineLevel="1">
      <c r="B348" s="435"/>
      <c r="C348" s="437"/>
      <c r="D348" s="437"/>
      <c r="E348" s="437"/>
      <c r="F348" s="437"/>
      <c r="G348" s="666"/>
      <c r="H348" s="666"/>
      <c r="I348" s="666"/>
      <c r="J348" s="666"/>
      <c r="K348" s="666"/>
      <c r="L348" s="438"/>
      <c r="M348" s="438"/>
      <c r="N348" s="438"/>
      <c r="O348" s="438"/>
      <c r="P348" s="438"/>
      <c r="Q348" s="438"/>
      <c r="R348" s="438"/>
      <c r="S348" s="438"/>
      <c r="T348" s="439"/>
      <c r="U348" s="439"/>
      <c r="V348" s="439"/>
      <c r="W348" s="667"/>
      <c r="X348" s="668"/>
      <c r="Y348" s="668"/>
      <c r="Z348" s="668"/>
      <c r="AA348" s="668"/>
      <c r="AB348" s="668"/>
      <c r="AC348" s="668"/>
      <c r="AD348" s="668"/>
      <c r="AE348" s="668"/>
      <c r="AF348" s="668"/>
      <c r="AG348" s="668"/>
      <c r="AH348" s="668"/>
      <c r="AI348" s="668"/>
      <c r="AJ348" s="668"/>
      <c r="AK348" s="668"/>
      <c r="AL348" s="668"/>
      <c r="AM348" s="668"/>
      <c r="AN348" s="668"/>
      <c r="AO348" s="668"/>
      <c r="AP348" s="668"/>
      <c r="AQ348" s="668"/>
      <c r="AR348" s="668"/>
      <c r="AS348" s="668"/>
      <c r="AT348" s="668"/>
      <c r="AU348" s="668"/>
      <c r="AV348" s="668"/>
      <c r="AW348" s="668"/>
      <c r="AX348" s="668"/>
      <c r="AY348" s="668"/>
      <c r="AZ348" s="668"/>
    </row>
    <row r="349" spans="2:52" ht="20.100000000000001" customHeight="1" collapsed="1">
      <c r="B349" s="32">
        <f>B337+1</f>
        <v>29</v>
      </c>
      <c r="C349" s="1013"/>
      <c r="D349" s="1014"/>
      <c r="E349" s="1014"/>
      <c r="F349" s="1015"/>
      <c r="G349" s="1016"/>
      <c r="H349" s="1017"/>
      <c r="I349" s="1017"/>
      <c r="J349" s="1017"/>
      <c r="K349" s="1018"/>
      <c r="L349" s="701">
        <f t="shared" ref="L349:R349" si="112">SUM(L350:L359)</f>
        <v>0</v>
      </c>
      <c r="M349" s="702">
        <f t="shared" si="112"/>
        <v>0</v>
      </c>
      <c r="N349" s="703">
        <f t="shared" si="112"/>
        <v>0</v>
      </c>
      <c r="O349" s="703">
        <f t="shared" si="112"/>
        <v>0</v>
      </c>
      <c r="P349" s="702">
        <f t="shared" si="112"/>
        <v>0</v>
      </c>
      <c r="Q349" s="704">
        <f t="shared" si="112"/>
        <v>0</v>
      </c>
      <c r="R349" s="701">
        <f t="shared" si="112"/>
        <v>0</v>
      </c>
      <c r="S349" s="705">
        <v>1</v>
      </c>
      <c r="T349" s="706">
        <f>(S350*T350)+(S351*T351)+(S352*T352)+(S353*T353)+(S354*T354)+(S355*T355)+(S356*T356)+(S357*T357)+(S358*T358)+(S359*T359)</f>
        <v>0</v>
      </c>
      <c r="U349" s="665">
        <f t="shared" ref="U349:U359" si="113">S349*T349*(1+MGKZ)*(1+Gewinn)*(1+Sicherheit)</f>
        <v>0</v>
      </c>
      <c r="V349" s="643">
        <f t="shared" ref="V349:V359" si="114">R349*Fertigung</f>
        <v>0</v>
      </c>
      <c r="W349" s="50">
        <f t="shared" ref="W349:W359" si="115">L349*$E$6+M349*$M$6+N349*$M$7+O349*$M$8+P349*$E$7+Q349*$M$9+U349+V349</f>
        <v>0</v>
      </c>
      <c r="X349" s="442"/>
      <c r="Y349" s="442"/>
      <c r="Z349" s="442"/>
      <c r="AA349" s="442"/>
      <c r="AB349" s="442"/>
      <c r="AC349" s="442"/>
      <c r="AD349" s="442"/>
      <c r="AE349" s="442"/>
      <c r="AF349" s="442"/>
      <c r="AG349" s="442"/>
      <c r="AH349" s="442"/>
      <c r="AI349" s="442"/>
      <c r="AJ349" s="442"/>
      <c r="AK349" s="442"/>
      <c r="AL349" s="442"/>
      <c r="AM349" s="442"/>
      <c r="AN349" s="442"/>
      <c r="AO349" s="442"/>
      <c r="AP349" s="442"/>
      <c r="AQ349" s="442"/>
      <c r="AR349" s="442"/>
      <c r="AS349" s="442"/>
      <c r="AT349" s="442"/>
      <c r="AU349" s="442"/>
      <c r="AV349" s="442"/>
      <c r="AW349" s="442"/>
      <c r="AX349" s="442"/>
      <c r="AY349" s="442"/>
      <c r="AZ349" s="442"/>
    </row>
    <row r="350" spans="2:52" ht="20.100000000000001" hidden="1" customHeight="1" outlineLevel="1">
      <c r="B350" s="433"/>
      <c r="C350" s="1002"/>
      <c r="D350" s="1003"/>
      <c r="E350" s="1003"/>
      <c r="F350" s="1004"/>
      <c r="G350" s="1005"/>
      <c r="H350" s="1006"/>
      <c r="I350" s="1006"/>
      <c r="J350" s="1006"/>
      <c r="K350" s="1007"/>
      <c r="L350" s="715"/>
      <c r="M350" s="715"/>
      <c r="N350" s="715"/>
      <c r="O350" s="715"/>
      <c r="P350" s="715"/>
      <c r="Q350" s="715"/>
      <c r="R350" s="715"/>
      <c r="S350" s="716"/>
      <c r="T350" s="717"/>
      <c r="U350" s="720">
        <f t="shared" si="113"/>
        <v>0</v>
      </c>
      <c r="V350" s="721">
        <f t="shared" si="114"/>
        <v>0</v>
      </c>
      <c r="W350" s="722">
        <f t="shared" si="115"/>
        <v>0</v>
      </c>
      <c r="X350" s="442"/>
      <c r="Y350" s="442"/>
      <c r="Z350" s="442"/>
      <c r="AA350" s="442"/>
      <c r="AB350" s="442"/>
      <c r="AC350" s="442"/>
      <c r="AD350" s="442"/>
      <c r="AE350" s="442"/>
      <c r="AF350" s="442"/>
      <c r="AG350" s="442"/>
      <c r="AH350" s="442"/>
      <c r="AI350" s="442"/>
      <c r="AJ350" s="442"/>
      <c r="AK350" s="442"/>
      <c r="AL350" s="442"/>
      <c r="AM350" s="442"/>
      <c r="AN350" s="442"/>
      <c r="AO350" s="442"/>
      <c r="AP350" s="442"/>
      <c r="AQ350" s="442"/>
      <c r="AR350" s="442"/>
      <c r="AS350" s="442"/>
      <c r="AT350" s="442"/>
      <c r="AU350" s="442"/>
      <c r="AV350" s="442"/>
      <c r="AW350" s="442"/>
      <c r="AX350" s="442"/>
      <c r="AY350" s="442"/>
      <c r="AZ350" s="442"/>
    </row>
    <row r="351" spans="2:52" ht="20.100000000000001" hidden="1" customHeight="1" outlineLevel="1">
      <c r="B351" s="434"/>
      <c r="C351" s="1002"/>
      <c r="D351" s="1003"/>
      <c r="E351" s="1003"/>
      <c r="F351" s="1004"/>
      <c r="G351" s="1005"/>
      <c r="H351" s="1006"/>
      <c r="I351" s="1006"/>
      <c r="J351" s="1006"/>
      <c r="K351" s="1007"/>
      <c r="L351" s="715"/>
      <c r="M351" s="715"/>
      <c r="N351" s="715"/>
      <c r="O351" s="715"/>
      <c r="P351" s="715"/>
      <c r="Q351" s="715"/>
      <c r="R351" s="715"/>
      <c r="S351" s="716"/>
      <c r="T351" s="717"/>
      <c r="U351" s="720">
        <f t="shared" si="113"/>
        <v>0</v>
      </c>
      <c r="V351" s="721">
        <f t="shared" si="114"/>
        <v>0</v>
      </c>
      <c r="W351" s="722">
        <f t="shared" si="115"/>
        <v>0</v>
      </c>
      <c r="X351" s="442"/>
      <c r="Y351" s="442"/>
      <c r="Z351" s="442"/>
      <c r="AA351" s="442"/>
      <c r="AB351" s="442"/>
      <c r="AC351" s="442"/>
      <c r="AD351" s="442"/>
      <c r="AE351" s="442"/>
      <c r="AF351" s="442"/>
      <c r="AG351" s="442"/>
      <c r="AH351" s="442"/>
      <c r="AI351" s="442"/>
      <c r="AJ351" s="442"/>
      <c r="AK351" s="442"/>
      <c r="AL351" s="442"/>
      <c r="AM351" s="442"/>
      <c r="AN351" s="442"/>
      <c r="AO351" s="442"/>
      <c r="AP351" s="442"/>
      <c r="AQ351" s="442"/>
      <c r="AR351" s="442"/>
      <c r="AS351" s="442"/>
      <c r="AT351" s="442"/>
      <c r="AU351" s="442"/>
      <c r="AV351" s="442"/>
      <c r="AW351" s="442"/>
      <c r="AX351" s="442"/>
      <c r="AY351" s="442"/>
      <c r="AZ351" s="442"/>
    </row>
    <row r="352" spans="2:52" ht="20.100000000000001" hidden="1" customHeight="1" outlineLevel="1">
      <c r="B352" s="434"/>
      <c r="C352" s="1002"/>
      <c r="D352" s="1003"/>
      <c r="E352" s="1003"/>
      <c r="F352" s="1004"/>
      <c r="G352" s="1005"/>
      <c r="H352" s="1006"/>
      <c r="I352" s="1006"/>
      <c r="J352" s="1006"/>
      <c r="K352" s="1007"/>
      <c r="L352" s="715"/>
      <c r="M352" s="715"/>
      <c r="N352" s="715"/>
      <c r="O352" s="715"/>
      <c r="P352" s="715"/>
      <c r="Q352" s="715"/>
      <c r="R352" s="715"/>
      <c r="S352" s="716"/>
      <c r="T352" s="717"/>
      <c r="U352" s="720">
        <f t="shared" si="113"/>
        <v>0</v>
      </c>
      <c r="V352" s="721">
        <f t="shared" si="114"/>
        <v>0</v>
      </c>
      <c r="W352" s="722">
        <f t="shared" si="115"/>
        <v>0</v>
      </c>
      <c r="X352" s="442"/>
      <c r="Y352" s="442"/>
      <c r="Z352" s="442"/>
      <c r="AA352" s="442"/>
      <c r="AB352" s="442"/>
      <c r="AC352" s="442"/>
      <c r="AD352" s="442"/>
      <c r="AE352" s="442"/>
      <c r="AF352" s="442"/>
      <c r="AG352" s="442"/>
      <c r="AH352" s="442"/>
      <c r="AI352" s="442"/>
      <c r="AJ352" s="442"/>
      <c r="AK352" s="442"/>
      <c r="AL352" s="442"/>
      <c r="AM352" s="442"/>
      <c r="AN352" s="442"/>
      <c r="AO352" s="442"/>
      <c r="AP352" s="442"/>
      <c r="AQ352" s="442"/>
      <c r="AR352" s="442"/>
      <c r="AS352" s="442"/>
      <c r="AT352" s="442"/>
      <c r="AU352" s="442"/>
      <c r="AV352" s="442"/>
      <c r="AW352" s="442"/>
      <c r="AX352" s="442"/>
      <c r="AY352" s="442"/>
      <c r="AZ352" s="442"/>
    </row>
    <row r="353" spans="2:52" ht="20.100000000000001" hidden="1" customHeight="1" outlineLevel="1">
      <c r="B353" s="434"/>
      <c r="C353" s="1002"/>
      <c r="D353" s="1003"/>
      <c r="E353" s="1003"/>
      <c r="F353" s="1004"/>
      <c r="G353" s="1005"/>
      <c r="H353" s="1006"/>
      <c r="I353" s="1006"/>
      <c r="J353" s="1006"/>
      <c r="K353" s="1007"/>
      <c r="L353" s="715"/>
      <c r="M353" s="715"/>
      <c r="N353" s="715"/>
      <c r="O353" s="715"/>
      <c r="P353" s="715"/>
      <c r="Q353" s="715"/>
      <c r="R353" s="715"/>
      <c r="S353" s="716"/>
      <c r="T353" s="717"/>
      <c r="U353" s="720">
        <f t="shared" si="113"/>
        <v>0</v>
      </c>
      <c r="V353" s="721">
        <f t="shared" si="114"/>
        <v>0</v>
      </c>
      <c r="W353" s="722">
        <f t="shared" si="115"/>
        <v>0</v>
      </c>
      <c r="X353" s="442"/>
      <c r="Y353" s="442"/>
      <c r="Z353" s="442"/>
      <c r="AA353" s="442"/>
      <c r="AB353" s="442"/>
      <c r="AC353" s="442"/>
      <c r="AD353" s="442"/>
      <c r="AE353" s="442"/>
      <c r="AF353" s="442"/>
      <c r="AG353" s="442"/>
      <c r="AH353" s="442"/>
      <c r="AI353" s="442"/>
      <c r="AJ353" s="442"/>
      <c r="AK353" s="442"/>
      <c r="AL353" s="442"/>
      <c r="AM353" s="442"/>
      <c r="AN353" s="442"/>
      <c r="AO353" s="442"/>
      <c r="AP353" s="442"/>
      <c r="AQ353" s="442"/>
      <c r="AR353" s="442"/>
      <c r="AS353" s="442"/>
      <c r="AT353" s="442"/>
      <c r="AU353" s="442"/>
      <c r="AV353" s="442"/>
      <c r="AW353" s="442"/>
      <c r="AX353" s="442"/>
      <c r="AY353" s="442"/>
      <c r="AZ353" s="442"/>
    </row>
    <row r="354" spans="2:52" ht="20.100000000000001" hidden="1" customHeight="1" outlineLevel="1">
      <c r="B354" s="434"/>
      <c r="C354" s="1002"/>
      <c r="D354" s="1003"/>
      <c r="E354" s="1003"/>
      <c r="F354" s="1004"/>
      <c r="G354" s="1005"/>
      <c r="H354" s="1006"/>
      <c r="I354" s="1006"/>
      <c r="J354" s="1006"/>
      <c r="K354" s="1007"/>
      <c r="L354" s="715"/>
      <c r="M354" s="715"/>
      <c r="N354" s="715"/>
      <c r="O354" s="715"/>
      <c r="P354" s="715"/>
      <c r="Q354" s="715"/>
      <c r="R354" s="715"/>
      <c r="S354" s="716"/>
      <c r="T354" s="717"/>
      <c r="U354" s="720">
        <f t="shared" si="113"/>
        <v>0</v>
      </c>
      <c r="V354" s="721">
        <f t="shared" si="114"/>
        <v>0</v>
      </c>
      <c r="W354" s="722">
        <f t="shared" si="115"/>
        <v>0</v>
      </c>
      <c r="X354" s="442"/>
      <c r="Y354" s="442"/>
      <c r="Z354" s="442"/>
      <c r="AA354" s="442"/>
      <c r="AB354" s="442"/>
      <c r="AC354" s="442"/>
      <c r="AD354" s="442"/>
      <c r="AE354" s="442"/>
      <c r="AF354" s="442"/>
      <c r="AG354" s="442"/>
      <c r="AH354" s="442"/>
      <c r="AI354" s="442"/>
      <c r="AJ354" s="442"/>
      <c r="AK354" s="442"/>
      <c r="AL354" s="442"/>
      <c r="AM354" s="442"/>
      <c r="AN354" s="442"/>
      <c r="AO354" s="442"/>
      <c r="AP354" s="442"/>
      <c r="AQ354" s="442"/>
      <c r="AR354" s="442"/>
      <c r="AS354" s="442"/>
      <c r="AT354" s="442"/>
      <c r="AU354" s="442"/>
      <c r="AV354" s="442"/>
      <c r="AW354" s="442"/>
      <c r="AX354" s="442"/>
      <c r="AY354" s="442"/>
      <c r="AZ354" s="442"/>
    </row>
    <row r="355" spans="2:52" ht="20.100000000000001" hidden="1" customHeight="1" outlineLevel="1">
      <c r="B355" s="434"/>
      <c r="C355" s="1002"/>
      <c r="D355" s="1003"/>
      <c r="E355" s="1003"/>
      <c r="F355" s="1004"/>
      <c r="G355" s="1005"/>
      <c r="H355" s="1006"/>
      <c r="I355" s="1006"/>
      <c r="J355" s="1006"/>
      <c r="K355" s="1007"/>
      <c r="L355" s="715"/>
      <c r="M355" s="715"/>
      <c r="N355" s="715"/>
      <c r="O355" s="715"/>
      <c r="P355" s="715"/>
      <c r="Q355" s="715"/>
      <c r="R355" s="715"/>
      <c r="S355" s="716"/>
      <c r="T355" s="717"/>
      <c r="U355" s="720">
        <f t="shared" si="113"/>
        <v>0</v>
      </c>
      <c r="V355" s="721">
        <f t="shared" si="114"/>
        <v>0</v>
      </c>
      <c r="W355" s="722">
        <f t="shared" si="115"/>
        <v>0</v>
      </c>
      <c r="X355" s="442"/>
      <c r="Y355" s="442"/>
      <c r="Z355" s="442"/>
      <c r="AA355" s="442"/>
      <c r="AB355" s="442"/>
      <c r="AC355" s="442"/>
      <c r="AD355" s="442"/>
      <c r="AE355" s="442"/>
      <c r="AF355" s="442"/>
      <c r="AG355" s="442"/>
      <c r="AH355" s="442"/>
      <c r="AI355" s="442"/>
      <c r="AJ355" s="442"/>
      <c r="AK355" s="442"/>
      <c r="AL355" s="442"/>
      <c r="AM355" s="442"/>
      <c r="AN355" s="442"/>
      <c r="AO355" s="442"/>
      <c r="AP355" s="442"/>
      <c r="AQ355" s="442"/>
      <c r="AR355" s="442"/>
      <c r="AS355" s="442"/>
      <c r="AT355" s="442"/>
      <c r="AU355" s="442"/>
      <c r="AV355" s="442"/>
      <c r="AW355" s="442"/>
      <c r="AX355" s="442"/>
      <c r="AY355" s="442"/>
      <c r="AZ355" s="442"/>
    </row>
    <row r="356" spans="2:52" ht="20.100000000000001" hidden="1" customHeight="1" outlineLevel="1">
      <c r="B356" s="434"/>
      <c r="C356" s="1002"/>
      <c r="D356" s="1003"/>
      <c r="E356" s="1003"/>
      <c r="F356" s="1004"/>
      <c r="G356" s="1005"/>
      <c r="H356" s="1006"/>
      <c r="I356" s="1006"/>
      <c r="J356" s="1006"/>
      <c r="K356" s="1007"/>
      <c r="L356" s="715"/>
      <c r="M356" s="715"/>
      <c r="N356" s="715"/>
      <c r="O356" s="715"/>
      <c r="P356" s="715"/>
      <c r="Q356" s="715"/>
      <c r="R356" s="715"/>
      <c r="S356" s="716"/>
      <c r="T356" s="717"/>
      <c r="U356" s="720">
        <f t="shared" si="113"/>
        <v>0</v>
      </c>
      <c r="V356" s="721">
        <f t="shared" si="114"/>
        <v>0</v>
      </c>
      <c r="W356" s="722">
        <f t="shared" si="115"/>
        <v>0</v>
      </c>
      <c r="X356" s="442"/>
      <c r="Y356" s="442"/>
      <c r="Z356" s="442"/>
      <c r="AA356" s="442"/>
      <c r="AB356" s="442"/>
      <c r="AC356" s="442"/>
      <c r="AD356" s="442"/>
      <c r="AE356" s="442"/>
      <c r="AF356" s="442"/>
      <c r="AG356" s="442"/>
      <c r="AH356" s="442"/>
      <c r="AI356" s="442"/>
      <c r="AJ356" s="442"/>
      <c r="AK356" s="442"/>
      <c r="AL356" s="442"/>
      <c r="AM356" s="442"/>
      <c r="AN356" s="442"/>
      <c r="AO356" s="442"/>
      <c r="AP356" s="442"/>
      <c r="AQ356" s="442"/>
      <c r="AR356" s="442"/>
      <c r="AS356" s="442"/>
      <c r="AT356" s="442"/>
      <c r="AU356" s="442"/>
      <c r="AV356" s="442"/>
      <c r="AW356" s="442"/>
      <c r="AX356" s="442"/>
      <c r="AY356" s="442"/>
      <c r="AZ356" s="442"/>
    </row>
    <row r="357" spans="2:52" ht="20.100000000000001" hidden="1" customHeight="1" outlineLevel="1">
      <c r="B357" s="434"/>
      <c r="C357" s="1002"/>
      <c r="D357" s="1003"/>
      <c r="E357" s="1003"/>
      <c r="F357" s="1004"/>
      <c r="G357" s="1005"/>
      <c r="H357" s="1006"/>
      <c r="I357" s="1006"/>
      <c r="J357" s="1006"/>
      <c r="K357" s="1007"/>
      <c r="L357" s="715"/>
      <c r="M357" s="715"/>
      <c r="N357" s="715"/>
      <c r="O357" s="715"/>
      <c r="P357" s="715"/>
      <c r="Q357" s="715"/>
      <c r="R357" s="715"/>
      <c r="S357" s="716"/>
      <c r="T357" s="717"/>
      <c r="U357" s="720">
        <f t="shared" si="113"/>
        <v>0</v>
      </c>
      <c r="V357" s="721">
        <f t="shared" si="114"/>
        <v>0</v>
      </c>
      <c r="W357" s="722">
        <f t="shared" si="115"/>
        <v>0</v>
      </c>
      <c r="X357" s="442"/>
      <c r="Y357" s="442"/>
      <c r="Z357" s="442"/>
      <c r="AA357" s="442"/>
      <c r="AB357" s="442"/>
      <c r="AC357" s="442"/>
      <c r="AD357" s="442"/>
      <c r="AE357" s="442"/>
      <c r="AF357" s="442"/>
      <c r="AG357" s="442"/>
      <c r="AH357" s="442"/>
      <c r="AI357" s="442"/>
      <c r="AJ357" s="442"/>
      <c r="AK357" s="442"/>
      <c r="AL357" s="442"/>
      <c r="AM357" s="442"/>
      <c r="AN357" s="442"/>
      <c r="AO357" s="442"/>
      <c r="AP357" s="442"/>
      <c r="AQ357" s="442"/>
      <c r="AR357" s="442"/>
      <c r="AS357" s="442"/>
      <c r="AT357" s="442"/>
      <c r="AU357" s="442"/>
      <c r="AV357" s="442"/>
      <c r="AW357" s="442"/>
      <c r="AX357" s="442"/>
      <c r="AY357" s="442"/>
      <c r="AZ357" s="442"/>
    </row>
    <row r="358" spans="2:52" ht="20.100000000000001" hidden="1" customHeight="1" outlineLevel="1">
      <c r="B358" s="434"/>
      <c r="C358" s="1002"/>
      <c r="D358" s="1003"/>
      <c r="E358" s="1003"/>
      <c r="F358" s="1004"/>
      <c r="G358" s="1005"/>
      <c r="H358" s="1006"/>
      <c r="I358" s="1006"/>
      <c r="J358" s="1006"/>
      <c r="K358" s="1007"/>
      <c r="L358" s="715"/>
      <c r="M358" s="715"/>
      <c r="N358" s="715"/>
      <c r="O358" s="715"/>
      <c r="P358" s="715"/>
      <c r="Q358" s="715"/>
      <c r="R358" s="715"/>
      <c r="S358" s="716"/>
      <c r="T358" s="717"/>
      <c r="U358" s="720">
        <f t="shared" si="113"/>
        <v>0</v>
      </c>
      <c r="V358" s="721">
        <f t="shared" si="114"/>
        <v>0</v>
      </c>
      <c r="W358" s="722">
        <f t="shared" si="115"/>
        <v>0</v>
      </c>
      <c r="X358" s="442"/>
      <c r="Y358" s="442"/>
      <c r="Z358" s="442"/>
      <c r="AA358" s="442"/>
      <c r="AB358" s="442"/>
      <c r="AC358" s="442"/>
      <c r="AD358" s="442"/>
      <c r="AE358" s="442"/>
      <c r="AF358" s="442"/>
      <c r="AG358" s="442"/>
      <c r="AH358" s="442"/>
      <c r="AI358" s="442"/>
      <c r="AJ358" s="442"/>
      <c r="AK358" s="442"/>
      <c r="AL358" s="442"/>
      <c r="AM358" s="442"/>
      <c r="AN358" s="442"/>
      <c r="AO358" s="442"/>
      <c r="AP358" s="442"/>
      <c r="AQ358" s="442"/>
      <c r="AR358" s="442"/>
      <c r="AS358" s="442"/>
      <c r="AT358" s="442"/>
      <c r="AU358" s="442"/>
      <c r="AV358" s="442"/>
      <c r="AW358" s="442"/>
      <c r="AX358" s="442"/>
      <c r="AY358" s="442"/>
      <c r="AZ358" s="442"/>
    </row>
    <row r="359" spans="2:52" ht="20.100000000000001" hidden="1" customHeight="1" outlineLevel="1">
      <c r="B359" s="434"/>
      <c r="C359" s="1002"/>
      <c r="D359" s="1003"/>
      <c r="E359" s="1003"/>
      <c r="F359" s="1004"/>
      <c r="G359" s="1005"/>
      <c r="H359" s="1006"/>
      <c r="I359" s="1006"/>
      <c r="J359" s="1006"/>
      <c r="K359" s="1007"/>
      <c r="L359" s="715"/>
      <c r="M359" s="715"/>
      <c r="N359" s="715"/>
      <c r="O359" s="715"/>
      <c r="P359" s="715"/>
      <c r="Q359" s="715"/>
      <c r="R359" s="715"/>
      <c r="S359" s="716"/>
      <c r="T359" s="717"/>
      <c r="U359" s="720">
        <f t="shared" si="113"/>
        <v>0</v>
      </c>
      <c r="V359" s="721">
        <f t="shared" si="114"/>
        <v>0</v>
      </c>
      <c r="W359" s="722">
        <f t="shared" si="115"/>
        <v>0</v>
      </c>
      <c r="X359" s="442"/>
      <c r="Y359" s="442"/>
      <c r="Z359" s="442"/>
      <c r="AA359" s="442"/>
      <c r="AB359" s="442"/>
      <c r="AC359" s="442"/>
      <c r="AD359" s="442"/>
      <c r="AE359" s="442"/>
      <c r="AF359" s="442"/>
      <c r="AG359" s="442"/>
      <c r="AH359" s="442"/>
      <c r="AI359" s="442"/>
      <c r="AJ359" s="442"/>
      <c r="AK359" s="442"/>
      <c r="AL359" s="442"/>
      <c r="AM359" s="442"/>
      <c r="AN359" s="442"/>
      <c r="AO359" s="442"/>
      <c r="AP359" s="442"/>
      <c r="AQ359" s="442"/>
      <c r="AR359" s="442"/>
      <c r="AS359" s="442"/>
      <c r="AT359" s="442"/>
      <c r="AU359" s="442"/>
      <c r="AV359" s="442"/>
      <c r="AW359" s="442"/>
      <c r="AX359" s="442"/>
      <c r="AY359" s="442"/>
      <c r="AZ359" s="442"/>
    </row>
    <row r="360" spans="2:52" s="19" customFormat="1" ht="9.9499999999999993" hidden="1" customHeight="1" outlineLevel="1">
      <c r="B360" s="435"/>
      <c r="C360" s="437"/>
      <c r="D360" s="437"/>
      <c r="E360" s="437"/>
      <c r="F360" s="437"/>
      <c r="G360" s="666"/>
      <c r="H360" s="666"/>
      <c r="I360" s="666"/>
      <c r="J360" s="666"/>
      <c r="K360" s="666"/>
      <c r="L360" s="438"/>
      <c r="M360" s="438"/>
      <c r="N360" s="438"/>
      <c r="O360" s="438"/>
      <c r="P360" s="438"/>
      <c r="Q360" s="438"/>
      <c r="R360" s="438"/>
      <c r="S360" s="438"/>
      <c r="T360" s="439"/>
      <c r="U360" s="439"/>
      <c r="V360" s="439"/>
      <c r="W360" s="667"/>
      <c r="X360" s="668"/>
      <c r="Y360" s="668"/>
      <c r="Z360" s="668"/>
      <c r="AA360" s="668"/>
      <c r="AB360" s="668"/>
      <c r="AC360" s="668"/>
      <c r="AD360" s="668"/>
      <c r="AE360" s="668"/>
      <c r="AF360" s="668"/>
      <c r="AG360" s="668"/>
      <c r="AH360" s="668"/>
      <c r="AI360" s="668"/>
      <c r="AJ360" s="668"/>
      <c r="AK360" s="668"/>
      <c r="AL360" s="668"/>
      <c r="AM360" s="668"/>
      <c r="AN360" s="668"/>
      <c r="AO360" s="668"/>
      <c r="AP360" s="668"/>
      <c r="AQ360" s="668"/>
      <c r="AR360" s="668"/>
      <c r="AS360" s="668"/>
      <c r="AT360" s="668"/>
      <c r="AU360" s="668"/>
      <c r="AV360" s="668"/>
      <c r="AW360" s="668"/>
      <c r="AX360" s="668"/>
      <c r="AY360" s="668"/>
      <c r="AZ360" s="668"/>
    </row>
    <row r="361" spans="2:52" ht="20.100000000000001" customHeight="1" collapsed="1">
      <c r="B361" s="32">
        <f>B349+1</f>
        <v>30</v>
      </c>
      <c r="C361" s="1013"/>
      <c r="D361" s="1014"/>
      <c r="E361" s="1014"/>
      <c r="F361" s="1015"/>
      <c r="G361" s="1016"/>
      <c r="H361" s="1017"/>
      <c r="I361" s="1017"/>
      <c r="J361" s="1017"/>
      <c r="K361" s="1018"/>
      <c r="L361" s="701">
        <f t="shared" ref="L361:R361" si="116">SUM(L362:L371)</f>
        <v>0</v>
      </c>
      <c r="M361" s="702">
        <f t="shared" si="116"/>
        <v>0</v>
      </c>
      <c r="N361" s="703">
        <f t="shared" si="116"/>
        <v>0</v>
      </c>
      <c r="O361" s="703">
        <f t="shared" si="116"/>
        <v>0</v>
      </c>
      <c r="P361" s="702">
        <f t="shared" si="116"/>
        <v>0</v>
      </c>
      <c r="Q361" s="704">
        <f t="shared" si="116"/>
        <v>0</v>
      </c>
      <c r="R361" s="701">
        <f t="shared" si="116"/>
        <v>0</v>
      </c>
      <c r="S361" s="705">
        <v>1</v>
      </c>
      <c r="T361" s="706">
        <f>(S362*T362)+(S363*T363)+(S364*T364)+(S365*T365)+(S366*T366)+(S367*T367)+(S368*T368)+(S369*T369)+(S370*T370)+(S371*T371)</f>
        <v>0</v>
      </c>
      <c r="U361" s="665">
        <f t="shared" ref="U361:U371" si="117">S361*T361*(1+MGKZ)*(1+Gewinn)*(1+Sicherheit)</f>
        <v>0</v>
      </c>
      <c r="V361" s="643">
        <f t="shared" ref="V361:V371" si="118">R361*Fertigung</f>
        <v>0</v>
      </c>
      <c r="W361" s="50">
        <f t="shared" ref="W361:W371" si="119">L361*$E$6+M361*$M$6+N361*$M$7+O361*$M$8+P361*$E$7+Q361*$M$9+U361+V361</f>
        <v>0</v>
      </c>
      <c r="X361" s="442"/>
      <c r="Y361" s="442"/>
      <c r="Z361" s="442"/>
      <c r="AA361" s="442"/>
      <c r="AB361" s="442"/>
      <c r="AC361" s="442"/>
      <c r="AD361" s="442"/>
      <c r="AE361" s="442"/>
      <c r="AF361" s="442"/>
      <c r="AG361" s="442"/>
      <c r="AH361" s="442"/>
      <c r="AI361" s="442"/>
      <c r="AJ361" s="442"/>
      <c r="AK361" s="442"/>
      <c r="AL361" s="442"/>
      <c r="AM361" s="442"/>
      <c r="AN361" s="442"/>
      <c r="AO361" s="442"/>
      <c r="AP361" s="442"/>
      <c r="AQ361" s="442"/>
      <c r="AR361" s="442"/>
      <c r="AS361" s="442"/>
      <c r="AT361" s="442"/>
      <c r="AU361" s="442"/>
      <c r="AV361" s="442"/>
      <c r="AW361" s="442"/>
      <c r="AX361" s="442"/>
      <c r="AY361" s="442"/>
      <c r="AZ361" s="442"/>
    </row>
    <row r="362" spans="2:52" ht="20.100000000000001" hidden="1" customHeight="1" outlineLevel="1">
      <c r="B362" s="433"/>
      <c r="C362" s="1002"/>
      <c r="D362" s="1003"/>
      <c r="E362" s="1003"/>
      <c r="F362" s="1004"/>
      <c r="G362" s="1005"/>
      <c r="H362" s="1006"/>
      <c r="I362" s="1006"/>
      <c r="J362" s="1006"/>
      <c r="K362" s="1007"/>
      <c r="L362" s="715"/>
      <c r="M362" s="715"/>
      <c r="N362" s="715"/>
      <c r="O362" s="715"/>
      <c r="P362" s="715"/>
      <c r="Q362" s="715"/>
      <c r="R362" s="715"/>
      <c r="S362" s="716"/>
      <c r="T362" s="717"/>
      <c r="U362" s="720">
        <f t="shared" si="117"/>
        <v>0</v>
      </c>
      <c r="V362" s="721">
        <f t="shared" si="118"/>
        <v>0</v>
      </c>
      <c r="W362" s="722">
        <f t="shared" si="119"/>
        <v>0</v>
      </c>
      <c r="X362" s="442"/>
      <c r="Y362" s="442"/>
      <c r="Z362" s="442"/>
      <c r="AA362" s="442"/>
      <c r="AB362" s="442"/>
      <c r="AC362" s="442"/>
      <c r="AD362" s="442"/>
      <c r="AE362" s="442"/>
      <c r="AF362" s="442"/>
      <c r="AG362" s="442"/>
      <c r="AH362" s="442"/>
      <c r="AI362" s="442"/>
      <c r="AJ362" s="442"/>
      <c r="AK362" s="442"/>
      <c r="AL362" s="442"/>
      <c r="AM362" s="442"/>
      <c r="AN362" s="442"/>
      <c r="AO362" s="442"/>
      <c r="AP362" s="442"/>
      <c r="AQ362" s="442"/>
      <c r="AR362" s="442"/>
      <c r="AS362" s="442"/>
      <c r="AT362" s="442"/>
      <c r="AU362" s="442"/>
      <c r="AV362" s="442"/>
      <c r="AW362" s="442"/>
      <c r="AX362" s="442"/>
      <c r="AY362" s="442"/>
      <c r="AZ362" s="442"/>
    </row>
    <row r="363" spans="2:52" ht="20.100000000000001" hidden="1" customHeight="1" outlineLevel="1">
      <c r="B363" s="434"/>
      <c r="C363" s="1002"/>
      <c r="D363" s="1003"/>
      <c r="E363" s="1003"/>
      <c r="F363" s="1004"/>
      <c r="G363" s="1005"/>
      <c r="H363" s="1006"/>
      <c r="I363" s="1006"/>
      <c r="J363" s="1006"/>
      <c r="K363" s="1007"/>
      <c r="L363" s="715"/>
      <c r="M363" s="715"/>
      <c r="N363" s="715"/>
      <c r="O363" s="715"/>
      <c r="P363" s="715"/>
      <c r="Q363" s="715"/>
      <c r="R363" s="715"/>
      <c r="S363" s="716"/>
      <c r="T363" s="717"/>
      <c r="U363" s="720">
        <f t="shared" si="117"/>
        <v>0</v>
      </c>
      <c r="V363" s="721">
        <f t="shared" si="118"/>
        <v>0</v>
      </c>
      <c r="W363" s="722">
        <f t="shared" si="119"/>
        <v>0</v>
      </c>
      <c r="X363" s="442"/>
      <c r="Y363" s="442"/>
      <c r="Z363" s="442"/>
      <c r="AA363" s="442"/>
      <c r="AB363" s="442"/>
      <c r="AC363" s="442"/>
      <c r="AD363" s="442"/>
      <c r="AE363" s="442"/>
      <c r="AF363" s="442"/>
      <c r="AG363" s="442"/>
      <c r="AH363" s="442"/>
      <c r="AI363" s="442"/>
      <c r="AJ363" s="442"/>
      <c r="AK363" s="442"/>
      <c r="AL363" s="442"/>
      <c r="AM363" s="442"/>
      <c r="AN363" s="442"/>
      <c r="AO363" s="442"/>
      <c r="AP363" s="442"/>
      <c r="AQ363" s="442"/>
      <c r="AR363" s="442"/>
      <c r="AS363" s="442"/>
      <c r="AT363" s="442"/>
      <c r="AU363" s="442"/>
      <c r="AV363" s="442"/>
      <c r="AW363" s="442"/>
      <c r="AX363" s="442"/>
      <c r="AY363" s="442"/>
      <c r="AZ363" s="442"/>
    </row>
    <row r="364" spans="2:52" ht="20.100000000000001" hidden="1" customHeight="1" outlineLevel="1">
      <c r="B364" s="434"/>
      <c r="C364" s="1002"/>
      <c r="D364" s="1003"/>
      <c r="E364" s="1003"/>
      <c r="F364" s="1004"/>
      <c r="G364" s="1005"/>
      <c r="H364" s="1006"/>
      <c r="I364" s="1006"/>
      <c r="J364" s="1006"/>
      <c r="K364" s="1007"/>
      <c r="L364" s="715"/>
      <c r="M364" s="715"/>
      <c r="N364" s="715"/>
      <c r="O364" s="715"/>
      <c r="P364" s="715"/>
      <c r="Q364" s="715"/>
      <c r="R364" s="715"/>
      <c r="S364" s="716"/>
      <c r="T364" s="717"/>
      <c r="U364" s="720">
        <f t="shared" si="117"/>
        <v>0</v>
      </c>
      <c r="V364" s="721">
        <f t="shared" si="118"/>
        <v>0</v>
      </c>
      <c r="W364" s="722">
        <f t="shared" si="119"/>
        <v>0</v>
      </c>
      <c r="X364" s="442"/>
      <c r="Y364" s="442"/>
      <c r="Z364" s="442"/>
      <c r="AA364" s="442"/>
      <c r="AB364" s="442"/>
      <c r="AC364" s="442"/>
      <c r="AD364" s="442"/>
      <c r="AE364" s="442"/>
      <c r="AF364" s="442"/>
      <c r="AG364" s="442"/>
      <c r="AH364" s="442"/>
      <c r="AI364" s="442"/>
      <c r="AJ364" s="442"/>
      <c r="AK364" s="442"/>
      <c r="AL364" s="442"/>
      <c r="AM364" s="442"/>
      <c r="AN364" s="442"/>
      <c r="AO364" s="442"/>
      <c r="AP364" s="442"/>
      <c r="AQ364" s="442"/>
      <c r="AR364" s="442"/>
      <c r="AS364" s="442"/>
      <c r="AT364" s="442"/>
      <c r="AU364" s="442"/>
      <c r="AV364" s="442"/>
      <c r="AW364" s="442"/>
      <c r="AX364" s="442"/>
      <c r="AY364" s="442"/>
      <c r="AZ364" s="442"/>
    </row>
    <row r="365" spans="2:52" ht="20.100000000000001" hidden="1" customHeight="1" outlineLevel="1">
      <c r="B365" s="434"/>
      <c r="C365" s="1002"/>
      <c r="D365" s="1003"/>
      <c r="E365" s="1003"/>
      <c r="F365" s="1004"/>
      <c r="G365" s="1005"/>
      <c r="H365" s="1006"/>
      <c r="I365" s="1006"/>
      <c r="J365" s="1006"/>
      <c r="K365" s="1007"/>
      <c r="L365" s="715"/>
      <c r="M365" s="715"/>
      <c r="N365" s="715"/>
      <c r="O365" s="715"/>
      <c r="P365" s="715"/>
      <c r="Q365" s="715"/>
      <c r="R365" s="715"/>
      <c r="S365" s="716"/>
      <c r="T365" s="717"/>
      <c r="U365" s="720">
        <f t="shared" si="117"/>
        <v>0</v>
      </c>
      <c r="V365" s="721">
        <f t="shared" si="118"/>
        <v>0</v>
      </c>
      <c r="W365" s="722">
        <f t="shared" si="119"/>
        <v>0</v>
      </c>
      <c r="X365" s="442"/>
      <c r="Y365" s="442"/>
      <c r="Z365" s="442"/>
      <c r="AA365" s="442"/>
      <c r="AB365" s="442"/>
      <c r="AC365" s="442"/>
      <c r="AD365" s="442"/>
      <c r="AE365" s="442"/>
      <c r="AF365" s="442"/>
      <c r="AG365" s="442"/>
      <c r="AH365" s="442"/>
      <c r="AI365" s="442"/>
      <c r="AJ365" s="442"/>
      <c r="AK365" s="442"/>
      <c r="AL365" s="442"/>
      <c r="AM365" s="442"/>
      <c r="AN365" s="442"/>
      <c r="AO365" s="442"/>
      <c r="AP365" s="442"/>
      <c r="AQ365" s="442"/>
      <c r="AR365" s="442"/>
      <c r="AS365" s="442"/>
      <c r="AT365" s="442"/>
      <c r="AU365" s="442"/>
      <c r="AV365" s="442"/>
      <c r="AW365" s="442"/>
      <c r="AX365" s="442"/>
      <c r="AY365" s="442"/>
      <c r="AZ365" s="442"/>
    </row>
    <row r="366" spans="2:52" ht="20.100000000000001" hidden="1" customHeight="1" outlineLevel="1">
      <c r="B366" s="434"/>
      <c r="C366" s="1002"/>
      <c r="D366" s="1003"/>
      <c r="E366" s="1003"/>
      <c r="F366" s="1004"/>
      <c r="G366" s="1005"/>
      <c r="H366" s="1006"/>
      <c r="I366" s="1006"/>
      <c r="J366" s="1006"/>
      <c r="K366" s="1007"/>
      <c r="L366" s="715"/>
      <c r="M366" s="715"/>
      <c r="N366" s="715"/>
      <c r="O366" s="715"/>
      <c r="P366" s="715"/>
      <c r="Q366" s="715"/>
      <c r="R366" s="715"/>
      <c r="S366" s="716"/>
      <c r="T366" s="717"/>
      <c r="U366" s="720">
        <f t="shared" si="117"/>
        <v>0</v>
      </c>
      <c r="V366" s="721">
        <f t="shared" si="118"/>
        <v>0</v>
      </c>
      <c r="W366" s="722">
        <f t="shared" si="119"/>
        <v>0</v>
      </c>
      <c r="X366" s="442"/>
      <c r="Y366" s="442"/>
      <c r="Z366" s="442"/>
      <c r="AA366" s="442"/>
      <c r="AB366" s="442"/>
      <c r="AC366" s="442"/>
      <c r="AD366" s="442"/>
      <c r="AE366" s="442"/>
      <c r="AF366" s="442"/>
      <c r="AG366" s="442"/>
      <c r="AH366" s="442"/>
      <c r="AI366" s="442"/>
      <c r="AJ366" s="442"/>
      <c r="AK366" s="442"/>
      <c r="AL366" s="442"/>
      <c r="AM366" s="442"/>
      <c r="AN366" s="442"/>
      <c r="AO366" s="442"/>
      <c r="AP366" s="442"/>
      <c r="AQ366" s="442"/>
      <c r="AR366" s="442"/>
      <c r="AS366" s="442"/>
      <c r="AT366" s="442"/>
      <c r="AU366" s="442"/>
      <c r="AV366" s="442"/>
      <c r="AW366" s="442"/>
      <c r="AX366" s="442"/>
      <c r="AY366" s="442"/>
      <c r="AZ366" s="442"/>
    </row>
    <row r="367" spans="2:52" ht="20.100000000000001" hidden="1" customHeight="1" outlineLevel="1">
      <c r="B367" s="434"/>
      <c r="C367" s="1002"/>
      <c r="D367" s="1003"/>
      <c r="E367" s="1003"/>
      <c r="F367" s="1004"/>
      <c r="G367" s="1005"/>
      <c r="H367" s="1006"/>
      <c r="I367" s="1006"/>
      <c r="J367" s="1006"/>
      <c r="K367" s="1007"/>
      <c r="L367" s="715"/>
      <c r="M367" s="715"/>
      <c r="N367" s="715"/>
      <c r="O367" s="715"/>
      <c r="P367" s="715"/>
      <c r="Q367" s="715"/>
      <c r="R367" s="715"/>
      <c r="S367" s="716"/>
      <c r="T367" s="717"/>
      <c r="U367" s="720">
        <f t="shared" si="117"/>
        <v>0</v>
      </c>
      <c r="V367" s="721">
        <f t="shared" si="118"/>
        <v>0</v>
      </c>
      <c r="W367" s="722">
        <f t="shared" si="119"/>
        <v>0</v>
      </c>
      <c r="X367" s="442"/>
      <c r="Y367" s="442"/>
      <c r="Z367" s="442"/>
      <c r="AA367" s="442"/>
      <c r="AB367" s="442"/>
      <c r="AC367" s="442"/>
      <c r="AD367" s="442"/>
      <c r="AE367" s="442"/>
      <c r="AF367" s="442"/>
      <c r="AG367" s="442"/>
      <c r="AH367" s="442"/>
      <c r="AI367" s="442"/>
      <c r="AJ367" s="442"/>
      <c r="AK367" s="442"/>
      <c r="AL367" s="442"/>
      <c r="AM367" s="442"/>
      <c r="AN367" s="442"/>
      <c r="AO367" s="442"/>
      <c r="AP367" s="442"/>
      <c r="AQ367" s="442"/>
      <c r="AR367" s="442"/>
      <c r="AS367" s="442"/>
      <c r="AT367" s="442"/>
      <c r="AU367" s="442"/>
      <c r="AV367" s="442"/>
      <c r="AW367" s="442"/>
      <c r="AX367" s="442"/>
      <c r="AY367" s="442"/>
      <c r="AZ367" s="442"/>
    </row>
    <row r="368" spans="2:52" ht="20.100000000000001" hidden="1" customHeight="1" outlineLevel="1">
      <c r="B368" s="434"/>
      <c r="C368" s="1002"/>
      <c r="D368" s="1003"/>
      <c r="E368" s="1003"/>
      <c r="F368" s="1004"/>
      <c r="G368" s="1005"/>
      <c r="H368" s="1006"/>
      <c r="I368" s="1006"/>
      <c r="J368" s="1006"/>
      <c r="K368" s="1007"/>
      <c r="L368" s="715"/>
      <c r="M368" s="715"/>
      <c r="N368" s="715"/>
      <c r="O368" s="715"/>
      <c r="P368" s="715"/>
      <c r="Q368" s="715"/>
      <c r="R368" s="715"/>
      <c r="S368" s="716"/>
      <c r="T368" s="717"/>
      <c r="U368" s="720">
        <f t="shared" si="117"/>
        <v>0</v>
      </c>
      <c r="V368" s="721">
        <f t="shared" si="118"/>
        <v>0</v>
      </c>
      <c r="W368" s="722">
        <f t="shared" si="119"/>
        <v>0</v>
      </c>
      <c r="X368" s="442"/>
      <c r="Y368" s="442"/>
      <c r="Z368" s="442"/>
      <c r="AA368" s="442"/>
      <c r="AB368" s="442"/>
      <c r="AC368" s="442"/>
      <c r="AD368" s="442"/>
      <c r="AE368" s="442"/>
      <c r="AF368" s="442"/>
      <c r="AG368" s="442"/>
      <c r="AH368" s="442"/>
      <c r="AI368" s="442"/>
      <c r="AJ368" s="442"/>
      <c r="AK368" s="442"/>
      <c r="AL368" s="442"/>
      <c r="AM368" s="442"/>
      <c r="AN368" s="442"/>
      <c r="AO368" s="442"/>
      <c r="AP368" s="442"/>
      <c r="AQ368" s="442"/>
      <c r="AR368" s="442"/>
      <c r="AS368" s="442"/>
      <c r="AT368" s="442"/>
      <c r="AU368" s="442"/>
      <c r="AV368" s="442"/>
      <c r="AW368" s="442"/>
      <c r="AX368" s="442"/>
      <c r="AY368" s="442"/>
      <c r="AZ368" s="442"/>
    </row>
    <row r="369" spans="2:52" ht="20.100000000000001" hidden="1" customHeight="1" outlineLevel="1">
      <c r="B369" s="434"/>
      <c r="C369" s="1002"/>
      <c r="D369" s="1003"/>
      <c r="E369" s="1003"/>
      <c r="F369" s="1004"/>
      <c r="G369" s="1005"/>
      <c r="H369" s="1006"/>
      <c r="I369" s="1006"/>
      <c r="J369" s="1006"/>
      <c r="K369" s="1007"/>
      <c r="L369" s="715"/>
      <c r="M369" s="715"/>
      <c r="N369" s="715"/>
      <c r="O369" s="715"/>
      <c r="P369" s="715"/>
      <c r="Q369" s="715"/>
      <c r="R369" s="715"/>
      <c r="S369" s="716"/>
      <c r="T369" s="717"/>
      <c r="U369" s="720">
        <f t="shared" si="117"/>
        <v>0</v>
      </c>
      <c r="V369" s="721">
        <f t="shared" si="118"/>
        <v>0</v>
      </c>
      <c r="W369" s="722">
        <f t="shared" si="119"/>
        <v>0</v>
      </c>
      <c r="X369" s="442"/>
      <c r="Y369" s="442"/>
      <c r="Z369" s="442"/>
      <c r="AA369" s="442"/>
      <c r="AB369" s="442"/>
      <c r="AC369" s="442"/>
      <c r="AD369" s="442"/>
      <c r="AE369" s="442"/>
      <c r="AF369" s="442"/>
      <c r="AG369" s="442"/>
      <c r="AH369" s="442"/>
      <c r="AI369" s="442"/>
      <c r="AJ369" s="442"/>
      <c r="AK369" s="442"/>
      <c r="AL369" s="442"/>
      <c r="AM369" s="442"/>
      <c r="AN369" s="442"/>
      <c r="AO369" s="442"/>
      <c r="AP369" s="442"/>
      <c r="AQ369" s="442"/>
      <c r="AR369" s="442"/>
      <c r="AS369" s="442"/>
      <c r="AT369" s="442"/>
      <c r="AU369" s="442"/>
      <c r="AV369" s="442"/>
      <c r="AW369" s="442"/>
      <c r="AX369" s="442"/>
      <c r="AY369" s="442"/>
      <c r="AZ369" s="442"/>
    </row>
    <row r="370" spans="2:52" ht="20.100000000000001" hidden="1" customHeight="1" outlineLevel="1">
      <c r="B370" s="434"/>
      <c r="C370" s="1002"/>
      <c r="D370" s="1003"/>
      <c r="E370" s="1003"/>
      <c r="F370" s="1004"/>
      <c r="G370" s="1005"/>
      <c r="H370" s="1006"/>
      <c r="I370" s="1006"/>
      <c r="J370" s="1006"/>
      <c r="K370" s="1007"/>
      <c r="L370" s="715"/>
      <c r="M370" s="715"/>
      <c r="N370" s="715"/>
      <c r="O370" s="715"/>
      <c r="P370" s="715"/>
      <c r="Q370" s="715"/>
      <c r="R370" s="715"/>
      <c r="S370" s="716"/>
      <c r="T370" s="717"/>
      <c r="U370" s="720">
        <f t="shared" si="117"/>
        <v>0</v>
      </c>
      <c r="V370" s="721">
        <f t="shared" si="118"/>
        <v>0</v>
      </c>
      <c r="W370" s="722">
        <f t="shared" si="119"/>
        <v>0</v>
      </c>
      <c r="X370" s="442"/>
      <c r="Y370" s="442"/>
      <c r="Z370" s="442"/>
      <c r="AA370" s="442"/>
      <c r="AB370" s="442"/>
      <c r="AC370" s="442"/>
      <c r="AD370" s="442"/>
      <c r="AE370" s="442"/>
      <c r="AF370" s="442"/>
      <c r="AG370" s="442"/>
      <c r="AH370" s="442"/>
      <c r="AI370" s="442"/>
      <c r="AJ370" s="442"/>
      <c r="AK370" s="442"/>
      <c r="AL370" s="442"/>
      <c r="AM370" s="442"/>
      <c r="AN370" s="442"/>
      <c r="AO370" s="442"/>
      <c r="AP370" s="442"/>
      <c r="AQ370" s="442"/>
      <c r="AR370" s="442"/>
      <c r="AS370" s="442"/>
      <c r="AT370" s="442"/>
      <c r="AU370" s="442"/>
      <c r="AV370" s="442"/>
      <c r="AW370" s="442"/>
      <c r="AX370" s="442"/>
      <c r="AY370" s="442"/>
      <c r="AZ370" s="442"/>
    </row>
    <row r="371" spans="2:52" ht="20.100000000000001" hidden="1" customHeight="1" outlineLevel="1">
      <c r="B371" s="434"/>
      <c r="C371" s="1002"/>
      <c r="D371" s="1003"/>
      <c r="E371" s="1003"/>
      <c r="F371" s="1004"/>
      <c r="G371" s="1005"/>
      <c r="H371" s="1006"/>
      <c r="I371" s="1006"/>
      <c r="J371" s="1006"/>
      <c r="K371" s="1007"/>
      <c r="L371" s="715"/>
      <c r="M371" s="715"/>
      <c r="N371" s="715"/>
      <c r="O371" s="715"/>
      <c r="P371" s="715"/>
      <c r="Q371" s="715"/>
      <c r="R371" s="715"/>
      <c r="S371" s="716"/>
      <c r="T371" s="717"/>
      <c r="U371" s="720">
        <f t="shared" si="117"/>
        <v>0</v>
      </c>
      <c r="V371" s="721">
        <f t="shared" si="118"/>
        <v>0</v>
      </c>
      <c r="W371" s="722">
        <f t="shared" si="119"/>
        <v>0</v>
      </c>
      <c r="X371" s="442"/>
      <c r="Y371" s="442"/>
      <c r="Z371" s="442"/>
      <c r="AA371" s="442"/>
      <c r="AB371" s="442"/>
      <c r="AC371" s="442"/>
      <c r="AD371" s="442"/>
      <c r="AE371" s="442"/>
      <c r="AF371" s="442"/>
      <c r="AG371" s="442"/>
      <c r="AH371" s="442"/>
      <c r="AI371" s="442"/>
      <c r="AJ371" s="442"/>
      <c r="AK371" s="442"/>
      <c r="AL371" s="442"/>
      <c r="AM371" s="442"/>
      <c r="AN371" s="442"/>
      <c r="AO371" s="442"/>
      <c r="AP371" s="442"/>
      <c r="AQ371" s="442"/>
      <c r="AR371" s="442"/>
      <c r="AS371" s="442"/>
      <c r="AT371" s="442"/>
      <c r="AU371" s="442"/>
      <c r="AV371" s="442"/>
      <c r="AW371" s="442"/>
      <c r="AX371" s="442"/>
      <c r="AY371" s="442"/>
      <c r="AZ371" s="442"/>
    </row>
    <row r="372" spans="2:52" ht="9.9499999999999993" hidden="1" customHeight="1" outlineLevel="1">
      <c r="B372" s="435"/>
      <c r="C372" s="437"/>
      <c r="D372" s="437"/>
      <c r="E372" s="437"/>
      <c r="F372" s="437"/>
      <c r="G372" s="436"/>
      <c r="H372" s="436"/>
      <c r="I372" s="436"/>
      <c r="J372" s="436"/>
      <c r="K372" s="436"/>
      <c r="L372" s="438"/>
      <c r="M372" s="438"/>
      <c r="N372" s="438"/>
      <c r="O372" s="438"/>
      <c r="P372" s="438"/>
      <c r="Q372" s="438"/>
      <c r="R372" s="438"/>
      <c r="S372" s="438"/>
      <c r="T372" s="439"/>
      <c r="U372" s="432"/>
      <c r="V372" s="432"/>
      <c r="W372" s="431"/>
      <c r="X372" s="442"/>
      <c r="Y372" s="442"/>
      <c r="Z372" s="442"/>
      <c r="AA372" s="442"/>
      <c r="AB372" s="442"/>
      <c r="AC372" s="442"/>
      <c r="AD372" s="442"/>
      <c r="AE372" s="442"/>
      <c r="AF372" s="442"/>
      <c r="AG372" s="442"/>
      <c r="AH372" s="442"/>
      <c r="AI372" s="442"/>
      <c r="AJ372" s="442"/>
      <c r="AK372" s="442"/>
      <c r="AL372" s="442"/>
      <c r="AM372" s="442"/>
      <c r="AN372" s="442"/>
      <c r="AO372" s="442"/>
      <c r="AP372" s="442"/>
      <c r="AQ372" s="442"/>
      <c r="AR372" s="442"/>
      <c r="AS372" s="442"/>
      <c r="AT372" s="442"/>
      <c r="AU372" s="442"/>
      <c r="AV372" s="442"/>
      <c r="AW372" s="442"/>
      <c r="AX372" s="442"/>
      <c r="AY372" s="442"/>
      <c r="AZ372" s="442"/>
    </row>
    <row r="373" spans="2:52" ht="3" customHeight="1" collapsed="1" thickBot="1">
      <c r="B373" s="503"/>
      <c r="C373" s="1008"/>
      <c r="D373" s="1009"/>
      <c r="E373" s="1009"/>
      <c r="F373" s="1010"/>
      <c r="G373" s="1011"/>
      <c r="H373" s="1012"/>
      <c r="I373" s="1012"/>
      <c r="J373" s="523"/>
      <c r="K373" s="498"/>
      <c r="L373" s="499"/>
      <c r="M373" s="499"/>
      <c r="N373" s="499"/>
      <c r="O373" s="499"/>
      <c r="P373" s="499"/>
      <c r="Q373" s="499"/>
      <c r="R373" s="499"/>
      <c r="S373" s="49"/>
      <c r="T373" s="500"/>
      <c r="U373" s="501"/>
      <c r="V373" s="501"/>
      <c r="W373" s="502"/>
      <c r="X373" s="442"/>
      <c r="Y373" s="442"/>
      <c r="Z373" s="442"/>
      <c r="AA373" s="442"/>
      <c r="AB373" s="442"/>
      <c r="AC373" s="442"/>
      <c r="AD373" s="442"/>
      <c r="AE373" s="442"/>
      <c r="AF373" s="442"/>
      <c r="AG373" s="442"/>
      <c r="AH373" s="442"/>
      <c r="AI373" s="442"/>
      <c r="AJ373" s="442"/>
      <c r="AK373" s="442"/>
      <c r="AL373" s="442"/>
      <c r="AM373" s="442"/>
      <c r="AN373" s="442"/>
      <c r="AO373" s="442"/>
      <c r="AP373" s="442"/>
      <c r="AQ373" s="442"/>
      <c r="AR373" s="442"/>
      <c r="AS373" s="442"/>
      <c r="AT373" s="442"/>
      <c r="AU373" s="442"/>
      <c r="AV373" s="442"/>
      <c r="AW373" s="442"/>
      <c r="AX373" s="442"/>
      <c r="AY373" s="442"/>
      <c r="AZ373" s="442"/>
    </row>
    <row r="374" spans="2:52" ht="13.5" customHeight="1">
      <c r="F374" s="3"/>
      <c r="G374" s="3"/>
      <c r="H374" s="3"/>
      <c r="I374" s="3"/>
      <c r="J374" s="3"/>
      <c r="K374" s="4"/>
      <c r="L374" s="10"/>
      <c r="M374" s="10"/>
      <c r="N374" s="10"/>
      <c r="O374" s="10"/>
      <c r="P374" s="10"/>
      <c r="Q374" s="10"/>
      <c r="R374" s="10"/>
      <c r="S374" s="10"/>
      <c r="V374" s="10"/>
      <c r="W374" s="16"/>
      <c r="X374" s="442"/>
      <c r="Y374" s="442"/>
      <c r="Z374" s="442"/>
      <c r="AA374" s="442"/>
      <c r="AB374" s="442"/>
      <c r="AC374" s="442"/>
      <c r="AD374" s="442"/>
      <c r="AE374" s="442"/>
      <c r="AF374" s="442"/>
      <c r="AG374" s="442"/>
      <c r="AH374" s="442"/>
      <c r="AI374" s="442"/>
      <c r="AJ374" s="442"/>
      <c r="AK374" s="442"/>
      <c r="AL374" s="442"/>
      <c r="AM374" s="442"/>
      <c r="AN374" s="442"/>
      <c r="AO374" s="442"/>
      <c r="AP374" s="442"/>
      <c r="AQ374" s="442"/>
      <c r="AR374" s="442"/>
      <c r="AS374" s="442"/>
      <c r="AT374" s="442"/>
      <c r="AU374" s="442"/>
      <c r="AV374" s="442"/>
      <c r="AW374" s="442"/>
      <c r="AX374" s="442"/>
      <c r="AY374" s="442"/>
      <c r="AZ374" s="442"/>
    </row>
    <row r="375" spans="2:52">
      <c r="X375" s="442"/>
      <c r="Y375" s="442"/>
      <c r="Z375" s="442"/>
      <c r="AA375" s="442"/>
      <c r="AB375" s="442"/>
      <c r="AC375" s="442"/>
      <c r="AD375" s="442"/>
      <c r="AE375" s="442"/>
      <c r="AF375" s="442"/>
      <c r="AG375" s="442"/>
      <c r="AH375" s="442"/>
      <c r="AI375" s="442"/>
      <c r="AJ375" s="442"/>
      <c r="AK375" s="442"/>
      <c r="AL375" s="442"/>
      <c r="AM375" s="442"/>
      <c r="AN375" s="442"/>
      <c r="AO375" s="442"/>
      <c r="AP375" s="442"/>
      <c r="AQ375" s="442"/>
      <c r="AR375" s="442"/>
      <c r="AS375" s="442"/>
      <c r="AT375" s="442"/>
      <c r="AU375" s="442"/>
      <c r="AV375" s="442"/>
      <c r="AW375" s="442"/>
      <c r="AX375" s="442"/>
      <c r="AY375" s="442"/>
      <c r="AZ375" s="442"/>
    </row>
    <row r="376" spans="2:52">
      <c r="X376" s="442"/>
      <c r="Y376" s="442"/>
      <c r="Z376" s="442"/>
      <c r="AA376" s="442"/>
      <c r="AB376" s="442"/>
      <c r="AC376" s="442"/>
      <c r="AD376" s="442"/>
      <c r="AE376" s="442"/>
      <c r="AF376" s="442"/>
      <c r="AG376" s="442"/>
      <c r="AH376" s="442"/>
      <c r="AI376" s="442"/>
      <c r="AJ376" s="442"/>
      <c r="AK376" s="442"/>
      <c r="AL376" s="442"/>
      <c r="AM376" s="442"/>
      <c r="AN376" s="442"/>
      <c r="AO376" s="442"/>
      <c r="AP376" s="442"/>
      <c r="AQ376" s="442"/>
      <c r="AR376" s="442"/>
      <c r="AS376" s="442"/>
      <c r="AT376" s="442"/>
      <c r="AU376" s="442"/>
      <c r="AV376" s="442"/>
      <c r="AW376" s="442"/>
      <c r="AX376" s="442"/>
      <c r="AY376" s="442"/>
      <c r="AZ376" s="442"/>
    </row>
    <row r="377" spans="2:52">
      <c r="X377" s="442"/>
      <c r="Y377" s="442"/>
      <c r="Z377" s="442"/>
      <c r="AA377" s="442"/>
      <c r="AB377" s="442"/>
      <c r="AC377" s="442"/>
      <c r="AD377" s="442"/>
      <c r="AE377" s="442"/>
      <c r="AF377" s="442"/>
      <c r="AG377" s="442"/>
      <c r="AH377" s="442"/>
      <c r="AI377" s="442"/>
      <c r="AJ377" s="442"/>
      <c r="AK377" s="442"/>
      <c r="AL377" s="442"/>
      <c r="AM377" s="442"/>
      <c r="AN377" s="442"/>
      <c r="AO377" s="442"/>
      <c r="AP377" s="442"/>
      <c r="AQ377" s="442"/>
      <c r="AR377" s="442"/>
      <c r="AS377" s="442"/>
      <c r="AT377" s="442"/>
      <c r="AU377" s="442"/>
      <c r="AV377" s="442"/>
      <c r="AW377" s="442"/>
      <c r="AX377" s="442"/>
      <c r="AY377" s="442"/>
      <c r="AZ377" s="442"/>
    </row>
    <row r="378" spans="2:52">
      <c r="X378" s="442"/>
      <c r="Y378" s="442"/>
      <c r="Z378" s="442"/>
      <c r="AA378" s="442"/>
      <c r="AB378" s="442"/>
      <c r="AC378" s="442"/>
      <c r="AD378" s="442"/>
      <c r="AE378" s="442"/>
      <c r="AF378" s="442"/>
      <c r="AG378" s="442"/>
      <c r="AH378" s="442"/>
      <c r="AI378" s="442"/>
      <c r="AJ378" s="442"/>
      <c r="AK378" s="442"/>
      <c r="AL378" s="442"/>
      <c r="AM378" s="442"/>
      <c r="AN378" s="442"/>
      <c r="AO378" s="442"/>
      <c r="AP378" s="442"/>
      <c r="AQ378" s="442"/>
      <c r="AR378" s="442"/>
      <c r="AS378" s="442"/>
      <c r="AT378" s="442"/>
      <c r="AU378" s="442"/>
      <c r="AV378" s="442"/>
      <c r="AW378" s="442"/>
      <c r="AX378" s="442"/>
      <c r="AY378" s="442"/>
      <c r="AZ378" s="442"/>
    </row>
    <row r="379" spans="2:52">
      <c r="X379" s="442"/>
      <c r="Y379" s="442"/>
      <c r="Z379" s="442"/>
      <c r="AA379" s="442"/>
      <c r="AB379" s="442"/>
      <c r="AC379" s="442"/>
      <c r="AD379" s="442"/>
      <c r="AE379" s="442"/>
      <c r="AF379" s="442"/>
      <c r="AG379" s="442"/>
      <c r="AH379" s="442"/>
      <c r="AI379" s="442"/>
      <c r="AJ379" s="442"/>
      <c r="AK379" s="442"/>
      <c r="AL379" s="442"/>
      <c r="AM379" s="442"/>
      <c r="AN379" s="442"/>
      <c r="AO379" s="442"/>
      <c r="AP379" s="442"/>
      <c r="AQ379" s="442"/>
      <c r="AR379" s="442"/>
      <c r="AS379" s="442"/>
      <c r="AT379" s="442"/>
      <c r="AU379" s="442"/>
      <c r="AV379" s="442"/>
      <c r="AW379" s="442"/>
      <c r="AX379" s="442"/>
      <c r="AY379" s="442"/>
      <c r="AZ379" s="442"/>
    </row>
    <row r="380" spans="2:52">
      <c r="X380" s="442"/>
      <c r="Y380" s="442"/>
      <c r="Z380" s="442"/>
      <c r="AA380" s="442"/>
      <c r="AB380" s="442"/>
      <c r="AC380" s="442"/>
      <c r="AD380" s="442"/>
      <c r="AE380" s="442"/>
      <c r="AF380" s="442"/>
      <c r="AG380" s="442"/>
      <c r="AH380" s="442"/>
      <c r="AI380" s="442"/>
      <c r="AJ380" s="442"/>
      <c r="AK380" s="442"/>
      <c r="AL380" s="442"/>
      <c r="AM380" s="442"/>
      <c r="AN380" s="442"/>
      <c r="AO380" s="442"/>
      <c r="AP380" s="442"/>
      <c r="AQ380" s="442"/>
      <c r="AR380" s="442"/>
      <c r="AS380" s="442"/>
      <c r="AT380" s="442"/>
      <c r="AU380" s="442"/>
      <c r="AV380" s="442"/>
      <c r="AW380" s="442"/>
      <c r="AX380" s="442"/>
      <c r="AY380" s="442"/>
      <c r="AZ380" s="442"/>
    </row>
    <row r="381" spans="2:52">
      <c r="X381" s="442"/>
      <c r="Y381" s="442"/>
      <c r="Z381" s="442"/>
      <c r="AA381" s="442"/>
      <c r="AB381" s="442"/>
      <c r="AC381" s="442"/>
      <c r="AD381" s="442"/>
      <c r="AE381" s="442"/>
      <c r="AF381" s="442"/>
      <c r="AG381" s="442"/>
      <c r="AH381" s="442"/>
      <c r="AI381" s="442"/>
      <c r="AJ381" s="442"/>
      <c r="AK381" s="442"/>
      <c r="AL381" s="442"/>
      <c r="AM381" s="442"/>
      <c r="AN381" s="442"/>
      <c r="AO381" s="442"/>
      <c r="AP381" s="442"/>
      <c r="AQ381" s="442"/>
      <c r="AR381" s="442"/>
      <c r="AS381" s="442"/>
      <c r="AT381" s="442"/>
      <c r="AU381" s="442"/>
      <c r="AV381" s="442"/>
      <c r="AW381" s="442"/>
      <c r="AX381" s="442"/>
      <c r="AY381" s="442"/>
      <c r="AZ381" s="442"/>
    </row>
    <row r="382" spans="2:52">
      <c r="X382" s="442"/>
      <c r="Y382" s="442"/>
      <c r="Z382" s="442"/>
      <c r="AA382" s="442"/>
      <c r="AB382" s="442"/>
      <c r="AC382" s="442"/>
      <c r="AD382" s="442"/>
      <c r="AE382" s="442"/>
      <c r="AF382" s="442"/>
      <c r="AG382" s="442"/>
      <c r="AH382" s="442"/>
      <c r="AI382" s="442"/>
      <c r="AJ382" s="442"/>
      <c r="AK382" s="442"/>
      <c r="AL382" s="442"/>
      <c r="AM382" s="442"/>
      <c r="AN382" s="442"/>
      <c r="AO382" s="442"/>
      <c r="AP382" s="442"/>
      <c r="AQ382" s="442"/>
      <c r="AR382" s="442"/>
      <c r="AS382" s="442"/>
      <c r="AT382" s="442"/>
      <c r="AU382" s="442"/>
      <c r="AV382" s="442"/>
      <c r="AW382" s="442"/>
      <c r="AX382" s="442"/>
      <c r="AY382" s="442"/>
      <c r="AZ382" s="442"/>
    </row>
    <row r="383" spans="2:52">
      <c r="X383" s="442"/>
      <c r="Y383" s="442"/>
      <c r="Z383" s="442"/>
      <c r="AA383" s="442"/>
      <c r="AB383" s="442"/>
      <c r="AC383" s="442"/>
      <c r="AD383" s="442"/>
      <c r="AE383" s="442"/>
      <c r="AF383" s="442"/>
      <c r="AG383" s="442"/>
      <c r="AH383" s="442"/>
      <c r="AI383" s="442"/>
      <c r="AJ383" s="442"/>
      <c r="AK383" s="442"/>
      <c r="AL383" s="442"/>
      <c r="AM383" s="442"/>
      <c r="AN383" s="442"/>
      <c r="AO383" s="442"/>
      <c r="AP383" s="442"/>
      <c r="AQ383" s="442"/>
      <c r="AR383" s="442"/>
      <c r="AS383" s="442"/>
      <c r="AT383" s="442"/>
      <c r="AU383" s="442"/>
      <c r="AV383" s="442"/>
      <c r="AW383" s="442"/>
      <c r="AX383" s="442"/>
      <c r="AY383" s="442"/>
      <c r="AZ383" s="442"/>
    </row>
    <row r="384" spans="2:52">
      <c r="X384" s="442"/>
      <c r="Y384" s="442"/>
      <c r="Z384" s="442"/>
      <c r="AA384" s="442"/>
      <c r="AB384" s="442"/>
      <c r="AC384" s="442"/>
      <c r="AD384" s="442"/>
      <c r="AE384" s="442"/>
      <c r="AF384" s="442"/>
      <c r="AG384" s="442"/>
      <c r="AH384" s="442"/>
      <c r="AI384" s="442"/>
      <c r="AJ384" s="442"/>
      <c r="AK384" s="442"/>
      <c r="AL384" s="442"/>
      <c r="AM384" s="442"/>
      <c r="AN384" s="442"/>
      <c r="AO384" s="442"/>
      <c r="AP384" s="442"/>
      <c r="AQ384" s="442"/>
      <c r="AR384" s="442"/>
      <c r="AS384" s="442"/>
      <c r="AT384" s="442"/>
      <c r="AU384" s="442"/>
      <c r="AV384" s="442"/>
      <c r="AW384" s="442"/>
      <c r="AX384" s="442"/>
      <c r="AY384" s="442"/>
      <c r="AZ384" s="442"/>
    </row>
    <row r="385" spans="24:52">
      <c r="X385" s="442"/>
      <c r="Y385" s="442"/>
      <c r="Z385" s="442"/>
      <c r="AA385" s="442"/>
      <c r="AB385" s="442"/>
      <c r="AC385" s="442"/>
      <c r="AD385" s="442"/>
      <c r="AE385" s="442"/>
      <c r="AF385" s="442"/>
      <c r="AG385" s="442"/>
      <c r="AH385" s="442"/>
      <c r="AI385" s="442"/>
      <c r="AJ385" s="442"/>
      <c r="AK385" s="442"/>
      <c r="AL385" s="442"/>
      <c r="AM385" s="442"/>
      <c r="AN385" s="442"/>
      <c r="AO385" s="442"/>
      <c r="AP385" s="442"/>
      <c r="AQ385" s="442"/>
      <c r="AR385" s="442"/>
      <c r="AS385" s="442"/>
      <c r="AT385" s="442"/>
      <c r="AU385" s="442"/>
      <c r="AV385" s="442"/>
      <c r="AW385" s="442"/>
      <c r="AX385" s="442"/>
      <c r="AY385" s="442"/>
      <c r="AZ385" s="442"/>
    </row>
    <row r="386" spans="24:52">
      <c r="X386" s="442"/>
      <c r="Y386" s="442"/>
      <c r="Z386" s="442"/>
      <c r="AA386" s="442"/>
      <c r="AB386" s="442"/>
      <c r="AC386" s="442"/>
      <c r="AD386" s="442"/>
      <c r="AE386" s="442"/>
      <c r="AF386" s="442"/>
      <c r="AG386" s="442"/>
      <c r="AH386" s="442"/>
      <c r="AI386" s="442"/>
      <c r="AJ386" s="442"/>
      <c r="AK386" s="442"/>
      <c r="AL386" s="442"/>
      <c r="AM386" s="442"/>
      <c r="AN386" s="442"/>
      <c r="AO386" s="442"/>
      <c r="AP386" s="442"/>
      <c r="AQ386" s="442"/>
      <c r="AR386" s="442"/>
      <c r="AS386" s="442"/>
      <c r="AT386" s="442"/>
      <c r="AU386" s="442"/>
      <c r="AV386" s="442"/>
      <c r="AW386" s="442"/>
      <c r="AX386" s="442"/>
      <c r="AY386" s="442"/>
      <c r="AZ386" s="442"/>
    </row>
    <row r="387" spans="24:52">
      <c r="X387" s="442"/>
      <c r="Y387" s="442"/>
      <c r="Z387" s="442"/>
      <c r="AA387" s="442"/>
      <c r="AB387" s="442"/>
      <c r="AC387" s="442"/>
      <c r="AD387" s="442"/>
      <c r="AE387" s="442"/>
      <c r="AF387" s="442"/>
      <c r="AG387" s="442"/>
      <c r="AH387" s="442"/>
      <c r="AI387" s="442"/>
      <c r="AJ387" s="442"/>
      <c r="AK387" s="442"/>
      <c r="AL387" s="442"/>
      <c r="AM387" s="442"/>
      <c r="AN387" s="442"/>
      <c r="AO387" s="442"/>
      <c r="AP387" s="442"/>
      <c r="AQ387" s="442"/>
      <c r="AR387" s="442"/>
      <c r="AS387" s="442"/>
      <c r="AT387" s="442"/>
      <c r="AU387" s="442"/>
      <c r="AV387" s="442"/>
      <c r="AW387" s="442"/>
      <c r="AX387" s="442"/>
      <c r="AY387" s="442"/>
      <c r="AZ387" s="442"/>
    </row>
    <row r="388" spans="24:52">
      <c r="X388" s="442"/>
      <c r="Y388" s="442"/>
      <c r="Z388" s="442"/>
      <c r="AA388" s="442"/>
      <c r="AB388" s="442"/>
      <c r="AC388" s="442"/>
      <c r="AD388" s="442"/>
      <c r="AE388" s="442"/>
      <c r="AF388" s="442"/>
      <c r="AG388" s="442"/>
      <c r="AH388" s="442"/>
      <c r="AI388" s="442"/>
      <c r="AJ388" s="442"/>
      <c r="AK388" s="442"/>
      <c r="AL388" s="442"/>
      <c r="AM388" s="442"/>
      <c r="AN388" s="442"/>
      <c r="AO388" s="442"/>
      <c r="AP388" s="442"/>
      <c r="AQ388" s="442"/>
      <c r="AR388" s="442"/>
      <c r="AS388" s="442"/>
      <c r="AT388" s="442"/>
      <c r="AU388" s="442"/>
      <c r="AV388" s="442"/>
      <c r="AW388" s="442"/>
      <c r="AX388" s="442"/>
      <c r="AY388" s="442"/>
      <c r="AZ388" s="442"/>
    </row>
    <row r="389" spans="24:52">
      <c r="X389" s="442"/>
      <c r="Y389" s="442"/>
      <c r="Z389" s="442"/>
      <c r="AA389" s="442"/>
      <c r="AB389" s="442"/>
      <c r="AC389" s="442"/>
      <c r="AD389" s="442"/>
      <c r="AE389" s="442"/>
      <c r="AF389" s="442"/>
      <c r="AG389" s="442"/>
      <c r="AH389" s="442"/>
      <c r="AI389" s="442"/>
      <c r="AJ389" s="442"/>
      <c r="AK389" s="442"/>
      <c r="AL389" s="442"/>
      <c r="AM389" s="442"/>
      <c r="AN389" s="442"/>
      <c r="AO389" s="442"/>
      <c r="AP389" s="442"/>
      <c r="AQ389" s="442"/>
      <c r="AR389" s="442"/>
      <c r="AS389" s="442"/>
      <c r="AT389" s="442"/>
      <c r="AU389" s="442"/>
      <c r="AV389" s="442"/>
      <c r="AW389" s="442"/>
      <c r="AX389" s="442"/>
      <c r="AY389" s="442"/>
      <c r="AZ389" s="442"/>
    </row>
    <row r="390" spans="24:52">
      <c r="X390" s="442"/>
      <c r="Y390" s="442"/>
      <c r="Z390" s="442"/>
      <c r="AA390" s="442"/>
      <c r="AB390" s="442"/>
      <c r="AC390" s="442"/>
      <c r="AD390" s="442"/>
      <c r="AE390" s="442"/>
      <c r="AF390" s="442"/>
      <c r="AG390" s="442"/>
      <c r="AH390" s="442"/>
      <c r="AI390" s="442"/>
      <c r="AJ390" s="442"/>
      <c r="AK390" s="442"/>
      <c r="AL390" s="442"/>
      <c r="AM390" s="442"/>
      <c r="AN390" s="442"/>
      <c r="AO390" s="442"/>
      <c r="AP390" s="442"/>
      <c r="AQ390" s="442"/>
      <c r="AR390" s="442"/>
      <c r="AS390" s="442"/>
      <c r="AT390" s="442"/>
      <c r="AU390" s="442"/>
      <c r="AV390" s="442"/>
      <c r="AW390" s="442"/>
      <c r="AX390" s="442"/>
      <c r="AY390" s="442"/>
      <c r="AZ390" s="442"/>
    </row>
    <row r="391" spans="24:52">
      <c r="X391" s="442"/>
      <c r="Y391" s="442"/>
      <c r="Z391" s="442"/>
      <c r="AA391" s="442"/>
      <c r="AB391" s="442"/>
      <c r="AC391" s="442"/>
      <c r="AD391" s="442"/>
      <c r="AE391" s="442"/>
      <c r="AF391" s="442"/>
      <c r="AG391" s="442"/>
      <c r="AH391" s="442"/>
      <c r="AI391" s="442"/>
      <c r="AJ391" s="442"/>
      <c r="AK391" s="442"/>
      <c r="AL391" s="442"/>
      <c r="AM391" s="442"/>
      <c r="AN391" s="442"/>
      <c r="AO391" s="442"/>
      <c r="AP391" s="442"/>
      <c r="AQ391" s="442"/>
      <c r="AR391" s="442"/>
      <c r="AS391" s="442"/>
      <c r="AT391" s="442"/>
      <c r="AU391" s="442"/>
      <c r="AV391" s="442"/>
      <c r="AW391" s="442"/>
      <c r="AX391" s="442"/>
      <c r="AY391" s="442"/>
      <c r="AZ391" s="442"/>
    </row>
    <row r="392" spans="24:52">
      <c r="X392" s="442"/>
      <c r="Y392" s="442"/>
      <c r="Z392" s="442"/>
      <c r="AA392" s="442"/>
      <c r="AB392" s="442"/>
      <c r="AC392" s="442"/>
      <c r="AD392" s="442"/>
      <c r="AE392" s="442"/>
      <c r="AF392" s="442"/>
      <c r="AG392" s="442"/>
      <c r="AH392" s="442"/>
      <c r="AI392" s="442"/>
      <c r="AJ392" s="442"/>
      <c r="AK392" s="442"/>
      <c r="AL392" s="442"/>
      <c r="AM392" s="442"/>
      <c r="AN392" s="442"/>
      <c r="AO392" s="442"/>
      <c r="AP392" s="442"/>
      <c r="AQ392" s="442"/>
      <c r="AR392" s="442"/>
      <c r="AS392" s="442"/>
      <c r="AT392" s="442"/>
      <c r="AU392" s="442"/>
      <c r="AV392" s="442"/>
      <c r="AW392" s="442"/>
      <c r="AX392" s="442"/>
      <c r="AY392" s="442"/>
      <c r="AZ392" s="442"/>
    </row>
    <row r="393" spans="24:52">
      <c r="X393" s="442"/>
      <c r="Y393" s="442"/>
      <c r="Z393" s="442"/>
      <c r="AA393" s="442"/>
      <c r="AB393" s="442"/>
      <c r="AC393" s="442"/>
      <c r="AD393" s="442"/>
      <c r="AE393" s="442"/>
      <c r="AF393" s="442"/>
      <c r="AG393" s="442"/>
      <c r="AH393" s="442"/>
      <c r="AI393" s="442"/>
      <c r="AJ393" s="442"/>
      <c r="AK393" s="442"/>
      <c r="AL393" s="442"/>
      <c r="AM393" s="442"/>
      <c r="AN393" s="442"/>
      <c r="AO393" s="442"/>
      <c r="AP393" s="442"/>
      <c r="AQ393" s="442"/>
      <c r="AR393" s="442"/>
      <c r="AS393" s="442"/>
      <c r="AT393" s="442"/>
      <c r="AU393" s="442"/>
      <c r="AV393" s="442"/>
      <c r="AW393" s="442"/>
      <c r="AX393" s="442"/>
      <c r="AY393" s="442"/>
      <c r="AZ393" s="442"/>
    </row>
    <row r="394" spans="24:52">
      <c r="X394" s="442"/>
      <c r="Y394" s="442"/>
      <c r="Z394" s="442"/>
      <c r="AA394" s="442"/>
      <c r="AB394" s="442"/>
      <c r="AC394" s="442"/>
      <c r="AD394" s="442"/>
      <c r="AE394" s="442"/>
      <c r="AF394" s="442"/>
      <c r="AG394" s="442"/>
      <c r="AH394" s="442"/>
      <c r="AI394" s="442"/>
      <c r="AJ394" s="442"/>
      <c r="AK394" s="442"/>
      <c r="AL394" s="442"/>
      <c r="AM394" s="442"/>
      <c r="AN394" s="442"/>
      <c r="AO394" s="442"/>
      <c r="AP394" s="442"/>
      <c r="AQ394" s="442"/>
      <c r="AR394" s="442"/>
      <c r="AS394" s="442"/>
      <c r="AT394" s="442"/>
      <c r="AU394" s="442"/>
      <c r="AV394" s="442"/>
      <c r="AW394" s="442"/>
      <c r="AX394" s="442"/>
      <c r="AY394" s="442"/>
      <c r="AZ394" s="442"/>
    </row>
    <row r="395" spans="24:52">
      <c r="X395" s="442"/>
      <c r="Y395" s="442"/>
      <c r="Z395" s="442"/>
      <c r="AA395" s="442"/>
      <c r="AB395" s="442"/>
      <c r="AC395" s="442"/>
      <c r="AD395" s="442"/>
      <c r="AE395" s="442"/>
      <c r="AF395" s="442"/>
      <c r="AG395" s="442"/>
      <c r="AH395" s="442"/>
      <c r="AI395" s="442"/>
      <c r="AJ395" s="442"/>
      <c r="AK395" s="442"/>
      <c r="AL395" s="442"/>
      <c r="AM395" s="442"/>
      <c r="AN395" s="442"/>
      <c r="AO395" s="442"/>
      <c r="AP395" s="442"/>
      <c r="AQ395" s="442"/>
      <c r="AR395" s="442"/>
      <c r="AS395" s="442"/>
      <c r="AT395" s="442"/>
      <c r="AU395" s="442"/>
      <c r="AV395" s="442"/>
      <c r="AW395" s="442"/>
      <c r="AX395" s="442"/>
      <c r="AY395" s="442"/>
      <c r="AZ395" s="442"/>
    </row>
    <row r="396" spans="24:52">
      <c r="X396" s="442"/>
      <c r="Y396" s="442"/>
      <c r="Z396" s="442"/>
      <c r="AA396" s="442"/>
      <c r="AB396" s="442"/>
      <c r="AC396" s="442"/>
      <c r="AD396" s="442"/>
      <c r="AE396" s="442"/>
      <c r="AF396" s="442"/>
      <c r="AG396" s="442"/>
      <c r="AH396" s="442"/>
      <c r="AI396" s="442"/>
      <c r="AJ396" s="442"/>
      <c r="AK396" s="442"/>
      <c r="AL396" s="442"/>
      <c r="AM396" s="442"/>
      <c r="AN396" s="442"/>
      <c r="AO396" s="442"/>
      <c r="AP396" s="442"/>
      <c r="AQ396" s="442"/>
      <c r="AR396" s="442"/>
      <c r="AS396" s="442"/>
      <c r="AT396" s="442"/>
      <c r="AU396" s="442"/>
      <c r="AV396" s="442"/>
      <c r="AW396" s="442"/>
      <c r="AX396" s="442"/>
      <c r="AY396" s="442"/>
      <c r="AZ396" s="442"/>
    </row>
    <row r="397" spans="24:52">
      <c r="X397" s="442"/>
      <c r="Y397" s="442"/>
      <c r="Z397" s="442"/>
      <c r="AA397" s="442"/>
      <c r="AB397" s="442"/>
      <c r="AC397" s="442"/>
      <c r="AD397" s="442"/>
      <c r="AE397" s="442"/>
      <c r="AF397" s="442"/>
      <c r="AG397" s="442"/>
      <c r="AH397" s="442"/>
      <c r="AI397" s="442"/>
      <c r="AJ397" s="442"/>
      <c r="AK397" s="442"/>
      <c r="AL397" s="442"/>
      <c r="AM397" s="442"/>
      <c r="AN397" s="442"/>
      <c r="AO397" s="442"/>
      <c r="AP397" s="442"/>
      <c r="AQ397" s="442"/>
      <c r="AR397" s="442"/>
      <c r="AS397" s="442"/>
      <c r="AT397" s="442"/>
      <c r="AU397" s="442"/>
      <c r="AV397" s="442"/>
      <c r="AW397" s="442"/>
      <c r="AX397" s="442"/>
      <c r="AY397" s="442"/>
      <c r="AZ397" s="442"/>
    </row>
    <row r="398" spans="24:52">
      <c r="X398" s="442"/>
      <c r="Y398" s="442"/>
      <c r="Z398" s="442"/>
      <c r="AA398" s="442"/>
      <c r="AB398" s="442"/>
      <c r="AC398" s="442"/>
      <c r="AD398" s="442"/>
      <c r="AE398" s="442"/>
      <c r="AF398" s="442"/>
      <c r="AG398" s="442"/>
      <c r="AH398" s="442"/>
      <c r="AI398" s="442"/>
      <c r="AJ398" s="442"/>
      <c r="AK398" s="442"/>
      <c r="AL398" s="442"/>
      <c r="AM398" s="442"/>
      <c r="AN398" s="442"/>
      <c r="AO398" s="442"/>
      <c r="AP398" s="442"/>
      <c r="AQ398" s="442"/>
      <c r="AR398" s="442"/>
      <c r="AS398" s="442"/>
      <c r="AT398" s="442"/>
      <c r="AU398" s="442"/>
      <c r="AV398" s="442"/>
      <c r="AW398" s="442"/>
      <c r="AX398" s="442"/>
      <c r="AY398" s="442"/>
      <c r="AZ398" s="442"/>
    </row>
    <row r="399" spans="24:52">
      <c r="X399" s="442"/>
      <c r="Y399" s="442"/>
      <c r="Z399" s="442"/>
      <c r="AA399" s="442"/>
      <c r="AB399" s="442"/>
      <c r="AC399" s="442"/>
      <c r="AD399" s="442"/>
      <c r="AE399" s="442"/>
      <c r="AF399" s="442"/>
      <c r="AG399" s="442"/>
      <c r="AH399" s="442"/>
      <c r="AI399" s="442"/>
      <c r="AJ399" s="442"/>
      <c r="AK399" s="442"/>
      <c r="AL399" s="442"/>
      <c r="AM399" s="442"/>
      <c r="AN399" s="442"/>
      <c r="AO399" s="442"/>
      <c r="AP399" s="442"/>
      <c r="AQ399" s="442"/>
      <c r="AR399" s="442"/>
      <c r="AS399" s="442"/>
      <c r="AT399" s="442"/>
      <c r="AU399" s="442"/>
      <c r="AV399" s="442"/>
      <c r="AW399" s="442"/>
      <c r="AX399" s="442"/>
      <c r="AY399" s="442"/>
      <c r="AZ399" s="442"/>
    </row>
    <row r="400" spans="24:52">
      <c r="X400" s="442"/>
      <c r="Y400" s="442"/>
      <c r="Z400" s="442"/>
      <c r="AA400" s="442"/>
      <c r="AB400" s="442"/>
      <c r="AC400" s="442"/>
      <c r="AD400" s="442"/>
      <c r="AE400" s="442"/>
      <c r="AF400" s="442"/>
      <c r="AG400" s="442"/>
      <c r="AH400" s="442"/>
      <c r="AI400" s="442"/>
      <c r="AJ400" s="442"/>
      <c r="AK400" s="442"/>
      <c r="AL400" s="442"/>
      <c r="AM400" s="442"/>
      <c r="AN400" s="442"/>
      <c r="AO400" s="442"/>
      <c r="AP400" s="442"/>
      <c r="AQ400" s="442"/>
      <c r="AR400" s="442"/>
      <c r="AS400" s="442"/>
      <c r="AT400" s="442"/>
      <c r="AU400" s="442"/>
      <c r="AV400" s="442"/>
      <c r="AW400" s="442"/>
      <c r="AX400" s="442"/>
      <c r="AY400" s="442"/>
      <c r="AZ400" s="442"/>
    </row>
    <row r="401" spans="24:52">
      <c r="X401" s="442"/>
      <c r="Y401" s="442"/>
      <c r="Z401" s="442"/>
      <c r="AA401" s="442"/>
      <c r="AB401" s="442"/>
      <c r="AC401" s="442"/>
      <c r="AD401" s="442"/>
      <c r="AE401" s="442"/>
      <c r="AF401" s="442"/>
      <c r="AG401" s="442"/>
      <c r="AH401" s="442"/>
      <c r="AI401" s="442"/>
      <c r="AJ401" s="442"/>
      <c r="AK401" s="442"/>
      <c r="AL401" s="442"/>
      <c r="AM401" s="442"/>
      <c r="AN401" s="442"/>
      <c r="AO401" s="442"/>
      <c r="AP401" s="442"/>
      <c r="AQ401" s="442"/>
      <c r="AR401" s="442"/>
      <c r="AS401" s="442"/>
      <c r="AT401" s="442"/>
      <c r="AU401" s="442"/>
      <c r="AV401" s="442"/>
      <c r="AW401" s="442"/>
      <c r="AX401" s="442"/>
      <c r="AY401" s="442"/>
      <c r="AZ401" s="442"/>
    </row>
  </sheetData>
  <sheetProtection algorithmName="SHA-512" hashValue="xLlPw5upZsa5B/6flHILL2bDEi3IOv54J1eeEpfqr2oaVfDSAnqxSCRzcfq406EWW1WcCUai/vi+03hl+38Q/A==" saltValue="NSgIRzQD1WKxMhk80bxcYg==" spinCount="100000" sheet="1" formatCells="0" formatColumns="0" formatRows="0"/>
  <mergeCells count="681">
    <mergeCell ref="C371:F371"/>
    <mergeCell ref="G371:K371"/>
    <mergeCell ref="C373:F373"/>
    <mergeCell ref="G373:I373"/>
    <mergeCell ref="C368:F368"/>
    <mergeCell ref="G368:K368"/>
    <mergeCell ref="C369:F369"/>
    <mergeCell ref="G369:K369"/>
    <mergeCell ref="C370:F370"/>
    <mergeCell ref="G370:K370"/>
    <mergeCell ref="C365:F365"/>
    <mergeCell ref="G365:K365"/>
    <mergeCell ref="C366:F366"/>
    <mergeCell ref="G366:K366"/>
    <mergeCell ref="C367:F367"/>
    <mergeCell ref="G367:K367"/>
    <mergeCell ref="C362:F362"/>
    <mergeCell ref="G362:K362"/>
    <mergeCell ref="C363:F363"/>
    <mergeCell ref="G363:K363"/>
    <mergeCell ref="C364:F364"/>
    <mergeCell ref="G364:K364"/>
    <mergeCell ref="C358:F358"/>
    <mergeCell ref="G358:K358"/>
    <mergeCell ref="C359:F359"/>
    <mergeCell ref="G359:K359"/>
    <mergeCell ref="C361:F361"/>
    <mergeCell ref="G361:K361"/>
    <mergeCell ref="C355:F355"/>
    <mergeCell ref="G355:K355"/>
    <mergeCell ref="C356:F356"/>
    <mergeCell ref="G356:K356"/>
    <mergeCell ref="C357:F357"/>
    <mergeCell ref="G357:K357"/>
    <mergeCell ref="C352:F352"/>
    <mergeCell ref="G352:K352"/>
    <mergeCell ref="C353:F353"/>
    <mergeCell ref="G353:K353"/>
    <mergeCell ref="C354:F354"/>
    <mergeCell ref="G354:K354"/>
    <mergeCell ref="C349:F349"/>
    <mergeCell ref="G349:K349"/>
    <mergeCell ref="C350:F350"/>
    <mergeCell ref="G350:K350"/>
    <mergeCell ref="C351:F351"/>
    <mergeCell ref="G351:K351"/>
    <mergeCell ref="C345:F345"/>
    <mergeCell ref="G345:K345"/>
    <mergeCell ref="C346:F346"/>
    <mergeCell ref="G346:K346"/>
    <mergeCell ref="C347:F347"/>
    <mergeCell ref="G347:K347"/>
    <mergeCell ref="C342:F342"/>
    <mergeCell ref="G342:K342"/>
    <mergeCell ref="C343:F343"/>
    <mergeCell ref="G343:K343"/>
    <mergeCell ref="C344:F344"/>
    <mergeCell ref="G344:K344"/>
    <mergeCell ref="C339:F339"/>
    <mergeCell ref="G339:K339"/>
    <mergeCell ref="C340:F340"/>
    <mergeCell ref="G340:K340"/>
    <mergeCell ref="C341:F341"/>
    <mergeCell ref="G341:K341"/>
    <mergeCell ref="C335:F335"/>
    <mergeCell ref="G335:K335"/>
    <mergeCell ref="C337:F337"/>
    <mergeCell ref="G337:K337"/>
    <mergeCell ref="C338:F338"/>
    <mergeCell ref="G338:K338"/>
    <mergeCell ref="C332:F332"/>
    <mergeCell ref="G332:K332"/>
    <mergeCell ref="C333:F333"/>
    <mergeCell ref="G333:K333"/>
    <mergeCell ref="C334:F334"/>
    <mergeCell ref="G334:K334"/>
    <mergeCell ref="C329:F329"/>
    <mergeCell ref="G329:K329"/>
    <mergeCell ref="C330:F330"/>
    <mergeCell ref="G330:K330"/>
    <mergeCell ref="C331:F331"/>
    <mergeCell ref="G331:K331"/>
    <mergeCell ref="C326:F326"/>
    <mergeCell ref="G326:K326"/>
    <mergeCell ref="C327:F327"/>
    <mergeCell ref="G327:K327"/>
    <mergeCell ref="C328:F328"/>
    <mergeCell ref="G328:K328"/>
    <mergeCell ref="C322:F322"/>
    <mergeCell ref="G322:K322"/>
    <mergeCell ref="C323:F323"/>
    <mergeCell ref="G323:K323"/>
    <mergeCell ref="C325:F325"/>
    <mergeCell ref="G325:K325"/>
    <mergeCell ref="C319:F319"/>
    <mergeCell ref="G319:K319"/>
    <mergeCell ref="C320:F320"/>
    <mergeCell ref="G320:K320"/>
    <mergeCell ref="C321:F321"/>
    <mergeCell ref="G321:K321"/>
    <mergeCell ref="C316:F316"/>
    <mergeCell ref="G316:K316"/>
    <mergeCell ref="C317:F317"/>
    <mergeCell ref="G317:K317"/>
    <mergeCell ref="C318:F318"/>
    <mergeCell ref="G318:K318"/>
    <mergeCell ref="C313:F313"/>
    <mergeCell ref="G313:K313"/>
    <mergeCell ref="C314:F314"/>
    <mergeCell ref="G314:K314"/>
    <mergeCell ref="C315:F315"/>
    <mergeCell ref="G315:K315"/>
    <mergeCell ref="C309:F309"/>
    <mergeCell ref="G309:K309"/>
    <mergeCell ref="C310:F310"/>
    <mergeCell ref="G310:K310"/>
    <mergeCell ref="C311:F311"/>
    <mergeCell ref="G311:K311"/>
    <mergeCell ref="C306:F306"/>
    <mergeCell ref="G306:K306"/>
    <mergeCell ref="C307:F307"/>
    <mergeCell ref="G307:K307"/>
    <mergeCell ref="C308:F308"/>
    <mergeCell ref="G308:K308"/>
    <mergeCell ref="C303:F303"/>
    <mergeCell ref="G303:K303"/>
    <mergeCell ref="C304:F304"/>
    <mergeCell ref="G304:K304"/>
    <mergeCell ref="C305:F305"/>
    <mergeCell ref="G305:K305"/>
    <mergeCell ref="C299:F299"/>
    <mergeCell ref="G299:K299"/>
    <mergeCell ref="C301:F301"/>
    <mergeCell ref="G301:K301"/>
    <mergeCell ref="C302:F302"/>
    <mergeCell ref="G302:K302"/>
    <mergeCell ref="C296:F296"/>
    <mergeCell ref="G296:K296"/>
    <mergeCell ref="C297:F297"/>
    <mergeCell ref="G297:K297"/>
    <mergeCell ref="C298:F298"/>
    <mergeCell ref="G298:K298"/>
    <mergeCell ref="C293:F293"/>
    <mergeCell ref="G293:K293"/>
    <mergeCell ref="C294:F294"/>
    <mergeCell ref="G294:K294"/>
    <mergeCell ref="C295:F295"/>
    <mergeCell ref="G295:K295"/>
    <mergeCell ref="C290:F290"/>
    <mergeCell ref="G290:K290"/>
    <mergeCell ref="C291:F291"/>
    <mergeCell ref="G291:K291"/>
    <mergeCell ref="C292:F292"/>
    <mergeCell ref="G292:K292"/>
    <mergeCell ref="C286:F286"/>
    <mergeCell ref="G286:K286"/>
    <mergeCell ref="C287:F287"/>
    <mergeCell ref="G287:K287"/>
    <mergeCell ref="C289:F289"/>
    <mergeCell ref="G289:K289"/>
    <mergeCell ref="C283:F283"/>
    <mergeCell ref="G283:K283"/>
    <mergeCell ref="C284:F284"/>
    <mergeCell ref="G284:K284"/>
    <mergeCell ref="C285:F285"/>
    <mergeCell ref="G285:K285"/>
    <mergeCell ref="C280:F280"/>
    <mergeCell ref="G280:K280"/>
    <mergeCell ref="C281:F281"/>
    <mergeCell ref="G281:K281"/>
    <mergeCell ref="C282:F282"/>
    <mergeCell ref="G282:K282"/>
    <mergeCell ref="C277:F277"/>
    <mergeCell ref="G277:K277"/>
    <mergeCell ref="C278:F278"/>
    <mergeCell ref="G278:K278"/>
    <mergeCell ref="C279:F279"/>
    <mergeCell ref="G279:K279"/>
    <mergeCell ref="C273:F273"/>
    <mergeCell ref="G273:K273"/>
    <mergeCell ref="C274:F274"/>
    <mergeCell ref="G274:K274"/>
    <mergeCell ref="C275:F275"/>
    <mergeCell ref="G275:K275"/>
    <mergeCell ref="C270:F270"/>
    <mergeCell ref="G270:K270"/>
    <mergeCell ref="C271:F271"/>
    <mergeCell ref="G271:K271"/>
    <mergeCell ref="C272:F272"/>
    <mergeCell ref="G272:K272"/>
    <mergeCell ref="C267:F267"/>
    <mergeCell ref="G267:K267"/>
    <mergeCell ref="C268:F268"/>
    <mergeCell ref="G268:K268"/>
    <mergeCell ref="C269:F269"/>
    <mergeCell ref="G269:K269"/>
    <mergeCell ref="C263:F263"/>
    <mergeCell ref="G263:K263"/>
    <mergeCell ref="C265:F265"/>
    <mergeCell ref="G265:K265"/>
    <mergeCell ref="C266:F266"/>
    <mergeCell ref="G266:K266"/>
    <mergeCell ref="C260:F260"/>
    <mergeCell ref="G260:K260"/>
    <mergeCell ref="C261:F261"/>
    <mergeCell ref="G261:K261"/>
    <mergeCell ref="C262:F262"/>
    <mergeCell ref="G262:K262"/>
    <mergeCell ref="C257:F257"/>
    <mergeCell ref="G257:K257"/>
    <mergeCell ref="C258:F258"/>
    <mergeCell ref="G258:K258"/>
    <mergeCell ref="C259:F259"/>
    <mergeCell ref="G259:K259"/>
    <mergeCell ref="C254:F254"/>
    <mergeCell ref="G254:K254"/>
    <mergeCell ref="C255:F255"/>
    <mergeCell ref="G255:K255"/>
    <mergeCell ref="C256:F256"/>
    <mergeCell ref="G256:K256"/>
    <mergeCell ref="C250:F250"/>
    <mergeCell ref="G250:K250"/>
    <mergeCell ref="C251:F251"/>
    <mergeCell ref="G251:K251"/>
    <mergeCell ref="C253:F253"/>
    <mergeCell ref="G253:K253"/>
    <mergeCell ref="C247:F247"/>
    <mergeCell ref="G247:K247"/>
    <mergeCell ref="C248:F248"/>
    <mergeCell ref="G248:K248"/>
    <mergeCell ref="C249:F249"/>
    <mergeCell ref="G249:K249"/>
    <mergeCell ref="C244:F244"/>
    <mergeCell ref="G244:K244"/>
    <mergeCell ref="C245:F245"/>
    <mergeCell ref="G245:K245"/>
    <mergeCell ref="C246:F246"/>
    <mergeCell ref="G246:K246"/>
    <mergeCell ref="C241:F241"/>
    <mergeCell ref="G241:K241"/>
    <mergeCell ref="C242:F242"/>
    <mergeCell ref="G242:K242"/>
    <mergeCell ref="C243:F243"/>
    <mergeCell ref="G243:K243"/>
    <mergeCell ref="C237:F237"/>
    <mergeCell ref="G237:K237"/>
    <mergeCell ref="C238:F238"/>
    <mergeCell ref="G238:K238"/>
    <mergeCell ref="C239:F239"/>
    <mergeCell ref="G239:K239"/>
    <mergeCell ref="C234:F234"/>
    <mergeCell ref="G234:K234"/>
    <mergeCell ref="C235:F235"/>
    <mergeCell ref="G235:K235"/>
    <mergeCell ref="C236:F236"/>
    <mergeCell ref="G236:K236"/>
    <mergeCell ref="C231:F231"/>
    <mergeCell ref="G231:K231"/>
    <mergeCell ref="C232:F232"/>
    <mergeCell ref="G232:K232"/>
    <mergeCell ref="C233:F233"/>
    <mergeCell ref="G233:K233"/>
    <mergeCell ref="C227:F227"/>
    <mergeCell ref="G227:K227"/>
    <mergeCell ref="C229:F229"/>
    <mergeCell ref="G229:K229"/>
    <mergeCell ref="C230:F230"/>
    <mergeCell ref="G230:K230"/>
    <mergeCell ref="C224:F224"/>
    <mergeCell ref="G224:K224"/>
    <mergeCell ref="C225:F225"/>
    <mergeCell ref="G225:K225"/>
    <mergeCell ref="C226:F226"/>
    <mergeCell ref="G226:K226"/>
    <mergeCell ref="C221:F221"/>
    <mergeCell ref="G221:K221"/>
    <mergeCell ref="C222:F222"/>
    <mergeCell ref="G222:K222"/>
    <mergeCell ref="C223:F223"/>
    <mergeCell ref="G223:K223"/>
    <mergeCell ref="C218:F218"/>
    <mergeCell ref="G218:K218"/>
    <mergeCell ref="C219:F219"/>
    <mergeCell ref="G219:K219"/>
    <mergeCell ref="C220:F220"/>
    <mergeCell ref="G220:K220"/>
    <mergeCell ref="C214:F214"/>
    <mergeCell ref="G214:K214"/>
    <mergeCell ref="C215:F215"/>
    <mergeCell ref="G215:K215"/>
    <mergeCell ref="C217:F217"/>
    <mergeCell ref="G217:K217"/>
    <mergeCell ref="C211:F211"/>
    <mergeCell ref="G211:K211"/>
    <mergeCell ref="C212:F212"/>
    <mergeCell ref="G212:K212"/>
    <mergeCell ref="C213:F213"/>
    <mergeCell ref="G213:K213"/>
    <mergeCell ref="C208:F208"/>
    <mergeCell ref="G208:K208"/>
    <mergeCell ref="C209:F209"/>
    <mergeCell ref="G209:K209"/>
    <mergeCell ref="C210:F210"/>
    <mergeCell ref="G210:K210"/>
    <mergeCell ref="C205:F205"/>
    <mergeCell ref="G205:K205"/>
    <mergeCell ref="C206:F206"/>
    <mergeCell ref="G206:K206"/>
    <mergeCell ref="C207:F207"/>
    <mergeCell ref="G207:K207"/>
    <mergeCell ref="C201:F201"/>
    <mergeCell ref="G201:K201"/>
    <mergeCell ref="C202:F202"/>
    <mergeCell ref="G202:K202"/>
    <mergeCell ref="C203:F203"/>
    <mergeCell ref="G203:K203"/>
    <mergeCell ref="C198:F198"/>
    <mergeCell ref="G198:K198"/>
    <mergeCell ref="C199:F199"/>
    <mergeCell ref="G199:K199"/>
    <mergeCell ref="C200:F200"/>
    <mergeCell ref="G200:K200"/>
    <mergeCell ref="C195:F195"/>
    <mergeCell ref="G195:K195"/>
    <mergeCell ref="C196:F196"/>
    <mergeCell ref="G196:K196"/>
    <mergeCell ref="C197:F197"/>
    <mergeCell ref="G197:K197"/>
    <mergeCell ref="C191:F191"/>
    <mergeCell ref="G191:K191"/>
    <mergeCell ref="C193:F193"/>
    <mergeCell ref="G193:K193"/>
    <mergeCell ref="C194:F194"/>
    <mergeCell ref="G194:K194"/>
    <mergeCell ref="C188:F188"/>
    <mergeCell ref="G188:K188"/>
    <mergeCell ref="C189:F189"/>
    <mergeCell ref="G189:K189"/>
    <mergeCell ref="C190:F190"/>
    <mergeCell ref="G190:K190"/>
    <mergeCell ref="C185:F185"/>
    <mergeCell ref="G185:K185"/>
    <mergeCell ref="C186:F186"/>
    <mergeCell ref="G186:K186"/>
    <mergeCell ref="C187:F187"/>
    <mergeCell ref="G187:K187"/>
    <mergeCell ref="C182:F182"/>
    <mergeCell ref="G182:K182"/>
    <mergeCell ref="C183:F183"/>
    <mergeCell ref="G183:K183"/>
    <mergeCell ref="C184:F184"/>
    <mergeCell ref="G184:K184"/>
    <mergeCell ref="C178:F178"/>
    <mergeCell ref="G178:K178"/>
    <mergeCell ref="C179:F179"/>
    <mergeCell ref="G179:K179"/>
    <mergeCell ref="C181:F181"/>
    <mergeCell ref="G181:K181"/>
    <mergeCell ref="C175:F175"/>
    <mergeCell ref="G175:K175"/>
    <mergeCell ref="C176:F176"/>
    <mergeCell ref="G176:K176"/>
    <mergeCell ref="C177:F177"/>
    <mergeCell ref="G177:K177"/>
    <mergeCell ref="C172:F172"/>
    <mergeCell ref="G172:K172"/>
    <mergeCell ref="C173:F173"/>
    <mergeCell ref="G173:K173"/>
    <mergeCell ref="C174:F174"/>
    <mergeCell ref="G174:K174"/>
    <mergeCell ref="C169:F169"/>
    <mergeCell ref="G169:K169"/>
    <mergeCell ref="C170:F170"/>
    <mergeCell ref="G170:K170"/>
    <mergeCell ref="C171:F171"/>
    <mergeCell ref="G171:K171"/>
    <mergeCell ref="C165:F165"/>
    <mergeCell ref="G165:K165"/>
    <mergeCell ref="C166:F166"/>
    <mergeCell ref="G166:K166"/>
    <mergeCell ref="C167:F167"/>
    <mergeCell ref="G167:K167"/>
    <mergeCell ref="C162:F162"/>
    <mergeCell ref="G162:K162"/>
    <mergeCell ref="C163:F163"/>
    <mergeCell ref="G163:K163"/>
    <mergeCell ref="C164:F164"/>
    <mergeCell ref="G164:K164"/>
    <mergeCell ref="C159:F159"/>
    <mergeCell ref="G159:K159"/>
    <mergeCell ref="C160:F160"/>
    <mergeCell ref="G160:K160"/>
    <mergeCell ref="C161:F161"/>
    <mergeCell ref="G161:K161"/>
    <mergeCell ref="C155:F155"/>
    <mergeCell ref="G155:K155"/>
    <mergeCell ref="C157:F157"/>
    <mergeCell ref="G157:K157"/>
    <mergeCell ref="C158:F158"/>
    <mergeCell ref="G158:K158"/>
    <mergeCell ref="C152:F152"/>
    <mergeCell ref="G152:K152"/>
    <mergeCell ref="C153:F153"/>
    <mergeCell ref="G153:K153"/>
    <mergeCell ref="C154:F154"/>
    <mergeCell ref="G154:K154"/>
    <mergeCell ref="C149:F149"/>
    <mergeCell ref="G149:K149"/>
    <mergeCell ref="C150:F150"/>
    <mergeCell ref="G150:K150"/>
    <mergeCell ref="C151:F151"/>
    <mergeCell ref="G151:K151"/>
    <mergeCell ref="C146:F146"/>
    <mergeCell ref="G146:K146"/>
    <mergeCell ref="C147:F147"/>
    <mergeCell ref="G147:K147"/>
    <mergeCell ref="C148:F148"/>
    <mergeCell ref="G148:K148"/>
    <mergeCell ref="C142:F142"/>
    <mergeCell ref="G142:K142"/>
    <mergeCell ref="C143:F143"/>
    <mergeCell ref="G143:K143"/>
    <mergeCell ref="C145:F145"/>
    <mergeCell ref="G145:K145"/>
    <mergeCell ref="C139:F139"/>
    <mergeCell ref="G139:K139"/>
    <mergeCell ref="C140:F140"/>
    <mergeCell ref="G140:K140"/>
    <mergeCell ref="C141:F141"/>
    <mergeCell ref="G141:K141"/>
    <mergeCell ref="C136:F136"/>
    <mergeCell ref="G136:K136"/>
    <mergeCell ref="C137:F137"/>
    <mergeCell ref="G137:K137"/>
    <mergeCell ref="C138:F138"/>
    <mergeCell ref="G138:K138"/>
    <mergeCell ref="C133:F133"/>
    <mergeCell ref="G133:K133"/>
    <mergeCell ref="C134:F134"/>
    <mergeCell ref="G134:K134"/>
    <mergeCell ref="C135:F135"/>
    <mergeCell ref="G135:K135"/>
    <mergeCell ref="C129:F129"/>
    <mergeCell ref="G129:K129"/>
    <mergeCell ref="C130:F130"/>
    <mergeCell ref="G130:K130"/>
    <mergeCell ref="C131:F131"/>
    <mergeCell ref="G131:K131"/>
    <mergeCell ref="C126:F126"/>
    <mergeCell ref="G126:K126"/>
    <mergeCell ref="C127:F127"/>
    <mergeCell ref="G127:K127"/>
    <mergeCell ref="C128:F128"/>
    <mergeCell ref="G128:K128"/>
    <mergeCell ref="C123:F123"/>
    <mergeCell ref="G123:K123"/>
    <mergeCell ref="C124:F124"/>
    <mergeCell ref="G124:K124"/>
    <mergeCell ref="C125:F125"/>
    <mergeCell ref="G125:K125"/>
    <mergeCell ref="C119:F119"/>
    <mergeCell ref="G119:K119"/>
    <mergeCell ref="C121:F121"/>
    <mergeCell ref="G121:K121"/>
    <mergeCell ref="C122:F122"/>
    <mergeCell ref="G122:K122"/>
    <mergeCell ref="C116:F116"/>
    <mergeCell ref="G116:K116"/>
    <mergeCell ref="C117:F117"/>
    <mergeCell ref="G117:K117"/>
    <mergeCell ref="C118:F118"/>
    <mergeCell ref="G118:K118"/>
    <mergeCell ref="C113:F113"/>
    <mergeCell ref="G113:K113"/>
    <mergeCell ref="C114:F114"/>
    <mergeCell ref="G114:K114"/>
    <mergeCell ref="C115:F115"/>
    <mergeCell ref="G115:K115"/>
    <mergeCell ref="C110:F110"/>
    <mergeCell ref="G110:K110"/>
    <mergeCell ref="C111:F111"/>
    <mergeCell ref="G111:K111"/>
    <mergeCell ref="C112:F112"/>
    <mergeCell ref="G112:K112"/>
    <mergeCell ref="C106:F106"/>
    <mergeCell ref="G106:K106"/>
    <mergeCell ref="C107:F107"/>
    <mergeCell ref="G107:K107"/>
    <mergeCell ref="C109:F109"/>
    <mergeCell ref="G109:K109"/>
    <mergeCell ref="C103:F103"/>
    <mergeCell ref="G103:K103"/>
    <mergeCell ref="C104:F104"/>
    <mergeCell ref="G104:K104"/>
    <mergeCell ref="C105:F105"/>
    <mergeCell ref="G105:K105"/>
    <mergeCell ref="C100:F100"/>
    <mergeCell ref="G100:K100"/>
    <mergeCell ref="C101:F101"/>
    <mergeCell ref="G101:K101"/>
    <mergeCell ref="C102:F102"/>
    <mergeCell ref="G102:K102"/>
    <mergeCell ref="C97:F97"/>
    <mergeCell ref="G97:K97"/>
    <mergeCell ref="C98:F98"/>
    <mergeCell ref="G98:K98"/>
    <mergeCell ref="C99:F99"/>
    <mergeCell ref="G99:K99"/>
    <mergeCell ref="C93:F93"/>
    <mergeCell ref="G93:K93"/>
    <mergeCell ref="C94:F94"/>
    <mergeCell ref="G94:K94"/>
    <mergeCell ref="C95:F95"/>
    <mergeCell ref="G95:K95"/>
    <mergeCell ref="C90:F90"/>
    <mergeCell ref="G90:K90"/>
    <mergeCell ref="C91:F91"/>
    <mergeCell ref="G91:K91"/>
    <mergeCell ref="C92:F92"/>
    <mergeCell ref="G92:K92"/>
    <mergeCell ref="C87:F87"/>
    <mergeCell ref="G87:K87"/>
    <mergeCell ref="C88:F88"/>
    <mergeCell ref="G88:K88"/>
    <mergeCell ref="C89:F89"/>
    <mergeCell ref="G89:K89"/>
    <mergeCell ref="C83:F83"/>
    <mergeCell ref="G83:K83"/>
    <mergeCell ref="C85:F85"/>
    <mergeCell ref="G85:K85"/>
    <mergeCell ref="C86:F86"/>
    <mergeCell ref="G86:K86"/>
    <mergeCell ref="C80:F80"/>
    <mergeCell ref="G80:K80"/>
    <mergeCell ref="C81:F81"/>
    <mergeCell ref="G81:K81"/>
    <mergeCell ref="C82:F82"/>
    <mergeCell ref="G82:K82"/>
    <mergeCell ref="C77:F77"/>
    <mergeCell ref="G77:K77"/>
    <mergeCell ref="C78:F78"/>
    <mergeCell ref="G78:K78"/>
    <mergeCell ref="C79:F79"/>
    <mergeCell ref="G79:K79"/>
    <mergeCell ref="C74:F74"/>
    <mergeCell ref="G74:K74"/>
    <mergeCell ref="C75:F75"/>
    <mergeCell ref="G75:K75"/>
    <mergeCell ref="C76:F76"/>
    <mergeCell ref="G76:K76"/>
    <mergeCell ref="C70:F70"/>
    <mergeCell ref="G70:K70"/>
    <mergeCell ref="C71:F71"/>
    <mergeCell ref="G71:K71"/>
    <mergeCell ref="C73:F73"/>
    <mergeCell ref="G73:K73"/>
    <mergeCell ref="C67:F67"/>
    <mergeCell ref="G67:K67"/>
    <mergeCell ref="C68:F68"/>
    <mergeCell ref="G68:K68"/>
    <mergeCell ref="C69:F69"/>
    <mergeCell ref="G69:K69"/>
    <mergeCell ref="C64:F64"/>
    <mergeCell ref="G64:K64"/>
    <mergeCell ref="C65:F65"/>
    <mergeCell ref="G65:K65"/>
    <mergeCell ref="C66:F66"/>
    <mergeCell ref="G66:K66"/>
    <mergeCell ref="C61:F61"/>
    <mergeCell ref="G61:K61"/>
    <mergeCell ref="C62:F62"/>
    <mergeCell ref="G62:K62"/>
    <mergeCell ref="C63:F63"/>
    <mergeCell ref="G63:K63"/>
    <mergeCell ref="C57:F57"/>
    <mergeCell ref="G57:K57"/>
    <mergeCell ref="C58:F58"/>
    <mergeCell ref="G58:K58"/>
    <mergeCell ref="C59:F59"/>
    <mergeCell ref="G59:K59"/>
    <mergeCell ref="C54:F54"/>
    <mergeCell ref="G54:K54"/>
    <mergeCell ref="C55:F55"/>
    <mergeCell ref="G55:K55"/>
    <mergeCell ref="C56:F56"/>
    <mergeCell ref="G56:K56"/>
    <mergeCell ref="C51:F51"/>
    <mergeCell ref="G51:K51"/>
    <mergeCell ref="C52:F52"/>
    <mergeCell ref="G52:K52"/>
    <mergeCell ref="C53:F53"/>
    <mergeCell ref="G53:K53"/>
    <mergeCell ref="C47:F47"/>
    <mergeCell ref="G47:K47"/>
    <mergeCell ref="C49:F49"/>
    <mergeCell ref="G49:K49"/>
    <mergeCell ref="C50:F50"/>
    <mergeCell ref="G50:K50"/>
    <mergeCell ref="C44:F44"/>
    <mergeCell ref="G44:K44"/>
    <mergeCell ref="C45:F45"/>
    <mergeCell ref="G45:K45"/>
    <mergeCell ref="C46:F46"/>
    <mergeCell ref="G46:K46"/>
    <mergeCell ref="C41:F41"/>
    <mergeCell ref="G41:K41"/>
    <mergeCell ref="C42:F42"/>
    <mergeCell ref="G42:K42"/>
    <mergeCell ref="C43:F43"/>
    <mergeCell ref="G43:K43"/>
    <mergeCell ref="C38:F38"/>
    <mergeCell ref="G38:K38"/>
    <mergeCell ref="C39:F39"/>
    <mergeCell ref="G39:K39"/>
    <mergeCell ref="C40:F40"/>
    <mergeCell ref="G40:K40"/>
    <mergeCell ref="C34:F34"/>
    <mergeCell ref="G34:K34"/>
    <mergeCell ref="C35:F35"/>
    <mergeCell ref="G35:K35"/>
    <mergeCell ref="C37:F37"/>
    <mergeCell ref="G37:K37"/>
    <mergeCell ref="C31:F31"/>
    <mergeCell ref="G31:K31"/>
    <mergeCell ref="C32:F32"/>
    <mergeCell ref="G32:K32"/>
    <mergeCell ref="C33:F33"/>
    <mergeCell ref="G33:K33"/>
    <mergeCell ref="C28:F28"/>
    <mergeCell ref="G28:K28"/>
    <mergeCell ref="C29:F29"/>
    <mergeCell ref="G29:K29"/>
    <mergeCell ref="C30:F30"/>
    <mergeCell ref="G30:K30"/>
    <mergeCell ref="C25:F25"/>
    <mergeCell ref="G25:K25"/>
    <mergeCell ref="C26:F26"/>
    <mergeCell ref="G26:K26"/>
    <mergeCell ref="C27:F27"/>
    <mergeCell ref="G27:K27"/>
    <mergeCell ref="C21:F21"/>
    <mergeCell ref="G21:K21"/>
    <mergeCell ref="C22:F22"/>
    <mergeCell ref="G22:K22"/>
    <mergeCell ref="C23:F23"/>
    <mergeCell ref="G23:K23"/>
    <mergeCell ref="C18:F18"/>
    <mergeCell ref="G18:K18"/>
    <mergeCell ref="C19:F19"/>
    <mergeCell ref="G19:K19"/>
    <mergeCell ref="C20:F20"/>
    <mergeCell ref="G20:K20"/>
    <mergeCell ref="C15:F15"/>
    <mergeCell ref="G15:K15"/>
    <mergeCell ref="C16:F16"/>
    <mergeCell ref="G16:K16"/>
    <mergeCell ref="C17:F17"/>
    <mergeCell ref="G17:K17"/>
    <mergeCell ref="C11:F11"/>
    <mergeCell ref="G11:K11"/>
    <mergeCell ref="C13:F13"/>
    <mergeCell ref="G13:K13"/>
    <mergeCell ref="C14:F14"/>
    <mergeCell ref="G14:K14"/>
    <mergeCell ref="I8:K8"/>
    <mergeCell ref="M8:N8"/>
    <mergeCell ref="O8:P8"/>
    <mergeCell ref="B2:B4"/>
    <mergeCell ref="I9:K9"/>
    <mergeCell ref="M9:N9"/>
    <mergeCell ref="O9:P9"/>
    <mergeCell ref="I6:K6"/>
    <mergeCell ref="M6:N6"/>
    <mergeCell ref="O6:P6"/>
    <mergeCell ref="I7:K7"/>
    <mergeCell ref="M7:N7"/>
    <mergeCell ref="O7:P7"/>
    <mergeCell ref="D2:K2"/>
    <mergeCell ref="D3:K3"/>
    <mergeCell ref="D4:E4"/>
    <mergeCell ref="F4:G4"/>
  </mergeCells>
  <pageMargins left="0.46" right="0.43307086614173229" top="0.48" bottom="0.38" header="0.27" footer="0.31496062992125984"/>
  <pageSetup paperSize="9" scale="65" orientation="landscape" r:id="rId1"/>
  <headerFooter>
    <oddFooter xml:space="preserve">&amp;R&amp;P 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E30A1-5652-413E-A9B9-3E25CB1A4789}">
  <sheetPr codeName="Tabelle14">
    <tabColor theme="3" tint="0.59999389629810485"/>
    <outlinePr summaryBelow="0" summaryRight="0"/>
    <pageSetUpPr fitToPage="1"/>
  </sheetPr>
  <dimension ref="A1:AZ401"/>
  <sheetViews>
    <sheetView showGridLines="0" zoomScaleNormal="100" workbookViewId="0">
      <pane xSplit="2" ySplit="11" topLeftCell="C12" activePane="bottomRight" state="frozen"/>
      <selection activeCell="C369" sqref="C369:F369"/>
      <selection pane="topRight" activeCell="C369" sqref="C369:F369"/>
      <selection pane="bottomLeft" activeCell="C369" sqref="C369:F369"/>
      <selection pane="bottomRight" activeCell="C13" sqref="C13:F13"/>
    </sheetView>
  </sheetViews>
  <sheetFormatPr baseColWidth="10" defaultColWidth="11.42578125" defaultRowHeight="11.25" outlineLevelRow="1" outlineLevelCol="1"/>
  <cols>
    <col min="1" max="1" width="0.7109375" style="12" customWidth="1"/>
    <col min="2" max="2" width="4.7109375" style="12" customWidth="1"/>
    <col min="3" max="3" width="30.7109375" style="12" customWidth="1"/>
    <col min="4" max="4" width="7.7109375" style="12" customWidth="1"/>
    <col min="5" max="5" width="10.7109375" style="12" customWidth="1"/>
    <col min="6" max="6" width="15.7109375" style="12" customWidth="1"/>
    <col min="7" max="7" width="10.7109375" style="12" customWidth="1"/>
    <col min="8" max="8" width="4.7109375" style="12" customWidth="1"/>
    <col min="9" max="9" width="11.42578125" style="12" customWidth="1"/>
    <col min="10" max="11" width="4.7109375" style="12" customWidth="1"/>
    <col min="12" max="19" width="6.7109375" style="12" customWidth="1" outlineLevel="1"/>
    <col min="20" max="20" width="12.28515625" style="12" customWidth="1" outlineLevel="1"/>
    <col min="21" max="21" width="12.140625" style="12" customWidth="1" outlineLevel="1"/>
    <col min="22" max="22" width="11.5703125" style="12" customWidth="1" outlineLevel="1"/>
    <col min="23" max="23" width="15.7109375" style="12" customWidth="1"/>
    <col min="24" max="24" width="8.7109375" style="12" customWidth="1"/>
    <col min="25" max="25" width="4.7109375" style="12" customWidth="1"/>
    <col min="26" max="26" width="8.5703125" style="12" customWidth="1"/>
    <col min="27" max="27" width="6.7109375" style="12" hidden="1" customWidth="1"/>
    <col min="28" max="16384" width="11.42578125" style="12"/>
  </cols>
  <sheetData>
    <row r="1" spans="1:52" ht="8.25" customHeight="1" thickBot="1">
      <c r="X1" s="442"/>
      <c r="Y1" s="442"/>
      <c r="Z1" s="442"/>
      <c r="AA1" s="442"/>
      <c r="AB1" s="442"/>
      <c r="AC1" s="442"/>
      <c r="AD1" s="442"/>
      <c r="AE1" s="442"/>
      <c r="AF1" s="442"/>
      <c r="AG1" s="442"/>
      <c r="AH1" s="442"/>
      <c r="AI1" s="442"/>
      <c r="AJ1" s="442"/>
      <c r="AK1" s="442"/>
      <c r="AL1" s="442"/>
      <c r="AM1" s="442"/>
      <c r="AN1" s="442"/>
      <c r="AO1" s="442"/>
      <c r="AP1" s="442"/>
      <c r="AQ1" s="442"/>
      <c r="AR1" s="442"/>
      <c r="AS1" s="442"/>
      <c r="AT1" s="442"/>
      <c r="AU1" s="442"/>
      <c r="AV1" s="442"/>
      <c r="AW1" s="442"/>
      <c r="AX1" s="442"/>
      <c r="AY1" s="442"/>
      <c r="AZ1" s="442"/>
    </row>
    <row r="2" spans="1:52" s="13" customFormat="1" ht="20.100000000000001" customHeight="1" thickBot="1">
      <c r="B2" s="996" t="s">
        <v>265</v>
      </c>
      <c r="C2" s="22" t="str">
        <f>Kunde</f>
        <v>Bosch Rodez</v>
      </c>
      <c r="D2" s="899" t="str">
        <f>Anlage</f>
        <v>Montage Magnetanker</v>
      </c>
      <c r="E2" s="900"/>
      <c r="F2" s="900"/>
      <c r="G2" s="900"/>
      <c r="H2" s="900"/>
      <c r="I2" s="900"/>
      <c r="J2" s="900"/>
      <c r="K2" s="901"/>
      <c r="L2" s="688"/>
      <c r="M2" s="688"/>
      <c r="N2" s="688"/>
      <c r="O2" s="688"/>
      <c r="P2" s="688"/>
      <c r="Q2" s="688"/>
      <c r="R2" s="690"/>
      <c r="S2" s="690"/>
      <c r="T2" s="690"/>
      <c r="U2" s="379"/>
      <c r="V2" s="692"/>
      <c r="W2" s="695"/>
      <c r="X2" s="493"/>
      <c r="Y2" s="494"/>
      <c r="Z2" s="494"/>
      <c r="AA2" s="494"/>
      <c r="AB2" s="494"/>
      <c r="AC2" s="494"/>
      <c r="AD2" s="494"/>
      <c r="AE2" s="494"/>
      <c r="AF2" s="494"/>
      <c r="AG2" s="494"/>
      <c r="AH2" s="494"/>
      <c r="AI2" s="494"/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</row>
    <row r="3" spans="1:52" s="13" customFormat="1" ht="20.100000000000001" customHeight="1" thickBot="1">
      <c r="B3" s="1037"/>
      <c r="C3" s="689" t="s">
        <v>241</v>
      </c>
      <c r="D3" s="1052" t="str">
        <f>Übersicht!C23</f>
        <v>Modul 16 leer</v>
      </c>
      <c r="E3" s="1053"/>
      <c r="F3" s="1053"/>
      <c r="G3" s="1053"/>
      <c r="H3" s="1053"/>
      <c r="I3" s="1053"/>
      <c r="J3" s="1053"/>
      <c r="K3" s="1054"/>
      <c r="L3" s="688"/>
      <c r="M3" s="688"/>
      <c r="N3" s="688"/>
      <c r="O3" s="688"/>
      <c r="P3" s="688"/>
      <c r="Q3" s="688"/>
      <c r="R3" s="690"/>
      <c r="S3" s="690"/>
      <c r="T3" s="690"/>
      <c r="U3" s="379"/>
      <c r="V3" s="692"/>
      <c r="W3" s="694">
        <f>Übersicht!F23</f>
        <v>1</v>
      </c>
      <c r="X3" s="493"/>
      <c r="Y3" s="494"/>
      <c r="Z3" s="494"/>
      <c r="AA3" s="494"/>
      <c r="AB3" s="494"/>
      <c r="AC3" s="494"/>
      <c r="AD3" s="494"/>
      <c r="AE3" s="494"/>
      <c r="AF3" s="494"/>
      <c r="AG3" s="494"/>
      <c r="AH3" s="494"/>
      <c r="AI3" s="494"/>
      <c r="AJ3" s="494"/>
      <c r="AK3" s="494"/>
      <c r="AL3" s="494"/>
      <c r="AM3" s="494"/>
      <c r="AN3" s="494"/>
      <c r="AO3" s="494"/>
      <c r="AP3" s="494"/>
      <c r="AQ3" s="494"/>
      <c r="AR3" s="494"/>
      <c r="AS3" s="494"/>
      <c r="AT3" s="494"/>
      <c r="AU3" s="494"/>
      <c r="AV3" s="494"/>
      <c r="AW3" s="494"/>
      <c r="AX3" s="494"/>
      <c r="AY3" s="494"/>
      <c r="AZ3" s="494"/>
    </row>
    <row r="4" spans="1:52" s="13" customFormat="1" ht="20.100000000000001" customHeight="1" thickBot="1">
      <c r="B4" s="997"/>
      <c r="C4" s="691" t="str">
        <f>Angebotsnummer</f>
        <v>A07591000</v>
      </c>
      <c r="D4" s="1055">
        <f>Datum</f>
        <v>45344</v>
      </c>
      <c r="E4" s="1056"/>
      <c r="F4" s="1057" t="str">
        <f>Bearbeiter</f>
        <v>Waas. Harald</v>
      </c>
      <c r="G4" s="1057"/>
      <c r="H4" s="696"/>
      <c r="I4" s="696"/>
      <c r="J4" s="696"/>
      <c r="K4" s="697"/>
      <c r="L4" s="688"/>
      <c r="M4" s="688"/>
      <c r="N4" s="688"/>
      <c r="O4" s="688"/>
      <c r="P4" s="688"/>
      <c r="Q4" s="688"/>
      <c r="R4" s="690"/>
      <c r="S4" s="690"/>
      <c r="T4" s="690"/>
      <c r="U4" s="379"/>
      <c r="V4" s="692"/>
      <c r="W4" s="698">
        <f>Übersicht!V23</f>
        <v>0</v>
      </c>
      <c r="X4" s="495"/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4"/>
      <c r="AK4" s="494"/>
      <c r="AL4" s="494"/>
      <c r="AM4" s="494"/>
      <c r="AN4" s="494"/>
      <c r="AO4" s="494"/>
      <c r="AP4" s="494"/>
      <c r="AQ4" s="494"/>
      <c r="AR4" s="494"/>
      <c r="AS4" s="494"/>
      <c r="AT4" s="494"/>
      <c r="AU4" s="494"/>
      <c r="AV4" s="494"/>
      <c r="AW4" s="494"/>
      <c r="AX4" s="494"/>
      <c r="AY4" s="494"/>
      <c r="AZ4" s="494"/>
    </row>
    <row r="5" spans="1:52" ht="15" customHeight="1" collapsed="1" thickBot="1">
      <c r="T5" s="1"/>
      <c r="U5" s="1"/>
      <c r="X5" s="442"/>
      <c r="Y5" s="442"/>
      <c r="Z5" s="442"/>
      <c r="AA5" s="442"/>
      <c r="AB5" s="442"/>
      <c r="AC5" s="442"/>
      <c r="AD5" s="442"/>
      <c r="AE5" s="442"/>
      <c r="AF5" s="442"/>
      <c r="AG5" s="442"/>
      <c r="AH5" s="442"/>
      <c r="AI5" s="442"/>
      <c r="AJ5" s="442"/>
      <c r="AK5" s="442"/>
      <c r="AL5" s="442"/>
      <c r="AM5" s="442"/>
      <c r="AN5" s="442"/>
      <c r="AO5" s="442"/>
      <c r="AP5" s="442"/>
      <c r="AQ5" s="442"/>
      <c r="AR5" s="442"/>
      <c r="AS5" s="442"/>
      <c r="AT5" s="442"/>
      <c r="AU5" s="442"/>
      <c r="AV5" s="442"/>
      <c r="AW5" s="442"/>
      <c r="AX5" s="442"/>
      <c r="AY5" s="442"/>
      <c r="AZ5" s="442"/>
    </row>
    <row r="6" spans="1:52" s="4" customFormat="1" ht="20.100000000000001" hidden="1" customHeight="1" outlineLevel="1">
      <c r="B6" s="632">
        <v>1</v>
      </c>
      <c r="C6" s="633" t="s">
        <v>185</v>
      </c>
      <c r="D6" s="634">
        <f>SUM(L13,L25,L37,L49,L61,L73,L85,L97,L109,L121,L133,L145,L157,L169,L181,L193,L205,L217,L229,L241,L253,L265,L277,L289,L301,L313,L325,L337,L349,L361)</f>
        <v>0</v>
      </c>
      <c r="E6" s="635">
        <f>Konstruktion</f>
        <v>110.00000000000001</v>
      </c>
      <c r="F6" s="636">
        <f>D6*E6</f>
        <v>0</v>
      </c>
      <c r="G6" s="40"/>
      <c r="H6" s="644">
        <v>5</v>
      </c>
      <c r="I6" s="1045" t="s">
        <v>186</v>
      </c>
      <c r="J6" s="1046"/>
      <c r="K6" s="1047"/>
      <c r="L6" s="645">
        <f>SUM(M13,M25,M37,M49,M61,M73,M85,M97,M109,M121,M133,M145,M157,M169,M181,M193,M205,M217,M229,M241,M253,M265,M277,M289,M301,M313,M325,M337,M349,M361)</f>
        <v>0</v>
      </c>
      <c r="M6" s="1048">
        <f>Hardware</f>
        <v>101.2</v>
      </c>
      <c r="N6" s="1049"/>
      <c r="O6" s="1050">
        <f>L6*M6</f>
        <v>0</v>
      </c>
      <c r="P6" s="1051"/>
      <c r="Q6" s="40"/>
      <c r="R6" s="40"/>
      <c r="S6" s="40"/>
      <c r="T6" s="1"/>
      <c r="U6" s="1"/>
      <c r="V6" s="12"/>
      <c r="W6" s="12"/>
      <c r="X6" s="442"/>
      <c r="Y6" s="496"/>
      <c r="Z6" s="496"/>
      <c r="AA6" s="496"/>
      <c r="AB6" s="496"/>
      <c r="AC6" s="496"/>
      <c r="AD6" s="496"/>
      <c r="AE6" s="496"/>
      <c r="AF6" s="496"/>
      <c r="AG6" s="496"/>
      <c r="AH6" s="496"/>
      <c r="AI6" s="496"/>
      <c r="AJ6" s="496"/>
      <c r="AK6" s="496"/>
      <c r="AL6" s="496"/>
      <c r="AM6" s="496"/>
      <c r="AN6" s="496"/>
      <c r="AO6" s="496"/>
      <c r="AP6" s="496"/>
      <c r="AQ6" s="496"/>
      <c r="AR6" s="496"/>
      <c r="AS6" s="496"/>
      <c r="AT6" s="496"/>
      <c r="AU6" s="496"/>
      <c r="AV6" s="496"/>
      <c r="AW6" s="496"/>
      <c r="AX6" s="496"/>
      <c r="AY6" s="496"/>
      <c r="AZ6" s="496"/>
    </row>
    <row r="7" spans="1:52" ht="20.100000000000001" hidden="1" customHeight="1" outlineLevel="1">
      <c r="B7" s="652">
        <v>2</v>
      </c>
      <c r="C7" s="653" t="s">
        <v>14</v>
      </c>
      <c r="D7" s="654">
        <f>SUM(Q13,Q25,Q37,Q49,Q61,Q73,Q85,Q97,Q109,Q121,Q133,Q145,Q157,Q169,Q181,Q193,Q205,Q217,Q229,Q241,Q253,Q265,Q277,Q289,Q301,Q313,Q325,Q337,Q349,Q361)</f>
        <v>0</v>
      </c>
      <c r="E7" s="655">
        <f>Montage</f>
        <v>90.2</v>
      </c>
      <c r="F7" s="656">
        <f>D7*E7</f>
        <v>0</v>
      </c>
      <c r="G7" s="40"/>
      <c r="H7" s="649">
        <v>6</v>
      </c>
      <c r="I7" s="1030" t="s">
        <v>27</v>
      </c>
      <c r="J7" s="1031"/>
      <c r="K7" s="1032"/>
      <c r="L7" s="650">
        <f>SUM(N13,N25,N37,N49,N61,N73,N85,N97,N109,N121,N133,N145,N157,N169,N181,N193,N205,N217,N229,N241,N253,N265,N277,N289,N301,N313,N325,N337,N349,N361)</f>
        <v>0</v>
      </c>
      <c r="M7" s="1033">
        <f>Software</f>
        <v>115.50000000000001</v>
      </c>
      <c r="N7" s="1034"/>
      <c r="O7" s="1035">
        <f>L7*M7</f>
        <v>0</v>
      </c>
      <c r="P7" s="1036"/>
      <c r="Q7" s="40"/>
      <c r="R7" s="40"/>
      <c r="S7" s="40"/>
      <c r="T7" s="1"/>
      <c r="U7" s="1"/>
      <c r="X7" s="442"/>
      <c r="Y7" s="442"/>
      <c r="Z7" s="442"/>
      <c r="AA7" s="442"/>
      <c r="AB7" s="442"/>
      <c r="AC7" s="442"/>
      <c r="AD7" s="442"/>
      <c r="AE7" s="442"/>
      <c r="AF7" s="442"/>
      <c r="AG7" s="442"/>
      <c r="AH7" s="442"/>
      <c r="AI7" s="442"/>
      <c r="AJ7" s="442"/>
      <c r="AK7" s="442"/>
      <c r="AL7" s="442"/>
      <c r="AM7" s="442"/>
      <c r="AN7" s="442"/>
      <c r="AO7" s="442"/>
      <c r="AP7" s="442"/>
      <c r="AQ7" s="442"/>
      <c r="AR7" s="442"/>
      <c r="AS7" s="442"/>
      <c r="AT7" s="442"/>
      <c r="AU7" s="442"/>
      <c r="AV7" s="442"/>
      <c r="AW7" s="442"/>
      <c r="AX7" s="442"/>
      <c r="AY7" s="442"/>
      <c r="AZ7" s="442"/>
    </row>
    <row r="8" spans="1:52" ht="20.100000000000001" hidden="1" customHeight="1" outlineLevel="1">
      <c r="B8" s="637">
        <v>3</v>
      </c>
      <c r="C8" s="638" t="s">
        <v>15</v>
      </c>
      <c r="D8" s="639">
        <f>SUM(R13,R25,R37,R49,R61,R73,R85,R97,R109,R121,R133,R145,R157,R169,R181,R193,R205,R217,R229,R241,R253,R265,R277,R289,R301,R313,R325,R337,R349,R361)</f>
        <v>0</v>
      </c>
      <c r="E8" s="640">
        <f>Fertigung</f>
        <v>93.500000000000014</v>
      </c>
      <c r="F8" s="641">
        <f>D8*E8</f>
        <v>0</v>
      </c>
      <c r="G8" s="40"/>
      <c r="H8" s="649">
        <v>7</v>
      </c>
      <c r="I8" s="1030" t="s">
        <v>28</v>
      </c>
      <c r="J8" s="1031"/>
      <c r="K8" s="1032"/>
      <c r="L8" s="650">
        <f>SUM(O13,O25,O37,O49,O61,O73,O85,O97,O109,O121,O133,O145,O157,O169,O181,O193,O205,O217,O229,O241,O253,O265,O277,O289,O301,O313,O325,O337,O349,O361)</f>
        <v>0</v>
      </c>
      <c r="M8" s="1033">
        <f>INB</f>
        <v>115.50000000000001</v>
      </c>
      <c r="N8" s="1034"/>
      <c r="O8" s="1035">
        <f>L8*M8</f>
        <v>0</v>
      </c>
      <c r="P8" s="1036"/>
      <c r="Q8" s="40"/>
      <c r="R8" s="40"/>
      <c r="S8" s="40"/>
      <c r="T8" s="1"/>
      <c r="U8" s="1"/>
      <c r="X8" s="442"/>
      <c r="Y8" s="442"/>
      <c r="Z8" s="442"/>
      <c r="AA8" s="442"/>
      <c r="AB8" s="442"/>
      <c r="AC8" s="442"/>
      <c r="AD8" s="442"/>
      <c r="AE8" s="442"/>
      <c r="AF8" s="442"/>
      <c r="AG8" s="442"/>
      <c r="AH8" s="442"/>
      <c r="AI8" s="442"/>
      <c r="AJ8" s="442"/>
      <c r="AK8" s="442"/>
      <c r="AL8" s="442"/>
      <c r="AM8" s="442"/>
      <c r="AN8" s="442"/>
      <c r="AO8" s="442"/>
      <c r="AP8" s="442"/>
      <c r="AQ8" s="442"/>
      <c r="AR8" s="442"/>
      <c r="AS8" s="442"/>
      <c r="AT8" s="442"/>
      <c r="AU8" s="442"/>
      <c r="AV8" s="442"/>
      <c r="AW8" s="442"/>
      <c r="AX8" s="442"/>
      <c r="AY8" s="442"/>
      <c r="AZ8" s="442"/>
    </row>
    <row r="9" spans="1:52" ht="19.5" hidden="1" customHeight="1" outlineLevel="1" thickBot="1">
      <c r="B9" s="658">
        <v>4</v>
      </c>
      <c r="C9" s="659" t="s">
        <v>12</v>
      </c>
      <c r="D9" s="660"/>
      <c r="E9" s="661" t="s">
        <v>18</v>
      </c>
      <c r="F9" s="662">
        <f>SUM(U13,U25,U37,U49,U61,U73,U85,U97,U109,U121,U133,U145,U157,U169,U181,U193,U205,U217,U229,U241,U253,U265,U277,U289,U301,U313,U325,U337,U349,U361)</f>
        <v>0</v>
      </c>
      <c r="G9" s="40"/>
      <c r="H9" s="646">
        <v>8</v>
      </c>
      <c r="I9" s="1038" t="s">
        <v>29</v>
      </c>
      <c r="J9" s="1039"/>
      <c r="K9" s="1040"/>
      <c r="L9" s="647">
        <f>SUM(P13,P25,P37,P49,P61,P73,P85,P97,P109,P121,P133,P145,P157,P169,P181,P193,P205,P217,P229,P241,P253,P265,P277,P289,P301,P313,P325,P337,P349,P361)</f>
        <v>0</v>
      </c>
      <c r="M9" s="1041">
        <f>Elektrik</f>
        <v>90.2</v>
      </c>
      <c r="N9" s="1042"/>
      <c r="O9" s="1043">
        <f>L9*M9</f>
        <v>0</v>
      </c>
      <c r="P9" s="1044"/>
      <c r="Q9" s="40"/>
      <c r="R9" s="40"/>
      <c r="S9" s="40"/>
      <c r="T9" s="1"/>
      <c r="U9" s="1"/>
      <c r="X9" s="442"/>
      <c r="Y9" s="442"/>
      <c r="Z9" s="442"/>
      <c r="AA9" s="442"/>
      <c r="AB9" s="442"/>
      <c r="AC9" s="442"/>
      <c r="AD9" s="442"/>
      <c r="AE9" s="442"/>
      <c r="AF9" s="442"/>
      <c r="AG9" s="442"/>
      <c r="AH9" s="442"/>
      <c r="AI9" s="442"/>
      <c r="AJ9" s="442"/>
      <c r="AK9" s="442"/>
      <c r="AL9" s="442"/>
      <c r="AM9" s="442"/>
      <c r="AN9" s="442"/>
      <c r="AO9" s="442"/>
      <c r="AP9" s="442"/>
      <c r="AQ9" s="442"/>
      <c r="AR9" s="442"/>
      <c r="AS9" s="442"/>
      <c r="AT9" s="442"/>
      <c r="AU9" s="442"/>
      <c r="AV9" s="442"/>
      <c r="AW9" s="442"/>
      <c r="AX9" s="442"/>
      <c r="AY9" s="442"/>
      <c r="AZ9" s="442"/>
    </row>
    <row r="10" spans="1:52" ht="15" hidden="1" customHeight="1" outlineLevel="1" thickBot="1">
      <c r="A10" s="19"/>
      <c r="B10" s="30"/>
      <c r="C10" s="36"/>
      <c r="D10" s="36"/>
      <c r="E10" s="36"/>
      <c r="F10" s="25"/>
      <c r="G10" s="25"/>
      <c r="H10" s="25"/>
      <c r="I10" s="28"/>
      <c r="J10" s="28"/>
      <c r="K10" s="24"/>
      <c r="L10" s="27"/>
      <c r="M10" s="27"/>
      <c r="N10" s="27"/>
      <c r="O10" s="27"/>
      <c r="P10" s="27"/>
      <c r="Q10" s="26"/>
      <c r="R10" s="29"/>
      <c r="S10" s="29"/>
      <c r="T10" s="29"/>
      <c r="U10" s="29"/>
      <c r="V10" s="25"/>
      <c r="X10" s="442"/>
      <c r="Y10" s="442"/>
      <c r="Z10" s="442"/>
      <c r="AA10" s="442"/>
      <c r="AB10" s="442"/>
      <c r="AC10" s="442"/>
      <c r="AD10" s="442"/>
      <c r="AE10" s="442"/>
      <c r="AF10" s="442"/>
      <c r="AG10" s="442"/>
      <c r="AH10" s="442"/>
      <c r="AI10" s="442"/>
      <c r="AJ10" s="442"/>
      <c r="AK10" s="442"/>
      <c r="AL10" s="442"/>
      <c r="AM10" s="442"/>
      <c r="AN10" s="442"/>
      <c r="AO10" s="442"/>
      <c r="AP10" s="442"/>
      <c r="AQ10" s="442"/>
      <c r="AR10" s="442"/>
      <c r="AS10" s="442"/>
      <c r="AT10" s="442"/>
      <c r="AU10" s="442"/>
      <c r="AV10" s="442"/>
      <c r="AW10" s="442"/>
      <c r="AX10" s="442"/>
      <c r="AY10" s="442"/>
      <c r="AZ10" s="442"/>
    </row>
    <row r="11" spans="1:52" ht="20.100000000000001" customHeight="1" collapsed="1" thickBot="1">
      <c r="B11" s="39" t="s">
        <v>11</v>
      </c>
      <c r="C11" s="1027" t="s">
        <v>17</v>
      </c>
      <c r="D11" s="1028"/>
      <c r="E11" s="1028"/>
      <c r="F11" s="1029"/>
      <c r="G11" s="1027" t="s">
        <v>2</v>
      </c>
      <c r="H11" s="1028"/>
      <c r="I11" s="1028"/>
      <c r="J11" s="1028"/>
      <c r="K11" s="1029"/>
      <c r="L11" s="591" t="s">
        <v>247</v>
      </c>
      <c r="M11" s="648" t="s">
        <v>248</v>
      </c>
      <c r="N11" s="651" t="s">
        <v>25</v>
      </c>
      <c r="O11" s="651" t="s">
        <v>249</v>
      </c>
      <c r="P11" s="648" t="s">
        <v>246</v>
      </c>
      <c r="Q11" s="657" t="s">
        <v>250</v>
      </c>
      <c r="R11" s="591" t="s">
        <v>245</v>
      </c>
      <c r="S11" s="663" t="s">
        <v>21</v>
      </c>
      <c r="T11" s="663" t="s">
        <v>24</v>
      </c>
      <c r="U11" s="664" t="s">
        <v>275</v>
      </c>
      <c r="V11" s="642" t="s">
        <v>251</v>
      </c>
      <c r="W11" s="47" t="s">
        <v>6</v>
      </c>
      <c r="X11" s="442"/>
      <c r="Y11" s="442"/>
      <c r="Z11" s="442"/>
      <c r="AA11" s="442"/>
      <c r="AB11" s="442"/>
      <c r="AC11" s="442"/>
      <c r="AD11" s="442"/>
      <c r="AE11" s="442"/>
      <c r="AF11" s="442"/>
      <c r="AG11" s="442"/>
      <c r="AH11" s="442"/>
      <c r="AI11" s="442"/>
      <c r="AJ11" s="442"/>
      <c r="AK11" s="442"/>
      <c r="AL11" s="442"/>
      <c r="AM11" s="442"/>
      <c r="AN11" s="442"/>
      <c r="AO11" s="442"/>
      <c r="AP11" s="442"/>
      <c r="AQ11" s="442"/>
      <c r="AR11" s="442"/>
      <c r="AS11" s="442"/>
      <c r="AT11" s="442"/>
      <c r="AU11" s="442"/>
      <c r="AV11" s="442"/>
      <c r="AW11" s="442"/>
      <c r="AX11" s="442"/>
      <c r="AY11" s="442"/>
      <c r="AZ11" s="442"/>
    </row>
    <row r="12" spans="1:52" ht="3" customHeight="1">
      <c r="B12" s="504"/>
      <c r="C12" s="57"/>
      <c r="D12" s="56"/>
      <c r="E12" s="56"/>
      <c r="F12" s="290"/>
      <c r="G12" s="57"/>
      <c r="H12" s="56"/>
      <c r="I12" s="56"/>
      <c r="J12" s="430"/>
      <c r="K12" s="430"/>
      <c r="L12" s="55"/>
      <c r="M12" s="55"/>
      <c r="N12" s="55"/>
      <c r="O12" s="55"/>
      <c r="P12" s="55"/>
      <c r="Q12" s="55"/>
      <c r="R12" s="55"/>
      <c r="S12" s="56"/>
      <c r="T12" s="57"/>
      <c r="U12" s="60"/>
      <c r="V12" s="55"/>
      <c r="W12" s="55"/>
      <c r="X12" s="442"/>
      <c r="Y12" s="442"/>
      <c r="Z12" s="442"/>
      <c r="AA12" s="442"/>
      <c r="AB12" s="442"/>
      <c r="AC12" s="442"/>
      <c r="AD12" s="442"/>
      <c r="AE12" s="442"/>
      <c r="AF12" s="442"/>
      <c r="AG12" s="442"/>
      <c r="AH12" s="442"/>
      <c r="AI12" s="442"/>
      <c r="AJ12" s="442"/>
      <c r="AK12" s="442"/>
      <c r="AL12" s="442"/>
      <c r="AM12" s="442"/>
      <c r="AN12" s="442"/>
      <c r="AO12" s="442"/>
      <c r="AP12" s="442"/>
      <c r="AQ12" s="442"/>
      <c r="AR12" s="442"/>
      <c r="AS12" s="442"/>
      <c r="AT12" s="442"/>
      <c r="AU12" s="442"/>
      <c r="AV12" s="442"/>
      <c r="AW12" s="442"/>
      <c r="AX12" s="442"/>
      <c r="AY12" s="442"/>
      <c r="AZ12" s="442"/>
    </row>
    <row r="13" spans="1:52" ht="20.100000000000001" customHeight="1" collapsed="1">
      <c r="B13" s="714">
        <v>1</v>
      </c>
      <c r="C13" s="1013"/>
      <c r="D13" s="1014"/>
      <c r="E13" s="1014"/>
      <c r="F13" s="1015"/>
      <c r="G13" s="1016"/>
      <c r="H13" s="1017"/>
      <c r="I13" s="1017"/>
      <c r="J13" s="1017"/>
      <c r="K13" s="1018"/>
      <c r="L13" s="701">
        <f t="shared" ref="L13:R13" si="0">SUM(L14:L23)</f>
        <v>0</v>
      </c>
      <c r="M13" s="702">
        <f t="shared" si="0"/>
        <v>0</v>
      </c>
      <c r="N13" s="703">
        <f t="shared" si="0"/>
        <v>0</v>
      </c>
      <c r="O13" s="703">
        <f t="shared" si="0"/>
        <v>0</v>
      </c>
      <c r="P13" s="702">
        <f t="shared" si="0"/>
        <v>0</v>
      </c>
      <c r="Q13" s="704">
        <f t="shared" si="0"/>
        <v>0</v>
      </c>
      <c r="R13" s="701">
        <f t="shared" si="0"/>
        <v>0</v>
      </c>
      <c r="S13" s="705">
        <v>1</v>
      </c>
      <c r="T13" s="706">
        <f>(S14*T14)+(S15*T15)+(S16*T16)+(S17*T17)+(S18*T18)+(S19*T19)+(S20*T20)+(S21*T21)+(S22*T22)+(S23*T23)</f>
        <v>0</v>
      </c>
      <c r="U13" s="665">
        <f t="shared" ref="U13:U23" si="1">S13*T13*(1+MGKZ)*(1+Gewinn)*(1+Sicherheit)</f>
        <v>0</v>
      </c>
      <c r="V13" s="643">
        <f t="shared" ref="V13:V23" si="2">R13*Fertigung</f>
        <v>0</v>
      </c>
      <c r="W13" s="50">
        <f>L13*$E$6+M13*$M$6+N13*$M$7+O13*$M$8+P13*$E$7+Q13*$M$9+U13+V13</f>
        <v>0</v>
      </c>
      <c r="X13" s="442"/>
      <c r="Y13" s="442"/>
      <c r="Z13" s="442"/>
      <c r="AA13" s="442"/>
      <c r="AB13" s="442"/>
      <c r="AC13" s="442"/>
      <c r="AD13" s="442"/>
      <c r="AE13" s="442"/>
      <c r="AF13" s="442"/>
      <c r="AG13" s="442"/>
      <c r="AH13" s="442"/>
      <c r="AI13" s="442"/>
      <c r="AJ13" s="442"/>
      <c r="AK13" s="442"/>
      <c r="AL13" s="442"/>
      <c r="AM13" s="442"/>
      <c r="AN13" s="442"/>
      <c r="AO13" s="442"/>
      <c r="AP13" s="442"/>
      <c r="AQ13" s="442"/>
      <c r="AR13" s="442"/>
      <c r="AS13" s="442"/>
      <c r="AT13" s="442"/>
      <c r="AU13" s="442"/>
      <c r="AV13" s="442"/>
      <c r="AW13" s="442"/>
      <c r="AX13" s="442"/>
      <c r="AY13" s="442"/>
      <c r="AZ13" s="442"/>
    </row>
    <row r="14" spans="1:52" ht="18" hidden="1" customHeight="1" outlineLevel="1">
      <c r="B14" s="433"/>
      <c r="C14" s="1002"/>
      <c r="D14" s="1003"/>
      <c r="E14" s="1003"/>
      <c r="F14" s="1004"/>
      <c r="G14" s="1005"/>
      <c r="H14" s="1006"/>
      <c r="I14" s="1006"/>
      <c r="J14" s="1006"/>
      <c r="K14" s="1007"/>
      <c r="L14" s="715"/>
      <c r="M14" s="715"/>
      <c r="N14" s="715"/>
      <c r="O14" s="715"/>
      <c r="P14" s="715"/>
      <c r="Q14" s="715"/>
      <c r="R14" s="715"/>
      <c r="S14" s="716"/>
      <c r="T14" s="717"/>
      <c r="U14" s="720">
        <f t="shared" si="1"/>
        <v>0</v>
      </c>
      <c r="V14" s="721">
        <f t="shared" si="2"/>
        <v>0</v>
      </c>
      <c r="W14" s="722">
        <f t="shared" ref="W14:W23" si="3">L14*$E$6+M14*$M$6+N14*$M$7+O14*$M$8+P14*$E$7+Q14*$M$9+U14+V14</f>
        <v>0</v>
      </c>
      <c r="X14" s="442"/>
      <c r="Y14" s="442"/>
      <c r="Z14" s="442"/>
      <c r="AA14" s="442"/>
      <c r="AB14" s="442"/>
      <c r="AC14" s="442"/>
      <c r="AD14" s="442"/>
      <c r="AE14" s="442"/>
      <c r="AF14" s="442"/>
      <c r="AG14" s="442"/>
      <c r="AH14" s="442"/>
      <c r="AI14" s="442"/>
      <c r="AJ14" s="442"/>
      <c r="AK14" s="442"/>
      <c r="AL14" s="442"/>
      <c r="AM14" s="442"/>
      <c r="AN14" s="442"/>
      <c r="AO14" s="442"/>
      <c r="AP14" s="442"/>
      <c r="AQ14" s="442"/>
      <c r="AR14" s="442"/>
      <c r="AS14" s="442"/>
      <c r="AT14" s="442"/>
      <c r="AU14" s="442"/>
      <c r="AV14" s="442"/>
      <c r="AW14" s="442"/>
      <c r="AX14" s="442"/>
      <c r="AY14" s="442"/>
      <c r="AZ14" s="442"/>
    </row>
    <row r="15" spans="1:52" ht="18" hidden="1" customHeight="1" outlineLevel="1">
      <c r="B15" s="434"/>
      <c r="C15" s="1002"/>
      <c r="D15" s="1003"/>
      <c r="E15" s="1003"/>
      <c r="F15" s="1004"/>
      <c r="G15" s="1005"/>
      <c r="H15" s="1006"/>
      <c r="I15" s="1006"/>
      <c r="J15" s="1006"/>
      <c r="K15" s="1007"/>
      <c r="L15" s="715"/>
      <c r="M15" s="715"/>
      <c r="N15" s="715"/>
      <c r="O15" s="715"/>
      <c r="P15" s="715"/>
      <c r="Q15" s="715"/>
      <c r="R15" s="715"/>
      <c r="S15" s="716"/>
      <c r="T15" s="717"/>
      <c r="U15" s="720">
        <f t="shared" si="1"/>
        <v>0</v>
      </c>
      <c r="V15" s="721">
        <f t="shared" si="2"/>
        <v>0</v>
      </c>
      <c r="W15" s="722">
        <f t="shared" si="3"/>
        <v>0</v>
      </c>
      <c r="X15" s="442"/>
      <c r="Y15" s="442"/>
      <c r="Z15" s="442"/>
      <c r="AA15" s="442"/>
      <c r="AB15" s="442"/>
      <c r="AC15" s="442"/>
      <c r="AD15" s="442"/>
      <c r="AE15" s="442"/>
      <c r="AF15" s="442"/>
      <c r="AG15" s="442"/>
      <c r="AH15" s="442"/>
      <c r="AI15" s="442"/>
      <c r="AJ15" s="442"/>
      <c r="AK15" s="442"/>
      <c r="AL15" s="442"/>
      <c r="AM15" s="442"/>
      <c r="AN15" s="442"/>
      <c r="AO15" s="442"/>
      <c r="AP15" s="442"/>
      <c r="AQ15" s="442"/>
      <c r="AR15" s="442"/>
      <c r="AS15" s="442"/>
      <c r="AT15" s="442"/>
      <c r="AU15" s="442"/>
      <c r="AV15" s="442"/>
      <c r="AW15" s="442"/>
      <c r="AX15" s="442"/>
      <c r="AY15" s="442"/>
      <c r="AZ15" s="442"/>
    </row>
    <row r="16" spans="1:52" ht="18" hidden="1" customHeight="1" outlineLevel="1">
      <c r="B16" s="434"/>
      <c r="C16" s="1002"/>
      <c r="D16" s="1003"/>
      <c r="E16" s="1003"/>
      <c r="F16" s="1004"/>
      <c r="G16" s="1005"/>
      <c r="H16" s="1006"/>
      <c r="I16" s="1006"/>
      <c r="J16" s="1006"/>
      <c r="K16" s="1007"/>
      <c r="L16" s="715"/>
      <c r="M16" s="715"/>
      <c r="N16" s="715"/>
      <c r="O16" s="715"/>
      <c r="P16" s="715"/>
      <c r="Q16" s="715"/>
      <c r="R16" s="715"/>
      <c r="S16" s="716"/>
      <c r="T16" s="717"/>
      <c r="U16" s="720">
        <f t="shared" si="1"/>
        <v>0</v>
      </c>
      <c r="V16" s="721">
        <f t="shared" si="2"/>
        <v>0</v>
      </c>
      <c r="W16" s="722">
        <f t="shared" si="3"/>
        <v>0</v>
      </c>
      <c r="X16" s="442"/>
      <c r="Y16" s="442"/>
      <c r="Z16" s="442"/>
      <c r="AA16" s="442"/>
      <c r="AB16" s="442"/>
      <c r="AC16" s="442"/>
      <c r="AD16" s="442"/>
      <c r="AE16" s="442"/>
      <c r="AF16" s="442"/>
      <c r="AG16" s="442"/>
      <c r="AH16" s="442"/>
      <c r="AI16" s="442"/>
      <c r="AJ16" s="442"/>
      <c r="AK16" s="442"/>
      <c r="AL16" s="442"/>
      <c r="AM16" s="442"/>
      <c r="AN16" s="442"/>
      <c r="AO16" s="442"/>
      <c r="AP16" s="442"/>
      <c r="AQ16" s="442"/>
      <c r="AR16" s="442"/>
      <c r="AS16" s="442"/>
      <c r="AT16" s="442"/>
      <c r="AU16" s="442"/>
      <c r="AV16" s="442"/>
      <c r="AW16" s="442"/>
      <c r="AX16" s="442"/>
      <c r="AY16" s="442"/>
      <c r="AZ16" s="442"/>
    </row>
    <row r="17" spans="2:52" ht="18" hidden="1" customHeight="1" outlineLevel="1">
      <c r="B17" s="434"/>
      <c r="C17" s="1002"/>
      <c r="D17" s="1003"/>
      <c r="E17" s="1003"/>
      <c r="F17" s="1004"/>
      <c r="G17" s="1005"/>
      <c r="H17" s="1006"/>
      <c r="I17" s="1006"/>
      <c r="J17" s="1006"/>
      <c r="K17" s="1007"/>
      <c r="L17" s="715"/>
      <c r="M17" s="715"/>
      <c r="N17" s="715"/>
      <c r="O17" s="715"/>
      <c r="P17" s="715"/>
      <c r="Q17" s="715"/>
      <c r="R17" s="715"/>
      <c r="S17" s="716"/>
      <c r="T17" s="717"/>
      <c r="U17" s="720">
        <f t="shared" si="1"/>
        <v>0</v>
      </c>
      <c r="V17" s="721">
        <f t="shared" si="2"/>
        <v>0</v>
      </c>
      <c r="W17" s="722">
        <f t="shared" si="3"/>
        <v>0</v>
      </c>
      <c r="X17" s="442"/>
      <c r="Y17" s="442"/>
      <c r="Z17" s="442"/>
      <c r="AA17" s="442"/>
      <c r="AB17" s="442"/>
      <c r="AC17" s="442"/>
      <c r="AD17" s="442"/>
      <c r="AE17" s="442"/>
      <c r="AF17" s="442"/>
      <c r="AG17" s="442"/>
      <c r="AH17" s="442"/>
      <c r="AI17" s="442"/>
      <c r="AJ17" s="442"/>
      <c r="AK17" s="442"/>
      <c r="AL17" s="442"/>
      <c r="AM17" s="442"/>
      <c r="AN17" s="442"/>
      <c r="AO17" s="442"/>
      <c r="AP17" s="442"/>
      <c r="AQ17" s="442"/>
      <c r="AR17" s="442"/>
      <c r="AS17" s="442"/>
      <c r="AT17" s="442"/>
      <c r="AU17" s="442"/>
      <c r="AV17" s="442"/>
      <c r="AW17" s="442"/>
      <c r="AX17" s="442"/>
      <c r="AY17" s="442"/>
      <c r="AZ17" s="442"/>
    </row>
    <row r="18" spans="2:52" ht="18" hidden="1" customHeight="1" outlineLevel="1">
      <c r="B18" s="434"/>
      <c r="C18" s="1002"/>
      <c r="D18" s="1003"/>
      <c r="E18" s="1003"/>
      <c r="F18" s="1004"/>
      <c r="G18" s="1005"/>
      <c r="H18" s="1006"/>
      <c r="I18" s="1006"/>
      <c r="J18" s="1006"/>
      <c r="K18" s="1007"/>
      <c r="L18" s="715"/>
      <c r="M18" s="715"/>
      <c r="N18" s="715"/>
      <c r="O18" s="715"/>
      <c r="P18" s="715"/>
      <c r="Q18" s="715"/>
      <c r="R18" s="715"/>
      <c r="S18" s="716"/>
      <c r="T18" s="717"/>
      <c r="U18" s="720">
        <f t="shared" si="1"/>
        <v>0</v>
      </c>
      <c r="V18" s="721">
        <f t="shared" si="2"/>
        <v>0</v>
      </c>
      <c r="W18" s="722">
        <f t="shared" si="3"/>
        <v>0</v>
      </c>
      <c r="X18" s="442"/>
      <c r="Y18" s="442"/>
      <c r="Z18" s="442"/>
      <c r="AA18" s="442"/>
      <c r="AB18" s="442"/>
      <c r="AC18" s="442"/>
      <c r="AD18" s="442"/>
      <c r="AE18" s="442"/>
      <c r="AF18" s="442"/>
      <c r="AG18" s="442"/>
      <c r="AH18" s="442"/>
      <c r="AI18" s="442"/>
      <c r="AJ18" s="442"/>
      <c r="AK18" s="442"/>
      <c r="AL18" s="442"/>
      <c r="AM18" s="442"/>
      <c r="AN18" s="442"/>
      <c r="AO18" s="442"/>
      <c r="AP18" s="442"/>
      <c r="AQ18" s="442"/>
      <c r="AR18" s="442"/>
      <c r="AS18" s="442"/>
      <c r="AT18" s="442"/>
      <c r="AU18" s="442"/>
      <c r="AV18" s="442"/>
      <c r="AW18" s="442"/>
      <c r="AX18" s="442"/>
      <c r="AY18" s="442"/>
      <c r="AZ18" s="442"/>
    </row>
    <row r="19" spans="2:52" ht="18" hidden="1" customHeight="1" outlineLevel="1">
      <c r="B19" s="434"/>
      <c r="C19" s="1002"/>
      <c r="D19" s="1003"/>
      <c r="E19" s="1003"/>
      <c r="F19" s="1004"/>
      <c r="G19" s="1005"/>
      <c r="H19" s="1006"/>
      <c r="I19" s="1006"/>
      <c r="J19" s="1006"/>
      <c r="K19" s="1007"/>
      <c r="L19" s="715"/>
      <c r="M19" s="715"/>
      <c r="N19" s="715"/>
      <c r="O19" s="715"/>
      <c r="P19" s="715"/>
      <c r="Q19" s="715"/>
      <c r="R19" s="715"/>
      <c r="S19" s="716"/>
      <c r="T19" s="717"/>
      <c r="U19" s="720">
        <f t="shared" si="1"/>
        <v>0</v>
      </c>
      <c r="V19" s="721">
        <f t="shared" si="2"/>
        <v>0</v>
      </c>
      <c r="W19" s="722">
        <f t="shared" si="3"/>
        <v>0</v>
      </c>
      <c r="X19" s="442"/>
      <c r="Y19" s="442"/>
      <c r="Z19" s="442"/>
      <c r="AA19" s="442"/>
      <c r="AB19" s="442"/>
      <c r="AC19" s="442"/>
      <c r="AD19" s="442"/>
      <c r="AE19" s="442"/>
      <c r="AF19" s="442"/>
      <c r="AG19" s="442"/>
      <c r="AH19" s="442"/>
      <c r="AI19" s="442"/>
      <c r="AJ19" s="442"/>
      <c r="AK19" s="442"/>
      <c r="AL19" s="442"/>
      <c r="AM19" s="442"/>
      <c r="AN19" s="442"/>
      <c r="AO19" s="442"/>
      <c r="AP19" s="442"/>
      <c r="AQ19" s="442"/>
      <c r="AR19" s="442"/>
      <c r="AS19" s="442"/>
      <c r="AT19" s="442"/>
      <c r="AU19" s="442"/>
      <c r="AV19" s="442"/>
      <c r="AW19" s="442"/>
      <c r="AX19" s="442"/>
      <c r="AY19" s="442"/>
      <c r="AZ19" s="442"/>
    </row>
    <row r="20" spans="2:52" ht="18" hidden="1" customHeight="1" outlineLevel="1">
      <c r="B20" s="434"/>
      <c r="C20" s="1002"/>
      <c r="D20" s="1003"/>
      <c r="E20" s="1003"/>
      <c r="F20" s="1004"/>
      <c r="G20" s="1005"/>
      <c r="H20" s="1006"/>
      <c r="I20" s="1006"/>
      <c r="J20" s="1006"/>
      <c r="K20" s="1007"/>
      <c r="L20" s="715"/>
      <c r="M20" s="715"/>
      <c r="N20" s="715"/>
      <c r="O20" s="715"/>
      <c r="P20" s="715"/>
      <c r="Q20" s="715"/>
      <c r="R20" s="715"/>
      <c r="S20" s="716"/>
      <c r="T20" s="717"/>
      <c r="U20" s="720">
        <f t="shared" si="1"/>
        <v>0</v>
      </c>
      <c r="V20" s="721">
        <f t="shared" si="2"/>
        <v>0</v>
      </c>
      <c r="W20" s="722">
        <f t="shared" si="3"/>
        <v>0</v>
      </c>
      <c r="X20" s="442"/>
      <c r="Y20" s="442"/>
      <c r="Z20" s="442"/>
      <c r="AA20" s="442"/>
      <c r="AB20" s="442"/>
      <c r="AC20" s="442"/>
      <c r="AD20" s="442"/>
      <c r="AE20" s="442"/>
      <c r="AF20" s="442"/>
      <c r="AG20" s="442"/>
      <c r="AH20" s="442"/>
      <c r="AI20" s="442"/>
      <c r="AJ20" s="442"/>
      <c r="AK20" s="442"/>
      <c r="AL20" s="442"/>
      <c r="AM20" s="442"/>
      <c r="AN20" s="442"/>
      <c r="AO20" s="442"/>
      <c r="AP20" s="442"/>
      <c r="AQ20" s="442"/>
      <c r="AR20" s="442"/>
      <c r="AS20" s="442"/>
      <c r="AT20" s="442"/>
      <c r="AU20" s="442"/>
      <c r="AV20" s="442"/>
      <c r="AW20" s="442"/>
      <c r="AX20" s="442"/>
      <c r="AY20" s="442"/>
      <c r="AZ20" s="442"/>
    </row>
    <row r="21" spans="2:52" ht="18" hidden="1" customHeight="1" outlineLevel="1">
      <c r="B21" s="434"/>
      <c r="C21" s="1002"/>
      <c r="D21" s="1003"/>
      <c r="E21" s="1003"/>
      <c r="F21" s="1004"/>
      <c r="G21" s="1005"/>
      <c r="H21" s="1006"/>
      <c r="I21" s="1006"/>
      <c r="J21" s="1006"/>
      <c r="K21" s="1007"/>
      <c r="L21" s="715"/>
      <c r="M21" s="715"/>
      <c r="N21" s="715"/>
      <c r="O21" s="715"/>
      <c r="P21" s="715"/>
      <c r="Q21" s="715"/>
      <c r="R21" s="715"/>
      <c r="S21" s="716"/>
      <c r="T21" s="717"/>
      <c r="U21" s="720">
        <f t="shared" si="1"/>
        <v>0</v>
      </c>
      <c r="V21" s="721">
        <f t="shared" si="2"/>
        <v>0</v>
      </c>
      <c r="W21" s="722">
        <f t="shared" si="3"/>
        <v>0</v>
      </c>
      <c r="X21" s="442"/>
      <c r="Y21" s="442"/>
      <c r="Z21" s="442"/>
      <c r="AA21" s="442"/>
      <c r="AB21" s="442"/>
      <c r="AC21" s="442"/>
      <c r="AD21" s="442"/>
      <c r="AE21" s="442"/>
      <c r="AF21" s="442"/>
      <c r="AG21" s="442"/>
      <c r="AH21" s="442"/>
      <c r="AI21" s="442"/>
      <c r="AJ21" s="442"/>
      <c r="AK21" s="442"/>
      <c r="AL21" s="442"/>
      <c r="AM21" s="442"/>
      <c r="AN21" s="442"/>
      <c r="AO21" s="442"/>
      <c r="AP21" s="442"/>
      <c r="AQ21" s="442"/>
      <c r="AR21" s="442"/>
      <c r="AS21" s="442"/>
      <c r="AT21" s="442"/>
      <c r="AU21" s="442"/>
      <c r="AV21" s="442"/>
      <c r="AW21" s="442"/>
      <c r="AX21" s="442"/>
      <c r="AY21" s="442"/>
      <c r="AZ21" s="442"/>
    </row>
    <row r="22" spans="2:52" ht="18" hidden="1" customHeight="1" outlineLevel="1">
      <c r="B22" s="434"/>
      <c r="C22" s="1002"/>
      <c r="D22" s="1003"/>
      <c r="E22" s="1003"/>
      <c r="F22" s="1004"/>
      <c r="G22" s="1005"/>
      <c r="H22" s="1006"/>
      <c r="I22" s="1006"/>
      <c r="J22" s="1006"/>
      <c r="K22" s="1007"/>
      <c r="L22" s="715"/>
      <c r="M22" s="715"/>
      <c r="N22" s="715"/>
      <c r="O22" s="715"/>
      <c r="P22" s="715"/>
      <c r="Q22" s="715"/>
      <c r="R22" s="715"/>
      <c r="S22" s="716"/>
      <c r="T22" s="717"/>
      <c r="U22" s="720">
        <f t="shared" si="1"/>
        <v>0</v>
      </c>
      <c r="V22" s="721">
        <f t="shared" si="2"/>
        <v>0</v>
      </c>
      <c r="W22" s="722">
        <f t="shared" si="3"/>
        <v>0</v>
      </c>
      <c r="X22" s="442"/>
      <c r="Y22" s="442"/>
      <c r="Z22" s="442"/>
      <c r="AA22" s="442"/>
      <c r="AB22" s="442"/>
      <c r="AC22" s="442"/>
      <c r="AD22" s="442"/>
      <c r="AE22" s="442"/>
      <c r="AF22" s="442"/>
      <c r="AG22" s="442"/>
      <c r="AH22" s="442"/>
      <c r="AI22" s="442"/>
      <c r="AJ22" s="442"/>
      <c r="AK22" s="442"/>
      <c r="AL22" s="442"/>
      <c r="AM22" s="442"/>
      <c r="AN22" s="442"/>
      <c r="AO22" s="442"/>
      <c r="AP22" s="442"/>
      <c r="AQ22" s="442"/>
      <c r="AR22" s="442"/>
      <c r="AS22" s="442"/>
      <c r="AT22" s="442"/>
      <c r="AU22" s="442"/>
      <c r="AV22" s="442"/>
      <c r="AW22" s="442"/>
      <c r="AX22" s="442"/>
      <c r="AY22" s="442"/>
      <c r="AZ22" s="442"/>
    </row>
    <row r="23" spans="2:52" ht="18" hidden="1" customHeight="1" outlineLevel="1">
      <c r="B23" s="434"/>
      <c r="C23" s="1002"/>
      <c r="D23" s="1003"/>
      <c r="E23" s="1003"/>
      <c r="F23" s="1004"/>
      <c r="G23" s="1005"/>
      <c r="H23" s="1006"/>
      <c r="I23" s="1006"/>
      <c r="J23" s="1006"/>
      <c r="K23" s="1007"/>
      <c r="L23" s="715"/>
      <c r="M23" s="715"/>
      <c r="N23" s="715"/>
      <c r="O23" s="715"/>
      <c r="P23" s="715"/>
      <c r="Q23" s="715"/>
      <c r="R23" s="715"/>
      <c r="S23" s="716"/>
      <c r="T23" s="717"/>
      <c r="U23" s="720">
        <f t="shared" si="1"/>
        <v>0</v>
      </c>
      <c r="V23" s="721">
        <f t="shared" si="2"/>
        <v>0</v>
      </c>
      <c r="W23" s="722">
        <f t="shared" si="3"/>
        <v>0</v>
      </c>
      <c r="X23" s="442"/>
      <c r="Y23" s="442"/>
      <c r="Z23" s="442"/>
      <c r="AA23" s="442"/>
      <c r="AB23" s="442"/>
      <c r="AC23" s="442"/>
      <c r="AD23" s="442"/>
      <c r="AE23" s="442"/>
      <c r="AF23" s="442"/>
      <c r="AG23" s="442"/>
      <c r="AH23" s="442"/>
      <c r="AI23" s="442"/>
      <c r="AJ23" s="442"/>
      <c r="AK23" s="442"/>
      <c r="AL23" s="442"/>
      <c r="AM23" s="442"/>
      <c r="AN23" s="442"/>
      <c r="AO23" s="442"/>
      <c r="AP23" s="442"/>
      <c r="AQ23" s="442"/>
      <c r="AR23" s="442"/>
      <c r="AS23" s="442"/>
      <c r="AT23" s="442"/>
      <c r="AU23" s="442"/>
      <c r="AV23" s="442"/>
      <c r="AW23" s="442"/>
      <c r="AX23" s="442"/>
      <c r="AY23" s="442"/>
      <c r="AZ23" s="442"/>
    </row>
    <row r="24" spans="2:52" ht="9.9499999999999993" hidden="1" customHeight="1" outlineLevel="1">
      <c r="B24" s="435"/>
      <c r="C24" s="437"/>
      <c r="D24" s="437"/>
      <c r="E24" s="437"/>
      <c r="F24" s="437"/>
      <c r="G24" s="436"/>
      <c r="H24" s="436"/>
      <c r="I24" s="436"/>
      <c r="J24" s="436"/>
      <c r="K24" s="436"/>
      <c r="L24" s="707"/>
      <c r="M24" s="707"/>
      <c r="N24" s="707"/>
      <c r="O24" s="707"/>
      <c r="P24" s="707"/>
      <c r="Q24" s="707"/>
      <c r="R24" s="707"/>
      <c r="S24" s="438"/>
      <c r="T24" s="439"/>
      <c r="U24" s="439"/>
      <c r="V24" s="439"/>
      <c r="W24" s="431"/>
      <c r="X24" s="442"/>
      <c r="Y24" s="442"/>
      <c r="Z24" s="442"/>
      <c r="AA24" s="442"/>
      <c r="AB24" s="442"/>
      <c r="AC24" s="442"/>
      <c r="AD24" s="442"/>
      <c r="AE24" s="442"/>
      <c r="AF24" s="442"/>
      <c r="AG24" s="442"/>
      <c r="AH24" s="442"/>
      <c r="AI24" s="442"/>
      <c r="AJ24" s="442"/>
      <c r="AK24" s="442"/>
      <c r="AL24" s="442"/>
      <c r="AM24" s="442"/>
      <c r="AN24" s="442"/>
      <c r="AO24" s="442"/>
      <c r="AP24" s="442"/>
      <c r="AQ24" s="442"/>
      <c r="AR24" s="442"/>
      <c r="AS24" s="442"/>
      <c r="AT24" s="442"/>
      <c r="AU24" s="442"/>
      <c r="AV24" s="442"/>
      <c r="AW24" s="442"/>
      <c r="AX24" s="442"/>
      <c r="AY24" s="442"/>
      <c r="AZ24" s="442"/>
    </row>
    <row r="25" spans="2:52" ht="20.100000000000001" customHeight="1" collapsed="1">
      <c r="B25" s="714">
        <f>B13+1</f>
        <v>2</v>
      </c>
      <c r="C25" s="1013"/>
      <c r="D25" s="1014"/>
      <c r="E25" s="1014"/>
      <c r="F25" s="1015"/>
      <c r="G25" s="1016"/>
      <c r="H25" s="1017"/>
      <c r="I25" s="1017"/>
      <c r="J25" s="1017"/>
      <c r="K25" s="1018"/>
      <c r="L25" s="701">
        <f t="shared" ref="L25:R25" si="4">SUM(L26:L35)</f>
        <v>0</v>
      </c>
      <c r="M25" s="702">
        <f t="shared" si="4"/>
        <v>0</v>
      </c>
      <c r="N25" s="703">
        <f t="shared" si="4"/>
        <v>0</v>
      </c>
      <c r="O25" s="703">
        <f t="shared" si="4"/>
        <v>0</v>
      </c>
      <c r="P25" s="702">
        <f t="shared" si="4"/>
        <v>0</v>
      </c>
      <c r="Q25" s="704">
        <f t="shared" si="4"/>
        <v>0</v>
      </c>
      <c r="R25" s="701">
        <f t="shared" si="4"/>
        <v>0</v>
      </c>
      <c r="S25" s="705">
        <v>1</v>
      </c>
      <c r="T25" s="706">
        <f>(S26*T26)+(S27*T27)+(S28*T28)+(S29*T29)+(S30*T30)+(S31*T31)+(S32*T32)+(S33*T33)+(S34*T34)+(S35*T35)</f>
        <v>0</v>
      </c>
      <c r="U25" s="665">
        <f t="shared" ref="U25:U35" si="5">S25*T25*(1+MGKZ)*(1+Gewinn)*(1+Sicherheit)</f>
        <v>0</v>
      </c>
      <c r="V25" s="643">
        <f t="shared" ref="V25:V35" si="6">R25*Fertigung</f>
        <v>0</v>
      </c>
      <c r="W25" s="50">
        <f t="shared" ref="W25:W35" si="7">L25*$E$6+M25*$M$6+N25*$M$7+O25*$M$8+P25*$E$7+Q25*$M$9+U25+V25</f>
        <v>0</v>
      </c>
      <c r="X25" s="442"/>
      <c r="Y25" s="442"/>
      <c r="Z25" s="442"/>
      <c r="AA25" s="442"/>
      <c r="AB25" s="442"/>
      <c r="AC25" s="442"/>
      <c r="AD25" s="442"/>
      <c r="AE25" s="442"/>
      <c r="AF25" s="442"/>
      <c r="AG25" s="442"/>
      <c r="AH25" s="442"/>
      <c r="AI25" s="442"/>
      <c r="AJ25" s="442"/>
      <c r="AK25" s="442"/>
      <c r="AL25" s="442"/>
      <c r="AM25" s="442"/>
      <c r="AN25" s="442"/>
      <c r="AO25" s="442"/>
      <c r="AP25" s="442"/>
      <c r="AQ25" s="442"/>
      <c r="AR25" s="442"/>
      <c r="AS25" s="442"/>
      <c r="AT25" s="442"/>
      <c r="AU25" s="442"/>
      <c r="AV25" s="442"/>
      <c r="AW25" s="442"/>
      <c r="AX25" s="442"/>
      <c r="AY25" s="442"/>
      <c r="AZ25" s="442"/>
    </row>
    <row r="26" spans="2:52" ht="18" hidden="1" customHeight="1" outlineLevel="1">
      <c r="B26" s="433"/>
      <c r="C26" s="1002"/>
      <c r="D26" s="1003"/>
      <c r="E26" s="1003"/>
      <c r="F26" s="1004"/>
      <c r="G26" s="1005"/>
      <c r="H26" s="1006"/>
      <c r="I26" s="1006"/>
      <c r="J26" s="1006"/>
      <c r="K26" s="1007"/>
      <c r="L26" s="715"/>
      <c r="M26" s="715"/>
      <c r="N26" s="715"/>
      <c r="O26" s="715"/>
      <c r="P26" s="715"/>
      <c r="Q26" s="715"/>
      <c r="R26" s="715"/>
      <c r="S26" s="716"/>
      <c r="T26" s="717"/>
      <c r="U26" s="720">
        <f t="shared" si="5"/>
        <v>0</v>
      </c>
      <c r="V26" s="721">
        <f t="shared" si="6"/>
        <v>0</v>
      </c>
      <c r="W26" s="722">
        <f t="shared" si="7"/>
        <v>0</v>
      </c>
      <c r="X26" s="442"/>
      <c r="Y26" s="442"/>
      <c r="Z26" s="442"/>
      <c r="AA26" s="442"/>
      <c r="AB26" s="442"/>
      <c r="AC26" s="442"/>
      <c r="AD26" s="442"/>
      <c r="AE26" s="442"/>
      <c r="AF26" s="442"/>
      <c r="AG26" s="442"/>
      <c r="AH26" s="442"/>
      <c r="AI26" s="442"/>
      <c r="AJ26" s="442"/>
      <c r="AK26" s="442"/>
      <c r="AL26" s="442"/>
      <c r="AM26" s="442"/>
      <c r="AN26" s="442"/>
      <c r="AO26" s="442"/>
      <c r="AP26" s="442"/>
      <c r="AQ26" s="442"/>
      <c r="AR26" s="442"/>
      <c r="AS26" s="442"/>
      <c r="AT26" s="442"/>
      <c r="AU26" s="442"/>
      <c r="AV26" s="442"/>
      <c r="AW26" s="442"/>
      <c r="AX26" s="442"/>
      <c r="AY26" s="442"/>
      <c r="AZ26" s="442"/>
    </row>
    <row r="27" spans="2:52" ht="18" hidden="1" customHeight="1" outlineLevel="1">
      <c r="B27" s="434"/>
      <c r="C27" s="1002"/>
      <c r="D27" s="1003"/>
      <c r="E27" s="1003"/>
      <c r="F27" s="1004"/>
      <c r="G27" s="1005"/>
      <c r="H27" s="1006"/>
      <c r="I27" s="1006"/>
      <c r="J27" s="1006"/>
      <c r="K27" s="1007"/>
      <c r="L27" s="715"/>
      <c r="M27" s="715"/>
      <c r="N27" s="715"/>
      <c r="O27" s="715"/>
      <c r="P27" s="715"/>
      <c r="Q27" s="715"/>
      <c r="R27" s="715"/>
      <c r="S27" s="716"/>
      <c r="T27" s="717"/>
      <c r="U27" s="720">
        <f t="shared" si="5"/>
        <v>0</v>
      </c>
      <c r="V27" s="721">
        <f t="shared" si="6"/>
        <v>0</v>
      </c>
      <c r="W27" s="722">
        <f t="shared" si="7"/>
        <v>0</v>
      </c>
      <c r="X27" s="442"/>
      <c r="Y27" s="442"/>
      <c r="Z27" s="442"/>
      <c r="AA27" s="442"/>
      <c r="AB27" s="442"/>
      <c r="AC27" s="442"/>
      <c r="AD27" s="442"/>
      <c r="AE27" s="442"/>
      <c r="AF27" s="442"/>
      <c r="AG27" s="442"/>
      <c r="AH27" s="442"/>
      <c r="AI27" s="442"/>
      <c r="AJ27" s="442"/>
      <c r="AK27" s="442"/>
      <c r="AL27" s="442"/>
      <c r="AM27" s="442"/>
      <c r="AN27" s="442"/>
      <c r="AO27" s="442"/>
      <c r="AP27" s="442"/>
      <c r="AQ27" s="442"/>
      <c r="AR27" s="442"/>
      <c r="AS27" s="442"/>
      <c r="AT27" s="442"/>
      <c r="AU27" s="442"/>
      <c r="AV27" s="442"/>
      <c r="AW27" s="442"/>
      <c r="AX27" s="442"/>
      <c r="AY27" s="442"/>
      <c r="AZ27" s="442"/>
    </row>
    <row r="28" spans="2:52" ht="18" hidden="1" customHeight="1" outlineLevel="1">
      <c r="B28" s="434"/>
      <c r="C28" s="1002"/>
      <c r="D28" s="1003"/>
      <c r="E28" s="1003"/>
      <c r="F28" s="1004"/>
      <c r="G28" s="1005"/>
      <c r="H28" s="1006"/>
      <c r="I28" s="1006"/>
      <c r="J28" s="1006"/>
      <c r="K28" s="1007"/>
      <c r="L28" s="715"/>
      <c r="M28" s="715"/>
      <c r="N28" s="715"/>
      <c r="O28" s="715"/>
      <c r="P28" s="715"/>
      <c r="Q28" s="715"/>
      <c r="R28" s="715"/>
      <c r="S28" s="716"/>
      <c r="T28" s="717"/>
      <c r="U28" s="720">
        <f t="shared" si="5"/>
        <v>0</v>
      </c>
      <c r="V28" s="721">
        <f t="shared" si="6"/>
        <v>0</v>
      </c>
      <c r="W28" s="722">
        <f t="shared" si="7"/>
        <v>0</v>
      </c>
      <c r="X28" s="442"/>
      <c r="Y28" s="442"/>
      <c r="Z28" s="442"/>
      <c r="AA28" s="442"/>
      <c r="AB28" s="442"/>
      <c r="AC28" s="442"/>
      <c r="AD28" s="442"/>
      <c r="AE28" s="442"/>
      <c r="AF28" s="442"/>
      <c r="AG28" s="442"/>
      <c r="AH28" s="442"/>
      <c r="AI28" s="442"/>
      <c r="AJ28" s="442"/>
      <c r="AK28" s="442"/>
      <c r="AL28" s="442"/>
      <c r="AM28" s="442"/>
      <c r="AN28" s="442"/>
      <c r="AO28" s="442"/>
      <c r="AP28" s="442"/>
      <c r="AQ28" s="442"/>
      <c r="AR28" s="442"/>
      <c r="AS28" s="442"/>
      <c r="AT28" s="442"/>
      <c r="AU28" s="442"/>
      <c r="AV28" s="442"/>
      <c r="AW28" s="442"/>
      <c r="AX28" s="442"/>
      <c r="AY28" s="442"/>
      <c r="AZ28" s="442"/>
    </row>
    <row r="29" spans="2:52" ht="18" hidden="1" customHeight="1" outlineLevel="1">
      <c r="B29" s="434"/>
      <c r="C29" s="1002"/>
      <c r="D29" s="1003"/>
      <c r="E29" s="1003"/>
      <c r="F29" s="1004"/>
      <c r="G29" s="1005"/>
      <c r="H29" s="1006"/>
      <c r="I29" s="1006"/>
      <c r="J29" s="1006"/>
      <c r="K29" s="1007"/>
      <c r="L29" s="715"/>
      <c r="M29" s="715"/>
      <c r="N29" s="715"/>
      <c r="O29" s="715"/>
      <c r="P29" s="715"/>
      <c r="Q29" s="715"/>
      <c r="R29" s="715"/>
      <c r="S29" s="716"/>
      <c r="T29" s="717"/>
      <c r="U29" s="720">
        <f t="shared" si="5"/>
        <v>0</v>
      </c>
      <c r="V29" s="721">
        <f t="shared" si="6"/>
        <v>0</v>
      </c>
      <c r="W29" s="722">
        <f t="shared" si="7"/>
        <v>0</v>
      </c>
      <c r="X29" s="442"/>
      <c r="Y29" s="442"/>
      <c r="Z29" s="442"/>
      <c r="AA29" s="442"/>
      <c r="AB29" s="442"/>
      <c r="AC29" s="442"/>
      <c r="AD29" s="442"/>
      <c r="AE29" s="442"/>
      <c r="AF29" s="442"/>
      <c r="AG29" s="442"/>
      <c r="AH29" s="442"/>
      <c r="AI29" s="442"/>
      <c r="AJ29" s="442"/>
      <c r="AK29" s="442"/>
      <c r="AL29" s="442"/>
      <c r="AM29" s="442"/>
      <c r="AN29" s="442"/>
      <c r="AO29" s="442"/>
      <c r="AP29" s="442"/>
      <c r="AQ29" s="442"/>
      <c r="AR29" s="442"/>
      <c r="AS29" s="442"/>
      <c r="AT29" s="442"/>
      <c r="AU29" s="442"/>
      <c r="AV29" s="442"/>
      <c r="AW29" s="442"/>
      <c r="AX29" s="442"/>
      <c r="AY29" s="442"/>
      <c r="AZ29" s="442"/>
    </row>
    <row r="30" spans="2:52" ht="18" hidden="1" customHeight="1" outlineLevel="1">
      <c r="B30" s="434"/>
      <c r="C30" s="1002"/>
      <c r="D30" s="1003"/>
      <c r="E30" s="1003"/>
      <c r="F30" s="1004"/>
      <c r="G30" s="1005"/>
      <c r="H30" s="1006"/>
      <c r="I30" s="1006"/>
      <c r="J30" s="1006"/>
      <c r="K30" s="1007"/>
      <c r="L30" s="715"/>
      <c r="M30" s="715"/>
      <c r="N30" s="715"/>
      <c r="O30" s="715"/>
      <c r="P30" s="715"/>
      <c r="Q30" s="715"/>
      <c r="R30" s="715"/>
      <c r="S30" s="716"/>
      <c r="T30" s="717"/>
      <c r="U30" s="720">
        <f t="shared" si="5"/>
        <v>0</v>
      </c>
      <c r="V30" s="721">
        <f t="shared" si="6"/>
        <v>0</v>
      </c>
      <c r="W30" s="722">
        <f t="shared" si="7"/>
        <v>0</v>
      </c>
      <c r="X30" s="442"/>
      <c r="Y30" s="442"/>
      <c r="Z30" s="442"/>
      <c r="AA30" s="442"/>
      <c r="AB30" s="442"/>
      <c r="AC30" s="442"/>
      <c r="AD30" s="442"/>
      <c r="AE30" s="442"/>
      <c r="AF30" s="442"/>
      <c r="AG30" s="442"/>
      <c r="AH30" s="442"/>
      <c r="AI30" s="442"/>
      <c r="AJ30" s="442"/>
      <c r="AK30" s="442"/>
      <c r="AL30" s="442"/>
      <c r="AM30" s="442"/>
      <c r="AN30" s="442"/>
      <c r="AO30" s="442"/>
      <c r="AP30" s="442"/>
      <c r="AQ30" s="442"/>
      <c r="AR30" s="442"/>
      <c r="AS30" s="442"/>
      <c r="AT30" s="442"/>
      <c r="AU30" s="442"/>
      <c r="AV30" s="442"/>
      <c r="AW30" s="442"/>
      <c r="AX30" s="442"/>
      <c r="AY30" s="442"/>
      <c r="AZ30" s="442"/>
    </row>
    <row r="31" spans="2:52" ht="18" hidden="1" customHeight="1" outlineLevel="1">
      <c r="B31" s="434"/>
      <c r="C31" s="1002"/>
      <c r="D31" s="1003"/>
      <c r="E31" s="1003"/>
      <c r="F31" s="1004"/>
      <c r="G31" s="1005"/>
      <c r="H31" s="1006"/>
      <c r="I31" s="1006"/>
      <c r="J31" s="1006"/>
      <c r="K31" s="1007"/>
      <c r="L31" s="715"/>
      <c r="M31" s="715"/>
      <c r="N31" s="715"/>
      <c r="O31" s="715"/>
      <c r="P31" s="715"/>
      <c r="Q31" s="715"/>
      <c r="R31" s="715"/>
      <c r="S31" s="716"/>
      <c r="T31" s="717"/>
      <c r="U31" s="720">
        <f t="shared" si="5"/>
        <v>0</v>
      </c>
      <c r="V31" s="721">
        <f t="shared" si="6"/>
        <v>0</v>
      </c>
      <c r="W31" s="722">
        <f t="shared" si="7"/>
        <v>0</v>
      </c>
      <c r="X31" s="442"/>
      <c r="Y31" s="442"/>
      <c r="Z31" s="442"/>
      <c r="AA31" s="442"/>
      <c r="AB31" s="442"/>
      <c r="AC31" s="442"/>
      <c r="AD31" s="442"/>
      <c r="AE31" s="442"/>
      <c r="AF31" s="442"/>
      <c r="AG31" s="442"/>
      <c r="AH31" s="442"/>
      <c r="AI31" s="442"/>
      <c r="AJ31" s="442"/>
      <c r="AK31" s="442"/>
      <c r="AL31" s="442"/>
      <c r="AM31" s="442"/>
      <c r="AN31" s="442"/>
      <c r="AO31" s="442"/>
      <c r="AP31" s="442"/>
      <c r="AQ31" s="442"/>
      <c r="AR31" s="442"/>
      <c r="AS31" s="442"/>
      <c r="AT31" s="442"/>
      <c r="AU31" s="442"/>
      <c r="AV31" s="442"/>
      <c r="AW31" s="442"/>
      <c r="AX31" s="442"/>
      <c r="AY31" s="442"/>
      <c r="AZ31" s="442"/>
    </row>
    <row r="32" spans="2:52" ht="18" hidden="1" customHeight="1" outlineLevel="1">
      <c r="B32" s="434"/>
      <c r="C32" s="1002"/>
      <c r="D32" s="1003"/>
      <c r="E32" s="1003"/>
      <c r="F32" s="1004"/>
      <c r="G32" s="1005"/>
      <c r="H32" s="1006"/>
      <c r="I32" s="1006"/>
      <c r="J32" s="1006"/>
      <c r="K32" s="1007"/>
      <c r="L32" s="715"/>
      <c r="M32" s="715"/>
      <c r="N32" s="715"/>
      <c r="O32" s="715"/>
      <c r="P32" s="715"/>
      <c r="Q32" s="715"/>
      <c r="R32" s="715"/>
      <c r="S32" s="716"/>
      <c r="T32" s="717"/>
      <c r="U32" s="720">
        <f t="shared" si="5"/>
        <v>0</v>
      </c>
      <c r="V32" s="721">
        <f t="shared" si="6"/>
        <v>0</v>
      </c>
      <c r="W32" s="722">
        <f t="shared" si="7"/>
        <v>0</v>
      </c>
      <c r="X32" s="442"/>
      <c r="Y32" s="442"/>
      <c r="Z32" s="442"/>
      <c r="AA32" s="442"/>
      <c r="AB32" s="442"/>
      <c r="AC32" s="442"/>
      <c r="AD32" s="442"/>
      <c r="AE32" s="442"/>
      <c r="AF32" s="442"/>
      <c r="AG32" s="442"/>
      <c r="AH32" s="442"/>
      <c r="AI32" s="442"/>
      <c r="AJ32" s="442"/>
      <c r="AK32" s="442"/>
      <c r="AL32" s="442"/>
      <c r="AM32" s="442"/>
      <c r="AN32" s="442"/>
      <c r="AO32" s="442"/>
      <c r="AP32" s="442"/>
      <c r="AQ32" s="442"/>
      <c r="AR32" s="442"/>
      <c r="AS32" s="442"/>
      <c r="AT32" s="442"/>
      <c r="AU32" s="442"/>
      <c r="AV32" s="442"/>
      <c r="AW32" s="442"/>
      <c r="AX32" s="442"/>
      <c r="AY32" s="442"/>
      <c r="AZ32" s="442"/>
    </row>
    <row r="33" spans="2:52" ht="18" hidden="1" customHeight="1" outlineLevel="1">
      <c r="B33" s="434"/>
      <c r="C33" s="1002"/>
      <c r="D33" s="1003"/>
      <c r="E33" s="1003"/>
      <c r="F33" s="1004"/>
      <c r="G33" s="1005"/>
      <c r="H33" s="1006"/>
      <c r="I33" s="1006"/>
      <c r="J33" s="1006"/>
      <c r="K33" s="1007"/>
      <c r="L33" s="715"/>
      <c r="M33" s="715"/>
      <c r="N33" s="715"/>
      <c r="O33" s="715"/>
      <c r="P33" s="715"/>
      <c r="Q33" s="715"/>
      <c r="R33" s="715"/>
      <c r="S33" s="716"/>
      <c r="T33" s="717"/>
      <c r="U33" s="720">
        <f t="shared" si="5"/>
        <v>0</v>
      </c>
      <c r="V33" s="721">
        <f t="shared" si="6"/>
        <v>0</v>
      </c>
      <c r="W33" s="722">
        <f t="shared" si="7"/>
        <v>0</v>
      </c>
      <c r="X33" s="442"/>
      <c r="Y33" s="442"/>
      <c r="Z33" s="442"/>
      <c r="AA33" s="442"/>
      <c r="AB33" s="442"/>
      <c r="AC33" s="442"/>
      <c r="AD33" s="442"/>
      <c r="AE33" s="442"/>
      <c r="AF33" s="442"/>
      <c r="AG33" s="442"/>
      <c r="AH33" s="442"/>
      <c r="AI33" s="442"/>
      <c r="AJ33" s="442"/>
      <c r="AK33" s="442"/>
      <c r="AL33" s="442"/>
      <c r="AM33" s="442"/>
      <c r="AN33" s="442"/>
      <c r="AO33" s="442"/>
      <c r="AP33" s="442"/>
      <c r="AQ33" s="442"/>
      <c r="AR33" s="442"/>
      <c r="AS33" s="442"/>
      <c r="AT33" s="442"/>
      <c r="AU33" s="442"/>
      <c r="AV33" s="442"/>
      <c r="AW33" s="442"/>
      <c r="AX33" s="442"/>
      <c r="AY33" s="442"/>
      <c r="AZ33" s="442"/>
    </row>
    <row r="34" spans="2:52" ht="18" hidden="1" customHeight="1" outlineLevel="1">
      <c r="B34" s="434"/>
      <c r="C34" s="1002"/>
      <c r="D34" s="1003"/>
      <c r="E34" s="1003"/>
      <c r="F34" s="1004"/>
      <c r="G34" s="1005"/>
      <c r="H34" s="1006"/>
      <c r="I34" s="1006"/>
      <c r="J34" s="1006"/>
      <c r="K34" s="1007"/>
      <c r="L34" s="715"/>
      <c r="M34" s="715"/>
      <c r="N34" s="715"/>
      <c r="O34" s="715"/>
      <c r="P34" s="715"/>
      <c r="Q34" s="715"/>
      <c r="R34" s="715"/>
      <c r="S34" s="716"/>
      <c r="T34" s="717"/>
      <c r="U34" s="720">
        <f t="shared" si="5"/>
        <v>0</v>
      </c>
      <c r="V34" s="721">
        <f t="shared" si="6"/>
        <v>0</v>
      </c>
      <c r="W34" s="722">
        <f t="shared" si="7"/>
        <v>0</v>
      </c>
      <c r="X34" s="442"/>
      <c r="Y34" s="442"/>
      <c r="Z34" s="442"/>
      <c r="AA34" s="442"/>
      <c r="AB34" s="442"/>
      <c r="AC34" s="442"/>
      <c r="AD34" s="442"/>
      <c r="AE34" s="442"/>
      <c r="AF34" s="442"/>
      <c r="AG34" s="442"/>
      <c r="AH34" s="442"/>
      <c r="AI34" s="442"/>
      <c r="AJ34" s="442"/>
      <c r="AK34" s="442"/>
      <c r="AL34" s="442"/>
      <c r="AM34" s="442"/>
      <c r="AN34" s="442"/>
      <c r="AO34" s="442"/>
      <c r="AP34" s="442"/>
      <c r="AQ34" s="442"/>
      <c r="AR34" s="442"/>
      <c r="AS34" s="442"/>
      <c r="AT34" s="442"/>
      <c r="AU34" s="442"/>
      <c r="AV34" s="442"/>
      <c r="AW34" s="442"/>
      <c r="AX34" s="442"/>
      <c r="AY34" s="442"/>
      <c r="AZ34" s="442"/>
    </row>
    <row r="35" spans="2:52" ht="18" hidden="1" customHeight="1" outlineLevel="1">
      <c r="B35" s="434"/>
      <c r="C35" s="1002"/>
      <c r="D35" s="1003"/>
      <c r="E35" s="1003"/>
      <c r="F35" s="1004"/>
      <c r="G35" s="1005"/>
      <c r="H35" s="1006"/>
      <c r="I35" s="1006"/>
      <c r="J35" s="1006"/>
      <c r="K35" s="1007"/>
      <c r="L35" s="715"/>
      <c r="M35" s="715"/>
      <c r="N35" s="715"/>
      <c r="O35" s="715"/>
      <c r="P35" s="715"/>
      <c r="Q35" s="715"/>
      <c r="R35" s="715"/>
      <c r="S35" s="716"/>
      <c r="T35" s="717"/>
      <c r="U35" s="720">
        <f t="shared" si="5"/>
        <v>0</v>
      </c>
      <c r="V35" s="721">
        <f t="shared" si="6"/>
        <v>0</v>
      </c>
      <c r="W35" s="722">
        <f t="shared" si="7"/>
        <v>0</v>
      </c>
      <c r="X35" s="442"/>
      <c r="Y35" s="442"/>
      <c r="Z35" s="442"/>
      <c r="AA35" s="442"/>
      <c r="AB35" s="442"/>
      <c r="AC35" s="442"/>
      <c r="AD35" s="442"/>
      <c r="AE35" s="442"/>
      <c r="AF35" s="442"/>
      <c r="AG35" s="442"/>
      <c r="AH35" s="442"/>
      <c r="AI35" s="442"/>
      <c r="AJ35" s="442"/>
      <c r="AK35" s="442"/>
      <c r="AL35" s="442"/>
      <c r="AM35" s="442"/>
      <c r="AN35" s="442"/>
      <c r="AO35" s="442"/>
      <c r="AP35" s="442"/>
      <c r="AQ35" s="442"/>
      <c r="AR35" s="442"/>
      <c r="AS35" s="442"/>
      <c r="AT35" s="442"/>
      <c r="AU35" s="442"/>
      <c r="AV35" s="442"/>
      <c r="AW35" s="442"/>
      <c r="AX35" s="442"/>
      <c r="AY35" s="442"/>
      <c r="AZ35" s="442"/>
    </row>
    <row r="36" spans="2:52" ht="9.9499999999999993" hidden="1" customHeight="1" outlineLevel="1">
      <c r="B36" s="435"/>
      <c r="C36" s="437"/>
      <c r="D36" s="437"/>
      <c r="E36" s="437"/>
      <c r="F36" s="437"/>
      <c r="G36" s="436"/>
      <c r="H36" s="436"/>
      <c r="I36" s="436"/>
      <c r="J36" s="436"/>
      <c r="K36" s="436"/>
      <c r="L36" s="438"/>
      <c r="M36" s="438"/>
      <c r="N36" s="438"/>
      <c r="O36" s="438"/>
      <c r="P36" s="438"/>
      <c r="Q36" s="438"/>
      <c r="R36" s="438"/>
      <c r="S36" s="438"/>
      <c r="T36" s="439"/>
      <c r="U36" s="439"/>
      <c r="V36" s="439"/>
      <c r="W36" s="431"/>
      <c r="X36" s="442"/>
      <c r="Y36" s="442"/>
      <c r="Z36" s="442"/>
      <c r="AA36" s="442"/>
      <c r="AB36" s="442"/>
      <c r="AC36" s="442"/>
      <c r="AD36" s="442"/>
      <c r="AE36" s="442"/>
      <c r="AF36" s="442"/>
      <c r="AG36" s="442"/>
      <c r="AH36" s="442"/>
      <c r="AI36" s="442"/>
      <c r="AJ36" s="442"/>
      <c r="AK36" s="442"/>
      <c r="AL36" s="442"/>
      <c r="AM36" s="442"/>
      <c r="AN36" s="442"/>
      <c r="AO36" s="442"/>
      <c r="AP36" s="442"/>
      <c r="AQ36" s="442"/>
      <c r="AR36" s="442"/>
      <c r="AS36" s="442"/>
      <c r="AT36" s="442"/>
      <c r="AU36" s="442"/>
      <c r="AV36" s="442"/>
      <c r="AW36" s="442"/>
      <c r="AX36" s="442"/>
      <c r="AY36" s="442"/>
      <c r="AZ36" s="442"/>
    </row>
    <row r="37" spans="2:52" ht="20.100000000000001" customHeight="1" collapsed="1">
      <c r="B37" s="714">
        <f>B25+1</f>
        <v>3</v>
      </c>
      <c r="C37" s="1013"/>
      <c r="D37" s="1014"/>
      <c r="E37" s="1014"/>
      <c r="F37" s="1015"/>
      <c r="G37" s="1016"/>
      <c r="H37" s="1017"/>
      <c r="I37" s="1017"/>
      <c r="J37" s="1017"/>
      <c r="K37" s="1018"/>
      <c r="L37" s="701">
        <f t="shared" ref="L37:R37" si="8">SUM(L38:L47)</f>
        <v>0</v>
      </c>
      <c r="M37" s="702">
        <f t="shared" si="8"/>
        <v>0</v>
      </c>
      <c r="N37" s="703">
        <f t="shared" si="8"/>
        <v>0</v>
      </c>
      <c r="O37" s="703">
        <f t="shared" si="8"/>
        <v>0</v>
      </c>
      <c r="P37" s="702">
        <f t="shared" si="8"/>
        <v>0</v>
      </c>
      <c r="Q37" s="704">
        <f t="shared" si="8"/>
        <v>0</v>
      </c>
      <c r="R37" s="701">
        <f t="shared" si="8"/>
        <v>0</v>
      </c>
      <c r="S37" s="705">
        <v>1</v>
      </c>
      <c r="T37" s="706">
        <f>(S38*T38)+(S39*T39)+(S40*T40)+(S41*T41)+(S42*T42)+(S43*T43)+(S44*T44)+(S45*T45)+(S46*T46)+(S47*T47)</f>
        <v>0</v>
      </c>
      <c r="U37" s="665">
        <f t="shared" ref="U37:U47" si="9">S37*T37*(1+MGKZ)*(1+Gewinn)*(1+Sicherheit)</f>
        <v>0</v>
      </c>
      <c r="V37" s="643">
        <f t="shared" ref="V37:V47" si="10">R37*Fertigung</f>
        <v>0</v>
      </c>
      <c r="W37" s="50">
        <f t="shared" ref="W37:W47" si="11">L37*$E$6+M37*$M$6+N37*$M$7+O37*$M$8+P37*$E$7+Q37*$M$9+U37+V37</f>
        <v>0</v>
      </c>
      <c r="X37" s="442"/>
      <c r="Y37" s="442"/>
      <c r="Z37" s="442"/>
      <c r="AA37" s="442"/>
      <c r="AB37" s="442"/>
      <c r="AC37" s="442"/>
      <c r="AD37" s="442"/>
      <c r="AE37" s="442"/>
      <c r="AF37" s="442"/>
      <c r="AG37" s="442"/>
      <c r="AH37" s="442"/>
      <c r="AI37" s="442"/>
      <c r="AJ37" s="442"/>
      <c r="AK37" s="442"/>
      <c r="AL37" s="442"/>
      <c r="AM37" s="442"/>
      <c r="AN37" s="442"/>
      <c r="AO37" s="442"/>
      <c r="AP37" s="442"/>
      <c r="AQ37" s="442"/>
      <c r="AR37" s="442"/>
      <c r="AS37" s="442"/>
      <c r="AT37" s="442"/>
      <c r="AU37" s="442"/>
      <c r="AV37" s="442"/>
      <c r="AW37" s="442"/>
      <c r="AX37" s="442"/>
      <c r="AY37" s="442"/>
      <c r="AZ37" s="442"/>
    </row>
    <row r="38" spans="2:52" ht="20.100000000000001" hidden="1" customHeight="1" outlineLevel="1">
      <c r="B38" s="433"/>
      <c r="C38" s="1002"/>
      <c r="D38" s="1003"/>
      <c r="E38" s="1003"/>
      <c r="F38" s="1004"/>
      <c r="G38" s="1005"/>
      <c r="H38" s="1006"/>
      <c r="I38" s="1006"/>
      <c r="J38" s="1006"/>
      <c r="K38" s="1007"/>
      <c r="L38" s="715"/>
      <c r="M38" s="715"/>
      <c r="N38" s="715"/>
      <c r="O38" s="715"/>
      <c r="P38" s="715"/>
      <c r="Q38" s="715"/>
      <c r="R38" s="715"/>
      <c r="S38" s="716"/>
      <c r="T38" s="717"/>
      <c r="U38" s="720">
        <f t="shared" si="9"/>
        <v>0</v>
      </c>
      <c r="V38" s="721">
        <f t="shared" si="10"/>
        <v>0</v>
      </c>
      <c r="W38" s="722">
        <f t="shared" si="11"/>
        <v>0</v>
      </c>
      <c r="X38" s="442"/>
      <c r="Y38" s="442"/>
      <c r="Z38" s="442"/>
      <c r="AA38" s="442"/>
      <c r="AB38" s="442"/>
      <c r="AC38" s="442"/>
      <c r="AD38" s="442"/>
      <c r="AE38" s="442"/>
      <c r="AF38" s="442"/>
      <c r="AG38" s="442"/>
      <c r="AH38" s="442"/>
      <c r="AI38" s="442"/>
      <c r="AJ38" s="442"/>
      <c r="AK38" s="442"/>
      <c r="AL38" s="442"/>
      <c r="AM38" s="442"/>
      <c r="AN38" s="442"/>
      <c r="AO38" s="442"/>
      <c r="AP38" s="442"/>
      <c r="AQ38" s="442"/>
      <c r="AR38" s="442"/>
      <c r="AS38" s="442"/>
      <c r="AT38" s="442"/>
      <c r="AU38" s="442"/>
      <c r="AV38" s="442"/>
      <c r="AW38" s="442"/>
      <c r="AX38" s="442"/>
      <c r="AY38" s="442"/>
      <c r="AZ38" s="442"/>
    </row>
    <row r="39" spans="2:52" ht="20.100000000000001" hidden="1" customHeight="1" outlineLevel="1">
      <c r="B39" s="434"/>
      <c r="C39" s="1002"/>
      <c r="D39" s="1003"/>
      <c r="E39" s="1003"/>
      <c r="F39" s="1004"/>
      <c r="G39" s="1005"/>
      <c r="H39" s="1006"/>
      <c r="I39" s="1006"/>
      <c r="J39" s="1006"/>
      <c r="K39" s="1007"/>
      <c r="L39" s="715"/>
      <c r="M39" s="715"/>
      <c r="N39" s="715"/>
      <c r="O39" s="715"/>
      <c r="P39" s="715"/>
      <c r="Q39" s="715"/>
      <c r="R39" s="715"/>
      <c r="S39" s="716"/>
      <c r="T39" s="717"/>
      <c r="U39" s="720">
        <f t="shared" si="9"/>
        <v>0</v>
      </c>
      <c r="V39" s="721">
        <f t="shared" si="10"/>
        <v>0</v>
      </c>
      <c r="W39" s="722">
        <f t="shared" si="11"/>
        <v>0</v>
      </c>
      <c r="X39" s="442"/>
      <c r="Y39" s="442"/>
      <c r="Z39" s="442"/>
      <c r="AA39" s="442"/>
      <c r="AB39" s="442"/>
      <c r="AC39" s="442"/>
      <c r="AD39" s="442"/>
      <c r="AE39" s="442"/>
      <c r="AF39" s="442"/>
      <c r="AG39" s="442"/>
      <c r="AH39" s="442"/>
      <c r="AI39" s="442"/>
      <c r="AJ39" s="442"/>
      <c r="AK39" s="442"/>
      <c r="AL39" s="442"/>
      <c r="AM39" s="442"/>
      <c r="AN39" s="442"/>
      <c r="AO39" s="442"/>
      <c r="AP39" s="442"/>
      <c r="AQ39" s="442"/>
      <c r="AR39" s="442"/>
      <c r="AS39" s="442"/>
      <c r="AT39" s="442"/>
      <c r="AU39" s="442"/>
      <c r="AV39" s="442"/>
      <c r="AW39" s="442"/>
      <c r="AX39" s="442"/>
      <c r="AY39" s="442"/>
      <c r="AZ39" s="442"/>
    </row>
    <row r="40" spans="2:52" ht="20.100000000000001" hidden="1" customHeight="1" outlineLevel="1">
      <c r="B40" s="434"/>
      <c r="C40" s="1002"/>
      <c r="D40" s="1003"/>
      <c r="E40" s="1003"/>
      <c r="F40" s="1004"/>
      <c r="G40" s="1005"/>
      <c r="H40" s="1006"/>
      <c r="I40" s="1006"/>
      <c r="J40" s="1006"/>
      <c r="K40" s="1007"/>
      <c r="L40" s="715"/>
      <c r="M40" s="715"/>
      <c r="N40" s="715"/>
      <c r="O40" s="715"/>
      <c r="P40" s="715"/>
      <c r="Q40" s="715"/>
      <c r="R40" s="715"/>
      <c r="S40" s="716"/>
      <c r="T40" s="717"/>
      <c r="U40" s="720">
        <f t="shared" si="9"/>
        <v>0</v>
      </c>
      <c r="V40" s="721">
        <f t="shared" si="10"/>
        <v>0</v>
      </c>
      <c r="W40" s="722">
        <f t="shared" si="11"/>
        <v>0</v>
      </c>
      <c r="X40" s="442"/>
      <c r="Y40" s="442"/>
      <c r="Z40" s="442"/>
      <c r="AA40" s="442"/>
      <c r="AB40" s="442"/>
      <c r="AC40" s="442"/>
      <c r="AD40" s="442"/>
      <c r="AE40" s="442"/>
      <c r="AF40" s="442"/>
      <c r="AG40" s="442"/>
      <c r="AH40" s="442"/>
      <c r="AI40" s="442"/>
      <c r="AJ40" s="442"/>
      <c r="AK40" s="442"/>
      <c r="AL40" s="442"/>
      <c r="AM40" s="442"/>
      <c r="AN40" s="442"/>
      <c r="AO40" s="442"/>
      <c r="AP40" s="442"/>
      <c r="AQ40" s="442"/>
      <c r="AR40" s="442"/>
      <c r="AS40" s="442"/>
      <c r="AT40" s="442"/>
      <c r="AU40" s="442"/>
      <c r="AV40" s="442"/>
      <c r="AW40" s="442"/>
      <c r="AX40" s="442"/>
      <c r="AY40" s="442"/>
      <c r="AZ40" s="442"/>
    </row>
    <row r="41" spans="2:52" ht="20.100000000000001" hidden="1" customHeight="1" outlineLevel="1">
      <c r="B41" s="434"/>
      <c r="C41" s="1002"/>
      <c r="D41" s="1003"/>
      <c r="E41" s="1003"/>
      <c r="F41" s="1004"/>
      <c r="G41" s="1005"/>
      <c r="H41" s="1006"/>
      <c r="I41" s="1006"/>
      <c r="J41" s="1006"/>
      <c r="K41" s="1007"/>
      <c r="L41" s="715"/>
      <c r="M41" s="715"/>
      <c r="N41" s="715"/>
      <c r="O41" s="715"/>
      <c r="P41" s="715"/>
      <c r="Q41" s="715"/>
      <c r="R41" s="715"/>
      <c r="S41" s="716"/>
      <c r="T41" s="717"/>
      <c r="U41" s="720">
        <f t="shared" si="9"/>
        <v>0</v>
      </c>
      <c r="V41" s="721">
        <f t="shared" si="10"/>
        <v>0</v>
      </c>
      <c r="W41" s="722">
        <f t="shared" si="11"/>
        <v>0</v>
      </c>
      <c r="X41" s="442"/>
      <c r="Y41" s="442"/>
      <c r="Z41" s="442"/>
      <c r="AA41" s="442"/>
      <c r="AB41" s="442"/>
      <c r="AC41" s="442"/>
      <c r="AD41" s="442"/>
      <c r="AE41" s="442"/>
      <c r="AF41" s="442"/>
      <c r="AG41" s="442"/>
      <c r="AH41" s="442"/>
      <c r="AI41" s="442"/>
      <c r="AJ41" s="442"/>
      <c r="AK41" s="442"/>
      <c r="AL41" s="442"/>
      <c r="AM41" s="442"/>
      <c r="AN41" s="442"/>
      <c r="AO41" s="442"/>
      <c r="AP41" s="442"/>
      <c r="AQ41" s="442"/>
      <c r="AR41" s="442"/>
      <c r="AS41" s="442"/>
      <c r="AT41" s="442"/>
      <c r="AU41" s="442"/>
      <c r="AV41" s="442"/>
      <c r="AW41" s="442"/>
      <c r="AX41" s="442"/>
      <c r="AY41" s="442"/>
      <c r="AZ41" s="442"/>
    </row>
    <row r="42" spans="2:52" ht="20.100000000000001" hidden="1" customHeight="1" outlineLevel="1">
      <c r="B42" s="434"/>
      <c r="C42" s="1002"/>
      <c r="D42" s="1003"/>
      <c r="E42" s="1003"/>
      <c r="F42" s="1004"/>
      <c r="G42" s="1005"/>
      <c r="H42" s="1006"/>
      <c r="I42" s="1006"/>
      <c r="J42" s="1006"/>
      <c r="K42" s="1007"/>
      <c r="L42" s="715"/>
      <c r="M42" s="715"/>
      <c r="N42" s="715"/>
      <c r="O42" s="715"/>
      <c r="P42" s="715"/>
      <c r="Q42" s="715"/>
      <c r="R42" s="715"/>
      <c r="S42" s="716"/>
      <c r="T42" s="717"/>
      <c r="U42" s="720">
        <f t="shared" si="9"/>
        <v>0</v>
      </c>
      <c r="V42" s="721">
        <f t="shared" si="10"/>
        <v>0</v>
      </c>
      <c r="W42" s="722">
        <f t="shared" si="11"/>
        <v>0</v>
      </c>
      <c r="X42" s="442"/>
      <c r="Y42" s="442"/>
      <c r="Z42" s="442"/>
      <c r="AA42" s="442"/>
      <c r="AB42" s="442"/>
      <c r="AC42" s="442"/>
      <c r="AD42" s="442"/>
      <c r="AE42" s="442"/>
      <c r="AF42" s="442"/>
      <c r="AG42" s="442"/>
      <c r="AH42" s="442"/>
      <c r="AI42" s="442"/>
      <c r="AJ42" s="442"/>
      <c r="AK42" s="442"/>
      <c r="AL42" s="442"/>
      <c r="AM42" s="442"/>
      <c r="AN42" s="442"/>
      <c r="AO42" s="442"/>
      <c r="AP42" s="442"/>
      <c r="AQ42" s="442"/>
      <c r="AR42" s="442"/>
      <c r="AS42" s="442"/>
      <c r="AT42" s="442"/>
      <c r="AU42" s="442"/>
      <c r="AV42" s="442"/>
      <c r="AW42" s="442"/>
      <c r="AX42" s="442"/>
      <c r="AY42" s="442"/>
      <c r="AZ42" s="442"/>
    </row>
    <row r="43" spans="2:52" ht="20.100000000000001" hidden="1" customHeight="1" outlineLevel="1">
      <c r="B43" s="434"/>
      <c r="C43" s="1002"/>
      <c r="D43" s="1003"/>
      <c r="E43" s="1003"/>
      <c r="F43" s="1004"/>
      <c r="G43" s="1005"/>
      <c r="H43" s="1006"/>
      <c r="I43" s="1006"/>
      <c r="J43" s="1006"/>
      <c r="K43" s="1007"/>
      <c r="L43" s="715"/>
      <c r="M43" s="715"/>
      <c r="N43" s="715"/>
      <c r="O43" s="715"/>
      <c r="P43" s="715"/>
      <c r="Q43" s="715"/>
      <c r="R43" s="715"/>
      <c r="S43" s="716"/>
      <c r="T43" s="717"/>
      <c r="U43" s="720">
        <f t="shared" si="9"/>
        <v>0</v>
      </c>
      <c r="V43" s="721">
        <f t="shared" si="10"/>
        <v>0</v>
      </c>
      <c r="W43" s="722">
        <f t="shared" si="11"/>
        <v>0</v>
      </c>
      <c r="X43" s="442"/>
      <c r="Y43" s="442"/>
      <c r="Z43" s="442"/>
      <c r="AA43" s="442"/>
      <c r="AB43" s="442"/>
      <c r="AC43" s="442"/>
      <c r="AD43" s="442"/>
      <c r="AE43" s="442"/>
      <c r="AF43" s="442"/>
      <c r="AG43" s="442"/>
      <c r="AH43" s="442"/>
      <c r="AI43" s="442"/>
      <c r="AJ43" s="442"/>
      <c r="AK43" s="442"/>
      <c r="AL43" s="442"/>
      <c r="AM43" s="442"/>
      <c r="AN43" s="442"/>
      <c r="AO43" s="442"/>
      <c r="AP43" s="442"/>
      <c r="AQ43" s="442"/>
      <c r="AR43" s="442"/>
      <c r="AS43" s="442"/>
      <c r="AT43" s="442"/>
      <c r="AU43" s="442"/>
      <c r="AV43" s="442"/>
      <c r="AW43" s="442"/>
      <c r="AX43" s="442"/>
      <c r="AY43" s="442"/>
      <c r="AZ43" s="442"/>
    </row>
    <row r="44" spans="2:52" ht="20.100000000000001" hidden="1" customHeight="1" outlineLevel="1">
      <c r="B44" s="434"/>
      <c r="C44" s="1002"/>
      <c r="D44" s="1003"/>
      <c r="E44" s="1003"/>
      <c r="F44" s="1004"/>
      <c r="G44" s="1005"/>
      <c r="H44" s="1006"/>
      <c r="I44" s="1006"/>
      <c r="J44" s="1006"/>
      <c r="K44" s="1007"/>
      <c r="L44" s="715"/>
      <c r="M44" s="715"/>
      <c r="N44" s="715"/>
      <c r="O44" s="715"/>
      <c r="P44" s="715"/>
      <c r="Q44" s="715"/>
      <c r="R44" s="715"/>
      <c r="S44" s="716"/>
      <c r="T44" s="717"/>
      <c r="U44" s="720">
        <f t="shared" si="9"/>
        <v>0</v>
      </c>
      <c r="V44" s="721">
        <f t="shared" si="10"/>
        <v>0</v>
      </c>
      <c r="W44" s="722">
        <f t="shared" si="11"/>
        <v>0</v>
      </c>
      <c r="X44" s="442"/>
      <c r="Y44" s="442"/>
      <c r="Z44" s="442"/>
      <c r="AA44" s="442"/>
      <c r="AB44" s="442"/>
      <c r="AC44" s="442"/>
      <c r="AD44" s="442"/>
      <c r="AE44" s="442"/>
      <c r="AF44" s="442"/>
      <c r="AG44" s="442"/>
      <c r="AH44" s="442"/>
      <c r="AI44" s="442"/>
      <c r="AJ44" s="442"/>
      <c r="AK44" s="442"/>
      <c r="AL44" s="442"/>
      <c r="AM44" s="442"/>
      <c r="AN44" s="442"/>
      <c r="AO44" s="442"/>
      <c r="AP44" s="442"/>
      <c r="AQ44" s="442"/>
      <c r="AR44" s="442"/>
      <c r="AS44" s="442"/>
      <c r="AT44" s="442"/>
      <c r="AU44" s="442"/>
      <c r="AV44" s="442"/>
      <c r="AW44" s="442"/>
      <c r="AX44" s="442"/>
      <c r="AY44" s="442"/>
      <c r="AZ44" s="442"/>
    </row>
    <row r="45" spans="2:52" ht="20.100000000000001" hidden="1" customHeight="1" outlineLevel="1">
      <c r="B45" s="434"/>
      <c r="C45" s="1002"/>
      <c r="D45" s="1003"/>
      <c r="E45" s="1003"/>
      <c r="F45" s="1004"/>
      <c r="G45" s="1005"/>
      <c r="H45" s="1006"/>
      <c r="I45" s="1006"/>
      <c r="J45" s="1006"/>
      <c r="K45" s="1007"/>
      <c r="L45" s="715"/>
      <c r="M45" s="715"/>
      <c r="N45" s="715"/>
      <c r="O45" s="715"/>
      <c r="P45" s="715"/>
      <c r="Q45" s="715"/>
      <c r="R45" s="715"/>
      <c r="S45" s="716"/>
      <c r="T45" s="717"/>
      <c r="U45" s="720">
        <f t="shared" si="9"/>
        <v>0</v>
      </c>
      <c r="V45" s="721">
        <f t="shared" si="10"/>
        <v>0</v>
      </c>
      <c r="W45" s="722">
        <f t="shared" si="11"/>
        <v>0</v>
      </c>
      <c r="X45" s="442"/>
      <c r="Y45" s="442"/>
      <c r="Z45" s="442"/>
      <c r="AA45" s="442"/>
      <c r="AB45" s="442"/>
      <c r="AC45" s="442"/>
      <c r="AD45" s="442"/>
      <c r="AE45" s="442"/>
      <c r="AF45" s="442"/>
      <c r="AG45" s="442"/>
      <c r="AH45" s="442"/>
      <c r="AI45" s="442"/>
      <c r="AJ45" s="442"/>
      <c r="AK45" s="442"/>
      <c r="AL45" s="442"/>
      <c r="AM45" s="442"/>
      <c r="AN45" s="442"/>
      <c r="AO45" s="442"/>
      <c r="AP45" s="442"/>
      <c r="AQ45" s="442"/>
      <c r="AR45" s="442"/>
      <c r="AS45" s="442"/>
      <c r="AT45" s="442"/>
      <c r="AU45" s="442"/>
      <c r="AV45" s="442"/>
      <c r="AW45" s="442"/>
      <c r="AX45" s="442"/>
      <c r="AY45" s="442"/>
      <c r="AZ45" s="442"/>
    </row>
    <row r="46" spans="2:52" ht="20.100000000000001" hidden="1" customHeight="1" outlineLevel="1">
      <c r="B46" s="434"/>
      <c r="C46" s="1002"/>
      <c r="D46" s="1003"/>
      <c r="E46" s="1003"/>
      <c r="F46" s="1004"/>
      <c r="G46" s="1005"/>
      <c r="H46" s="1006"/>
      <c r="I46" s="1006"/>
      <c r="J46" s="1006"/>
      <c r="K46" s="1007"/>
      <c r="L46" s="715"/>
      <c r="M46" s="715"/>
      <c r="N46" s="715"/>
      <c r="O46" s="715"/>
      <c r="P46" s="715"/>
      <c r="Q46" s="715"/>
      <c r="R46" s="715"/>
      <c r="S46" s="716"/>
      <c r="T46" s="717"/>
      <c r="U46" s="720">
        <f t="shared" si="9"/>
        <v>0</v>
      </c>
      <c r="V46" s="721">
        <f t="shared" si="10"/>
        <v>0</v>
      </c>
      <c r="W46" s="722">
        <f t="shared" si="11"/>
        <v>0</v>
      </c>
      <c r="X46" s="442"/>
      <c r="Y46" s="442"/>
      <c r="Z46" s="442"/>
      <c r="AA46" s="442"/>
      <c r="AB46" s="442"/>
      <c r="AC46" s="442"/>
      <c r="AD46" s="442"/>
      <c r="AE46" s="442"/>
      <c r="AF46" s="442"/>
      <c r="AG46" s="442"/>
      <c r="AH46" s="442"/>
      <c r="AI46" s="442"/>
      <c r="AJ46" s="442"/>
      <c r="AK46" s="442"/>
      <c r="AL46" s="442"/>
      <c r="AM46" s="442"/>
      <c r="AN46" s="442"/>
      <c r="AO46" s="442"/>
      <c r="AP46" s="442"/>
      <c r="AQ46" s="442"/>
      <c r="AR46" s="442"/>
      <c r="AS46" s="442"/>
      <c r="AT46" s="442"/>
      <c r="AU46" s="442"/>
      <c r="AV46" s="442"/>
      <c r="AW46" s="442"/>
      <c r="AX46" s="442"/>
      <c r="AY46" s="442"/>
      <c r="AZ46" s="442"/>
    </row>
    <row r="47" spans="2:52" ht="20.100000000000001" hidden="1" customHeight="1" outlineLevel="1">
      <c r="B47" s="434"/>
      <c r="C47" s="1002"/>
      <c r="D47" s="1003"/>
      <c r="E47" s="1003"/>
      <c r="F47" s="1004"/>
      <c r="G47" s="1005"/>
      <c r="H47" s="1006"/>
      <c r="I47" s="1006"/>
      <c r="J47" s="1006"/>
      <c r="K47" s="1007"/>
      <c r="L47" s="715"/>
      <c r="M47" s="715"/>
      <c r="N47" s="715"/>
      <c r="O47" s="715"/>
      <c r="P47" s="715"/>
      <c r="Q47" s="715"/>
      <c r="R47" s="715"/>
      <c r="S47" s="716"/>
      <c r="T47" s="717"/>
      <c r="U47" s="720">
        <f t="shared" si="9"/>
        <v>0</v>
      </c>
      <c r="V47" s="721">
        <f t="shared" si="10"/>
        <v>0</v>
      </c>
      <c r="W47" s="722">
        <f t="shared" si="11"/>
        <v>0</v>
      </c>
      <c r="X47" s="442"/>
      <c r="Y47" s="442"/>
      <c r="Z47" s="442"/>
      <c r="AA47" s="442"/>
      <c r="AB47" s="442"/>
      <c r="AC47" s="442"/>
      <c r="AD47" s="442"/>
      <c r="AE47" s="442"/>
      <c r="AF47" s="442"/>
      <c r="AG47" s="442"/>
      <c r="AH47" s="442"/>
      <c r="AI47" s="442"/>
      <c r="AJ47" s="442"/>
      <c r="AK47" s="442"/>
      <c r="AL47" s="442"/>
      <c r="AM47" s="442"/>
      <c r="AN47" s="442"/>
      <c r="AO47" s="442"/>
      <c r="AP47" s="442"/>
      <c r="AQ47" s="442"/>
      <c r="AR47" s="442"/>
      <c r="AS47" s="442"/>
      <c r="AT47" s="442"/>
      <c r="AU47" s="442"/>
      <c r="AV47" s="442"/>
      <c r="AW47" s="442"/>
      <c r="AX47" s="442"/>
      <c r="AY47" s="442"/>
      <c r="AZ47" s="442"/>
    </row>
    <row r="48" spans="2:52" s="19" customFormat="1" ht="9.9499999999999993" hidden="1" customHeight="1" outlineLevel="1">
      <c r="B48" s="435"/>
      <c r="C48" s="437"/>
      <c r="D48" s="437"/>
      <c r="E48" s="437"/>
      <c r="F48" s="437"/>
      <c r="G48" s="666"/>
      <c r="H48" s="666"/>
      <c r="I48" s="666"/>
      <c r="J48" s="666"/>
      <c r="K48" s="666"/>
      <c r="L48" s="438"/>
      <c r="M48" s="438"/>
      <c r="N48" s="438"/>
      <c r="O48" s="438"/>
      <c r="P48" s="438"/>
      <c r="Q48" s="438"/>
      <c r="R48" s="438"/>
      <c r="S48" s="438"/>
      <c r="T48" s="439"/>
      <c r="U48" s="439"/>
      <c r="V48" s="439"/>
      <c r="W48" s="667"/>
      <c r="X48" s="668"/>
      <c r="Y48" s="668"/>
      <c r="Z48" s="668"/>
      <c r="AA48" s="668"/>
      <c r="AB48" s="668"/>
      <c r="AC48" s="668"/>
      <c r="AD48" s="668"/>
      <c r="AE48" s="668"/>
      <c r="AF48" s="668"/>
      <c r="AG48" s="668"/>
      <c r="AH48" s="668"/>
      <c r="AI48" s="668"/>
      <c r="AJ48" s="668"/>
      <c r="AK48" s="668"/>
      <c r="AL48" s="668"/>
      <c r="AM48" s="668"/>
      <c r="AN48" s="668"/>
      <c r="AO48" s="668"/>
      <c r="AP48" s="668"/>
      <c r="AQ48" s="668"/>
      <c r="AR48" s="668"/>
      <c r="AS48" s="668"/>
      <c r="AT48" s="668"/>
      <c r="AU48" s="668"/>
      <c r="AV48" s="668"/>
      <c r="AW48" s="668"/>
      <c r="AX48" s="668"/>
      <c r="AY48" s="668"/>
      <c r="AZ48" s="668"/>
    </row>
    <row r="49" spans="2:52" ht="20.100000000000001" customHeight="1" collapsed="1">
      <c r="B49" s="714">
        <f>B37+1</f>
        <v>4</v>
      </c>
      <c r="C49" s="1013"/>
      <c r="D49" s="1014"/>
      <c r="E49" s="1014"/>
      <c r="F49" s="1015"/>
      <c r="G49" s="1016"/>
      <c r="H49" s="1017"/>
      <c r="I49" s="1017"/>
      <c r="J49" s="1017"/>
      <c r="K49" s="1018"/>
      <c r="L49" s="701">
        <f t="shared" ref="L49:R49" si="12">SUM(L50:L59)</f>
        <v>0</v>
      </c>
      <c r="M49" s="702">
        <f t="shared" si="12"/>
        <v>0</v>
      </c>
      <c r="N49" s="703">
        <f t="shared" si="12"/>
        <v>0</v>
      </c>
      <c r="O49" s="703">
        <f t="shared" si="12"/>
        <v>0</v>
      </c>
      <c r="P49" s="702">
        <f t="shared" si="12"/>
        <v>0</v>
      </c>
      <c r="Q49" s="704">
        <f t="shared" si="12"/>
        <v>0</v>
      </c>
      <c r="R49" s="701">
        <f t="shared" si="12"/>
        <v>0</v>
      </c>
      <c r="S49" s="705">
        <v>1</v>
      </c>
      <c r="T49" s="706">
        <f>(S50*T50)+(S51*T51)+(S52*T52)+(S53*T53)+(S54*T54)+(S55*T55)+(S56*T56)+(S57*T57)+(S58*T58)+(S59*T59)</f>
        <v>0</v>
      </c>
      <c r="U49" s="665">
        <f t="shared" ref="U49:U59" si="13">S49*T49*(1+MGKZ)*(1+Gewinn)*(1+Sicherheit)</f>
        <v>0</v>
      </c>
      <c r="V49" s="643">
        <f t="shared" ref="V49:V59" si="14">R49*Fertigung</f>
        <v>0</v>
      </c>
      <c r="W49" s="50">
        <f t="shared" ref="W49:W59" si="15">L49*$E$6+M49*$M$6+N49*$M$7+O49*$M$8+P49*$E$7+Q49*$M$9+U49+V49</f>
        <v>0</v>
      </c>
      <c r="X49" s="442"/>
      <c r="Y49" s="442"/>
      <c r="Z49" s="442"/>
      <c r="AA49" s="442"/>
      <c r="AB49" s="442"/>
      <c r="AC49" s="442"/>
      <c r="AD49" s="442"/>
      <c r="AE49" s="442"/>
      <c r="AF49" s="442"/>
      <c r="AG49" s="442"/>
      <c r="AH49" s="442"/>
      <c r="AI49" s="442"/>
      <c r="AJ49" s="442"/>
      <c r="AK49" s="442"/>
      <c r="AL49" s="442"/>
      <c r="AM49" s="442"/>
      <c r="AN49" s="442"/>
      <c r="AO49" s="442"/>
      <c r="AP49" s="442"/>
      <c r="AQ49" s="442"/>
      <c r="AR49" s="442"/>
      <c r="AS49" s="442"/>
      <c r="AT49" s="442"/>
      <c r="AU49" s="442"/>
      <c r="AV49" s="442"/>
      <c r="AW49" s="442"/>
      <c r="AX49" s="442"/>
      <c r="AY49" s="442"/>
      <c r="AZ49" s="442"/>
    </row>
    <row r="50" spans="2:52" ht="20.100000000000001" hidden="1" customHeight="1" outlineLevel="1">
      <c r="B50" s="433"/>
      <c r="C50" s="1002"/>
      <c r="D50" s="1003"/>
      <c r="E50" s="1003"/>
      <c r="F50" s="1004"/>
      <c r="G50" s="1005"/>
      <c r="H50" s="1006"/>
      <c r="I50" s="1006"/>
      <c r="J50" s="1006"/>
      <c r="K50" s="1007"/>
      <c r="L50" s="715"/>
      <c r="M50" s="715"/>
      <c r="N50" s="715"/>
      <c r="O50" s="715"/>
      <c r="P50" s="715"/>
      <c r="Q50" s="715"/>
      <c r="R50" s="715"/>
      <c r="S50" s="716"/>
      <c r="T50" s="717"/>
      <c r="U50" s="720">
        <f t="shared" si="13"/>
        <v>0</v>
      </c>
      <c r="V50" s="721">
        <f t="shared" si="14"/>
        <v>0</v>
      </c>
      <c r="W50" s="722">
        <f t="shared" si="15"/>
        <v>0</v>
      </c>
      <c r="X50" s="442"/>
      <c r="Y50" s="442"/>
      <c r="Z50" s="442"/>
      <c r="AA50" s="442"/>
      <c r="AB50" s="442"/>
      <c r="AC50" s="442"/>
      <c r="AD50" s="442"/>
      <c r="AE50" s="442"/>
      <c r="AF50" s="442"/>
      <c r="AG50" s="442"/>
      <c r="AH50" s="442"/>
      <c r="AI50" s="442"/>
      <c r="AJ50" s="442"/>
      <c r="AK50" s="442"/>
      <c r="AL50" s="442"/>
      <c r="AM50" s="442"/>
      <c r="AN50" s="442"/>
      <c r="AO50" s="442"/>
      <c r="AP50" s="442"/>
      <c r="AQ50" s="442"/>
      <c r="AR50" s="442"/>
      <c r="AS50" s="442"/>
      <c r="AT50" s="442"/>
      <c r="AU50" s="442"/>
      <c r="AV50" s="442"/>
      <c r="AW50" s="442"/>
      <c r="AX50" s="442"/>
      <c r="AY50" s="442"/>
      <c r="AZ50" s="442"/>
    </row>
    <row r="51" spans="2:52" ht="20.100000000000001" hidden="1" customHeight="1" outlineLevel="1">
      <c r="B51" s="434"/>
      <c r="C51" s="1002"/>
      <c r="D51" s="1003"/>
      <c r="E51" s="1003"/>
      <c r="F51" s="1004"/>
      <c r="G51" s="1005"/>
      <c r="H51" s="1006"/>
      <c r="I51" s="1006"/>
      <c r="J51" s="1006"/>
      <c r="K51" s="1007"/>
      <c r="L51" s="715"/>
      <c r="M51" s="715"/>
      <c r="N51" s="715"/>
      <c r="O51" s="715"/>
      <c r="P51" s="715"/>
      <c r="Q51" s="715"/>
      <c r="R51" s="715"/>
      <c r="S51" s="716"/>
      <c r="T51" s="717"/>
      <c r="U51" s="720">
        <f t="shared" si="13"/>
        <v>0</v>
      </c>
      <c r="V51" s="721">
        <f t="shared" si="14"/>
        <v>0</v>
      </c>
      <c r="W51" s="722">
        <f t="shared" si="15"/>
        <v>0</v>
      </c>
      <c r="X51" s="442"/>
      <c r="Y51" s="442"/>
      <c r="Z51" s="442"/>
      <c r="AA51" s="442"/>
      <c r="AB51" s="442"/>
      <c r="AC51" s="442"/>
      <c r="AD51" s="442"/>
      <c r="AE51" s="442"/>
      <c r="AF51" s="442"/>
      <c r="AG51" s="442"/>
      <c r="AH51" s="442"/>
      <c r="AI51" s="442"/>
      <c r="AJ51" s="442"/>
      <c r="AK51" s="442"/>
      <c r="AL51" s="442"/>
      <c r="AM51" s="442"/>
      <c r="AN51" s="442"/>
      <c r="AO51" s="442"/>
      <c r="AP51" s="442"/>
      <c r="AQ51" s="442"/>
      <c r="AR51" s="442"/>
      <c r="AS51" s="442"/>
      <c r="AT51" s="442"/>
      <c r="AU51" s="442"/>
      <c r="AV51" s="442"/>
      <c r="AW51" s="442"/>
      <c r="AX51" s="442"/>
      <c r="AY51" s="442"/>
      <c r="AZ51" s="442"/>
    </row>
    <row r="52" spans="2:52" ht="20.100000000000001" hidden="1" customHeight="1" outlineLevel="1">
      <c r="B52" s="434"/>
      <c r="C52" s="1002"/>
      <c r="D52" s="1003"/>
      <c r="E52" s="1003"/>
      <c r="F52" s="1004"/>
      <c r="G52" s="1005"/>
      <c r="H52" s="1006"/>
      <c r="I52" s="1006"/>
      <c r="J52" s="1006"/>
      <c r="K52" s="1007"/>
      <c r="L52" s="715"/>
      <c r="M52" s="715"/>
      <c r="N52" s="715"/>
      <c r="O52" s="715"/>
      <c r="P52" s="715"/>
      <c r="Q52" s="715"/>
      <c r="R52" s="715"/>
      <c r="S52" s="716"/>
      <c r="T52" s="717"/>
      <c r="U52" s="720">
        <f t="shared" si="13"/>
        <v>0</v>
      </c>
      <c r="V52" s="721">
        <f t="shared" si="14"/>
        <v>0</v>
      </c>
      <c r="W52" s="722">
        <f t="shared" si="15"/>
        <v>0</v>
      </c>
      <c r="X52" s="442"/>
      <c r="Y52" s="442"/>
      <c r="Z52" s="442"/>
      <c r="AA52" s="442"/>
      <c r="AB52" s="442"/>
      <c r="AC52" s="442"/>
      <c r="AD52" s="442"/>
      <c r="AE52" s="442"/>
      <c r="AF52" s="442"/>
      <c r="AG52" s="442"/>
      <c r="AH52" s="442"/>
      <c r="AI52" s="442"/>
      <c r="AJ52" s="442"/>
      <c r="AK52" s="442"/>
      <c r="AL52" s="442"/>
      <c r="AM52" s="442"/>
      <c r="AN52" s="442"/>
      <c r="AO52" s="442"/>
      <c r="AP52" s="442"/>
      <c r="AQ52" s="442"/>
      <c r="AR52" s="442"/>
      <c r="AS52" s="442"/>
      <c r="AT52" s="442"/>
      <c r="AU52" s="442"/>
      <c r="AV52" s="442"/>
      <c r="AW52" s="442"/>
      <c r="AX52" s="442"/>
      <c r="AY52" s="442"/>
      <c r="AZ52" s="442"/>
    </row>
    <row r="53" spans="2:52" ht="20.100000000000001" hidden="1" customHeight="1" outlineLevel="1">
      <c r="B53" s="434"/>
      <c r="C53" s="1002"/>
      <c r="D53" s="1003"/>
      <c r="E53" s="1003"/>
      <c r="F53" s="1004"/>
      <c r="G53" s="1005"/>
      <c r="H53" s="1006"/>
      <c r="I53" s="1006"/>
      <c r="J53" s="1006"/>
      <c r="K53" s="1007"/>
      <c r="L53" s="715"/>
      <c r="M53" s="715"/>
      <c r="N53" s="715"/>
      <c r="O53" s="715"/>
      <c r="P53" s="715"/>
      <c r="Q53" s="715"/>
      <c r="R53" s="715"/>
      <c r="S53" s="716"/>
      <c r="T53" s="717"/>
      <c r="U53" s="720">
        <f t="shared" si="13"/>
        <v>0</v>
      </c>
      <c r="V53" s="721">
        <f t="shared" si="14"/>
        <v>0</v>
      </c>
      <c r="W53" s="722">
        <f t="shared" si="15"/>
        <v>0</v>
      </c>
      <c r="X53" s="442"/>
      <c r="Y53" s="442"/>
      <c r="Z53" s="442"/>
      <c r="AA53" s="442"/>
      <c r="AB53" s="442"/>
      <c r="AC53" s="442"/>
      <c r="AD53" s="442"/>
      <c r="AE53" s="442"/>
      <c r="AF53" s="442"/>
      <c r="AG53" s="442"/>
      <c r="AH53" s="442"/>
      <c r="AI53" s="442"/>
      <c r="AJ53" s="442"/>
      <c r="AK53" s="442"/>
      <c r="AL53" s="442"/>
      <c r="AM53" s="442"/>
      <c r="AN53" s="442"/>
      <c r="AO53" s="442"/>
      <c r="AP53" s="442"/>
      <c r="AQ53" s="442"/>
      <c r="AR53" s="442"/>
      <c r="AS53" s="442"/>
      <c r="AT53" s="442"/>
      <c r="AU53" s="442"/>
      <c r="AV53" s="442"/>
      <c r="AW53" s="442"/>
      <c r="AX53" s="442"/>
      <c r="AY53" s="442"/>
      <c r="AZ53" s="442"/>
    </row>
    <row r="54" spans="2:52" ht="20.100000000000001" hidden="1" customHeight="1" outlineLevel="1">
      <c r="B54" s="434"/>
      <c r="C54" s="1002"/>
      <c r="D54" s="1003"/>
      <c r="E54" s="1003"/>
      <c r="F54" s="1004"/>
      <c r="G54" s="1005"/>
      <c r="H54" s="1006"/>
      <c r="I54" s="1006"/>
      <c r="J54" s="1006"/>
      <c r="K54" s="1007"/>
      <c r="L54" s="715"/>
      <c r="M54" s="715"/>
      <c r="N54" s="715"/>
      <c r="O54" s="715"/>
      <c r="P54" s="715"/>
      <c r="Q54" s="715"/>
      <c r="R54" s="715"/>
      <c r="S54" s="716"/>
      <c r="T54" s="717"/>
      <c r="U54" s="720">
        <f t="shared" si="13"/>
        <v>0</v>
      </c>
      <c r="V54" s="721">
        <f t="shared" si="14"/>
        <v>0</v>
      </c>
      <c r="W54" s="722">
        <f t="shared" si="15"/>
        <v>0</v>
      </c>
      <c r="X54" s="442"/>
      <c r="Y54" s="442"/>
      <c r="Z54" s="442"/>
      <c r="AA54" s="442"/>
      <c r="AB54" s="442"/>
      <c r="AC54" s="442"/>
      <c r="AD54" s="442"/>
      <c r="AE54" s="442"/>
      <c r="AF54" s="442"/>
      <c r="AG54" s="442"/>
      <c r="AH54" s="442"/>
      <c r="AI54" s="442"/>
      <c r="AJ54" s="442"/>
      <c r="AK54" s="442"/>
      <c r="AL54" s="442"/>
      <c r="AM54" s="442"/>
      <c r="AN54" s="442"/>
      <c r="AO54" s="442"/>
      <c r="AP54" s="442"/>
      <c r="AQ54" s="442"/>
      <c r="AR54" s="442"/>
      <c r="AS54" s="442"/>
      <c r="AT54" s="442"/>
      <c r="AU54" s="442"/>
      <c r="AV54" s="442"/>
      <c r="AW54" s="442"/>
      <c r="AX54" s="442"/>
      <c r="AY54" s="442"/>
      <c r="AZ54" s="442"/>
    </row>
    <row r="55" spans="2:52" ht="20.100000000000001" hidden="1" customHeight="1" outlineLevel="1">
      <c r="B55" s="434"/>
      <c r="C55" s="1002" t="s">
        <v>283</v>
      </c>
      <c r="D55" s="1003"/>
      <c r="E55" s="1003"/>
      <c r="F55" s="1004"/>
      <c r="G55" s="1005"/>
      <c r="H55" s="1006"/>
      <c r="I55" s="1006"/>
      <c r="J55" s="1006"/>
      <c r="K55" s="1007"/>
      <c r="L55" s="715"/>
      <c r="M55" s="715"/>
      <c r="N55" s="715"/>
      <c r="O55" s="715"/>
      <c r="P55" s="715"/>
      <c r="Q55" s="715"/>
      <c r="R55" s="715"/>
      <c r="S55" s="716"/>
      <c r="T55" s="717"/>
      <c r="U55" s="720">
        <f t="shared" si="13"/>
        <v>0</v>
      </c>
      <c r="V55" s="721">
        <f t="shared" si="14"/>
        <v>0</v>
      </c>
      <c r="W55" s="722">
        <f t="shared" si="15"/>
        <v>0</v>
      </c>
      <c r="X55" s="442"/>
      <c r="Y55" s="442"/>
      <c r="Z55" s="442"/>
      <c r="AA55" s="442"/>
      <c r="AB55" s="442"/>
      <c r="AC55" s="442"/>
      <c r="AD55" s="442"/>
      <c r="AE55" s="442"/>
      <c r="AF55" s="442"/>
      <c r="AG55" s="442"/>
      <c r="AH55" s="442"/>
      <c r="AI55" s="442"/>
      <c r="AJ55" s="442"/>
      <c r="AK55" s="442"/>
      <c r="AL55" s="442"/>
      <c r="AM55" s="442"/>
      <c r="AN55" s="442"/>
      <c r="AO55" s="442"/>
      <c r="AP55" s="442"/>
      <c r="AQ55" s="442"/>
      <c r="AR55" s="442"/>
      <c r="AS55" s="442"/>
      <c r="AT55" s="442"/>
      <c r="AU55" s="442"/>
      <c r="AV55" s="442"/>
      <c r="AW55" s="442"/>
      <c r="AX55" s="442"/>
      <c r="AY55" s="442"/>
      <c r="AZ55" s="442"/>
    </row>
    <row r="56" spans="2:52" ht="20.100000000000001" hidden="1" customHeight="1" outlineLevel="1">
      <c r="B56" s="434"/>
      <c r="C56" s="1002"/>
      <c r="D56" s="1003"/>
      <c r="E56" s="1003"/>
      <c r="F56" s="1004"/>
      <c r="G56" s="1005"/>
      <c r="H56" s="1006"/>
      <c r="I56" s="1006"/>
      <c r="J56" s="1006"/>
      <c r="K56" s="1007"/>
      <c r="L56" s="715"/>
      <c r="M56" s="715"/>
      <c r="N56" s="715"/>
      <c r="O56" s="715"/>
      <c r="P56" s="715"/>
      <c r="Q56" s="715"/>
      <c r="R56" s="715"/>
      <c r="S56" s="716"/>
      <c r="T56" s="717"/>
      <c r="U56" s="720">
        <f t="shared" si="13"/>
        <v>0</v>
      </c>
      <c r="V56" s="721">
        <f t="shared" si="14"/>
        <v>0</v>
      </c>
      <c r="W56" s="722">
        <f t="shared" si="15"/>
        <v>0</v>
      </c>
      <c r="X56" s="442"/>
      <c r="Y56" s="442"/>
      <c r="Z56" s="442"/>
      <c r="AA56" s="442"/>
      <c r="AB56" s="442"/>
      <c r="AC56" s="442"/>
      <c r="AD56" s="442"/>
      <c r="AE56" s="442"/>
      <c r="AF56" s="442"/>
      <c r="AG56" s="442"/>
      <c r="AH56" s="442"/>
      <c r="AI56" s="442"/>
      <c r="AJ56" s="442"/>
      <c r="AK56" s="442"/>
      <c r="AL56" s="442"/>
      <c r="AM56" s="442"/>
      <c r="AN56" s="442"/>
      <c r="AO56" s="442"/>
      <c r="AP56" s="442"/>
      <c r="AQ56" s="442"/>
      <c r="AR56" s="442"/>
      <c r="AS56" s="442"/>
      <c r="AT56" s="442"/>
      <c r="AU56" s="442"/>
      <c r="AV56" s="442"/>
      <c r="AW56" s="442"/>
      <c r="AX56" s="442"/>
      <c r="AY56" s="442"/>
      <c r="AZ56" s="442"/>
    </row>
    <row r="57" spans="2:52" ht="20.100000000000001" hidden="1" customHeight="1" outlineLevel="1">
      <c r="B57" s="434"/>
      <c r="C57" s="1002"/>
      <c r="D57" s="1003"/>
      <c r="E57" s="1003"/>
      <c r="F57" s="1004"/>
      <c r="G57" s="1005"/>
      <c r="H57" s="1006"/>
      <c r="I57" s="1006"/>
      <c r="J57" s="1006"/>
      <c r="K57" s="1007"/>
      <c r="L57" s="715"/>
      <c r="M57" s="715"/>
      <c r="N57" s="715"/>
      <c r="O57" s="715"/>
      <c r="P57" s="715"/>
      <c r="Q57" s="715"/>
      <c r="R57" s="715"/>
      <c r="S57" s="716"/>
      <c r="T57" s="717"/>
      <c r="U57" s="720">
        <f t="shared" si="13"/>
        <v>0</v>
      </c>
      <c r="V57" s="721">
        <f t="shared" si="14"/>
        <v>0</v>
      </c>
      <c r="W57" s="722">
        <f t="shared" si="15"/>
        <v>0</v>
      </c>
      <c r="X57" s="442"/>
      <c r="Y57" s="442"/>
      <c r="Z57" s="442"/>
      <c r="AA57" s="442"/>
      <c r="AB57" s="442"/>
      <c r="AC57" s="442"/>
      <c r="AD57" s="442"/>
      <c r="AE57" s="442"/>
      <c r="AF57" s="442"/>
      <c r="AG57" s="442"/>
      <c r="AH57" s="442"/>
      <c r="AI57" s="442"/>
      <c r="AJ57" s="442"/>
      <c r="AK57" s="442"/>
      <c r="AL57" s="442"/>
      <c r="AM57" s="442"/>
      <c r="AN57" s="442"/>
      <c r="AO57" s="442"/>
      <c r="AP57" s="442"/>
      <c r="AQ57" s="442"/>
      <c r="AR57" s="442"/>
      <c r="AS57" s="442"/>
      <c r="AT57" s="442"/>
      <c r="AU57" s="442"/>
      <c r="AV57" s="442"/>
      <c r="AW57" s="442"/>
      <c r="AX57" s="442"/>
      <c r="AY57" s="442"/>
      <c r="AZ57" s="442"/>
    </row>
    <row r="58" spans="2:52" ht="20.100000000000001" hidden="1" customHeight="1" outlineLevel="1">
      <c r="B58" s="434"/>
      <c r="C58" s="1002"/>
      <c r="D58" s="1003"/>
      <c r="E58" s="1003"/>
      <c r="F58" s="1004"/>
      <c r="G58" s="1005"/>
      <c r="H58" s="1006"/>
      <c r="I58" s="1006"/>
      <c r="J58" s="1006"/>
      <c r="K58" s="1007"/>
      <c r="L58" s="715"/>
      <c r="M58" s="715"/>
      <c r="N58" s="715"/>
      <c r="O58" s="715"/>
      <c r="P58" s="715"/>
      <c r="Q58" s="715"/>
      <c r="R58" s="715"/>
      <c r="S58" s="716"/>
      <c r="T58" s="717"/>
      <c r="U58" s="720">
        <f t="shared" si="13"/>
        <v>0</v>
      </c>
      <c r="V58" s="721">
        <f t="shared" si="14"/>
        <v>0</v>
      </c>
      <c r="W58" s="722">
        <f t="shared" si="15"/>
        <v>0</v>
      </c>
      <c r="X58" s="442"/>
      <c r="Y58" s="442"/>
      <c r="Z58" s="442"/>
      <c r="AA58" s="442"/>
      <c r="AB58" s="442"/>
      <c r="AC58" s="442"/>
      <c r="AD58" s="442"/>
      <c r="AE58" s="442"/>
      <c r="AF58" s="442"/>
      <c r="AG58" s="442"/>
      <c r="AH58" s="442"/>
      <c r="AI58" s="442"/>
      <c r="AJ58" s="442"/>
      <c r="AK58" s="442"/>
      <c r="AL58" s="442"/>
      <c r="AM58" s="442"/>
      <c r="AN58" s="442"/>
      <c r="AO58" s="442"/>
      <c r="AP58" s="442"/>
      <c r="AQ58" s="442"/>
      <c r="AR58" s="442"/>
      <c r="AS58" s="442"/>
      <c r="AT58" s="442"/>
      <c r="AU58" s="442"/>
      <c r="AV58" s="442"/>
      <c r="AW58" s="442"/>
      <c r="AX58" s="442"/>
      <c r="AY58" s="442"/>
      <c r="AZ58" s="442"/>
    </row>
    <row r="59" spans="2:52" ht="20.100000000000001" hidden="1" customHeight="1" outlineLevel="1">
      <c r="B59" s="434"/>
      <c r="C59" s="1002"/>
      <c r="D59" s="1003"/>
      <c r="E59" s="1003"/>
      <c r="F59" s="1004"/>
      <c r="G59" s="1005"/>
      <c r="H59" s="1006"/>
      <c r="I59" s="1006"/>
      <c r="J59" s="1006"/>
      <c r="K59" s="1007"/>
      <c r="L59" s="715"/>
      <c r="M59" s="715"/>
      <c r="N59" s="715"/>
      <c r="O59" s="715"/>
      <c r="P59" s="715"/>
      <c r="Q59" s="715"/>
      <c r="R59" s="715"/>
      <c r="S59" s="716"/>
      <c r="T59" s="717"/>
      <c r="U59" s="720">
        <f t="shared" si="13"/>
        <v>0</v>
      </c>
      <c r="V59" s="721">
        <f t="shared" si="14"/>
        <v>0</v>
      </c>
      <c r="W59" s="722">
        <f t="shared" si="15"/>
        <v>0</v>
      </c>
      <c r="X59" s="442"/>
      <c r="Y59" s="442"/>
      <c r="Z59" s="442"/>
      <c r="AA59" s="442"/>
      <c r="AB59" s="442"/>
      <c r="AC59" s="442"/>
      <c r="AD59" s="442"/>
      <c r="AE59" s="442"/>
      <c r="AF59" s="442"/>
      <c r="AG59" s="442"/>
      <c r="AH59" s="442"/>
      <c r="AI59" s="442"/>
      <c r="AJ59" s="442"/>
      <c r="AK59" s="442"/>
      <c r="AL59" s="442"/>
      <c r="AM59" s="442"/>
      <c r="AN59" s="442"/>
      <c r="AO59" s="442"/>
      <c r="AP59" s="442"/>
      <c r="AQ59" s="442"/>
      <c r="AR59" s="442"/>
      <c r="AS59" s="442"/>
      <c r="AT59" s="442"/>
      <c r="AU59" s="442"/>
      <c r="AV59" s="442"/>
      <c r="AW59" s="442"/>
      <c r="AX59" s="442"/>
      <c r="AY59" s="442"/>
      <c r="AZ59" s="442"/>
    </row>
    <row r="60" spans="2:52" s="19" customFormat="1" ht="9.9499999999999993" hidden="1" customHeight="1" outlineLevel="1">
      <c r="B60" s="435"/>
      <c r="C60" s="437"/>
      <c r="D60" s="437"/>
      <c r="E60" s="437"/>
      <c r="F60" s="437"/>
      <c r="G60" s="666"/>
      <c r="H60" s="666"/>
      <c r="I60" s="666"/>
      <c r="J60" s="666"/>
      <c r="K60" s="666"/>
      <c r="L60" s="438"/>
      <c r="M60" s="438"/>
      <c r="N60" s="438"/>
      <c r="O60" s="438"/>
      <c r="P60" s="438"/>
      <c r="Q60" s="438"/>
      <c r="R60" s="438"/>
      <c r="S60" s="438"/>
      <c r="T60" s="439"/>
      <c r="U60" s="439"/>
      <c r="V60" s="439"/>
      <c r="W60" s="667"/>
      <c r="X60" s="668"/>
      <c r="Y60" s="668"/>
      <c r="Z60" s="668"/>
      <c r="AA60" s="668"/>
      <c r="AB60" s="668"/>
      <c r="AC60" s="668"/>
      <c r="AD60" s="668"/>
      <c r="AE60" s="668"/>
      <c r="AF60" s="668"/>
      <c r="AG60" s="668"/>
      <c r="AH60" s="668"/>
      <c r="AI60" s="668"/>
      <c r="AJ60" s="668"/>
      <c r="AK60" s="668"/>
      <c r="AL60" s="668"/>
      <c r="AM60" s="668"/>
      <c r="AN60" s="668"/>
      <c r="AO60" s="668"/>
      <c r="AP60" s="668"/>
      <c r="AQ60" s="668"/>
      <c r="AR60" s="668"/>
      <c r="AS60" s="668"/>
      <c r="AT60" s="668"/>
      <c r="AU60" s="668"/>
      <c r="AV60" s="668"/>
      <c r="AW60" s="668"/>
      <c r="AX60" s="668"/>
      <c r="AY60" s="668"/>
      <c r="AZ60" s="668"/>
    </row>
    <row r="61" spans="2:52" ht="20.100000000000001" customHeight="1" collapsed="1">
      <c r="B61" s="714">
        <f>B49+1</f>
        <v>5</v>
      </c>
      <c r="C61" s="1013"/>
      <c r="D61" s="1014"/>
      <c r="E61" s="1014"/>
      <c r="F61" s="1015"/>
      <c r="G61" s="1016"/>
      <c r="H61" s="1017"/>
      <c r="I61" s="1017"/>
      <c r="J61" s="1017"/>
      <c r="K61" s="1018"/>
      <c r="L61" s="701">
        <f t="shared" ref="L61:R61" si="16">SUM(L62:L71)</f>
        <v>0</v>
      </c>
      <c r="M61" s="702">
        <f t="shared" si="16"/>
        <v>0</v>
      </c>
      <c r="N61" s="703">
        <f t="shared" si="16"/>
        <v>0</v>
      </c>
      <c r="O61" s="703">
        <f t="shared" si="16"/>
        <v>0</v>
      </c>
      <c r="P61" s="702">
        <f t="shared" si="16"/>
        <v>0</v>
      </c>
      <c r="Q61" s="704">
        <f t="shared" si="16"/>
        <v>0</v>
      </c>
      <c r="R61" s="701">
        <f t="shared" si="16"/>
        <v>0</v>
      </c>
      <c r="S61" s="705">
        <v>1</v>
      </c>
      <c r="T61" s="706">
        <f>(S62*T62)+(S63*T63)+(S64*T64)+(S65*T65)+(S66*T66)+(S67*T67)+(S68*T68)+(S69*T69)+(S70*T70)+(S71*T71)</f>
        <v>0</v>
      </c>
      <c r="U61" s="665">
        <f t="shared" ref="U61:U71" si="17">S61*T61*(1+MGKZ)*(1+Gewinn)*(1+Sicherheit)</f>
        <v>0</v>
      </c>
      <c r="V61" s="643">
        <f t="shared" ref="V61:V71" si="18">R61*Fertigung</f>
        <v>0</v>
      </c>
      <c r="W61" s="50">
        <f t="shared" ref="W61:W71" si="19">L61*$E$6+M61*$M$6+N61*$M$7+O61*$M$8+P61*$E$7+Q61*$M$9+U61+V61</f>
        <v>0</v>
      </c>
      <c r="X61" s="442"/>
      <c r="Y61" s="442"/>
      <c r="Z61" s="442"/>
      <c r="AA61" s="442"/>
      <c r="AB61" s="442"/>
      <c r="AC61" s="442"/>
      <c r="AD61" s="442"/>
      <c r="AE61" s="442"/>
      <c r="AF61" s="442"/>
      <c r="AG61" s="442"/>
      <c r="AH61" s="442"/>
      <c r="AI61" s="442"/>
      <c r="AJ61" s="442"/>
      <c r="AK61" s="442"/>
      <c r="AL61" s="442"/>
      <c r="AM61" s="442"/>
      <c r="AN61" s="442"/>
      <c r="AO61" s="442"/>
      <c r="AP61" s="442"/>
      <c r="AQ61" s="442"/>
      <c r="AR61" s="442"/>
      <c r="AS61" s="442"/>
      <c r="AT61" s="442"/>
      <c r="AU61" s="442"/>
      <c r="AV61" s="442"/>
      <c r="AW61" s="442"/>
      <c r="AX61" s="442"/>
      <c r="AY61" s="442"/>
      <c r="AZ61" s="442"/>
    </row>
    <row r="62" spans="2:52" ht="20.100000000000001" hidden="1" customHeight="1" outlineLevel="1">
      <c r="B62" s="433"/>
      <c r="C62" s="1002"/>
      <c r="D62" s="1003"/>
      <c r="E62" s="1003"/>
      <c r="F62" s="1004"/>
      <c r="G62" s="1005"/>
      <c r="H62" s="1006"/>
      <c r="I62" s="1006"/>
      <c r="J62" s="1006"/>
      <c r="K62" s="1007"/>
      <c r="L62" s="715"/>
      <c r="M62" s="715"/>
      <c r="N62" s="715"/>
      <c r="O62" s="715"/>
      <c r="P62" s="715"/>
      <c r="Q62" s="715"/>
      <c r="R62" s="715"/>
      <c r="S62" s="716"/>
      <c r="T62" s="717"/>
      <c r="U62" s="720">
        <f t="shared" si="17"/>
        <v>0</v>
      </c>
      <c r="V62" s="721">
        <f t="shared" si="18"/>
        <v>0</v>
      </c>
      <c r="W62" s="722">
        <f t="shared" si="19"/>
        <v>0</v>
      </c>
      <c r="X62" s="442"/>
      <c r="Y62" s="442"/>
      <c r="Z62" s="442"/>
      <c r="AA62" s="442"/>
      <c r="AB62" s="442"/>
      <c r="AC62" s="442"/>
      <c r="AD62" s="442"/>
      <c r="AE62" s="442"/>
      <c r="AF62" s="442"/>
      <c r="AG62" s="442"/>
      <c r="AH62" s="442"/>
      <c r="AI62" s="442"/>
      <c r="AJ62" s="442"/>
      <c r="AK62" s="442"/>
      <c r="AL62" s="442"/>
      <c r="AM62" s="442"/>
      <c r="AN62" s="442"/>
      <c r="AO62" s="442"/>
      <c r="AP62" s="442"/>
      <c r="AQ62" s="442"/>
      <c r="AR62" s="442"/>
      <c r="AS62" s="442"/>
      <c r="AT62" s="442"/>
      <c r="AU62" s="442"/>
      <c r="AV62" s="442"/>
      <c r="AW62" s="442"/>
      <c r="AX62" s="442"/>
      <c r="AY62" s="442"/>
      <c r="AZ62" s="442"/>
    </row>
    <row r="63" spans="2:52" ht="20.100000000000001" hidden="1" customHeight="1" outlineLevel="1">
      <c r="B63" s="434"/>
      <c r="C63" s="1002"/>
      <c r="D63" s="1003"/>
      <c r="E63" s="1003"/>
      <c r="F63" s="1004"/>
      <c r="G63" s="1005"/>
      <c r="H63" s="1006"/>
      <c r="I63" s="1006"/>
      <c r="J63" s="1006"/>
      <c r="K63" s="1007"/>
      <c r="L63" s="715"/>
      <c r="M63" s="715"/>
      <c r="N63" s="715"/>
      <c r="O63" s="715"/>
      <c r="P63" s="715"/>
      <c r="Q63" s="715"/>
      <c r="R63" s="715"/>
      <c r="S63" s="716"/>
      <c r="T63" s="717"/>
      <c r="U63" s="720">
        <f t="shared" si="17"/>
        <v>0</v>
      </c>
      <c r="V63" s="721">
        <f t="shared" si="18"/>
        <v>0</v>
      </c>
      <c r="W63" s="722">
        <f t="shared" si="19"/>
        <v>0</v>
      </c>
      <c r="X63" s="442"/>
      <c r="Y63" s="442"/>
      <c r="Z63" s="442"/>
      <c r="AA63" s="442"/>
      <c r="AB63" s="442"/>
      <c r="AC63" s="442"/>
      <c r="AD63" s="442"/>
      <c r="AE63" s="442"/>
      <c r="AF63" s="442"/>
      <c r="AG63" s="442"/>
      <c r="AH63" s="442"/>
      <c r="AI63" s="442"/>
      <c r="AJ63" s="442"/>
      <c r="AK63" s="442"/>
      <c r="AL63" s="442"/>
      <c r="AM63" s="442"/>
      <c r="AN63" s="442"/>
      <c r="AO63" s="442"/>
      <c r="AP63" s="442"/>
      <c r="AQ63" s="442"/>
      <c r="AR63" s="442"/>
      <c r="AS63" s="442"/>
      <c r="AT63" s="442"/>
      <c r="AU63" s="442"/>
      <c r="AV63" s="442"/>
      <c r="AW63" s="442"/>
      <c r="AX63" s="442"/>
      <c r="AY63" s="442"/>
      <c r="AZ63" s="442"/>
    </row>
    <row r="64" spans="2:52" ht="20.100000000000001" hidden="1" customHeight="1" outlineLevel="1">
      <c r="B64" s="434"/>
      <c r="C64" s="1002"/>
      <c r="D64" s="1003"/>
      <c r="E64" s="1003"/>
      <c r="F64" s="1004"/>
      <c r="G64" s="1005"/>
      <c r="H64" s="1006"/>
      <c r="I64" s="1006"/>
      <c r="J64" s="1006"/>
      <c r="K64" s="1007"/>
      <c r="L64" s="715"/>
      <c r="M64" s="715"/>
      <c r="N64" s="715"/>
      <c r="O64" s="715"/>
      <c r="P64" s="715"/>
      <c r="Q64" s="715"/>
      <c r="R64" s="715"/>
      <c r="S64" s="716"/>
      <c r="T64" s="717"/>
      <c r="U64" s="720">
        <f t="shared" si="17"/>
        <v>0</v>
      </c>
      <c r="V64" s="721">
        <f t="shared" si="18"/>
        <v>0</v>
      </c>
      <c r="W64" s="722">
        <f t="shared" si="19"/>
        <v>0</v>
      </c>
      <c r="X64" s="442"/>
      <c r="Y64" s="442"/>
      <c r="Z64" s="442"/>
      <c r="AA64" s="442"/>
      <c r="AB64" s="442"/>
      <c r="AC64" s="442"/>
      <c r="AD64" s="442"/>
      <c r="AE64" s="442"/>
      <c r="AF64" s="442"/>
      <c r="AG64" s="442"/>
      <c r="AH64" s="442"/>
      <c r="AI64" s="442"/>
      <c r="AJ64" s="442"/>
      <c r="AK64" s="442"/>
      <c r="AL64" s="442"/>
      <c r="AM64" s="442"/>
      <c r="AN64" s="442"/>
      <c r="AO64" s="442"/>
      <c r="AP64" s="442"/>
      <c r="AQ64" s="442"/>
      <c r="AR64" s="442"/>
      <c r="AS64" s="442"/>
      <c r="AT64" s="442"/>
      <c r="AU64" s="442"/>
      <c r="AV64" s="442"/>
      <c r="AW64" s="442"/>
      <c r="AX64" s="442"/>
      <c r="AY64" s="442"/>
      <c r="AZ64" s="442"/>
    </row>
    <row r="65" spans="2:52" ht="20.100000000000001" hidden="1" customHeight="1" outlineLevel="1">
      <c r="B65" s="434"/>
      <c r="C65" s="1002"/>
      <c r="D65" s="1003"/>
      <c r="E65" s="1003"/>
      <c r="F65" s="1004"/>
      <c r="G65" s="1005"/>
      <c r="H65" s="1006"/>
      <c r="I65" s="1006"/>
      <c r="J65" s="1006"/>
      <c r="K65" s="1007"/>
      <c r="L65" s="715"/>
      <c r="M65" s="715"/>
      <c r="N65" s="715"/>
      <c r="O65" s="715"/>
      <c r="P65" s="715"/>
      <c r="Q65" s="715"/>
      <c r="R65" s="715"/>
      <c r="S65" s="716"/>
      <c r="T65" s="717"/>
      <c r="U65" s="720">
        <f t="shared" si="17"/>
        <v>0</v>
      </c>
      <c r="V65" s="721">
        <f t="shared" si="18"/>
        <v>0</v>
      </c>
      <c r="W65" s="722">
        <f t="shared" si="19"/>
        <v>0</v>
      </c>
      <c r="X65" s="442"/>
      <c r="Y65" s="442"/>
      <c r="Z65" s="442"/>
      <c r="AA65" s="442"/>
      <c r="AB65" s="442"/>
      <c r="AC65" s="442"/>
      <c r="AD65" s="442"/>
      <c r="AE65" s="442"/>
      <c r="AF65" s="442"/>
      <c r="AG65" s="442"/>
      <c r="AH65" s="442"/>
      <c r="AI65" s="442"/>
      <c r="AJ65" s="442"/>
      <c r="AK65" s="442"/>
      <c r="AL65" s="442"/>
      <c r="AM65" s="442"/>
      <c r="AN65" s="442"/>
      <c r="AO65" s="442"/>
      <c r="AP65" s="442"/>
      <c r="AQ65" s="442"/>
      <c r="AR65" s="442"/>
      <c r="AS65" s="442"/>
      <c r="AT65" s="442"/>
      <c r="AU65" s="442"/>
      <c r="AV65" s="442"/>
      <c r="AW65" s="442"/>
      <c r="AX65" s="442"/>
      <c r="AY65" s="442"/>
      <c r="AZ65" s="442"/>
    </row>
    <row r="66" spans="2:52" ht="20.100000000000001" hidden="1" customHeight="1" outlineLevel="1">
      <c r="B66" s="434"/>
      <c r="C66" s="1002"/>
      <c r="D66" s="1003"/>
      <c r="E66" s="1003"/>
      <c r="F66" s="1004"/>
      <c r="G66" s="1005"/>
      <c r="H66" s="1006"/>
      <c r="I66" s="1006"/>
      <c r="J66" s="1006"/>
      <c r="K66" s="1007"/>
      <c r="L66" s="715"/>
      <c r="M66" s="715"/>
      <c r="N66" s="715"/>
      <c r="O66" s="715"/>
      <c r="P66" s="715"/>
      <c r="Q66" s="715"/>
      <c r="R66" s="715"/>
      <c r="S66" s="716"/>
      <c r="T66" s="717"/>
      <c r="U66" s="720">
        <f t="shared" si="17"/>
        <v>0</v>
      </c>
      <c r="V66" s="721">
        <f t="shared" si="18"/>
        <v>0</v>
      </c>
      <c r="W66" s="722">
        <f t="shared" si="19"/>
        <v>0</v>
      </c>
      <c r="X66" s="442"/>
      <c r="Y66" s="442"/>
      <c r="Z66" s="442"/>
      <c r="AA66" s="442"/>
      <c r="AB66" s="442"/>
      <c r="AC66" s="442"/>
      <c r="AD66" s="442"/>
      <c r="AE66" s="442"/>
      <c r="AF66" s="442"/>
      <c r="AG66" s="442"/>
      <c r="AH66" s="442"/>
      <c r="AI66" s="442"/>
      <c r="AJ66" s="442"/>
      <c r="AK66" s="442"/>
      <c r="AL66" s="442"/>
      <c r="AM66" s="442"/>
      <c r="AN66" s="442"/>
      <c r="AO66" s="442"/>
      <c r="AP66" s="442"/>
      <c r="AQ66" s="442"/>
      <c r="AR66" s="442"/>
      <c r="AS66" s="442"/>
      <c r="AT66" s="442"/>
      <c r="AU66" s="442"/>
      <c r="AV66" s="442"/>
      <c r="AW66" s="442"/>
      <c r="AX66" s="442"/>
      <c r="AY66" s="442"/>
      <c r="AZ66" s="442"/>
    </row>
    <row r="67" spans="2:52" ht="20.100000000000001" hidden="1" customHeight="1" outlineLevel="1">
      <c r="B67" s="434"/>
      <c r="C67" s="1002"/>
      <c r="D67" s="1003"/>
      <c r="E67" s="1003"/>
      <c r="F67" s="1004"/>
      <c r="G67" s="1005"/>
      <c r="H67" s="1006"/>
      <c r="I67" s="1006"/>
      <c r="J67" s="1006"/>
      <c r="K67" s="1007"/>
      <c r="L67" s="715"/>
      <c r="M67" s="715"/>
      <c r="N67" s="715"/>
      <c r="O67" s="715"/>
      <c r="P67" s="715"/>
      <c r="Q67" s="715"/>
      <c r="R67" s="715"/>
      <c r="S67" s="716"/>
      <c r="T67" s="717"/>
      <c r="U67" s="720">
        <f t="shared" si="17"/>
        <v>0</v>
      </c>
      <c r="V67" s="721">
        <f t="shared" si="18"/>
        <v>0</v>
      </c>
      <c r="W67" s="722">
        <f t="shared" si="19"/>
        <v>0</v>
      </c>
      <c r="X67" s="442"/>
      <c r="Y67" s="442"/>
      <c r="Z67" s="442"/>
      <c r="AA67" s="442"/>
      <c r="AB67" s="442"/>
      <c r="AC67" s="442"/>
      <c r="AD67" s="442"/>
      <c r="AE67" s="442"/>
      <c r="AF67" s="442"/>
      <c r="AG67" s="442"/>
      <c r="AH67" s="442"/>
      <c r="AI67" s="442"/>
      <c r="AJ67" s="442"/>
      <c r="AK67" s="442"/>
      <c r="AL67" s="442"/>
      <c r="AM67" s="442"/>
      <c r="AN67" s="442"/>
      <c r="AO67" s="442"/>
      <c r="AP67" s="442"/>
      <c r="AQ67" s="442"/>
      <c r="AR67" s="442"/>
      <c r="AS67" s="442"/>
      <c r="AT67" s="442"/>
      <c r="AU67" s="442"/>
      <c r="AV67" s="442"/>
      <c r="AW67" s="442"/>
      <c r="AX67" s="442"/>
      <c r="AY67" s="442"/>
      <c r="AZ67" s="442"/>
    </row>
    <row r="68" spans="2:52" ht="20.100000000000001" hidden="1" customHeight="1" outlineLevel="1">
      <c r="B68" s="434"/>
      <c r="C68" s="1002"/>
      <c r="D68" s="1003"/>
      <c r="E68" s="1003"/>
      <c r="F68" s="1004"/>
      <c r="G68" s="1005"/>
      <c r="H68" s="1006"/>
      <c r="I68" s="1006"/>
      <c r="J68" s="1006"/>
      <c r="K68" s="1007"/>
      <c r="L68" s="715"/>
      <c r="M68" s="715"/>
      <c r="N68" s="715"/>
      <c r="O68" s="715"/>
      <c r="P68" s="715"/>
      <c r="Q68" s="715"/>
      <c r="R68" s="715"/>
      <c r="S68" s="716"/>
      <c r="T68" s="717"/>
      <c r="U68" s="720">
        <f t="shared" si="17"/>
        <v>0</v>
      </c>
      <c r="V68" s="721">
        <f t="shared" si="18"/>
        <v>0</v>
      </c>
      <c r="W68" s="722">
        <f t="shared" si="19"/>
        <v>0</v>
      </c>
      <c r="X68" s="442"/>
      <c r="Y68" s="442"/>
      <c r="Z68" s="442"/>
      <c r="AA68" s="442"/>
      <c r="AB68" s="442"/>
      <c r="AC68" s="442"/>
      <c r="AD68" s="442"/>
      <c r="AE68" s="442"/>
      <c r="AF68" s="442"/>
      <c r="AG68" s="442"/>
      <c r="AH68" s="442"/>
      <c r="AI68" s="442"/>
      <c r="AJ68" s="442"/>
      <c r="AK68" s="442"/>
      <c r="AL68" s="442"/>
      <c r="AM68" s="442"/>
      <c r="AN68" s="442"/>
      <c r="AO68" s="442"/>
      <c r="AP68" s="442"/>
      <c r="AQ68" s="442"/>
      <c r="AR68" s="442"/>
      <c r="AS68" s="442"/>
      <c r="AT68" s="442"/>
      <c r="AU68" s="442"/>
      <c r="AV68" s="442"/>
      <c r="AW68" s="442"/>
      <c r="AX68" s="442"/>
      <c r="AY68" s="442"/>
      <c r="AZ68" s="442"/>
    </row>
    <row r="69" spans="2:52" ht="20.100000000000001" hidden="1" customHeight="1" outlineLevel="1">
      <c r="B69" s="434"/>
      <c r="C69" s="1002"/>
      <c r="D69" s="1003"/>
      <c r="E69" s="1003"/>
      <c r="F69" s="1004"/>
      <c r="G69" s="1005"/>
      <c r="H69" s="1006"/>
      <c r="I69" s="1006"/>
      <c r="J69" s="1006"/>
      <c r="K69" s="1007"/>
      <c r="L69" s="715"/>
      <c r="M69" s="715"/>
      <c r="N69" s="715"/>
      <c r="O69" s="715"/>
      <c r="P69" s="715"/>
      <c r="Q69" s="715"/>
      <c r="R69" s="715"/>
      <c r="S69" s="716"/>
      <c r="T69" s="717"/>
      <c r="U69" s="720">
        <f t="shared" si="17"/>
        <v>0</v>
      </c>
      <c r="V69" s="721">
        <f t="shared" si="18"/>
        <v>0</v>
      </c>
      <c r="W69" s="722">
        <f t="shared" si="19"/>
        <v>0</v>
      </c>
      <c r="X69" s="442"/>
      <c r="Y69" s="442"/>
      <c r="Z69" s="442"/>
      <c r="AA69" s="442"/>
      <c r="AB69" s="442"/>
      <c r="AC69" s="442"/>
      <c r="AD69" s="442"/>
      <c r="AE69" s="442"/>
      <c r="AF69" s="442"/>
      <c r="AG69" s="442"/>
      <c r="AH69" s="442"/>
      <c r="AI69" s="442"/>
      <c r="AJ69" s="442"/>
      <c r="AK69" s="442"/>
      <c r="AL69" s="442"/>
      <c r="AM69" s="442"/>
      <c r="AN69" s="442"/>
      <c r="AO69" s="442"/>
      <c r="AP69" s="442"/>
      <c r="AQ69" s="442"/>
      <c r="AR69" s="442"/>
      <c r="AS69" s="442"/>
      <c r="AT69" s="442"/>
      <c r="AU69" s="442"/>
      <c r="AV69" s="442"/>
      <c r="AW69" s="442"/>
      <c r="AX69" s="442"/>
      <c r="AY69" s="442"/>
      <c r="AZ69" s="442"/>
    </row>
    <row r="70" spans="2:52" ht="20.100000000000001" hidden="1" customHeight="1" outlineLevel="1">
      <c r="B70" s="434"/>
      <c r="C70" s="1002"/>
      <c r="D70" s="1003"/>
      <c r="E70" s="1003"/>
      <c r="F70" s="1004"/>
      <c r="G70" s="1005"/>
      <c r="H70" s="1006"/>
      <c r="I70" s="1006"/>
      <c r="J70" s="1006"/>
      <c r="K70" s="1007"/>
      <c r="L70" s="715"/>
      <c r="M70" s="715"/>
      <c r="N70" s="715"/>
      <c r="O70" s="715"/>
      <c r="P70" s="715"/>
      <c r="Q70" s="715"/>
      <c r="R70" s="715"/>
      <c r="S70" s="716"/>
      <c r="T70" s="717"/>
      <c r="U70" s="720">
        <f t="shared" si="17"/>
        <v>0</v>
      </c>
      <c r="V70" s="721">
        <f t="shared" si="18"/>
        <v>0</v>
      </c>
      <c r="W70" s="722">
        <f t="shared" si="19"/>
        <v>0</v>
      </c>
      <c r="X70" s="442"/>
      <c r="Y70" s="442"/>
      <c r="Z70" s="442"/>
      <c r="AA70" s="442"/>
      <c r="AB70" s="442"/>
      <c r="AC70" s="442"/>
      <c r="AD70" s="442"/>
      <c r="AE70" s="442"/>
      <c r="AF70" s="442"/>
      <c r="AG70" s="442"/>
      <c r="AH70" s="442"/>
      <c r="AI70" s="442"/>
      <c r="AJ70" s="442"/>
      <c r="AK70" s="442"/>
      <c r="AL70" s="442"/>
      <c r="AM70" s="442"/>
      <c r="AN70" s="442"/>
      <c r="AO70" s="442"/>
      <c r="AP70" s="442"/>
      <c r="AQ70" s="442"/>
      <c r="AR70" s="442"/>
      <c r="AS70" s="442"/>
      <c r="AT70" s="442"/>
      <c r="AU70" s="442"/>
      <c r="AV70" s="442"/>
      <c r="AW70" s="442"/>
      <c r="AX70" s="442"/>
      <c r="AY70" s="442"/>
      <c r="AZ70" s="442"/>
    </row>
    <row r="71" spans="2:52" ht="20.100000000000001" hidden="1" customHeight="1" outlineLevel="1">
      <c r="B71" s="434"/>
      <c r="C71" s="1002"/>
      <c r="D71" s="1003"/>
      <c r="E71" s="1003"/>
      <c r="F71" s="1004"/>
      <c r="G71" s="1005"/>
      <c r="H71" s="1006"/>
      <c r="I71" s="1006"/>
      <c r="J71" s="1006"/>
      <c r="K71" s="1007"/>
      <c r="L71" s="715"/>
      <c r="M71" s="715"/>
      <c r="N71" s="715"/>
      <c r="O71" s="715"/>
      <c r="P71" s="715"/>
      <c r="Q71" s="715"/>
      <c r="R71" s="715"/>
      <c r="S71" s="716"/>
      <c r="T71" s="717"/>
      <c r="U71" s="720">
        <f t="shared" si="17"/>
        <v>0</v>
      </c>
      <c r="V71" s="721">
        <f t="shared" si="18"/>
        <v>0</v>
      </c>
      <c r="W71" s="722">
        <f t="shared" si="19"/>
        <v>0</v>
      </c>
      <c r="X71" s="442"/>
      <c r="Y71" s="442"/>
      <c r="Z71" s="442"/>
      <c r="AA71" s="442"/>
      <c r="AB71" s="442"/>
      <c r="AC71" s="442"/>
      <c r="AD71" s="442"/>
      <c r="AE71" s="442"/>
      <c r="AF71" s="442"/>
      <c r="AG71" s="442"/>
      <c r="AH71" s="442"/>
      <c r="AI71" s="442"/>
      <c r="AJ71" s="442"/>
      <c r="AK71" s="442"/>
      <c r="AL71" s="442"/>
      <c r="AM71" s="442"/>
      <c r="AN71" s="442"/>
      <c r="AO71" s="442"/>
      <c r="AP71" s="442"/>
      <c r="AQ71" s="442"/>
      <c r="AR71" s="442"/>
      <c r="AS71" s="442"/>
      <c r="AT71" s="442"/>
      <c r="AU71" s="442"/>
      <c r="AV71" s="442"/>
      <c r="AW71" s="442"/>
      <c r="AX71" s="442"/>
      <c r="AY71" s="442"/>
      <c r="AZ71" s="442"/>
    </row>
    <row r="72" spans="2:52" s="19" customFormat="1" ht="9.9499999999999993" hidden="1" customHeight="1" outlineLevel="1">
      <c r="B72" s="435"/>
      <c r="C72" s="437"/>
      <c r="D72" s="437"/>
      <c r="E72" s="437"/>
      <c r="F72" s="437"/>
      <c r="G72" s="666"/>
      <c r="H72" s="666"/>
      <c r="I72" s="666"/>
      <c r="J72" s="666"/>
      <c r="K72" s="666"/>
      <c r="L72" s="438"/>
      <c r="M72" s="438"/>
      <c r="N72" s="438"/>
      <c r="O72" s="438"/>
      <c r="P72" s="438"/>
      <c r="Q72" s="438"/>
      <c r="R72" s="438"/>
      <c r="S72" s="438"/>
      <c r="T72" s="439"/>
      <c r="U72" s="439"/>
      <c r="V72" s="439"/>
      <c r="W72" s="667"/>
      <c r="X72" s="668"/>
      <c r="Y72" s="668"/>
      <c r="Z72" s="668"/>
      <c r="AA72" s="668"/>
      <c r="AB72" s="668"/>
      <c r="AC72" s="668"/>
      <c r="AD72" s="668"/>
      <c r="AE72" s="668"/>
      <c r="AF72" s="668"/>
      <c r="AG72" s="668"/>
      <c r="AH72" s="668"/>
      <c r="AI72" s="668"/>
      <c r="AJ72" s="668"/>
      <c r="AK72" s="668"/>
      <c r="AL72" s="668"/>
      <c r="AM72" s="668"/>
      <c r="AN72" s="668"/>
      <c r="AO72" s="668"/>
      <c r="AP72" s="668"/>
      <c r="AQ72" s="668"/>
      <c r="AR72" s="668"/>
      <c r="AS72" s="668"/>
      <c r="AT72" s="668"/>
      <c r="AU72" s="668"/>
      <c r="AV72" s="668"/>
      <c r="AW72" s="668"/>
      <c r="AX72" s="668"/>
      <c r="AY72" s="668"/>
      <c r="AZ72" s="668"/>
    </row>
    <row r="73" spans="2:52" ht="20.100000000000001" customHeight="1" collapsed="1">
      <c r="B73" s="714">
        <f>B61+1</f>
        <v>6</v>
      </c>
      <c r="C73" s="1013"/>
      <c r="D73" s="1014"/>
      <c r="E73" s="1014"/>
      <c r="F73" s="1015"/>
      <c r="G73" s="1016"/>
      <c r="H73" s="1017"/>
      <c r="I73" s="1017"/>
      <c r="J73" s="1017"/>
      <c r="K73" s="1018"/>
      <c r="L73" s="701">
        <f t="shared" ref="L73:R73" si="20">SUM(L74:L83)</f>
        <v>0</v>
      </c>
      <c r="M73" s="702">
        <f t="shared" si="20"/>
        <v>0</v>
      </c>
      <c r="N73" s="703">
        <f t="shared" si="20"/>
        <v>0</v>
      </c>
      <c r="O73" s="703">
        <f t="shared" si="20"/>
        <v>0</v>
      </c>
      <c r="P73" s="702">
        <f t="shared" si="20"/>
        <v>0</v>
      </c>
      <c r="Q73" s="704">
        <f t="shared" si="20"/>
        <v>0</v>
      </c>
      <c r="R73" s="701">
        <f t="shared" si="20"/>
        <v>0</v>
      </c>
      <c r="S73" s="705">
        <v>1</v>
      </c>
      <c r="T73" s="706">
        <f>(S74*T74)+(S75*T75)+(S76*T76)+(S77*T77)+(S78*T78)+(S79*T79)+(S80*T80)+(S81*T81)+(S82*T82)+(S83*T83)</f>
        <v>0</v>
      </c>
      <c r="U73" s="665">
        <f t="shared" ref="U73:U83" si="21">S73*T73*(1+MGKZ)*(1+Gewinn)*(1+Sicherheit)</f>
        <v>0</v>
      </c>
      <c r="V73" s="643">
        <f t="shared" ref="V73:V83" si="22">R73*Fertigung</f>
        <v>0</v>
      </c>
      <c r="W73" s="50">
        <f t="shared" ref="W73:W83" si="23">L73*$E$6+M73*$M$6+N73*$M$7+O73*$M$8+P73*$E$7+Q73*$M$9+U73+V73</f>
        <v>0</v>
      </c>
      <c r="X73" s="442"/>
      <c r="Y73" s="442"/>
      <c r="Z73" s="442"/>
      <c r="AA73" s="442"/>
      <c r="AB73" s="442"/>
      <c r="AC73" s="442"/>
      <c r="AD73" s="442"/>
      <c r="AE73" s="442"/>
      <c r="AF73" s="442"/>
      <c r="AG73" s="442"/>
      <c r="AH73" s="442"/>
      <c r="AI73" s="442"/>
      <c r="AJ73" s="442"/>
      <c r="AK73" s="442"/>
      <c r="AL73" s="442"/>
      <c r="AM73" s="442"/>
      <c r="AN73" s="442"/>
      <c r="AO73" s="442"/>
      <c r="AP73" s="442"/>
      <c r="AQ73" s="442"/>
      <c r="AR73" s="442"/>
      <c r="AS73" s="442"/>
      <c r="AT73" s="442"/>
      <c r="AU73" s="442"/>
      <c r="AV73" s="442"/>
      <c r="AW73" s="442"/>
      <c r="AX73" s="442"/>
      <c r="AY73" s="442"/>
      <c r="AZ73" s="442"/>
    </row>
    <row r="74" spans="2:52" ht="20.100000000000001" hidden="1" customHeight="1" outlineLevel="1">
      <c r="B74" s="433"/>
      <c r="C74" s="1002"/>
      <c r="D74" s="1003"/>
      <c r="E74" s="1003"/>
      <c r="F74" s="1004"/>
      <c r="G74" s="1005"/>
      <c r="H74" s="1006"/>
      <c r="I74" s="1006"/>
      <c r="J74" s="1006"/>
      <c r="K74" s="1007"/>
      <c r="L74" s="715"/>
      <c r="M74" s="715"/>
      <c r="N74" s="715"/>
      <c r="O74" s="715"/>
      <c r="P74" s="715"/>
      <c r="Q74" s="715"/>
      <c r="R74" s="715"/>
      <c r="S74" s="716"/>
      <c r="T74" s="717"/>
      <c r="U74" s="720">
        <f t="shared" si="21"/>
        <v>0</v>
      </c>
      <c r="V74" s="721">
        <f t="shared" si="22"/>
        <v>0</v>
      </c>
      <c r="W74" s="722">
        <f t="shared" si="23"/>
        <v>0</v>
      </c>
      <c r="X74" s="442"/>
      <c r="Y74" s="442"/>
      <c r="Z74" s="442"/>
      <c r="AA74" s="442"/>
      <c r="AB74" s="442"/>
      <c r="AC74" s="442"/>
      <c r="AD74" s="442"/>
      <c r="AE74" s="442"/>
      <c r="AF74" s="442"/>
      <c r="AG74" s="442"/>
      <c r="AH74" s="442"/>
      <c r="AI74" s="442"/>
      <c r="AJ74" s="442"/>
      <c r="AK74" s="442"/>
      <c r="AL74" s="442"/>
      <c r="AM74" s="442"/>
      <c r="AN74" s="442"/>
      <c r="AO74" s="442"/>
      <c r="AP74" s="442"/>
      <c r="AQ74" s="442"/>
      <c r="AR74" s="442"/>
      <c r="AS74" s="442"/>
      <c r="AT74" s="442"/>
      <c r="AU74" s="442"/>
      <c r="AV74" s="442"/>
      <c r="AW74" s="442"/>
      <c r="AX74" s="442"/>
      <c r="AY74" s="442"/>
      <c r="AZ74" s="442"/>
    </row>
    <row r="75" spans="2:52" ht="20.100000000000001" hidden="1" customHeight="1" outlineLevel="1">
      <c r="B75" s="434"/>
      <c r="C75" s="1002"/>
      <c r="D75" s="1003"/>
      <c r="E75" s="1003"/>
      <c r="F75" s="1004"/>
      <c r="G75" s="1005"/>
      <c r="H75" s="1006"/>
      <c r="I75" s="1006"/>
      <c r="J75" s="1006"/>
      <c r="K75" s="1007"/>
      <c r="L75" s="715"/>
      <c r="M75" s="715"/>
      <c r="N75" s="715"/>
      <c r="O75" s="715"/>
      <c r="P75" s="715"/>
      <c r="Q75" s="715"/>
      <c r="R75" s="715"/>
      <c r="S75" s="716"/>
      <c r="T75" s="717"/>
      <c r="U75" s="720">
        <f t="shared" si="21"/>
        <v>0</v>
      </c>
      <c r="V75" s="721">
        <f t="shared" si="22"/>
        <v>0</v>
      </c>
      <c r="W75" s="722">
        <f t="shared" si="23"/>
        <v>0</v>
      </c>
      <c r="X75" s="442"/>
      <c r="Y75" s="442"/>
      <c r="Z75" s="442"/>
      <c r="AA75" s="442"/>
      <c r="AB75" s="442"/>
      <c r="AC75" s="442"/>
      <c r="AD75" s="442"/>
      <c r="AE75" s="442"/>
      <c r="AF75" s="442"/>
      <c r="AG75" s="442"/>
      <c r="AH75" s="442"/>
      <c r="AI75" s="442"/>
      <c r="AJ75" s="442"/>
      <c r="AK75" s="442"/>
      <c r="AL75" s="442"/>
      <c r="AM75" s="442"/>
      <c r="AN75" s="442"/>
      <c r="AO75" s="442"/>
      <c r="AP75" s="442"/>
      <c r="AQ75" s="442"/>
      <c r="AR75" s="442"/>
      <c r="AS75" s="442"/>
      <c r="AT75" s="442"/>
      <c r="AU75" s="442"/>
      <c r="AV75" s="442"/>
      <c r="AW75" s="442"/>
      <c r="AX75" s="442"/>
      <c r="AY75" s="442"/>
      <c r="AZ75" s="442"/>
    </row>
    <row r="76" spans="2:52" ht="20.100000000000001" hidden="1" customHeight="1" outlineLevel="1">
      <c r="B76" s="434"/>
      <c r="C76" s="1002"/>
      <c r="D76" s="1003"/>
      <c r="E76" s="1003"/>
      <c r="F76" s="1004"/>
      <c r="G76" s="1005"/>
      <c r="H76" s="1006"/>
      <c r="I76" s="1006"/>
      <c r="J76" s="1006"/>
      <c r="K76" s="1007"/>
      <c r="L76" s="715"/>
      <c r="M76" s="715"/>
      <c r="N76" s="715"/>
      <c r="O76" s="715"/>
      <c r="P76" s="715"/>
      <c r="Q76" s="715"/>
      <c r="R76" s="715"/>
      <c r="S76" s="716"/>
      <c r="T76" s="717"/>
      <c r="U76" s="720">
        <f t="shared" si="21"/>
        <v>0</v>
      </c>
      <c r="V76" s="721">
        <f t="shared" si="22"/>
        <v>0</v>
      </c>
      <c r="W76" s="722">
        <f t="shared" si="23"/>
        <v>0</v>
      </c>
      <c r="X76" s="442"/>
      <c r="Y76" s="442"/>
      <c r="Z76" s="442"/>
      <c r="AA76" s="442"/>
      <c r="AB76" s="442"/>
      <c r="AC76" s="442"/>
      <c r="AD76" s="442"/>
      <c r="AE76" s="442"/>
      <c r="AF76" s="442"/>
      <c r="AG76" s="442"/>
      <c r="AH76" s="442"/>
      <c r="AI76" s="442"/>
      <c r="AJ76" s="442"/>
      <c r="AK76" s="442"/>
      <c r="AL76" s="442"/>
      <c r="AM76" s="442"/>
      <c r="AN76" s="442"/>
      <c r="AO76" s="442"/>
      <c r="AP76" s="442"/>
      <c r="AQ76" s="442"/>
      <c r="AR76" s="442"/>
      <c r="AS76" s="442"/>
      <c r="AT76" s="442"/>
      <c r="AU76" s="442"/>
      <c r="AV76" s="442"/>
      <c r="AW76" s="442"/>
      <c r="AX76" s="442"/>
      <c r="AY76" s="442"/>
      <c r="AZ76" s="442"/>
    </row>
    <row r="77" spans="2:52" ht="20.100000000000001" hidden="1" customHeight="1" outlineLevel="1">
      <c r="B77" s="434"/>
      <c r="C77" s="1002"/>
      <c r="D77" s="1003"/>
      <c r="E77" s="1003"/>
      <c r="F77" s="1004"/>
      <c r="G77" s="1005"/>
      <c r="H77" s="1006"/>
      <c r="I77" s="1006"/>
      <c r="J77" s="1006"/>
      <c r="K77" s="1007"/>
      <c r="L77" s="715"/>
      <c r="M77" s="715"/>
      <c r="N77" s="715"/>
      <c r="O77" s="715"/>
      <c r="P77" s="715"/>
      <c r="Q77" s="715"/>
      <c r="R77" s="715"/>
      <c r="S77" s="716"/>
      <c r="T77" s="717"/>
      <c r="U77" s="720">
        <f t="shared" si="21"/>
        <v>0</v>
      </c>
      <c r="V77" s="721">
        <f t="shared" si="22"/>
        <v>0</v>
      </c>
      <c r="W77" s="722">
        <f t="shared" si="23"/>
        <v>0</v>
      </c>
      <c r="X77" s="442"/>
      <c r="Y77" s="442"/>
      <c r="Z77" s="442"/>
      <c r="AA77" s="442"/>
      <c r="AB77" s="442"/>
      <c r="AC77" s="442"/>
      <c r="AD77" s="442"/>
      <c r="AE77" s="442"/>
      <c r="AF77" s="442"/>
      <c r="AG77" s="442"/>
      <c r="AH77" s="442"/>
      <c r="AI77" s="442"/>
      <c r="AJ77" s="442"/>
      <c r="AK77" s="442"/>
      <c r="AL77" s="442"/>
      <c r="AM77" s="442"/>
      <c r="AN77" s="442"/>
      <c r="AO77" s="442"/>
      <c r="AP77" s="442"/>
      <c r="AQ77" s="442"/>
      <c r="AR77" s="442"/>
      <c r="AS77" s="442"/>
      <c r="AT77" s="442"/>
      <c r="AU77" s="442"/>
      <c r="AV77" s="442"/>
      <c r="AW77" s="442"/>
      <c r="AX77" s="442"/>
      <c r="AY77" s="442"/>
      <c r="AZ77" s="442"/>
    </row>
    <row r="78" spans="2:52" ht="20.100000000000001" hidden="1" customHeight="1" outlineLevel="1">
      <c r="B78" s="434"/>
      <c r="C78" s="1002"/>
      <c r="D78" s="1003"/>
      <c r="E78" s="1003"/>
      <c r="F78" s="1004"/>
      <c r="G78" s="1005"/>
      <c r="H78" s="1006"/>
      <c r="I78" s="1006"/>
      <c r="J78" s="1006"/>
      <c r="K78" s="1007"/>
      <c r="L78" s="715"/>
      <c r="M78" s="715"/>
      <c r="N78" s="715"/>
      <c r="O78" s="715"/>
      <c r="P78" s="715"/>
      <c r="Q78" s="715"/>
      <c r="R78" s="715"/>
      <c r="S78" s="716"/>
      <c r="T78" s="717"/>
      <c r="U78" s="720">
        <f t="shared" si="21"/>
        <v>0</v>
      </c>
      <c r="V78" s="721">
        <f t="shared" si="22"/>
        <v>0</v>
      </c>
      <c r="W78" s="722">
        <f t="shared" si="23"/>
        <v>0</v>
      </c>
      <c r="X78" s="442"/>
      <c r="Y78" s="442"/>
      <c r="Z78" s="442"/>
      <c r="AA78" s="442"/>
      <c r="AB78" s="442"/>
      <c r="AC78" s="442"/>
      <c r="AD78" s="442"/>
      <c r="AE78" s="442"/>
      <c r="AF78" s="442"/>
      <c r="AG78" s="442"/>
      <c r="AH78" s="442"/>
      <c r="AI78" s="442"/>
      <c r="AJ78" s="442"/>
      <c r="AK78" s="442"/>
      <c r="AL78" s="442"/>
      <c r="AM78" s="442"/>
      <c r="AN78" s="442"/>
      <c r="AO78" s="442"/>
      <c r="AP78" s="442"/>
      <c r="AQ78" s="442"/>
      <c r="AR78" s="442"/>
      <c r="AS78" s="442"/>
      <c r="AT78" s="442"/>
      <c r="AU78" s="442"/>
      <c r="AV78" s="442"/>
      <c r="AW78" s="442"/>
      <c r="AX78" s="442"/>
      <c r="AY78" s="442"/>
      <c r="AZ78" s="442"/>
    </row>
    <row r="79" spans="2:52" ht="20.100000000000001" hidden="1" customHeight="1" outlineLevel="1">
      <c r="B79" s="434"/>
      <c r="C79" s="1002"/>
      <c r="D79" s="1003"/>
      <c r="E79" s="1003"/>
      <c r="F79" s="1004"/>
      <c r="G79" s="1005"/>
      <c r="H79" s="1006"/>
      <c r="I79" s="1006"/>
      <c r="J79" s="1006"/>
      <c r="K79" s="1007"/>
      <c r="L79" s="715"/>
      <c r="M79" s="715"/>
      <c r="N79" s="715"/>
      <c r="O79" s="715"/>
      <c r="P79" s="715"/>
      <c r="Q79" s="715"/>
      <c r="R79" s="715"/>
      <c r="S79" s="716"/>
      <c r="T79" s="717"/>
      <c r="U79" s="720">
        <f t="shared" si="21"/>
        <v>0</v>
      </c>
      <c r="V79" s="721">
        <f t="shared" si="22"/>
        <v>0</v>
      </c>
      <c r="W79" s="722">
        <f t="shared" si="23"/>
        <v>0</v>
      </c>
      <c r="X79" s="442"/>
      <c r="Y79" s="442"/>
      <c r="Z79" s="442"/>
      <c r="AA79" s="442"/>
      <c r="AB79" s="442"/>
      <c r="AC79" s="442"/>
      <c r="AD79" s="442"/>
      <c r="AE79" s="442"/>
      <c r="AF79" s="442"/>
      <c r="AG79" s="442"/>
      <c r="AH79" s="442"/>
      <c r="AI79" s="442"/>
      <c r="AJ79" s="442"/>
      <c r="AK79" s="442"/>
      <c r="AL79" s="442"/>
      <c r="AM79" s="442"/>
      <c r="AN79" s="442"/>
      <c r="AO79" s="442"/>
      <c r="AP79" s="442"/>
      <c r="AQ79" s="442"/>
      <c r="AR79" s="442"/>
      <c r="AS79" s="442"/>
      <c r="AT79" s="442"/>
      <c r="AU79" s="442"/>
      <c r="AV79" s="442"/>
      <c r="AW79" s="442"/>
      <c r="AX79" s="442"/>
      <c r="AY79" s="442"/>
      <c r="AZ79" s="442"/>
    </row>
    <row r="80" spans="2:52" ht="20.100000000000001" hidden="1" customHeight="1" outlineLevel="1">
      <c r="B80" s="434"/>
      <c r="C80" s="1002"/>
      <c r="D80" s="1003"/>
      <c r="E80" s="1003"/>
      <c r="F80" s="1004"/>
      <c r="G80" s="1005"/>
      <c r="H80" s="1006"/>
      <c r="I80" s="1006"/>
      <c r="J80" s="1006"/>
      <c r="K80" s="1007"/>
      <c r="L80" s="715"/>
      <c r="M80" s="715"/>
      <c r="N80" s="715"/>
      <c r="O80" s="715"/>
      <c r="P80" s="715"/>
      <c r="Q80" s="715"/>
      <c r="R80" s="715"/>
      <c r="S80" s="716"/>
      <c r="T80" s="717"/>
      <c r="U80" s="720">
        <f t="shared" si="21"/>
        <v>0</v>
      </c>
      <c r="V80" s="721">
        <f t="shared" si="22"/>
        <v>0</v>
      </c>
      <c r="W80" s="722">
        <f t="shared" si="23"/>
        <v>0</v>
      </c>
      <c r="X80" s="442"/>
      <c r="Y80" s="442"/>
      <c r="Z80" s="442"/>
      <c r="AA80" s="442"/>
      <c r="AB80" s="442"/>
      <c r="AC80" s="442"/>
      <c r="AD80" s="442"/>
      <c r="AE80" s="442"/>
      <c r="AF80" s="442"/>
      <c r="AG80" s="442"/>
      <c r="AH80" s="442"/>
      <c r="AI80" s="442"/>
      <c r="AJ80" s="442"/>
      <c r="AK80" s="442"/>
      <c r="AL80" s="442"/>
      <c r="AM80" s="442"/>
      <c r="AN80" s="442"/>
      <c r="AO80" s="442"/>
      <c r="AP80" s="442"/>
      <c r="AQ80" s="442"/>
      <c r="AR80" s="442"/>
      <c r="AS80" s="442"/>
      <c r="AT80" s="442"/>
      <c r="AU80" s="442"/>
      <c r="AV80" s="442"/>
      <c r="AW80" s="442"/>
      <c r="AX80" s="442"/>
      <c r="AY80" s="442"/>
      <c r="AZ80" s="442"/>
    </row>
    <row r="81" spans="2:52" ht="20.100000000000001" hidden="1" customHeight="1" outlineLevel="1">
      <c r="B81" s="434"/>
      <c r="C81" s="1002"/>
      <c r="D81" s="1003"/>
      <c r="E81" s="1003"/>
      <c r="F81" s="1004"/>
      <c r="G81" s="1005"/>
      <c r="H81" s="1006"/>
      <c r="I81" s="1006"/>
      <c r="J81" s="1006"/>
      <c r="K81" s="1007"/>
      <c r="L81" s="715"/>
      <c r="M81" s="715"/>
      <c r="N81" s="715"/>
      <c r="O81" s="715"/>
      <c r="P81" s="715"/>
      <c r="Q81" s="715"/>
      <c r="R81" s="715"/>
      <c r="S81" s="716"/>
      <c r="T81" s="717"/>
      <c r="U81" s="720">
        <f t="shared" si="21"/>
        <v>0</v>
      </c>
      <c r="V81" s="721">
        <f t="shared" si="22"/>
        <v>0</v>
      </c>
      <c r="W81" s="722">
        <f t="shared" si="23"/>
        <v>0</v>
      </c>
      <c r="X81" s="442"/>
      <c r="Y81" s="442"/>
      <c r="Z81" s="442"/>
      <c r="AA81" s="442"/>
      <c r="AB81" s="442"/>
      <c r="AC81" s="442"/>
      <c r="AD81" s="442"/>
      <c r="AE81" s="442"/>
      <c r="AF81" s="442"/>
      <c r="AG81" s="442"/>
      <c r="AH81" s="442"/>
      <c r="AI81" s="442"/>
      <c r="AJ81" s="442"/>
      <c r="AK81" s="442"/>
      <c r="AL81" s="442"/>
      <c r="AM81" s="442"/>
      <c r="AN81" s="442"/>
      <c r="AO81" s="442"/>
      <c r="AP81" s="442"/>
      <c r="AQ81" s="442"/>
      <c r="AR81" s="442"/>
      <c r="AS81" s="442"/>
      <c r="AT81" s="442"/>
      <c r="AU81" s="442"/>
      <c r="AV81" s="442"/>
      <c r="AW81" s="442"/>
      <c r="AX81" s="442"/>
      <c r="AY81" s="442"/>
      <c r="AZ81" s="442"/>
    </row>
    <row r="82" spans="2:52" ht="20.100000000000001" hidden="1" customHeight="1" outlineLevel="1">
      <c r="B82" s="434"/>
      <c r="C82" s="1002"/>
      <c r="D82" s="1003"/>
      <c r="E82" s="1003"/>
      <c r="F82" s="1004"/>
      <c r="G82" s="1005"/>
      <c r="H82" s="1006"/>
      <c r="I82" s="1006"/>
      <c r="J82" s="1006"/>
      <c r="K82" s="1007"/>
      <c r="L82" s="715"/>
      <c r="M82" s="715"/>
      <c r="N82" s="715"/>
      <c r="O82" s="715"/>
      <c r="P82" s="715"/>
      <c r="Q82" s="715"/>
      <c r="R82" s="715"/>
      <c r="S82" s="716"/>
      <c r="T82" s="717"/>
      <c r="U82" s="720">
        <f t="shared" si="21"/>
        <v>0</v>
      </c>
      <c r="V82" s="721">
        <f t="shared" si="22"/>
        <v>0</v>
      </c>
      <c r="W82" s="722">
        <f t="shared" si="23"/>
        <v>0</v>
      </c>
      <c r="X82" s="442"/>
      <c r="Y82" s="442"/>
      <c r="Z82" s="442"/>
      <c r="AA82" s="442"/>
      <c r="AB82" s="442"/>
      <c r="AC82" s="442"/>
      <c r="AD82" s="442"/>
      <c r="AE82" s="442"/>
      <c r="AF82" s="442"/>
      <c r="AG82" s="442"/>
      <c r="AH82" s="442"/>
      <c r="AI82" s="442"/>
      <c r="AJ82" s="442"/>
      <c r="AK82" s="442"/>
      <c r="AL82" s="442"/>
      <c r="AM82" s="442"/>
      <c r="AN82" s="442"/>
      <c r="AO82" s="442"/>
      <c r="AP82" s="442"/>
      <c r="AQ82" s="442"/>
      <c r="AR82" s="442"/>
      <c r="AS82" s="442"/>
      <c r="AT82" s="442"/>
      <c r="AU82" s="442"/>
      <c r="AV82" s="442"/>
      <c r="AW82" s="442"/>
      <c r="AX82" s="442"/>
      <c r="AY82" s="442"/>
      <c r="AZ82" s="442"/>
    </row>
    <row r="83" spans="2:52" ht="20.100000000000001" hidden="1" customHeight="1" outlineLevel="1">
      <c r="B83" s="434"/>
      <c r="C83" s="1002"/>
      <c r="D83" s="1003"/>
      <c r="E83" s="1003"/>
      <c r="F83" s="1004"/>
      <c r="G83" s="1005"/>
      <c r="H83" s="1006"/>
      <c r="I83" s="1006"/>
      <c r="J83" s="1006"/>
      <c r="K83" s="1007"/>
      <c r="L83" s="715"/>
      <c r="M83" s="715"/>
      <c r="N83" s="715"/>
      <c r="O83" s="715"/>
      <c r="P83" s="715"/>
      <c r="Q83" s="715"/>
      <c r="R83" s="715"/>
      <c r="S83" s="716"/>
      <c r="T83" s="717"/>
      <c r="U83" s="720">
        <f t="shared" si="21"/>
        <v>0</v>
      </c>
      <c r="V83" s="721">
        <f t="shared" si="22"/>
        <v>0</v>
      </c>
      <c r="W83" s="722">
        <f t="shared" si="23"/>
        <v>0</v>
      </c>
      <c r="X83" s="442"/>
      <c r="Y83" s="442"/>
      <c r="Z83" s="442"/>
      <c r="AA83" s="442"/>
      <c r="AB83" s="442"/>
      <c r="AC83" s="442"/>
      <c r="AD83" s="442"/>
      <c r="AE83" s="442"/>
      <c r="AF83" s="442"/>
      <c r="AG83" s="442"/>
      <c r="AH83" s="442"/>
      <c r="AI83" s="442"/>
      <c r="AJ83" s="442"/>
      <c r="AK83" s="442"/>
      <c r="AL83" s="442"/>
      <c r="AM83" s="442"/>
      <c r="AN83" s="442"/>
      <c r="AO83" s="442"/>
      <c r="AP83" s="442"/>
      <c r="AQ83" s="442"/>
      <c r="AR83" s="442"/>
      <c r="AS83" s="442"/>
      <c r="AT83" s="442"/>
      <c r="AU83" s="442"/>
      <c r="AV83" s="442"/>
      <c r="AW83" s="442"/>
      <c r="AX83" s="442"/>
      <c r="AY83" s="442"/>
      <c r="AZ83" s="442"/>
    </row>
    <row r="84" spans="2:52" s="19" customFormat="1" ht="9.9499999999999993" hidden="1" customHeight="1" outlineLevel="1">
      <c r="B84" s="435"/>
      <c r="C84" s="437"/>
      <c r="D84" s="437"/>
      <c r="E84" s="437"/>
      <c r="F84" s="437"/>
      <c r="G84" s="666"/>
      <c r="H84" s="666"/>
      <c r="I84" s="666"/>
      <c r="J84" s="666"/>
      <c r="K84" s="666"/>
      <c r="L84" s="438"/>
      <c r="M84" s="438"/>
      <c r="N84" s="438"/>
      <c r="O84" s="438"/>
      <c r="P84" s="438"/>
      <c r="Q84" s="438"/>
      <c r="R84" s="438"/>
      <c r="S84" s="438"/>
      <c r="T84" s="439"/>
      <c r="U84" s="439"/>
      <c r="V84" s="439"/>
      <c r="W84" s="667"/>
      <c r="X84" s="668"/>
      <c r="Y84" s="668"/>
      <c r="Z84" s="668"/>
      <c r="AA84" s="668"/>
      <c r="AB84" s="668"/>
      <c r="AC84" s="668"/>
      <c r="AD84" s="668"/>
      <c r="AE84" s="668"/>
      <c r="AF84" s="668"/>
      <c r="AG84" s="668"/>
      <c r="AH84" s="668"/>
      <c r="AI84" s="668"/>
      <c r="AJ84" s="668"/>
      <c r="AK84" s="668"/>
      <c r="AL84" s="668"/>
      <c r="AM84" s="668"/>
      <c r="AN84" s="668"/>
      <c r="AO84" s="668"/>
      <c r="AP84" s="668"/>
      <c r="AQ84" s="668"/>
      <c r="AR84" s="668"/>
      <c r="AS84" s="668"/>
      <c r="AT84" s="668"/>
      <c r="AU84" s="668"/>
      <c r="AV84" s="668"/>
      <c r="AW84" s="668"/>
      <c r="AX84" s="668"/>
      <c r="AY84" s="668"/>
      <c r="AZ84" s="668"/>
    </row>
    <row r="85" spans="2:52" ht="20.100000000000001" customHeight="1" collapsed="1">
      <c r="B85" s="714">
        <f>B73+1</f>
        <v>7</v>
      </c>
      <c r="C85" s="1013"/>
      <c r="D85" s="1014"/>
      <c r="E85" s="1014"/>
      <c r="F85" s="1015"/>
      <c r="G85" s="1016"/>
      <c r="H85" s="1017"/>
      <c r="I85" s="1017"/>
      <c r="J85" s="1017"/>
      <c r="K85" s="1018"/>
      <c r="L85" s="701">
        <f t="shared" ref="L85:R85" si="24">SUM(L86:L95)</f>
        <v>0</v>
      </c>
      <c r="M85" s="702">
        <f t="shared" si="24"/>
        <v>0</v>
      </c>
      <c r="N85" s="703">
        <f t="shared" si="24"/>
        <v>0</v>
      </c>
      <c r="O85" s="703">
        <f t="shared" si="24"/>
        <v>0</v>
      </c>
      <c r="P85" s="702">
        <f t="shared" si="24"/>
        <v>0</v>
      </c>
      <c r="Q85" s="704">
        <f t="shared" si="24"/>
        <v>0</v>
      </c>
      <c r="R85" s="701">
        <f t="shared" si="24"/>
        <v>0</v>
      </c>
      <c r="S85" s="705">
        <v>1</v>
      </c>
      <c r="T85" s="706">
        <f>(S86*T86)+(S87*T87)+(S88*T88)+(S89*T89)+(S90*T90)+(S91*T91)+(S92*T92)+(S93*T93)+(S94*T94)+(S95*T95)</f>
        <v>0</v>
      </c>
      <c r="U85" s="665">
        <f t="shared" ref="U85:U95" si="25">S85*T85*(1+MGKZ)*(1+Gewinn)*(1+Sicherheit)</f>
        <v>0</v>
      </c>
      <c r="V85" s="643">
        <f t="shared" ref="V85:V95" si="26">R85*Fertigung</f>
        <v>0</v>
      </c>
      <c r="W85" s="50">
        <f t="shared" ref="W85:W95" si="27">L85*$E$6+M85*$M$6+N85*$M$7+O85*$M$8+P85*$E$7+Q85*$M$9+U85+V85</f>
        <v>0</v>
      </c>
      <c r="X85" s="442"/>
      <c r="Y85" s="442"/>
      <c r="Z85" s="442"/>
      <c r="AA85" s="442"/>
      <c r="AB85" s="442"/>
      <c r="AC85" s="442"/>
      <c r="AD85" s="442"/>
      <c r="AE85" s="442"/>
      <c r="AF85" s="442"/>
      <c r="AG85" s="442"/>
      <c r="AH85" s="442"/>
      <c r="AI85" s="442"/>
      <c r="AJ85" s="442"/>
      <c r="AK85" s="442"/>
      <c r="AL85" s="442"/>
      <c r="AM85" s="442"/>
      <c r="AN85" s="442"/>
      <c r="AO85" s="442"/>
      <c r="AP85" s="442"/>
      <c r="AQ85" s="442"/>
      <c r="AR85" s="442"/>
      <c r="AS85" s="442"/>
      <c r="AT85" s="442"/>
      <c r="AU85" s="442"/>
      <c r="AV85" s="442"/>
      <c r="AW85" s="442"/>
      <c r="AX85" s="442"/>
      <c r="AY85" s="442"/>
      <c r="AZ85" s="442"/>
    </row>
    <row r="86" spans="2:52" ht="20.100000000000001" hidden="1" customHeight="1" outlineLevel="1">
      <c r="B86" s="433"/>
      <c r="C86" s="1002"/>
      <c r="D86" s="1003"/>
      <c r="E86" s="1003"/>
      <c r="F86" s="1004"/>
      <c r="G86" s="1005"/>
      <c r="H86" s="1006"/>
      <c r="I86" s="1006"/>
      <c r="J86" s="1006"/>
      <c r="K86" s="1007"/>
      <c r="L86" s="715"/>
      <c r="M86" s="715"/>
      <c r="N86" s="715"/>
      <c r="O86" s="715"/>
      <c r="P86" s="715"/>
      <c r="Q86" s="715"/>
      <c r="R86" s="715"/>
      <c r="S86" s="716"/>
      <c r="T86" s="717"/>
      <c r="U86" s="720">
        <f t="shared" si="25"/>
        <v>0</v>
      </c>
      <c r="V86" s="721">
        <f t="shared" si="26"/>
        <v>0</v>
      </c>
      <c r="W86" s="722">
        <f t="shared" si="27"/>
        <v>0</v>
      </c>
      <c r="X86" s="442"/>
      <c r="Y86" s="442"/>
      <c r="Z86" s="442"/>
      <c r="AA86" s="442"/>
      <c r="AB86" s="442"/>
      <c r="AC86" s="442"/>
      <c r="AD86" s="442"/>
      <c r="AE86" s="442"/>
      <c r="AF86" s="442"/>
      <c r="AG86" s="442"/>
      <c r="AH86" s="442"/>
      <c r="AI86" s="442"/>
      <c r="AJ86" s="442"/>
      <c r="AK86" s="442"/>
      <c r="AL86" s="442"/>
      <c r="AM86" s="442"/>
      <c r="AN86" s="442"/>
      <c r="AO86" s="442"/>
      <c r="AP86" s="442"/>
      <c r="AQ86" s="442"/>
      <c r="AR86" s="442"/>
      <c r="AS86" s="442"/>
      <c r="AT86" s="442"/>
      <c r="AU86" s="442"/>
      <c r="AV86" s="442"/>
      <c r="AW86" s="442"/>
      <c r="AX86" s="442"/>
      <c r="AY86" s="442"/>
      <c r="AZ86" s="442"/>
    </row>
    <row r="87" spans="2:52" ht="20.100000000000001" hidden="1" customHeight="1" outlineLevel="1">
      <c r="B87" s="434"/>
      <c r="C87" s="1002"/>
      <c r="D87" s="1003"/>
      <c r="E87" s="1003"/>
      <c r="F87" s="1004"/>
      <c r="G87" s="1005"/>
      <c r="H87" s="1006"/>
      <c r="I87" s="1006"/>
      <c r="J87" s="1006"/>
      <c r="K87" s="1007"/>
      <c r="L87" s="715"/>
      <c r="M87" s="715"/>
      <c r="N87" s="715"/>
      <c r="O87" s="715"/>
      <c r="P87" s="715"/>
      <c r="Q87" s="715"/>
      <c r="R87" s="715"/>
      <c r="S87" s="716"/>
      <c r="T87" s="717"/>
      <c r="U87" s="720">
        <f t="shared" si="25"/>
        <v>0</v>
      </c>
      <c r="V87" s="721">
        <f t="shared" si="26"/>
        <v>0</v>
      </c>
      <c r="W87" s="722">
        <f t="shared" si="27"/>
        <v>0</v>
      </c>
      <c r="X87" s="442"/>
      <c r="Y87" s="442"/>
      <c r="Z87" s="442"/>
      <c r="AA87" s="442"/>
      <c r="AB87" s="442"/>
      <c r="AC87" s="442"/>
      <c r="AD87" s="442"/>
      <c r="AE87" s="442"/>
      <c r="AF87" s="442"/>
      <c r="AG87" s="442"/>
      <c r="AH87" s="442"/>
      <c r="AI87" s="442"/>
      <c r="AJ87" s="442"/>
      <c r="AK87" s="442"/>
      <c r="AL87" s="442"/>
      <c r="AM87" s="442"/>
      <c r="AN87" s="442"/>
      <c r="AO87" s="442"/>
      <c r="AP87" s="442"/>
      <c r="AQ87" s="442"/>
      <c r="AR87" s="442"/>
      <c r="AS87" s="442"/>
      <c r="AT87" s="442"/>
      <c r="AU87" s="442"/>
      <c r="AV87" s="442"/>
      <c r="AW87" s="442"/>
      <c r="AX87" s="442"/>
      <c r="AY87" s="442"/>
      <c r="AZ87" s="442"/>
    </row>
    <row r="88" spans="2:52" ht="20.100000000000001" hidden="1" customHeight="1" outlineLevel="1">
      <c r="B88" s="434"/>
      <c r="C88" s="1002"/>
      <c r="D88" s="1003"/>
      <c r="E88" s="1003"/>
      <c r="F88" s="1004"/>
      <c r="G88" s="1005"/>
      <c r="H88" s="1006"/>
      <c r="I88" s="1006"/>
      <c r="J88" s="1006"/>
      <c r="K88" s="1007"/>
      <c r="L88" s="715"/>
      <c r="M88" s="715"/>
      <c r="N88" s="715"/>
      <c r="O88" s="715"/>
      <c r="P88" s="715"/>
      <c r="Q88" s="715"/>
      <c r="R88" s="715"/>
      <c r="S88" s="716"/>
      <c r="T88" s="717"/>
      <c r="U88" s="720">
        <f t="shared" si="25"/>
        <v>0</v>
      </c>
      <c r="V88" s="721">
        <f t="shared" si="26"/>
        <v>0</v>
      </c>
      <c r="W88" s="722">
        <f t="shared" si="27"/>
        <v>0</v>
      </c>
      <c r="X88" s="442"/>
      <c r="Y88" s="442"/>
      <c r="Z88" s="442"/>
      <c r="AA88" s="442"/>
      <c r="AB88" s="442"/>
      <c r="AC88" s="442"/>
      <c r="AD88" s="442"/>
      <c r="AE88" s="442"/>
      <c r="AF88" s="442"/>
      <c r="AG88" s="442"/>
      <c r="AH88" s="442"/>
      <c r="AI88" s="442"/>
      <c r="AJ88" s="442"/>
      <c r="AK88" s="442"/>
      <c r="AL88" s="442"/>
      <c r="AM88" s="442"/>
      <c r="AN88" s="442"/>
      <c r="AO88" s="442"/>
      <c r="AP88" s="442"/>
      <c r="AQ88" s="442"/>
      <c r="AR88" s="442"/>
      <c r="AS88" s="442"/>
      <c r="AT88" s="442"/>
      <c r="AU88" s="442"/>
      <c r="AV88" s="442"/>
      <c r="AW88" s="442"/>
      <c r="AX88" s="442"/>
      <c r="AY88" s="442"/>
      <c r="AZ88" s="442"/>
    </row>
    <row r="89" spans="2:52" ht="20.100000000000001" hidden="1" customHeight="1" outlineLevel="1">
      <c r="B89" s="434"/>
      <c r="C89" s="1002"/>
      <c r="D89" s="1003"/>
      <c r="E89" s="1003"/>
      <c r="F89" s="1004"/>
      <c r="G89" s="1005"/>
      <c r="H89" s="1006"/>
      <c r="I89" s="1006"/>
      <c r="J89" s="1006"/>
      <c r="K89" s="1007"/>
      <c r="L89" s="715"/>
      <c r="M89" s="715"/>
      <c r="N89" s="715"/>
      <c r="O89" s="715"/>
      <c r="P89" s="715"/>
      <c r="Q89" s="715"/>
      <c r="R89" s="715"/>
      <c r="S89" s="716"/>
      <c r="T89" s="717"/>
      <c r="U89" s="720">
        <f t="shared" si="25"/>
        <v>0</v>
      </c>
      <c r="V89" s="721">
        <f t="shared" si="26"/>
        <v>0</v>
      </c>
      <c r="W89" s="722">
        <f t="shared" si="27"/>
        <v>0</v>
      </c>
      <c r="X89" s="442"/>
      <c r="Y89" s="442"/>
      <c r="Z89" s="442"/>
      <c r="AA89" s="442"/>
      <c r="AB89" s="442"/>
      <c r="AC89" s="442"/>
      <c r="AD89" s="442"/>
      <c r="AE89" s="442"/>
      <c r="AF89" s="442"/>
      <c r="AG89" s="442"/>
      <c r="AH89" s="442"/>
      <c r="AI89" s="442"/>
      <c r="AJ89" s="442"/>
      <c r="AK89" s="442"/>
      <c r="AL89" s="442"/>
      <c r="AM89" s="442"/>
      <c r="AN89" s="442"/>
      <c r="AO89" s="442"/>
      <c r="AP89" s="442"/>
      <c r="AQ89" s="442"/>
      <c r="AR89" s="442"/>
      <c r="AS89" s="442"/>
      <c r="AT89" s="442"/>
      <c r="AU89" s="442"/>
      <c r="AV89" s="442"/>
      <c r="AW89" s="442"/>
      <c r="AX89" s="442"/>
      <c r="AY89" s="442"/>
      <c r="AZ89" s="442"/>
    </row>
    <row r="90" spans="2:52" ht="20.100000000000001" hidden="1" customHeight="1" outlineLevel="1">
      <c r="B90" s="434"/>
      <c r="C90" s="1002"/>
      <c r="D90" s="1003"/>
      <c r="E90" s="1003"/>
      <c r="F90" s="1004"/>
      <c r="G90" s="1005"/>
      <c r="H90" s="1006"/>
      <c r="I90" s="1006"/>
      <c r="J90" s="1006"/>
      <c r="K90" s="1007"/>
      <c r="L90" s="715"/>
      <c r="M90" s="715"/>
      <c r="N90" s="715"/>
      <c r="O90" s="715"/>
      <c r="P90" s="715"/>
      <c r="Q90" s="715"/>
      <c r="R90" s="715"/>
      <c r="S90" s="716"/>
      <c r="T90" s="717"/>
      <c r="U90" s="720">
        <f t="shared" si="25"/>
        <v>0</v>
      </c>
      <c r="V90" s="721">
        <f t="shared" si="26"/>
        <v>0</v>
      </c>
      <c r="W90" s="722">
        <f t="shared" si="27"/>
        <v>0</v>
      </c>
      <c r="X90" s="442"/>
      <c r="Y90" s="442"/>
      <c r="Z90" s="442"/>
      <c r="AA90" s="442"/>
      <c r="AB90" s="442"/>
      <c r="AC90" s="442"/>
      <c r="AD90" s="442"/>
      <c r="AE90" s="442"/>
      <c r="AF90" s="442"/>
      <c r="AG90" s="442"/>
      <c r="AH90" s="442"/>
      <c r="AI90" s="442"/>
      <c r="AJ90" s="442"/>
      <c r="AK90" s="442"/>
      <c r="AL90" s="442"/>
      <c r="AM90" s="442"/>
      <c r="AN90" s="442"/>
      <c r="AO90" s="442"/>
      <c r="AP90" s="442"/>
      <c r="AQ90" s="442"/>
      <c r="AR90" s="442"/>
      <c r="AS90" s="442"/>
      <c r="AT90" s="442"/>
      <c r="AU90" s="442"/>
      <c r="AV90" s="442"/>
      <c r="AW90" s="442"/>
      <c r="AX90" s="442"/>
      <c r="AY90" s="442"/>
      <c r="AZ90" s="442"/>
    </row>
    <row r="91" spans="2:52" ht="20.100000000000001" hidden="1" customHeight="1" outlineLevel="1">
      <c r="B91" s="434"/>
      <c r="C91" s="1002"/>
      <c r="D91" s="1003"/>
      <c r="E91" s="1003"/>
      <c r="F91" s="1004"/>
      <c r="G91" s="1005"/>
      <c r="H91" s="1006"/>
      <c r="I91" s="1006"/>
      <c r="J91" s="1006"/>
      <c r="K91" s="1007"/>
      <c r="L91" s="715"/>
      <c r="M91" s="715"/>
      <c r="N91" s="715"/>
      <c r="O91" s="715"/>
      <c r="P91" s="715"/>
      <c r="Q91" s="715"/>
      <c r="R91" s="715"/>
      <c r="S91" s="716"/>
      <c r="T91" s="717"/>
      <c r="U91" s="720">
        <f t="shared" si="25"/>
        <v>0</v>
      </c>
      <c r="V91" s="721">
        <f t="shared" si="26"/>
        <v>0</v>
      </c>
      <c r="W91" s="722">
        <f t="shared" si="27"/>
        <v>0</v>
      </c>
      <c r="X91" s="442"/>
      <c r="Y91" s="442"/>
      <c r="Z91" s="442"/>
      <c r="AA91" s="442"/>
      <c r="AB91" s="442"/>
      <c r="AC91" s="442"/>
      <c r="AD91" s="442"/>
      <c r="AE91" s="442"/>
      <c r="AF91" s="442"/>
      <c r="AG91" s="442"/>
      <c r="AH91" s="442"/>
      <c r="AI91" s="442"/>
      <c r="AJ91" s="442"/>
      <c r="AK91" s="442"/>
      <c r="AL91" s="442"/>
      <c r="AM91" s="442"/>
      <c r="AN91" s="442"/>
      <c r="AO91" s="442"/>
      <c r="AP91" s="442"/>
      <c r="AQ91" s="442"/>
      <c r="AR91" s="442"/>
      <c r="AS91" s="442"/>
      <c r="AT91" s="442"/>
      <c r="AU91" s="442"/>
      <c r="AV91" s="442"/>
      <c r="AW91" s="442"/>
      <c r="AX91" s="442"/>
      <c r="AY91" s="442"/>
      <c r="AZ91" s="442"/>
    </row>
    <row r="92" spans="2:52" ht="20.100000000000001" hidden="1" customHeight="1" outlineLevel="1">
      <c r="B92" s="434"/>
      <c r="C92" s="1002"/>
      <c r="D92" s="1003"/>
      <c r="E92" s="1003"/>
      <c r="F92" s="1004"/>
      <c r="G92" s="1005"/>
      <c r="H92" s="1006"/>
      <c r="I92" s="1006"/>
      <c r="J92" s="1006"/>
      <c r="K92" s="1007"/>
      <c r="L92" s="715"/>
      <c r="M92" s="715"/>
      <c r="N92" s="715"/>
      <c r="O92" s="715"/>
      <c r="P92" s="715"/>
      <c r="Q92" s="715"/>
      <c r="R92" s="715"/>
      <c r="S92" s="716"/>
      <c r="T92" s="717"/>
      <c r="U92" s="720">
        <f t="shared" si="25"/>
        <v>0</v>
      </c>
      <c r="V92" s="721">
        <f t="shared" si="26"/>
        <v>0</v>
      </c>
      <c r="W92" s="722">
        <f t="shared" si="27"/>
        <v>0</v>
      </c>
      <c r="X92" s="442"/>
      <c r="Y92" s="442"/>
      <c r="Z92" s="442"/>
      <c r="AA92" s="442"/>
      <c r="AB92" s="442"/>
      <c r="AC92" s="442"/>
      <c r="AD92" s="442"/>
      <c r="AE92" s="442"/>
      <c r="AF92" s="442"/>
      <c r="AG92" s="442"/>
      <c r="AH92" s="442"/>
      <c r="AI92" s="442"/>
      <c r="AJ92" s="442"/>
      <c r="AK92" s="442"/>
      <c r="AL92" s="442"/>
      <c r="AM92" s="442"/>
      <c r="AN92" s="442"/>
      <c r="AO92" s="442"/>
      <c r="AP92" s="442"/>
      <c r="AQ92" s="442"/>
      <c r="AR92" s="442"/>
      <c r="AS92" s="442"/>
      <c r="AT92" s="442"/>
      <c r="AU92" s="442"/>
      <c r="AV92" s="442"/>
      <c r="AW92" s="442"/>
      <c r="AX92" s="442"/>
      <c r="AY92" s="442"/>
      <c r="AZ92" s="442"/>
    </row>
    <row r="93" spans="2:52" ht="20.100000000000001" hidden="1" customHeight="1" outlineLevel="1">
      <c r="B93" s="434"/>
      <c r="C93" s="1002"/>
      <c r="D93" s="1003"/>
      <c r="E93" s="1003"/>
      <c r="F93" s="1004"/>
      <c r="G93" s="1005"/>
      <c r="H93" s="1006"/>
      <c r="I93" s="1006"/>
      <c r="J93" s="1006"/>
      <c r="K93" s="1007"/>
      <c r="L93" s="715"/>
      <c r="M93" s="715"/>
      <c r="N93" s="715"/>
      <c r="O93" s="715"/>
      <c r="P93" s="715"/>
      <c r="Q93" s="715"/>
      <c r="R93" s="715"/>
      <c r="S93" s="716"/>
      <c r="T93" s="717"/>
      <c r="U93" s="720">
        <f t="shared" si="25"/>
        <v>0</v>
      </c>
      <c r="V93" s="721">
        <f t="shared" si="26"/>
        <v>0</v>
      </c>
      <c r="W93" s="722">
        <f t="shared" si="27"/>
        <v>0</v>
      </c>
      <c r="X93" s="442"/>
      <c r="Y93" s="442"/>
      <c r="Z93" s="442"/>
      <c r="AA93" s="442"/>
      <c r="AB93" s="442"/>
      <c r="AC93" s="442"/>
      <c r="AD93" s="442"/>
      <c r="AE93" s="442"/>
      <c r="AF93" s="442"/>
      <c r="AG93" s="442"/>
      <c r="AH93" s="442"/>
      <c r="AI93" s="442"/>
      <c r="AJ93" s="442"/>
      <c r="AK93" s="442"/>
      <c r="AL93" s="442"/>
      <c r="AM93" s="442"/>
      <c r="AN93" s="442"/>
      <c r="AO93" s="442"/>
      <c r="AP93" s="442"/>
      <c r="AQ93" s="442"/>
      <c r="AR93" s="442"/>
      <c r="AS93" s="442"/>
      <c r="AT93" s="442"/>
      <c r="AU93" s="442"/>
      <c r="AV93" s="442"/>
      <c r="AW93" s="442"/>
      <c r="AX93" s="442"/>
      <c r="AY93" s="442"/>
      <c r="AZ93" s="442"/>
    </row>
    <row r="94" spans="2:52" ht="20.100000000000001" hidden="1" customHeight="1" outlineLevel="1">
      <c r="B94" s="434"/>
      <c r="C94" s="1002"/>
      <c r="D94" s="1003"/>
      <c r="E94" s="1003"/>
      <c r="F94" s="1004"/>
      <c r="G94" s="1005"/>
      <c r="H94" s="1006"/>
      <c r="I94" s="1006"/>
      <c r="J94" s="1006"/>
      <c r="K94" s="1007"/>
      <c r="L94" s="715"/>
      <c r="M94" s="715"/>
      <c r="N94" s="715"/>
      <c r="O94" s="715"/>
      <c r="P94" s="715"/>
      <c r="Q94" s="715"/>
      <c r="R94" s="715"/>
      <c r="S94" s="716"/>
      <c r="T94" s="717"/>
      <c r="U94" s="720">
        <f t="shared" si="25"/>
        <v>0</v>
      </c>
      <c r="V94" s="721">
        <f t="shared" si="26"/>
        <v>0</v>
      </c>
      <c r="W94" s="722">
        <f t="shared" si="27"/>
        <v>0</v>
      </c>
      <c r="X94" s="442"/>
      <c r="Y94" s="442"/>
      <c r="Z94" s="442"/>
      <c r="AA94" s="442"/>
      <c r="AB94" s="442"/>
      <c r="AC94" s="442"/>
      <c r="AD94" s="442"/>
      <c r="AE94" s="442"/>
      <c r="AF94" s="442"/>
      <c r="AG94" s="442"/>
      <c r="AH94" s="442"/>
      <c r="AI94" s="442"/>
      <c r="AJ94" s="442"/>
      <c r="AK94" s="442"/>
      <c r="AL94" s="442"/>
      <c r="AM94" s="442"/>
      <c r="AN94" s="442"/>
      <c r="AO94" s="442"/>
      <c r="AP94" s="442"/>
      <c r="AQ94" s="442"/>
      <c r="AR94" s="442"/>
      <c r="AS94" s="442"/>
      <c r="AT94" s="442"/>
      <c r="AU94" s="442"/>
      <c r="AV94" s="442"/>
      <c r="AW94" s="442"/>
      <c r="AX94" s="442"/>
      <c r="AY94" s="442"/>
      <c r="AZ94" s="442"/>
    </row>
    <row r="95" spans="2:52" ht="20.100000000000001" hidden="1" customHeight="1" outlineLevel="1">
      <c r="B95" s="434"/>
      <c r="C95" s="1002"/>
      <c r="D95" s="1003"/>
      <c r="E95" s="1003"/>
      <c r="F95" s="1004"/>
      <c r="G95" s="1005"/>
      <c r="H95" s="1006"/>
      <c r="I95" s="1006"/>
      <c r="J95" s="1006"/>
      <c r="K95" s="1007"/>
      <c r="L95" s="715"/>
      <c r="M95" s="715"/>
      <c r="N95" s="715"/>
      <c r="O95" s="715"/>
      <c r="P95" s="715"/>
      <c r="Q95" s="715"/>
      <c r="R95" s="715"/>
      <c r="S95" s="716"/>
      <c r="T95" s="717"/>
      <c r="U95" s="720">
        <f t="shared" si="25"/>
        <v>0</v>
      </c>
      <c r="V95" s="721">
        <f t="shared" si="26"/>
        <v>0</v>
      </c>
      <c r="W95" s="722">
        <f t="shared" si="27"/>
        <v>0</v>
      </c>
      <c r="X95" s="442"/>
      <c r="Y95" s="442"/>
      <c r="Z95" s="442"/>
      <c r="AA95" s="442"/>
      <c r="AB95" s="442"/>
      <c r="AC95" s="442"/>
      <c r="AD95" s="442"/>
      <c r="AE95" s="442"/>
      <c r="AF95" s="442"/>
      <c r="AG95" s="442"/>
      <c r="AH95" s="442"/>
      <c r="AI95" s="442"/>
      <c r="AJ95" s="442"/>
      <c r="AK95" s="442"/>
      <c r="AL95" s="442"/>
      <c r="AM95" s="442"/>
      <c r="AN95" s="442"/>
      <c r="AO95" s="442"/>
      <c r="AP95" s="442"/>
      <c r="AQ95" s="442"/>
      <c r="AR95" s="442"/>
      <c r="AS95" s="442"/>
      <c r="AT95" s="442"/>
      <c r="AU95" s="442"/>
      <c r="AV95" s="442"/>
      <c r="AW95" s="442"/>
      <c r="AX95" s="442"/>
      <c r="AY95" s="442"/>
      <c r="AZ95" s="442"/>
    </row>
    <row r="96" spans="2:52" s="19" customFormat="1" ht="9.9499999999999993" hidden="1" customHeight="1" outlineLevel="1">
      <c r="B96" s="435"/>
      <c r="C96" s="437"/>
      <c r="D96" s="437"/>
      <c r="E96" s="437"/>
      <c r="F96" s="437"/>
      <c r="G96" s="666"/>
      <c r="H96" s="666"/>
      <c r="I96" s="666"/>
      <c r="J96" s="666"/>
      <c r="K96" s="666"/>
      <c r="L96" s="438"/>
      <c r="M96" s="438"/>
      <c r="N96" s="438"/>
      <c r="O96" s="438"/>
      <c r="P96" s="438"/>
      <c r="Q96" s="438"/>
      <c r="R96" s="438"/>
      <c r="S96" s="438"/>
      <c r="T96" s="439"/>
      <c r="U96" s="439"/>
      <c r="V96" s="439"/>
      <c r="W96" s="667"/>
      <c r="X96" s="668"/>
      <c r="Y96" s="668"/>
      <c r="Z96" s="668"/>
      <c r="AA96" s="668"/>
      <c r="AB96" s="668"/>
      <c r="AC96" s="668"/>
      <c r="AD96" s="668"/>
      <c r="AE96" s="668"/>
      <c r="AF96" s="668"/>
      <c r="AG96" s="668"/>
      <c r="AH96" s="668"/>
      <c r="AI96" s="668"/>
      <c r="AJ96" s="668"/>
      <c r="AK96" s="668"/>
      <c r="AL96" s="668"/>
      <c r="AM96" s="668"/>
      <c r="AN96" s="668"/>
      <c r="AO96" s="668"/>
      <c r="AP96" s="668"/>
      <c r="AQ96" s="668"/>
      <c r="AR96" s="668"/>
      <c r="AS96" s="668"/>
      <c r="AT96" s="668"/>
      <c r="AU96" s="668"/>
      <c r="AV96" s="668"/>
      <c r="AW96" s="668"/>
      <c r="AX96" s="668"/>
      <c r="AY96" s="668"/>
      <c r="AZ96" s="668"/>
    </row>
    <row r="97" spans="2:52" ht="20.100000000000001" customHeight="1" collapsed="1">
      <c r="B97" s="714">
        <f>B85+1</f>
        <v>8</v>
      </c>
      <c r="C97" s="1013"/>
      <c r="D97" s="1014"/>
      <c r="E97" s="1014"/>
      <c r="F97" s="1015"/>
      <c r="G97" s="1016"/>
      <c r="H97" s="1017"/>
      <c r="I97" s="1017"/>
      <c r="J97" s="1017"/>
      <c r="K97" s="1018"/>
      <c r="L97" s="701">
        <f t="shared" ref="L97:R97" si="28">SUM(L98:L107)</f>
        <v>0</v>
      </c>
      <c r="M97" s="702">
        <f t="shared" si="28"/>
        <v>0</v>
      </c>
      <c r="N97" s="703">
        <f t="shared" si="28"/>
        <v>0</v>
      </c>
      <c r="O97" s="703">
        <f t="shared" si="28"/>
        <v>0</v>
      </c>
      <c r="P97" s="702">
        <f t="shared" si="28"/>
        <v>0</v>
      </c>
      <c r="Q97" s="704">
        <f t="shared" si="28"/>
        <v>0</v>
      </c>
      <c r="R97" s="701">
        <f t="shared" si="28"/>
        <v>0</v>
      </c>
      <c r="S97" s="705">
        <v>1</v>
      </c>
      <c r="T97" s="706">
        <f>(S98*T98)+(S99*T99)+(S100*T100)+(S101*T101)+(S102*T102)+(S103*T103)+(S104*T104)+(S105*T105)+(S106*T106)+(S107*T107)</f>
        <v>0</v>
      </c>
      <c r="U97" s="665">
        <f t="shared" ref="U97:U107" si="29">S97*T97*(1+MGKZ)*(1+Gewinn)*(1+Sicherheit)</f>
        <v>0</v>
      </c>
      <c r="V97" s="643">
        <f t="shared" ref="V97:V107" si="30">R97*Fertigung</f>
        <v>0</v>
      </c>
      <c r="W97" s="50">
        <f t="shared" ref="W97:W107" si="31">L97*$E$6+M97*$M$6+N97*$M$7+O97*$M$8+P97*$E$7+Q97*$M$9+U97+V97</f>
        <v>0</v>
      </c>
      <c r="X97" s="442"/>
      <c r="Y97" s="442"/>
      <c r="Z97" s="442"/>
      <c r="AA97" s="442"/>
      <c r="AB97" s="442"/>
      <c r="AC97" s="442"/>
      <c r="AD97" s="442"/>
      <c r="AE97" s="442"/>
      <c r="AF97" s="442"/>
      <c r="AG97" s="442"/>
      <c r="AH97" s="442"/>
      <c r="AI97" s="442"/>
      <c r="AJ97" s="442"/>
      <c r="AK97" s="442"/>
      <c r="AL97" s="442"/>
      <c r="AM97" s="442"/>
      <c r="AN97" s="442"/>
      <c r="AO97" s="442"/>
      <c r="AP97" s="442"/>
      <c r="AQ97" s="442"/>
      <c r="AR97" s="442"/>
      <c r="AS97" s="442"/>
      <c r="AT97" s="442"/>
      <c r="AU97" s="442"/>
      <c r="AV97" s="442"/>
      <c r="AW97" s="442"/>
      <c r="AX97" s="442"/>
      <c r="AY97" s="442"/>
      <c r="AZ97" s="442"/>
    </row>
    <row r="98" spans="2:52" ht="20.100000000000001" hidden="1" customHeight="1" outlineLevel="1">
      <c r="B98" s="433"/>
      <c r="C98" s="1002"/>
      <c r="D98" s="1003"/>
      <c r="E98" s="1003"/>
      <c r="F98" s="1004"/>
      <c r="G98" s="1005"/>
      <c r="H98" s="1006"/>
      <c r="I98" s="1006"/>
      <c r="J98" s="1006"/>
      <c r="K98" s="1007"/>
      <c r="L98" s="715"/>
      <c r="M98" s="715"/>
      <c r="N98" s="715"/>
      <c r="O98" s="715"/>
      <c r="P98" s="715"/>
      <c r="Q98" s="715"/>
      <c r="R98" s="715"/>
      <c r="S98" s="716"/>
      <c r="T98" s="717"/>
      <c r="U98" s="720">
        <f t="shared" si="29"/>
        <v>0</v>
      </c>
      <c r="V98" s="721">
        <f t="shared" si="30"/>
        <v>0</v>
      </c>
      <c r="W98" s="722">
        <f t="shared" si="31"/>
        <v>0</v>
      </c>
      <c r="X98" s="442"/>
      <c r="Y98" s="442"/>
      <c r="Z98" s="442"/>
      <c r="AA98" s="442"/>
      <c r="AB98" s="442"/>
      <c r="AC98" s="442"/>
      <c r="AD98" s="442"/>
      <c r="AE98" s="442"/>
      <c r="AF98" s="442"/>
      <c r="AG98" s="442"/>
      <c r="AH98" s="442"/>
      <c r="AI98" s="442"/>
      <c r="AJ98" s="442"/>
      <c r="AK98" s="442"/>
      <c r="AL98" s="442"/>
      <c r="AM98" s="442"/>
      <c r="AN98" s="442"/>
      <c r="AO98" s="442"/>
      <c r="AP98" s="442"/>
      <c r="AQ98" s="442"/>
      <c r="AR98" s="442"/>
      <c r="AS98" s="442"/>
      <c r="AT98" s="442"/>
      <c r="AU98" s="442"/>
      <c r="AV98" s="442"/>
      <c r="AW98" s="442"/>
      <c r="AX98" s="442"/>
      <c r="AY98" s="442"/>
      <c r="AZ98" s="442"/>
    </row>
    <row r="99" spans="2:52" ht="20.100000000000001" hidden="1" customHeight="1" outlineLevel="1">
      <c r="B99" s="434"/>
      <c r="C99" s="1002"/>
      <c r="D99" s="1003"/>
      <c r="E99" s="1003"/>
      <c r="F99" s="1004"/>
      <c r="G99" s="1005"/>
      <c r="H99" s="1006"/>
      <c r="I99" s="1006"/>
      <c r="J99" s="1006"/>
      <c r="K99" s="1007"/>
      <c r="L99" s="715"/>
      <c r="M99" s="715"/>
      <c r="N99" s="715"/>
      <c r="O99" s="715"/>
      <c r="P99" s="715"/>
      <c r="Q99" s="715"/>
      <c r="R99" s="715"/>
      <c r="S99" s="716"/>
      <c r="T99" s="717"/>
      <c r="U99" s="720">
        <f t="shared" si="29"/>
        <v>0</v>
      </c>
      <c r="V99" s="721">
        <f t="shared" si="30"/>
        <v>0</v>
      </c>
      <c r="W99" s="722">
        <f t="shared" si="31"/>
        <v>0</v>
      </c>
      <c r="X99" s="442"/>
      <c r="Y99" s="442"/>
      <c r="Z99" s="442"/>
      <c r="AA99" s="442"/>
      <c r="AB99" s="442"/>
      <c r="AC99" s="442"/>
      <c r="AD99" s="442"/>
      <c r="AE99" s="442"/>
      <c r="AF99" s="442"/>
      <c r="AG99" s="442"/>
      <c r="AH99" s="442"/>
      <c r="AI99" s="442"/>
      <c r="AJ99" s="442"/>
      <c r="AK99" s="442"/>
      <c r="AL99" s="442"/>
      <c r="AM99" s="442"/>
      <c r="AN99" s="442"/>
      <c r="AO99" s="442"/>
      <c r="AP99" s="442"/>
      <c r="AQ99" s="442"/>
      <c r="AR99" s="442"/>
      <c r="AS99" s="442"/>
      <c r="AT99" s="442"/>
      <c r="AU99" s="442"/>
      <c r="AV99" s="442"/>
      <c r="AW99" s="442"/>
      <c r="AX99" s="442"/>
      <c r="AY99" s="442"/>
      <c r="AZ99" s="442"/>
    </row>
    <row r="100" spans="2:52" ht="20.100000000000001" hidden="1" customHeight="1" outlineLevel="1">
      <c r="B100" s="434"/>
      <c r="C100" s="1002"/>
      <c r="D100" s="1003"/>
      <c r="E100" s="1003"/>
      <c r="F100" s="1004"/>
      <c r="G100" s="1005"/>
      <c r="H100" s="1006"/>
      <c r="I100" s="1006"/>
      <c r="J100" s="1006"/>
      <c r="K100" s="1007"/>
      <c r="L100" s="715"/>
      <c r="M100" s="715"/>
      <c r="N100" s="715"/>
      <c r="O100" s="715"/>
      <c r="P100" s="715"/>
      <c r="Q100" s="715"/>
      <c r="R100" s="715"/>
      <c r="S100" s="716"/>
      <c r="T100" s="717"/>
      <c r="U100" s="720">
        <f t="shared" si="29"/>
        <v>0</v>
      </c>
      <c r="V100" s="721">
        <f t="shared" si="30"/>
        <v>0</v>
      </c>
      <c r="W100" s="722">
        <f t="shared" si="31"/>
        <v>0</v>
      </c>
      <c r="X100" s="442"/>
      <c r="Y100" s="442"/>
      <c r="Z100" s="442"/>
      <c r="AA100" s="442"/>
      <c r="AB100" s="442"/>
      <c r="AC100" s="442"/>
      <c r="AD100" s="442"/>
      <c r="AE100" s="442"/>
      <c r="AF100" s="442"/>
      <c r="AG100" s="442"/>
      <c r="AH100" s="442"/>
      <c r="AI100" s="442"/>
      <c r="AJ100" s="442"/>
      <c r="AK100" s="442"/>
      <c r="AL100" s="442"/>
      <c r="AM100" s="442"/>
      <c r="AN100" s="442"/>
      <c r="AO100" s="442"/>
      <c r="AP100" s="442"/>
      <c r="AQ100" s="442"/>
      <c r="AR100" s="442"/>
      <c r="AS100" s="442"/>
      <c r="AT100" s="442"/>
      <c r="AU100" s="442"/>
      <c r="AV100" s="442"/>
      <c r="AW100" s="442"/>
      <c r="AX100" s="442"/>
      <c r="AY100" s="442"/>
      <c r="AZ100" s="442"/>
    </row>
    <row r="101" spans="2:52" ht="20.100000000000001" hidden="1" customHeight="1" outlineLevel="1">
      <c r="B101" s="434"/>
      <c r="C101" s="1002"/>
      <c r="D101" s="1003"/>
      <c r="E101" s="1003"/>
      <c r="F101" s="1004"/>
      <c r="G101" s="1005"/>
      <c r="H101" s="1006"/>
      <c r="I101" s="1006"/>
      <c r="J101" s="1006"/>
      <c r="K101" s="1007"/>
      <c r="L101" s="715"/>
      <c r="M101" s="715"/>
      <c r="N101" s="715"/>
      <c r="O101" s="715"/>
      <c r="P101" s="715"/>
      <c r="Q101" s="715"/>
      <c r="R101" s="715"/>
      <c r="S101" s="716"/>
      <c r="T101" s="717"/>
      <c r="U101" s="720">
        <f t="shared" si="29"/>
        <v>0</v>
      </c>
      <c r="V101" s="721">
        <f t="shared" si="30"/>
        <v>0</v>
      </c>
      <c r="W101" s="722">
        <f t="shared" si="31"/>
        <v>0</v>
      </c>
      <c r="X101" s="442"/>
      <c r="Y101" s="442"/>
      <c r="Z101" s="442"/>
      <c r="AA101" s="442"/>
      <c r="AB101" s="442"/>
      <c r="AC101" s="442"/>
      <c r="AD101" s="442"/>
      <c r="AE101" s="442"/>
      <c r="AF101" s="442"/>
      <c r="AG101" s="442"/>
      <c r="AH101" s="442"/>
      <c r="AI101" s="442"/>
      <c r="AJ101" s="442"/>
      <c r="AK101" s="442"/>
      <c r="AL101" s="442"/>
      <c r="AM101" s="442"/>
      <c r="AN101" s="442"/>
      <c r="AO101" s="442"/>
      <c r="AP101" s="442"/>
      <c r="AQ101" s="442"/>
      <c r="AR101" s="442"/>
      <c r="AS101" s="442"/>
      <c r="AT101" s="442"/>
      <c r="AU101" s="442"/>
      <c r="AV101" s="442"/>
      <c r="AW101" s="442"/>
      <c r="AX101" s="442"/>
      <c r="AY101" s="442"/>
      <c r="AZ101" s="442"/>
    </row>
    <row r="102" spans="2:52" ht="20.100000000000001" hidden="1" customHeight="1" outlineLevel="1">
      <c r="B102" s="434"/>
      <c r="C102" s="1002"/>
      <c r="D102" s="1003"/>
      <c r="E102" s="1003"/>
      <c r="F102" s="1004"/>
      <c r="G102" s="1005"/>
      <c r="H102" s="1006"/>
      <c r="I102" s="1006"/>
      <c r="J102" s="1006"/>
      <c r="K102" s="1007"/>
      <c r="L102" s="715"/>
      <c r="M102" s="715"/>
      <c r="N102" s="715"/>
      <c r="O102" s="715"/>
      <c r="P102" s="715"/>
      <c r="Q102" s="715"/>
      <c r="R102" s="715"/>
      <c r="S102" s="716"/>
      <c r="T102" s="717"/>
      <c r="U102" s="720">
        <f t="shared" si="29"/>
        <v>0</v>
      </c>
      <c r="V102" s="721">
        <f t="shared" si="30"/>
        <v>0</v>
      </c>
      <c r="W102" s="722">
        <f t="shared" si="31"/>
        <v>0</v>
      </c>
      <c r="X102" s="442"/>
      <c r="Y102" s="442"/>
      <c r="Z102" s="442"/>
      <c r="AA102" s="442"/>
      <c r="AB102" s="442"/>
      <c r="AC102" s="442"/>
      <c r="AD102" s="442"/>
      <c r="AE102" s="442"/>
      <c r="AF102" s="442"/>
      <c r="AG102" s="442"/>
      <c r="AH102" s="442"/>
      <c r="AI102" s="442"/>
      <c r="AJ102" s="442"/>
      <c r="AK102" s="442"/>
      <c r="AL102" s="442"/>
      <c r="AM102" s="442"/>
      <c r="AN102" s="442"/>
      <c r="AO102" s="442"/>
      <c r="AP102" s="442"/>
      <c r="AQ102" s="442"/>
      <c r="AR102" s="442"/>
      <c r="AS102" s="442"/>
      <c r="AT102" s="442"/>
      <c r="AU102" s="442"/>
      <c r="AV102" s="442"/>
      <c r="AW102" s="442"/>
      <c r="AX102" s="442"/>
      <c r="AY102" s="442"/>
      <c r="AZ102" s="442"/>
    </row>
    <row r="103" spans="2:52" ht="20.100000000000001" hidden="1" customHeight="1" outlineLevel="1">
      <c r="B103" s="434"/>
      <c r="C103" s="1002"/>
      <c r="D103" s="1003"/>
      <c r="E103" s="1003"/>
      <c r="F103" s="1004"/>
      <c r="G103" s="1005"/>
      <c r="H103" s="1006"/>
      <c r="I103" s="1006"/>
      <c r="J103" s="1006"/>
      <c r="K103" s="1007"/>
      <c r="L103" s="715"/>
      <c r="M103" s="715"/>
      <c r="N103" s="715"/>
      <c r="O103" s="715"/>
      <c r="P103" s="715"/>
      <c r="Q103" s="715"/>
      <c r="R103" s="715"/>
      <c r="S103" s="716"/>
      <c r="T103" s="717"/>
      <c r="U103" s="720">
        <f t="shared" si="29"/>
        <v>0</v>
      </c>
      <c r="V103" s="721">
        <f t="shared" si="30"/>
        <v>0</v>
      </c>
      <c r="W103" s="722">
        <f t="shared" si="31"/>
        <v>0</v>
      </c>
      <c r="X103" s="442"/>
      <c r="Y103" s="442"/>
      <c r="Z103" s="442"/>
      <c r="AA103" s="442"/>
      <c r="AB103" s="442"/>
      <c r="AC103" s="442"/>
      <c r="AD103" s="442"/>
      <c r="AE103" s="442"/>
      <c r="AF103" s="442"/>
      <c r="AG103" s="442"/>
      <c r="AH103" s="442"/>
      <c r="AI103" s="442"/>
      <c r="AJ103" s="442"/>
      <c r="AK103" s="442"/>
      <c r="AL103" s="442"/>
      <c r="AM103" s="442"/>
      <c r="AN103" s="442"/>
      <c r="AO103" s="442"/>
      <c r="AP103" s="442"/>
      <c r="AQ103" s="442"/>
      <c r="AR103" s="442"/>
      <c r="AS103" s="442"/>
      <c r="AT103" s="442"/>
      <c r="AU103" s="442"/>
      <c r="AV103" s="442"/>
      <c r="AW103" s="442"/>
      <c r="AX103" s="442"/>
      <c r="AY103" s="442"/>
      <c r="AZ103" s="442"/>
    </row>
    <row r="104" spans="2:52" ht="20.100000000000001" hidden="1" customHeight="1" outlineLevel="1">
      <c r="B104" s="434"/>
      <c r="C104" s="1002"/>
      <c r="D104" s="1003"/>
      <c r="E104" s="1003"/>
      <c r="F104" s="1004"/>
      <c r="G104" s="1005"/>
      <c r="H104" s="1006"/>
      <c r="I104" s="1006"/>
      <c r="J104" s="1006"/>
      <c r="K104" s="1007"/>
      <c r="L104" s="715"/>
      <c r="M104" s="715"/>
      <c r="N104" s="715"/>
      <c r="O104" s="715"/>
      <c r="P104" s="715"/>
      <c r="Q104" s="715"/>
      <c r="R104" s="715"/>
      <c r="S104" s="716"/>
      <c r="T104" s="717"/>
      <c r="U104" s="720">
        <f t="shared" si="29"/>
        <v>0</v>
      </c>
      <c r="V104" s="721">
        <f t="shared" si="30"/>
        <v>0</v>
      </c>
      <c r="W104" s="722">
        <f t="shared" si="31"/>
        <v>0</v>
      </c>
      <c r="X104" s="442"/>
      <c r="Y104" s="442"/>
      <c r="Z104" s="442"/>
      <c r="AA104" s="442"/>
      <c r="AB104" s="442"/>
      <c r="AC104" s="442"/>
      <c r="AD104" s="442"/>
      <c r="AE104" s="442"/>
      <c r="AF104" s="442"/>
      <c r="AG104" s="442"/>
      <c r="AH104" s="442"/>
      <c r="AI104" s="442"/>
      <c r="AJ104" s="442"/>
      <c r="AK104" s="442"/>
      <c r="AL104" s="442"/>
      <c r="AM104" s="442"/>
      <c r="AN104" s="442"/>
      <c r="AO104" s="442"/>
      <c r="AP104" s="442"/>
      <c r="AQ104" s="442"/>
      <c r="AR104" s="442"/>
      <c r="AS104" s="442"/>
      <c r="AT104" s="442"/>
      <c r="AU104" s="442"/>
      <c r="AV104" s="442"/>
      <c r="AW104" s="442"/>
      <c r="AX104" s="442"/>
      <c r="AY104" s="442"/>
      <c r="AZ104" s="442"/>
    </row>
    <row r="105" spans="2:52" ht="20.100000000000001" hidden="1" customHeight="1" outlineLevel="1">
      <c r="B105" s="434"/>
      <c r="C105" s="1002"/>
      <c r="D105" s="1003"/>
      <c r="E105" s="1003"/>
      <c r="F105" s="1004"/>
      <c r="G105" s="1005"/>
      <c r="H105" s="1006"/>
      <c r="I105" s="1006"/>
      <c r="J105" s="1006"/>
      <c r="K105" s="1007"/>
      <c r="L105" s="715"/>
      <c r="M105" s="715"/>
      <c r="N105" s="715"/>
      <c r="O105" s="715"/>
      <c r="P105" s="715"/>
      <c r="Q105" s="715"/>
      <c r="R105" s="715"/>
      <c r="S105" s="716"/>
      <c r="T105" s="717"/>
      <c r="U105" s="720">
        <f t="shared" si="29"/>
        <v>0</v>
      </c>
      <c r="V105" s="721">
        <f t="shared" si="30"/>
        <v>0</v>
      </c>
      <c r="W105" s="722">
        <f t="shared" si="31"/>
        <v>0</v>
      </c>
      <c r="X105" s="442"/>
      <c r="Y105" s="442"/>
      <c r="Z105" s="442"/>
      <c r="AA105" s="442"/>
      <c r="AB105" s="442"/>
      <c r="AC105" s="442"/>
      <c r="AD105" s="442"/>
      <c r="AE105" s="442"/>
      <c r="AF105" s="442"/>
      <c r="AG105" s="442"/>
      <c r="AH105" s="442"/>
      <c r="AI105" s="442"/>
      <c r="AJ105" s="442"/>
      <c r="AK105" s="442"/>
      <c r="AL105" s="442"/>
      <c r="AM105" s="442"/>
      <c r="AN105" s="442"/>
      <c r="AO105" s="442"/>
      <c r="AP105" s="442"/>
      <c r="AQ105" s="442"/>
      <c r="AR105" s="442"/>
      <c r="AS105" s="442"/>
      <c r="AT105" s="442"/>
      <c r="AU105" s="442"/>
      <c r="AV105" s="442"/>
      <c r="AW105" s="442"/>
      <c r="AX105" s="442"/>
      <c r="AY105" s="442"/>
      <c r="AZ105" s="442"/>
    </row>
    <row r="106" spans="2:52" ht="20.100000000000001" hidden="1" customHeight="1" outlineLevel="1">
      <c r="B106" s="434"/>
      <c r="C106" s="1002"/>
      <c r="D106" s="1003"/>
      <c r="E106" s="1003"/>
      <c r="F106" s="1004"/>
      <c r="G106" s="1005"/>
      <c r="H106" s="1006"/>
      <c r="I106" s="1006"/>
      <c r="J106" s="1006"/>
      <c r="K106" s="1007"/>
      <c r="L106" s="715"/>
      <c r="M106" s="715"/>
      <c r="N106" s="715"/>
      <c r="O106" s="715"/>
      <c r="P106" s="715"/>
      <c r="Q106" s="715"/>
      <c r="R106" s="715"/>
      <c r="S106" s="716"/>
      <c r="T106" s="717"/>
      <c r="U106" s="720">
        <f t="shared" si="29"/>
        <v>0</v>
      </c>
      <c r="V106" s="721">
        <f t="shared" si="30"/>
        <v>0</v>
      </c>
      <c r="W106" s="722">
        <f t="shared" si="31"/>
        <v>0</v>
      </c>
      <c r="X106" s="442"/>
      <c r="Y106" s="442"/>
      <c r="Z106" s="442"/>
      <c r="AA106" s="442"/>
      <c r="AB106" s="442"/>
      <c r="AC106" s="442"/>
      <c r="AD106" s="442"/>
      <c r="AE106" s="442"/>
      <c r="AF106" s="442"/>
      <c r="AG106" s="442"/>
      <c r="AH106" s="442"/>
      <c r="AI106" s="442"/>
      <c r="AJ106" s="442"/>
      <c r="AK106" s="442"/>
      <c r="AL106" s="442"/>
      <c r="AM106" s="442"/>
      <c r="AN106" s="442"/>
      <c r="AO106" s="442"/>
      <c r="AP106" s="442"/>
      <c r="AQ106" s="442"/>
      <c r="AR106" s="442"/>
      <c r="AS106" s="442"/>
      <c r="AT106" s="442"/>
      <c r="AU106" s="442"/>
      <c r="AV106" s="442"/>
      <c r="AW106" s="442"/>
      <c r="AX106" s="442"/>
      <c r="AY106" s="442"/>
      <c r="AZ106" s="442"/>
    </row>
    <row r="107" spans="2:52" ht="20.100000000000001" hidden="1" customHeight="1" outlineLevel="1">
      <c r="B107" s="434"/>
      <c r="C107" s="1002"/>
      <c r="D107" s="1003"/>
      <c r="E107" s="1003"/>
      <c r="F107" s="1004"/>
      <c r="G107" s="1005"/>
      <c r="H107" s="1006"/>
      <c r="I107" s="1006"/>
      <c r="J107" s="1006"/>
      <c r="K107" s="1007"/>
      <c r="L107" s="715"/>
      <c r="M107" s="715"/>
      <c r="N107" s="715"/>
      <c r="O107" s="715"/>
      <c r="P107" s="715"/>
      <c r="Q107" s="715"/>
      <c r="R107" s="715"/>
      <c r="S107" s="716"/>
      <c r="T107" s="717"/>
      <c r="U107" s="720">
        <f t="shared" si="29"/>
        <v>0</v>
      </c>
      <c r="V107" s="721">
        <f t="shared" si="30"/>
        <v>0</v>
      </c>
      <c r="W107" s="722">
        <f t="shared" si="31"/>
        <v>0</v>
      </c>
      <c r="X107" s="442"/>
      <c r="Y107" s="442"/>
      <c r="Z107" s="442"/>
      <c r="AA107" s="442"/>
      <c r="AB107" s="442"/>
      <c r="AC107" s="442"/>
      <c r="AD107" s="442"/>
      <c r="AE107" s="442"/>
      <c r="AF107" s="442"/>
      <c r="AG107" s="442"/>
      <c r="AH107" s="442"/>
      <c r="AI107" s="442"/>
      <c r="AJ107" s="442"/>
      <c r="AK107" s="442"/>
      <c r="AL107" s="442"/>
      <c r="AM107" s="442"/>
      <c r="AN107" s="442"/>
      <c r="AO107" s="442"/>
      <c r="AP107" s="442"/>
      <c r="AQ107" s="442"/>
      <c r="AR107" s="442"/>
      <c r="AS107" s="442"/>
      <c r="AT107" s="442"/>
      <c r="AU107" s="442"/>
      <c r="AV107" s="442"/>
      <c r="AW107" s="442"/>
      <c r="AX107" s="442"/>
      <c r="AY107" s="442"/>
      <c r="AZ107" s="442"/>
    </row>
    <row r="108" spans="2:52" s="19" customFormat="1" ht="9.9499999999999993" hidden="1" customHeight="1" outlineLevel="1">
      <c r="B108" s="435"/>
      <c r="C108" s="437"/>
      <c r="D108" s="437"/>
      <c r="E108" s="437"/>
      <c r="F108" s="437"/>
      <c r="G108" s="666"/>
      <c r="H108" s="666"/>
      <c r="I108" s="666"/>
      <c r="J108" s="666"/>
      <c r="K108" s="666"/>
      <c r="L108" s="438"/>
      <c r="M108" s="438"/>
      <c r="N108" s="438"/>
      <c r="O108" s="438"/>
      <c r="P108" s="438"/>
      <c r="Q108" s="438"/>
      <c r="R108" s="438"/>
      <c r="S108" s="438"/>
      <c r="T108" s="439"/>
      <c r="U108" s="439"/>
      <c r="V108" s="439"/>
      <c r="W108" s="667"/>
      <c r="X108" s="668"/>
      <c r="Y108" s="668"/>
      <c r="Z108" s="668"/>
      <c r="AA108" s="668"/>
      <c r="AB108" s="668"/>
      <c r="AC108" s="668"/>
      <c r="AD108" s="668"/>
      <c r="AE108" s="668"/>
      <c r="AF108" s="668"/>
      <c r="AG108" s="668"/>
      <c r="AH108" s="668"/>
      <c r="AI108" s="668"/>
      <c r="AJ108" s="668"/>
      <c r="AK108" s="668"/>
      <c r="AL108" s="668"/>
      <c r="AM108" s="668"/>
      <c r="AN108" s="668"/>
      <c r="AO108" s="668"/>
      <c r="AP108" s="668"/>
      <c r="AQ108" s="668"/>
      <c r="AR108" s="668"/>
      <c r="AS108" s="668"/>
      <c r="AT108" s="668"/>
      <c r="AU108" s="668"/>
      <c r="AV108" s="668"/>
      <c r="AW108" s="668"/>
      <c r="AX108" s="668"/>
      <c r="AY108" s="668"/>
      <c r="AZ108" s="668"/>
    </row>
    <row r="109" spans="2:52" ht="20.100000000000001" customHeight="1" collapsed="1">
      <c r="B109" s="714">
        <f>B97+1</f>
        <v>9</v>
      </c>
      <c r="C109" s="1013"/>
      <c r="D109" s="1014"/>
      <c r="E109" s="1014"/>
      <c r="F109" s="1015"/>
      <c r="G109" s="1016"/>
      <c r="H109" s="1017"/>
      <c r="I109" s="1017"/>
      <c r="J109" s="1017"/>
      <c r="K109" s="1018"/>
      <c r="L109" s="701">
        <f t="shared" ref="L109:R109" si="32">SUM(L110:L119)</f>
        <v>0</v>
      </c>
      <c r="M109" s="702">
        <f t="shared" si="32"/>
        <v>0</v>
      </c>
      <c r="N109" s="703">
        <f t="shared" si="32"/>
        <v>0</v>
      </c>
      <c r="O109" s="703">
        <f t="shared" si="32"/>
        <v>0</v>
      </c>
      <c r="P109" s="702">
        <f t="shared" si="32"/>
        <v>0</v>
      </c>
      <c r="Q109" s="704">
        <f t="shared" si="32"/>
        <v>0</v>
      </c>
      <c r="R109" s="701">
        <f t="shared" si="32"/>
        <v>0</v>
      </c>
      <c r="S109" s="705">
        <v>1</v>
      </c>
      <c r="T109" s="706">
        <f>(S110*T110)+(S111*T111)+(S112*T112)+(S113*T113)+(S114*T114)+(S115*T115)+(S116*T116)+(S117*T117)+(S118*T118)+(S119*T119)</f>
        <v>0</v>
      </c>
      <c r="U109" s="665">
        <f t="shared" ref="U109:U119" si="33">S109*T109*(1+MGKZ)*(1+Gewinn)*(1+Sicherheit)</f>
        <v>0</v>
      </c>
      <c r="V109" s="643">
        <f t="shared" ref="V109:V119" si="34">R109*Fertigung</f>
        <v>0</v>
      </c>
      <c r="W109" s="50">
        <f t="shared" ref="W109:W119" si="35">L109*$E$6+M109*$M$6+N109*$M$7+O109*$M$8+P109*$E$7+Q109*$M$9+U109+V109</f>
        <v>0</v>
      </c>
      <c r="X109" s="442"/>
      <c r="Y109" s="442"/>
      <c r="Z109" s="442"/>
      <c r="AA109" s="442"/>
      <c r="AB109" s="442"/>
      <c r="AC109" s="442"/>
      <c r="AD109" s="442"/>
      <c r="AE109" s="442"/>
      <c r="AF109" s="442"/>
      <c r="AG109" s="442"/>
      <c r="AH109" s="442"/>
      <c r="AI109" s="442"/>
      <c r="AJ109" s="442"/>
      <c r="AK109" s="442"/>
      <c r="AL109" s="442"/>
      <c r="AM109" s="442"/>
      <c r="AN109" s="442"/>
      <c r="AO109" s="442"/>
      <c r="AP109" s="442"/>
      <c r="AQ109" s="442"/>
      <c r="AR109" s="442"/>
      <c r="AS109" s="442"/>
      <c r="AT109" s="442"/>
      <c r="AU109" s="442"/>
      <c r="AV109" s="442"/>
      <c r="AW109" s="442"/>
      <c r="AX109" s="442"/>
      <c r="AY109" s="442"/>
      <c r="AZ109" s="442"/>
    </row>
    <row r="110" spans="2:52" ht="20.100000000000001" hidden="1" customHeight="1" outlineLevel="1">
      <c r="B110" s="433"/>
      <c r="C110" s="1002"/>
      <c r="D110" s="1003"/>
      <c r="E110" s="1003"/>
      <c r="F110" s="1004"/>
      <c r="G110" s="1005"/>
      <c r="H110" s="1006"/>
      <c r="I110" s="1006"/>
      <c r="J110" s="1006"/>
      <c r="K110" s="1007"/>
      <c r="L110" s="715"/>
      <c r="M110" s="715"/>
      <c r="N110" s="715"/>
      <c r="O110" s="715"/>
      <c r="P110" s="715"/>
      <c r="Q110" s="715"/>
      <c r="R110" s="715"/>
      <c r="S110" s="716"/>
      <c r="T110" s="717"/>
      <c r="U110" s="720">
        <f t="shared" si="33"/>
        <v>0</v>
      </c>
      <c r="V110" s="721">
        <f t="shared" si="34"/>
        <v>0</v>
      </c>
      <c r="W110" s="722">
        <f t="shared" si="35"/>
        <v>0</v>
      </c>
      <c r="X110" s="442"/>
      <c r="Y110" s="442"/>
      <c r="Z110" s="442"/>
      <c r="AA110" s="442"/>
      <c r="AB110" s="442"/>
      <c r="AC110" s="442"/>
      <c r="AD110" s="442"/>
      <c r="AE110" s="442"/>
      <c r="AF110" s="442"/>
      <c r="AG110" s="442"/>
      <c r="AH110" s="442"/>
      <c r="AI110" s="442"/>
      <c r="AJ110" s="442"/>
      <c r="AK110" s="442"/>
      <c r="AL110" s="442"/>
      <c r="AM110" s="442"/>
      <c r="AN110" s="442"/>
      <c r="AO110" s="442"/>
      <c r="AP110" s="442"/>
      <c r="AQ110" s="442"/>
      <c r="AR110" s="442"/>
      <c r="AS110" s="442"/>
      <c r="AT110" s="442"/>
      <c r="AU110" s="442"/>
      <c r="AV110" s="442"/>
      <c r="AW110" s="442"/>
      <c r="AX110" s="442"/>
      <c r="AY110" s="442"/>
      <c r="AZ110" s="442"/>
    </row>
    <row r="111" spans="2:52" ht="20.100000000000001" hidden="1" customHeight="1" outlineLevel="1">
      <c r="B111" s="434"/>
      <c r="C111" s="1002"/>
      <c r="D111" s="1003"/>
      <c r="E111" s="1003"/>
      <c r="F111" s="1004"/>
      <c r="G111" s="1005"/>
      <c r="H111" s="1006"/>
      <c r="I111" s="1006"/>
      <c r="J111" s="1006"/>
      <c r="K111" s="1007"/>
      <c r="L111" s="715"/>
      <c r="M111" s="715"/>
      <c r="N111" s="715"/>
      <c r="O111" s="715"/>
      <c r="P111" s="715"/>
      <c r="Q111" s="715"/>
      <c r="R111" s="715"/>
      <c r="S111" s="716"/>
      <c r="T111" s="717"/>
      <c r="U111" s="720">
        <f t="shared" si="33"/>
        <v>0</v>
      </c>
      <c r="V111" s="721">
        <f t="shared" si="34"/>
        <v>0</v>
      </c>
      <c r="W111" s="722">
        <f t="shared" si="35"/>
        <v>0</v>
      </c>
      <c r="X111" s="442"/>
      <c r="Y111" s="442"/>
      <c r="Z111" s="442"/>
      <c r="AA111" s="442"/>
      <c r="AB111" s="442"/>
      <c r="AC111" s="442"/>
      <c r="AD111" s="442"/>
      <c r="AE111" s="442"/>
      <c r="AF111" s="442"/>
      <c r="AG111" s="442"/>
      <c r="AH111" s="442"/>
      <c r="AI111" s="442"/>
      <c r="AJ111" s="442"/>
      <c r="AK111" s="442"/>
      <c r="AL111" s="442"/>
      <c r="AM111" s="442"/>
      <c r="AN111" s="442"/>
      <c r="AO111" s="442"/>
      <c r="AP111" s="442"/>
      <c r="AQ111" s="442"/>
      <c r="AR111" s="442"/>
      <c r="AS111" s="442"/>
      <c r="AT111" s="442"/>
      <c r="AU111" s="442"/>
      <c r="AV111" s="442"/>
      <c r="AW111" s="442"/>
      <c r="AX111" s="442"/>
      <c r="AY111" s="442"/>
      <c r="AZ111" s="442"/>
    </row>
    <row r="112" spans="2:52" ht="20.100000000000001" hidden="1" customHeight="1" outlineLevel="1">
      <c r="B112" s="434"/>
      <c r="C112" s="1002"/>
      <c r="D112" s="1003"/>
      <c r="E112" s="1003"/>
      <c r="F112" s="1004"/>
      <c r="G112" s="1005"/>
      <c r="H112" s="1006"/>
      <c r="I112" s="1006"/>
      <c r="J112" s="1006"/>
      <c r="K112" s="1007"/>
      <c r="L112" s="715"/>
      <c r="M112" s="715"/>
      <c r="N112" s="715"/>
      <c r="O112" s="715"/>
      <c r="P112" s="715"/>
      <c r="Q112" s="715"/>
      <c r="R112" s="715"/>
      <c r="S112" s="716"/>
      <c r="T112" s="717"/>
      <c r="U112" s="720">
        <f t="shared" si="33"/>
        <v>0</v>
      </c>
      <c r="V112" s="721">
        <f t="shared" si="34"/>
        <v>0</v>
      </c>
      <c r="W112" s="722">
        <f t="shared" si="35"/>
        <v>0</v>
      </c>
      <c r="X112" s="442"/>
      <c r="Y112" s="442"/>
      <c r="Z112" s="442"/>
      <c r="AA112" s="442"/>
      <c r="AB112" s="442"/>
      <c r="AC112" s="442"/>
      <c r="AD112" s="442"/>
      <c r="AE112" s="442"/>
      <c r="AF112" s="442"/>
      <c r="AG112" s="442"/>
      <c r="AH112" s="442"/>
      <c r="AI112" s="442"/>
      <c r="AJ112" s="442"/>
      <c r="AK112" s="442"/>
      <c r="AL112" s="442"/>
      <c r="AM112" s="442"/>
      <c r="AN112" s="442"/>
      <c r="AO112" s="442"/>
      <c r="AP112" s="442"/>
      <c r="AQ112" s="442"/>
      <c r="AR112" s="442"/>
      <c r="AS112" s="442"/>
      <c r="AT112" s="442"/>
      <c r="AU112" s="442"/>
      <c r="AV112" s="442"/>
      <c r="AW112" s="442"/>
      <c r="AX112" s="442"/>
      <c r="AY112" s="442"/>
      <c r="AZ112" s="442"/>
    </row>
    <row r="113" spans="2:52" ht="20.100000000000001" hidden="1" customHeight="1" outlineLevel="1">
      <c r="B113" s="434"/>
      <c r="C113" s="1002"/>
      <c r="D113" s="1003"/>
      <c r="E113" s="1003"/>
      <c r="F113" s="1004"/>
      <c r="G113" s="1005"/>
      <c r="H113" s="1006"/>
      <c r="I113" s="1006"/>
      <c r="J113" s="1006"/>
      <c r="K113" s="1007"/>
      <c r="L113" s="715"/>
      <c r="M113" s="715"/>
      <c r="N113" s="715"/>
      <c r="O113" s="715"/>
      <c r="P113" s="715"/>
      <c r="Q113" s="715"/>
      <c r="R113" s="715"/>
      <c r="S113" s="716"/>
      <c r="T113" s="717"/>
      <c r="U113" s="720">
        <f t="shared" si="33"/>
        <v>0</v>
      </c>
      <c r="V113" s="721">
        <f t="shared" si="34"/>
        <v>0</v>
      </c>
      <c r="W113" s="722">
        <f t="shared" si="35"/>
        <v>0</v>
      </c>
      <c r="X113" s="442"/>
      <c r="Y113" s="442"/>
      <c r="Z113" s="442"/>
      <c r="AA113" s="442"/>
      <c r="AB113" s="442"/>
      <c r="AC113" s="442"/>
      <c r="AD113" s="442"/>
      <c r="AE113" s="442"/>
      <c r="AF113" s="442"/>
      <c r="AG113" s="442"/>
      <c r="AH113" s="442"/>
      <c r="AI113" s="442"/>
      <c r="AJ113" s="442"/>
      <c r="AK113" s="442"/>
      <c r="AL113" s="442"/>
      <c r="AM113" s="442"/>
      <c r="AN113" s="442"/>
      <c r="AO113" s="442"/>
      <c r="AP113" s="442"/>
      <c r="AQ113" s="442"/>
      <c r="AR113" s="442"/>
      <c r="AS113" s="442"/>
      <c r="AT113" s="442"/>
      <c r="AU113" s="442"/>
      <c r="AV113" s="442"/>
      <c r="AW113" s="442"/>
      <c r="AX113" s="442"/>
      <c r="AY113" s="442"/>
      <c r="AZ113" s="442"/>
    </row>
    <row r="114" spans="2:52" ht="20.100000000000001" hidden="1" customHeight="1" outlineLevel="1">
      <c r="B114" s="434"/>
      <c r="C114" s="1002"/>
      <c r="D114" s="1003"/>
      <c r="E114" s="1003"/>
      <c r="F114" s="1004"/>
      <c r="G114" s="1005"/>
      <c r="H114" s="1006"/>
      <c r="I114" s="1006"/>
      <c r="J114" s="1006"/>
      <c r="K114" s="1007"/>
      <c r="L114" s="715"/>
      <c r="M114" s="715"/>
      <c r="N114" s="715"/>
      <c r="O114" s="715"/>
      <c r="P114" s="715"/>
      <c r="Q114" s="715"/>
      <c r="R114" s="715"/>
      <c r="S114" s="716"/>
      <c r="T114" s="717"/>
      <c r="U114" s="720">
        <f t="shared" si="33"/>
        <v>0</v>
      </c>
      <c r="V114" s="721">
        <f t="shared" si="34"/>
        <v>0</v>
      </c>
      <c r="W114" s="722">
        <f t="shared" si="35"/>
        <v>0</v>
      </c>
      <c r="X114" s="442"/>
      <c r="Y114" s="442"/>
      <c r="Z114" s="442"/>
      <c r="AA114" s="442"/>
      <c r="AB114" s="442"/>
      <c r="AC114" s="442"/>
      <c r="AD114" s="442"/>
      <c r="AE114" s="442"/>
      <c r="AF114" s="442"/>
      <c r="AG114" s="442"/>
      <c r="AH114" s="442"/>
      <c r="AI114" s="442"/>
      <c r="AJ114" s="442"/>
      <c r="AK114" s="442"/>
      <c r="AL114" s="442"/>
      <c r="AM114" s="442"/>
      <c r="AN114" s="442"/>
      <c r="AO114" s="442"/>
      <c r="AP114" s="442"/>
      <c r="AQ114" s="442"/>
      <c r="AR114" s="442"/>
      <c r="AS114" s="442"/>
      <c r="AT114" s="442"/>
      <c r="AU114" s="442"/>
      <c r="AV114" s="442"/>
      <c r="AW114" s="442"/>
      <c r="AX114" s="442"/>
      <c r="AY114" s="442"/>
      <c r="AZ114" s="442"/>
    </row>
    <row r="115" spans="2:52" ht="20.100000000000001" hidden="1" customHeight="1" outlineLevel="1">
      <c r="B115" s="434"/>
      <c r="C115" s="1002"/>
      <c r="D115" s="1003"/>
      <c r="E115" s="1003"/>
      <c r="F115" s="1004"/>
      <c r="G115" s="1005"/>
      <c r="H115" s="1006"/>
      <c r="I115" s="1006"/>
      <c r="J115" s="1006"/>
      <c r="K115" s="1007"/>
      <c r="L115" s="715"/>
      <c r="M115" s="715"/>
      <c r="N115" s="715"/>
      <c r="O115" s="715"/>
      <c r="P115" s="715"/>
      <c r="Q115" s="715"/>
      <c r="R115" s="715"/>
      <c r="S115" s="716"/>
      <c r="T115" s="717"/>
      <c r="U115" s="720">
        <f t="shared" si="33"/>
        <v>0</v>
      </c>
      <c r="V115" s="721">
        <f t="shared" si="34"/>
        <v>0</v>
      </c>
      <c r="W115" s="722">
        <f t="shared" si="35"/>
        <v>0</v>
      </c>
      <c r="X115" s="442"/>
      <c r="Y115" s="442"/>
      <c r="Z115" s="442"/>
      <c r="AA115" s="442"/>
      <c r="AB115" s="442"/>
      <c r="AC115" s="442"/>
      <c r="AD115" s="442"/>
      <c r="AE115" s="442"/>
      <c r="AF115" s="442"/>
      <c r="AG115" s="442"/>
      <c r="AH115" s="442"/>
      <c r="AI115" s="442"/>
      <c r="AJ115" s="442"/>
      <c r="AK115" s="442"/>
      <c r="AL115" s="442"/>
      <c r="AM115" s="442"/>
      <c r="AN115" s="442"/>
      <c r="AO115" s="442"/>
      <c r="AP115" s="442"/>
      <c r="AQ115" s="442"/>
      <c r="AR115" s="442"/>
      <c r="AS115" s="442"/>
      <c r="AT115" s="442"/>
      <c r="AU115" s="442"/>
      <c r="AV115" s="442"/>
      <c r="AW115" s="442"/>
      <c r="AX115" s="442"/>
      <c r="AY115" s="442"/>
      <c r="AZ115" s="442"/>
    </row>
    <row r="116" spans="2:52" ht="20.100000000000001" hidden="1" customHeight="1" outlineLevel="1">
      <c r="B116" s="434"/>
      <c r="C116" s="1002"/>
      <c r="D116" s="1003"/>
      <c r="E116" s="1003"/>
      <c r="F116" s="1004"/>
      <c r="G116" s="1005"/>
      <c r="H116" s="1006"/>
      <c r="I116" s="1006"/>
      <c r="J116" s="1006"/>
      <c r="K116" s="1007"/>
      <c r="L116" s="715"/>
      <c r="M116" s="715"/>
      <c r="N116" s="715"/>
      <c r="O116" s="715"/>
      <c r="P116" s="715"/>
      <c r="Q116" s="715"/>
      <c r="R116" s="715"/>
      <c r="S116" s="716"/>
      <c r="T116" s="717"/>
      <c r="U116" s="720">
        <f t="shared" si="33"/>
        <v>0</v>
      </c>
      <c r="V116" s="721">
        <f t="shared" si="34"/>
        <v>0</v>
      </c>
      <c r="W116" s="722">
        <f t="shared" si="35"/>
        <v>0</v>
      </c>
      <c r="X116" s="442"/>
      <c r="Y116" s="442"/>
      <c r="Z116" s="442"/>
      <c r="AA116" s="442"/>
      <c r="AB116" s="442"/>
      <c r="AC116" s="442"/>
      <c r="AD116" s="442"/>
      <c r="AE116" s="442"/>
      <c r="AF116" s="442"/>
      <c r="AG116" s="442"/>
      <c r="AH116" s="442"/>
      <c r="AI116" s="442"/>
      <c r="AJ116" s="442"/>
      <c r="AK116" s="442"/>
      <c r="AL116" s="442"/>
      <c r="AM116" s="442"/>
      <c r="AN116" s="442"/>
      <c r="AO116" s="442"/>
      <c r="AP116" s="442"/>
      <c r="AQ116" s="442"/>
      <c r="AR116" s="442"/>
      <c r="AS116" s="442"/>
      <c r="AT116" s="442"/>
      <c r="AU116" s="442"/>
      <c r="AV116" s="442"/>
      <c r="AW116" s="442"/>
      <c r="AX116" s="442"/>
      <c r="AY116" s="442"/>
      <c r="AZ116" s="442"/>
    </row>
    <row r="117" spans="2:52" ht="20.100000000000001" hidden="1" customHeight="1" outlineLevel="1">
      <c r="B117" s="434"/>
      <c r="C117" s="1002"/>
      <c r="D117" s="1003"/>
      <c r="E117" s="1003"/>
      <c r="F117" s="1004"/>
      <c r="G117" s="1005"/>
      <c r="H117" s="1006"/>
      <c r="I117" s="1006"/>
      <c r="J117" s="1006"/>
      <c r="K117" s="1007"/>
      <c r="L117" s="715"/>
      <c r="M117" s="715"/>
      <c r="N117" s="715"/>
      <c r="O117" s="715"/>
      <c r="P117" s="715"/>
      <c r="Q117" s="715"/>
      <c r="R117" s="715"/>
      <c r="S117" s="716"/>
      <c r="T117" s="717"/>
      <c r="U117" s="720">
        <f t="shared" si="33"/>
        <v>0</v>
      </c>
      <c r="V117" s="721">
        <f t="shared" si="34"/>
        <v>0</v>
      </c>
      <c r="W117" s="722">
        <f t="shared" si="35"/>
        <v>0</v>
      </c>
      <c r="X117" s="442"/>
      <c r="Y117" s="442"/>
      <c r="Z117" s="442"/>
      <c r="AA117" s="442"/>
      <c r="AB117" s="442"/>
      <c r="AC117" s="442"/>
      <c r="AD117" s="442"/>
      <c r="AE117" s="442"/>
      <c r="AF117" s="442"/>
      <c r="AG117" s="442"/>
      <c r="AH117" s="442"/>
      <c r="AI117" s="442"/>
      <c r="AJ117" s="442"/>
      <c r="AK117" s="442"/>
      <c r="AL117" s="442"/>
      <c r="AM117" s="442"/>
      <c r="AN117" s="442"/>
      <c r="AO117" s="442"/>
      <c r="AP117" s="442"/>
      <c r="AQ117" s="442"/>
      <c r="AR117" s="442"/>
      <c r="AS117" s="442"/>
      <c r="AT117" s="442"/>
      <c r="AU117" s="442"/>
      <c r="AV117" s="442"/>
      <c r="AW117" s="442"/>
      <c r="AX117" s="442"/>
      <c r="AY117" s="442"/>
      <c r="AZ117" s="442"/>
    </row>
    <row r="118" spans="2:52" ht="20.100000000000001" hidden="1" customHeight="1" outlineLevel="1">
      <c r="B118" s="434"/>
      <c r="C118" s="1002"/>
      <c r="D118" s="1003"/>
      <c r="E118" s="1003"/>
      <c r="F118" s="1004"/>
      <c r="G118" s="1005"/>
      <c r="H118" s="1006"/>
      <c r="I118" s="1006"/>
      <c r="J118" s="1006"/>
      <c r="K118" s="1007"/>
      <c r="L118" s="715"/>
      <c r="M118" s="715"/>
      <c r="N118" s="715"/>
      <c r="O118" s="715"/>
      <c r="P118" s="715"/>
      <c r="Q118" s="715"/>
      <c r="R118" s="715"/>
      <c r="S118" s="716"/>
      <c r="T118" s="717"/>
      <c r="U118" s="720">
        <f t="shared" si="33"/>
        <v>0</v>
      </c>
      <c r="V118" s="721">
        <f t="shared" si="34"/>
        <v>0</v>
      </c>
      <c r="W118" s="722">
        <f t="shared" si="35"/>
        <v>0</v>
      </c>
      <c r="X118" s="442"/>
      <c r="Y118" s="442"/>
      <c r="Z118" s="442"/>
      <c r="AA118" s="442"/>
      <c r="AB118" s="442"/>
      <c r="AC118" s="442"/>
      <c r="AD118" s="442"/>
      <c r="AE118" s="442"/>
      <c r="AF118" s="442"/>
      <c r="AG118" s="442"/>
      <c r="AH118" s="442"/>
      <c r="AI118" s="442"/>
      <c r="AJ118" s="442"/>
      <c r="AK118" s="442"/>
      <c r="AL118" s="442"/>
      <c r="AM118" s="442"/>
      <c r="AN118" s="442"/>
      <c r="AO118" s="442"/>
      <c r="AP118" s="442"/>
      <c r="AQ118" s="442"/>
      <c r="AR118" s="442"/>
      <c r="AS118" s="442"/>
      <c r="AT118" s="442"/>
      <c r="AU118" s="442"/>
      <c r="AV118" s="442"/>
      <c r="AW118" s="442"/>
      <c r="AX118" s="442"/>
      <c r="AY118" s="442"/>
      <c r="AZ118" s="442"/>
    </row>
    <row r="119" spans="2:52" ht="20.100000000000001" hidden="1" customHeight="1" outlineLevel="1">
      <c r="B119" s="434"/>
      <c r="C119" s="1002"/>
      <c r="D119" s="1003"/>
      <c r="E119" s="1003"/>
      <c r="F119" s="1004"/>
      <c r="G119" s="1005"/>
      <c r="H119" s="1006"/>
      <c r="I119" s="1006"/>
      <c r="J119" s="1006"/>
      <c r="K119" s="1007"/>
      <c r="L119" s="715"/>
      <c r="M119" s="715"/>
      <c r="N119" s="715"/>
      <c r="O119" s="715"/>
      <c r="P119" s="715"/>
      <c r="Q119" s="715"/>
      <c r="R119" s="715"/>
      <c r="S119" s="716"/>
      <c r="T119" s="717"/>
      <c r="U119" s="720">
        <f t="shared" si="33"/>
        <v>0</v>
      </c>
      <c r="V119" s="721">
        <f t="shared" si="34"/>
        <v>0</v>
      </c>
      <c r="W119" s="722">
        <f t="shared" si="35"/>
        <v>0</v>
      </c>
      <c r="X119" s="442"/>
      <c r="Y119" s="442"/>
      <c r="Z119" s="442"/>
      <c r="AA119" s="442"/>
      <c r="AB119" s="442"/>
      <c r="AC119" s="442"/>
      <c r="AD119" s="442"/>
      <c r="AE119" s="442"/>
      <c r="AF119" s="442"/>
      <c r="AG119" s="442"/>
      <c r="AH119" s="442"/>
      <c r="AI119" s="442"/>
      <c r="AJ119" s="442"/>
      <c r="AK119" s="442"/>
      <c r="AL119" s="442"/>
      <c r="AM119" s="442"/>
      <c r="AN119" s="442"/>
      <c r="AO119" s="442"/>
      <c r="AP119" s="442"/>
      <c r="AQ119" s="442"/>
      <c r="AR119" s="442"/>
      <c r="AS119" s="442"/>
      <c r="AT119" s="442"/>
      <c r="AU119" s="442"/>
      <c r="AV119" s="442"/>
      <c r="AW119" s="442"/>
      <c r="AX119" s="442"/>
      <c r="AY119" s="442"/>
      <c r="AZ119" s="442"/>
    </row>
    <row r="120" spans="2:52" s="19" customFormat="1" ht="9.9499999999999993" hidden="1" customHeight="1" outlineLevel="1">
      <c r="B120" s="435"/>
      <c r="C120" s="437"/>
      <c r="D120" s="437"/>
      <c r="E120" s="437"/>
      <c r="F120" s="437"/>
      <c r="G120" s="666"/>
      <c r="H120" s="666"/>
      <c r="I120" s="666"/>
      <c r="J120" s="666"/>
      <c r="K120" s="666"/>
      <c r="L120" s="438"/>
      <c r="M120" s="438"/>
      <c r="N120" s="438"/>
      <c r="O120" s="438"/>
      <c r="P120" s="438"/>
      <c r="Q120" s="438"/>
      <c r="R120" s="438"/>
      <c r="S120" s="438"/>
      <c r="T120" s="439"/>
      <c r="U120" s="439"/>
      <c r="V120" s="439"/>
      <c r="W120" s="667"/>
      <c r="X120" s="668"/>
      <c r="Y120" s="668"/>
      <c r="Z120" s="668"/>
      <c r="AA120" s="668"/>
      <c r="AB120" s="668"/>
      <c r="AC120" s="668"/>
      <c r="AD120" s="668"/>
      <c r="AE120" s="668"/>
      <c r="AF120" s="668"/>
      <c r="AG120" s="668"/>
      <c r="AH120" s="668"/>
      <c r="AI120" s="668"/>
      <c r="AJ120" s="668"/>
      <c r="AK120" s="668"/>
      <c r="AL120" s="668"/>
      <c r="AM120" s="668"/>
      <c r="AN120" s="668"/>
      <c r="AO120" s="668"/>
      <c r="AP120" s="668"/>
      <c r="AQ120" s="668"/>
      <c r="AR120" s="668"/>
      <c r="AS120" s="668"/>
      <c r="AT120" s="668"/>
      <c r="AU120" s="668"/>
      <c r="AV120" s="668"/>
      <c r="AW120" s="668"/>
      <c r="AX120" s="668"/>
      <c r="AY120" s="668"/>
      <c r="AZ120" s="668"/>
    </row>
    <row r="121" spans="2:52" ht="20.100000000000001" customHeight="1" collapsed="1">
      <c r="B121" s="714">
        <f>B109+1</f>
        <v>10</v>
      </c>
      <c r="C121" s="1013"/>
      <c r="D121" s="1014"/>
      <c r="E121" s="1014"/>
      <c r="F121" s="1015"/>
      <c r="G121" s="1016"/>
      <c r="H121" s="1017"/>
      <c r="I121" s="1017"/>
      <c r="J121" s="1017"/>
      <c r="K121" s="1018"/>
      <c r="L121" s="701">
        <f t="shared" ref="L121:R121" si="36">SUM(L122:L131)</f>
        <v>0</v>
      </c>
      <c r="M121" s="702">
        <f t="shared" si="36"/>
        <v>0</v>
      </c>
      <c r="N121" s="703">
        <f t="shared" si="36"/>
        <v>0</v>
      </c>
      <c r="O121" s="703">
        <f t="shared" si="36"/>
        <v>0</v>
      </c>
      <c r="P121" s="702">
        <f t="shared" si="36"/>
        <v>0</v>
      </c>
      <c r="Q121" s="704">
        <f t="shared" si="36"/>
        <v>0</v>
      </c>
      <c r="R121" s="701">
        <f t="shared" si="36"/>
        <v>0</v>
      </c>
      <c r="S121" s="705">
        <v>1</v>
      </c>
      <c r="T121" s="706">
        <f>(S122*T122)+(S123*T123)+(S124*T124)+(S125*T125)+(S126*T126)+(S127*T127)+(S128*T128)+(S129*T129)+(S130*T130)+(S131*T131)</f>
        <v>0</v>
      </c>
      <c r="U121" s="665">
        <f t="shared" ref="U121:U131" si="37">S121*T121*(1+MGKZ)*(1+Gewinn)*(1+Sicherheit)</f>
        <v>0</v>
      </c>
      <c r="V121" s="643">
        <f t="shared" ref="V121:V131" si="38">R121*Fertigung</f>
        <v>0</v>
      </c>
      <c r="W121" s="50">
        <f t="shared" ref="W121:W131" si="39">L121*$E$6+M121*$M$6+N121*$M$7+O121*$M$8+P121*$E$7+Q121*$M$9+U121+V121</f>
        <v>0</v>
      </c>
      <c r="X121" s="442"/>
      <c r="Y121" s="442"/>
      <c r="Z121" s="442"/>
      <c r="AA121" s="442"/>
      <c r="AB121" s="442"/>
      <c r="AC121" s="442"/>
      <c r="AD121" s="442"/>
      <c r="AE121" s="442"/>
      <c r="AF121" s="442"/>
      <c r="AG121" s="442"/>
      <c r="AH121" s="442"/>
      <c r="AI121" s="442"/>
      <c r="AJ121" s="442"/>
      <c r="AK121" s="442"/>
      <c r="AL121" s="442"/>
      <c r="AM121" s="442"/>
      <c r="AN121" s="442"/>
      <c r="AO121" s="442"/>
      <c r="AP121" s="442"/>
      <c r="AQ121" s="442"/>
      <c r="AR121" s="442"/>
      <c r="AS121" s="442"/>
      <c r="AT121" s="442"/>
      <c r="AU121" s="442"/>
      <c r="AV121" s="442"/>
      <c r="AW121" s="442"/>
      <c r="AX121" s="442"/>
      <c r="AY121" s="442"/>
      <c r="AZ121" s="442"/>
    </row>
    <row r="122" spans="2:52" ht="20.100000000000001" hidden="1" customHeight="1" outlineLevel="1">
      <c r="B122" s="433"/>
      <c r="C122" s="1002"/>
      <c r="D122" s="1003"/>
      <c r="E122" s="1003"/>
      <c r="F122" s="1004"/>
      <c r="G122" s="1005"/>
      <c r="H122" s="1006"/>
      <c r="I122" s="1006"/>
      <c r="J122" s="1006"/>
      <c r="K122" s="1007"/>
      <c r="L122" s="715"/>
      <c r="M122" s="715"/>
      <c r="N122" s="715"/>
      <c r="O122" s="715"/>
      <c r="P122" s="715"/>
      <c r="Q122" s="715"/>
      <c r="R122" s="715"/>
      <c r="S122" s="716"/>
      <c r="T122" s="717"/>
      <c r="U122" s="720">
        <f t="shared" si="37"/>
        <v>0</v>
      </c>
      <c r="V122" s="721">
        <f t="shared" si="38"/>
        <v>0</v>
      </c>
      <c r="W122" s="722">
        <f t="shared" si="39"/>
        <v>0</v>
      </c>
      <c r="X122" s="442"/>
      <c r="Y122" s="442"/>
      <c r="Z122" s="442"/>
      <c r="AA122" s="442"/>
      <c r="AB122" s="442"/>
      <c r="AC122" s="442"/>
      <c r="AD122" s="442"/>
      <c r="AE122" s="442"/>
      <c r="AF122" s="442"/>
      <c r="AG122" s="442"/>
      <c r="AH122" s="442"/>
      <c r="AI122" s="442"/>
      <c r="AJ122" s="442"/>
      <c r="AK122" s="442"/>
      <c r="AL122" s="442"/>
      <c r="AM122" s="442"/>
      <c r="AN122" s="442"/>
      <c r="AO122" s="442"/>
      <c r="AP122" s="442"/>
      <c r="AQ122" s="442"/>
      <c r="AR122" s="442"/>
      <c r="AS122" s="442"/>
      <c r="AT122" s="442"/>
      <c r="AU122" s="442"/>
      <c r="AV122" s="442"/>
      <c r="AW122" s="442"/>
      <c r="AX122" s="442"/>
      <c r="AY122" s="442"/>
      <c r="AZ122" s="442"/>
    </row>
    <row r="123" spans="2:52" ht="20.100000000000001" hidden="1" customHeight="1" outlineLevel="1">
      <c r="B123" s="434"/>
      <c r="C123" s="1002"/>
      <c r="D123" s="1003"/>
      <c r="E123" s="1003"/>
      <c r="F123" s="1004"/>
      <c r="G123" s="1005"/>
      <c r="H123" s="1006"/>
      <c r="I123" s="1006"/>
      <c r="J123" s="1006"/>
      <c r="K123" s="1007"/>
      <c r="L123" s="715"/>
      <c r="M123" s="715"/>
      <c r="N123" s="715"/>
      <c r="O123" s="715"/>
      <c r="P123" s="715"/>
      <c r="Q123" s="715"/>
      <c r="R123" s="715"/>
      <c r="S123" s="716"/>
      <c r="T123" s="717"/>
      <c r="U123" s="720">
        <f t="shared" si="37"/>
        <v>0</v>
      </c>
      <c r="V123" s="721">
        <f t="shared" si="38"/>
        <v>0</v>
      </c>
      <c r="W123" s="722">
        <f t="shared" si="39"/>
        <v>0</v>
      </c>
      <c r="X123" s="442"/>
      <c r="Y123" s="442"/>
      <c r="Z123" s="442"/>
      <c r="AA123" s="442"/>
      <c r="AB123" s="442"/>
      <c r="AC123" s="442"/>
      <c r="AD123" s="442"/>
      <c r="AE123" s="442"/>
      <c r="AF123" s="442"/>
      <c r="AG123" s="442"/>
      <c r="AH123" s="442"/>
      <c r="AI123" s="442"/>
      <c r="AJ123" s="442"/>
      <c r="AK123" s="442"/>
      <c r="AL123" s="442"/>
      <c r="AM123" s="442"/>
      <c r="AN123" s="442"/>
      <c r="AO123" s="442"/>
      <c r="AP123" s="442"/>
      <c r="AQ123" s="442"/>
      <c r="AR123" s="442"/>
      <c r="AS123" s="442"/>
      <c r="AT123" s="442"/>
      <c r="AU123" s="442"/>
      <c r="AV123" s="442"/>
      <c r="AW123" s="442"/>
      <c r="AX123" s="442"/>
      <c r="AY123" s="442"/>
      <c r="AZ123" s="442"/>
    </row>
    <row r="124" spans="2:52" ht="20.100000000000001" hidden="1" customHeight="1" outlineLevel="1">
      <c r="B124" s="434"/>
      <c r="C124" s="1002"/>
      <c r="D124" s="1003"/>
      <c r="E124" s="1003"/>
      <c r="F124" s="1004"/>
      <c r="G124" s="1005"/>
      <c r="H124" s="1006"/>
      <c r="I124" s="1006"/>
      <c r="J124" s="1006"/>
      <c r="K124" s="1007"/>
      <c r="L124" s="715"/>
      <c r="M124" s="715"/>
      <c r="N124" s="715"/>
      <c r="O124" s="715"/>
      <c r="P124" s="715"/>
      <c r="Q124" s="715"/>
      <c r="R124" s="715"/>
      <c r="S124" s="716"/>
      <c r="T124" s="717"/>
      <c r="U124" s="720">
        <f t="shared" si="37"/>
        <v>0</v>
      </c>
      <c r="V124" s="721">
        <f t="shared" si="38"/>
        <v>0</v>
      </c>
      <c r="W124" s="722">
        <f t="shared" si="39"/>
        <v>0</v>
      </c>
      <c r="X124" s="442"/>
      <c r="Y124" s="442"/>
      <c r="Z124" s="442"/>
      <c r="AA124" s="442"/>
      <c r="AB124" s="442"/>
      <c r="AC124" s="442"/>
      <c r="AD124" s="442"/>
      <c r="AE124" s="442"/>
      <c r="AF124" s="442"/>
      <c r="AG124" s="442"/>
      <c r="AH124" s="442"/>
      <c r="AI124" s="442"/>
      <c r="AJ124" s="442"/>
      <c r="AK124" s="442"/>
      <c r="AL124" s="442"/>
      <c r="AM124" s="442"/>
      <c r="AN124" s="442"/>
      <c r="AO124" s="442"/>
      <c r="AP124" s="442"/>
      <c r="AQ124" s="442"/>
      <c r="AR124" s="442"/>
      <c r="AS124" s="442"/>
      <c r="AT124" s="442"/>
      <c r="AU124" s="442"/>
      <c r="AV124" s="442"/>
      <c r="AW124" s="442"/>
      <c r="AX124" s="442"/>
      <c r="AY124" s="442"/>
      <c r="AZ124" s="442"/>
    </row>
    <row r="125" spans="2:52" ht="20.100000000000001" hidden="1" customHeight="1" outlineLevel="1">
      <c r="B125" s="434"/>
      <c r="C125" s="1002"/>
      <c r="D125" s="1003"/>
      <c r="E125" s="1003"/>
      <c r="F125" s="1004"/>
      <c r="G125" s="1005"/>
      <c r="H125" s="1006"/>
      <c r="I125" s="1006"/>
      <c r="J125" s="1006"/>
      <c r="K125" s="1007"/>
      <c r="L125" s="715"/>
      <c r="M125" s="715"/>
      <c r="N125" s="715"/>
      <c r="O125" s="715"/>
      <c r="P125" s="715"/>
      <c r="Q125" s="715"/>
      <c r="R125" s="715"/>
      <c r="S125" s="716"/>
      <c r="T125" s="717"/>
      <c r="U125" s="720">
        <f t="shared" si="37"/>
        <v>0</v>
      </c>
      <c r="V125" s="721">
        <f t="shared" si="38"/>
        <v>0</v>
      </c>
      <c r="W125" s="722">
        <f t="shared" si="39"/>
        <v>0</v>
      </c>
      <c r="X125" s="442"/>
      <c r="Y125" s="442"/>
      <c r="Z125" s="442"/>
      <c r="AA125" s="442"/>
      <c r="AB125" s="442"/>
      <c r="AC125" s="442"/>
      <c r="AD125" s="442"/>
      <c r="AE125" s="442"/>
      <c r="AF125" s="442"/>
      <c r="AG125" s="442"/>
      <c r="AH125" s="442"/>
      <c r="AI125" s="442"/>
      <c r="AJ125" s="442"/>
      <c r="AK125" s="442"/>
      <c r="AL125" s="442"/>
      <c r="AM125" s="442"/>
      <c r="AN125" s="442"/>
      <c r="AO125" s="442"/>
      <c r="AP125" s="442"/>
      <c r="AQ125" s="442"/>
      <c r="AR125" s="442"/>
      <c r="AS125" s="442"/>
      <c r="AT125" s="442"/>
      <c r="AU125" s="442"/>
      <c r="AV125" s="442"/>
      <c r="AW125" s="442"/>
      <c r="AX125" s="442"/>
      <c r="AY125" s="442"/>
      <c r="AZ125" s="442"/>
    </row>
    <row r="126" spans="2:52" ht="20.100000000000001" hidden="1" customHeight="1" outlineLevel="1">
      <c r="B126" s="434"/>
      <c r="C126" s="1002"/>
      <c r="D126" s="1003"/>
      <c r="E126" s="1003"/>
      <c r="F126" s="1004"/>
      <c r="G126" s="1005"/>
      <c r="H126" s="1006"/>
      <c r="I126" s="1006"/>
      <c r="J126" s="1006"/>
      <c r="K126" s="1007"/>
      <c r="L126" s="715"/>
      <c r="M126" s="715"/>
      <c r="N126" s="715"/>
      <c r="O126" s="715"/>
      <c r="P126" s="715"/>
      <c r="Q126" s="715"/>
      <c r="R126" s="715"/>
      <c r="S126" s="716"/>
      <c r="T126" s="717"/>
      <c r="U126" s="720">
        <f t="shared" si="37"/>
        <v>0</v>
      </c>
      <c r="V126" s="721">
        <f t="shared" si="38"/>
        <v>0</v>
      </c>
      <c r="W126" s="722">
        <f t="shared" si="39"/>
        <v>0</v>
      </c>
      <c r="X126" s="442"/>
      <c r="Y126" s="442"/>
      <c r="Z126" s="442"/>
      <c r="AA126" s="442"/>
      <c r="AB126" s="442"/>
      <c r="AC126" s="442"/>
      <c r="AD126" s="442"/>
      <c r="AE126" s="442"/>
      <c r="AF126" s="442"/>
      <c r="AG126" s="442"/>
      <c r="AH126" s="442"/>
      <c r="AI126" s="442"/>
      <c r="AJ126" s="442"/>
      <c r="AK126" s="442"/>
      <c r="AL126" s="442"/>
      <c r="AM126" s="442"/>
      <c r="AN126" s="442"/>
      <c r="AO126" s="442"/>
      <c r="AP126" s="442"/>
      <c r="AQ126" s="442"/>
      <c r="AR126" s="442"/>
      <c r="AS126" s="442"/>
      <c r="AT126" s="442"/>
      <c r="AU126" s="442"/>
      <c r="AV126" s="442"/>
      <c r="AW126" s="442"/>
      <c r="AX126" s="442"/>
      <c r="AY126" s="442"/>
      <c r="AZ126" s="442"/>
    </row>
    <row r="127" spans="2:52" ht="20.100000000000001" hidden="1" customHeight="1" outlineLevel="1">
      <c r="B127" s="434"/>
      <c r="C127" s="1002"/>
      <c r="D127" s="1003"/>
      <c r="E127" s="1003"/>
      <c r="F127" s="1004"/>
      <c r="G127" s="1005"/>
      <c r="H127" s="1006"/>
      <c r="I127" s="1006"/>
      <c r="J127" s="1006"/>
      <c r="K127" s="1007"/>
      <c r="L127" s="715"/>
      <c r="M127" s="715"/>
      <c r="N127" s="715"/>
      <c r="O127" s="715"/>
      <c r="P127" s="715"/>
      <c r="Q127" s="715"/>
      <c r="R127" s="715"/>
      <c r="S127" s="716"/>
      <c r="T127" s="717"/>
      <c r="U127" s="720">
        <f t="shared" si="37"/>
        <v>0</v>
      </c>
      <c r="V127" s="721">
        <f t="shared" si="38"/>
        <v>0</v>
      </c>
      <c r="W127" s="722">
        <f t="shared" si="39"/>
        <v>0</v>
      </c>
      <c r="X127" s="442"/>
      <c r="Y127" s="442"/>
      <c r="Z127" s="442"/>
      <c r="AA127" s="442"/>
      <c r="AB127" s="442"/>
      <c r="AC127" s="442"/>
      <c r="AD127" s="442"/>
      <c r="AE127" s="442"/>
      <c r="AF127" s="442"/>
      <c r="AG127" s="442"/>
      <c r="AH127" s="442"/>
      <c r="AI127" s="442"/>
      <c r="AJ127" s="442"/>
      <c r="AK127" s="442"/>
      <c r="AL127" s="442"/>
      <c r="AM127" s="442"/>
      <c r="AN127" s="442"/>
      <c r="AO127" s="442"/>
      <c r="AP127" s="442"/>
      <c r="AQ127" s="442"/>
      <c r="AR127" s="442"/>
      <c r="AS127" s="442"/>
      <c r="AT127" s="442"/>
      <c r="AU127" s="442"/>
      <c r="AV127" s="442"/>
      <c r="AW127" s="442"/>
      <c r="AX127" s="442"/>
      <c r="AY127" s="442"/>
      <c r="AZ127" s="442"/>
    </row>
    <row r="128" spans="2:52" ht="20.100000000000001" hidden="1" customHeight="1" outlineLevel="1">
      <c r="B128" s="434"/>
      <c r="C128" s="1002"/>
      <c r="D128" s="1003"/>
      <c r="E128" s="1003"/>
      <c r="F128" s="1004"/>
      <c r="G128" s="1005"/>
      <c r="H128" s="1006"/>
      <c r="I128" s="1006"/>
      <c r="J128" s="1006"/>
      <c r="K128" s="1007"/>
      <c r="L128" s="715"/>
      <c r="M128" s="715"/>
      <c r="N128" s="715"/>
      <c r="O128" s="715"/>
      <c r="P128" s="715"/>
      <c r="Q128" s="715"/>
      <c r="R128" s="715"/>
      <c r="S128" s="716"/>
      <c r="T128" s="717"/>
      <c r="U128" s="720">
        <f t="shared" si="37"/>
        <v>0</v>
      </c>
      <c r="V128" s="721">
        <f t="shared" si="38"/>
        <v>0</v>
      </c>
      <c r="W128" s="722">
        <f t="shared" si="39"/>
        <v>0</v>
      </c>
      <c r="X128" s="442"/>
      <c r="Y128" s="442"/>
      <c r="Z128" s="442"/>
      <c r="AA128" s="442"/>
      <c r="AB128" s="442"/>
      <c r="AC128" s="442"/>
      <c r="AD128" s="442"/>
      <c r="AE128" s="442"/>
      <c r="AF128" s="442"/>
      <c r="AG128" s="442"/>
      <c r="AH128" s="442"/>
      <c r="AI128" s="442"/>
      <c r="AJ128" s="442"/>
      <c r="AK128" s="442"/>
      <c r="AL128" s="442"/>
      <c r="AM128" s="442"/>
      <c r="AN128" s="442"/>
      <c r="AO128" s="442"/>
      <c r="AP128" s="442"/>
      <c r="AQ128" s="442"/>
      <c r="AR128" s="442"/>
      <c r="AS128" s="442"/>
      <c r="AT128" s="442"/>
      <c r="AU128" s="442"/>
      <c r="AV128" s="442"/>
      <c r="AW128" s="442"/>
      <c r="AX128" s="442"/>
      <c r="AY128" s="442"/>
      <c r="AZ128" s="442"/>
    </row>
    <row r="129" spans="2:52" ht="20.100000000000001" hidden="1" customHeight="1" outlineLevel="1">
      <c r="B129" s="434"/>
      <c r="C129" s="1002"/>
      <c r="D129" s="1003"/>
      <c r="E129" s="1003"/>
      <c r="F129" s="1004"/>
      <c r="G129" s="1005"/>
      <c r="H129" s="1006"/>
      <c r="I129" s="1006"/>
      <c r="J129" s="1006"/>
      <c r="K129" s="1007"/>
      <c r="L129" s="715"/>
      <c r="M129" s="715"/>
      <c r="N129" s="715"/>
      <c r="O129" s="715"/>
      <c r="P129" s="715"/>
      <c r="Q129" s="715"/>
      <c r="R129" s="715"/>
      <c r="S129" s="716"/>
      <c r="T129" s="717"/>
      <c r="U129" s="720">
        <f t="shared" si="37"/>
        <v>0</v>
      </c>
      <c r="V129" s="721">
        <f t="shared" si="38"/>
        <v>0</v>
      </c>
      <c r="W129" s="722">
        <f t="shared" si="39"/>
        <v>0</v>
      </c>
      <c r="X129" s="442"/>
      <c r="Y129" s="442"/>
      <c r="Z129" s="442"/>
      <c r="AA129" s="442"/>
      <c r="AB129" s="442"/>
      <c r="AC129" s="442"/>
      <c r="AD129" s="442"/>
      <c r="AE129" s="442"/>
      <c r="AF129" s="442"/>
      <c r="AG129" s="442"/>
      <c r="AH129" s="442"/>
      <c r="AI129" s="442"/>
      <c r="AJ129" s="442"/>
      <c r="AK129" s="442"/>
      <c r="AL129" s="442"/>
      <c r="AM129" s="442"/>
      <c r="AN129" s="442"/>
      <c r="AO129" s="442"/>
      <c r="AP129" s="442"/>
      <c r="AQ129" s="442"/>
      <c r="AR129" s="442"/>
      <c r="AS129" s="442"/>
      <c r="AT129" s="442"/>
      <c r="AU129" s="442"/>
      <c r="AV129" s="442"/>
      <c r="AW129" s="442"/>
      <c r="AX129" s="442"/>
      <c r="AY129" s="442"/>
      <c r="AZ129" s="442"/>
    </row>
    <row r="130" spans="2:52" ht="20.100000000000001" hidden="1" customHeight="1" outlineLevel="1">
      <c r="B130" s="434"/>
      <c r="C130" s="1002"/>
      <c r="D130" s="1003"/>
      <c r="E130" s="1003"/>
      <c r="F130" s="1004"/>
      <c r="G130" s="1005"/>
      <c r="H130" s="1006"/>
      <c r="I130" s="1006"/>
      <c r="J130" s="1006"/>
      <c r="K130" s="1007"/>
      <c r="L130" s="715"/>
      <c r="M130" s="715"/>
      <c r="N130" s="715"/>
      <c r="O130" s="715"/>
      <c r="P130" s="715"/>
      <c r="Q130" s="715"/>
      <c r="R130" s="715"/>
      <c r="S130" s="716"/>
      <c r="T130" s="717"/>
      <c r="U130" s="720">
        <f t="shared" si="37"/>
        <v>0</v>
      </c>
      <c r="V130" s="721">
        <f t="shared" si="38"/>
        <v>0</v>
      </c>
      <c r="W130" s="722">
        <f t="shared" si="39"/>
        <v>0</v>
      </c>
      <c r="X130" s="442"/>
      <c r="Y130" s="442"/>
      <c r="Z130" s="442"/>
      <c r="AA130" s="442"/>
      <c r="AB130" s="442"/>
      <c r="AC130" s="442"/>
      <c r="AD130" s="442"/>
      <c r="AE130" s="442"/>
      <c r="AF130" s="442"/>
      <c r="AG130" s="442"/>
      <c r="AH130" s="442"/>
      <c r="AI130" s="442"/>
      <c r="AJ130" s="442"/>
      <c r="AK130" s="442"/>
      <c r="AL130" s="442"/>
      <c r="AM130" s="442"/>
      <c r="AN130" s="442"/>
      <c r="AO130" s="442"/>
      <c r="AP130" s="442"/>
      <c r="AQ130" s="442"/>
      <c r="AR130" s="442"/>
      <c r="AS130" s="442"/>
      <c r="AT130" s="442"/>
      <c r="AU130" s="442"/>
      <c r="AV130" s="442"/>
      <c r="AW130" s="442"/>
      <c r="AX130" s="442"/>
      <c r="AY130" s="442"/>
      <c r="AZ130" s="442"/>
    </row>
    <row r="131" spans="2:52" ht="20.100000000000001" hidden="1" customHeight="1" outlineLevel="1">
      <c r="B131" s="434"/>
      <c r="C131" s="1002"/>
      <c r="D131" s="1003"/>
      <c r="E131" s="1003"/>
      <c r="F131" s="1004"/>
      <c r="G131" s="1005"/>
      <c r="H131" s="1006"/>
      <c r="I131" s="1006"/>
      <c r="J131" s="1006"/>
      <c r="K131" s="1007"/>
      <c r="L131" s="715"/>
      <c r="M131" s="715"/>
      <c r="N131" s="715"/>
      <c r="O131" s="715"/>
      <c r="P131" s="715"/>
      <c r="Q131" s="715"/>
      <c r="R131" s="715"/>
      <c r="S131" s="716"/>
      <c r="T131" s="717"/>
      <c r="U131" s="720">
        <f t="shared" si="37"/>
        <v>0</v>
      </c>
      <c r="V131" s="721">
        <f t="shared" si="38"/>
        <v>0</v>
      </c>
      <c r="W131" s="722">
        <f t="shared" si="39"/>
        <v>0</v>
      </c>
      <c r="X131" s="442"/>
      <c r="Y131" s="442"/>
      <c r="Z131" s="442"/>
      <c r="AA131" s="442"/>
      <c r="AB131" s="442"/>
      <c r="AC131" s="442"/>
      <c r="AD131" s="442"/>
      <c r="AE131" s="442"/>
      <c r="AF131" s="442"/>
      <c r="AG131" s="442"/>
      <c r="AH131" s="442"/>
      <c r="AI131" s="442"/>
      <c r="AJ131" s="442"/>
      <c r="AK131" s="442"/>
      <c r="AL131" s="442"/>
      <c r="AM131" s="442"/>
      <c r="AN131" s="442"/>
      <c r="AO131" s="442"/>
      <c r="AP131" s="442"/>
      <c r="AQ131" s="442"/>
      <c r="AR131" s="442"/>
      <c r="AS131" s="442"/>
      <c r="AT131" s="442"/>
      <c r="AU131" s="442"/>
      <c r="AV131" s="442"/>
      <c r="AW131" s="442"/>
      <c r="AX131" s="442"/>
      <c r="AY131" s="442"/>
      <c r="AZ131" s="442"/>
    </row>
    <row r="132" spans="2:52" s="19" customFormat="1" ht="9.9499999999999993" hidden="1" customHeight="1" outlineLevel="1">
      <c r="B132" s="435"/>
      <c r="C132" s="437"/>
      <c r="D132" s="437"/>
      <c r="E132" s="437"/>
      <c r="F132" s="437"/>
      <c r="G132" s="666"/>
      <c r="H132" s="666"/>
      <c r="I132" s="666"/>
      <c r="J132" s="666"/>
      <c r="K132" s="666"/>
      <c r="L132" s="438"/>
      <c r="M132" s="438"/>
      <c r="N132" s="438"/>
      <c r="O132" s="438"/>
      <c r="P132" s="438"/>
      <c r="Q132" s="438"/>
      <c r="R132" s="438"/>
      <c r="S132" s="438"/>
      <c r="T132" s="439"/>
      <c r="U132" s="439"/>
      <c r="V132" s="439"/>
      <c r="W132" s="667"/>
      <c r="X132" s="668"/>
      <c r="Y132" s="668"/>
      <c r="Z132" s="668"/>
      <c r="AA132" s="668"/>
      <c r="AB132" s="668"/>
      <c r="AC132" s="668"/>
      <c r="AD132" s="668"/>
      <c r="AE132" s="668"/>
      <c r="AF132" s="668"/>
      <c r="AG132" s="668"/>
      <c r="AH132" s="668"/>
      <c r="AI132" s="668"/>
      <c r="AJ132" s="668"/>
      <c r="AK132" s="668"/>
      <c r="AL132" s="668"/>
      <c r="AM132" s="668"/>
      <c r="AN132" s="668"/>
      <c r="AO132" s="668"/>
      <c r="AP132" s="668"/>
      <c r="AQ132" s="668"/>
      <c r="AR132" s="668"/>
      <c r="AS132" s="668"/>
      <c r="AT132" s="668"/>
      <c r="AU132" s="668"/>
      <c r="AV132" s="668"/>
      <c r="AW132" s="668"/>
      <c r="AX132" s="668"/>
      <c r="AY132" s="668"/>
      <c r="AZ132" s="668"/>
    </row>
    <row r="133" spans="2:52" ht="20.100000000000001" customHeight="1" collapsed="1">
      <c r="B133" s="714">
        <f>B121+1</f>
        <v>11</v>
      </c>
      <c r="C133" s="1013"/>
      <c r="D133" s="1014"/>
      <c r="E133" s="1014"/>
      <c r="F133" s="1015"/>
      <c r="G133" s="1016"/>
      <c r="H133" s="1017"/>
      <c r="I133" s="1017"/>
      <c r="J133" s="1017"/>
      <c r="K133" s="1018"/>
      <c r="L133" s="701">
        <f t="shared" ref="L133:R133" si="40">SUM(L134:L143)</f>
        <v>0</v>
      </c>
      <c r="M133" s="702">
        <f t="shared" si="40"/>
        <v>0</v>
      </c>
      <c r="N133" s="703">
        <f t="shared" si="40"/>
        <v>0</v>
      </c>
      <c r="O133" s="703">
        <f t="shared" si="40"/>
        <v>0</v>
      </c>
      <c r="P133" s="702">
        <f t="shared" si="40"/>
        <v>0</v>
      </c>
      <c r="Q133" s="704">
        <f t="shared" si="40"/>
        <v>0</v>
      </c>
      <c r="R133" s="701">
        <f t="shared" si="40"/>
        <v>0</v>
      </c>
      <c r="S133" s="705">
        <v>1</v>
      </c>
      <c r="T133" s="706">
        <f>(S134*T134)+(S135*T135)+(S136*T136)+(S137*T137)+(S138*T138)+(S139*T139)+(S140*T140)+(S141*T141)+(S142*T142)+(S143*T143)</f>
        <v>0</v>
      </c>
      <c r="U133" s="665">
        <f t="shared" ref="U133:U143" si="41">S133*T133*(1+MGKZ)*(1+Gewinn)*(1+Sicherheit)</f>
        <v>0</v>
      </c>
      <c r="V133" s="643">
        <f t="shared" ref="V133:V143" si="42">R133*Fertigung</f>
        <v>0</v>
      </c>
      <c r="W133" s="50">
        <f t="shared" ref="W133:W143" si="43">L133*$E$6+M133*$M$6+N133*$M$7+O133*$M$8+P133*$E$7+Q133*$M$9+U133+V133</f>
        <v>0</v>
      </c>
      <c r="X133" s="442"/>
      <c r="Y133" s="442"/>
      <c r="Z133" s="442"/>
      <c r="AA133" s="442"/>
      <c r="AB133" s="442"/>
      <c r="AC133" s="442"/>
      <c r="AD133" s="442"/>
      <c r="AE133" s="442"/>
      <c r="AF133" s="442"/>
      <c r="AG133" s="442"/>
      <c r="AH133" s="442"/>
      <c r="AI133" s="442"/>
      <c r="AJ133" s="442"/>
      <c r="AK133" s="442"/>
      <c r="AL133" s="442"/>
      <c r="AM133" s="442"/>
      <c r="AN133" s="442"/>
      <c r="AO133" s="442"/>
      <c r="AP133" s="442"/>
      <c r="AQ133" s="442"/>
      <c r="AR133" s="442"/>
      <c r="AS133" s="442"/>
      <c r="AT133" s="442"/>
      <c r="AU133" s="442"/>
      <c r="AV133" s="442"/>
      <c r="AW133" s="442"/>
      <c r="AX133" s="442"/>
      <c r="AY133" s="442"/>
      <c r="AZ133" s="442"/>
    </row>
    <row r="134" spans="2:52" ht="20.100000000000001" hidden="1" customHeight="1" outlineLevel="1">
      <c r="B134" s="433"/>
      <c r="C134" s="1002"/>
      <c r="D134" s="1003"/>
      <c r="E134" s="1003"/>
      <c r="F134" s="1004"/>
      <c r="G134" s="1005"/>
      <c r="H134" s="1006"/>
      <c r="I134" s="1006"/>
      <c r="J134" s="1006"/>
      <c r="K134" s="1007"/>
      <c r="L134" s="715"/>
      <c r="M134" s="715"/>
      <c r="N134" s="715"/>
      <c r="O134" s="715"/>
      <c r="P134" s="715"/>
      <c r="Q134" s="715"/>
      <c r="R134" s="715"/>
      <c r="S134" s="716"/>
      <c r="T134" s="717"/>
      <c r="U134" s="720">
        <f t="shared" si="41"/>
        <v>0</v>
      </c>
      <c r="V134" s="721">
        <f t="shared" si="42"/>
        <v>0</v>
      </c>
      <c r="W134" s="722">
        <f t="shared" si="43"/>
        <v>0</v>
      </c>
      <c r="X134" s="442"/>
      <c r="Y134" s="442"/>
      <c r="Z134" s="442"/>
      <c r="AA134" s="442"/>
      <c r="AB134" s="442"/>
      <c r="AC134" s="442"/>
      <c r="AD134" s="442"/>
      <c r="AE134" s="442"/>
      <c r="AF134" s="442"/>
      <c r="AG134" s="442"/>
      <c r="AH134" s="442"/>
      <c r="AI134" s="442"/>
      <c r="AJ134" s="442"/>
      <c r="AK134" s="442"/>
      <c r="AL134" s="442"/>
      <c r="AM134" s="442"/>
      <c r="AN134" s="442"/>
      <c r="AO134" s="442"/>
      <c r="AP134" s="442"/>
      <c r="AQ134" s="442"/>
      <c r="AR134" s="442"/>
      <c r="AS134" s="442"/>
      <c r="AT134" s="442"/>
      <c r="AU134" s="442"/>
      <c r="AV134" s="442"/>
      <c r="AW134" s="442"/>
      <c r="AX134" s="442"/>
      <c r="AY134" s="442"/>
      <c r="AZ134" s="442"/>
    </row>
    <row r="135" spans="2:52" ht="20.100000000000001" hidden="1" customHeight="1" outlineLevel="1">
      <c r="B135" s="434"/>
      <c r="C135" s="1002"/>
      <c r="D135" s="1003"/>
      <c r="E135" s="1003"/>
      <c r="F135" s="1004"/>
      <c r="G135" s="1005"/>
      <c r="H135" s="1006"/>
      <c r="I135" s="1006"/>
      <c r="J135" s="1006"/>
      <c r="K135" s="1007"/>
      <c r="L135" s="715"/>
      <c r="M135" s="715"/>
      <c r="N135" s="715"/>
      <c r="O135" s="715"/>
      <c r="P135" s="715"/>
      <c r="Q135" s="715"/>
      <c r="R135" s="715"/>
      <c r="S135" s="716"/>
      <c r="T135" s="717"/>
      <c r="U135" s="720">
        <f t="shared" si="41"/>
        <v>0</v>
      </c>
      <c r="V135" s="721">
        <f t="shared" si="42"/>
        <v>0</v>
      </c>
      <c r="W135" s="722">
        <f t="shared" si="43"/>
        <v>0</v>
      </c>
      <c r="X135" s="442"/>
      <c r="Y135" s="442"/>
      <c r="Z135" s="442"/>
      <c r="AA135" s="442"/>
      <c r="AB135" s="442"/>
      <c r="AC135" s="442"/>
      <c r="AD135" s="442"/>
      <c r="AE135" s="442"/>
      <c r="AF135" s="442"/>
      <c r="AG135" s="442"/>
      <c r="AH135" s="442"/>
      <c r="AI135" s="442"/>
      <c r="AJ135" s="442"/>
      <c r="AK135" s="442"/>
      <c r="AL135" s="442"/>
      <c r="AM135" s="442"/>
      <c r="AN135" s="442"/>
      <c r="AO135" s="442"/>
      <c r="AP135" s="442"/>
      <c r="AQ135" s="442"/>
      <c r="AR135" s="442"/>
      <c r="AS135" s="442"/>
      <c r="AT135" s="442"/>
      <c r="AU135" s="442"/>
      <c r="AV135" s="442"/>
      <c r="AW135" s="442"/>
      <c r="AX135" s="442"/>
      <c r="AY135" s="442"/>
      <c r="AZ135" s="442"/>
    </row>
    <row r="136" spans="2:52" ht="20.100000000000001" hidden="1" customHeight="1" outlineLevel="1">
      <c r="B136" s="434"/>
      <c r="C136" s="1002"/>
      <c r="D136" s="1003"/>
      <c r="E136" s="1003"/>
      <c r="F136" s="1004"/>
      <c r="G136" s="1005"/>
      <c r="H136" s="1006"/>
      <c r="I136" s="1006"/>
      <c r="J136" s="1006"/>
      <c r="K136" s="1007"/>
      <c r="L136" s="715"/>
      <c r="M136" s="715"/>
      <c r="N136" s="715"/>
      <c r="O136" s="715"/>
      <c r="P136" s="715"/>
      <c r="Q136" s="715"/>
      <c r="R136" s="715"/>
      <c r="S136" s="716"/>
      <c r="T136" s="717"/>
      <c r="U136" s="720">
        <f t="shared" si="41"/>
        <v>0</v>
      </c>
      <c r="V136" s="721">
        <f t="shared" si="42"/>
        <v>0</v>
      </c>
      <c r="W136" s="722">
        <f t="shared" si="43"/>
        <v>0</v>
      </c>
      <c r="X136" s="442"/>
      <c r="Y136" s="442"/>
      <c r="Z136" s="442"/>
      <c r="AA136" s="442"/>
      <c r="AB136" s="442"/>
      <c r="AC136" s="442"/>
      <c r="AD136" s="442"/>
      <c r="AE136" s="442"/>
      <c r="AF136" s="442"/>
      <c r="AG136" s="442"/>
      <c r="AH136" s="442"/>
      <c r="AI136" s="442"/>
      <c r="AJ136" s="442"/>
      <c r="AK136" s="442"/>
      <c r="AL136" s="442"/>
      <c r="AM136" s="442"/>
      <c r="AN136" s="442"/>
      <c r="AO136" s="442"/>
      <c r="AP136" s="442"/>
      <c r="AQ136" s="442"/>
      <c r="AR136" s="442"/>
      <c r="AS136" s="442"/>
      <c r="AT136" s="442"/>
      <c r="AU136" s="442"/>
      <c r="AV136" s="442"/>
      <c r="AW136" s="442"/>
      <c r="AX136" s="442"/>
      <c r="AY136" s="442"/>
      <c r="AZ136" s="442"/>
    </row>
    <row r="137" spans="2:52" ht="20.100000000000001" hidden="1" customHeight="1" outlineLevel="1">
      <c r="B137" s="434"/>
      <c r="C137" s="1002"/>
      <c r="D137" s="1003"/>
      <c r="E137" s="1003"/>
      <c r="F137" s="1004"/>
      <c r="G137" s="1005"/>
      <c r="H137" s="1006"/>
      <c r="I137" s="1006"/>
      <c r="J137" s="1006"/>
      <c r="K137" s="1007"/>
      <c r="L137" s="715"/>
      <c r="M137" s="715"/>
      <c r="N137" s="715"/>
      <c r="O137" s="715"/>
      <c r="P137" s="715"/>
      <c r="Q137" s="715"/>
      <c r="R137" s="715"/>
      <c r="S137" s="716"/>
      <c r="T137" s="717"/>
      <c r="U137" s="720">
        <f t="shared" si="41"/>
        <v>0</v>
      </c>
      <c r="V137" s="721">
        <f t="shared" si="42"/>
        <v>0</v>
      </c>
      <c r="W137" s="722">
        <f t="shared" si="43"/>
        <v>0</v>
      </c>
      <c r="X137" s="442"/>
      <c r="Y137" s="442"/>
      <c r="Z137" s="442"/>
      <c r="AA137" s="442"/>
      <c r="AB137" s="442"/>
      <c r="AC137" s="442"/>
      <c r="AD137" s="442"/>
      <c r="AE137" s="442"/>
      <c r="AF137" s="442"/>
      <c r="AG137" s="442"/>
      <c r="AH137" s="442"/>
      <c r="AI137" s="442"/>
      <c r="AJ137" s="442"/>
      <c r="AK137" s="442"/>
      <c r="AL137" s="442"/>
      <c r="AM137" s="442"/>
      <c r="AN137" s="442"/>
      <c r="AO137" s="442"/>
      <c r="AP137" s="442"/>
      <c r="AQ137" s="442"/>
      <c r="AR137" s="442"/>
      <c r="AS137" s="442"/>
      <c r="AT137" s="442"/>
      <c r="AU137" s="442"/>
      <c r="AV137" s="442"/>
      <c r="AW137" s="442"/>
      <c r="AX137" s="442"/>
      <c r="AY137" s="442"/>
      <c r="AZ137" s="442"/>
    </row>
    <row r="138" spans="2:52" ht="20.100000000000001" hidden="1" customHeight="1" outlineLevel="1">
      <c r="B138" s="434"/>
      <c r="C138" s="1002"/>
      <c r="D138" s="1003"/>
      <c r="E138" s="1003"/>
      <c r="F138" s="1004"/>
      <c r="G138" s="1005"/>
      <c r="H138" s="1006"/>
      <c r="I138" s="1006"/>
      <c r="J138" s="1006"/>
      <c r="K138" s="1007"/>
      <c r="L138" s="715"/>
      <c r="M138" s="715"/>
      <c r="N138" s="715"/>
      <c r="O138" s="715"/>
      <c r="P138" s="715"/>
      <c r="Q138" s="715"/>
      <c r="R138" s="715"/>
      <c r="S138" s="716"/>
      <c r="T138" s="717"/>
      <c r="U138" s="720">
        <f t="shared" si="41"/>
        <v>0</v>
      </c>
      <c r="V138" s="721">
        <f t="shared" si="42"/>
        <v>0</v>
      </c>
      <c r="W138" s="722">
        <f t="shared" si="43"/>
        <v>0</v>
      </c>
      <c r="X138" s="442"/>
      <c r="Y138" s="442"/>
      <c r="Z138" s="442"/>
      <c r="AA138" s="442"/>
      <c r="AB138" s="442"/>
      <c r="AC138" s="442"/>
      <c r="AD138" s="442"/>
      <c r="AE138" s="442"/>
      <c r="AF138" s="442"/>
      <c r="AG138" s="442"/>
      <c r="AH138" s="442"/>
      <c r="AI138" s="442"/>
      <c r="AJ138" s="442"/>
      <c r="AK138" s="442"/>
      <c r="AL138" s="442"/>
      <c r="AM138" s="442"/>
      <c r="AN138" s="442"/>
      <c r="AO138" s="442"/>
      <c r="AP138" s="442"/>
      <c r="AQ138" s="442"/>
      <c r="AR138" s="442"/>
      <c r="AS138" s="442"/>
      <c r="AT138" s="442"/>
      <c r="AU138" s="442"/>
      <c r="AV138" s="442"/>
      <c r="AW138" s="442"/>
      <c r="AX138" s="442"/>
      <c r="AY138" s="442"/>
      <c r="AZ138" s="442"/>
    </row>
    <row r="139" spans="2:52" ht="20.100000000000001" hidden="1" customHeight="1" outlineLevel="1">
      <c r="B139" s="434"/>
      <c r="C139" s="1002"/>
      <c r="D139" s="1003"/>
      <c r="E139" s="1003"/>
      <c r="F139" s="1004"/>
      <c r="G139" s="1005"/>
      <c r="H139" s="1006"/>
      <c r="I139" s="1006"/>
      <c r="J139" s="1006"/>
      <c r="K139" s="1007"/>
      <c r="L139" s="715"/>
      <c r="M139" s="715"/>
      <c r="N139" s="715"/>
      <c r="O139" s="715"/>
      <c r="P139" s="715"/>
      <c r="Q139" s="715"/>
      <c r="R139" s="715"/>
      <c r="S139" s="716"/>
      <c r="T139" s="717"/>
      <c r="U139" s="720">
        <f t="shared" si="41"/>
        <v>0</v>
      </c>
      <c r="V139" s="721">
        <f t="shared" si="42"/>
        <v>0</v>
      </c>
      <c r="W139" s="722">
        <f t="shared" si="43"/>
        <v>0</v>
      </c>
      <c r="X139" s="442"/>
      <c r="Y139" s="442"/>
      <c r="Z139" s="442"/>
      <c r="AA139" s="442"/>
      <c r="AB139" s="442"/>
      <c r="AC139" s="442"/>
      <c r="AD139" s="442"/>
      <c r="AE139" s="442"/>
      <c r="AF139" s="442"/>
      <c r="AG139" s="442"/>
      <c r="AH139" s="442"/>
      <c r="AI139" s="442"/>
      <c r="AJ139" s="442"/>
      <c r="AK139" s="442"/>
      <c r="AL139" s="442"/>
      <c r="AM139" s="442"/>
      <c r="AN139" s="442"/>
      <c r="AO139" s="442"/>
      <c r="AP139" s="442"/>
      <c r="AQ139" s="442"/>
      <c r="AR139" s="442"/>
      <c r="AS139" s="442"/>
      <c r="AT139" s="442"/>
      <c r="AU139" s="442"/>
      <c r="AV139" s="442"/>
      <c r="AW139" s="442"/>
      <c r="AX139" s="442"/>
      <c r="AY139" s="442"/>
      <c r="AZ139" s="442"/>
    </row>
    <row r="140" spans="2:52" ht="20.100000000000001" hidden="1" customHeight="1" outlineLevel="1">
      <c r="B140" s="434"/>
      <c r="C140" s="1002"/>
      <c r="D140" s="1003"/>
      <c r="E140" s="1003"/>
      <c r="F140" s="1004"/>
      <c r="G140" s="1005"/>
      <c r="H140" s="1006"/>
      <c r="I140" s="1006"/>
      <c r="J140" s="1006"/>
      <c r="K140" s="1007"/>
      <c r="L140" s="715"/>
      <c r="M140" s="715"/>
      <c r="N140" s="715"/>
      <c r="O140" s="715"/>
      <c r="P140" s="715"/>
      <c r="Q140" s="715"/>
      <c r="R140" s="715"/>
      <c r="S140" s="716"/>
      <c r="T140" s="717"/>
      <c r="U140" s="720">
        <f t="shared" si="41"/>
        <v>0</v>
      </c>
      <c r="V140" s="721">
        <f t="shared" si="42"/>
        <v>0</v>
      </c>
      <c r="W140" s="722">
        <f t="shared" si="43"/>
        <v>0</v>
      </c>
      <c r="X140" s="442"/>
      <c r="Y140" s="442"/>
      <c r="Z140" s="442"/>
      <c r="AA140" s="442"/>
      <c r="AB140" s="442"/>
      <c r="AC140" s="442"/>
      <c r="AD140" s="442"/>
      <c r="AE140" s="442"/>
      <c r="AF140" s="442"/>
      <c r="AG140" s="442"/>
      <c r="AH140" s="442"/>
      <c r="AI140" s="442"/>
      <c r="AJ140" s="442"/>
      <c r="AK140" s="442"/>
      <c r="AL140" s="442"/>
      <c r="AM140" s="442"/>
      <c r="AN140" s="442"/>
      <c r="AO140" s="442"/>
      <c r="AP140" s="442"/>
      <c r="AQ140" s="442"/>
      <c r="AR140" s="442"/>
      <c r="AS140" s="442"/>
      <c r="AT140" s="442"/>
      <c r="AU140" s="442"/>
      <c r="AV140" s="442"/>
      <c r="AW140" s="442"/>
      <c r="AX140" s="442"/>
      <c r="AY140" s="442"/>
      <c r="AZ140" s="442"/>
    </row>
    <row r="141" spans="2:52" ht="20.100000000000001" hidden="1" customHeight="1" outlineLevel="1">
      <c r="B141" s="434"/>
      <c r="C141" s="1002"/>
      <c r="D141" s="1003"/>
      <c r="E141" s="1003"/>
      <c r="F141" s="1004"/>
      <c r="G141" s="1005"/>
      <c r="H141" s="1006"/>
      <c r="I141" s="1006"/>
      <c r="J141" s="1006"/>
      <c r="K141" s="1007"/>
      <c r="L141" s="715"/>
      <c r="M141" s="715"/>
      <c r="N141" s="715"/>
      <c r="O141" s="715"/>
      <c r="P141" s="715"/>
      <c r="Q141" s="715"/>
      <c r="R141" s="715"/>
      <c r="S141" s="716"/>
      <c r="T141" s="717"/>
      <c r="U141" s="720">
        <f t="shared" si="41"/>
        <v>0</v>
      </c>
      <c r="V141" s="721">
        <f t="shared" si="42"/>
        <v>0</v>
      </c>
      <c r="W141" s="722">
        <f t="shared" si="43"/>
        <v>0</v>
      </c>
      <c r="X141" s="442"/>
      <c r="Y141" s="442"/>
      <c r="Z141" s="442"/>
      <c r="AA141" s="442"/>
      <c r="AB141" s="442"/>
      <c r="AC141" s="442"/>
      <c r="AD141" s="442"/>
      <c r="AE141" s="442"/>
      <c r="AF141" s="442"/>
      <c r="AG141" s="442"/>
      <c r="AH141" s="442"/>
      <c r="AI141" s="442"/>
      <c r="AJ141" s="442"/>
      <c r="AK141" s="442"/>
      <c r="AL141" s="442"/>
      <c r="AM141" s="442"/>
      <c r="AN141" s="442"/>
      <c r="AO141" s="442"/>
      <c r="AP141" s="442"/>
      <c r="AQ141" s="442"/>
      <c r="AR141" s="442"/>
      <c r="AS141" s="442"/>
      <c r="AT141" s="442"/>
      <c r="AU141" s="442"/>
      <c r="AV141" s="442"/>
      <c r="AW141" s="442"/>
      <c r="AX141" s="442"/>
      <c r="AY141" s="442"/>
      <c r="AZ141" s="442"/>
    </row>
    <row r="142" spans="2:52" ht="20.100000000000001" hidden="1" customHeight="1" outlineLevel="1">
      <c r="B142" s="434"/>
      <c r="C142" s="1002"/>
      <c r="D142" s="1003"/>
      <c r="E142" s="1003"/>
      <c r="F142" s="1004"/>
      <c r="G142" s="1005"/>
      <c r="H142" s="1006"/>
      <c r="I142" s="1006"/>
      <c r="J142" s="1006"/>
      <c r="K142" s="1007"/>
      <c r="L142" s="715"/>
      <c r="M142" s="715"/>
      <c r="N142" s="715"/>
      <c r="O142" s="715"/>
      <c r="P142" s="715"/>
      <c r="Q142" s="715"/>
      <c r="R142" s="715"/>
      <c r="S142" s="716"/>
      <c r="T142" s="717"/>
      <c r="U142" s="720">
        <f t="shared" si="41"/>
        <v>0</v>
      </c>
      <c r="V142" s="721">
        <f t="shared" si="42"/>
        <v>0</v>
      </c>
      <c r="W142" s="722">
        <f t="shared" si="43"/>
        <v>0</v>
      </c>
      <c r="X142" s="442"/>
      <c r="Y142" s="442"/>
      <c r="Z142" s="442"/>
      <c r="AA142" s="442"/>
      <c r="AB142" s="442"/>
      <c r="AC142" s="442"/>
      <c r="AD142" s="442"/>
      <c r="AE142" s="442"/>
      <c r="AF142" s="442"/>
      <c r="AG142" s="442"/>
      <c r="AH142" s="442"/>
      <c r="AI142" s="442"/>
      <c r="AJ142" s="442"/>
      <c r="AK142" s="442"/>
      <c r="AL142" s="442"/>
      <c r="AM142" s="442"/>
      <c r="AN142" s="442"/>
      <c r="AO142" s="442"/>
      <c r="AP142" s="442"/>
      <c r="AQ142" s="442"/>
      <c r="AR142" s="442"/>
      <c r="AS142" s="442"/>
      <c r="AT142" s="442"/>
      <c r="AU142" s="442"/>
      <c r="AV142" s="442"/>
      <c r="AW142" s="442"/>
      <c r="AX142" s="442"/>
      <c r="AY142" s="442"/>
      <c r="AZ142" s="442"/>
    </row>
    <row r="143" spans="2:52" ht="20.100000000000001" hidden="1" customHeight="1" outlineLevel="1">
      <c r="B143" s="434"/>
      <c r="C143" s="1002"/>
      <c r="D143" s="1003"/>
      <c r="E143" s="1003"/>
      <c r="F143" s="1004"/>
      <c r="G143" s="1005"/>
      <c r="H143" s="1006"/>
      <c r="I143" s="1006"/>
      <c r="J143" s="1006"/>
      <c r="K143" s="1007"/>
      <c r="L143" s="715"/>
      <c r="M143" s="715"/>
      <c r="N143" s="715"/>
      <c r="O143" s="715"/>
      <c r="P143" s="715"/>
      <c r="Q143" s="715"/>
      <c r="R143" s="715"/>
      <c r="S143" s="716"/>
      <c r="T143" s="717"/>
      <c r="U143" s="720">
        <f t="shared" si="41"/>
        <v>0</v>
      </c>
      <c r="V143" s="721">
        <f t="shared" si="42"/>
        <v>0</v>
      </c>
      <c r="W143" s="722">
        <f t="shared" si="43"/>
        <v>0</v>
      </c>
      <c r="X143" s="442"/>
      <c r="Y143" s="442"/>
      <c r="Z143" s="442"/>
      <c r="AA143" s="442"/>
      <c r="AB143" s="442"/>
      <c r="AC143" s="442"/>
      <c r="AD143" s="442"/>
      <c r="AE143" s="442"/>
      <c r="AF143" s="442"/>
      <c r="AG143" s="442"/>
      <c r="AH143" s="442"/>
      <c r="AI143" s="442"/>
      <c r="AJ143" s="442"/>
      <c r="AK143" s="442"/>
      <c r="AL143" s="442"/>
      <c r="AM143" s="442"/>
      <c r="AN143" s="442"/>
      <c r="AO143" s="442"/>
      <c r="AP143" s="442"/>
      <c r="AQ143" s="442"/>
      <c r="AR143" s="442"/>
      <c r="AS143" s="442"/>
      <c r="AT143" s="442"/>
      <c r="AU143" s="442"/>
      <c r="AV143" s="442"/>
      <c r="AW143" s="442"/>
      <c r="AX143" s="442"/>
      <c r="AY143" s="442"/>
      <c r="AZ143" s="442"/>
    </row>
    <row r="144" spans="2:52" s="19" customFormat="1" ht="9.9499999999999993" hidden="1" customHeight="1" outlineLevel="1">
      <c r="B144" s="435"/>
      <c r="C144" s="437"/>
      <c r="D144" s="437"/>
      <c r="E144" s="437"/>
      <c r="F144" s="437"/>
      <c r="G144" s="666"/>
      <c r="H144" s="666"/>
      <c r="I144" s="666"/>
      <c r="J144" s="666"/>
      <c r="K144" s="666"/>
      <c r="L144" s="438"/>
      <c r="M144" s="438"/>
      <c r="N144" s="438"/>
      <c r="O144" s="438"/>
      <c r="P144" s="438"/>
      <c r="Q144" s="438"/>
      <c r="R144" s="438"/>
      <c r="S144" s="438"/>
      <c r="T144" s="439"/>
      <c r="U144" s="439"/>
      <c r="V144" s="439"/>
      <c r="W144" s="667"/>
      <c r="X144" s="668"/>
      <c r="Y144" s="668"/>
      <c r="Z144" s="668"/>
      <c r="AA144" s="668"/>
      <c r="AB144" s="668"/>
      <c r="AC144" s="668"/>
      <c r="AD144" s="668"/>
      <c r="AE144" s="668"/>
      <c r="AF144" s="668"/>
      <c r="AG144" s="668"/>
      <c r="AH144" s="668"/>
      <c r="AI144" s="668"/>
      <c r="AJ144" s="668"/>
      <c r="AK144" s="668"/>
      <c r="AL144" s="668"/>
      <c r="AM144" s="668"/>
      <c r="AN144" s="668"/>
      <c r="AO144" s="668"/>
      <c r="AP144" s="668"/>
      <c r="AQ144" s="668"/>
      <c r="AR144" s="668"/>
      <c r="AS144" s="668"/>
      <c r="AT144" s="668"/>
      <c r="AU144" s="668"/>
      <c r="AV144" s="668"/>
      <c r="AW144" s="668"/>
      <c r="AX144" s="668"/>
      <c r="AY144" s="668"/>
      <c r="AZ144" s="668"/>
    </row>
    <row r="145" spans="2:52" ht="20.100000000000001" customHeight="1" collapsed="1">
      <c r="B145" s="714">
        <f>B133+1</f>
        <v>12</v>
      </c>
      <c r="C145" s="1013"/>
      <c r="D145" s="1014"/>
      <c r="E145" s="1014"/>
      <c r="F145" s="1015"/>
      <c r="G145" s="1016"/>
      <c r="H145" s="1017"/>
      <c r="I145" s="1017"/>
      <c r="J145" s="1017"/>
      <c r="K145" s="1018"/>
      <c r="L145" s="701">
        <f t="shared" ref="L145:R145" si="44">SUM(L146:L155)</f>
        <v>0</v>
      </c>
      <c r="M145" s="702">
        <f t="shared" si="44"/>
        <v>0</v>
      </c>
      <c r="N145" s="703">
        <f t="shared" si="44"/>
        <v>0</v>
      </c>
      <c r="O145" s="703">
        <f t="shared" si="44"/>
        <v>0</v>
      </c>
      <c r="P145" s="702">
        <f t="shared" si="44"/>
        <v>0</v>
      </c>
      <c r="Q145" s="704">
        <f t="shared" si="44"/>
        <v>0</v>
      </c>
      <c r="R145" s="701">
        <f t="shared" si="44"/>
        <v>0</v>
      </c>
      <c r="S145" s="705">
        <v>1</v>
      </c>
      <c r="T145" s="706">
        <f>(S146*T146)+(S147*T147)+(S148*T148)+(S149*T149)+(S150*T150)+(S151*T151)+(S152*T152)+(S153*T153)+(S154*T154)+(S155*T155)</f>
        <v>0</v>
      </c>
      <c r="U145" s="665">
        <f t="shared" ref="U145:U155" si="45">S145*T145*(1+MGKZ)*(1+Gewinn)*(1+Sicherheit)</f>
        <v>0</v>
      </c>
      <c r="V145" s="643">
        <f t="shared" ref="V145:V155" si="46">R145*Fertigung</f>
        <v>0</v>
      </c>
      <c r="W145" s="50">
        <f t="shared" ref="W145:W155" si="47">L145*$E$6+M145*$M$6+N145*$M$7+O145*$M$8+P145*$E$7+Q145*$M$9+U145+V145</f>
        <v>0</v>
      </c>
      <c r="X145" s="442"/>
      <c r="Y145" s="442"/>
      <c r="Z145" s="442"/>
      <c r="AA145" s="442"/>
      <c r="AB145" s="442"/>
      <c r="AC145" s="442"/>
      <c r="AD145" s="442"/>
      <c r="AE145" s="442"/>
      <c r="AF145" s="442"/>
      <c r="AG145" s="442"/>
      <c r="AH145" s="442"/>
      <c r="AI145" s="442"/>
      <c r="AJ145" s="442"/>
      <c r="AK145" s="442"/>
      <c r="AL145" s="442"/>
      <c r="AM145" s="442"/>
      <c r="AN145" s="442"/>
      <c r="AO145" s="442"/>
      <c r="AP145" s="442"/>
      <c r="AQ145" s="442"/>
      <c r="AR145" s="442"/>
      <c r="AS145" s="442"/>
      <c r="AT145" s="442"/>
      <c r="AU145" s="442"/>
      <c r="AV145" s="442"/>
      <c r="AW145" s="442"/>
      <c r="AX145" s="442"/>
      <c r="AY145" s="442"/>
      <c r="AZ145" s="442"/>
    </row>
    <row r="146" spans="2:52" ht="20.100000000000001" hidden="1" customHeight="1" outlineLevel="1">
      <c r="B146" s="433"/>
      <c r="C146" s="1002"/>
      <c r="D146" s="1003"/>
      <c r="E146" s="1003"/>
      <c r="F146" s="1004"/>
      <c r="G146" s="1005"/>
      <c r="H146" s="1006"/>
      <c r="I146" s="1006"/>
      <c r="J146" s="1006"/>
      <c r="K146" s="1007"/>
      <c r="L146" s="715"/>
      <c r="M146" s="715"/>
      <c r="N146" s="715"/>
      <c r="O146" s="715"/>
      <c r="P146" s="715"/>
      <c r="Q146" s="715"/>
      <c r="R146" s="715"/>
      <c r="S146" s="716"/>
      <c r="T146" s="717"/>
      <c r="U146" s="720">
        <f t="shared" si="45"/>
        <v>0</v>
      </c>
      <c r="V146" s="721">
        <f t="shared" si="46"/>
        <v>0</v>
      </c>
      <c r="W146" s="722">
        <f t="shared" si="47"/>
        <v>0</v>
      </c>
      <c r="X146" s="442"/>
      <c r="Y146" s="442"/>
      <c r="Z146" s="442"/>
      <c r="AA146" s="442"/>
      <c r="AB146" s="442"/>
      <c r="AC146" s="442"/>
      <c r="AD146" s="442"/>
      <c r="AE146" s="442"/>
      <c r="AF146" s="442"/>
      <c r="AG146" s="442"/>
      <c r="AH146" s="442"/>
      <c r="AI146" s="442"/>
      <c r="AJ146" s="442"/>
      <c r="AK146" s="442"/>
      <c r="AL146" s="442"/>
      <c r="AM146" s="442"/>
      <c r="AN146" s="442"/>
      <c r="AO146" s="442"/>
      <c r="AP146" s="442"/>
      <c r="AQ146" s="442"/>
      <c r="AR146" s="442"/>
      <c r="AS146" s="442"/>
      <c r="AT146" s="442"/>
      <c r="AU146" s="442"/>
      <c r="AV146" s="442"/>
      <c r="AW146" s="442"/>
      <c r="AX146" s="442"/>
      <c r="AY146" s="442"/>
      <c r="AZ146" s="442"/>
    </row>
    <row r="147" spans="2:52" ht="20.100000000000001" hidden="1" customHeight="1" outlineLevel="1">
      <c r="B147" s="434"/>
      <c r="C147" s="1002"/>
      <c r="D147" s="1003"/>
      <c r="E147" s="1003"/>
      <c r="F147" s="1004"/>
      <c r="G147" s="1005"/>
      <c r="H147" s="1006"/>
      <c r="I147" s="1006"/>
      <c r="J147" s="1006"/>
      <c r="K147" s="1007"/>
      <c r="L147" s="715"/>
      <c r="M147" s="715"/>
      <c r="N147" s="715"/>
      <c r="O147" s="715"/>
      <c r="P147" s="715"/>
      <c r="Q147" s="715"/>
      <c r="R147" s="715"/>
      <c r="S147" s="716"/>
      <c r="T147" s="717"/>
      <c r="U147" s="720">
        <f t="shared" si="45"/>
        <v>0</v>
      </c>
      <c r="V147" s="721">
        <f t="shared" si="46"/>
        <v>0</v>
      </c>
      <c r="W147" s="722">
        <f t="shared" si="47"/>
        <v>0</v>
      </c>
      <c r="X147" s="442"/>
      <c r="Y147" s="442"/>
      <c r="Z147" s="442"/>
      <c r="AA147" s="442"/>
      <c r="AB147" s="442"/>
      <c r="AC147" s="442"/>
      <c r="AD147" s="442"/>
      <c r="AE147" s="442"/>
      <c r="AF147" s="442"/>
      <c r="AG147" s="442"/>
      <c r="AH147" s="442"/>
      <c r="AI147" s="442"/>
      <c r="AJ147" s="442"/>
      <c r="AK147" s="442"/>
      <c r="AL147" s="442"/>
      <c r="AM147" s="442"/>
      <c r="AN147" s="442"/>
      <c r="AO147" s="442"/>
      <c r="AP147" s="442"/>
      <c r="AQ147" s="442"/>
      <c r="AR147" s="442"/>
      <c r="AS147" s="442"/>
      <c r="AT147" s="442"/>
      <c r="AU147" s="442"/>
      <c r="AV147" s="442"/>
      <c r="AW147" s="442"/>
      <c r="AX147" s="442"/>
      <c r="AY147" s="442"/>
      <c r="AZ147" s="442"/>
    </row>
    <row r="148" spans="2:52" ht="20.100000000000001" hidden="1" customHeight="1" outlineLevel="1">
      <c r="B148" s="434"/>
      <c r="C148" s="1002"/>
      <c r="D148" s="1003"/>
      <c r="E148" s="1003"/>
      <c r="F148" s="1004"/>
      <c r="G148" s="1005"/>
      <c r="H148" s="1006"/>
      <c r="I148" s="1006"/>
      <c r="J148" s="1006"/>
      <c r="K148" s="1007"/>
      <c r="L148" s="715"/>
      <c r="M148" s="715"/>
      <c r="N148" s="715"/>
      <c r="O148" s="715"/>
      <c r="P148" s="715"/>
      <c r="Q148" s="715"/>
      <c r="R148" s="715"/>
      <c r="S148" s="716"/>
      <c r="T148" s="717"/>
      <c r="U148" s="720">
        <f t="shared" si="45"/>
        <v>0</v>
      </c>
      <c r="V148" s="721">
        <f t="shared" si="46"/>
        <v>0</v>
      </c>
      <c r="W148" s="722">
        <f t="shared" si="47"/>
        <v>0</v>
      </c>
      <c r="X148" s="442"/>
      <c r="Y148" s="442"/>
      <c r="Z148" s="442"/>
      <c r="AA148" s="442"/>
      <c r="AB148" s="442"/>
      <c r="AC148" s="442"/>
      <c r="AD148" s="442"/>
      <c r="AE148" s="442"/>
      <c r="AF148" s="442"/>
      <c r="AG148" s="442"/>
      <c r="AH148" s="442"/>
      <c r="AI148" s="442"/>
      <c r="AJ148" s="442"/>
      <c r="AK148" s="442"/>
      <c r="AL148" s="442"/>
      <c r="AM148" s="442"/>
      <c r="AN148" s="442"/>
      <c r="AO148" s="442"/>
      <c r="AP148" s="442"/>
      <c r="AQ148" s="442"/>
      <c r="AR148" s="442"/>
      <c r="AS148" s="442"/>
      <c r="AT148" s="442"/>
      <c r="AU148" s="442"/>
      <c r="AV148" s="442"/>
      <c r="AW148" s="442"/>
      <c r="AX148" s="442"/>
      <c r="AY148" s="442"/>
      <c r="AZ148" s="442"/>
    </row>
    <row r="149" spans="2:52" ht="20.100000000000001" hidden="1" customHeight="1" outlineLevel="1">
      <c r="B149" s="434"/>
      <c r="C149" s="1002"/>
      <c r="D149" s="1003"/>
      <c r="E149" s="1003"/>
      <c r="F149" s="1004"/>
      <c r="G149" s="1005"/>
      <c r="H149" s="1006"/>
      <c r="I149" s="1006"/>
      <c r="J149" s="1006"/>
      <c r="K149" s="1007"/>
      <c r="L149" s="715"/>
      <c r="M149" s="715"/>
      <c r="N149" s="715"/>
      <c r="O149" s="715"/>
      <c r="P149" s="715"/>
      <c r="Q149" s="715"/>
      <c r="R149" s="715"/>
      <c r="S149" s="716"/>
      <c r="T149" s="717"/>
      <c r="U149" s="720">
        <f t="shared" si="45"/>
        <v>0</v>
      </c>
      <c r="V149" s="721">
        <f t="shared" si="46"/>
        <v>0</v>
      </c>
      <c r="W149" s="722">
        <f t="shared" si="47"/>
        <v>0</v>
      </c>
      <c r="X149" s="442"/>
      <c r="Y149" s="442"/>
      <c r="Z149" s="442"/>
      <c r="AA149" s="442"/>
      <c r="AB149" s="442"/>
      <c r="AC149" s="442"/>
      <c r="AD149" s="442"/>
      <c r="AE149" s="442"/>
      <c r="AF149" s="442"/>
      <c r="AG149" s="442"/>
      <c r="AH149" s="442"/>
      <c r="AI149" s="442"/>
      <c r="AJ149" s="442"/>
      <c r="AK149" s="442"/>
      <c r="AL149" s="442"/>
      <c r="AM149" s="442"/>
      <c r="AN149" s="442"/>
      <c r="AO149" s="442"/>
      <c r="AP149" s="442"/>
      <c r="AQ149" s="442"/>
      <c r="AR149" s="442"/>
      <c r="AS149" s="442"/>
      <c r="AT149" s="442"/>
      <c r="AU149" s="442"/>
      <c r="AV149" s="442"/>
      <c r="AW149" s="442"/>
      <c r="AX149" s="442"/>
      <c r="AY149" s="442"/>
      <c r="AZ149" s="442"/>
    </row>
    <row r="150" spans="2:52" ht="20.100000000000001" hidden="1" customHeight="1" outlineLevel="1">
      <c r="B150" s="434"/>
      <c r="C150" s="1002"/>
      <c r="D150" s="1003"/>
      <c r="E150" s="1003"/>
      <c r="F150" s="1004"/>
      <c r="G150" s="1005"/>
      <c r="H150" s="1006"/>
      <c r="I150" s="1006"/>
      <c r="J150" s="1006"/>
      <c r="K150" s="1007"/>
      <c r="L150" s="715"/>
      <c r="M150" s="715"/>
      <c r="N150" s="715"/>
      <c r="O150" s="715"/>
      <c r="P150" s="715"/>
      <c r="Q150" s="715"/>
      <c r="R150" s="715"/>
      <c r="S150" s="716"/>
      <c r="T150" s="717"/>
      <c r="U150" s="720">
        <f t="shared" si="45"/>
        <v>0</v>
      </c>
      <c r="V150" s="721">
        <f t="shared" si="46"/>
        <v>0</v>
      </c>
      <c r="W150" s="722">
        <f t="shared" si="47"/>
        <v>0</v>
      </c>
      <c r="X150" s="442"/>
      <c r="Y150" s="442"/>
      <c r="Z150" s="442"/>
      <c r="AA150" s="442"/>
      <c r="AB150" s="442"/>
      <c r="AC150" s="442"/>
      <c r="AD150" s="442"/>
      <c r="AE150" s="442"/>
      <c r="AF150" s="442"/>
      <c r="AG150" s="442"/>
      <c r="AH150" s="442"/>
      <c r="AI150" s="442"/>
      <c r="AJ150" s="442"/>
      <c r="AK150" s="442"/>
      <c r="AL150" s="442"/>
      <c r="AM150" s="442"/>
      <c r="AN150" s="442"/>
      <c r="AO150" s="442"/>
      <c r="AP150" s="442"/>
      <c r="AQ150" s="442"/>
      <c r="AR150" s="442"/>
      <c r="AS150" s="442"/>
      <c r="AT150" s="442"/>
      <c r="AU150" s="442"/>
      <c r="AV150" s="442"/>
      <c r="AW150" s="442"/>
      <c r="AX150" s="442"/>
      <c r="AY150" s="442"/>
      <c r="AZ150" s="442"/>
    </row>
    <row r="151" spans="2:52" ht="20.100000000000001" hidden="1" customHeight="1" outlineLevel="1">
      <c r="B151" s="434"/>
      <c r="C151" s="1002"/>
      <c r="D151" s="1003"/>
      <c r="E151" s="1003"/>
      <c r="F151" s="1004"/>
      <c r="G151" s="1005"/>
      <c r="H151" s="1006"/>
      <c r="I151" s="1006"/>
      <c r="J151" s="1006"/>
      <c r="K151" s="1007"/>
      <c r="L151" s="715"/>
      <c r="M151" s="715"/>
      <c r="N151" s="715"/>
      <c r="O151" s="715"/>
      <c r="P151" s="715"/>
      <c r="Q151" s="715"/>
      <c r="R151" s="715"/>
      <c r="S151" s="716"/>
      <c r="T151" s="717"/>
      <c r="U151" s="720">
        <f t="shared" si="45"/>
        <v>0</v>
      </c>
      <c r="V151" s="721">
        <f t="shared" si="46"/>
        <v>0</v>
      </c>
      <c r="W151" s="722">
        <f t="shared" si="47"/>
        <v>0</v>
      </c>
      <c r="X151" s="442"/>
      <c r="Y151" s="442"/>
      <c r="Z151" s="442"/>
      <c r="AA151" s="442"/>
      <c r="AB151" s="442"/>
      <c r="AC151" s="442"/>
      <c r="AD151" s="442"/>
      <c r="AE151" s="442"/>
      <c r="AF151" s="442"/>
      <c r="AG151" s="442"/>
      <c r="AH151" s="442"/>
      <c r="AI151" s="442"/>
      <c r="AJ151" s="442"/>
      <c r="AK151" s="442"/>
      <c r="AL151" s="442"/>
      <c r="AM151" s="442"/>
      <c r="AN151" s="442"/>
      <c r="AO151" s="442"/>
      <c r="AP151" s="442"/>
      <c r="AQ151" s="442"/>
      <c r="AR151" s="442"/>
      <c r="AS151" s="442"/>
      <c r="AT151" s="442"/>
      <c r="AU151" s="442"/>
      <c r="AV151" s="442"/>
      <c r="AW151" s="442"/>
      <c r="AX151" s="442"/>
      <c r="AY151" s="442"/>
      <c r="AZ151" s="442"/>
    </row>
    <row r="152" spans="2:52" ht="20.100000000000001" hidden="1" customHeight="1" outlineLevel="1">
      <c r="B152" s="434"/>
      <c r="C152" s="1002"/>
      <c r="D152" s="1003"/>
      <c r="E152" s="1003"/>
      <c r="F152" s="1004"/>
      <c r="G152" s="1005"/>
      <c r="H152" s="1006"/>
      <c r="I152" s="1006"/>
      <c r="J152" s="1006"/>
      <c r="K152" s="1007"/>
      <c r="L152" s="715"/>
      <c r="M152" s="715"/>
      <c r="N152" s="715"/>
      <c r="O152" s="715"/>
      <c r="P152" s="715"/>
      <c r="Q152" s="715"/>
      <c r="R152" s="715"/>
      <c r="S152" s="716"/>
      <c r="T152" s="717"/>
      <c r="U152" s="720">
        <f t="shared" si="45"/>
        <v>0</v>
      </c>
      <c r="V152" s="721">
        <f t="shared" si="46"/>
        <v>0</v>
      </c>
      <c r="W152" s="722">
        <f t="shared" si="47"/>
        <v>0</v>
      </c>
      <c r="X152" s="442"/>
      <c r="Y152" s="442"/>
      <c r="Z152" s="442"/>
      <c r="AA152" s="442"/>
      <c r="AB152" s="442"/>
      <c r="AC152" s="442"/>
      <c r="AD152" s="442"/>
      <c r="AE152" s="442"/>
      <c r="AF152" s="442"/>
      <c r="AG152" s="442"/>
      <c r="AH152" s="442"/>
      <c r="AI152" s="442"/>
      <c r="AJ152" s="442"/>
      <c r="AK152" s="442"/>
      <c r="AL152" s="442"/>
      <c r="AM152" s="442"/>
      <c r="AN152" s="442"/>
      <c r="AO152" s="442"/>
      <c r="AP152" s="442"/>
      <c r="AQ152" s="442"/>
      <c r="AR152" s="442"/>
      <c r="AS152" s="442"/>
      <c r="AT152" s="442"/>
      <c r="AU152" s="442"/>
      <c r="AV152" s="442"/>
      <c r="AW152" s="442"/>
      <c r="AX152" s="442"/>
      <c r="AY152" s="442"/>
      <c r="AZ152" s="442"/>
    </row>
    <row r="153" spans="2:52" ht="20.100000000000001" hidden="1" customHeight="1" outlineLevel="1">
      <c r="B153" s="434"/>
      <c r="C153" s="1002"/>
      <c r="D153" s="1003"/>
      <c r="E153" s="1003"/>
      <c r="F153" s="1004"/>
      <c r="G153" s="1005"/>
      <c r="H153" s="1006"/>
      <c r="I153" s="1006"/>
      <c r="J153" s="1006"/>
      <c r="K153" s="1007"/>
      <c r="L153" s="715"/>
      <c r="M153" s="715"/>
      <c r="N153" s="715"/>
      <c r="O153" s="715"/>
      <c r="P153" s="715"/>
      <c r="Q153" s="715"/>
      <c r="R153" s="715"/>
      <c r="S153" s="716"/>
      <c r="T153" s="717"/>
      <c r="U153" s="720">
        <f t="shared" si="45"/>
        <v>0</v>
      </c>
      <c r="V153" s="721">
        <f t="shared" si="46"/>
        <v>0</v>
      </c>
      <c r="W153" s="722">
        <f t="shared" si="47"/>
        <v>0</v>
      </c>
      <c r="X153" s="442"/>
      <c r="Y153" s="442"/>
      <c r="Z153" s="442"/>
      <c r="AA153" s="442"/>
      <c r="AB153" s="442"/>
      <c r="AC153" s="442"/>
      <c r="AD153" s="442"/>
      <c r="AE153" s="442"/>
      <c r="AF153" s="442"/>
      <c r="AG153" s="442"/>
      <c r="AH153" s="442"/>
      <c r="AI153" s="442"/>
      <c r="AJ153" s="442"/>
      <c r="AK153" s="442"/>
      <c r="AL153" s="442"/>
      <c r="AM153" s="442"/>
      <c r="AN153" s="442"/>
      <c r="AO153" s="442"/>
      <c r="AP153" s="442"/>
      <c r="AQ153" s="442"/>
      <c r="AR153" s="442"/>
      <c r="AS153" s="442"/>
      <c r="AT153" s="442"/>
      <c r="AU153" s="442"/>
      <c r="AV153" s="442"/>
      <c r="AW153" s="442"/>
      <c r="AX153" s="442"/>
      <c r="AY153" s="442"/>
      <c r="AZ153" s="442"/>
    </row>
    <row r="154" spans="2:52" ht="20.100000000000001" hidden="1" customHeight="1" outlineLevel="1">
      <c r="B154" s="434"/>
      <c r="C154" s="1002"/>
      <c r="D154" s="1003"/>
      <c r="E154" s="1003"/>
      <c r="F154" s="1004"/>
      <c r="G154" s="1005"/>
      <c r="H154" s="1006"/>
      <c r="I154" s="1006"/>
      <c r="J154" s="1006"/>
      <c r="K154" s="1007"/>
      <c r="L154" s="715"/>
      <c r="M154" s="715"/>
      <c r="N154" s="715"/>
      <c r="O154" s="715"/>
      <c r="P154" s="715"/>
      <c r="Q154" s="715"/>
      <c r="R154" s="715"/>
      <c r="S154" s="716"/>
      <c r="T154" s="717"/>
      <c r="U154" s="720">
        <f t="shared" si="45"/>
        <v>0</v>
      </c>
      <c r="V154" s="721">
        <f t="shared" si="46"/>
        <v>0</v>
      </c>
      <c r="W154" s="722">
        <f t="shared" si="47"/>
        <v>0</v>
      </c>
      <c r="X154" s="442"/>
      <c r="Y154" s="442"/>
      <c r="Z154" s="442"/>
      <c r="AA154" s="442"/>
      <c r="AB154" s="442"/>
      <c r="AC154" s="442"/>
      <c r="AD154" s="442"/>
      <c r="AE154" s="442"/>
      <c r="AF154" s="442"/>
      <c r="AG154" s="442"/>
      <c r="AH154" s="442"/>
      <c r="AI154" s="442"/>
      <c r="AJ154" s="442"/>
      <c r="AK154" s="442"/>
      <c r="AL154" s="442"/>
      <c r="AM154" s="442"/>
      <c r="AN154" s="442"/>
      <c r="AO154" s="442"/>
      <c r="AP154" s="442"/>
      <c r="AQ154" s="442"/>
      <c r="AR154" s="442"/>
      <c r="AS154" s="442"/>
      <c r="AT154" s="442"/>
      <c r="AU154" s="442"/>
      <c r="AV154" s="442"/>
      <c r="AW154" s="442"/>
      <c r="AX154" s="442"/>
      <c r="AY154" s="442"/>
      <c r="AZ154" s="442"/>
    </row>
    <row r="155" spans="2:52" ht="20.100000000000001" hidden="1" customHeight="1" outlineLevel="1">
      <c r="B155" s="434"/>
      <c r="C155" s="1002"/>
      <c r="D155" s="1003"/>
      <c r="E155" s="1003"/>
      <c r="F155" s="1004"/>
      <c r="G155" s="1005"/>
      <c r="H155" s="1006"/>
      <c r="I155" s="1006"/>
      <c r="J155" s="1006"/>
      <c r="K155" s="1007"/>
      <c r="L155" s="715"/>
      <c r="M155" s="715"/>
      <c r="N155" s="715"/>
      <c r="O155" s="715"/>
      <c r="P155" s="715"/>
      <c r="Q155" s="715"/>
      <c r="R155" s="715"/>
      <c r="S155" s="716"/>
      <c r="T155" s="717"/>
      <c r="U155" s="720">
        <f t="shared" si="45"/>
        <v>0</v>
      </c>
      <c r="V155" s="721">
        <f t="shared" si="46"/>
        <v>0</v>
      </c>
      <c r="W155" s="722">
        <f t="shared" si="47"/>
        <v>0</v>
      </c>
      <c r="X155" s="442"/>
      <c r="Y155" s="442"/>
      <c r="Z155" s="442"/>
      <c r="AA155" s="442"/>
      <c r="AB155" s="442"/>
      <c r="AC155" s="442"/>
      <c r="AD155" s="442"/>
      <c r="AE155" s="442"/>
      <c r="AF155" s="442"/>
      <c r="AG155" s="442"/>
      <c r="AH155" s="442"/>
      <c r="AI155" s="442"/>
      <c r="AJ155" s="442"/>
      <c r="AK155" s="442"/>
      <c r="AL155" s="442"/>
      <c r="AM155" s="442"/>
      <c r="AN155" s="442"/>
      <c r="AO155" s="442"/>
      <c r="AP155" s="442"/>
      <c r="AQ155" s="442"/>
      <c r="AR155" s="442"/>
      <c r="AS155" s="442"/>
      <c r="AT155" s="442"/>
      <c r="AU155" s="442"/>
      <c r="AV155" s="442"/>
      <c r="AW155" s="442"/>
      <c r="AX155" s="442"/>
      <c r="AY155" s="442"/>
      <c r="AZ155" s="442"/>
    </row>
    <row r="156" spans="2:52" s="19" customFormat="1" ht="9.9499999999999993" hidden="1" customHeight="1" outlineLevel="1">
      <c r="B156" s="435"/>
      <c r="C156" s="437"/>
      <c r="D156" s="437"/>
      <c r="E156" s="437"/>
      <c r="F156" s="437"/>
      <c r="G156" s="666"/>
      <c r="H156" s="666"/>
      <c r="I156" s="666"/>
      <c r="J156" s="666"/>
      <c r="K156" s="666"/>
      <c r="L156" s="438"/>
      <c r="M156" s="438"/>
      <c r="N156" s="438"/>
      <c r="O156" s="438"/>
      <c r="P156" s="438"/>
      <c r="Q156" s="438"/>
      <c r="R156" s="438"/>
      <c r="S156" s="438"/>
      <c r="T156" s="439"/>
      <c r="U156" s="439"/>
      <c r="V156" s="439"/>
      <c r="W156" s="667"/>
      <c r="X156" s="668"/>
      <c r="Y156" s="668"/>
      <c r="Z156" s="668"/>
      <c r="AA156" s="668"/>
      <c r="AB156" s="668"/>
      <c r="AC156" s="668"/>
      <c r="AD156" s="668"/>
      <c r="AE156" s="668"/>
      <c r="AF156" s="668"/>
      <c r="AG156" s="668"/>
      <c r="AH156" s="668"/>
      <c r="AI156" s="668"/>
      <c r="AJ156" s="668"/>
      <c r="AK156" s="668"/>
      <c r="AL156" s="668"/>
      <c r="AM156" s="668"/>
      <c r="AN156" s="668"/>
      <c r="AO156" s="668"/>
      <c r="AP156" s="668"/>
      <c r="AQ156" s="668"/>
      <c r="AR156" s="668"/>
      <c r="AS156" s="668"/>
      <c r="AT156" s="668"/>
      <c r="AU156" s="668"/>
      <c r="AV156" s="668"/>
      <c r="AW156" s="668"/>
      <c r="AX156" s="668"/>
      <c r="AY156" s="668"/>
      <c r="AZ156" s="668"/>
    </row>
    <row r="157" spans="2:52" ht="20.100000000000001" customHeight="1" collapsed="1">
      <c r="B157" s="714">
        <f>B145+1</f>
        <v>13</v>
      </c>
      <c r="C157" s="1013"/>
      <c r="D157" s="1014"/>
      <c r="E157" s="1014"/>
      <c r="F157" s="1015"/>
      <c r="G157" s="1016"/>
      <c r="H157" s="1017"/>
      <c r="I157" s="1017"/>
      <c r="J157" s="1017"/>
      <c r="K157" s="1018"/>
      <c r="L157" s="701">
        <f t="shared" ref="L157:R157" si="48">SUM(L158:L167)</f>
        <v>0</v>
      </c>
      <c r="M157" s="702">
        <f t="shared" si="48"/>
        <v>0</v>
      </c>
      <c r="N157" s="703">
        <f t="shared" si="48"/>
        <v>0</v>
      </c>
      <c r="O157" s="703">
        <f t="shared" si="48"/>
        <v>0</v>
      </c>
      <c r="P157" s="702">
        <f t="shared" si="48"/>
        <v>0</v>
      </c>
      <c r="Q157" s="704">
        <f t="shared" si="48"/>
        <v>0</v>
      </c>
      <c r="R157" s="701">
        <f t="shared" si="48"/>
        <v>0</v>
      </c>
      <c r="S157" s="705">
        <v>1</v>
      </c>
      <c r="T157" s="706">
        <f>(S158*T158)+(S159*T159)+(S160*T160)+(S161*T161)+(S162*T162)+(S163*T163)+(S164*T164)+(S165*T165)+(S166*T166)+(S167*T167)</f>
        <v>0</v>
      </c>
      <c r="U157" s="665">
        <f t="shared" ref="U157:U167" si="49">S157*T157*(1+MGKZ)*(1+Gewinn)*(1+Sicherheit)</f>
        <v>0</v>
      </c>
      <c r="V157" s="643">
        <f t="shared" ref="V157:V167" si="50">R157*Fertigung</f>
        <v>0</v>
      </c>
      <c r="W157" s="50">
        <f t="shared" ref="W157:W167" si="51">L157*$E$6+M157*$M$6+N157*$M$7+O157*$M$8+P157*$E$7+Q157*$M$9+U157+V157</f>
        <v>0</v>
      </c>
      <c r="X157" s="442"/>
      <c r="Y157" s="442"/>
      <c r="Z157" s="442"/>
      <c r="AA157" s="442"/>
      <c r="AB157" s="442"/>
      <c r="AC157" s="442"/>
      <c r="AD157" s="442"/>
      <c r="AE157" s="442"/>
      <c r="AF157" s="442"/>
      <c r="AG157" s="442"/>
      <c r="AH157" s="442"/>
      <c r="AI157" s="442"/>
      <c r="AJ157" s="442"/>
      <c r="AK157" s="442"/>
      <c r="AL157" s="442"/>
      <c r="AM157" s="442"/>
      <c r="AN157" s="442"/>
      <c r="AO157" s="442"/>
      <c r="AP157" s="442"/>
      <c r="AQ157" s="442"/>
      <c r="AR157" s="442"/>
      <c r="AS157" s="442"/>
      <c r="AT157" s="442"/>
      <c r="AU157" s="442"/>
      <c r="AV157" s="442"/>
      <c r="AW157" s="442"/>
      <c r="AX157" s="442"/>
      <c r="AY157" s="442"/>
      <c r="AZ157" s="442"/>
    </row>
    <row r="158" spans="2:52" ht="20.100000000000001" hidden="1" customHeight="1" outlineLevel="1">
      <c r="B158" s="433"/>
      <c r="C158" s="1002"/>
      <c r="D158" s="1003"/>
      <c r="E158" s="1003"/>
      <c r="F158" s="1004"/>
      <c r="G158" s="1005"/>
      <c r="H158" s="1006"/>
      <c r="I158" s="1006"/>
      <c r="J158" s="1006"/>
      <c r="K158" s="1007"/>
      <c r="L158" s="715"/>
      <c r="M158" s="715"/>
      <c r="N158" s="715"/>
      <c r="O158" s="715"/>
      <c r="P158" s="715"/>
      <c r="Q158" s="715"/>
      <c r="R158" s="715"/>
      <c r="S158" s="716"/>
      <c r="T158" s="717"/>
      <c r="U158" s="720">
        <f t="shared" si="49"/>
        <v>0</v>
      </c>
      <c r="V158" s="721">
        <f t="shared" si="50"/>
        <v>0</v>
      </c>
      <c r="W158" s="722">
        <f t="shared" si="51"/>
        <v>0</v>
      </c>
      <c r="X158" s="442"/>
      <c r="Y158" s="442"/>
      <c r="Z158" s="442"/>
      <c r="AA158" s="442"/>
      <c r="AB158" s="442"/>
      <c r="AC158" s="442"/>
      <c r="AD158" s="442"/>
      <c r="AE158" s="442"/>
      <c r="AF158" s="442"/>
      <c r="AG158" s="442"/>
      <c r="AH158" s="442"/>
      <c r="AI158" s="442"/>
      <c r="AJ158" s="442"/>
      <c r="AK158" s="442"/>
      <c r="AL158" s="442"/>
      <c r="AM158" s="442"/>
      <c r="AN158" s="442"/>
      <c r="AO158" s="442"/>
      <c r="AP158" s="442"/>
      <c r="AQ158" s="442"/>
      <c r="AR158" s="442"/>
      <c r="AS158" s="442"/>
      <c r="AT158" s="442"/>
      <c r="AU158" s="442"/>
      <c r="AV158" s="442"/>
      <c r="AW158" s="442"/>
      <c r="AX158" s="442"/>
      <c r="AY158" s="442"/>
      <c r="AZ158" s="442"/>
    </row>
    <row r="159" spans="2:52" ht="20.100000000000001" hidden="1" customHeight="1" outlineLevel="1">
      <c r="B159" s="434"/>
      <c r="C159" s="1002"/>
      <c r="D159" s="1003"/>
      <c r="E159" s="1003"/>
      <c r="F159" s="1004"/>
      <c r="G159" s="1005"/>
      <c r="H159" s="1006"/>
      <c r="I159" s="1006"/>
      <c r="J159" s="1006"/>
      <c r="K159" s="1007"/>
      <c r="L159" s="715"/>
      <c r="M159" s="715"/>
      <c r="N159" s="715"/>
      <c r="O159" s="715"/>
      <c r="P159" s="715"/>
      <c r="Q159" s="715"/>
      <c r="R159" s="715"/>
      <c r="S159" s="716"/>
      <c r="T159" s="717"/>
      <c r="U159" s="720">
        <f t="shared" si="49"/>
        <v>0</v>
      </c>
      <c r="V159" s="721">
        <f t="shared" si="50"/>
        <v>0</v>
      </c>
      <c r="W159" s="722">
        <f t="shared" si="51"/>
        <v>0</v>
      </c>
      <c r="X159" s="442"/>
      <c r="Y159" s="442"/>
      <c r="Z159" s="442"/>
      <c r="AA159" s="442"/>
      <c r="AB159" s="442"/>
      <c r="AC159" s="442"/>
      <c r="AD159" s="442"/>
      <c r="AE159" s="442"/>
      <c r="AF159" s="442"/>
      <c r="AG159" s="442"/>
      <c r="AH159" s="442"/>
      <c r="AI159" s="442"/>
      <c r="AJ159" s="442"/>
      <c r="AK159" s="442"/>
      <c r="AL159" s="442"/>
      <c r="AM159" s="442"/>
      <c r="AN159" s="442"/>
      <c r="AO159" s="442"/>
      <c r="AP159" s="442"/>
      <c r="AQ159" s="442"/>
      <c r="AR159" s="442"/>
      <c r="AS159" s="442"/>
      <c r="AT159" s="442"/>
      <c r="AU159" s="442"/>
      <c r="AV159" s="442"/>
      <c r="AW159" s="442"/>
      <c r="AX159" s="442"/>
      <c r="AY159" s="442"/>
      <c r="AZ159" s="442"/>
    </row>
    <row r="160" spans="2:52" ht="20.100000000000001" hidden="1" customHeight="1" outlineLevel="1">
      <c r="B160" s="434"/>
      <c r="C160" s="1002"/>
      <c r="D160" s="1003"/>
      <c r="E160" s="1003"/>
      <c r="F160" s="1004"/>
      <c r="G160" s="1005"/>
      <c r="H160" s="1006"/>
      <c r="I160" s="1006"/>
      <c r="J160" s="1006"/>
      <c r="K160" s="1007"/>
      <c r="L160" s="715"/>
      <c r="M160" s="715"/>
      <c r="N160" s="715"/>
      <c r="O160" s="715"/>
      <c r="P160" s="715"/>
      <c r="Q160" s="715"/>
      <c r="R160" s="715"/>
      <c r="S160" s="716"/>
      <c r="T160" s="717"/>
      <c r="U160" s="720">
        <f t="shared" si="49"/>
        <v>0</v>
      </c>
      <c r="V160" s="721">
        <f t="shared" si="50"/>
        <v>0</v>
      </c>
      <c r="W160" s="722">
        <f t="shared" si="51"/>
        <v>0</v>
      </c>
      <c r="X160" s="442"/>
      <c r="Y160" s="442"/>
      <c r="Z160" s="442"/>
      <c r="AA160" s="442"/>
      <c r="AB160" s="442"/>
      <c r="AC160" s="442"/>
      <c r="AD160" s="442"/>
      <c r="AE160" s="442"/>
      <c r="AF160" s="442"/>
      <c r="AG160" s="442"/>
      <c r="AH160" s="442"/>
      <c r="AI160" s="442"/>
      <c r="AJ160" s="442"/>
      <c r="AK160" s="442"/>
      <c r="AL160" s="442"/>
      <c r="AM160" s="442"/>
      <c r="AN160" s="442"/>
      <c r="AO160" s="442"/>
      <c r="AP160" s="442"/>
      <c r="AQ160" s="442"/>
      <c r="AR160" s="442"/>
      <c r="AS160" s="442"/>
      <c r="AT160" s="442"/>
      <c r="AU160" s="442"/>
      <c r="AV160" s="442"/>
      <c r="AW160" s="442"/>
      <c r="AX160" s="442"/>
      <c r="AY160" s="442"/>
      <c r="AZ160" s="442"/>
    </row>
    <row r="161" spans="2:52" ht="20.100000000000001" hidden="1" customHeight="1" outlineLevel="1">
      <c r="B161" s="434"/>
      <c r="C161" s="1002"/>
      <c r="D161" s="1003"/>
      <c r="E161" s="1003"/>
      <c r="F161" s="1004"/>
      <c r="G161" s="1005"/>
      <c r="H161" s="1006"/>
      <c r="I161" s="1006"/>
      <c r="J161" s="1006"/>
      <c r="K161" s="1007"/>
      <c r="L161" s="715"/>
      <c r="M161" s="715"/>
      <c r="N161" s="715"/>
      <c r="O161" s="715"/>
      <c r="P161" s="715"/>
      <c r="Q161" s="715"/>
      <c r="R161" s="715"/>
      <c r="S161" s="716"/>
      <c r="T161" s="717"/>
      <c r="U161" s="720">
        <f t="shared" si="49"/>
        <v>0</v>
      </c>
      <c r="V161" s="721">
        <f t="shared" si="50"/>
        <v>0</v>
      </c>
      <c r="W161" s="722">
        <f t="shared" si="51"/>
        <v>0</v>
      </c>
      <c r="X161" s="442"/>
      <c r="Y161" s="442"/>
      <c r="Z161" s="442"/>
      <c r="AA161" s="442"/>
      <c r="AB161" s="442"/>
      <c r="AC161" s="442"/>
      <c r="AD161" s="442"/>
      <c r="AE161" s="442"/>
      <c r="AF161" s="442"/>
      <c r="AG161" s="442"/>
      <c r="AH161" s="442"/>
      <c r="AI161" s="442"/>
      <c r="AJ161" s="442"/>
      <c r="AK161" s="442"/>
      <c r="AL161" s="442"/>
      <c r="AM161" s="442"/>
      <c r="AN161" s="442"/>
      <c r="AO161" s="442"/>
      <c r="AP161" s="442"/>
      <c r="AQ161" s="442"/>
      <c r="AR161" s="442"/>
      <c r="AS161" s="442"/>
      <c r="AT161" s="442"/>
      <c r="AU161" s="442"/>
      <c r="AV161" s="442"/>
      <c r="AW161" s="442"/>
      <c r="AX161" s="442"/>
      <c r="AY161" s="442"/>
      <c r="AZ161" s="442"/>
    </row>
    <row r="162" spans="2:52" ht="20.100000000000001" hidden="1" customHeight="1" outlineLevel="1">
      <c r="B162" s="434"/>
      <c r="C162" s="1002"/>
      <c r="D162" s="1003"/>
      <c r="E162" s="1003"/>
      <c r="F162" s="1004"/>
      <c r="G162" s="1005"/>
      <c r="H162" s="1006"/>
      <c r="I162" s="1006"/>
      <c r="J162" s="1006"/>
      <c r="K162" s="1007"/>
      <c r="L162" s="715"/>
      <c r="M162" s="715"/>
      <c r="N162" s="715"/>
      <c r="O162" s="715"/>
      <c r="P162" s="715"/>
      <c r="Q162" s="715"/>
      <c r="R162" s="715"/>
      <c r="S162" s="716"/>
      <c r="T162" s="717"/>
      <c r="U162" s="720">
        <f t="shared" si="49"/>
        <v>0</v>
      </c>
      <c r="V162" s="721">
        <f t="shared" si="50"/>
        <v>0</v>
      </c>
      <c r="W162" s="722">
        <f t="shared" si="51"/>
        <v>0</v>
      </c>
      <c r="X162" s="442"/>
      <c r="Y162" s="442"/>
      <c r="Z162" s="442"/>
      <c r="AA162" s="442"/>
      <c r="AB162" s="442"/>
      <c r="AC162" s="442"/>
      <c r="AD162" s="442"/>
      <c r="AE162" s="442"/>
      <c r="AF162" s="442"/>
      <c r="AG162" s="442"/>
      <c r="AH162" s="442"/>
      <c r="AI162" s="442"/>
      <c r="AJ162" s="442"/>
      <c r="AK162" s="442"/>
      <c r="AL162" s="442"/>
      <c r="AM162" s="442"/>
      <c r="AN162" s="442"/>
      <c r="AO162" s="442"/>
      <c r="AP162" s="442"/>
      <c r="AQ162" s="442"/>
      <c r="AR162" s="442"/>
      <c r="AS162" s="442"/>
      <c r="AT162" s="442"/>
      <c r="AU162" s="442"/>
      <c r="AV162" s="442"/>
      <c r="AW162" s="442"/>
      <c r="AX162" s="442"/>
      <c r="AY162" s="442"/>
      <c r="AZ162" s="442"/>
    </row>
    <row r="163" spans="2:52" ht="20.100000000000001" hidden="1" customHeight="1" outlineLevel="1">
      <c r="B163" s="434"/>
      <c r="C163" s="1002"/>
      <c r="D163" s="1003"/>
      <c r="E163" s="1003"/>
      <c r="F163" s="1004"/>
      <c r="G163" s="1005"/>
      <c r="H163" s="1006"/>
      <c r="I163" s="1006"/>
      <c r="J163" s="1006"/>
      <c r="K163" s="1007"/>
      <c r="L163" s="715"/>
      <c r="M163" s="715"/>
      <c r="N163" s="715"/>
      <c r="O163" s="715"/>
      <c r="P163" s="715"/>
      <c r="Q163" s="715"/>
      <c r="R163" s="715"/>
      <c r="S163" s="716"/>
      <c r="T163" s="717"/>
      <c r="U163" s="720">
        <f t="shared" si="49"/>
        <v>0</v>
      </c>
      <c r="V163" s="721">
        <f t="shared" si="50"/>
        <v>0</v>
      </c>
      <c r="W163" s="722">
        <f t="shared" si="51"/>
        <v>0</v>
      </c>
      <c r="X163" s="442"/>
      <c r="Y163" s="442"/>
      <c r="Z163" s="442"/>
      <c r="AA163" s="442"/>
      <c r="AB163" s="442"/>
      <c r="AC163" s="442"/>
      <c r="AD163" s="442"/>
      <c r="AE163" s="442"/>
      <c r="AF163" s="442"/>
      <c r="AG163" s="442"/>
      <c r="AH163" s="442"/>
      <c r="AI163" s="442"/>
      <c r="AJ163" s="442"/>
      <c r="AK163" s="442"/>
      <c r="AL163" s="442"/>
      <c r="AM163" s="442"/>
      <c r="AN163" s="442"/>
      <c r="AO163" s="442"/>
      <c r="AP163" s="442"/>
      <c r="AQ163" s="442"/>
      <c r="AR163" s="442"/>
      <c r="AS163" s="442"/>
      <c r="AT163" s="442"/>
      <c r="AU163" s="442"/>
      <c r="AV163" s="442"/>
      <c r="AW163" s="442"/>
      <c r="AX163" s="442"/>
      <c r="AY163" s="442"/>
      <c r="AZ163" s="442"/>
    </row>
    <row r="164" spans="2:52" ht="20.100000000000001" hidden="1" customHeight="1" outlineLevel="1">
      <c r="B164" s="434"/>
      <c r="C164" s="1002"/>
      <c r="D164" s="1003"/>
      <c r="E164" s="1003"/>
      <c r="F164" s="1004"/>
      <c r="G164" s="1005"/>
      <c r="H164" s="1006"/>
      <c r="I164" s="1006"/>
      <c r="J164" s="1006"/>
      <c r="K164" s="1007"/>
      <c r="L164" s="715"/>
      <c r="M164" s="715"/>
      <c r="N164" s="715"/>
      <c r="O164" s="715"/>
      <c r="P164" s="715"/>
      <c r="Q164" s="715"/>
      <c r="R164" s="715"/>
      <c r="S164" s="716"/>
      <c r="T164" s="717"/>
      <c r="U164" s="720">
        <f t="shared" si="49"/>
        <v>0</v>
      </c>
      <c r="V164" s="721">
        <f t="shared" si="50"/>
        <v>0</v>
      </c>
      <c r="W164" s="722">
        <f t="shared" si="51"/>
        <v>0</v>
      </c>
      <c r="X164" s="442"/>
      <c r="Y164" s="442"/>
      <c r="Z164" s="442"/>
      <c r="AA164" s="442"/>
      <c r="AB164" s="442"/>
      <c r="AC164" s="442"/>
      <c r="AD164" s="442"/>
      <c r="AE164" s="442"/>
      <c r="AF164" s="442"/>
      <c r="AG164" s="442"/>
      <c r="AH164" s="442"/>
      <c r="AI164" s="442"/>
      <c r="AJ164" s="442"/>
      <c r="AK164" s="442"/>
      <c r="AL164" s="442"/>
      <c r="AM164" s="442"/>
      <c r="AN164" s="442"/>
      <c r="AO164" s="442"/>
      <c r="AP164" s="442"/>
      <c r="AQ164" s="442"/>
      <c r="AR164" s="442"/>
      <c r="AS164" s="442"/>
      <c r="AT164" s="442"/>
      <c r="AU164" s="442"/>
      <c r="AV164" s="442"/>
      <c r="AW164" s="442"/>
      <c r="AX164" s="442"/>
      <c r="AY164" s="442"/>
      <c r="AZ164" s="442"/>
    </row>
    <row r="165" spans="2:52" ht="20.100000000000001" hidden="1" customHeight="1" outlineLevel="1">
      <c r="B165" s="434"/>
      <c r="C165" s="1002"/>
      <c r="D165" s="1003"/>
      <c r="E165" s="1003"/>
      <c r="F165" s="1004"/>
      <c r="G165" s="1005"/>
      <c r="H165" s="1006"/>
      <c r="I165" s="1006"/>
      <c r="J165" s="1006"/>
      <c r="K165" s="1007"/>
      <c r="L165" s="715"/>
      <c r="M165" s="715"/>
      <c r="N165" s="715"/>
      <c r="O165" s="715"/>
      <c r="P165" s="715"/>
      <c r="Q165" s="715"/>
      <c r="R165" s="715"/>
      <c r="S165" s="716"/>
      <c r="T165" s="717"/>
      <c r="U165" s="720">
        <f t="shared" si="49"/>
        <v>0</v>
      </c>
      <c r="V165" s="721">
        <f t="shared" si="50"/>
        <v>0</v>
      </c>
      <c r="W165" s="722">
        <f t="shared" si="51"/>
        <v>0</v>
      </c>
      <c r="X165" s="442"/>
      <c r="Y165" s="442"/>
      <c r="Z165" s="442"/>
      <c r="AA165" s="442"/>
      <c r="AB165" s="442"/>
      <c r="AC165" s="442"/>
      <c r="AD165" s="442"/>
      <c r="AE165" s="442"/>
      <c r="AF165" s="442"/>
      <c r="AG165" s="442"/>
      <c r="AH165" s="442"/>
      <c r="AI165" s="442"/>
      <c r="AJ165" s="442"/>
      <c r="AK165" s="442"/>
      <c r="AL165" s="442"/>
      <c r="AM165" s="442"/>
      <c r="AN165" s="442"/>
      <c r="AO165" s="442"/>
      <c r="AP165" s="442"/>
      <c r="AQ165" s="442"/>
      <c r="AR165" s="442"/>
      <c r="AS165" s="442"/>
      <c r="AT165" s="442"/>
      <c r="AU165" s="442"/>
      <c r="AV165" s="442"/>
      <c r="AW165" s="442"/>
      <c r="AX165" s="442"/>
      <c r="AY165" s="442"/>
      <c r="AZ165" s="442"/>
    </row>
    <row r="166" spans="2:52" ht="20.100000000000001" hidden="1" customHeight="1" outlineLevel="1">
      <c r="B166" s="434"/>
      <c r="C166" s="1002"/>
      <c r="D166" s="1003"/>
      <c r="E166" s="1003"/>
      <c r="F166" s="1004"/>
      <c r="G166" s="1005"/>
      <c r="H166" s="1006"/>
      <c r="I166" s="1006"/>
      <c r="J166" s="1006"/>
      <c r="K166" s="1007"/>
      <c r="L166" s="715"/>
      <c r="M166" s="715"/>
      <c r="N166" s="715"/>
      <c r="O166" s="715"/>
      <c r="P166" s="715"/>
      <c r="Q166" s="715"/>
      <c r="R166" s="715"/>
      <c r="S166" s="716"/>
      <c r="T166" s="717"/>
      <c r="U166" s="720">
        <f t="shared" si="49"/>
        <v>0</v>
      </c>
      <c r="V166" s="721">
        <f t="shared" si="50"/>
        <v>0</v>
      </c>
      <c r="W166" s="722">
        <f t="shared" si="51"/>
        <v>0</v>
      </c>
      <c r="X166" s="442"/>
      <c r="Y166" s="442"/>
      <c r="Z166" s="442"/>
      <c r="AA166" s="442"/>
      <c r="AB166" s="442"/>
      <c r="AC166" s="442"/>
      <c r="AD166" s="442"/>
      <c r="AE166" s="442"/>
      <c r="AF166" s="442"/>
      <c r="AG166" s="442"/>
      <c r="AH166" s="442"/>
      <c r="AI166" s="442"/>
      <c r="AJ166" s="442"/>
      <c r="AK166" s="442"/>
      <c r="AL166" s="442"/>
      <c r="AM166" s="442"/>
      <c r="AN166" s="442"/>
      <c r="AO166" s="442"/>
      <c r="AP166" s="442"/>
      <c r="AQ166" s="442"/>
      <c r="AR166" s="442"/>
      <c r="AS166" s="442"/>
      <c r="AT166" s="442"/>
      <c r="AU166" s="442"/>
      <c r="AV166" s="442"/>
      <c r="AW166" s="442"/>
      <c r="AX166" s="442"/>
      <c r="AY166" s="442"/>
      <c r="AZ166" s="442"/>
    </row>
    <row r="167" spans="2:52" ht="20.100000000000001" hidden="1" customHeight="1" outlineLevel="1">
      <c r="B167" s="434"/>
      <c r="C167" s="1002"/>
      <c r="D167" s="1003"/>
      <c r="E167" s="1003"/>
      <c r="F167" s="1004"/>
      <c r="G167" s="1005"/>
      <c r="H167" s="1006"/>
      <c r="I167" s="1006"/>
      <c r="J167" s="1006"/>
      <c r="K167" s="1007"/>
      <c r="L167" s="715"/>
      <c r="M167" s="715"/>
      <c r="N167" s="715"/>
      <c r="O167" s="715"/>
      <c r="P167" s="715"/>
      <c r="Q167" s="715"/>
      <c r="R167" s="715"/>
      <c r="S167" s="716"/>
      <c r="T167" s="717"/>
      <c r="U167" s="720">
        <f t="shared" si="49"/>
        <v>0</v>
      </c>
      <c r="V167" s="721">
        <f t="shared" si="50"/>
        <v>0</v>
      </c>
      <c r="W167" s="722">
        <f t="shared" si="51"/>
        <v>0</v>
      </c>
      <c r="X167" s="442"/>
      <c r="Y167" s="442"/>
      <c r="Z167" s="442"/>
      <c r="AA167" s="442"/>
      <c r="AB167" s="442"/>
      <c r="AC167" s="442"/>
      <c r="AD167" s="442"/>
      <c r="AE167" s="442"/>
      <c r="AF167" s="442"/>
      <c r="AG167" s="442"/>
      <c r="AH167" s="442"/>
      <c r="AI167" s="442"/>
      <c r="AJ167" s="442"/>
      <c r="AK167" s="442"/>
      <c r="AL167" s="442"/>
      <c r="AM167" s="442"/>
      <c r="AN167" s="442"/>
      <c r="AO167" s="442"/>
      <c r="AP167" s="442"/>
      <c r="AQ167" s="442"/>
      <c r="AR167" s="442"/>
      <c r="AS167" s="442"/>
      <c r="AT167" s="442"/>
      <c r="AU167" s="442"/>
      <c r="AV167" s="442"/>
      <c r="AW167" s="442"/>
      <c r="AX167" s="442"/>
      <c r="AY167" s="442"/>
      <c r="AZ167" s="442"/>
    </row>
    <row r="168" spans="2:52" s="19" customFormat="1" ht="9.9499999999999993" hidden="1" customHeight="1" outlineLevel="1">
      <c r="B168" s="435"/>
      <c r="C168" s="437"/>
      <c r="D168" s="437"/>
      <c r="E168" s="437"/>
      <c r="F168" s="437"/>
      <c r="G168" s="666"/>
      <c r="H168" s="666"/>
      <c r="I168" s="666"/>
      <c r="J168" s="666"/>
      <c r="K168" s="666"/>
      <c r="L168" s="438"/>
      <c r="M168" s="438"/>
      <c r="N168" s="438"/>
      <c r="O168" s="438"/>
      <c r="P168" s="438"/>
      <c r="Q168" s="438"/>
      <c r="R168" s="438"/>
      <c r="S168" s="438"/>
      <c r="T168" s="439"/>
      <c r="U168" s="439"/>
      <c r="V168" s="439"/>
      <c r="W168" s="667"/>
      <c r="X168" s="668"/>
      <c r="Y168" s="668"/>
      <c r="Z168" s="668"/>
      <c r="AA168" s="668"/>
      <c r="AB168" s="668"/>
      <c r="AC168" s="668"/>
      <c r="AD168" s="668"/>
      <c r="AE168" s="668"/>
      <c r="AF168" s="668"/>
      <c r="AG168" s="668"/>
      <c r="AH168" s="668"/>
      <c r="AI168" s="668"/>
      <c r="AJ168" s="668"/>
      <c r="AK168" s="668"/>
      <c r="AL168" s="668"/>
      <c r="AM168" s="668"/>
      <c r="AN168" s="668"/>
      <c r="AO168" s="668"/>
      <c r="AP168" s="668"/>
      <c r="AQ168" s="668"/>
      <c r="AR168" s="668"/>
      <c r="AS168" s="668"/>
      <c r="AT168" s="668"/>
      <c r="AU168" s="668"/>
      <c r="AV168" s="668"/>
      <c r="AW168" s="668"/>
      <c r="AX168" s="668"/>
      <c r="AY168" s="668"/>
      <c r="AZ168" s="668"/>
    </row>
    <row r="169" spans="2:52" ht="20.100000000000001" customHeight="1" collapsed="1">
      <c r="B169" s="32">
        <f>B157+1</f>
        <v>14</v>
      </c>
      <c r="C169" s="1013"/>
      <c r="D169" s="1014"/>
      <c r="E169" s="1014"/>
      <c r="F169" s="1015"/>
      <c r="G169" s="1016"/>
      <c r="H169" s="1017"/>
      <c r="I169" s="1017"/>
      <c r="J169" s="1017"/>
      <c r="K169" s="1018"/>
      <c r="L169" s="701">
        <f t="shared" ref="L169:R169" si="52">SUM(L170:L179)</f>
        <v>0</v>
      </c>
      <c r="M169" s="702">
        <f t="shared" si="52"/>
        <v>0</v>
      </c>
      <c r="N169" s="703">
        <f t="shared" si="52"/>
        <v>0</v>
      </c>
      <c r="O169" s="703">
        <f t="shared" si="52"/>
        <v>0</v>
      </c>
      <c r="P169" s="702">
        <f t="shared" si="52"/>
        <v>0</v>
      </c>
      <c r="Q169" s="704">
        <f t="shared" si="52"/>
        <v>0</v>
      </c>
      <c r="R169" s="701">
        <f t="shared" si="52"/>
        <v>0</v>
      </c>
      <c r="S169" s="705">
        <v>1</v>
      </c>
      <c r="T169" s="706">
        <f>(S170*T170)+(S171*T171)+(S172*T172)+(S173*T173)+(S174*T174)+(S175*T175)+(S176*T176)+(S177*T177)+(S178*T178)+(S179*T179)</f>
        <v>0</v>
      </c>
      <c r="U169" s="665">
        <f t="shared" ref="U169:U179" si="53">S169*T169*(1+MGKZ)*(1+Gewinn)*(1+Sicherheit)</f>
        <v>0</v>
      </c>
      <c r="V169" s="643">
        <f t="shared" ref="V169:V179" si="54">R169*Fertigung</f>
        <v>0</v>
      </c>
      <c r="W169" s="50">
        <f t="shared" ref="W169:W179" si="55">L169*$E$6+M169*$M$6+N169*$M$7+O169*$M$8+P169*$E$7+Q169*$M$9+U169+V169</f>
        <v>0</v>
      </c>
      <c r="X169" s="442"/>
      <c r="Y169" s="442"/>
      <c r="Z169" s="442"/>
      <c r="AA169" s="442"/>
      <c r="AB169" s="442"/>
      <c r="AC169" s="442"/>
      <c r="AD169" s="442"/>
      <c r="AE169" s="442"/>
      <c r="AF169" s="442"/>
      <c r="AG169" s="442"/>
      <c r="AH169" s="442"/>
      <c r="AI169" s="442"/>
      <c r="AJ169" s="442"/>
      <c r="AK169" s="442"/>
      <c r="AL169" s="442"/>
      <c r="AM169" s="442"/>
      <c r="AN169" s="442"/>
      <c r="AO169" s="442"/>
      <c r="AP169" s="442"/>
      <c r="AQ169" s="442"/>
      <c r="AR169" s="442"/>
      <c r="AS169" s="442"/>
      <c r="AT169" s="442"/>
      <c r="AU169" s="442"/>
      <c r="AV169" s="442"/>
      <c r="AW169" s="442"/>
      <c r="AX169" s="442"/>
      <c r="AY169" s="442"/>
      <c r="AZ169" s="442"/>
    </row>
    <row r="170" spans="2:52" ht="20.100000000000001" hidden="1" customHeight="1" outlineLevel="1">
      <c r="B170" s="433"/>
      <c r="C170" s="1002"/>
      <c r="D170" s="1003"/>
      <c r="E170" s="1003"/>
      <c r="F170" s="1004"/>
      <c r="G170" s="1005"/>
      <c r="H170" s="1006"/>
      <c r="I170" s="1006"/>
      <c r="J170" s="1006"/>
      <c r="K170" s="1007"/>
      <c r="L170" s="715"/>
      <c r="M170" s="715"/>
      <c r="N170" s="715"/>
      <c r="O170" s="715"/>
      <c r="P170" s="715"/>
      <c r="Q170" s="715"/>
      <c r="R170" s="715"/>
      <c r="S170" s="716"/>
      <c r="T170" s="717"/>
      <c r="U170" s="720">
        <f t="shared" si="53"/>
        <v>0</v>
      </c>
      <c r="V170" s="721">
        <f t="shared" si="54"/>
        <v>0</v>
      </c>
      <c r="W170" s="722">
        <f t="shared" si="55"/>
        <v>0</v>
      </c>
      <c r="X170" s="442"/>
      <c r="Y170" s="442"/>
      <c r="Z170" s="442"/>
      <c r="AA170" s="442"/>
      <c r="AB170" s="442"/>
      <c r="AC170" s="442"/>
      <c r="AD170" s="442"/>
      <c r="AE170" s="442"/>
      <c r="AF170" s="442"/>
      <c r="AG170" s="442"/>
      <c r="AH170" s="442"/>
      <c r="AI170" s="442"/>
      <c r="AJ170" s="442"/>
      <c r="AK170" s="442"/>
      <c r="AL170" s="442"/>
      <c r="AM170" s="442"/>
      <c r="AN170" s="442"/>
      <c r="AO170" s="442"/>
      <c r="AP170" s="442"/>
      <c r="AQ170" s="442"/>
      <c r="AR170" s="442"/>
      <c r="AS170" s="442"/>
      <c r="AT170" s="442"/>
      <c r="AU170" s="442"/>
      <c r="AV170" s="442"/>
      <c r="AW170" s="442"/>
      <c r="AX170" s="442"/>
      <c r="AY170" s="442"/>
      <c r="AZ170" s="442"/>
    </row>
    <row r="171" spans="2:52" ht="20.100000000000001" hidden="1" customHeight="1" outlineLevel="1">
      <c r="B171" s="434"/>
      <c r="C171" s="1002"/>
      <c r="D171" s="1003"/>
      <c r="E171" s="1003"/>
      <c r="F171" s="1004"/>
      <c r="G171" s="1005"/>
      <c r="H171" s="1006"/>
      <c r="I171" s="1006"/>
      <c r="J171" s="1006"/>
      <c r="K171" s="1007"/>
      <c r="L171" s="715"/>
      <c r="M171" s="715"/>
      <c r="N171" s="715"/>
      <c r="O171" s="715"/>
      <c r="P171" s="715"/>
      <c r="Q171" s="715"/>
      <c r="R171" s="715"/>
      <c r="S171" s="716"/>
      <c r="T171" s="717"/>
      <c r="U171" s="720">
        <f t="shared" si="53"/>
        <v>0</v>
      </c>
      <c r="V171" s="721">
        <f t="shared" si="54"/>
        <v>0</v>
      </c>
      <c r="W171" s="722">
        <f t="shared" si="55"/>
        <v>0</v>
      </c>
      <c r="X171" s="442"/>
      <c r="Y171" s="442"/>
      <c r="Z171" s="442"/>
      <c r="AA171" s="442"/>
      <c r="AB171" s="442"/>
      <c r="AC171" s="442"/>
      <c r="AD171" s="442"/>
      <c r="AE171" s="442"/>
      <c r="AF171" s="442"/>
      <c r="AG171" s="442"/>
      <c r="AH171" s="442"/>
      <c r="AI171" s="442"/>
      <c r="AJ171" s="442"/>
      <c r="AK171" s="442"/>
      <c r="AL171" s="442"/>
      <c r="AM171" s="442"/>
      <c r="AN171" s="442"/>
      <c r="AO171" s="442"/>
      <c r="AP171" s="442"/>
      <c r="AQ171" s="442"/>
      <c r="AR171" s="442"/>
      <c r="AS171" s="442"/>
      <c r="AT171" s="442"/>
      <c r="AU171" s="442"/>
      <c r="AV171" s="442"/>
      <c r="AW171" s="442"/>
      <c r="AX171" s="442"/>
      <c r="AY171" s="442"/>
      <c r="AZ171" s="442"/>
    </row>
    <row r="172" spans="2:52" ht="20.100000000000001" hidden="1" customHeight="1" outlineLevel="1">
      <c r="B172" s="434"/>
      <c r="C172" s="1002"/>
      <c r="D172" s="1003"/>
      <c r="E172" s="1003"/>
      <c r="F172" s="1004"/>
      <c r="G172" s="1005"/>
      <c r="H172" s="1006"/>
      <c r="I172" s="1006"/>
      <c r="J172" s="1006"/>
      <c r="K172" s="1007"/>
      <c r="L172" s="715"/>
      <c r="M172" s="715"/>
      <c r="N172" s="715"/>
      <c r="O172" s="715"/>
      <c r="P172" s="715"/>
      <c r="Q172" s="715"/>
      <c r="R172" s="715"/>
      <c r="S172" s="716"/>
      <c r="T172" s="717"/>
      <c r="U172" s="720">
        <f t="shared" si="53"/>
        <v>0</v>
      </c>
      <c r="V172" s="721">
        <f t="shared" si="54"/>
        <v>0</v>
      </c>
      <c r="W172" s="722">
        <f t="shared" si="55"/>
        <v>0</v>
      </c>
      <c r="X172" s="442"/>
      <c r="Y172" s="442"/>
      <c r="Z172" s="442"/>
      <c r="AA172" s="442"/>
      <c r="AB172" s="442"/>
      <c r="AC172" s="442"/>
      <c r="AD172" s="442"/>
      <c r="AE172" s="442"/>
      <c r="AF172" s="442"/>
      <c r="AG172" s="442"/>
      <c r="AH172" s="442"/>
      <c r="AI172" s="442"/>
      <c r="AJ172" s="442"/>
      <c r="AK172" s="442"/>
      <c r="AL172" s="442"/>
      <c r="AM172" s="442"/>
      <c r="AN172" s="442"/>
      <c r="AO172" s="442"/>
      <c r="AP172" s="442"/>
      <c r="AQ172" s="442"/>
      <c r="AR172" s="442"/>
      <c r="AS172" s="442"/>
      <c r="AT172" s="442"/>
      <c r="AU172" s="442"/>
      <c r="AV172" s="442"/>
      <c r="AW172" s="442"/>
      <c r="AX172" s="442"/>
      <c r="AY172" s="442"/>
      <c r="AZ172" s="442"/>
    </row>
    <row r="173" spans="2:52" ht="20.100000000000001" hidden="1" customHeight="1" outlineLevel="1">
      <c r="B173" s="434"/>
      <c r="C173" s="1002"/>
      <c r="D173" s="1003"/>
      <c r="E173" s="1003"/>
      <c r="F173" s="1004"/>
      <c r="G173" s="1005"/>
      <c r="H173" s="1006"/>
      <c r="I173" s="1006"/>
      <c r="J173" s="1006"/>
      <c r="K173" s="1007"/>
      <c r="L173" s="715"/>
      <c r="M173" s="715"/>
      <c r="N173" s="715"/>
      <c r="O173" s="715"/>
      <c r="P173" s="715"/>
      <c r="Q173" s="715"/>
      <c r="R173" s="715"/>
      <c r="S173" s="716"/>
      <c r="T173" s="717"/>
      <c r="U173" s="720">
        <f t="shared" si="53"/>
        <v>0</v>
      </c>
      <c r="V173" s="721">
        <f t="shared" si="54"/>
        <v>0</v>
      </c>
      <c r="W173" s="722">
        <f t="shared" si="55"/>
        <v>0</v>
      </c>
      <c r="X173" s="442"/>
      <c r="Y173" s="442"/>
      <c r="Z173" s="442"/>
      <c r="AA173" s="442"/>
      <c r="AB173" s="442"/>
      <c r="AC173" s="442"/>
      <c r="AD173" s="442"/>
      <c r="AE173" s="442"/>
      <c r="AF173" s="442"/>
      <c r="AG173" s="442"/>
      <c r="AH173" s="442"/>
      <c r="AI173" s="442"/>
      <c r="AJ173" s="442"/>
      <c r="AK173" s="442"/>
      <c r="AL173" s="442"/>
      <c r="AM173" s="442"/>
      <c r="AN173" s="442"/>
      <c r="AO173" s="442"/>
      <c r="AP173" s="442"/>
      <c r="AQ173" s="442"/>
      <c r="AR173" s="442"/>
      <c r="AS173" s="442"/>
      <c r="AT173" s="442"/>
      <c r="AU173" s="442"/>
      <c r="AV173" s="442"/>
      <c r="AW173" s="442"/>
      <c r="AX173" s="442"/>
      <c r="AY173" s="442"/>
      <c r="AZ173" s="442"/>
    </row>
    <row r="174" spans="2:52" ht="20.100000000000001" hidden="1" customHeight="1" outlineLevel="1">
      <c r="B174" s="434"/>
      <c r="C174" s="1002"/>
      <c r="D174" s="1003"/>
      <c r="E174" s="1003"/>
      <c r="F174" s="1004"/>
      <c r="G174" s="1005"/>
      <c r="H174" s="1006"/>
      <c r="I174" s="1006"/>
      <c r="J174" s="1006"/>
      <c r="K174" s="1007"/>
      <c r="L174" s="715"/>
      <c r="M174" s="715"/>
      <c r="N174" s="715"/>
      <c r="O174" s="715"/>
      <c r="P174" s="715"/>
      <c r="Q174" s="715"/>
      <c r="R174" s="715"/>
      <c r="S174" s="716"/>
      <c r="T174" s="717"/>
      <c r="U174" s="720">
        <f t="shared" si="53"/>
        <v>0</v>
      </c>
      <c r="V174" s="721">
        <f t="shared" si="54"/>
        <v>0</v>
      </c>
      <c r="W174" s="722">
        <f t="shared" si="55"/>
        <v>0</v>
      </c>
      <c r="X174" s="442"/>
      <c r="Y174" s="442"/>
      <c r="Z174" s="442"/>
      <c r="AA174" s="442"/>
      <c r="AB174" s="442"/>
      <c r="AC174" s="442"/>
      <c r="AD174" s="442"/>
      <c r="AE174" s="442"/>
      <c r="AF174" s="442"/>
      <c r="AG174" s="442"/>
      <c r="AH174" s="442"/>
      <c r="AI174" s="442"/>
      <c r="AJ174" s="442"/>
      <c r="AK174" s="442"/>
      <c r="AL174" s="442"/>
      <c r="AM174" s="442"/>
      <c r="AN174" s="442"/>
      <c r="AO174" s="442"/>
      <c r="AP174" s="442"/>
      <c r="AQ174" s="442"/>
      <c r="AR174" s="442"/>
      <c r="AS174" s="442"/>
      <c r="AT174" s="442"/>
      <c r="AU174" s="442"/>
      <c r="AV174" s="442"/>
      <c r="AW174" s="442"/>
      <c r="AX174" s="442"/>
      <c r="AY174" s="442"/>
      <c r="AZ174" s="442"/>
    </row>
    <row r="175" spans="2:52" ht="20.100000000000001" hidden="1" customHeight="1" outlineLevel="1">
      <c r="B175" s="434"/>
      <c r="C175" s="1002"/>
      <c r="D175" s="1003"/>
      <c r="E175" s="1003"/>
      <c r="F175" s="1004"/>
      <c r="G175" s="1005"/>
      <c r="H175" s="1006"/>
      <c r="I175" s="1006"/>
      <c r="J175" s="1006"/>
      <c r="K175" s="1007"/>
      <c r="L175" s="715"/>
      <c r="M175" s="715"/>
      <c r="N175" s="715"/>
      <c r="O175" s="715"/>
      <c r="P175" s="715"/>
      <c r="Q175" s="715"/>
      <c r="R175" s="715"/>
      <c r="S175" s="716"/>
      <c r="T175" s="717"/>
      <c r="U175" s="720">
        <f t="shared" si="53"/>
        <v>0</v>
      </c>
      <c r="V175" s="721">
        <f t="shared" si="54"/>
        <v>0</v>
      </c>
      <c r="W175" s="722">
        <f t="shared" si="55"/>
        <v>0</v>
      </c>
      <c r="X175" s="442"/>
      <c r="Y175" s="442"/>
      <c r="Z175" s="442"/>
      <c r="AA175" s="442"/>
      <c r="AB175" s="442"/>
      <c r="AC175" s="442"/>
      <c r="AD175" s="442"/>
      <c r="AE175" s="442"/>
      <c r="AF175" s="442"/>
      <c r="AG175" s="442"/>
      <c r="AH175" s="442"/>
      <c r="AI175" s="442"/>
      <c r="AJ175" s="442"/>
      <c r="AK175" s="442"/>
      <c r="AL175" s="442"/>
      <c r="AM175" s="442"/>
      <c r="AN175" s="442"/>
      <c r="AO175" s="442"/>
      <c r="AP175" s="442"/>
      <c r="AQ175" s="442"/>
      <c r="AR175" s="442"/>
      <c r="AS175" s="442"/>
      <c r="AT175" s="442"/>
      <c r="AU175" s="442"/>
      <c r="AV175" s="442"/>
      <c r="AW175" s="442"/>
      <c r="AX175" s="442"/>
      <c r="AY175" s="442"/>
      <c r="AZ175" s="442"/>
    </row>
    <row r="176" spans="2:52" ht="20.100000000000001" hidden="1" customHeight="1" outlineLevel="1">
      <c r="B176" s="434"/>
      <c r="C176" s="1002"/>
      <c r="D176" s="1003"/>
      <c r="E176" s="1003"/>
      <c r="F176" s="1004"/>
      <c r="G176" s="1005"/>
      <c r="H176" s="1006"/>
      <c r="I176" s="1006"/>
      <c r="J176" s="1006"/>
      <c r="K176" s="1007"/>
      <c r="L176" s="715"/>
      <c r="M176" s="715"/>
      <c r="N176" s="715"/>
      <c r="O176" s="715"/>
      <c r="P176" s="715"/>
      <c r="Q176" s="715"/>
      <c r="R176" s="715"/>
      <c r="S176" s="716"/>
      <c r="T176" s="717"/>
      <c r="U176" s="720">
        <f t="shared" si="53"/>
        <v>0</v>
      </c>
      <c r="V176" s="721">
        <f t="shared" si="54"/>
        <v>0</v>
      </c>
      <c r="W176" s="722">
        <f t="shared" si="55"/>
        <v>0</v>
      </c>
      <c r="X176" s="442"/>
      <c r="Y176" s="442"/>
      <c r="Z176" s="442"/>
      <c r="AA176" s="442"/>
      <c r="AB176" s="442"/>
      <c r="AC176" s="442"/>
      <c r="AD176" s="442"/>
      <c r="AE176" s="442"/>
      <c r="AF176" s="442"/>
      <c r="AG176" s="442"/>
      <c r="AH176" s="442"/>
      <c r="AI176" s="442"/>
      <c r="AJ176" s="442"/>
      <c r="AK176" s="442"/>
      <c r="AL176" s="442"/>
      <c r="AM176" s="442"/>
      <c r="AN176" s="442"/>
      <c r="AO176" s="442"/>
      <c r="AP176" s="442"/>
      <c r="AQ176" s="442"/>
      <c r="AR176" s="442"/>
      <c r="AS176" s="442"/>
      <c r="AT176" s="442"/>
      <c r="AU176" s="442"/>
      <c r="AV176" s="442"/>
      <c r="AW176" s="442"/>
      <c r="AX176" s="442"/>
      <c r="AY176" s="442"/>
      <c r="AZ176" s="442"/>
    </row>
    <row r="177" spans="2:52" ht="20.100000000000001" hidden="1" customHeight="1" outlineLevel="1">
      <c r="B177" s="434"/>
      <c r="C177" s="1002"/>
      <c r="D177" s="1003"/>
      <c r="E177" s="1003"/>
      <c r="F177" s="1004"/>
      <c r="G177" s="1005"/>
      <c r="H177" s="1006"/>
      <c r="I177" s="1006"/>
      <c r="J177" s="1006"/>
      <c r="K177" s="1007"/>
      <c r="L177" s="715"/>
      <c r="M177" s="715"/>
      <c r="N177" s="715"/>
      <c r="O177" s="715"/>
      <c r="P177" s="715"/>
      <c r="Q177" s="715"/>
      <c r="R177" s="715"/>
      <c r="S177" s="716"/>
      <c r="T177" s="717"/>
      <c r="U177" s="720">
        <f t="shared" si="53"/>
        <v>0</v>
      </c>
      <c r="V177" s="721">
        <f t="shared" si="54"/>
        <v>0</v>
      </c>
      <c r="W177" s="722">
        <f t="shared" si="55"/>
        <v>0</v>
      </c>
      <c r="X177" s="442"/>
      <c r="Y177" s="442"/>
      <c r="Z177" s="442"/>
      <c r="AA177" s="442"/>
      <c r="AB177" s="442"/>
      <c r="AC177" s="442"/>
      <c r="AD177" s="442"/>
      <c r="AE177" s="442"/>
      <c r="AF177" s="442"/>
      <c r="AG177" s="442"/>
      <c r="AH177" s="442"/>
      <c r="AI177" s="442"/>
      <c r="AJ177" s="442"/>
      <c r="AK177" s="442"/>
      <c r="AL177" s="442"/>
      <c r="AM177" s="442"/>
      <c r="AN177" s="442"/>
      <c r="AO177" s="442"/>
      <c r="AP177" s="442"/>
      <c r="AQ177" s="442"/>
      <c r="AR177" s="442"/>
      <c r="AS177" s="442"/>
      <c r="AT177" s="442"/>
      <c r="AU177" s="442"/>
      <c r="AV177" s="442"/>
      <c r="AW177" s="442"/>
      <c r="AX177" s="442"/>
      <c r="AY177" s="442"/>
      <c r="AZ177" s="442"/>
    </row>
    <row r="178" spans="2:52" ht="20.100000000000001" hidden="1" customHeight="1" outlineLevel="1">
      <c r="B178" s="434"/>
      <c r="C178" s="1002"/>
      <c r="D178" s="1003"/>
      <c r="E178" s="1003"/>
      <c r="F178" s="1004"/>
      <c r="G178" s="1005"/>
      <c r="H178" s="1006"/>
      <c r="I178" s="1006"/>
      <c r="J178" s="1006"/>
      <c r="K178" s="1007"/>
      <c r="L178" s="715"/>
      <c r="M178" s="715"/>
      <c r="N178" s="715"/>
      <c r="O178" s="715"/>
      <c r="P178" s="715"/>
      <c r="Q178" s="715"/>
      <c r="R178" s="715"/>
      <c r="S178" s="716"/>
      <c r="T178" s="717"/>
      <c r="U178" s="720">
        <f t="shared" si="53"/>
        <v>0</v>
      </c>
      <c r="V178" s="721">
        <f t="shared" si="54"/>
        <v>0</v>
      </c>
      <c r="W178" s="722">
        <f t="shared" si="55"/>
        <v>0</v>
      </c>
      <c r="X178" s="442"/>
      <c r="Y178" s="442"/>
      <c r="Z178" s="442"/>
      <c r="AA178" s="442"/>
      <c r="AB178" s="442"/>
      <c r="AC178" s="442"/>
      <c r="AD178" s="442"/>
      <c r="AE178" s="442"/>
      <c r="AF178" s="442"/>
      <c r="AG178" s="442"/>
      <c r="AH178" s="442"/>
      <c r="AI178" s="442"/>
      <c r="AJ178" s="442"/>
      <c r="AK178" s="442"/>
      <c r="AL178" s="442"/>
      <c r="AM178" s="442"/>
      <c r="AN178" s="442"/>
      <c r="AO178" s="442"/>
      <c r="AP178" s="442"/>
      <c r="AQ178" s="442"/>
      <c r="AR178" s="442"/>
      <c r="AS178" s="442"/>
      <c r="AT178" s="442"/>
      <c r="AU178" s="442"/>
      <c r="AV178" s="442"/>
      <c r="AW178" s="442"/>
      <c r="AX178" s="442"/>
      <c r="AY178" s="442"/>
      <c r="AZ178" s="442"/>
    </row>
    <row r="179" spans="2:52" ht="20.100000000000001" hidden="1" customHeight="1" outlineLevel="1">
      <c r="B179" s="434"/>
      <c r="C179" s="1002"/>
      <c r="D179" s="1003"/>
      <c r="E179" s="1003"/>
      <c r="F179" s="1004"/>
      <c r="G179" s="1005"/>
      <c r="H179" s="1006"/>
      <c r="I179" s="1006"/>
      <c r="J179" s="1006"/>
      <c r="K179" s="1007"/>
      <c r="L179" s="715"/>
      <c r="M179" s="715"/>
      <c r="N179" s="715"/>
      <c r="O179" s="715"/>
      <c r="P179" s="715"/>
      <c r="Q179" s="715"/>
      <c r="R179" s="715"/>
      <c r="S179" s="716"/>
      <c r="T179" s="717"/>
      <c r="U179" s="720">
        <f t="shared" si="53"/>
        <v>0</v>
      </c>
      <c r="V179" s="721">
        <f t="shared" si="54"/>
        <v>0</v>
      </c>
      <c r="W179" s="722">
        <f t="shared" si="55"/>
        <v>0</v>
      </c>
      <c r="X179" s="442"/>
      <c r="Y179" s="442"/>
      <c r="Z179" s="442"/>
      <c r="AA179" s="442"/>
      <c r="AB179" s="442"/>
      <c r="AC179" s="442"/>
      <c r="AD179" s="442"/>
      <c r="AE179" s="442"/>
      <c r="AF179" s="442"/>
      <c r="AG179" s="442"/>
      <c r="AH179" s="442"/>
      <c r="AI179" s="442"/>
      <c r="AJ179" s="442"/>
      <c r="AK179" s="442"/>
      <c r="AL179" s="442"/>
      <c r="AM179" s="442"/>
      <c r="AN179" s="442"/>
      <c r="AO179" s="442"/>
      <c r="AP179" s="442"/>
      <c r="AQ179" s="442"/>
      <c r="AR179" s="442"/>
      <c r="AS179" s="442"/>
      <c r="AT179" s="442"/>
      <c r="AU179" s="442"/>
      <c r="AV179" s="442"/>
      <c r="AW179" s="442"/>
      <c r="AX179" s="442"/>
      <c r="AY179" s="442"/>
      <c r="AZ179" s="442"/>
    </row>
    <row r="180" spans="2:52" s="19" customFormat="1" ht="9.9499999999999993" hidden="1" customHeight="1" outlineLevel="1">
      <c r="B180" s="435"/>
      <c r="C180" s="437"/>
      <c r="D180" s="437"/>
      <c r="E180" s="437"/>
      <c r="F180" s="437"/>
      <c r="G180" s="666"/>
      <c r="H180" s="666"/>
      <c r="I180" s="666"/>
      <c r="J180" s="666"/>
      <c r="K180" s="666"/>
      <c r="L180" s="438"/>
      <c r="M180" s="438"/>
      <c r="N180" s="438"/>
      <c r="O180" s="438"/>
      <c r="P180" s="438"/>
      <c r="Q180" s="438"/>
      <c r="R180" s="438"/>
      <c r="S180" s="438"/>
      <c r="T180" s="439"/>
      <c r="U180" s="439"/>
      <c r="V180" s="439"/>
      <c r="W180" s="667"/>
      <c r="X180" s="668"/>
      <c r="Y180" s="668"/>
      <c r="Z180" s="668"/>
      <c r="AA180" s="668"/>
      <c r="AB180" s="668"/>
      <c r="AC180" s="668"/>
      <c r="AD180" s="668"/>
      <c r="AE180" s="668"/>
      <c r="AF180" s="668"/>
      <c r="AG180" s="668"/>
      <c r="AH180" s="668"/>
      <c r="AI180" s="668"/>
      <c r="AJ180" s="668"/>
      <c r="AK180" s="668"/>
      <c r="AL180" s="668"/>
      <c r="AM180" s="668"/>
      <c r="AN180" s="668"/>
      <c r="AO180" s="668"/>
      <c r="AP180" s="668"/>
      <c r="AQ180" s="668"/>
      <c r="AR180" s="668"/>
      <c r="AS180" s="668"/>
      <c r="AT180" s="668"/>
      <c r="AU180" s="668"/>
      <c r="AV180" s="668"/>
      <c r="AW180" s="668"/>
      <c r="AX180" s="668"/>
      <c r="AY180" s="668"/>
      <c r="AZ180" s="668"/>
    </row>
    <row r="181" spans="2:52" ht="20.100000000000001" customHeight="1" collapsed="1">
      <c r="B181" s="32">
        <f>B169+1</f>
        <v>15</v>
      </c>
      <c r="C181" s="1013"/>
      <c r="D181" s="1014"/>
      <c r="E181" s="1014"/>
      <c r="F181" s="1015"/>
      <c r="G181" s="1016"/>
      <c r="H181" s="1017"/>
      <c r="I181" s="1017"/>
      <c r="J181" s="1017"/>
      <c r="K181" s="1018"/>
      <c r="L181" s="701">
        <f t="shared" ref="L181:R181" si="56">SUM(L182:L191)</f>
        <v>0</v>
      </c>
      <c r="M181" s="702">
        <f t="shared" si="56"/>
        <v>0</v>
      </c>
      <c r="N181" s="703">
        <f t="shared" si="56"/>
        <v>0</v>
      </c>
      <c r="O181" s="703">
        <f t="shared" si="56"/>
        <v>0</v>
      </c>
      <c r="P181" s="702">
        <f t="shared" si="56"/>
        <v>0</v>
      </c>
      <c r="Q181" s="704">
        <f t="shared" si="56"/>
        <v>0</v>
      </c>
      <c r="R181" s="701">
        <f t="shared" si="56"/>
        <v>0</v>
      </c>
      <c r="S181" s="705">
        <v>1</v>
      </c>
      <c r="T181" s="706">
        <f>(S182*T182)+(S183*T183)+(S184*T184)+(S185*T185)+(S186*T186)+(S187*T187)+(S188*T188)+(S189*T189)+(S190*T190)+(S191*T191)</f>
        <v>0</v>
      </c>
      <c r="U181" s="665">
        <f t="shared" ref="U181:U191" si="57">S181*T181*(1+MGKZ)*(1+Gewinn)*(1+Sicherheit)</f>
        <v>0</v>
      </c>
      <c r="V181" s="643">
        <f t="shared" ref="V181:V191" si="58">R181*Fertigung</f>
        <v>0</v>
      </c>
      <c r="W181" s="50">
        <f t="shared" ref="W181:W191" si="59">L181*$E$6+M181*$M$6+N181*$M$7+O181*$M$8+P181*$E$7+Q181*$M$9+U181+V181</f>
        <v>0</v>
      </c>
      <c r="X181" s="442"/>
      <c r="Y181" s="442"/>
      <c r="Z181" s="442"/>
      <c r="AA181" s="442"/>
      <c r="AB181" s="442"/>
      <c r="AC181" s="442"/>
      <c r="AD181" s="442"/>
      <c r="AE181" s="442"/>
      <c r="AF181" s="442"/>
      <c r="AG181" s="442"/>
      <c r="AH181" s="442"/>
      <c r="AI181" s="442"/>
      <c r="AJ181" s="442"/>
      <c r="AK181" s="442"/>
      <c r="AL181" s="442"/>
      <c r="AM181" s="442"/>
      <c r="AN181" s="442"/>
      <c r="AO181" s="442"/>
      <c r="AP181" s="442"/>
      <c r="AQ181" s="442"/>
      <c r="AR181" s="442"/>
      <c r="AS181" s="442"/>
      <c r="AT181" s="442"/>
      <c r="AU181" s="442"/>
      <c r="AV181" s="442"/>
      <c r="AW181" s="442"/>
      <c r="AX181" s="442"/>
      <c r="AY181" s="442"/>
      <c r="AZ181" s="442"/>
    </row>
    <row r="182" spans="2:52" ht="20.100000000000001" hidden="1" customHeight="1" outlineLevel="1">
      <c r="B182" s="433"/>
      <c r="C182" s="1002"/>
      <c r="D182" s="1003"/>
      <c r="E182" s="1003"/>
      <c r="F182" s="1004"/>
      <c r="G182" s="1005"/>
      <c r="H182" s="1006"/>
      <c r="I182" s="1006"/>
      <c r="J182" s="1006"/>
      <c r="K182" s="1007"/>
      <c r="L182" s="715"/>
      <c r="M182" s="715"/>
      <c r="N182" s="715"/>
      <c r="O182" s="715"/>
      <c r="P182" s="715"/>
      <c r="Q182" s="715"/>
      <c r="R182" s="715"/>
      <c r="S182" s="716"/>
      <c r="T182" s="717"/>
      <c r="U182" s="720">
        <f t="shared" si="57"/>
        <v>0</v>
      </c>
      <c r="V182" s="721">
        <f t="shared" si="58"/>
        <v>0</v>
      </c>
      <c r="W182" s="722">
        <f t="shared" si="59"/>
        <v>0</v>
      </c>
      <c r="X182" s="442"/>
      <c r="Y182" s="442"/>
      <c r="Z182" s="442"/>
      <c r="AA182" s="442"/>
      <c r="AB182" s="442"/>
      <c r="AC182" s="442"/>
      <c r="AD182" s="442"/>
      <c r="AE182" s="442"/>
      <c r="AF182" s="442"/>
      <c r="AG182" s="442"/>
      <c r="AH182" s="442"/>
      <c r="AI182" s="442"/>
      <c r="AJ182" s="442"/>
      <c r="AK182" s="442"/>
      <c r="AL182" s="442"/>
      <c r="AM182" s="442"/>
      <c r="AN182" s="442"/>
      <c r="AO182" s="442"/>
      <c r="AP182" s="442"/>
      <c r="AQ182" s="442"/>
      <c r="AR182" s="442"/>
      <c r="AS182" s="442"/>
      <c r="AT182" s="442"/>
      <c r="AU182" s="442"/>
      <c r="AV182" s="442"/>
      <c r="AW182" s="442"/>
      <c r="AX182" s="442"/>
      <c r="AY182" s="442"/>
      <c r="AZ182" s="442"/>
    </row>
    <row r="183" spans="2:52" ht="20.100000000000001" hidden="1" customHeight="1" outlineLevel="1">
      <c r="B183" s="434"/>
      <c r="C183" s="1002"/>
      <c r="D183" s="1003"/>
      <c r="E183" s="1003"/>
      <c r="F183" s="1004"/>
      <c r="G183" s="1005"/>
      <c r="H183" s="1006"/>
      <c r="I183" s="1006"/>
      <c r="J183" s="1006"/>
      <c r="K183" s="1007"/>
      <c r="L183" s="715"/>
      <c r="M183" s="715"/>
      <c r="N183" s="715"/>
      <c r="O183" s="715"/>
      <c r="P183" s="715"/>
      <c r="Q183" s="715"/>
      <c r="R183" s="715"/>
      <c r="S183" s="716"/>
      <c r="T183" s="717"/>
      <c r="U183" s="720">
        <f t="shared" si="57"/>
        <v>0</v>
      </c>
      <c r="V183" s="721">
        <f t="shared" si="58"/>
        <v>0</v>
      </c>
      <c r="W183" s="722">
        <f t="shared" si="59"/>
        <v>0</v>
      </c>
      <c r="X183" s="442"/>
      <c r="Y183" s="442"/>
      <c r="Z183" s="442"/>
      <c r="AA183" s="442"/>
      <c r="AB183" s="442"/>
      <c r="AC183" s="442"/>
      <c r="AD183" s="442"/>
      <c r="AE183" s="442"/>
      <c r="AF183" s="442"/>
      <c r="AG183" s="442"/>
      <c r="AH183" s="442"/>
      <c r="AI183" s="442"/>
      <c r="AJ183" s="442"/>
      <c r="AK183" s="442"/>
      <c r="AL183" s="442"/>
      <c r="AM183" s="442"/>
      <c r="AN183" s="442"/>
      <c r="AO183" s="442"/>
      <c r="AP183" s="442"/>
      <c r="AQ183" s="442"/>
      <c r="AR183" s="442"/>
      <c r="AS183" s="442"/>
      <c r="AT183" s="442"/>
      <c r="AU183" s="442"/>
      <c r="AV183" s="442"/>
      <c r="AW183" s="442"/>
      <c r="AX183" s="442"/>
      <c r="AY183" s="442"/>
      <c r="AZ183" s="442"/>
    </row>
    <row r="184" spans="2:52" ht="20.100000000000001" hidden="1" customHeight="1" outlineLevel="1">
      <c r="B184" s="434"/>
      <c r="C184" s="1002"/>
      <c r="D184" s="1003"/>
      <c r="E184" s="1003"/>
      <c r="F184" s="1004"/>
      <c r="G184" s="1005"/>
      <c r="H184" s="1006"/>
      <c r="I184" s="1006"/>
      <c r="J184" s="1006"/>
      <c r="K184" s="1007"/>
      <c r="L184" s="715"/>
      <c r="M184" s="715"/>
      <c r="N184" s="715"/>
      <c r="O184" s="715"/>
      <c r="P184" s="715"/>
      <c r="Q184" s="715"/>
      <c r="R184" s="715"/>
      <c r="S184" s="716"/>
      <c r="T184" s="717"/>
      <c r="U184" s="720">
        <f t="shared" si="57"/>
        <v>0</v>
      </c>
      <c r="V184" s="721">
        <f t="shared" si="58"/>
        <v>0</v>
      </c>
      <c r="W184" s="722">
        <f t="shared" si="59"/>
        <v>0</v>
      </c>
      <c r="X184" s="442"/>
      <c r="Y184" s="442"/>
      <c r="Z184" s="442"/>
      <c r="AA184" s="442"/>
      <c r="AB184" s="442"/>
      <c r="AC184" s="442"/>
      <c r="AD184" s="442"/>
      <c r="AE184" s="442"/>
      <c r="AF184" s="442"/>
      <c r="AG184" s="442"/>
      <c r="AH184" s="442"/>
      <c r="AI184" s="442"/>
      <c r="AJ184" s="442"/>
      <c r="AK184" s="442"/>
      <c r="AL184" s="442"/>
      <c r="AM184" s="442"/>
      <c r="AN184" s="442"/>
      <c r="AO184" s="442"/>
      <c r="AP184" s="442"/>
      <c r="AQ184" s="442"/>
      <c r="AR184" s="442"/>
      <c r="AS184" s="442"/>
      <c r="AT184" s="442"/>
      <c r="AU184" s="442"/>
      <c r="AV184" s="442"/>
      <c r="AW184" s="442"/>
      <c r="AX184" s="442"/>
      <c r="AY184" s="442"/>
      <c r="AZ184" s="442"/>
    </row>
    <row r="185" spans="2:52" ht="20.100000000000001" hidden="1" customHeight="1" outlineLevel="1">
      <c r="B185" s="434"/>
      <c r="C185" s="1002"/>
      <c r="D185" s="1003"/>
      <c r="E185" s="1003"/>
      <c r="F185" s="1004"/>
      <c r="G185" s="1005"/>
      <c r="H185" s="1006"/>
      <c r="I185" s="1006"/>
      <c r="J185" s="1006"/>
      <c r="K185" s="1007"/>
      <c r="L185" s="715"/>
      <c r="M185" s="715"/>
      <c r="N185" s="715"/>
      <c r="O185" s="715"/>
      <c r="P185" s="715"/>
      <c r="Q185" s="715"/>
      <c r="R185" s="715"/>
      <c r="S185" s="716"/>
      <c r="T185" s="717"/>
      <c r="U185" s="720">
        <f t="shared" si="57"/>
        <v>0</v>
      </c>
      <c r="V185" s="721">
        <f t="shared" si="58"/>
        <v>0</v>
      </c>
      <c r="W185" s="722">
        <f t="shared" si="59"/>
        <v>0</v>
      </c>
      <c r="X185" s="442"/>
      <c r="Y185" s="442"/>
      <c r="Z185" s="442"/>
      <c r="AA185" s="442"/>
      <c r="AB185" s="442"/>
      <c r="AC185" s="442"/>
      <c r="AD185" s="442"/>
      <c r="AE185" s="442"/>
      <c r="AF185" s="442"/>
      <c r="AG185" s="442"/>
      <c r="AH185" s="442"/>
      <c r="AI185" s="442"/>
      <c r="AJ185" s="442"/>
      <c r="AK185" s="442"/>
      <c r="AL185" s="442"/>
      <c r="AM185" s="442"/>
      <c r="AN185" s="442"/>
      <c r="AO185" s="442"/>
      <c r="AP185" s="442"/>
      <c r="AQ185" s="442"/>
      <c r="AR185" s="442"/>
      <c r="AS185" s="442"/>
      <c r="AT185" s="442"/>
      <c r="AU185" s="442"/>
      <c r="AV185" s="442"/>
      <c r="AW185" s="442"/>
      <c r="AX185" s="442"/>
      <c r="AY185" s="442"/>
      <c r="AZ185" s="442"/>
    </row>
    <row r="186" spans="2:52" ht="20.100000000000001" hidden="1" customHeight="1" outlineLevel="1">
      <c r="B186" s="434"/>
      <c r="C186" s="1002"/>
      <c r="D186" s="1003"/>
      <c r="E186" s="1003"/>
      <c r="F186" s="1004"/>
      <c r="G186" s="1005"/>
      <c r="H186" s="1006"/>
      <c r="I186" s="1006"/>
      <c r="J186" s="1006"/>
      <c r="K186" s="1007"/>
      <c r="L186" s="715"/>
      <c r="M186" s="715"/>
      <c r="N186" s="715"/>
      <c r="O186" s="715"/>
      <c r="P186" s="715"/>
      <c r="Q186" s="715"/>
      <c r="R186" s="715"/>
      <c r="S186" s="716"/>
      <c r="T186" s="717"/>
      <c r="U186" s="720">
        <f t="shared" si="57"/>
        <v>0</v>
      </c>
      <c r="V186" s="721">
        <f t="shared" si="58"/>
        <v>0</v>
      </c>
      <c r="W186" s="722">
        <f t="shared" si="59"/>
        <v>0</v>
      </c>
      <c r="X186" s="442"/>
      <c r="Y186" s="442"/>
      <c r="Z186" s="442"/>
      <c r="AA186" s="442"/>
      <c r="AB186" s="442"/>
      <c r="AC186" s="442"/>
      <c r="AD186" s="442"/>
      <c r="AE186" s="442"/>
      <c r="AF186" s="442"/>
      <c r="AG186" s="442"/>
      <c r="AH186" s="442"/>
      <c r="AI186" s="442"/>
      <c r="AJ186" s="442"/>
      <c r="AK186" s="442"/>
      <c r="AL186" s="442"/>
      <c r="AM186" s="442"/>
      <c r="AN186" s="442"/>
      <c r="AO186" s="442"/>
      <c r="AP186" s="442"/>
      <c r="AQ186" s="442"/>
      <c r="AR186" s="442"/>
      <c r="AS186" s="442"/>
      <c r="AT186" s="442"/>
      <c r="AU186" s="442"/>
      <c r="AV186" s="442"/>
      <c r="AW186" s="442"/>
      <c r="AX186" s="442"/>
      <c r="AY186" s="442"/>
      <c r="AZ186" s="442"/>
    </row>
    <row r="187" spans="2:52" ht="20.100000000000001" hidden="1" customHeight="1" outlineLevel="1">
      <c r="B187" s="434"/>
      <c r="C187" s="1002"/>
      <c r="D187" s="1003"/>
      <c r="E187" s="1003"/>
      <c r="F187" s="1004"/>
      <c r="G187" s="1005"/>
      <c r="H187" s="1006"/>
      <c r="I187" s="1006"/>
      <c r="J187" s="1006"/>
      <c r="K187" s="1007"/>
      <c r="L187" s="715"/>
      <c r="M187" s="715"/>
      <c r="N187" s="715"/>
      <c r="O187" s="715"/>
      <c r="P187" s="715"/>
      <c r="Q187" s="715"/>
      <c r="R187" s="715"/>
      <c r="S187" s="716"/>
      <c r="T187" s="717"/>
      <c r="U187" s="720">
        <f t="shared" si="57"/>
        <v>0</v>
      </c>
      <c r="V187" s="721">
        <f t="shared" si="58"/>
        <v>0</v>
      </c>
      <c r="W187" s="722">
        <f t="shared" si="59"/>
        <v>0</v>
      </c>
      <c r="X187" s="442"/>
      <c r="Y187" s="442"/>
      <c r="Z187" s="442"/>
      <c r="AA187" s="442"/>
      <c r="AB187" s="442"/>
      <c r="AC187" s="442"/>
      <c r="AD187" s="442"/>
      <c r="AE187" s="442"/>
      <c r="AF187" s="442"/>
      <c r="AG187" s="442"/>
      <c r="AH187" s="442"/>
      <c r="AI187" s="442"/>
      <c r="AJ187" s="442"/>
      <c r="AK187" s="442"/>
      <c r="AL187" s="442"/>
      <c r="AM187" s="442"/>
      <c r="AN187" s="442"/>
      <c r="AO187" s="442"/>
      <c r="AP187" s="442"/>
      <c r="AQ187" s="442"/>
      <c r="AR187" s="442"/>
      <c r="AS187" s="442"/>
      <c r="AT187" s="442"/>
      <c r="AU187" s="442"/>
      <c r="AV187" s="442"/>
      <c r="AW187" s="442"/>
      <c r="AX187" s="442"/>
      <c r="AY187" s="442"/>
      <c r="AZ187" s="442"/>
    </row>
    <row r="188" spans="2:52" ht="20.100000000000001" hidden="1" customHeight="1" outlineLevel="1">
      <c r="B188" s="434"/>
      <c r="C188" s="1002"/>
      <c r="D188" s="1003"/>
      <c r="E188" s="1003"/>
      <c r="F188" s="1004"/>
      <c r="G188" s="1005"/>
      <c r="H188" s="1006"/>
      <c r="I188" s="1006"/>
      <c r="J188" s="1006"/>
      <c r="K188" s="1007"/>
      <c r="L188" s="715"/>
      <c r="M188" s="715"/>
      <c r="N188" s="715"/>
      <c r="O188" s="715"/>
      <c r="P188" s="715"/>
      <c r="Q188" s="715"/>
      <c r="R188" s="715"/>
      <c r="S188" s="716"/>
      <c r="T188" s="717"/>
      <c r="U188" s="720">
        <f t="shared" si="57"/>
        <v>0</v>
      </c>
      <c r="V188" s="721">
        <f t="shared" si="58"/>
        <v>0</v>
      </c>
      <c r="W188" s="722">
        <f t="shared" si="59"/>
        <v>0</v>
      </c>
      <c r="X188" s="442"/>
      <c r="Y188" s="442"/>
      <c r="Z188" s="442"/>
      <c r="AA188" s="442"/>
      <c r="AB188" s="442"/>
      <c r="AC188" s="442"/>
      <c r="AD188" s="442"/>
      <c r="AE188" s="442"/>
      <c r="AF188" s="442"/>
      <c r="AG188" s="442"/>
      <c r="AH188" s="442"/>
      <c r="AI188" s="442"/>
      <c r="AJ188" s="442"/>
      <c r="AK188" s="442"/>
      <c r="AL188" s="442"/>
      <c r="AM188" s="442"/>
      <c r="AN188" s="442"/>
      <c r="AO188" s="442"/>
      <c r="AP188" s="442"/>
      <c r="AQ188" s="442"/>
      <c r="AR188" s="442"/>
      <c r="AS188" s="442"/>
      <c r="AT188" s="442"/>
      <c r="AU188" s="442"/>
      <c r="AV188" s="442"/>
      <c r="AW188" s="442"/>
      <c r="AX188" s="442"/>
      <c r="AY188" s="442"/>
      <c r="AZ188" s="442"/>
    </row>
    <row r="189" spans="2:52" ht="20.100000000000001" hidden="1" customHeight="1" outlineLevel="1">
      <c r="B189" s="434"/>
      <c r="C189" s="1002"/>
      <c r="D189" s="1003"/>
      <c r="E189" s="1003"/>
      <c r="F189" s="1004"/>
      <c r="G189" s="1005"/>
      <c r="H189" s="1006"/>
      <c r="I189" s="1006"/>
      <c r="J189" s="1006"/>
      <c r="K189" s="1007"/>
      <c r="L189" s="715"/>
      <c r="M189" s="715"/>
      <c r="N189" s="715"/>
      <c r="O189" s="715"/>
      <c r="P189" s="715"/>
      <c r="Q189" s="715"/>
      <c r="R189" s="715"/>
      <c r="S189" s="716"/>
      <c r="T189" s="717"/>
      <c r="U189" s="720">
        <f t="shared" si="57"/>
        <v>0</v>
      </c>
      <c r="V189" s="721">
        <f t="shared" si="58"/>
        <v>0</v>
      </c>
      <c r="W189" s="722">
        <f t="shared" si="59"/>
        <v>0</v>
      </c>
      <c r="X189" s="442"/>
      <c r="Y189" s="442"/>
      <c r="Z189" s="442"/>
      <c r="AA189" s="442"/>
      <c r="AB189" s="442"/>
      <c r="AC189" s="442"/>
      <c r="AD189" s="442"/>
      <c r="AE189" s="442"/>
      <c r="AF189" s="442"/>
      <c r="AG189" s="442"/>
      <c r="AH189" s="442"/>
      <c r="AI189" s="442"/>
      <c r="AJ189" s="442"/>
      <c r="AK189" s="442"/>
      <c r="AL189" s="442"/>
      <c r="AM189" s="442"/>
      <c r="AN189" s="442"/>
      <c r="AO189" s="442"/>
      <c r="AP189" s="442"/>
      <c r="AQ189" s="442"/>
      <c r="AR189" s="442"/>
      <c r="AS189" s="442"/>
      <c r="AT189" s="442"/>
      <c r="AU189" s="442"/>
      <c r="AV189" s="442"/>
      <c r="AW189" s="442"/>
      <c r="AX189" s="442"/>
      <c r="AY189" s="442"/>
      <c r="AZ189" s="442"/>
    </row>
    <row r="190" spans="2:52" ht="20.100000000000001" hidden="1" customHeight="1" outlineLevel="1">
      <c r="B190" s="434"/>
      <c r="C190" s="1002"/>
      <c r="D190" s="1003"/>
      <c r="E190" s="1003"/>
      <c r="F190" s="1004"/>
      <c r="G190" s="1005"/>
      <c r="H190" s="1006"/>
      <c r="I190" s="1006"/>
      <c r="J190" s="1006"/>
      <c r="K190" s="1007"/>
      <c r="L190" s="715"/>
      <c r="M190" s="715"/>
      <c r="N190" s="715"/>
      <c r="O190" s="715"/>
      <c r="P190" s="715"/>
      <c r="Q190" s="715"/>
      <c r="R190" s="715"/>
      <c r="S190" s="716"/>
      <c r="T190" s="717"/>
      <c r="U190" s="720">
        <f t="shared" si="57"/>
        <v>0</v>
      </c>
      <c r="V190" s="721">
        <f t="shared" si="58"/>
        <v>0</v>
      </c>
      <c r="W190" s="722">
        <f t="shared" si="59"/>
        <v>0</v>
      </c>
      <c r="X190" s="442"/>
      <c r="Y190" s="442"/>
      <c r="Z190" s="442"/>
      <c r="AA190" s="442"/>
      <c r="AB190" s="442"/>
      <c r="AC190" s="442"/>
      <c r="AD190" s="442"/>
      <c r="AE190" s="442"/>
      <c r="AF190" s="442"/>
      <c r="AG190" s="442"/>
      <c r="AH190" s="442"/>
      <c r="AI190" s="442"/>
      <c r="AJ190" s="442"/>
      <c r="AK190" s="442"/>
      <c r="AL190" s="442"/>
      <c r="AM190" s="442"/>
      <c r="AN190" s="442"/>
      <c r="AO190" s="442"/>
      <c r="AP190" s="442"/>
      <c r="AQ190" s="442"/>
      <c r="AR190" s="442"/>
      <c r="AS190" s="442"/>
      <c r="AT190" s="442"/>
      <c r="AU190" s="442"/>
      <c r="AV190" s="442"/>
      <c r="AW190" s="442"/>
      <c r="AX190" s="442"/>
      <c r="AY190" s="442"/>
      <c r="AZ190" s="442"/>
    </row>
    <row r="191" spans="2:52" ht="20.100000000000001" hidden="1" customHeight="1" outlineLevel="1">
      <c r="B191" s="434"/>
      <c r="C191" s="1002"/>
      <c r="D191" s="1003"/>
      <c r="E191" s="1003"/>
      <c r="F191" s="1004"/>
      <c r="G191" s="1005"/>
      <c r="H191" s="1006"/>
      <c r="I191" s="1006"/>
      <c r="J191" s="1006"/>
      <c r="K191" s="1007"/>
      <c r="L191" s="715"/>
      <c r="M191" s="715"/>
      <c r="N191" s="715"/>
      <c r="O191" s="715"/>
      <c r="P191" s="715"/>
      <c r="Q191" s="715"/>
      <c r="R191" s="715"/>
      <c r="S191" s="716"/>
      <c r="T191" s="717"/>
      <c r="U191" s="720">
        <f t="shared" si="57"/>
        <v>0</v>
      </c>
      <c r="V191" s="721">
        <f t="shared" si="58"/>
        <v>0</v>
      </c>
      <c r="W191" s="722">
        <f t="shared" si="59"/>
        <v>0</v>
      </c>
      <c r="X191" s="442"/>
      <c r="Y191" s="442"/>
      <c r="Z191" s="442"/>
      <c r="AA191" s="442"/>
      <c r="AB191" s="442"/>
      <c r="AC191" s="442"/>
      <c r="AD191" s="442"/>
      <c r="AE191" s="442"/>
      <c r="AF191" s="442"/>
      <c r="AG191" s="442"/>
      <c r="AH191" s="442"/>
      <c r="AI191" s="442"/>
      <c r="AJ191" s="442"/>
      <c r="AK191" s="442"/>
      <c r="AL191" s="442"/>
      <c r="AM191" s="442"/>
      <c r="AN191" s="442"/>
      <c r="AO191" s="442"/>
      <c r="AP191" s="442"/>
      <c r="AQ191" s="442"/>
      <c r="AR191" s="442"/>
      <c r="AS191" s="442"/>
      <c r="AT191" s="442"/>
      <c r="AU191" s="442"/>
      <c r="AV191" s="442"/>
      <c r="AW191" s="442"/>
      <c r="AX191" s="442"/>
      <c r="AY191" s="442"/>
      <c r="AZ191" s="442"/>
    </row>
    <row r="192" spans="2:52" s="19" customFormat="1" ht="9.9499999999999993" hidden="1" customHeight="1" outlineLevel="1">
      <c r="B192" s="435"/>
      <c r="C192" s="437"/>
      <c r="D192" s="437"/>
      <c r="E192" s="437"/>
      <c r="F192" s="437"/>
      <c r="G192" s="666"/>
      <c r="H192" s="666"/>
      <c r="I192" s="666"/>
      <c r="J192" s="666"/>
      <c r="K192" s="666"/>
      <c r="L192" s="438"/>
      <c r="M192" s="438"/>
      <c r="N192" s="438"/>
      <c r="O192" s="438"/>
      <c r="P192" s="438"/>
      <c r="Q192" s="438"/>
      <c r="R192" s="438"/>
      <c r="S192" s="438"/>
      <c r="T192" s="439"/>
      <c r="U192" s="439"/>
      <c r="V192" s="439"/>
      <c r="W192" s="667"/>
      <c r="X192" s="668"/>
      <c r="Y192" s="668"/>
      <c r="Z192" s="668"/>
      <c r="AA192" s="668"/>
      <c r="AB192" s="668"/>
      <c r="AC192" s="668"/>
      <c r="AD192" s="668"/>
      <c r="AE192" s="668"/>
      <c r="AF192" s="668"/>
      <c r="AG192" s="668"/>
      <c r="AH192" s="668"/>
      <c r="AI192" s="668"/>
      <c r="AJ192" s="668"/>
      <c r="AK192" s="668"/>
      <c r="AL192" s="668"/>
      <c r="AM192" s="668"/>
      <c r="AN192" s="668"/>
      <c r="AO192" s="668"/>
      <c r="AP192" s="668"/>
      <c r="AQ192" s="668"/>
      <c r="AR192" s="668"/>
      <c r="AS192" s="668"/>
      <c r="AT192" s="668"/>
      <c r="AU192" s="668"/>
      <c r="AV192" s="668"/>
      <c r="AW192" s="668"/>
      <c r="AX192" s="668"/>
      <c r="AY192" s="668"/>
      <c r="AZ192" s="668"/>
    </row>
    <row r="193" spans="2:52" ht="20.100000000000001" customHeight="1" collapsed="1">
      <c r="B193" s="32">
        <f>B181+1</f>
        <v>16</v>
      </c>
      <c r="C193" s="1013"/>
      <c r="D193" s="1014"/>
      <c r="E193" s="1014"/>
      <c r="F193" s="1015"/>
      <c r="G193" s="1016"/>
      <c r="H193" s="1017"/>
      <c r="I193" s="1017"/>
      <c r="J193" s="1017"/>
      <c r="K193" s="1018"/>
      <c r="L193" s="701">
        <f t="shared" ref="L193:R193" si="60">SUM(L194:L203)</f>
        <v>0</v>
      </c>
      <c r="M193" s="702">
        <f t="shared" si="60"/>
        <v>0</v>
      </c>
      <c r="N193" s="703">
        <f t="shared" si="60"/>
        <v>0</v>
      </c>
      <c r="O193" s="703">
        <f t="shared" si="60"/>
        <v>0</v>
      </c>
      <c r="P193" s="702">
        <f t="shared" si="60"/>
        <v>0</v>
      </c>
      <c r="Q193" s="704">
        <f t="shared" si="60"/>
        <v>0</v>
      </c>
      <c r="R193" s="701">
        <f t="shared" si="60"/>
        <v>0</v>
      </c>
      <c r="S193" s="705">
        <v>1</v>
      </c>
      <c r="T193" s="706">
        <f>(S194*T194)+(S195*T195)+(S196*T196)+(S197*T197)+(S198*T198)+(S199*T199)+(S200*T200)+(S201*T201)+(S202*T202)+(S203*T203)</f>
        <v>0</v>
      </c>
      <c r="U193" s="665">
        <f t="shared" ref="U193:U203" si="61">S193*T193*(1+MGKZ)*(1+Gewinn)*(1+Sicherheit)</f>
        <v>0</v>
      </c>
      <c r="V193" s="643">
        <f t="shared" ref="V193:V203" si="62">R193*Fertigung</f>
        <v>0</v>
      </c>
      <c r="W193" s="50">
        <f t="shared" ref="W193:W203" si="63">L193*$E$6+M193*$M$6+N193*$M$7+O193*$M$8+P193*$E$7+Q193*$M$9+U193+V193</f>
        <v>0</v>
      </c>
      <c r="X193" s="442"/>
      <c r="Y193" s="442"/>
      <c r="Z193" s="442"/>
      <c r="AA193" s="442"/>
      <c r="AB193" s="442"/>
      <c r="AC193" s="442"/>
      <c r="AD193" s="442"/>
      <c r="AE193" s="442"/>
      <c r="AF193" s="442"/>
      <c r="AG193" s="442"/>
      <c r="AH193" s="442"/>
      <c r="AI193" s="442"/>
      <c r="AJ193" s="442"/>
      <c r="AK193" s="442"/>
      <c r="AL193" s="442"/>
      <c r="AM193" s="442"/>
      <c r="AN193" s="442"/>
      <c r="AO193" s="442"/>
      <c r="AP193" s="442"/>
      <c r="AQ193" s="442"/>
      <c r="AR193" s="442"/>
      <c r="AS193" s="442"/>
      <c r="AT193" s="442"/>
      <c r="AU193" s="442"/>
      <c r="AV193" s="442"/>
      <c r="AW193" s="442"/>
      <c r="AX193" s="442"/>
      <c r="AY193" s="442"/>
      <c r="AZ193" s="442"/>
    </row>
    <row r="194" spans="2:52" ht="20.100000000000001" hidden="1" customHeight="1" outlineLevel="1">
      <c r="B194" s="433"/>
      <c r="C194" s="1002"/>
      <c r="D194" s="1003"/>
      <c r="E194" s="1003"/>
      <c r="F194" s="1004"/>
      <c r="G194" s="1005"/>
      <c r="H194" s="1006"/>
      <c r="I194" s="1006"/>
      <c r="J194" s="1006"/>
      <c r="K194" s="1007"/>
      <c r="L194" s="715"/>
      <c r="M194" s="715"/>
      <c r="N194" s="715"/>
      <c r="O194" s="715"/>
      <c r="P194" s="715"/>
      <c r="Q194" s="715"/>
      <c r="R194" s="715"/>
      <c r="S194" s="716"/>
      <c r="T194" s="717"/>
      <c r="U194" s="720">
        <f t="shared" si="61"/>
        <v>0</v>
      </c>
      <c r="V194" s="721">
        <f t="shared" si="62"/>
        <v>0</v>
      </c>
      <c r="W194" s="722">
        <f t="shared" si="63"/>
        <v>0</v>
      </c>
      <c r="X194" s="442"/>
      <c r="Y194" s="442"/>
      <c r="Z194" s="442"/>
      <c r="AA194" s="442"/>
      <c r="AB194" s="442"/>
      <c r="AC194" s="442"/>
      <c r="AD194" s="442"/>
      <c r="AE194" s="442"/>
      <c r="AF194" s="442"/>
      <c r="AG194" s="442"/>
      <c r="AH194" s="442"/>
      <c r="AI194" s="442"/>
      <c r="AJ194" s="442"/>
      <c r="AK194" s="442"/>
      <c r="AL194" s="442"/>
      <c r="AM194" s="442"/>
      <c r="AN194" s="442"/>
      <c r="AO194" s="442"/>
      <c r="AP194" s="442"/>
      <c r="AQ194" s="442"/>
      <c r="AR194" s="442"/>
      <c r="AS194" s="442"/>
      <c r="AT194" s="442"/>
      <c r="AU194" s="442"/>
      <c r="AV194" s="442"/>
      <c r="AW194" s="442"/>
      <c r="AX194" s="442"/>
      <c r="AY194" s="442"/>
      <c r="AZ194" s="442"/>
    </row>
    <row r="195" spans="2:52" ht="20.100000000000001" hidden="1" customHeight="1" outlineLevel="1">
      <c r="B195" s="434"/>
      <c r="C195" s="1002"/>
      <c r="D195" s="1003"/>
      <c r="E195" s="1003"/>
      <c r="F195" s="1004"/>
      <c r="G195" s="1005"/>
      <c r="H195" s="1006"/>
      <c r="I195" s="1006"/>
      <c r="J195" s="1006"/>
      <c r="K195" s="1007"/>
      <c r="L195" s="715"/>
      <c r="M195" s="715"/>
      <c r="N195" s="715"/>
      <c r="O195" s="715"/>
      <c r="P195" s="715"/>
      <c r="Q195" s="715"/>
      <c r="R195" s="715"/>
      <c r="S195" s="716"/>
      <c r="T195" s="717"/>
      <c r="U195" s="720">
        <f t="shared" si="61"/>
        <v>0</v>
      </c>
      <c r="V195" s="721">
        <f t="shared" si="62"/>
        <v>0</v>
      </c>
      <c r="W195" s="722">
        <f t="shared" si="63"/>
        <v>0</v>
      </c>
      <c r="X195" s="442"/>
      <c r="Y195" s="442"/>
      <c r="Z195" s="442"/>
      <c r="AA195" s="442"/>
      <c r="AB195" s="442"/>
      <c r="AC195" s="442"/>
      <c r="AD195" s="442"/>
      <c r="AE195" s="442"/>
      <c r="AF195" s="442"/>
      <c r="AG195" s="442"/>
      <c r="AH195" s="442"/>
      <c r="AI195" s="442"/>
      <c r="AJ195" s="442"/>
      <c r="AK195" s="442"/>
      <c r="AL195" s="442"/>
      <c r="AM195" s="442"/>
      <c r="AN195" s="442"/>
      <c r="AO195" s="442"/>
      <c r="AP195" s="442"/>
      <c r="AQ195" s="442"/>
      <c r="AR195" s="442"/>
      <c r="AS195" s="442"/>
      <c r="AT195" s="442"/>
      <c r="AU195" s="442"/>
      <c r="AV195" s="442"/>
      <c r="AW195" s="442"/>
      <c r="AX195" s="442"/>
      <c r="AY195" s="442"/>
      <c r="AZ195" s="442"/>
    </row>
    <row r="196" spans="2:52" ht="20.100000000000001" hidden="1" customHeight="1" outlineLevel="1">
      <c r="B196" s="434"/>
      <c r="C196" s="1002"/>
      <c r="D196" s="1003"/>
      <c r="E196" s="1003"/>
      <c r="F196" s="1004"/>
      <c r="G196" s="1005"/>
      <c r="H196" s="1006"/>
      <c r="I196" s="1006"/>
      <c r="J196" s="1006"/>
      <c r="K196" s="1007"/>
      <c r="L196" s="715"/>
      <c r="M196" s="715"/>
      <c r="N196" s="715"/>
      <c r="O196" s="715"/>
      <c r="P196" s="715"/>
      <c r="Q196" s="715"/>
      <c r="R196" s="715"/>
      <c r="S196" s="716"/>
      <c r="T196" s="717"/>
      <c r="U196" s="720">
        <f t="shared" si="61"/>
        <v>0</v>
      </c>
      <c r="V196" s="721">
        <f t="shared" si="62"/>
        <v>0</v>
      </c>
      <c r="W196" s="722">
        <f t="shared" si="63"/>
        <v>0</v>
      </c>
      <c r="X196" s="442"/>
      <c r="Y196" s="442"/>
      <c r="Z196" s="442"/>
      <c r="AA196" s="442"/>
      <c r="AB196" s="442"/>
      <c r="AC196" s="442"/>
      <c r="AD196" s="442"/>
      <c r="AE196" s="442"/>
      <c r="AF196" s="442"/>
      <c r="AG196" s="442"/>
      <c r="AH196" s="442"/>
      <c r="AI196" s="442"/>
      <c r="AJ196" s="442"/>
      <c r="AK196" s="442"/>
      <c r="AL196" s="442"/>
      <c r="AM196" s="442"/>
      <c r="AN196" s="442"/>
      <c r="AO196" s="442"/>
      <c r="AP196" s="442"/>
      <c r="AQ196" s="442"/>
      <c r="AR196" s="442"/>
      <c r="AS196" s="442"/>
      <c r="AT196" s="442"/>
      <c r="AU196" s="442"/>
      <c r="AV196" s="442"/>
      <c r="AW196" s="442"/>
      <c r="AX196" s="442"/>
      <c r="AY196" s="442"/>
      <c r="AZ196" s="442"/>
    </row>
    <row r="197" spans="2:52" ht="20.100000000000001" hidden="1" customHeight="1" outlineLevel="1">
      <c r="B197" s="434"/>
      <c r="C197" s="1002"/>
      <c r="D197" s="1003"/>
      <c r="E197" s="1003"/>
      <c r="F197" s="1004"/>
      <c r="G197" s="1005"/>
      <c r="H197" s="1006"/>
      <c r="I197" s="1006"/>
      <c r="J197" s="1006"/>
      <c r="K197" s="1007"/>
      <c r="L197" s="715"/>
      <c r="M197" s="715"/>
      <c r="N197" s="715"/>
      <c r="O197" s="715"/>
      <c r="P197" s="715"/>
      <c r="Q197" s="715"/>
      <c r="R197" s="715"/>
      <c r="S197" s="716"/>
      <c r="T197" s="717"/>
      <c r="U197" s="720">
        <f t="shared" si="61"/>
        <v>0</v>
      </c>
      <c r="V197" s="721">
        <f t="shared" si="62"/>
        <v>0</v>
      </c>
      <c r="W197" s="722">
        <f t="shared" si="63"/>
        <v>0</v>
      </c>
      <c r="X197" s="442"/>
      <c r="Y197" s="442"/>
      <c r="Z197" s="442"/>
      <c r="AA197" s="442"/>
      <c r="AB197" s="442"/>
      <c r="AC197" s="442"/>
      <c r="AD197" s="442"/>
      <c r="AE197" s="442"/>
      <c r="AF197" s="442"/>
      <c r="AG197" s="442"/>
      <c r="AH197" s="442"/>
      <c r="AI197" s="442"/>
      <c r="AJ197" s="442"/>
      <c r="AK197" s="442"/>
      <c r="AL197" s="442"/>
      <c r="AM197" s="442"/>
      <c r="AN197" s="442"/>
      <c r="AO197" s="442"/>
      <c r="AP197" s="442"/>
      <c r="AQ197" s="442"/>
      <c r="AR197" s="442"/>
      <c r="AS197" s="442"/>
      <c r="AT197" s="442"/>
      <c r="AU197" s="442"/>
      <c r="AV197" s="442"/>
      <c r="AW197" s="442"/>
      <c r="AX197" s="442"/>
      <c r="AY197" s="442"/>
      <c r="AZ197" s="442"/>
    </row>
    <row r="198" spans="2:52" ht="20.100000000000001" hidden="1" customHeight="1" outlineLevel="1">
      <c r="B198" s="434"/>
      <c r="C198" s="1002"/>
      <c r="D198" s="1003"/>
      <c r="E198" s="1003"/>
      <c r="F198" s="1004"/>
      <c r="G198" s="1005"/>
      <c r="H198" s="1006"/>
      <c r="I198" s="1006"/>
      <c r="J198" s="1006"/>
      <c r="K198" s="1007"/>
      <c r="L198" s="715"/>
      <c r="M198" s="715"/>
      <c r="N198" s="715"/>
      <c r="O198" s="715"/>
      <c r="P198" s="715"/>
      <c r="Q198" s="715"/>
      <c r="R198" s="715"/>
      <c r="S198" s="716"/>
      <c r="T198" s="717"/>
      <c r="U198" s="720">
        <f t="shared" si="61"/>
        <v>0</v>
      </c>
      <c r="V198" s="721">
        <f t="shared" si="62"/>
        <v>0</v>
      </c>
      <c r="W198" s="722">
        <f t="shared" si="63"/>
        <v>0</v>
      </c>
      <c r="X198" s="442"/>
      <c r="Y198" s="442"/>
      <c r="Z198" s="442"/>
      <c r="AA198" s="442"/>
      <c r="AB198" s="442"/>
      <c r="AC198" s="442"/>
      <c r="AD198" s="442"/>
      <c r="AE198" s="442"/>
      <c r="AF198" s="442"/>
      <c r="AG198" s="442"/>
      <c r="AH198" s="442"/>
      <c r="AI198" s="442"/>
      <c r="AJ198" s="442"/>
      <c r="AK198" s="442"/>
      <c r="AL198" s="442"/>
      <c r="AM198" s="442"/>
      <c r="AN198" s="442"/>
      <c r="AO198" s="442"/>
      <c r="AP198" s="442"/>
      <c r="AQ198" s="442"/>
      <c r="AR198" s="442"/>
      <c r="AS198" s="442"/>
      <c r="AT198" s="442"/>
      <c r="AU198" s="442"/>
      <c r="AV198" s="442"/>
      <c r="AW198" s="442"/>
      <c r="AX198" s="442"/>
      <c r="AY198" s="442"/>
      <c r="AZ198" s="442"/>
    </row>
    <row r="199" spans="2:52" ht="20.100000000000001" hidden="1" customHeight="1" outlineLevel="1">
      <c r="B199" s="434"/>
      <c r="C199" s="1002"/>
      <c r="D199" s="1003"/>
      <c r="E199" s="1003"/>
      <c r="F199" s="1004"/>
      <c r="G199" s="1005"/>
      <c r="H199" s="1006"/>
      <c r="I199" s="1006"/>
      <c r="J199" s="1006"/>
      <c r="K199" s="1007"/>
      <c r="L199" s="715"/>
      <c r="M199" s="715"/>
      <c r="N199" s="715"/>
      <c r="O199" s="715"/>
      <c r="P199" s="715"/>
      <c r="Q199" s="715"/>
      <c r="R199" s="715"/>
      <c r="S199" s="716"/>
      <c r="T199" s="717"/>
      <c r="U199" s="720">
        <f t="shared" si="61"/>
        <v>0</v>
      </c>
      <c r="V199" s="721">
        <f t="shared" si="62"/>
        <v>0</v>
      </c>
      <c r="W199" s="722">
        <f t="shared" si="63"/>
        <v>0</v>
      </c>
      <c r="X199" s="442"/>
      <c r="Y199" s="442"/>
      <c r="Z199" s="442"/>
      <c r="AA199" s="442"/>
      <c r="AB199" s="442"/>
      <c r="AC199" s="442"/>
      <c r="AD199" s="442"/>
      <c r="AE199" s="442"/>
      <c r="AF199" s="442"/>
      <c r="AG199" s="442"/>
      <c r="AH199" s="442"/>
      <c r="AI199" s="442"/>
      <c r="AJ199" s="442"/>
      <c r="AK199" s="442"/>
      <c r="AL199" s="442"/>
      <c r="AM199" s="442"/>
      <c r="AN199" s="442"/>
      <c r="AO199" s="442"/>
      <c r="AP199" s="442"/>
      <c r="AQ199" s="442"/>
      <c r="AR199" s="442"/>
      <c r="AS199" s="442"/>
      <c r="AT199" s="442"/>
      <c r="AU199" s="442"/>
      <c r="AV199" s="442"/>
      <c r="AW199" s="442"/>
      <c r="AX199" s="442"/>
      <c r="AY199" s="442"/>
      <c r="AZ199" s="442"/>
    </row>
    <row r="200" spans="2:52" ht="20.100000000000001" hidden="1" customHeight="1" outlineLevel="1">
      <c r="B200" s="434"/>
      <c r="C200" s="1002"/>
      <c r="D200" s="1003"/>
      <c r="E200" s="1003"/>
      <c r="F200" s="1004"/>
      <c r="G200" s="1005"/>
      <c r="H200" s="1006"/>
      <c r="I200" s="1006"/>
      <c r="J200" s="1006"/>
      <c r="K200" s="1007"/>
      <c r="L200" s="715"/>
      <c r="M200" s="715"/>
      <c r="N200" s="715"/>
      <c r="O200" s="715"/>
      <c r="P200" s="715"/>
      <c r="Q200" s="715"/>
      <c r="R200" s="715"/>
      <c r="S200" s="716"/>
      <c r="T200" s="717"/>
      <c r="U200" s="720">
        <f t="shared" si="61"/>
        <v>0</v>
      </c>
      <c r="V200" s="721">
        <f t="shared" si="62"/>
        <v>0</v>
      </c>
      <c r="W200" s="722">
        <f t="shared" si="63"/>
        <v>0</v>
      </c>
      <c r="X200" s="442"/>
      <c r="Y200" s="442"/>
      <c r="Z200" s="442"/>
      <c r="AA200" s="442"/>
      <c r="AB200" s="442"/>
      <c r="AC200" s="442"/>
      <c r="AD200" s="442"/>
      <c r="AE200" s="442"/>
      <c r="AF200" s="442"/>
      <c r="AG200" s="442"/>
      <c r="AH200" s="442"/>
      <c r="AI200" s="442"/>
      <c r="AJ200" s="442"/>
      <c r="AK200" s="442"/>
      <c r="AL200" s="442"/>
      <c r="AM200" s="442"/>
      <c r="AN200" s="442"/>
      <c r="AO200" s="442"/>
      <c r="AP200" s="442"/>
      <c r="AQ200" s="442"/>
      <c r="AR200" s="442"/>
      <c r="AS200" s="442"/>
      <c r="AT200" s="442"/>
      <c r="AU200" s="442"/>
      <c r="AV200" s="442"/>
      <c r="AW200" s="442"/>
      <c r="AX200" s="442"/>
      <c r="AY200" s="442"/>
      <c r="AZ200" s="442"/>
    </row>
    <row r="201" spans="2:52" ht="20.100000000000001" hidden="1" customHeight="1" outlineLevel="1">
      <c r="B201" s="434"/>
      <c r="C201" s="1002"/>
      <c r="D201" s="1003"/>
      <c r="E201" s="1003"/>
      <c r="F201" s="1004"/>
      <c r="G201" s="1005"/>
      <c r="H201" s="1006"/>
      <c r="I201" s="1006"/>
      <c r="J201" s="1006"/>
      <c r="K201" s="1007"/>
      <c r="L201" s="715"/>
      <c r="M201" s="715"/>
      <c r="N201" s="715"/>
      <c r="O201" s="715"/>
      <c r="P201" s="715"/>
      <c r="Q201" s="715"/>
      <c r="R201" s="715"/>
      <c r="S201" s="716"/>
      <c r="T201" s="717"/>
      <c r="U201" s="720">
        <f t="shared" si="61"/>
        <v>0</v>
      </c>
      <c r="V201" s="721">
        <f t="shared" si="62"/>
        <v>0</v>
      </c>
      <c r="W201" s="722">
        <f t="shared" si="63"/>
        <v>0</v>
      </c>
      <c r="X201" s="442"/>
      <c r="Y201" s="442"/>
      <c r="Z201" s="442"/>
      <c r="AA201" s="442"/>
      <c r="AB201" s="442"/>
      <c r="AC201" s="442"/>
      <c r="AD201" s="442"/>
      <c r="AE201" s="442"/>
      <c r="AF201" s="442"/>
      <c r="AG201" s="442"/>
      <c r="AH201" s="442"/>
      <c r="AI201" s="442"/>
      <c r="AJ201" s="442"/>
      <c r="AK201" s="442"/>
      <c r="AL201" s="442"/>
      <c r="AM201" s="442"/>
      <c r="AN201" s="442"/>
      <c r="AO201" s="442"/>
      <c r="AP201" s="442"/>
      <c r="AQ201" s="442"/>
      <c r="AR201" s="442"/>
      <c r="AS201" s="442"/>
      <c r="AT201" s="442"/>
      <c r="AU201" s="442"/>
      <c r="AV201" s="442"/>
      <c r="AW201" s="442"/>
      <c r="AX201" s="442"/>
      <c r="AY201" s="442"/>
      <c r="AZ201" s="442"/>
    </row>
    <row r="202" spans="2:52" ht="20.100000000000001" hidden="1" customHeight="1" outlineLevel="1">
      <c r="B202" s="434"/>
      <c r="C202" s="1002"/>
      <c r="D202" s="1003"/>
      <c r="E202" s="1003"/>
      <c r="F202" s="1004"/>
      <c r="G202" s="1005"/>
      <c r="H202" s="1006"/>
      <c r="I202" s="1006"/>
      <c r="J202" s="1006"/>
      <c r="K202" s="1007"/>
      <c r="L202" s="715"/>
      <c r="M202" s="715"/>
      <c r="N202" s="715"/>
      <c r="O202" s="715"/>
      <c r="P202" s="715"/>
      <c r="Q202" s="715"/>
      <c r="R202" s="715"/>
      <c r="S202" s="716"/>
      <c r="T202" s="717"/>
      <c r="U202" s="720">
        <f t="shared" si="61"/>
        <v>0</v>
      </c>
      <c r="V202" s="721">
        <f t="shared" si="62"/>
        <v>0</v>
      </c>
      <c r="W202" s="722">
        <f t="shared" si="63"/>
        <v>0</v>
      </c>
      <c r="X202" s="442"/>
      <c r="Y202" s="442"/>
      <c r="Z202" s="442"/>
      <c r="AA202" s="442"/>
      <c r="AB202" s="442"/>
      <c r="AC202" s="442"/>
      <c r="AD202" s="442"/>
      <c r="AE202" s="442"/>
      <c r="AF202" s="442"/>
      <c r="AG202" s="442"/>
      <c r="AH202" s="442"/>
      <c r="AI202" s="442"/>
      <c r="AJ202" s="442"/>
      <c r="AK202" s="442"/>
      <c r="AL202" s="442"/>
      <c r="AM202" s="442"/>
      <c r="AN202" s="442"/>
      <c r="AO202" s="442"/>
      <c r="AP202" s="442"/>
      <c r="AQ202" s="442"/>
      <c r="AR202" s="442"/>
      <c r="AS202" s="442"/>
      <c r="AT202" s="442"/>
      <c r="AU202" s="442"/>
      <c r="AV202" s="442"/>
      <c r="AW202" s="442"/>
      <c r="AX202" s="442"/>
      <c r="AY202" s="442"/>
      <c r="AZ202" s="442"/>
    </row>
    <row r="203" spans="2:52" ht="20.100000000000001" hidden="1" customHeight="1" outlineLevel="1">
      <c r="B203" s="434"/>
      <c r="C203" s="1002"/>
      <c r="D203" s="1003"/>
      <c r="E203" s="1003"/>
      <c r="F203" s="1004"/>
      <c r="G203" s="1005"/>
      <c r="H203" s="1006"/>
      <c r="I203" s="1006"/>
      <c r="J203" s="1006"/>
      <c r="K203" s="1007"/>
      <c r="L203" s="715"/>
      <c r="M203" s="715"/>
      <c r="N203" s="715"/>
      <c r="O203" s="715"/>
      <c r="P203" s="715"/>
      <c r="Q203" s="715"/>
      <c r="R203" s="715"/>
      <c r="S203" s="716"/>
      <c r="T203" s="717"/>
      <c r="U203" s="720">
        <f t="shared" si="61"/>
        <v>0</v>
      </c>
      <c r="V203" s="721">
        <f t="shared" si="62"/>
        <v>0</v>
      </c>
      <c r="W203" s="722">
        <f t="shared" si="63"/>
        <v>0</v>
      </c>
      <c r="X203" s="442"/>
      <c r="Y203" s="442"/>
      <c r="Z203" s="442"/>
      <c r="AA203" s="442"/>
      <c r="AB203" s="442"/>
      <c r="AC203" s="442"/>
      <c r="AD203" s="442"/>
      <c r="AE203" s="442"/>
      <c r="AF203" s="442"/>
      <c r="AG203" s="442"/>
      <c r="AH203" s="442"/>
      <c r="AI203" s="442"/>
      <c r="AJ203" s="442"/>
      <c r="AK203" s="442"/>
      <c r="AL203" s="442"/>
      <c r="AM203" s="442"/>
      <c r="AN203" s="442"/>
      <c r="AO203" s="442"/>
      <c r="AP203" s="442"/>
      <c r="AQ203" s="442"/>
      <c r="AR203" s="442"/>
      <c r="AS203" s="442"/>
      <c r="AT203" s="442"/>
      <c r="AU203" s="442"/>
      <c r="AV203" s="442"/>
      <c r="AW203" s="442"/>
      <c r="AX203" s="442"/>
      <c r="AY203" s="442"/>
      <c r="AZ203" s="442"/>
    </row>
    <row r="204" spans="2:52" s="19" customFormat="1" ht="9.9499999999999993" hidden="1" customHeight="1" outlineLevel="1">
      <c r="B204" s="435"/>
      <c r="C204" s="437"/>
      <c r="D204" s="437"/>
      <c r="E204" s="437"/>
      <c r="F204" s="437"/>
      <c r="G204" s="666"/>
      <c r="H204" s="666"/>
      <c r="I204" s="666"/>
      <c r="J204" s="666"/>
      <c r="K204" s="666"/>
      <c r="L204" s="438"/>
      <c r="M204" s="438"/>
      <c r="N204" s="438"/>
      <c r="O204" s="438"/>
      <c r="P204" s="438"/>
      <c r="Q204" s="438"/>
      <c r="R204" s="438"/>
      <c r="S204" s="438"/>
      <c r="T204" s="439"/>
      <c r="U204" s="439"/>
      <c r="V204" s="439"/>
      <c r="W204" s="667"/>
      <c r="X204" s="668"/>
      <c r="Y204" s="668"/>
      <c r="Z204" s="668"/>
      <c r="AA204" s="668"/>
      <c r="AB204" s="668"/>
      <c r="AC204" s="668"/>
      <c r="AD204" s="668"/>
      <c r="AE204" s="668"/>
      <c r="AF204" s="668"/>
      <c r="AG204" s="668"/>
      <c r="AH204" s="668"/>
      <c r="AI204" s="668"/>
      <c r="AJ204" s="668"/>
      <c r="AK204" s="668"/>
      <c r="AL204" s="668"/>
      <c r="AM204" s="668"/>
      <c r="AN204" s="668"/>
      <c r="AO204" s="668"/>
      <c r="AP204" s="668"/>
      <c r="AQ204" s="668"/>
      <c r="AR204" s="668"/>
      <c r="AS204" s="668"/>
      <c r="AT204" s="668"/>
      <c r="AU204" s="668"/>
      <c r="AV204" s="668"/>
      <c r="AW204" s="668"/>
      <c r="AX204" s="668"/>
      <c r="AY204" s="668"/>
      <c r="AZ204" s="668"/>
    </row>
    <row r="205" spans="2:52" ht="20.100000000000001" customHeight="1" collapsed="1">
      <c r="B205" s="32">
        <f>B193+1</f>
        <v>17</v>
      </c>
      <c r="C205" s="1013"/>
      <c r="D205" s="1014"/>
      <c r="E205" s="1014"/>
      <c r="F205" s="1015"/>
      <c r="G205" s="1016"/>
      <c r="H205" s="1017"/>
      <c r="I205" s="1017"/>
      <c r="J205" s="1017"/>
      <c r="K205" s="1018"/>
      <c r="L205" s="701">
        <f t="shared" ref="L205:R205" si="64">SUM(L206:L215)</f>
        <v>0</v>
      </c>
      <c r="M205" s="702">
        <f t="shared" si="64"/>
        <v>0</v>
      </c>
      <c r="N205" s="703">
        <f t="shared" si="64"/>
        <v>0</v>
      </c>
      <c r="O205" s="703">
        <f t="shared" si="64"/>
        <v>0</v>
      </c>
      <c r="P205" s="702">
        <f t="shared" si="64"/>
        <v>0</v>
      </c>
      <c r="Q205" s="704">
        <f t="shared" si="64"/>
        <v>0</v>
      </c>
      <c r="R205" s="701">
        <f t="shared" si="64"/>
        <v>0</v>
      </c>
      <c r="S205" s="705">
        <v>1</v>
      </c>
      <c r="T205" s="706">
        <f>(S206*T206)+(S207*T207)+(S208*T208)+(S209*T209)+(S210*T210)+(S211*T211)+(S212*T212)+(S213*T213)+(S214*T214)+(S215*T215)</f>
        <v>0</v>
      </c>
      <c r="U205" s="665">
        <f t="shared" ref="U205:U215" si="65">S205*T205*(1+MGKZ)*(1+Gewinn)*(1+Sicherheit)</f>
        <v>0</v>
      </c>
      <c r="V205" s="643">
        <f t="shared" ref="V205:V215" si="66">R205*Fertigung</f>
        <v>0</v>
      </c>
      <c r="W205" s="50">
        <f t="shared" ref="W205:W215" si="67">L205*$E$6+M205*$M$6+N205*$M$7+O205*$M$8+P205*$E$7+Q205*$M$9+U205+V205</f>
        <v>0</v>
      </c>
      <c r="X205" s="442"/>
      <c r="Y205" s="442"/>
      <c r="Z205" s="442"/>
      <c r="AA205" s="442"/>
      <c r="AB205" s="442"/>
      <c r="AC205" s="442"/>
      <c r="AD205" s="442"/>
      <c r="AE205" s="442"/>
      <c r="AF205" s="442"/>
      <c r="AG205" s="442"/>
      <c r="AH205" s="442"/>
      <c r="AI205" s="442"/>
      <c r="AJ205" s="442"/>
      <c r="AK205" s="442"/>
      <c r="AL205" s="442"/>
      <c r="AM205" s="442"/>
      <c r="AN205" s="442"/>
      <c r="AO205" s="442"/>
      <c r="AP205" s="442"/>
      <c r="AQ205" s="442"/>
      <c r="AR205" s="442"/>
      <c r="AS205" s="442"/>
      <c r="AT205" s="442"/>
      <c r="AU205" s="442"/>
      <c r="AV205" s="442"/>
      <c r="AW205" s="442"/>
      <c r="AX205" s="442"/>
      <c r="AY205" s="442"/>
      <c r="AZ205" s="442"/>
    </row>
    <row r="206" spans="2:52" ht="20.100000000000001" hidden="1" customHeight="1" outlineLevel="1">
      <c r="B206" s="433"/>
      <c r="C206" s="1002"/>
      <c r="D206" s="1003"/>
      <c r="E206" s="1003"/>
      <c r="F206" s="1004"/>
      <c r="G206" s="1005"/>
      <c r="H206" s="1006"/>
      <c r="I206" s="1006"/>
      <c r="J206" s="1006"/>
      <c r="K206" s="1007"/>
      <c r="L206" s="715"/>
      <c r="M206" s="715"/>
      <c r="N206" s="715"/>
      <c r="O206" s="715"/>
      <c r="P206" s="715"/>
      <c r="Q206" s="715"/>
      <c r="R206" s="715"/>
      <c r="S206" s="716"/>
      <c r="T206" s="717"/>
      <c r="U206" s="720">
        <f t="shared" si="65"/>
        <v>0</v>
      </c>
      <c r="V206" s="721">
        <f t="shared" si="66"/>
        <v>0</v>
      </c>
      <c r="W206" s="722">
        <f t="shared" si="67"/>
        <v>0</v>
      </c>
      <c r="X206" s="442"/>
      <c r="Y206" s="442"/>
      <c r="Z206" s="442"/>
      <c r="AA206" s="442"/>
      <c r="AB206" s="442"/>
      <c r="AC206" s="442"/>
      <c r="AD206" s="442"/>
      <c r="AE206" s="442"/>
      <c r="AF206" s="442"/>
      <c r="AG206" s="442"/>
      <c r="AH206" s="442"/>
      <c r="AI206" s="442"/>
      <c r="AJ206" s="442"/>
      <c r="AK206" s="442"/>
      <c r="AL206" s="442"/>
      <c r="AM206" s="442"/>
      <c r="AN206" s="442"/>
      <c r="AO206" s="442"/>
      <c r="AP206" s="442"/>
      <c r="AQ206" s="442"/>
      <c r="AR206" s="442"/>
      <c r="AS206" s="442"/>
      <c r="AT206" s="442"/>
      <c r="AU206" s="442"/>
      <c r="AV206" s="442"/>
      <c r="AW206" s="442"/>
      <c r="AX206" s="442"/>
      <c r="AY206" s="442"/>
      <c r="AZ206" s="442"/>
    </row>
    <row r="207" spans="2:52" ht="20.100000000000001" hidden="1" customHeight="1" outlineLevel="1">
      <c r="B207" s="434"/>
      <c r="C207" s="1002"/>
      <c r="D207" s="1003"/>
      <c r="E207" s="1003"/>
      <c r="F207" s="1004"/>
      <c r="G207" s="1005"/>
      <c r="H207" s="1006"/>
      <c r="I207" s="1006"/>
      <c r="J207" s="1006"/>
      <c r="K207" s="1007"/>
      <c r="L207" s="715"/>
      <c r="M207" s="715"/>
      <c r="N207" s="715"/>
      <c r="O207" s="715"/>
      <c r="P207" s="715"/>
      <c r="Q207" s="715"/>
      <c r="R207" s="715"/>
      <c r="S207" s="716"/>
      <c r="T207" s="717"/>
      <c r="U207" s="720">
        <f t="shared" si="65"/>
        <v>0</v>
      </c>
      <c r="V207" s="721">
        <f t="shared" si="66"/>
        <v>0</v>
      </c>
      <c r="W207" s="722">
        <f t="shared" si="67"/>
        <v>0</v>
      </c>
      <c r="X207" s="442"/>
      <c r="Y207" s="442"/>
      <c r="Z207" s="442"/>
      <c r="AA207" s="442"/>
      <c r="AB207" s="442"/>
      <c r="AC207" s="442"/>
      <c r="AD207" s="442"/>
      <c r="AE207" s="442"/>
      <c r="AF207" s="442"/>
      <c r="AG207" s="442"/>
      <c r="AH207" s="442"/>
      <c r="AI207" s="442"/>
      <c r="AJ207" s="442"/>
      <c r="AK207" s="442"/>
      <c r="AL207" s="442"/>
      <c r="AM207" s="442"/>
      <c r="AN207" s="442"/>
      <c r="AO207" s="442"/>
      <c r="AP207" s="442"/>
      <c r="AQ207" s="442"/>
      <c r="AR207" s="442"/>
      <c r="AS207" s="442"/>
      <c r="AT207" s="442"/>
      <c r="AU207" s="442"/>
      <c r="AV207" s="442"/>
      <c r="AW207" s="442"/>
      <c r="AX207" s="442"/>
      <c r="AY207" s="442"/>
      <c r="AZ207" s="442"/>
    </row>
    <row r="208" spans="2:52" ht="20.100000000000001" hidden="1" customHeight="1" outlineLevel="1">
      <c r="B208" s="434"/>
      <c r="C208" s="1002"/>
      <c r="D208" s="1003"/>
      <c r="E208" s="1003"/>
      <c r="F208" s="1004"/>
      <c r="G208" s="1005"/>
      <c r="H208" s="1006"/>
      <c r="I208" s="1006"/>
      <c r="J208" s="1006"/>
      <c r="K208" s="1007"/>
      <c r="L208" s="715"/>
      <c r="M208" s="715"/>
      <c r="N208" s="715"/>
      <c r="O208" s="715"/>
      <c r="P208" s="715"/>
      <c r="Q208" s="715"/>
      <c r="R208" s="715"/>
      <c r="S208" s="716"/>
      <c r="T208" s="717"/>
      <c r="U208" s="720">
        <f t="shared" si="65"/>
        <v>0</v>
      </c>
      <c r="V208" s="721">
        <f t="shared" si="66"/>
        <v>0</v>
      </c>
      <c r="W208" s="722">
        <f t="shared" si="67"/>
        <v>0</v>
      </c>
      <c r="X208" s="442"/>
      <c r="Y208" s="442"/>
      <c r="Z208" s="442"/>
      <c r="AA208" s="442"/>
      <c r="AB208" s="442"/>
      <c r="AC208" s="442"/>
      <c r="AD208" s="442"/>
      <c r="AE208" s="442"/>
      <c r="AF208" s="442"/>
      <c r="AG208" s="442"/>
      <c r="AH208" s="442"/>
      <c r="AI208" s="442"/>
      <c r="AJ208" s="442"/>
      <c r="AK208" s="442"/>
      <c r="AL208" s="442"/>
      <c r="AM208" s="442"/>
      <c r="AN208" s="442"/>
      <c r="AO208" s="442"/>
      <c r="AP208" s="442"/>
      <c r="AQ208" s="442"/>
      <c r="AR208" s="442"/>
      <c r="AS208" s="442"/>
      <c r="AT208" s="442"/>
      <c r="AU208" s="442"/>
      <c r="AV208" s="442"/>
      <c r="AW208" s="442"/>
      <c r="AX208" s="442"/>
      <c r="AY208" s="442"/>
      <c r="AZ208" s="442"/>
    </row>
    <row r="209" spans="2:52" ht="20.100000000000001" hidden="1" customHeight="1" outlineLevel="1">
      <c r="B209" s="434"/>
      <c r="C209" s="1002"/>
      <c r="D209" s="1003"/>
      <c r="E209" s="1003"/>
      <c r="F209" s="1004"/>
      <c r="G209" s="1005"/>
      <c r="H209" s="1006"/>
      <c r="I209" s="1006"/>
      <c r="J209" s="1006"/>
      <c r="K209" s="1007"/>
      <c r="L209" s="715"/>
      <c r="M209" s="715"/>
      <c r="N209" s="715"/>
      <c r="O209" s="715"/>
      <c r="P209" s="715"/>
      <c r="Q209" s="715"/>
      <c r="R209" s="715"/>
      <c r="S209" s="716"/>
      <c r="T209" s="717"/>
      <c r="U209" s="720">
        <f t="shared" si="65"/>
        <v>0</v>
      </c>
      <c r="V209" s="721">
        <f t="shared" si="66"/>
        <v>0</v>
      </c>
      <c r="W209" s="722">
        <f t="shared" si="67"/>
        <v>0</v>
      </c>
      <c r="X209" s="442"/>
      <c r="Y209" s="442"/>
      <c r="Z209" s="442"/>
      <c r="AA209" s="442"/>
      <c r="AB209" s="442"/>
      <c r="AC209" s="442"/>
      <c r="AD209" s="442"/>
      <c r="AE209" s="442"/>
      <c r="AF209" s="442"/>
      <c r="AG209" s="442"/>
      <c r="AH209" s="442"/>
      <c r="AI209" s="442"/>
      <c r="AJ209" s="442"/>
      <c r="AK209" s="442"/>
      <c r="AL209" s="442"/>
      <c r="AM209" s="442"/>
      <c r="AN209" s="442"/>
      <c r="AO209" s="442"/>
      <c r="AP209" s="442"/>
      <c r="AQ209" s="442"/>
      <c r="AR209" s="442"/>
      <c r="AS209" s="442"/>
      <c r="AT209" s="442"/>
      <c r="AU209" s="442"/>
      <c r="AV209" s="442"/>
      <c r="AW209" s="442"/>
      <c r="AX209" s="442"/>
      <c r="AY209" s="442"/>
      <c r="AZ209" s="442"/>
    </row>
    <row r="210" spans="2:52" ht="20.100000000000001" hidden="1" customHeight="1" outlineLevel="1">
      <c r="B210" s="434"/>
      <c r="C210" s="1002"/>
      <c r="D210" s="1003"/>
      <c r="E210" s="1003"/>
      <c r="F210" s="1004"/>
      <c r="G210" s="1005"/>
      <c r="H210" s="1006"/>
      <c r="I210" s="1006"/>
      <c r="J210" s="1006"/>
      <c r="K210" s="1007"/>
      <c r="L210" s="715"/>
      <c r="M210" s="715"/>
      <c r="N210" s="715"/>
      <c r="O210" s="715"/>
      <c r="P210" s="715"/>
      <c r="Q210" s="715"/>
      <c r="R210" s="715"/>
      <c r="S210" s="716"/>
      <c r="T210" s="717"/>
      <c r="U210" s="720">
        <f t="shared" si="65"/>
        <v>0</v>
      </c>
      <c r="V210" s="721">
        <f t="shared" si="66"/>
        <v>0</v>
      </c>
      <c r="W210" s="722">
        <f t="shared" si="67"/>
        <v>0</v>
      </c>
      <c r="X210" s="442"/>
      <c r="Y210" s="442"/>
      <c r="Z210" s="442"/>
      <c r="AA210" s="442"/>
      <c r="AB210" s="442"/>
      <c r="AC210" s="442"/>
      <c r="AD210" s="442"/>
      <c r="AE210" s="442"/>
      <c r="AF210" s="442"/>
      <c r="AG210" s="442"/>
      <c r="AH210" s="442"/>
      <c r="AI210" s="442"/>
      <c r="AJ210" s="442"/>
      <c r="AK210" s="442"/>
      <c r="AL210" s="442"/>
      <c r="AM210" s="442"/>
      <c r="AN210" s="442"/>
      <c r="AO210" s="442"/>
      <c r="AP210" s="442"/>
      <c r="AQ210" s="442"/>
      <c r="AR210" s="442"/>
      <c r="AS210" s="442"/>
      <c r="AT210" s="442"/>
      <c r="AU210" s="442"/>
      <c r="AV210" s="442"/>
      <c r="AW210" s="442"/>
      <c r="AX210" s="442"/>
      <c r="AY210" s="442"/>
      <c r="AZ210" s="442"/>
    </row>
    <row r="211" spans="2:52" ht="20.100000000000001" hidden="1" customHeight="1" outlineLevel="1">
      <c r="B211" s="434"/>
      <c r="C211" s="1002"/>
      <c r="D211" s="1003"/>
      <c r="E211" s="1003"/>
      <c r="F211" s="1004"/>
      <c r="G211" s="1005"/>
      <c r="H211" s="1006"/>
      <c r="I211" s="1006"/>
      <c r="J211" s="1006"/>
      <c r="K211" s="1007"/>
      <c r="L211" s="715"/>
      <c r="M211" s="715"/>
      <c r="N211" s="715"/>
      <c r="O211" s="715"/>
      <c r="P211" s="715"/>
      <c r="Q211" s="715"/>
      <c r="R211" s="715"/>
      <c r="S211" s="716"/>
      <c r="T211" s="717"/>
      <c r="U211" s="720">
        <f t="shared" si="65"/>
        <v>0</v>
      </c>
      <c r="V211" s="721">
        <f t="shared" si="66"/>
        <v>0</v>
      </c>
      <c r="W211" s="722">
        <f t="shared" si="67"/>
        <v>0</v>
      </c>
      <c r="X211" s="442"/>
      <c r="Y211" s="442"/>
      <c r="Z211" s="442"/>
      <c r="AA211" s="442"/>
      <c r="AB211" s="442"/>
      <c r="AC211" s="442"/>
      <c r="AD211" s="442"/>
      <c r="AE211" s="442"/>
      <c r="AF211" s="442"/>
      <c r="AG211" s="442"/>
      <c r="AH211" s="442"/>
      <c r="AI211" s="442"/>
      <c r="AJ211" s="442"/>
      <c r="AK211" s="442"/>
      <c r="AL211" s="442"/>
      <c r="AM211" s="442"/>
      <c r="AN211" s="442"/>
      <c r="AO211" s="442"/>
      <c r="AP211" s="442"/>
      <c r="AQ211" s="442"/>
      <c r="AR211" s="442"/>
      <c r="AS211" s="442"/>
      <c r="AT211" s="442"/>
      <c r="AU211" s="442"/>
      <c r="AV211" s="442"/>
      <c r="AW211" s="442"/>
      <c r="AX211" s="442"/>
      <c r="AY211" s="442"/>
      <c r="AZ211" s="442"/>
    </row>
    <row r="212" spans="2:52" ht="20.100000000000001" hidden="1" customHeight="1" outlineLevel="1">
      <c r="B212" s="434"/>
      <c r="C212" s="1002"/>
      <c r="D212" s="1003"/>
      <c r="E212" s="1003"/>
      <c r="F212" s="1004"/>
      <c r="G212" s="1005"/>
      <c r="H212" s="1006"/>
      <c r="I212" s="1006"/>
      <c r="J212" s="1006"/>
      <c r="K212" s="1007"/>
      <c r="L212" s="715"/>
      <c r="M212" s="715"/>
      <c r="N212" s="715"/>
      <c r="O212" s="715"/>
      <c r="P212" s="715"/>
      <c r="Q212" s="715"/>
      <c r="R212" s="715"/>
      <c r="S212" s="716"/>
      <c r="T212" s="717"/>
      <c r="U212" s="720">
        <f t="shared" si="65"/>
        <v>0</v>
      </c>
      <c r="V212" s="721">
        <f t="shared" si="66"/>
        <v>0</v>
      </c>
      <c r="W212" s="722">
        <f t="shared" si="67"/>
        <v>0</v>
      </c>
      <c r="X212" s="442"/>
      <c r="Y212" s="442"/>
      <c r="Z212" s="442"/>
      <c r="AA212" s="442"/>
      <c r="AB212" s="442"/>
      <c r="AC212" s="442"/>
      <c r="AD212" s="442"/>
      <c r="AE212" s="442"/>
      <c r="AF212" s="442"/>
      <c r="AG212" s="442"/>
      <c r="AH212" s="442"/>
      <c r="AI212" s="442"/>
      <c r="AJ212" s="442"/>
      <c r="AK212" s="442"/>
      <c r="AL212" s="442"/>
      <c r="AM212" s="442"/>
      <c r="AN212" s="442"/>
      <c r="AO212" s="442"/>
      <c r="AP212" s="442"/>
      <c r="AQ212" s="442"/>
      <c r="AR212" s="442"/>
      <c r="AS212" s="442"/>
      <c r="AT212" s="442"/>
      <c r="AU212" s="442"/>
      <c r="AV212" s="442"/>
      <c r="AW212" s="442"/>
      <c r="AX212" s="442"/>
      <c r="AY212" s="442"/>
      <c r="AZ212" s="442"/>
    </row>
    <row r="213" spans="2:52" ht="20.100000000000001" hidden="1" customHeight="1" outlineLevel="1">
      <c r="B213" s="434"/>
      <c r="C213" s="1002"/>
      <c r="D213" s="1003"/>
      <c r="E213" s="1003"/>
      <c r="F213" s="1004"/>
      <c r="G213" s="1005"/>
      <c r="H213" s="1006"/>
      <c r="I213" s="1006"/>
      <c r="J213" s="1006"/>
      <c r="K213" s="1007"/>
      <c r="L213" s="715"/>
      <c r="M213" s="715"/>
      <c r="N213" s="715"/>
      <c r="O213" s="715"/>
      <c r="P213" s="715"/>
      <c r="Q213" s="715"/>
      <c r="R213" s="715"/>
      <c r="S213" s="716"/>
      <c r="T213" s="717"/>
      <c r="U213" s="720">
        <f t="shared" si="65"/>
        <v>0</v>
      </c>
      <c r="V213" s="721">
        <f t="shared" si="66"/>
        <v>0</v>
      </c>
      <c r="W213" s="722">
        <f t="shared" si="67"/>
        <v>0</v>
      </c>
      <c r="X213" s="442"/>
      <c r="Y213" s="442"/>
      <c r="Z213" s="442"/>
      <c r="AA213" s="442"/>
      <c r="AB213" s="442"/>
      <c r="AC213" s="442"/>
      <c r="AD213" s="442"/>
      <c r="AE213" s="442"/>
      <c r="AF213" s="442"/>
      <c r="AG213" s="442"/>
      <c r="AH213" s="442"/>
      <c r="AI213" s="442"/>
      <c r="AJ213" s="442"/>
      <c r="AK213" s="442"/>
      <c r="AL213" s="442"/>
      <c r="AM213" s="442"/>
      <c r="AN213" s="442"/>
      <c r="AO213" s="442"/>
      <c r="AP213" s="442"/>
      <c r="AQ213" s="442"/>
      <c r="AR213" s="442"/>
      <c r="AS213" s="442"/>
      <c r="AT213" s="442"/>
      <c r="AU213" s="442"/>
      <c r="AV213" s="442"/>
      <c r="AW213" s="442"/>
      <c r="AX213" s="442"/>
      <c r="AY213" s="442"/>
      <c r="AZ213" s="442"/>
    </row>
    <row r="214" spans="2:52" ht="20.100000000000001" hidden="1" customHeight="1" outlineLevel="1">
      <c r="B214" s="434"/>
      <c r="C214" s="1002"/>
      <c r="D214" s="1003"/>
      <c r="E214" s="1003"/>
      <c r="F214" s="1004"/>
      <c r="G214" s="1005"/>
      <c r="H214" s="1006"/>
      <c r="I214" s="1006"/>
      <c r="J214" s="1006"/>
      <c r="K214" s="1007"/>
      <c r="L214" s="715"/>
      <c r="M214" s="715"/>
      <c r="N214" s="715"/>
      <c r="O214" s="715"/>
      <c r="P214" s="715"/>
      <c r="Q214" s="715"/>
      <c r="R214" s="715"/>
      <c r="S214" s="716"/>
      <c r="T214" s="717"/>
      <c r="U214" s="720">
        <f t="shared" si="65"/>
        <v>0</v>
      </c>
      <c r="V214" s="721">
        <f t="shared" si="66"/>
        <v>0</v>
      </c>
      <c r="W214" s="722">
        <f t="shared" si="67"/>
        <v>0</v>
      </c>
      <c r="X214" s="442"/>
      <c r="Y214" s="442"/>
      <c r="Z214" s="442"/>
      <c r="AA214" s="442"/>
      <c r="AB214" s="442"/>
      <c r="AC214" s="442"/>
      <c r="AD214" s="442"/>
      <c r="AE214" s="442"/>
      <c r="AF214" s="442"/>
      <c r="AG214" s="442"/>
      <c r="AH214" s="442"/>
      <c r="AI214" s="442"/>
      <c r="AJ214" s="442"/>
      <c r="AK214" s="442"/>
      <c r="AL214" s="442"/>
      <c r="AM214" s="442"/>
      <c r="AN214" s="442"/>
      <c r="AO214" s="442"/>
      <c r="AP214" s="442"/>
      <c r="AQ214" s="442"/>
      <c r="AR214" s="442"/>
      <c r="AS214" s="442"/>
      <c r="AT214" s="442"/>
      <c r="AU214" s="442"/>
      <c r="AV214" s="442"/>
      <c r="AW214" s="442"/>
      <c r="AX214" s="442"/>
      <c r="AY214" s="442"/>
      <c r="AZ214" s="442"/>
    </row>
    <row r="215" spans="2:52" ht="20.100000000000001" hidden="1" customHeight="1" outlineLevel="1">
      <c r="B215" s="434"/>
      <c r="C215" s="1002"/>
      <c r="D215" s="1003"/>
      <c r="E215" s="1003"/>
      <c r="F215" s="1004"/>
      <c r="G215" s="1005"/>
      <c r="H215" s="1006"/>
      <c r="I215" s="1006"/>
      <c r="J215" s="1006"/>
      <c r="K215" s="1007"/>
      <c r="L215" s="715"/>
      <c r="M215" s="715"/>
      <c r="N215" s="715"/>
      <c r="O215" s="715"/>
      <c r="P215" s="715"/>
      <c r="Q215" s="715"/>
      <c r="R215" s="715"/>
      <c r="S215" s="716"/>
      <c r="T215" s="717"/>
      <c r="U215" s="720">
        <f t="shared" si="65"/>
        <v>0</v>
      </c>
      <c r="V215" s="721">
        <f t="shared" si="66"/>
        <v>0</v>
      </c>
      <c r="W215" s="722">
        <f t="shared" si="67"/>
        <v>0</v>
      </c>
      <c r="X215" s="442"/>
      <c r="Y215" s="442"/>
      <c r="Z215" s="442"/>
      <c r="AA215" s="442"/>
      <c r="AB215" s="442"/>
      <c r="AC215" s="442"/>
      <c r="AD215" s="442"/>
      <c r="AE215" s="442"/>
      <c r="AF215" s="442"/>
      <c r="AG215" s="442"/>
      <c r="AH215" s="442"/>
      <c r="AI215" s="442"/>
      <c r="AJ215" s="442"/>
      <c r="AK215" s="442"/>
      <c r="AL215" s="442"/>
      <c r="AM215" s="442"/>
      <c r="AN215" s="442"/>
      <c r="AO215" s="442"/>
      <c r="AP215" s="442"/>
      <c r="AQ215" s="442"/>
      <c r="AR215" s="442"/>
      <c r="AS215" s="442"/>
      <c r="AT215" s="442"/>
      <c r="AU215" s="442"/>
      <c r="AV215" s="442"/>
      <c r="AW215" s="442"/>
      <c r="AX215" s="442"/>
      <c r="AY215" s="442"/>
      <c r="AZ215" s="442"/>
    </row>
    <row r="216" spans="2:52" s="19" customFormat="1" ht="9.9499999999999993" hidden="1" customHeight="1" outlineLevel="1">
      <c r="B216" s="435"/>
      <c r="C216" s="437"/>
      <c r="D216" s="437"/>
      <c r="E216" s="437"/>
      <c r="F216" s="437"/>
      <c r="G216" s="666"/>
      <c r="H216" s="666"/>
      <c r="I216" s="666"/>
      <c r="J216" s="666"/>
      <c r="K216" s="666"/>
      <c r="L216" s="438"/>
      <c r="M216" s="438"/>
      <c r="N216" s="438"/>
      <c r="O216" s="438"/>
      <c r="P216" s="438"/>
      <c r="Q216" s="438"/>
      <c r="R216" s="438"/>
      <c r="S216" s="438"/>
      <c r="T216" s="439"/>
      <c r="U216" s="439"/>
      <c r="V216" s="439"/>
      <c r="W216" s="667"/>
      <c r="X216" s="668"/>
      <c r="Y216" s="668"/>
      <c r="Z216" s="668"/>
      <c r="AA216" s="668"/>
      <c r="AB216" s="668"/>
      <c r="AC216" s="668"/>
      <c r="AD216" s="668"/>
      <c r="AE216" s="668"/>
      <c r="AF216" s="668"/>
      <c r="AG216" s="668"/>
      <c r="AH216" s="668"/>
      <c r="AI216" s="668"/>
      <c r="AJ216" s="668"/>
      <c r="AK216" s="668"/>
      <c r="AL216" s="668"/>
      <c r="AM216" s="668"/>
      <c r="AN216" s="668"/>
      <c r="AO216" s="668"/>
      <c r="AP216" s="668"/>
      <c r="AQ216" s="668"/>
      <c r="AR216" s="668"/>
      <c r="AS216" s="668"/>
      <c r="AT216" s="668"/>
      <c r="AU216" s="668"/>
      <c r="AV216" s="668"/>
      <c r="AW216" s="668"/>
      <c r="AX216" s="668"/>
      <c r="AY216" s="668"/>
      <c r="AZ216" s="668"/>
    </row>
    <row r="217" spans="2:52" ht="20.100000000000001" customHeight="1" collapsed="1">
      <c r="B217" s="32">
        <f>B205+1</f>
        <v>18</v>
      </c>
      <c r="C217" s="1013"/>
      <c r="D217" s="1014"/>
      <c r="E217" s="1014"/>
      <c r="F217" s="1015"/>
      <c r="G217" s="1016"/>
      <c r="H217" s="1017"/>
      <c r="I217" s="1017"/>
      <c r="J217" s="1017"/>
      <c r="K217" s="1018"/>
      <c r="L217" s="701">
        <f t="shared" ref="L217:R217" si="68">SUM(L218:L227)</f>
        <v>0</v>
      </c>
      <c r="M217" s="702">
        <f t="shared" si="68"/>
        <v>0</v>
      </c>
      <c r="N217" s="703">
        <f t="shared" si="68"/>
        <v>0</v>
      </c>
      <c r="O217" s="703">
        <f t="shared" si="68"/>
        <v>0</v>
      </c>
      <c r="P217" s="702">
        <f t="shared" si="68"/>
        <v>0</v>
      </c>
      <c r="Q217" s="704">
        <f t="shared" si="68"/>
        <v>0</v>
      </c>
      <c r="R217" s="701">
        <f t="shared" si="68"/>
        <v>0</v>
      </c>
      <c r="S217" s="705">
        <v>1</v>
      </c>
      <c r="T217" s="706">
        <f>(S218*T218)+(S219*T219)+(S220*T220)+(S221*T221)+(S222*T222)+(S223*T223)+(S224*T224)+(S225*T225)+(S226*T226)+(S227*T227)</f>
        <v>0</v>
      </c>
      <c r="U217" s="665">
        <f t="shared" ref="U217:U227" si="69">S217*T217*(1+MGKZ)*(1+Gewinn)*(1+Sicherheit)</f>
        <v>0</v>
      </c>
      <c r="V217" s="643">
        <f t="shared" ref="V217:V227" si="70">R217*Fertigung</f>
        <v>0</v>
      </c>
      <c r="W217" s="50">
        <f t="shared" ref="W217:W227" si="71">L217*$E$6+M217*$M$6+N217*$M$7+O217*$M$8+P217*$E$7+Q217*$M$9+U217+V217</f>
        <v>0</v>
      </c>
      <c r="X217" s="442"/>
      <c r="Y217" s="442"/>
      <c r="Z217" s="442"/>
      <c r="AA217" s="442"/>
      <c r="AB217" s="442"/>
      <c r="AC217" s="442"/>
      <c r="AD217" s="442"/>
      <c r="AE217" s="442"/>
      <c r="AF217" s="442"/>
      <c r="AG217" s="442"/>
      <c r="AH217" s="442"/>
      <c r="AI217" s="442"/>
      <c r="AJ217" s="442"/>
      <c r="AK217" s="442"/>
      <c r="AL217" s="442"/>
      <c r="AM217" s="442"/>
      <c r="AN217" s="442"/>
      <c r="AO217" s="442"/>
      <c r="AP217" s="442"/>
      <c r="AQ217" s="442"/>
      <c r="AR217" s="442"/>
      <c r="AS217" s="442"/>
      <c r="AT217" s="442"/>
      <c r="AU217" s="442"/>
      <c r="AV217" s="442"/>
      <c r="AW217" s="442"/>
      <c r="AX217" s="442"/>
      <c r="AY217" s="442"/>
      <c r="AZ217" s="442"/>
    </row>
    <row r="218" spans="2:52" ht="20.100000000000001" hidden="1" customHeight="1" outlineLevel="1">
      <c r="B218" s="433"/>
      <c r="C218" s="1002"/>
      <c r="D218" s="1003"/>
      <c r="E218" s="1003"/>
      <c r="F218" s="1004"/>
      <c r="G218" s="1005"/>
      <c r="H218" s="1006"/>
      <c r="I218" s="1006"/>
      <c r="J218" s="1006"/>
      <c r="K218" s="1007"/>
      <c r="L218" s="715"/>
      <c r="M218" s="715"/>
      <c r="N218" s="715"/>
      <c r="O218" s="715"/>
      <c r="P218" s="715"/>
      <c r="Q218" s="715"/>
      <c r="R218" s="715"/>
      <c r="S218" s="716"/>
      <c r="T218" s="717"/>
      <c r="U218" s="720">
        <f t="shared" si="69"/>
        <v>0</v>
      </c>
      <c r="V218" s="721">
        <f t="shared" si="70"/>
        <v>0</v>
      </c>
      <c r="W218" s="722">
        <f t="shared" si="71"/>
        <v>0</v>
      </c>
      <c r="X218" s="442"/>
      <c r="Y218" s="442"/>
      <c r="Z218" s="442"/>
      <c r="AA218" s="442"/>
      <c r="AB218" s="442"/>
      <c r="AC218" s="442"/>
      <c r="AD218" s="442"/>
      <c r="AE218" s="442"/>
      <c r="AF218" s="442"/>
      <c r="AG218" s="442"/>
      <c r="AH218" s="442"/>
      <c r="AI218" s="442"/>
      <c r="AJ218" s="442"/>
      <c r="AK218" s="442"/>
      <c r="AL218" s="442"/>
      <c r="AM218" s="442"/>
      <c r="AN218" s="442"/>
      <c r="AO218" s="442"/>
      <c r="AP218" s="442"/>
      <c r="AQ218" s="442"/>
      <c r="AR218" s="442"/>
      <c r="AS218" s="442"/>
      <c r="AT218" s="442"/>
      <c r="AU218" s="442"/>
      <c r="AV218" s="442"/>
      <c r="AW218" s="442"/>
      <c r="AX218" s="442"/>
      <c r="AY218" s="442"/>
      <c r="AZ218" s="442"/>
    </row>
    <row r="219" spans="2:52" ht="20.100000000000001" hidden="1" customHeight="1" outlineLevel="1">
      <c r="B219" s="434"/>
      <c r="C219" s="1002"/>
      <c r="D219" s="1003"/>
      <c r="E219" s="1003"/>
      <c r="F219" s="1004"/>
      <c r="G219" s="1005"/>
      <c r="H219" s="1006"/>
      <c r="I219" s="1006"/>
      <c r="J219" s="1006"/>
      <c r="K219" s="1007"/>
      <c r="L219" s="715"/>
      <c r="M219" s="715"/>
      <c r="N219" s="715"/>
      <c r="O219" s="715"/>
      <c r="P219" s="715"/>
      <c r="Q219" s="715"/>
      <c r="R219" s="715"/>
      <c r="S219" s="716"/>
      <c r="T219" s="717"/>
      <c r="U219" s="720">
        <f t="shared" si="69"/>
        <v>0</v>
      </c>
      <c r="V219" s="721">
        <f t="shared" si="70"/>
        <v>0</v>
      </c>
      <c r="W219" s="722">
        <f t="shared" si="71"/>
        <v>0</v>
      </c>
      <c r="X219" s="442"/>
      <c r="Y219" s="442"/>
      <c r="Z219" s="442"/>
      <c r="AA219" s="442"/>
      <c r="AB219" s="442"/>
      <c r="AC219" s="442"/>
      <c r="AD219" s="442"/>
      <c r="AE219" s="442"/>
      <c r="AF219" s="442"/>
      <c r="AG219" s="442"/>
      <c r="AH219" s="442"/>
      <c r="AI219" s="442"/>
      <c r="AJ219" s="442"/>
      <c r="AK219" s="442"/>
      <c r="AL219" s="442"/>
      <c r="AM219" s="442"/>
      <c r="AN219" s="442"/>
      <c r="AO219" s="442"/>
      <c r="AP219" s="442"/>
      <c r="AQ219" s="442"/>
      <c r="AR219" s="442"/>
      <c r="AS219" s="442"/>
      <c r="AT219" s="442"/>
      <c r="AU219" s="442"/>
      <c r="AV219" s="442"/>
      <c r="AW219" s="442"/>
      <c r="AX219" s="442"/>
      <c r="AY219" s="442"/>
      <c r="AZ219" s="442"/>
    </row>
    <row r="220" spans="2:52" ht="20.100000000000001" hidden="1" customHeight="1" outlineLevel="1">
      <c r="B220" s="434"/>
      <c r="C220" s="1002"/>
      <c r="D220" s="1003"/>
      <c r="E220" s="1003"/>
      <c r="F220" s="1004"/>
      <c r="G220" s="1005"/>
      <c r="H220" s="1006"/>
      <c r="I220" s="1006"/>
      <c r="J220" s="1006"/>
      <c r="K220" s="1007"/>
      <c r="L220" s="715"/>
      <c r="M220" s="715"/>
      <c r="N220" s="715"/>
      <c r="O220" s="715"/>
      <c r="P220" s="715"/>
      <c r="Q220" s="715"/>
      <c r="R220" s="715"/>
      <c r="S220" s="716"/>
      <c r="T220" s="717"/>
      <c r="U220" s="720">
        <f t="shared" si="69"/>
        <v>0</v>
      </c>
      <c r="V220" s="721">
        <f t="shared" si="70"/>
        <v>0</v>
      </c>
      <c r="W220" s="722">
        <f t="shared" si="71"/>
        <v>0</v>
      </c>
      <c r="X220" s="442"/>
      <c r="Y220" s="442"/>
      <c r="Z220" s="442"/>
      <c r="AA220" s="442"/>
      <c r="AB220" s="442"/>
      <c r="AC220" s="442"/>
      <c r="AD220" s="442"/>
      <c r="AE220" s="442"/>
      <c r="AF220" s="442"/>
      <c r="AG220" s="442"/>
      <c r="AH220" s="442"/>
      <c r="AI220" s="442"/>
      <c r="AJ220" s="442"/>
      <c r="AK220" s="442"/>
      <c r="AL220" s="442"/>
      <c r="AM220" s="442"/>
      <c r="AN220" s="442"/>
      <c r="AO220" s="442"/>
      <c r="AP220" s="442"/>
      <c r="AQ220" s="442"/>
      <c r="AR220" s="442"/>
      <c r="AS220" s="442"/>
      <c r="AT220" s="442"/>
      <c r="AU220" s="442"/>
      <c r="AV220" s="442"/>
      <c r="AW220" s="442"/>
      <c r="AX220" s="442"/>
      <c r="AY220" s="442"/>
      <c r="AZ220" s="442"/>
    </row>
    <row r="221" spans="2:52" ht="20.100000000000001" hidden="1" customHeight="1" outlineLevel="1">
      <c r="B221" s="434"/>
      <c r="C221" s="1002"/>
      <c r="D221" s="1003"/>
      <c r="E221" s="1003"/>
      <c r="F221" s="1004"/>
      <c r="G221" s="1005"/>
      <c r="H221" s="1006"/>
      <c r="I221" s="1006"/>
      <c r="J221" s="1006"/>
      <c r="K221" s="1007"/>
      <c r="L221" s="715"/>
      <c r="M221" s="715"/>
      <c r="N221" s="715"/>
      <c r="O221" s="715"/>
      <c r="P221" s="715"/>
      <c r="Q221" s="715"/>
      <c r="R221" s="715"/>
      <c r="S221" s="716"/>
      <c r="T221" s="717"/>
      <c r="U221" s="720">
        <f t="shared" si="69"/>
        <v>0</v>
      </c>
      <c r="V221" s="721">
        <f t="shared" si="70"/>
        <v>0</v>
      </c>
      <c r="W221" s="722">
        <f t="shared" si="71"/>
        <v>0</v>
      </c>
      <c r="X221" s="442"/>
      <c r="Y221" s="442"/>
      <c r="Z221" s="442"/>
      <c r="AA221" s="442"/>
      <c r="AB221" s="442"/>
      <c r="AC221" s="442"/>
      <c r="AD221" s="442"/>
      <c r="AE221" s="442"/>
      <c r="AF221" s="442"/>
      <c r="AG221" s="442"/>
      <c r="AH221" s="442"/>
      <c r="AI221" s="442"/>
      <c r="AJ221" s="442"/>
      <c r="AK221" s="442"/>
      <c r="AL221" s="442"/>
      <c r="AM221" s="442"/>
      <c r="AN221" s="442"/>
      <c r="AO221" s="442"/>
      <c r="AP221" s="442"/>
      <c r="AQ221" s="442"/>
      <c r="AR221" s="442"/>
      <c r="AS221" s="442"/>
      <c r="AT221" s="442"/>
      <c r="AU221" s="442"/>
      <c r="AV221" s="442"/>
      <c r="AW221" s="442"/>
      <c r="AX221" s="442"/>
      <c r="AY221" s="442"/>
      <c r="AZ221" s="442"/>
    </row>
    <row r="222" spans="2:52" ht="20.100000000000001" hidden="1" customHeight="1" outlineLevel="1">
      <c r="B222" s="434"/>
      <c r="C222" s="1002"/>
      <c r="D222" s="1003"/>
      <c r="E222" s="1003"/>
      <c r="F222" s="1004"/>
      <c r="G222" s="1005"/>
      <c r="H222" s="1006"/>
      <c r="I222" s="1006"/>
      <c r="J222" s="1006"/>
      <c r="K222" s="1007"/>
      <c r="L222" s="715"/>
      <c r="M222" s="715"/>
      <c r="N222" s="715"/>
      <c r="O222" s="715"/>
      <c r="P222" s="715"/>
      <c r="Q222" s="715"/>
      <c r="R222" s="715"/>
      <c r="S222" s="716"/>
      <c r="T222" s="717"/>
      <c r="U222" s="720">
        <f t="shared" si="69"/>
        <v>0</v>
      </c>
      <c r="V222" s="721">
        <f t="shared" si="70"/>
        <v>0</v>
      </c>
      <c r="W222" s="722">
        <f t="shared" si="71"/>
        <v>0</v>
      </c>
      <c r="X222" s="442"/>
      <c r="Y222" s="442"/>
      <c r="Z222" s="442"/>
      <c r="AA222" s="442"/>
      <c r="AB222" s="442"/>
      <c r="AC222" s="442"/>
      <c r="AD222" s="442"/>
      <c r="AE222" s="442"/>
      <c r="AF222" s="442"/>
      <c r="AG222" s="442"/>
      <c r="AH222" s="442"/>
      <c r="AI222" s="442"/>
      <c r="AJ222" s="442"/>
      <c r="AK222" s="442"/>
      <c r="AL222" s="442"/>
      <c r="AM222" s="442"/>
      <c r="AN222" s="442"/>
      <c r="AO222" s="442"/>
      <c r="AP222" s="442"/>
      <c r="AQ222" s="442"/>
      <c r="AR222" s="442"/>
      <c r="AS222" s="442"/>
      <c r="AT222" s="442"/>
      <c r="AU222" s="442"/>
      <c r="AV222" s="442"/>
      <c r="AW222" s="442"/>
      <c r="AX222" s="442"/>
      <c r="AY222" s="442"/>
      <c r="AZ222" s="442"/>
    </row>
    <row r="223" spans="2:52" ht="20.100000000000001" hidden="1" customHeight="1" outlineLevel="1">
      <c r="B223" s="434"/>
      <c r="C223" s="1002"/>
      <c r="D223" s="1003"/>
      <c r="E223" s="1003"/>
      <c r="F223" s="1004"/>
      <c r="G223" s="1005"/>
      <c r="H223" s="1006"/>
      <c r="I223" s="1006"/>
      <c r="J223" s="1006"/>
      <c r="K223" s="1007"/>
      <c r="L223" s="715"/>
      <c r="M223" s="715"/>
      <c r="N223" s="715"/>
      <c r="O223" s="715"/>
      <c r="P223" s="715"/>
      <c r="Q223" s="715"/>
      <c r="R223" s="715"/>
      <c r="S223" s="716"/>
      <c r="T223" s="717"/>
      <c r="U223" s="720">
        <f t="shared" si="69"/>
        <v>0</v>
      </c>
      <c r="V223" s="721">
        <f t="shared" si="70"/>
        <v>0</v>
      </c>
      <c r="W223" s="722">
        <f t="shared" si="71"/>
        <v>0</v>
      </c>
      <c r="X223" s="442"/>
      <c r="Y223" s="442"/>
      <c r="Z223" s="442"/>
      <c r="AA223" s="442"/>
      <c r="AB223" s="442"/>
      <c r="AC223" s="442"/>
      <c r="AD223" s="442"/>
      <c r="AE223" s="442"/>
      <c r="AF223" s="442"/>
      <c r="AG223" s="442"/>
      <c r="AH223" s="442"/>
      <c r="AI223" s="442"/>
      <c r="AJ223" s="442"/>
      <c r="AK223" s="442"/>
      <c r="AL223" s="442"/>
      <c r="AM223" s="442"/>
      <c r="AN223" s="442"/>
      <c r="AO223" s="442"/>
      <c r="AP223" s="442"/>
      <c r="AQ223" s="442"/>
      <c r="AR223" s="442"/>
      <c r="AS223" s="442"/>
      <c r="AT223" s="442"/>
      <c r="AU223" s="442"/>
      <c r="AV223" s="442"/>
      <c r="AW223" s="442"/>
      <c r="AX223" s="442"/>
      <c r="AY223" s="442"/>
      <c r="AZ223" s="442"/>
    </row>
    <row r="224" spans="2:52" ht="20.100000000000001" hidden="1" customHeight="1" outlineLevel="1">
      <c r="B224" s="434"/>
      <c r="C224" s="1002"/>
      <c r="D224" s="1003"/>
      <c r="E224" s="1003"/>
      <c r="F224" s="1004"/>
      <c r="G224" s="1005"/>
      <c r="H224" s="1006"/>
      <c r="I224" s="1006"/>
      <c r="J224" s="1006"/>
      <c r="K224" s="1007"/>
      <c r="L224" s="715"/>
      <c r="M224" s="715"/>
      <c r="N224" s="715"/>
      <c r="O224" s="715"/>
      <c r="P224" s="715"/>
      <c r="Q224" s="715"/>
      <c r="R224" s="715"/>
      <c r="S224" s="716"/>
      <c r="T224" s="717"/>
      <c r="U224" s="720">
        <f t="shared" si="69"/>
        <v>0</v>
      </c>
      <c r="V224" s="721">
        <f t="shared" si="70"/>
        <v>0</v>
      </c>
      <c r="W224" s="722">
        <f t="shared" si="71"/>
        <v>0</v>
      </c>
      <c r="X224" s="442"/>
      <c r="Y224" s="442"/>
      <c r="Z224" s="442"/>
      <c r="AA224" s="442"/>
      <c r="AB224" s="442"/>
      <c r="AC224" s="442"/>
      <c r="AD224" s="442"/>
      <c r="AE224" s="442"/>
      <c r="AF224" s="442"/>
      <c r="AG224" s="442"/>
      <c r="AH224" s="442"/>
      <c r="AI224" s="442"/>
      <c r="AJ224" s="442"/>
      <c r="AK224" s="442"/>
      <c r="AL224" s="442"/>
      <c r="AM224" s="442"/>
      <c r="AN224" s="442"/>
      <c r="AO224" s="442"/>
      <c r="AP224" s="442"/>
      <c r="AQ224" s="442"/>
      <c r="AR224" s="442"/>
      <c r="AS224" s="442"/>
      <c r="AT224" s="442"/>
      <c r="AU224" s="442"/>
      <c r="AV224" s="442"/>
      <c r="AW224" s="442"/>
      <c r="AX224" s="442"/>
      <c r="AY224" s="442"/>
      <c r="AZ224" s="442"/>
    </row>
    <row r="225" spans="2:52" ht="20.100000000000001" hidden="1" customHeight="1" outlineLevel="1">
      <c r="B225" s="434"/>
      <c r="C225" s="1002"/>
      <c r="D225" s="1003"/>
      <c r="E225" s="1003"/>
      <c r="F225" s="1004"/>
      <c r="G225" s="1005"/>
      <c r="H225" s="1006"/>
      <c r="I225" s="1006"/>
      <c r="J225" s="1006"/>
      <c r="K225" s="1007"/>
      <c r="L225" s="715"/>
      <c r="M225" s="715"/>
      <c r="N225" s="715"/>
      <c r="O225" s="715"/>
      <c r="P225" s="715"/>
      <c r="Q225" s="715"/>
      <c r="R225" s="715"/>
      <c r="S225" s="716"/>
      <c r="T225" s="717"/>
      <c r="U225" s="720">
        <f t="shared" si="69"/>
        <v>0</v>
      </c>
      <c r="V225" s="721">
        <f t="shared" si="70"/>
        <v>0</v>
      </c>
      <c r="W225" s="722">
        <f t="shared" si="71"/>
        <v>0</v>
      </c>
      <c r="X225" s="442"/>
      <c r="Y225" s="442"/>
      <c r="Z225" s="442"/>
      <c r="AA225" s="442"/>
      <c r="AB225" s="442"/>
      <c r="AC225" s="442"/>
      <c r="AD225" s="442"/>
      <c r="AE225" s="442"/>
      <c r="AF225" s="442"/>
      <c r="AG225" s="442"/>
      <c r="AH225" s="442"/>
      <c r="AI225" s="442"/>
      <c r="AJ225" s="442"/>
      <c r="AK225" s="442"/>
      <c r="AL225" s="442"/>
      <c r="AM225" s="442"/>
      <c r="AN225" s="442"/>
      <c r="AO225" s="442"/>
      <c r="AP225" s="442"/>
      <c r="AQ225" s="442"/>
      <c r="AR225" s="442"/>
      <c r="AS225" s="442"/>
      <c r="AT225" s="442"/>
      <c r="AU225" s="442"/>
      <c r="AV225" s="442"/>
      <c r="AW225" s="442"/>
      <c r="AX225" s="442"/>
      <c r="AY225" s="442"/>
      <c r="AZ225" s="442"/>
    </row>
    <row r="226" spans="2:52" ht="20.100000000000001" hidden="1" customHeight="1" outlineLevel="1">
      <c r="B226" s="434"/>
      <c r="C226" s="1002"/>
      <c r="D226" s="1003"/>
      <c r="E226" s="1003"/>
      <c r="F226" s="1004"/>
      <c r="G226" s="1005"/>
      <c r="H226" s="1006"/>
      <c r="I226" s="1006"/>
      <c r="J226" s="1006"/>
      <c r="K226" s="1007"/>
      <c r="L226" s="715"/>
      <c r="M226" s="715"/>
      <c r="N226" s="715"/>
      <c r="O226" s="715"/>
      <c r="P226" s="715"/>
      <c r="Q226" s="715"/>
      <c r="R226" s="715"/>
      <c r="S226" s="716"/>
      <c r="T226" s="717"/>
      <c r="U226" s="720">
        <f t="shared" si="69"/>
        <v>0</v>
      </c>
      <c r="V226" s="721">
        <f t="shared" si="70"/>
        <v>0</v>
      </c>
      <c r="W226" s="722">
        <f t="shared" si="71"/>
        <v>0</v>
      </c>
      <c r="X226" s="442"/>
      <c r="Y226" s="442"/>
      <c r="Z226" s="442"/>
      <c r="AA226" s="442"/>
      <c r="AB226" s="442"/>
      <c r="AC226" s="442"/>
      <c r="AD226" s="442"/>
      <c r="AE226" s="442"/>
      <c r="AF226" s="442"/>
      <c r="AG226" s="442"/>
      <c r="AH226" s="442"/>
      <c r="AI226" s="442"/>
      <c r="AJ226" s="442"/>
      <c r="AK226" s="442"/>
      <c r="AL226" s="442"/>
      <c r="AM226" s="442"/>
      <c r="AN226" s="442"/>
      <c r="AO226" s="442"/>
      <c r="AP226" s="442"/>
      <c r="AQ226" s="442"/>
      <c r="AR226" s="442"/>
      <c r="AS226" s="442"/>
      <c r="AT226" s="442"/>
      <c r="AU226" s="442"/>
      <c r="AV226" s="442"/>
      <c r="AW226" s="442"/>
      <c r="AX226" s="442"/>
      <c r="AY226" s="442"/>
      <c r="AZ226" s="442"/>
    </row>
    <row r="227" spans="2:52" ht="20.100000000000001" hidden="1" customHeight="1" outlineLevel="1">
      <c r="B227" s="434"/>
      <c r="C227" s="1002"/>
      <c r="D227" s="1003"/>
      <c r="E227" s="1003"/>
      <c r="F227" s="1004"/>
      <c r="G227" s="1005"/>
      <c r="H227" s="1006"/>
      <c r="I227" s="1006"/>
      <c r="J227" s="1006"/>
      <c r="K227" s="1007"/>
      <c r="L227" s="715"/>
      <c r="M227" s="715"/>
      <c r="N227" s="715"/>
      <c r="O227" s="715"/>
      <c r="P227" s="715"/>
      <c r="Q227" s="715"/>
      <c r="R227" s="715"/>
      <c r="S227" s="716"/>
      <c r="T227" s="717"/>
      <c r="U227" s="720">
        <f t="shared" si="69"/>
        <v>0</v>
      </c>
      <c r="V227" s="721">
        <f t="shared" si="70"/>
        <v>0</v>
      </c>
      <c r="W227" s="722">
        <f t="shared" si="71"/>
        <v>0</v>
      </c>
      <c r="X227" s="442"/>
      <c r="Y227" s="442"/>
      <c r="Z227" s="442"/>
      <c r="AA227" s="442"/>
      <c r="AB227" s="442"/>
      <c r="AC227" s="442"/>
      <c r="AD227" s="442"/>
      <c r="AE227" s="442"/>
      <c r="AF227" s="442"/>
      <c r="AG227" s="442"/>
      <c r="AH227" s="442"/>
      <c r="AI227" s="442"/>
      <c r="AJ227" s="442"/>
      <c r="AK227" s="442"/>
      <c r="AL227" s="442"/>
      <c r="AM227" s="442"/>
      <c r="AN227" s="442"/>
      <c r="AO227" s="442"/>
      <c r="AP227" s="442"/>
      <c r="AQ227" s="442"/>
      <c r="AR227" s="442"/>
      <c r="AS227" s="442"/>
      <c r="AT227" s="442"/>
      <c r="AU227" s="442"/>
      <c r="AV227" s="442"/>
      <c r="AW227" s="442"/>
      <c r="AX227" s="442"/>
      <c r="AY227" s="442"/>
      <c r="AZ227" s="442"/>
    </row>
    <row r="228" spans="2:52" s="19" customFormat="1" ht="9.9499999999999993" hidden="1" customHeight="1" outlineLevel="1">
      <c r="B228" s="435"/>
      <c r="C228" s="437"/>
      <c r="D228" s="437"/>
      <c r="E228" s="437"/>
      <c r="F228" s="437"/>
      <c r="G228" s="666"/>
      <c r="H228" s="666"/>
      <c r="I228" s="666"/>
      <c r="J228" s="666"/>
      <c r="K228" s="666"/>
      <c r="L228" s="438"/>
      <c r="M228" s="438"/>
      <c r="N228" s="438"/>
      <c r="O228" s="438"/>
      <c r="P228" s="438"/>
      <c r="Q228" s="438"/>
      <c r="R228" s="438"/>
      <c r="S228" s="438"/>
      <c r="T228" s="439"/>
      <c r="U228" s="439"/>
      <c r="V228" s="439"/>
      <c r="W228" s="667"/>
      <c r="X228" s="668"/>
      <c r="Y228" s="668"/>
      <c r="Z228" s="668"/>
      <c r="AA228" s="668"/>
      <c r="AB228" s="668"/>
      <c r="AC228" s="668"/>
      <c r="AD228" s="668"/>
      <c r="AE228" s="668"/>
      <c r="AF228" s="668"/>
      <c r="AG228" s="668"/>
      <c r="AH228" s="668"/>
      <c r="AI228" s="668"/>
      <c r="AJ228" s="668"/>
      <c r="AK228" s="668"/>
      <c r="AL228" s="668"/>
      <c r="AM228" s="668"/>
      <c r="AN228" s="668"/>
      <c r="AO228" s="668"/>
      <c r="AP228" s="668"/>
      <c r="AQ228" s="668"/>
      <c r="AR228" s="668"/>
      <c r="AS228" s="668"/>
      <c r="AT228" s="668"/>
      <c r="AU228" s="668"/>
      <c r="AV228" s="668"/>
      <c r="AW228" s="668"/>
      <c r="AX228" s="668"/>
      <c r="AY228" s="668"/>
      <c r="AZ228" s="668"/>
    </row>
    <row r="229" spans="2:52" ht="20.100000000000001" customHeight="1" collapsed="1">
      <c r="B229" s="32">
        <f>B217+1</f>
        <v>19</v>
      </c>
      <c r="C229" s="1013"/>
      <c r="D229" s="1014"/>
      <c r="E229" s="1014"/>
      <c r="F229" s="1015"/>
      <c r="G229" s="1016"/>
      <c r="H229" s="1017"/>
      <c r="I229" s="1017"/>
      <c r="J229" s="1017"/>
      <c r="K229" s="1018"/>
      <c r="L229" s="701">
        <f t="shared" ref="L229:R229" si="72">SUM(L230:L239)</f>
        <v>0</v>
      </c>
      <c r="M229" s="702">
        <f t="shared" si="72"/>
        <v>0</v>
      </c>
      <c r="N229" s="703">
        <f t="shared" si="72"/>
        <v>0</v>
      </c>
      <c r="O229" s="703">
        <f t="shared" si="72"/>
        <v>0</v>
      </c>
      <c r="P229" s="702">
        <f t="shared" si="72"/>
        <v>0</v>
      </c>
      <c r="Q229" s="704">
        <f t="shared" si="72"/>
        <v>0</v>
      </c>
      <c r="R229" s="701">
        <f t="shared" si="72"/>
        <v>0</v>
      </c>
      <c r="S229" s="705">
        <v>1</v>
      </c>
      <c r="T229" s="706">
        <f>(S230*T230)+(S231*T231)+(S232*T232)+(S233*T233)+(S234*T234)+(S235*T235)+(S236*T236)+(S237*T237)+(S238*T238)+(S239*T239)</f>
        <v>0</v>
      </c>
      <c r="U229" s="665">
        <f t="shared" ref="U229:U239" si="73">S229*T229*(1+MGKZ)*(1+Gewinn)*(1+Sicherheit)</f>
        <v>0</v>
      </c>
      <c r="V229" s="643">
        <f t="shared" ref="V229:V239" si="74">R229*Fertigung</f>
        <v>0</v>
      </c>
      <c r="W229" s="50">
        <f t="shared" ref="W229:W239" si="75">L229*$E$6+M229*$M$6+N229*$M$7+O229*$M$8+P229*$E$7+Q229*$M$9+U229+V229</f>
        <v>0</v>
      </c>
      <c r="X229" s="442"/>
      <c r="Y229" s="442"/>
      <c r="Z229" s="442"/>
      <c r="AA229" s="442"/>
      <c r="AB229" s="442"/>
      <c r="AC229" s="442"/>
      <c r="AD229" s="442"/>
      <c r="AE229" s="442"/>
      <c r="AF229" s="442"/>
      <c r="AG229" s="442"/>
      <c r="AH229" s="442"/>
      <c r="AI229" s="442"/>
      <c r="AJ229" s="442"/>
      <c r="AK229" s="442"/>
      <c r="AL229" s="442"/>
      <c r="AM229" s="442"/>
      <c r="AN229" s="442"/>
      <c r="AO229" s="442"/>
      <c r="AP229" s="442"/>
      <c r="AQ229" s="442"/>
      <c r="AR229" s="442"/>
      <c r="AS229" s="442"/>
      <c r="AT229" s="442"/>
      <c r="AU229" s="442"/>
      <c r="AV229" s="442"/>
      <c r="AW229" s="442"/>
      <c r="AX229" s="442"/>
      <c r="AY229" s="442"/>
      <c r="AZ229" s="442"/>
    </row>
    <row r="230" spans="2:52" ht="20.100000000000001" hidden="1" customHeight="1" outlineLevel="1">
      <c r="B230" s="433"/>
      <c r="C230" s="1002"/>
      <c r="D230" s="1003"/>
      <c r="E230" s="1003"/>
      <c r="F230" s="1004"/>
      <c r="G230" s="1005"/>
      <c r="H230" s="1006"/>
      <c r="I230" s="1006"/>
      <c r="J230" s="1006"/>
      <c r="K230" s="1007"/>
      <c r="L230" s="715"/>
      <c r="M230" s="715"/>
      <c r="N230" s="715"/>
      <c r="O230" s="715"/>
      <c r="P230" s="715"/>
      <c r="Q230" s="715"/>
      <c r="R230" s="715"/>
      <c r="S230" s="716"/>
      <c r="T230" s="717"/>
      <c r="U230" s="720">
        <f t="shared" si="73"/>
        <v>0</v>
      </c>
      <c r="V230" s="721">
        <f t="shared" si="74"/>
        <v>0</v>
      </c>
      <c r="W230" s="722">
        <f t="shared" si="75"/>
        <v>0</v>
      </c>
      <c r="X230" s="442"/>
      <c r="Y230" s="442"/>
      <c r="Z230" s="442"/>
      <c r="AA230" s="442"/>
      <c r="AB230" s="442"/>
      <c r="AC230" s="442"/>
      <c r="AD230" s="442"/>
      <c r="AE230" s="442"/>
      <c r="AF230" s="442"/>
      <c r="AG230" s="442"/>
      <c r="AH230" s="442"/>
      <c r="AI230" s="442"/>
      <c r="AJ230" s="442"/>
      <c r="AK230" s="442"/>
      <c r="AL230" s="442"/>
      <c r="AM230" s="442"/>
      <c r="AN230" s="442"/>
      <c r="AO230" s="442"/>
      <c r="AP230" s="442"/>
      <c r="AQ230" s="442"/>
      <c r="AR230" s="442"/>
      <c r="AS230" s="442"/>
      <c r="AT230" s="442"/>
      <c r="AU230" s="442"/>
      <c r="AV230" s="442"/>
      <c r="AW230" s="442"/>
      <c r="AX230" s="442"/>
      <c r="AY230" s="442"/>
      <c r="AZ230" s="442"/>
    </row>
    <row r="231" spans="2:52" ht="20.100000000000001" hidden="1" customHeight="1" outlineLevel="1">
      <c r="B231" s="434"/>
      <c r="C231" s="1002"/>
      <c r="D231" s="1003"/>
      <c r="E231" s="1003"/>
      <c r="F231" s="1004"/>
      <c r="G231" s="1005"/>
      <c r="H231" s="1006"/>
      <c r="I231" s="1006"/>
      <c r="J231" s="1006"/>
      <c r="K231" s="1007"/>
      <c r="L231" s="715"/>
      <c r="M231" s="715"/>
      <c r="N231" s="715"/>
      <c r="O231" s="715"/>
      <c r="P231" s="715"/>
      <c r="Q231" s="715"/>
      <c r="R231" s="715"/>
      <c r="S231" s="716"/>
      <c r="T231" s="717"/>
      <c r="U231" s="720">
        <f t="shared" si="73"/>
        <v>0</v>
      </c>
      <c r="V231" s="721">
        <f t="shared" si="74"/>
        <v>0</v>
      </c>
      <c r="W231" s="722">
        <f t="shared" si="75"/>
        <v>0</v>
      </c>
      <c r="X231" s="442"/>
      <c r="Y231" s="442"/>
      <c r="Z231" s="442"/>
      <c r="AA231" s="442"/>
      <c r="AB231" s="442"/>
      <c r="AC231" s="442"/>
      <c r="AD231" s="442"/>
      <c r="AE231" s="442"/>
      <c r="AF231" s="442"/>
      <c r="AG231" s="442"/>
      <c r="AH231" s="442"/>
      <c r="AI231" s="442"/>
      <c r="AJ231" s="442"/>
      <c r="AK231" s="442"/>
      <c r="AL231" s="442"/>
      <c r="AM231" s="442"/>
      <c r="AN231" s="442"/>
      <c r="AO231" s="442"/>
      <c r="AP231" s="442"/>
      <c r="AQ231" s="442"/>
      <c r="AR231" s="442"/>
      <c r="AS231" s="442"/>
      <c r="AT231" s="442"/>
      <c r="AU231" s="442"/>
      <c r="AV231" s="442"/>
      <c r="AW231" s="442"/>
      <c r="AX231" s="442"/>
      <c r="AY231" s="442"/>
      <c r="AZ231" s="442"/>
    </row>
    <row r="232" spans="2:52" ht="20.100000000000001" hidden="1" customHeight="1" outlineLevel="1">
      <c r="B232" s="434"/>
      <c r="C232" s="1002"/>
      <c r="D232" s="1003"/>
      <c r="E232" s="1003"/>
      <c r="F232" s="1004"/>
      <c r="G232" s="1005"/>
      <c r="H232" s="1006"/>
      <c r="I232" s="1006"/>
      <c r="J232" s="1006"/>
      <c r="K232" s="1007"/>
      <c r="L232" s="715"/>
      <c r="M232" s="715"/>
      <c r="N232" s="715"/>
      <c r="O232" s="715"/>
      <c r="P232" s="715"/>
      <c r="Q232" s="715"/>
      <c r="R232" s="715"/>
      <c r="S232" s="716"/>
      <c r="T232" s="717"/>
      <c r="U232" s="720">
        <f t="shared" si="73"/>
        <v>0</v>
      </c>
      <c r="V232" s="721">
        <f t="shared" si="74"/>
        <v>0</v>
      </c>
      <c r="W232" s="722">
        <f t="shared" si="75"/>
        <v>0</v>
      </c>
      <c r="X232" s="442"/>
      <c r="Y232" s="442"/>
      <c r="Z232" s="442"/>
      <c r="AA232" s="442"/>
      <c r="AB232" s="442"/>
      <c r="AC232" s="442"/>
      <c r="AD232" s="442"/>
      <c r="AE232" s="442"/>
      <c r="AF232" s="442"/>
      <c r="AG232" s="442"/>
      <c r="AH232" s="442"/>
      <c r="AI232" s="442"/>
      <c r="AJ232" s="442"/>
      <c r="AK232" s="442"/>
      <c r="AL232" s="442"/>
      <c r="AM232" s="442"/>
      <c r="AN232" s="442"/>
      <c r="AO232" s="442"/>
      <c r="AP232" s="442"/>
      <c r="AQ232" s="442"/>
      <c r="AR232" s="442"/>
      <c r="AS232" s="442"/>
      <c r="AT232" s="442"/>
      <c r="AU232" s="442"/>
      <c r="AV232" s="442"/>
      <c r="AW232" s="442"/>
      <c r="AX232" s="442"/>
      <c r="AY232" s="442"/>
      <c r="AZ232" s="442"/>
    </row>
    <row r="233" spans="2:52" ht="20.100000000000001" hidden="1" customHeight="1" outlineLevel="1">
      <c r="B233" s="434"/>
      <c r="C233" s="1002"/>
      <c r="D233" s="1003"/>
      <c r="E233" s="1003"/>
      <c r="F233" s="1004"/>
      <c r="G233" s="1005"/>
      <c r="H233" s="1006"/>
      <c r="I233" s="1006"/>
      <c r="J233" s="1006"/>
      <c r="K233" s="1007"/>
      <c r="L233" s="715"/>
      <c r="M233" s="715"/>
      <c r="N233" s="715"/>
      <c r="O233" s="715"/>
      <c r="P233" s="715"/>
      <c r="Q233" s="715"/>
      <c r="R233" s="715"/>
      <c r="S233" s="716"/>
      <c r="T233" s="717"/>
      <c r="U233" s="720">
        <f t="shared" si="73"/>
        <v>0</v>
      </c>
      <c r="V233" s="721">
        <f t="shared" si="74"/>
        <v>0</v>
      </c>
      <c r="W233" s="722">
        <f t="shared" si="75"/>
        <v>0</v>
      </c>
      <c r="X233" s="442"/>
      <c r="Y233" s="442"/>
      <c r="Z233" s="442"/>
      <c r="AA233" s="442"/>
      <c r="AB233" s="442"/>
      <c r="AC233" s="442"/>
      <c r="AD233" s="442"/>
      <c r="AE233" s="442"/>
      <c r="AF233" s="442"/>
      <c r="AG233" s="442"/>
      <c r="AH233" s="442"/>
      <c r="AI233" s="442"/>
      <c r="AJ233" s="442"/>
      <c r="AK233" s="442"/>
      <c r="AL233" s="442"/>
      <c r="AM233" s="442"/>
      <c r="AN233" s="442"/>
      <c r="AO233" s="442"/>
      <c r="AP233" s="442"/>
      <c r="AQ233" s="442"/>
      <c r="AR233" s="442"/>
      <c r="AS233" s="442"/>
      <c r="AT233" s="442"/>
      <c r="AU233" s="442"/>
      <c r="AV233" s="442"/>
      <c r="AW233" s="442"/>
      <c r="AX233" s="442"/>
      <c r="AY233" s="442"/>
      <c r="AZ233" s="442"/>
    </row>
    <row r="234" spans="2:52" ht="20.100000000000001" hidden="1" customHeight="1" outlineLevel="1">
      <c r="B234" s="434"/>
      <c r="C234" s="1002"/>
      <c r="D234" s="1003"/>
      <c r="E234" s="1003"/>
      <c r="F234" s="1004"/>
      <c r="G234" s="1005"/>
      <c r="H234" s="1006"/>
      <c r="I234" s="1006"/>
      <c r="J234" s="1006"/>
      <c r="K234" s="1007"/>
      <c r="L234" s="715"/>
      <c r="M234" s="715"/>
      <c r="N234" s="715"/>
      <c r="O234" s="715"/>
      <c r="P234" s="715"/>
      <c r="Q234" s="715"/>
      <c r="R234" s="715"/>
      <c r="S234" s="716"/>
      <c r="T234" s="717"/>
      <c r="U234" s="720">
        <f t="shared" si="73"/>
        <v>0</v>
      </c>
      <c r="V234" s="721">
        <f t="shared" si="74"/>
        <v>0</v>
      </c>
      <c r="W234" s="722">
        <f t="shared" si="75"/>
        <v>0</v>
      </c>
      <c r="X234" s="442"/>
      <c r="Y234" s="442"/>
      <c r="Z234" s="442"/>
      <c r="AA234" s="442"/>
      <c r="AB234" s="442"/>
      <c r="AC234" s="442"/>
      <c r="AD234" s="442"/>
      <c r="AE234" s="442"/>
      <c r="AF234" s="442"/>
      <c r="AG234" s="442"/>
      <c r="AH234" s="442"/>
      <c r="AI234" s="442"/>
      <c r="AJ234" s="442"/>
      <c r="AK234" s="442"/>
      <c r="AL234" s="442"/>
      <c r="AM234" s="442"/>
      <c r="AN234" s="442"/>
      <c r="AO234" s="442"/>
      <c r="AP234" s="442"/>
      <c r="AQ234" s="442"/>
      <c r="AR234" s="442"/>
      <c r="AS234" s="442"/>
      <c r="AT234" s="442"/>
      <c r="AU234" s="442"/>
      <c r="AV234" s="442"/>
      <c r="AW234" s="442"/>
      <c r="AX234" s="442"/>
      <c r="AY234" s="442"/>
      <c r="AZ234" s="442"/>
    </row>
    <row r="235" spans="2:52" ht="20.100000000000001" hidden="1" customHeight="1" outlineLevel="1">
      <c r="B235" s="434"/>
      <c r="C235" s="1002"/>
      <c r="D235" s="1003"/>
      <c r="E235" s="1003"/>
      <c r="F235" s="1004"/>
      <c r="G235" s="1005"/>
      <c r="H235" s="1006"/>
      <c r="I235" s="1006"/>
      <c r="J235" s="1006"/>
      <c r="K235" s="1007"/>
      <c r="L235" s="715"/>
      <c r="M235" s="715"/>
      <c r="N235" s="715"/>
      <c r="O235" s="715"/>
      <c r="P235" s="715"/>
      <c r="Q235" s="715"/>
      <c r="R235" s="715"/>
      <c r="S235" s="716"/>
      <c r="T235" s="717"/>
      <c r="U235" s="720">
        <f t="shared" si="73"/>
        <v>0</v>
      </c>
      <c r="V235" s="721">
        <f t="shared" si="74"/>
        <v>0</v>
      </c>
      <c r="W235" s="722">
        <f t="shared" si="75"/>
        <v>0</v>
      </c>
      <c r="X235" s="442"/>
      <c r="Y235" s="442"/>
      <c r="Z235" s="442"/>
      <c r="AA235" s="442"/>
      <c r="AB235" s="442"/>
      <c r="AC235" s="442"/>
      <c r="AD235" s="442"/>
      <c r="AE235" s="442"/>
      <c r="AF235" s="442"/>
      <c r="AG235" s="442"/>
      <c r="AH235" s="442"/>
      <c r="AI235" s="442"/>
      <c r="AJ235" s="442"/>
      <c r="AK235" s="442"/>
      <c r="AL235" s="442"/>
      <c r="AM235" s="442"/>
      <c r="AN235" s="442"/>
      <c r="AO235" s="442"/>
      <c r="AP235" s="442"/>
      <c r="AQ235" s="442"/>
      <c r="AR235" s="442"/>
      <c r="AS235" s="442"/>
      <c r="AT235" s="442"/>
      <c r="AU235" s="442"/>
      <c r="AV235" s="442"/>
      <c r="AW235" s="442"/>
      <c r="AX235" s="442"/>
      <c r="AY235" s="442"/>
      <c r="AZ235" s="442"/>
    </row>
    <row r="236" spans="2:52" ht="20.100000000000001" hidden="1" customHeight="1" outlineLevel="1">
      <c r="B236" s="434"/>
      <c r="C236" s="1002"/>
      <c r="D236" s="1003"/>
      <c r="E236" s="1003"/>
      <c r="F236" s="1004"/>
      <c r="G236" s="1005"/>
      <c r="H236" s="1006"/>
      <c r="I236" s="1006"/>
      <c r="J236" s="1006"/>
      <c r="K236" s="1007"/>
      <c r="L236" s="715"/>
      <c r="M236" s="715"/>
      <c r="N236" s="715"/>
      <c r="O236" s="715"/>
      <c r="P236" s="715"/>
      <c r="Q236" s="715"/>
      <c r="R236" s="715"/>
      <c r="S236" s="716"/>
      <c r="T236" s="717"/>
      <c r="U236" s="720">
        <f t="shared" si="73"/>
        <v>0</v>
      </c>
      <c r="V236" s="721">
        <f t="shared" si="74"/>
        <v>0</v>
      </c>
      <c r="W236" s="722">
        <f t="shared" si="75"/>
        <v>0</v>
      </c>
      <c r="X236" s="442"/>
      <c r="Y236" s="442"/>
      <c r="Z236" s="442"/>
      <c r="AA236" s="442"/>
      <c r="AB236" s="442"/>
      <c r="AC236" s="442"/>
      <c r="AD236" s="442"/>
      <c r="AE236" s="442"/>
      <c r="AF236" s="442"/>
      <c r="AG236" s="442"/>
      <c r="AH236" s="442"/>
      <c r="AI236" s="442"/>
      <c r="AJ236" s="442"/>
      <c r="AK236" s="442"/>
      <c r="AL236" s="442"/>
      <c r="AM236" s="442"/>
      <c r="AN236" s="442"/>
      <c r="AO236" s="442"/>
      <c r="AP236" s="442"/>
      <c r="AQ236" s="442"/>
      <c r="AR236" s="442"/>
      <c r="AS236" s="442"/>
      <c r="AT236" s="442"/>
      <c r="AU236" s="442"/>
      <c r="AV236" s="442"/>
      <c r="AW236" s="442"/>
      <c r="AX236" s="442"/>
      <c r="AY236" s="442"/>
      <c r="AZ236" s="442"/>
    </row>
    <row r="237" spans="2:52" ht="20.100000000000001" hidden="1" customHeight="1" outlineLevel="1">
      <c r="B237" s="434"/>
      <c r="C237" s="1002"/>
      <c r="D237" s="1003"/>
      <c r="E237" s="1003"/>
      <c r="F237" s="1004"/>
      <c r="G237" s="1005"/>
      <c r="H237" s="1006"/>
      <c r="I237" s="1006"/>
      <c r="J237" s="1006"/>
      <c r="K237" s="1007"/>
      <c r="L237" s="715"/>
      <c r="M237" s="715"/>
      <c r="N237" s="715"/>
      <c r="O237" s="715"/>
      <c r="P237" s="715"/>
      <c r="Q237" s="715"/>
      <c r="R237" s="715"/>
      <c r="S237" s="716"/>
      <c r="T237" s="717"/>
      <c r="U237" s="720">
        <f t="shared" si="73"/>
        <v>0</v>
      </c>
      <c r="V237" s="721">
        <f t="shared" si="74"/>
        <v>0</v>
      </c>
      <c r="W237" s="722">
        <f t="shared" si="75"/>
        <v>0</v>
      </c>
      <c r="X237" s="442"/>
      <c r="Y237" s="442"/>
      <c r="Z237" s="442"/>
      <c r="AA237" s="442"/>
      <c r="AB237" s="442"/>
      <c r="AC237" s="442"/>
      <c r="AD237" s="442"/>
      <c r="AE237" s="442"/>
      <c r="AF237" s="442"/>
      <c r="AG237" s="442"/>
      <c r="AH237" s="442"/>
      <c r="AI237" s="442"/>
      <c r="AJ237" s="442"/>
      <c r="AK237" s="442"/>
      <c r="AL237" s="442"/>
      <c r="AM237" s="442"/>
      <c r="AN237" s="442"/>
      <c r="AO237" s="442"/>
      <c r="AP237" s="442"/>
      <c r="AQ237" s="442"/>
      <c r="AR237" s="442"/>
      <c r="AS237" s="442"/>
      <c r="AT237" s="442"/>
      <c r="AU237" s="442"/>
      <c r="AV237" s="442"/>
      <c r="AW237" s="442"/>
      <c r="AX237" s="442"/>
      <c r="AY237" s="442"/>
      <c r="AZ237" s="442"/>
    </row>
    <row r="238" spans="2:52" ht="20.100000000000001" hidden="1" customHeight="1" outlineLevel="1">
      <c r="B238" s="434"/>
      <c r="C238" s="1002"/>
      <c r="D238" s="1003"/>
      <c r="E238" s="1003"/>
      <c r="F238" s="1004"/>
      <c r="G238" s="1005"/>
      <c r="H238" s="1006"/>
      <c r="I238" s="1006"/>
      <c r="J238" s="1006"/>
      <c r="K238" s="1007"/>
      <c r="L238" s="715"/>
      <c r="M238" s="715"/>
      <c r="N238" s="715"/>
      <c r="O238" s="715"/>
      <c r="P238" s="715"/>
      <c r="Q238" s="715"/>
      <c r="R238" s="715"/>
      <c r="S238" s="716"/>
      <c r="T238" s="717"/>
      <c r="U238" s="720">
        <f t="shared" si="73"/>
        <v>0</v>
      </c>
      <c r="V238" s="721">
        <f t="shared" si="74"/>
        <v>0</v>
      </c>
      <c r="W238" s="722">
        <f t="shared" si="75"/>
        <v>0</v>
      </c>
      <c r="X238" s="442"/>
      <c r="Y238" s="442"/>
      <c r="Z238" s="442"/>
      <c r="AA238" s="442"/>
      <c r="AB238" s="442"/>
      <c r="AC238" s="442"/>
      <c r="AD238" s="442"/>
      <c r="AE238" s="442"/>
      <c r="AF238" s="442"/>
      <c r="AG238" s="442"/>
      <c r="AH238" s="442"/>
      <c r="AI238" s="442"/>
      <c r="AJ238" s="442"/>
      <c r="AK238" s="442"/>
      <c r="AL238" s="442"/>
      <c r="AM238" s="442"/>
      <c r="AN238" s="442"/>
      <c r="AO238" s="442"/>
      <c r="AP238" s="442"/>
      <c r="AQ238" s="442"/>
      <c r="AR238" s="442"/>
      <c r="AS238" s="442"/>
      <c r="AT238" s="442"/>
      <c r="AU238" s="442"/>
      <c r="AV238" s="442"/>
      <c r="AW238" s="442"/>
      <c r="AX238" s="442"/>
      <c r="AY238" s="442"/>
      <c r="AZ238" s="442"/>
    </row>
    <row r="239" spans="2:52" ht="20.100000000000001" hidden="1" customHeight="1" outlineLevel="1">
      <c r="B239" s="434"/>
      <c r="C239" s="1002"/>
      <c r="D239" s="1003"/>
      <c r="E239" s="1003"/>
      <c r="F239" s="1004"/>
      <c r="G239" s="1005"/>
      <c r="H239" s="1006"/>
      <c r="I239" s="1006"/>
      <c r="J239" s="1006"/>
      <c r="K239" s="1007"/>
      <c r="L239" s="715"/>
      <c r="M239" s="715"/>
      <c r="N239" s="715"/>
      <c r="O239" s="715"/>
      <c r="P239" s="715"/>
      <c r="Q239" s="715"/>
      <c r="R239" s="715"/>
      <c r="S239" s="716"/>
      <c r="T239" s="717"/>
      <c r="U239" s="720">
        <f t="shared" si="73"/>
        <v>0</v>
      </c>
      <c r="V239" s="721">
        <f t="shared" si="74"/>
        <v>0</v>
      </c>
      <c r="W239" s="722">
        <f t="shared" si="75"/>
        <v>0</v>
      </c>
      <c r="X239" s="442"/>
      <c r="Y239" s="442"/>
      <c r="Z239" s="442"/>
      <c r="AA239" s="442"/>
      <c r="AB239" s="442"/>
      <c r="AC239" s="442"/>
      <c r="AD239" s="442"/>
      <c r="AE239" s="442"/>
      <c r="AF239" s="442"/>
      <c r="AG239" s="442"/>
      <c r="AH239" s="442"/>
      <c r="AI239" s="442"/>
      <c r="AJ239" s="442"/>
      <c r="AK239" s="442"/>
      <c r="AL239" s="442"/>
      <c r="AM239" s="442"/>
      <c r="AN239" s="442"/>
      <c r="AO239" s="442"/>
      <c r="AP239" s="442"/>
      <c r="AQ239" s="442"/>
      <c r="AR239" s="442"/>
      <c r="AS239" s="442"/>
      <c r="AT239" s="442"/>
      <c r="AU239" s="442"/>
      <c r="AV239" s="442"/>
      <c r="AW239" s="442"/>
      <c r="AX239" s="442"/>
      <c r="AY239" s="442"/>
      <c r="AZ239" s="442"/>
    </row>
    <row r="240" spans="2:52" s="19" customFormat="1" ht="9.9499999999999993" hidden="1" customHeight="1" outlineLevel="1">
      <c r="B240" s="435"/>
      <c r="C240" s="437"/>
      <c r="D240" s="437"/>
      <c r="E240" s="437"/>
      <c r="F240" s="437"/>
      <c r="G240" s="666"/>
      <c r="H240" s="666"/>
      <c r="I240" s="666"/>
      <c r="J240" s="666"/>
      <c r="K240" s="666"/>
      <c r="L240" s="438"/>
      <c r="M240" s="438"/>
      <c r="N240" s="438"/>
      <c r="O240" s="438"/>
      <c r="P240" s="438"/>
      <c r="Q240" s="438"/>
      <c r="R240" s="438"/>
      <c r="S240" s="438"/>
      <c r="T240" s="439"/>
      <c r="U240" s="432"/>
      <c r="V240" s="432"/>
      <c r="W240" s="667"/>
      <c r="X240" s="668"/>
      <c r="Y240" s="668"/>
      <c r="Z240" s="668"/>
      <c r="AA240" s="668"/>
      <c r="AB240" s="668"/>
      <c r="AC240" s="668"/>
      <c r="AD240" s="668"/>
      <c r="AE240" s="668"/>
      <c r="AF240" s="668"/>
      <c r="AG240" s="668"/>
      <c r="AH240" s="668"/>
      <c r="AI240" s="668"/>
      <c r="AJ240" s="668"/>
      <c r="AK240" s="668"/>
      <c r="AL240" s="668"/>
      <c r="AM240" s="668"/>
      <c r="AN240" s="668"/>
      <c r="AO240" s="668"/>
      <c r="AP240" s="668"/>
      <c r="AQ240" s="668"/>
      <c r="AR240" s="668"/>
      <c r="AS240" s="668"/>
      <c r="AT240" s="668"/>
      <c r="AU240" s="668"/>
      <c r="AV240" s="668"/>
      <c r="AW240" s="668"/>
      <c r="AX240" s="668"/>
      <c r="AY240" s="668"/>
      <c r="AZ240" s="668"/>
    </row>
    <row r="241" spans="2:52" ht="20.100000000000001" customHeight="1" collapsed="1">
      <c r="B241" s="32">
        <f>B229+1</f>
        <v>20</v>
      </c>
      <c r="C241" s="1013"/>
      <c r="D241" s="1014"/>
      <c r="E241" s="1014"/>
      <c r="F241" s="1015"/>
      <c r="G241" s="1016"/>
      <c r="H241" s="1017"/>
      <c r="I241" s="1017"/>
      <c r="J241" s="1017"/>
      <c r="K241" s="1018"/>
      <c r="L241" s="701">
        <f t="shared" ref="L241:R241" si="76">SUM(L242:L251)</f>
        <v>0</v>
      </c>
      <c r="M241" s="702">
        <f t="shared" si="76"/>
        <v>0</v>
      </c>
      <c r="N241" s="703">
        <f t="shared" si="76"/>
        <v>0</v>
      </c>
      <c r="O241" s="703">
        <f t="shared" si="76"/>
        <v>0</v>
      </c>
      <c r="P241" s="702">
        <f t="shared" si="76"/>
        <v>0</v>
      </c>
      <c r="Q241" s="704">
        <f t="shared" si="76"/>
        <v>0</v>
      </c>
      <c r="R241" s="701">
        <f t="shared" si="76"/>
        <v>0</v>
      </c>
      <c r="S241" s="705">
        <v>1</v>
      </c>
      <c r="T241" s="706">
        <f>(S242*T242)+(S243*T243)+(S244*T244)+(S245*T245)+(S246*T246)+(S247*T247)+(S248*T248)+(S249*T249)+(S250*T250)+(S251*T251)</f>
        <v>0</v>
      </c>
      <c r="U241" s="665">
        <f t="shared" ref="U241:U251" si="77">S241*T241*(1+MGKZ)*(1+Gewinn)*(1+Sicherheit)</f>
        <v>0</v>
      </c>
      <c r="V241" s="643">
        <f t="shared" ref="V241:V251" si="78">R241*Fertigung</f>
        <v>0</v>
      </c>
      <c r="W241" s="50">
        <f t="shared" ref="W241:W251" si="79">L241*$E$6+M241*$M$6+N241*$M$7+O241*$M$8+P241*$E$7+Q241*$M$9+U241+V241</f>
        <v>0</v>
      </c>
      <c r="X241" s="442"/>
      <c r="Y241" s="442"/>
      <c r="Z241" s="442"/>
      <c r="AA241" s="442"/>
      <c r="AB241" s="442"/>
      <c r="AC241" s="442"/>
      <c r="AD241" s="442"/>
      <c r="AE241" s="442"/>
      <c r="AF241" s="442"/>
      <c r="AG241" s="442"/>
      <c r="AH241" s="442"/>
      <c r="AI241" s="442"/>
      <c r="AJ241" s="442"/>
      <c r="AK241" s="442"/>
      <c r="AL241" s="442"/>
      <c r="AM241" s="442"/>
      <c r="AN241" s="442"/>
      <c r="AO241" s="442"/>
      <c r="AP241" s="442"/>
      <c r="AQ241" s="442"/>
      <c r="AR241" s="442"/>
      <c r="AS241" s="442"/>
      <c r="AT241" s="442"/>
      <c r="AU241" s="442"/>
      <c r="AV241" s="442"/>
      <c r="AW241" s="442"/>
      <c r="AX241" s="442"/>
      <c r="AY241" s="442"/>
      <c r="AZ241" s="442"/>
    </row>
    <row r="242" spans="2:52" ht="20.100000000000001" hidden="1" customHeight="1" outlineLevel="1">
      <c r="B242" s="433"/>
      <c r="C242" s="1002"/>
      <c r="D242" s="1003"/>
      <c r="E242" s="1003"/>
      <c r="F242" s="1004"/>
      <c r="G242" s="1005"/>
      <c r="H242" s="1006"/>
      <c r="I242" s="1006"/>
      <c r="J242" s="1006"/>
      <c r="K242" s="1007"/>
      <c r="L242" s="715"/>
      <c r="M242" s="715"/>
      <c r="N242" s="715"/>
      <c r="O242" s="715"/>
      <c r="P242" s="715"/>
      <c r="Q242" s="715"/>
      <c r="R242" s="715"/>
      <c r="S242" s="716"/>
      <c r="T242" s="717"/>
      <c r="U242" s="720">
        <f t="shared" si="77"/>
        <v>0</v>
      </c>
      <c r="V242" s="721">
        <f t="shared" si="78"/>
        <v>0</v>
      </c>
      <c r="W242" s="722">
        <f t="shared" si="79"/>
        <v>0</v>
      </c>
      <c r="X242" s="442"/>
      <c r="Y242" s="442"/>
      <c r="Z242" s="442"/>
      <c r="AA242" s="442"/>
      <c r="AB242" s="442"/>
      <c r="AC242" s="442"/>
      <c r="AD242" s="442"/>
      <c r="AE242" s="442"/>
      <c r="AF242" s="442"/>
      <c r="AG242" s="442"/>
      <c r="AH242" s="442"/>
      <c r="AI242" s="442"/>
      <c r="AJ242" s="442"/>
      <c r="AK242" s="442"/>
      <c r="AL242" s="442"/>
      <c r="AM242" s="442"/>
      <c r="AN242" s="442"/>
      <c r="AO242" s="442"/>
      <c r="AP242" s="442"/>
      <c r="AQ242" s="442"/>
      <c r="AR242" s="442"/>
      <c r="AS242" s="442"/>
      <c r="AT242" s="442"/>
      <c r="AU242" s="442"/>
      <c r="AV242" s="442"/>
      <c r="AW242" s="442"/>
      <c r="AX242" s="442"/>
      <c r="AY242" s="442"/>
      <c r="AZ242" s="442"/>
    </row>
    <row r="243" spans="2:52" ht="20.100000000000001" hidden="1" customHeight="1" outlineLevel="1">
      <c r="B243" s="434"/>
      <c r="C243" s="1002"/>
      <c r="D243" s="1003"/>
      <c r="E243" s="1003"/>
      <c r="F243" s="1004"/>
      <c r="G243" s="1005"/>
      <c r="H243" s="1006"/>
      <c r="I243" s="1006"/>
      <c r="J243" s="1006"/>
      <c r="K243" s="1007"/>
      <c r="L243" s="715"/>
      <c r="M243" s="715"/>
      <c r="N243" s="715"/>
      <c r="O243" s="715"/>
      <c r="P243" s="715"/>
      <c r="Q243" s="715"/>
      <c r="R243" s="715"/>
      <c r="S243" s="716"/>
      <c r="T243" s="717"/>
      <c r="U243" s="720">
        <f t="shared" si="77"/>
        <v>0</v>
      </c>
      <c r="V243" s="721">
        <f t="shared" si="78"/>
        <v>0</v>
      </c>
      <c r="W243" s="722">
        <f t="shared" si="79"/>
        <v>0</v>
      </c>
      <c r="X243" s="442"/>
      <c r="Y243" s="442"/>
      <c r="Z243" s="442"/>
      <c r="AA243" s="442"/>
      <c r="AB243" s="442"/>
      <c r="AC243" s="442"/>
      <c r="AD243" s="442"/>
      <c r="AE243" s="442"/>
      <c r="AF243" s="442"/>
      <c r="AG243" s="442"/>
      <c r="AH243" s="442"/>
      <c r="AI243" s="442"/>
      <c r="AJ243" s="442"/>
      <c r="AK243" s="442"/>
      <c r="AL243" s="442"/>
      <c r="AM243" s="442"/>
      <c r="AN243" s="442"/>
      <c r="AO243" s="442"/>
      <c r="AP243" s="442"/>
      <c r="AQ243" s="442"/>
      <c r="AR243" s="442"/>
      <c r="AS243" s="442"/>
      <c r="AT243" s="442"/>
      <c r="AU243" s="442"/>
      <c r="AV243" s="442"/>
      <c r="AW243" s="442"/>
      <c r="AX243" s="442"/>
      <c r="AY243" s="442"/>
      <c r="AZ243" s="442"/>
    </row>
    <row r="244" spans="2:52" ht="20.100000000000001" hidden="1" customHeight="1" outlineLevel="1">
      <c r="B244" s="434"/>
      <c r="C244" s="1002"/>
      <c r="D244" s="1003"/>
      <c r="E244" s="1003"/>
      <c r="F244" s="1004"/>
      <c r="G244" s="1005"/>
      <c r="H244" s="1006"/>
      <c r="I244" s="1006"/>
      <c r="J244" s="1006"/>
      <c r="K244" s="1007"/>
      <c r="L244" s="715"/>
      <c r="M244" s="715"/>
      <c r="N244" s="715"/>
      <c r="O244" s="715"/>
      <c r="P244" s="715"/>
      <c r="Q244" s="715"/>
      <c r="R244" s="715"/>
      <c r="S244" s="716"/>
      <c r="T244" s="717"/>
      <c r="U244" s="720">
        <f t="shared" si="77"/>
        <v>0</v>
      </c>
      <c r="V244" s="721">
        <f t="shared" si="78"/>
        <v>0</v>
      </c>
      <c r="W244" s="722">
        <f t="shared" si="79"/>
        <v>0</v>
      </c>
      <c r="X244" s="442"/>
      <c r="Y244" s="442"/>
      <c r="Z244" s="442"/>
      <c r="AA244" s="442"/>
      <c r="AB244" s="442"/>
      <c r="AC244" s="442"/>
      <c r="AD244" s="442"/>
      <c r="AE244" s="442"/>
      <c r="AF244" s="442"/>
      <c r="AG244" s="442"/>
      <c r="AH244" s="442"/>
      <c r="AI244" s="442"/>
      <c r="AJ244" s="442"/>
      <c r="AK244" s="442"/>
      <c r="AL244" s="442"/>
      <c r="AM244" s="442"/>
      <c r="AN244" s="442"/>
      <c r="AO244" s="442"/>
      <c r="AP244" s="442"/>
      <c r="AQ244" s="442"/>
      <c r="AR244" s="442"/>
      <c r="AS244" s="442"/>
      <c r="AT244" s="442"/>
      <c r="AU244" s="442"/>
      <c r="AV244" s="442"/>
      <c r="AW244" s="442"/>
      <c r="AX244" s="442"/>
      <c r="AY244" s="442"/>
      <c r="AZ244" s="442"/>
    </row>
    <row r="245" spans="2:52" ht="20.100000000000001" hidden="1" customHeight="1" outlineLevel="1">
      <c r="B245" s="434"/>
      <c r="C245" s="1002"/>
      <c r="D245" s="1003"/>
      <c r="E245" s="1003"/>
      <c r="F245" s="1004"/>
      <c r="G245" s="1005"/>
      <c r="H245" s="1006"/>
      <c r="I245" s="1006"/>
      <c r="J245" s="1006"/>
      <c r="K245" s="1007"/>
      <c r="L245" s="715"/>
      <c r="M245" s="715"/>
      <c r="N245" s="715"/>
      <c r="O245" s="715"/>
      <c r="P245" s="715"/>
      <c r="Q245" s="715"/>
      <c r="R245" s="715"/>
      <c r="S245" s="716"/>
      <c r="T245" s="717"/>
      <c r="U245" s="720">
        <f t="shared" si="77"/>
        <v>0</v>
      </c>
      <c r="V245" s="721">
        <f t="shared" si="78"/>
        <v>0</v>
      </c>
      <c r="W245" s="722">
        <f t="shared" si="79"/>
        <v>0</v>
      </c>
      <c r="X245" s="442"/>
      <c r="Y245" s="442"/>
      <c r="Z245" s="442"/>
      <c r="AA245" s="442"/>
      <c r="AB245" s="442"/>
      <c r="AC245" s="442"/>
      <c r="AD245" s="442"/>
      <c r="AE245" s="442"/>
      <c r="AF245" s="442"/>
      <c r="AG245" s="442"/>
      <c r="AH245" s="442"/>
      <c r="AI245" s="442"/>
      <c r="AJ245" s="442"/>
      <c r="AK245" s="442"/>
      <c r="AL245" s="442"/>
      <c r="AM245" s="442"/>
      <c r="AN245" s="442"/>
      <c r="AO245" s="442"/>
      <c r="AP245" s="442"/>
      <c r="AQ245" s="442"/>
      <c r="AR245" s="442"/>
      <c r="AS245" s="442"/>
      <c r="AT245" s="442"/>
      <c r="AU245" s="442"/>
      <c r="AV245" s="442"/>
      <c r="AW245" s="442"/>
      <c r="AX245" s="442"/>
      <c r="AY245" s="442"/>
      <c r="AZ245" s="442"/>
    </row>
    <row r="246" spans="2:52" ht="20.100000000000001" hidden="1" customHeight="1" outlineLevel="1">
      <c r="B246" s="434"/>
      <c r="C246" s="1002"/>
      <c r="D246" s="1003"/>
      <c r="E246" s="1003"/>
      <c r="F246" s="1004"/>
      <c r="G246" s="1005"/>
      <c r="H246" s="1006"/>
      <c r="I246" s="1006"/>
      <c r="J246" s="1006"/>
      <c r="K246" s="1007"/>
      <c r="L246" s="715"/>
      <c r="M246" s="715"/>
      <c r="N246" s="715"/>
      <c r="O246" s="715"/>
      <c r="P246" s="715"/>
      <c r="Q246" s="715"/>
      <c r="R246" s="715"/>
      <c r="S246" s="716"/>
      <c r="T246" s="717"/>
      <c r="U246" s="720">
        <f t="shared" si="77"/>
        <v>0</v>
      </c>
      <c r="V246" s="721">
        <f t="shared" si="78"/>
        <v>0</v>
      </c>
      <c r="W246" s="722">
        <f t="shared" si="79"/>
        <v>0</v>
      </c>
      <c r="X246" s="442"/>
      <c r="Y246" s="442"/>
      <c r="Z246" s="442"/>
      <c r="AA246" s="442"/>
      <c r="AB246" s="442"/>
      <c r="AC246" s="442"/>
      <c r="AD246" s="442"/>
      <c r="AE246" s="442"/>
      <c r="AF246" s="442"/>
      <c r="AG246" s="442"/>
      <c r="AH246" s="442"/>
      <c r="AI246" s="442"/>
      <c r="AJ246" s="442"/>
      <c r="AK246" s="442"/>
      <c r="AL246" s="442"/>
      <c r="AM246" s="442"/>
      <c r="AN246" s="442"/>
      <c r="AO246" s="442"/>
      <c r="AP246" s="442"/>
      <c r="AQ246" s="442"/>
      <c r="AR246" s="442"/>
      <c r="AS246" s="442"/>
      <c r="AT246" s="442"/>
      <c r="AU246" s="442"/>
      <c r="AV246" s="442"/>
      <c r="AW246" s="442"/>
      <c r="AX246" s="442"/>
      <c r="AY246" s="442"/>
      <c r="AZ246" s="442"/>
    </row>
    <row r="247" spans="2:52" ht="20.100000000000001" hidden="1" customHeight="1" outlineLevel="1">
      <c r="B247" s="434"/>
      <c r="C247" s="1002"/>
      <c r="D247" s="1003"/>
      <c r="E247" s="1003"/>
      <c r="F247" s="1004"/>
      <c r="G247" s="1005"/>
      <c r="H247" s="1006"/>
      <c r="I247" s="1006"/>
      <c r="J247" s="1006"/>
      <c r="K247" s="1007"/>
      <c r="L247" s="715"/>
      <c r="M247" s="715"/>
      <c r="N247" s="715"/>
      <c r="O247" s="715"/>
      <c r="P247" s="715"/>
      <c r="Q247" s="715"/>
      <c r="R247" s="715"/>
      <c r="S247" s="716"/>
      <c r="T247" s="717"/>
      <c r="U247" s="720">
        <f t="shared" si="77"/>
        <v>0</v>
      </c>
      <c r="V247" s="721">
        <f t="shared" si="78"/>
        <v>0</v>
      </c>
      <c r="W247" s="722">
        <f t="shared" si="79"/>
        <v>0</v>
      </c>
      <c r="X247" s="442"/>
      <c r="Y247" s="442"/>
      <c r="Z247" s="442"/>
      <c r="AA247" s="442"/>
      <c r="AB247" s="442"/>
      <c r="AC247" s="442"/>
      <c r="AD247" s="442"/>
      <c r="AE247" s="442"/>
      <c r="AF247" s="442"/>
      <c r="AG247" s="442"/>
      <c r="AH247" s="442"/>
      <c r="AI247" s="442"/>
      <c r="AJ247" s="442"/>
      <c r="AK247" s="442"/>
      <c r="AL247" s="442"/>
      <c r="AM247" s="442"/>
      <c r="AN247" s="442"/>
      <c r="AO247" s="442"/>
      <c r="AP247" s="442"/>
      <c r="AQ247" s="442"/>
      <c r="AR247" s="442"/>
      <c r="AS247" s="442"/>
      <c r="AT247" s="442"/>
      <c r="AU247" s="442"/>
      <c r="AV247" s="442"/>
      <c r="AW247" s="442"/>
      <c r="AX247" s="442"/>
      <c r="AY247" s="442"/>
      <c r="AZ247" s="442"/>
    </row>
    <row r="248" spans="2:52" ht="20.100000000000001" hidden="1" customHeight="1" outlineLevel="1">
      <c r="B248" s="434"/>
      <c r="C248" s="1002"/>
      <c r="D248" s="1003"/>
      <c r="E248" s="1003"/>
      <c r="F248" s="1004"/>
      <c r="G248" s="1005"/>
      <c r="H248" s="1006"/>
      <c r="I248" s="1006"/>
      <c r="J248" s="1006"/>
      <c r="K248" s="1007"/>
      <c r="L248" s="715"/>
      <c r="M248" s="715"/>
      <c r="N248" s="715"/>
      <c r="O248" s="715"/>
      <c r="P248" s="715"/>
      <c r="Q248" s="715"/>
      <c r="R248" s="715"/>
      <c r="S248" s="716"/>
      <c r="T248" s="717"/>
      <c r="U248" s="720">
        <f t="shared" si="77"/>
        <v>0</v>
      </c>
      <c r="V248" s="721">
        <f t="shared" si="78"/>
        <v>0</v>
      </c>
      <c r="W248" s="722">
        <f t="shared" si="79"/>
        <v>0</v>
      </c>
      <c r="X248" s="442"/>
      <c r="Y248" s="442"/>
      <c r="Z248" s="442"/>
      <c r="AA248" s="442"/>
      <c r="AB248" s="442"/>
      <c r="AC248" s="442"/>
      <c r="AD248" s="442"/>
      <c r="AE248" s="442"/>
      <c r="AF248" s="442"/>
      <c r="AG248" s="442"/>
      <c r="AH248" s="442"/>
      <c r="AI248" s="442"/>
      <c r="AJ248" s="442"/>
      <c r="AK248" s="442"/>
      <c r="AL248" s="442"/>
      <c r="AM248" s="442"/>
      <c r="AN248" s="442"/>
      <c r="AO248" s="442"/>
      <c r="AP248" s="442"/>
      <c r="AQ248" s="442"/>
      <c r="AR248" s="442"/>
      <c r="AS248" s="442"/>
      <c r="AT248" s="442"/>
      <c r="AU248" s="442"/>
      <c r="AV248" s="442"/>
      <c r="AW248" s="442"/>
      <c r="AX248" s="442"/>
      <c r="AY248" s="442"/>
      <c r="AZ248" s="442"/>
    </row>
    <row r="249" spans="2:52" ht="20.100000000000001" hidden="1" customHeight="1" outlineLevel="1">
      <c r="B249" s="434"/>
      <c r="C249" s="1002"/>
      <c r="D249" s="1003"/>
      <c r="E249" s="1003"/>
      <c r="F249" s="1004"/>
      <c r="G249" s="1005"/>
      <c r="H249" s="1006"/>
      <c r="I249" s="1006"/>
      <c r="J249" s="1006"/>
      <c r="K249" s="1007"/>
      <c r="L249" s="715"/>
      <c r="M249" s="715"/>
      <c r="N249" s="715"/>
      <c r="O249" s="715"/>
      <c r="P249" s="715"/>
      <c r="Q249" s="715"/>
      <c r="R249" s="715"/>
      <c r="S249" s="716"/>
      <c r="T249" s="717"/>
      <c r="U249" s="720">
        <f t="shared" si="77"/>
        <v>0</v>
      </c>
      <c r="V249" s="721">
        <f t="shared" si="78"/>
        <v>0</v>
      </c>
      <c r="W249" s="722">
        <f t="shared" si="79"/>
        <v>0</v>
      </c>
      <c r="X249" s="442"/>
      <c r="Y249" s="442"/>
      <c r="Z249" s="442"/>
      <c r="AA249" s="442"/>
      <c r="AB249" s="442"/>
      <c r="AC249" s="442"/>
      <c r="AD249" s="442"/>
      <c r="AE249" s="442"/>
      <c r="AF249" s="442"/>
      <c r="AG249" s="442"/>
      <c r="AH249" s="442"/>
      <c r="AI249" s="442"/>
      <c r="AJ249" s="442"/>
      <c r="AK249" s="442"/>
      <c r="AL249" s="442"/>
      <c r="AM249" s="442"/>
      <c r="AN249" s="442"/>
      <c r="AO249" s="442"/>
      <c r="AP249" s="442"/>
      <c r="AQ249" s="442"/>
      <c r="AR249" s="442"/>
      <c r="AS249" s="442"/>
      <c r="AT249" s="442"/>
      <c r="AU249" s="442"/>
      <c r="AV249" s="442"/>
      <c r="AW249" s="442"/>
      <c r="AX249" s="442"/>
      <c r="AY249" s="442"/>
      <c r="AZ249" s="442"/>
    </row>
    <row r="250" spans="2:52" ht="20.100000000000001" hidden="1" customHeight="1" outlineLevel="1">
      <c r="B250" s="434"/>
      <c r="C250" s="1002"/>
      <c r="D250" s="1003"/>
      <c r="E250" s="1003"/>
      <c r="F250" s="1004"/>
      <c r="G250" s="1005"/>
      <c r="H250" s="1006"/>
      <c r="I250" s="1006"/>
      <c r="J250" s="1006"/>
      <c r="K250" s="1007"/>
      <c r="L250" s="715"/>
      <c r="M250" s="715"/>
      <c r="N250" s="715"/>
      <c r="O250" s="715"/>
      <c r="P250" s="715"/>
      <c r="Q250" s="715"/>
      <c r="R250" s="715"/>
      <c r="S250" s="716"/>
      <c r="T250" s="717"/>
      <c r="U250" s="720">
        <f t="shared" si="77"/>
        <v>0</v>
      </c>
      <c r="V250" s="721">
        <f t="shared" si="78"/>
        <v>0</v>
      </c>
      <c r="W250" s="722">
        <f t="shared" si="79"/>
        <v>0</v>
      </c>
      <c r="X250" s="442"/>
      <c r="Y250" s="442"/>
      <c r="Z250" s="442"/>
      <c r="AA250" s="442"/>
      <c r="AB250" s="442"/>
      <c r="AC250" s="442"/>
      <c r="AD250" s="442"/>
      <c r="AE250" s="442"/>
      <c r="AF250" s="442"/>
      <c r="AG250" s="442"/>
      <c r="AH250" s="442"/>
      <c r="AI250" s="442"/>
      <c r="AJ250" s="442"/>
      <c r="AK250" s="442"/>
      <c r="AL250" s="442"/>
      <c r="AM250" s="442"/>
      <c r="AN250" s="442"/>
      <c r="AO250" s="442"/>
      <c r="AP250" s="442"/>
      <c r="AQ250" s="442"/>
      <c r="AR250" s="442"/>
      <c r="AS250" s="442"/>
      <c r="AT250" s="442"/>
      <c r="AU250" s="442"/>
      <c r="AV250" s="442"/>
      <c r="AW250" s="442"/>
      <c r="AX250" s="442"/>
      <c r="AY250" s="442"/>
      <c r="AZ250" s="442"/>
    </row>
    <row r="251" spans="2:52" ht="20.100000000000001" hidden="1" customHeight="1" outlineLevel="1">
      <c r="B251" s="434"/>
      <c r="C251" s="1002"/>
      <c r="D251" s="1003"/>
      <c r="E251" s="1003"/>
      <c r="F251" s="1004"/>
      <c r="G251" s="1005"/>
      <c r="H251" s="1006"/>
      <c r="I251" s="1006"/>
      <c r="J251" s="1006"/>
      <c r="K251" s="1007"/>
      <c r="L251" s="715"/>
      <c r="M251" s="715"/>
      <c r="N251" s="715"/>
      <c r="O251" s="715"/>
      <c r="P251" s="715"/>
      <c r="Q251" s="715"/>
      <c r="R251" s="715"/>
      <c r="S251" s="716"/>
      <c r="T251" s="717"/>
      <c r="U251" s="720">
        <f t="shared" si="77"/>
        <v>0</v>
      </c>
      <c r="V251" s="721">
        <f t="shared" si="78"/>
        <v>0</v>
      </c>
      <c r="W251" s="722">
        <f t="shared" si="79"/>
        <v>0</v>
      </c>
      <c r="X251" s="442"/>
      <c r="Y251" s="442"/>
      <c r="Z251" s="442"/>
      <c r="AA251" s="442"/>
      <c r="AB251" s="442"/>
      <c r="AC251" s="442"/>
      <c r="AD251" s="442"/>
      <c r="AE251" s="442"/>
      <c r="AF251" s="442"/>
      <c r="AG251" s="442"/>
      <c r="AH251" s="442"/>
      <c r="AI251" s="442"/>
      <c r="AJ251" s="442"/>
      <c r="AK251" s="442"/>
      <c r="AL251" s="442"/>
      <c r="AM251" s="442"/>
      <c r="AN251" s="442"/>
      <c r="AO251" s="442"/>
      <c r="AP251" s="442"/>
      <c r="AQ251" s="442"/>
      <c r="AR251" s="442"/>
      <c r="AS251" s="442"/>
      <c r="AT251" s="442"/>
      <c r="AU251" s="442"/>
      <c r="AV251" s="442"/>
      <c r="AW251" s="442"/>
      <c r="AX251" s="442"/>
      <c r="AY251" s="442"/>
      <c r="AZ251" s="442"/>
    </row>
    <row r="252" spans="2:52" s="19" customFormat="1" ht="9.9499999999999993" hidden="1" customHeight="1" outlineLevel="1">
      <c r="B252" s="435"/>
      <c r="C252" s="437"/>
      <c r="D252" s="437"/>
      <c r="E252" s="437"/>
      <c r="F252" s="437"/>
      <c r="G252" s="666"/>
      <c r="H252" s="666"/>
      <c r="I252" s="666"/>
      <c r="J252" s="666"/>
      <c r="K252" s="666"/>
      <c r="L252" s="438"/>
      <c r="M252" s="438"/>
      <c r="N252" s="438"/>
      <c r="O252" s="438"/>
      <c r="P252" s="438"/>
      <c r="Q252" s="438"/>
      <c r="R252" s="438"/>
      <c r="S252" s="438"/>
      <c r="T252" s="439"/>
      <c r="U252" s="439"/>
      <c r="V252" s="439"/>
      <c r="W252" s="667"/>
      <c r="X252" s="668"/>
      <c r="Y252" s="668"/>
      <c r="Z252" s="668"/>
      <c r="AA252" s="668"/>
      <c r="AB252" s="668"/>
      <c r="AC252" s="668"/>
      <c r="AD252" s="668"/>
      <c r="AE252" s="668"/>
      <c r="AF252" s="668"/>
      <c r="AG252" s="668"/>
      <c r="AH252" s="668"/>
      <c r="AI252" s="668"/>
      <c r="AJ252" s="668"/>
      <c r="AK252" s="668"/>
      <c r="AL252" s="668"/>
      <c r="AM252" s="668"/>
      <c r="AN252" s="668"/>
      <c r="AO252" s="668"/>
      <c r="AP252" s="668"/>
      <c r="AQ252" s="668"/>
      <c r="AR252" s="668"/>
      <c r="AS252" s="668"/>
      <c r="AT252" s="668"/>
      <c r="AU252" s="668"/>
      <c r="AV252" s="668"/>
      <c r="AW252" s="668"/>
      <c r="AX252" s="668"/>
      <c r="AY252" s="668"/>
      <c r="AZ252" s="668"/>
    </row>
    <row r="253" spans="2:52" ht="20.100000000000001" customHeight="1" collapsed="1">
      <c r="B253" s="32">
        <f>B241+1</f>
        <v>21</v>
      </c>
      <c r="C253" s="1013"/>
      <c r="D253" s="1014"/>
      <c r="E253" s="1014"/>
      <c r="F253" s="1015"/>
      <c r="G253" s="1016"/>
      <c r="H253" s="1017"/>
      <c r="I253" s="1017"/>
      <c r="J253" s="1017"/>
      <c r="K253" s="1018"/>
      <c r="L253" s="701">
        <f t="shared" ref="L253:R253" si="80">SUM(L254:L263)</f>
        <v>0</v>
      </c>
      <c r="M253" s="702">
        <f t="shared" si="80"/>
        <v>0</v>
      </c>
      <c r="N253" s="703">
        <f t="shared" si="80"/>
        <v>0</v>
      </c>
      <c r="O253" s="703">
        <f t="shared" si="80"/>
        <v>0</v>
      </c>
      <c r="P253" s="702">
        <f t="shared" si="80"/>
        <v>0</v>
      </c>
      <c r="Q253" s="704">
        <f t="shared" si="80"/>
        <v>0</v>
      </c>
      <c r="R253" s="701">
        <f t="shared" si="80"/>
        <v>0</v>
      </c>
      <c r="S253" s="705">
        <v>1</v>
      </c>
      <c r="T253" s="706">
        <f>(S254*T254)+(S255*T255)+(S256*T256)+(S257*T257)+(S258*T258)+(S259*T259)+(S260*T260)+(S261*T261)+(S262*T262)+(S263*T263)</f>
        <v>0</v>
      </c>
      <c r="U253" s="665">
        <f t="shared" ref="U253:U263" si="81">S253*T253*(1+MGKZ)*(1+Gewinn)*(1+Sicherheit)</f>
        <v>0</v>
      </c>
      <c r="V253" s="643">
        <f t="shared" ref="V253:V263" si="82">R253*Fertigung</f>
        <v>0</v>
      </c>
      <c r="W253" s="50">
        <f t="shared" ref="W253:W263" si="83">L253*$E$6+M253*$M$6+N253*$M$7+O253*$M$8+P253*$E$7+Q253*$M$9+U253+V253</f>
        <v>0</v>
      </c>
      <c r="X253" s="442"/>
      <c r="Y253" s="442"/>
      <c r="Z253" s="442"/>
      <c r="AA253" s="442"/>
      <c r="AB253" s="442"/>
      <c r="AC253" s="442"/>
      <c r="AD253" s="442"/>
      <c r="AE253" s="442"/>
      <c r="AF253" s="442"/>
      <c r="AG253" s="442"/>
      <c r="AH253" s="442"/>
      <c r="AI253" s="442"/>
      <c r="AJ253" s="442"/>
      <c r="AK253" s="442"/>
      <c r="AL253" s="442"/>
      <c r="AM253" s="442"/>
      <c r="AN253" s="442"/>
      <c r="AO253" s="442"/>
      <c r="AP253" s="442"/>
      <c r="AQ253" s="442"/>
      <c r="AR253" s="442"/>
      <c r="AS253" s="442"/>
      <c r="AT253" s="442"/>
      <c r="AU253" s="442"/>
      <c r="AV253" s="442"/>
      <c r="AW253" s="442"/>
      <c r="AX253" s="442"/>
      <c r="AY253" s="442"/>
      <c r="AZ253" s="442"/>
    </row>
    <row r="254" spans="2:52" ht="20.100000000000001" hidden="1" customHeight="1" outlineLevel="1">
      <c r="B254" s="433"/>
      <c r="C254" s="1002"/>
      <c r="D254" s="1003"/>
      <c r="E254" s="1003"/>
      <c r="F254" s="1004"/>
      <c r="G254" s="1005"/>
      <c r="H254" s="1006"/>
      <c r="I254" s="1006"/>
      <c r="J254" s="1006"/>
      <c r="K254" s="1007"/>
      <c r="L254" s="715"/>
      <c r="M254" s="715"/>
      <c r="N254" s="715"/>
      <c r="O254" s="715"/>
      <c r="P254" s="715"/>
      <c r="Q254" s="715"/>
      <c r="R254" s="715"/>
      <c r="S254" s="716"/>
      <c r="T254" s="717"/>
      <c r="U254" s="720">
        <f t="shared" si="81"/>
        <v>0</v>
      </c>
      <c r="V254" s="721">
        <f t="shared" si="82"/>
        <v>0</v>
      </c>
      <c r="W254" s="722">
        <f t="shared" si="83"/>
        <v>0</v>
      </c>
      <c r="X254" s="442"/>
      <c r="Y254" s="442"/>
      <c r="Z254" s="442"/>
      <c r="AA254" s="442"/>
      <c r="AB254" s="442"/>
      <c r="AC254" s="442"/>
      <c r="AD254" s="442"/>
      <c r="AE254" s="442"/>
      <c r="AF254" s="442"/>
      <c r="AG254" s="442"/>
      <c r="AH254" s="442"/>
      <c r="AI254" s="442"/>
      <c r="AJ254" s="442"/>
      <c r="AK254" s="442"/>
      <c r="AL254" s="442"/>
      <c r="AM254" s="442"/>
      <c r="AN254" s="442"/>
      <c r="AO254" s="442"/>
      <c r="AP254" s="442"/>
      <c r="AQ254" s="442"/>
      <c r="AR254" s="442"/>
      <c r="AS254" s="442"/>
      <c r="AT254" s="442"/>
      <c r="AU254" s="442"/>
      <c r="AV254" s="442"/>
      <c r="AW254" s="442"/>
      <c r="AX254" s="442"/>
      <c r="AY254" s="442"/>
      <c r="AZ254" s="442"/>
    </row>
    <row r="255" spans="2:52" ht="20.100000000000001" hidden="1" customHeight="1" outlineLevel="1">
      <c r="B255" s="434"/>
      <c r="C255" s="1002"/>
      <c r="D255" s="1003"/>
      <c r="E255" s="1003"/>
      <c r="F255" s="1004"/>
      <c r="G255" s="1005"/>
      <c r="H255" s="1006"/>
      <c r="I255" s="1006"/>
      <c r="J255" s="1006"/>
      <c r="K255" s="1007"/>
      <c r="L255" s="715"/>
      <c r="M255" s="715"/>
      <c r="N255" s="715"/>
      <c r="O255" s="715"/>
      <c r="P255" s="715"/>
      <c r="Q255" s="715"/>
      <c r="R255" s="715"/>
      <c r="S255" s="716"/>
      <c r="T255" s="717"/>
      <c r="U255" s="720">
        <f t="shared" si="81"/>
        <v>0</v>
      </c>
      <c r="V255" s="721">
        <f t="shared" si="82"/>
        <v>0</v>
      </c>
      <c r="W255" s="722">
        <f t="shared" si="83"/>
        <v>0</v>
      </c>
      <c r="X255" s="442"/>
      <c r="Y255" s="442"/>
      <c r="Z255" s="442"/>
      <c r="AA255" s="442"/>
      <c r="AB255" s="442"/>
      <c r="AC255" s="442"/>
      <c r="AD255" s="442"/>
      <c r="AE255" s="442"/>
      <c r="AF255" s="442"/>
      <c r="AG255" s="442"/>
      <c r="AH255" s="442"/>
      <c r="AI255" s="442"/>
      <c r="AJ255" s="442"/>
      <c r="AK255" s="442"/>
      <c r="AL255" s="442"/>
      <c r="AM255" s="442"/>
      <c r="AN255" s="442"/>
      <c r="AO255" s="442"/>
      <c r="AP255" s="442"/>
      <c r="AQ255" s="442"/>
      <c r="AR255" s="442"/>
      <c r="AS255" s="442"/>
      <c r="AT255" s="442"/>
      <c r="AU255" s="442"/>
      <c r="AV255" s="442"/>
      <c r="AW255" s="442"/>
      <c r="AX255" s="442"/>
      <c r="AY255" s="442"/>
      <c r="AZ255" s="442"/>
    </row>
    <row r="256" spans="2:52" ht="20.100000000000001" hidden="1" customHeight="1" outlineLevel="1">
      <c r="B256" s="434"/>
      <c r="C256" s="1002"/>
      <c r="D256" s="1003"/>
      <c r="E256" s="1003"/>
      <c r="F256" s="1004"/>
      <c r="G256" s="1005"/>
      <c r="H256" s="1006"/>
      <c r="I256" s="1006"/>
      <c r="J256" s="1006"/>
      <c r="K256" s="1007"/>
      <c r="L256" s="715"/>
      <c r="M256" s="715"/>
      <c r="N256" s="715"/>
      <c r="O256" s="715"/>
      <c r="P256" s="715"/>
      <c r="Q256" s="715"/>
      <c r="R256" s="715"/>
      <c r="S256" s="716"/>
      <c r="T256" s="717"/>
      <c r="U256" s="720">
        <f t="shared" si="81"/>
        <v>0</v>
      </c>
      <c r="V256" s="721">
        <f t="shared" si="82"/>
        <v>0</v>
      </c>
      <c r="W256" s="722">
        <f t="shared" si="83"/>
        <v>0</v>
      </c>
      <c r="X256" s="442"/>
      <c r="Y256" s="442"/>
      <c r="Z256" s="442"/>
      <c r="AA256" s="442"/>
      <c r="AB256" s="442"/>
      <c r="AC256" s="442"/>
      <c r="AD256" s="442"/>
      <c r="AE256" s="442"/>
      <c r="AF256" s="442"/>
      <c r="AG256" s="442"/>
      <c r="AH256" s="442"/>
      <c r="AI256" s="442"/>
      <c r="AJ256" s="442"/>
      <c r="AK256" s="442"/>
      <c r="AL256" s="442"/>
      <c r="AM256" s="442"/>
      <c r="AN256" s="442"/>
      <c r="AO256" s="442"/>
      <c r="AP256" s="442"/>
      <c r="AQ256" s="442"/>
      <c r="AR256" s="442"/>
      <c r="AS256" s="442"/>
      <c r="AT256" s="442"/>
      <c r="AU256" s="442"/>
      <c r="AV256" s="442"/>
      <c r="AW256" s="442"/>
      <c r="AX256" s="442"/>
      <c r="AY256" s="442"/>
      <c r="AZ256" s="442"/>
    </row>
    <row r="257" spans="2:52" ht="20.100000000000001" hidden="1" customHeight="1" outlineLevel="1">
      <c r="B257" s="434"/>
      <c r="C257" s="1002"/>
      <c r="D257" s="1003"/>
      <c r="E257" s="1003"/>
      <c r="F257" s="1004"/>
      <c r="G257" s="1005"/>
      <c r="H257" s="1006"/>
      <c r="I257" s="1006"/>
      <c r="J257" s="1006"/>
      <c r="K257" s="1007"/>
      <c r="L257" s="715"/>
      <c r="M257" s="715"/>
      <c r="N257" s="715"/>
      <c r="O257" s="715"/>
      <c r="P257" s="715"/>
      <c r="Q257" s="715"/>
      <c r="R257" s="715"/>
      <c r="S257" s="716"/>
      <c r="T257" s="717"/>
      <c r="U257" s="720">
        <f t="shared" si="81"/>
        <v>0</v>
      </c>
      <c r="V257" s="721">
        <f t="shared" si="82"/>
        <v>0</v>
      </c>
      <c r="W257" s="722">
        <f t="shared" si="83"/>
        <v>0</v>
      </c>
      <c r="X257" s="442"/>
      <c r="Y257" s="442"/>
      <c r="Z257" s="442"/>
      <c r="AA257" s="442"/>
      <c r="AB257" s="442"/>
      <c r="AC257" s="442"/>
      <c r="AD257" s="442"/>
      <c r="AE257" s="442"/>
      <c r="AF257" s="442"/>
      <c r="AG257" s="442"/>
      <c r="AH257" s="442"/>
      <c r="AI257" s="442"/>
      <c r="AJ257" s="442"/>
      <c r="AK257" s="442"/>
      <c r="AL257" s="442"/>
      <c r="AM257" s="442"/>
      <c r="AN257" s="442"/>
      <c r="AO257" s="442"/>
      <c r="AP257" s="442"/>
      <c r="AQ257" s="442"/>
      <c r="AR257" s="442"/>
      <c r="AS257" s="442"/>
      <c r="AT257" s="442"/>
      <c r="AU257" s="442"/>
      <c r="AV257" s="442"/>
      <c r="AW257" s="442"/>
      <c r="AX257" s="442"/>
      <c r="AY257" s="442"/>
      <c r="AZ257" s="442"/>
    </row>
    <row r="258" spans="2:52" ht="20.100000000000001" hidden="1" customHeight="1" outlineLevel="1">
      <c r="B258" s="434"/>
      <c r="C258" s="1002"/>
      <c r="D258" s="1003"/>
      <c r="E258" s="1003"/>
      <c r="F258" s="1004"/>
      <c r="G258" s="1005"/>
      <c r="H258" s="1006"/>
      <c r="I258" s="1006"/>
      <c r="J258" s="1006"/>
      <c r="K258" s="1007"/>
      <c r="L258" s="715"/>
      <c r="M258" s="715"/>
      <c r="N258" s="715"/>
      <c r="O258" s="715"/>
      <c r="P258" s="715"/>
      <c r="Q258" s="715"/>
      <c r="R258" s="715"/>
      <c r="S258" s="716"/>
      <c r="T258" s="717"/>
      <c r="U258" s="720">
        <f t="shared" si="81"/>
        <v>0</v>
      </c>
      <c r="V258" s="721">
        <f t="shared" si="82"/>
        <v>0</v>
      </c>
      <c r="W258" s="722">
        <f t="shared" si="83"/>
        <v>0</v>
      </c>
      <c r="X258" s="442"/>
      <c r="Y258" s="442"/>
      <c r="Z258" s="442"/>
      <c r="AA258" s="442"/>
      <c r="AB258" s="442"/>
      <c r="AC258" s="442"/>
      <c r="AD258" s="442"/>
      <c r="AE258" s="442"/>
      <c r="AF258" s="442"/>
      <c r="AG258" s="442"/>
      <c r="AH258" s="442"/>
      <c r="AI258" s="442"/>
      <c r="AJ258" s="442"/>
      <c r="AK258" s="442"/>
      <c r="AL258" s="442"/>
      <c r="AM258" s="442"/>
      <c r="AN258" s="442"/>
      <c r="AO258" s="442"/>
      <c r="AP258" s="442"/>
      <c r="AQ258" s="442"/>
      <c r="AR258" s="442"/>
      <c r="AS258" s="442"/>
      <c r="AT258" s="442"/>
      <c r="AU258" s="442"/>
      <c r="AV258" s="442"/>
      <c r="AW258" s="442"/>
      <c r="AX258" s="442"/>
      <c r="AY258" s="442"/>
      <c r="AZ258" s="442"/>
    </row>
    <row r="259" spans="2:52" ht="20.100000000000001" hidden="1" customHeight="1" outlineLevel="1">
      <c r="B259" s="434"/>
      <c r="C259" s="1002"/>
      <c r="D259" s="1003"/>
      <c r="E259" s="1003"/>
      <c r="F259" s="1004"/>
      <c r="G259" s="1005"/>
      <c r="H259" s="1006"/>
      <c r="I259" s="1006"/>
      <c r="J259" s="1006"/>
      <c r="K259" s="1007"/>
      <c r="L259" s="715"/>
      <c r="M259" s="715"/>
      <c r="N259" s="715"/>
      <c r="O259" s="715"/>
      <c r="P259" s="715"/>
      <c r="Q259" s="715"/>
      <c r="R259" s="715"/>
      <c r="S259" s="716"/>
      <c r="T259" s="717"/>
      <c r="U259" s="720">
        <f t="shared" si="81"/>
        <v>0</v>
      </c>
      <c r="V259" s="721">
        <f t="shared" si="82"/>
        <v>0</v>
      </c>
      <c r="W259" s="722">
        <f t="shared" si="83"/>
        <v>0</v>
      </c>
      <c r="X259" s="442"/>
      <c r="Y259" s="442"/>
      <c r="Z259" s="442"/>
      <c r="AA259" s="442"/>
      <c r="AB259" s="442"/>
      <c r="AC259" s="442"/>
      <c r="AD259" s="442"/>
      <c r="AE259" s="442"/>
      <c r="AF259" s="442"/>
      <c r="AG259" s="442"/>
      <c r="AH259" s="442"/>
      <c r="AI259" s="442"/>
      <c r="AJ259" s="442"/>
      <c r="AK259" s="442"/>
      <c r="AL259" s="442"/>
      <c r="AM259" s="442"/>
      <c r="AN259" s="442"/>
      <c r="AO259" s="442"/>
      <c r="AP259" s="442"/>
      <c r="AQ259" s="442"/>
      <c r="AR259" s="442"/>
      <c r="AS259" s="442"/>
      <c r="AT259" s="442"/>
      <c r="AU259" s="442"/>
      <c r="AV259" s="442"/>
      <c r="AW259" s="442"/>
      <c r="AX259" s="442"/>
      <c r="AY259" s="442"/>
      <c r="AZ259" s="442"/>
    </row>
    <row r="260" spans="2:52" ht="20.100000000000001" hidden="1" customHeight="1" outlineLevel="1">
      <c r="B260" s="434"/>
      <c r="C260" s="1002"/>
      <c r="D260" s="1003"/>
      <c r="E260" s="1003"/>
      <c r="F260" s="1004"/>
      <c r="G260" s="1005"/>
      <c r="H260" s="1006"/>
      <c r="I260" s="1006"/>
      <c r="J260" s="1006"/>
      <c r="K260" s="1007"/>
      <c r="L260" s="715"/>
      <c r="M260" s="715"/>
      <c r="N260" s="715"/>
      <c r="O260" s="715"/>
      <c r="P260" s="715"/>
      <c r="Q260" s="715"/>
      <c r="R260" s="715"/>
      <c r="S260" s="716"/>
      <c r="T260" s="717"/>
      <c r="U260" s="720">
        <f t="shared" si="81"/>
        <v>0</v>
      </c>
      <c r="V260" s="721">
        <f t="shared" si="82"/>
        <v>0</v>
      </c>
      <c r="W260" s="722">
        <f t="shared" si="83"/>
        <v>0</v>
      </c>
      <c r="X260" s="442"/>
      <c r="Y260" s="442"/>
      <c r="Z260" s="442"/>
      <c r="AA260" s="442"/>
      <c r="AB260" s="442"/>
      <c r="AC260" s="442"/>
      <c r="AD260" s="442"/>
      <c r="AE260" s="442"/>
      <c r="AF260" s="442"/>
      <c r="AG260" s="442"/>
      <c r="AH260" s="442"/>
      <c r="AI260" s="442"/>
      <c r="AJ260" s="442"/>
      <c r="AK260" s="442"/>
      <c r="AL260" s="442"/>
      <c r="AM260" s="442"/>
      <c r="AN260" s="442"/>
      <c r="AO260" s="442"/>
      <c r="AP260" s="442"/>
      <c r="AQ260" s="442"/>
      <c r="AR260" s="442"/>
      <c r="AS260" s="442"/>
      <c r="AT260" s="442"/>
      <c r="AU260" s="442"/>
      <c r="AV260" s="442"/>
      <c r="AW260" s="442"/>
      <c r="AX260" s="442"/>
      <c r="AY260" s="442"/>
      <c r="AZ260" s="442"/>
    </row>
    <row r="261" spans="2:52" ht="20.100000000000001" hidden="1" customHeight="1" outlineLevel="1">
      <c r="B261" s="434"/>
      <c r="C261" s="1002"/>
      <c r="D261" s="1003"/>
      <c r="E261" s="1003"/>
      <c r="F261" s="1004"/>
      <c r="G261" s="1005"/>
      <c r="H261" s="1006"/>
      <c r="I261" s="1006"/>
      <c r="J261" s="1006"/>
      <c r="K261" s="1007"/>
      <c r="L261" s="715"/>
      <c r="M261" s="715"/>
      <c r="N261" s="715"/>
      <c r="O261" s="715"/>
      <c r="P261" s="715"/>
      <c r="Q261" s="715"/>
      <c r="R261" s="715"/>
      <c r="S261" s="716"/>
      <c r="T261" s="717"/>
      <c r="U261" s="720">
        <f t="shared" si="81"/>
        <v>0</v>
      </c>
      <c r="V261" s="721">
        <f t="shared" si="82"/>
        <v>0</v>
      </c>
      <c r="W261" s="722">
        <f t="shared" si="83"/>
        <v>0</v>
      </c>
      <c r="X261" s="442"/>
      <c r="Y261" s="442"/>
      <c r="Z261" s="442"/>
      <c r="AA261" s="442"/>
      <c r="AB261" s="442"/>
      <c r="AC261" s="442"/>
      <c r="AD261" s="442"/>
      <c r="AE261" s="442"/>
      <c r="AF261" s="442"/>
      <c r="AG261" s="442"/>
      <c r="AH261" s="442"/>
      <c r="AI261" s="442"/>
      <c r="AJ261" s="442"/>
      <c r="AK261" s="442"/>
      <c r="AL261" s="442"/>
      <c r="AM261" s="442"/>
      <c r="AN261" s="442"/>
      <c r="AO261" s="442"/>
      <c r="AP261" s="442"/>
      <c r="AQ261" s="442"/>
      <c r="AR261" s="442"/>
      <c r="AS261" s="442"/>
      <c r="AT261" s="442"/>
      <c r="AU261" s="442"/>
      <c r="AV261" s="442"/>
      <c r="AW261" s="442"/>
      <c r="AX261" s="442"/>
      <c r="AY261" s="442"/>
      <c r="AZ261" s="442"/>
    </row>
    <row r="262" spans="2:52" ht="20.100000000000001" hidden="1" customHeight="1" outlineLevel="1">
      <c r="B262" s="434"/>
      <c r="C262" s="1002"/>
      <c r="D262" s="1003"/>
      <c r="E262" s="1003"/>
      <c r="F262" s="1004"/>
      <c r="G262" s="1005"/>
      <c r="H262" s="1006"/>
      <c r="I262" s="1006"/>
      <c r="J262" s="1006"/>
      <c r="K262" s="1007"/>
      <c r="L262" s="715"/>
      <c r="M262" s="715"/>
      <c r="N262" s="715"/>
      <c r="O262" s="715"/>
      <c r="P262" s="715"/>
      <c r="Q262" s="715"/>
      <c r="R262" s="715"/>
      <c r="S262" s="716"/>
      <c r="T262" s="717"/>
      <c r="U262" s="720">
        <f t="shared" si="81"/>
        <v>0</v>
      </c>
      <c r="V262" s="721">
        <f t="shared" si="82"/>
        <v>0</v>
      </c>
      <c r="W262" s="722">
        <f t="shared" si="83"/>
        <v>0</v>
      </c>
      <c r="X262" s="442"/>
      <c r="Y262" s="442"/>
      <c r="Z262" s="442"/>
      <c r="AA262" s="442"/>
      <c r="AB262" s="442"/>
      <c r="AC262" s="442"/>
      <c r="AD262" s="442"/>
      <c r="AE262" s="442"/>
      <c r="AF262" s="442"/>
      <c r="AG262" s="442"/>
      <c r="AH262" s="442"/>
      <c r="AI262" s="442"/>
      <c r="AJ262" s="442"/>
      <c r="AK262" s="442"/>
      <c r="AL262" s="442"/>
      <c r="AM262" s="442"/>
      <c r="AN262" s="442"/>
      <c r="AO262" s="442"/>
      <c r="AP262" s="442"/>
      <c r="AQ262" s="442"/>
      <c r="AR262" s="442"/>
      <c r="AS262" s="442"/>
      <c r="AT262" s="442"/>
      <c r="AU262" s="442"/>
      <c r="AV262" s="442"/>
      <c r="AW262" s="442"/>
      <c r="AX262" s="442"/>
      <c r="AY262" s="442"/>
      <c r="AZ262" s="442"/>
    </row>
    <row r="263" spans="2:52" ht="20.100000000000001" hidden="1" customHeight="1" outlineLevel="1">
      <c r="B263" s="434"/>
      <c r="C263" s="1002"/>
      <c r="D263" s="1003"/>
      <c r="E263" s="1003"/>
      <c r="F263" s="1004"/>
      <c r="G263" s="1005"/>
      <c r="H263" s="1006"/>
      <c r="I263" s="1006"/>
      <c r="J263" s="1006"/>
      <c r="K263" s="1007"/>
      <c r="L263" s="715"/>
      <c r="M263" s="715"/>
      <c r="N263" s="715"/>
      <c r="O263" s="715"/>
      <c r="P263" s="715"/>
      <c r="Q263" s="715"/>
      <c r="R263" s="715"/>
      <c r="S263" s="716"/>
      <c r="T263" s="717"/>
      <c r="U263" s="720">
        <f t="shared" si="81"/>
        <v>0</v>
      </c>
      <c r="V263" s="721">
        <f t="shared" si="82"/>
        <v>0</v>
      </c>
      <c r="W263" s="722">
        <f t="shared" si="83"/>
        <v>0</v>
      </c>
      <c r="X263" s="442"/>
      <c r="Y263" s="442"/>
      <c r="Z263" s="442"/>
      <c r="AA263" s="442"/>
      <c r="AB263" s="442"/>
      <c r="AC263" s="442"/>
      <c r="AD263" s="442"/>
      <c r="AE263" s="442"/>
      <c r="AF263" s="442"/>
      <c r="AG263" s="442"/>
      <c r="AH263" s="442"/>
      <c r="AI263" s="442"/>
      <c r="AJ263" s="442"/>
      <c r="AK263" s="442"/>
      <c r="AL263" s="442"/>
      <c r="AM263" s="442"/>
      <c r="AN263" s="442"/>
      <c r="AO263" s="442"/>
      <c r="AP263" s="442"/>
      <c r="AQ263" s="442"/>
      <c r="AR263" s="442"/>
      <c r="AS263" s="442"/>
      <c r="AT263" s="442"/>
      <c r="AU263" s="442"/>
      <c r="AV263" s="442"/>
      <c r="AW263" s="442"/>
      <c r="AX263" s="442"/>
      <c r="AY263" s="442"/>
      <c r="AZ263" s="442"/>
    </row>
    <row r="264" spans="2:52" s="19" customFormat="1" ht="9.9499999999999993" hidden="1" customHeight="1" outlineLevel="1">
      <c r="B264" s="435"/>
      <c r="C264" s="437"/>
      <c r="D264" s="437"/>
      <c r="E264" s="437"/>
      <c r="F264" s="437"/>
      <c r="G264" s="666"/>
      <c r="H264" s="666"/>
      <c r="I264" s="666"/>
      <c r="J264" s="666"/>
      <c r="K264" s="666"/>
      <c r="L264" s="438"/>
      <c r="M264" s="438"/>
      <c r="N264" s="438"/>
      <c r="O264" s="438"/>
      <c r="P264" s="438"/>
      <c r="Q264" s="438"/>
      <c r="R264" s="438"/>
      <c r="S264" s="438"/>
      <c r="T264" s="439"/>
      <c r="U264" s="439"/>
      <c r="V264" s="439"/>
      <c r="W264" s="667"/>
      <c r="X264" s="668"/>
      <c r="Y264" s="668"/>
      <c r="Z264" s="668"/>
      <c r="AA264" s="668"/>
      <c r="AB264" s="668"/>
      <c r="AC264" s="668"/>
      <c r="AD264" s="668"/>
      <c r="AE264" s="668"/>
      <c r="AF264" s="668"/>
      <c r="AG264" s="668"/>
      <c r="AH264" s="668"/>
      <c r="AI264" s="668"/>
      <c r="AJ264" s="668"/>
      <c r="AK264" s="668"/>
      <c r="AL264" s="668"/>
      <c r="AM264" s="668"/>
      <c r="AN264" s="668"/>
      <c r="AO264" s="668"/>
      <c r="AP264" s="668"/>
      <c r="AQ264" s="668"/>
      <c r="AR264" s="668"/>
      <c r="AS264" s="668"/>
      <c r="AT264" s="668"/>
      <c r="AU264" s="668"/>
      <c r="AV264" s="668"/>
      <c r="AW264" s="668"/>
      <c r="AX264" s="668"/>
      <c r="AY264" s="668"/>
      <c r="AZ264" s="668"/>
    </row>
    <row r="265" spans="2:52" ht="20.100000000000001" customHeight="1" collapsed="1">
      <c r="B265" s="32">
        <f>B253+1</f>
        <v>22</v>
      </c>
      <c r="C265" s="1013"/>
      <c r="D265" s="1014"/>
      <c r="E265" s="1014"/>
      <c r="F265" s="1015"/>
      <c r="G265" s="1016"/>
      <c r="H265" s="1017"/>
      <c r="I265" s="1017"/>
      <c r="J265" s="1017"/>
      <c r="K265" s="1018"/>
      <c r="L265" s="701">
        <f t="shared" ref="L265:R265" si="84">SUM(L266:L275)</f>
        <v>0</v>
      </c>
      <c r="M265" s="702">
        <f t="shared" si="84"/>
        <v>0</v>
      </c>
      <c r="N265" s="703">
        <f t="shared" si="84"/>
        <v>0</v>
      </c>
      <c r="O265" s="703">
        <f t="shared" si="84"/>
        <v>0</v>
      </c>
      <c r="P265" s="702">
        <f t="shared" si="84"/>
        <v>0</v>
      </c>
      <c r="Q265" s="704">
        <f t="shared" si="84"/>
        <v>0</v>
      </c>
      <c r="R265" s="701">
        <f t="shared" si="84"/>
        <v>0</v>
      </c>
      <c r="S265" s="705">
        <v>1</v>
      </c>
      <c r="T265" s="706">
        <f>(S266*T266)+(S267*T267)+(S268*T268)+(S269*T269)+(S270*T270)+(S271*T271)+(S272*T272)+(S273*T273)+(S274*T274)+(S275*T275)</f>
        <v>0</v>
      </c>
      <c r="U265" s="665">
        <f t="shared" ref="U265:U275" si="85">S265*T265*(1+MGKZ)*(1+Gewinn)*(1+Sicherheit)</f>
        <v>0</v>
      </c>
      <c r="V265" s="643">
        <f t="shared" ref="V265:V275" si="86">R265*Fertigung</f>
        <v>0</v>
      </c>
      <c r="W265" s="50">
        <f t="shared" ref="W265:W275" si="87">L265*$E$6+M265*$M$6+N265*$M$7+O265*$M$8+P265*$E$7+Q265*$M$9+U265+V265</f>
        <v>0</v>
      </c>
      <c r="X265" s="442"/>
      <c r="Y265" s="442"/>
      <c r="Z265" s="442"/>
      <c r="AA265" s="442"/>
      <c r="AB265" s="442"/>
      <c r="AC265" s="442"/>
      <c r="AD265" s="442"/>
      <c r="AE265" s="442"/>
      <c r="AF265" s="442"/>
      <c r="AG265" s="442"/>
      <c r="AH265" s="442"/>
      <c r="AI265" s="442"/>
      <c r="AJ265" s="442"/>
      <c r="AK265" s="442"/>
      <c r="AL265" s="442"/>
      <c r="AM265" s="442"/>
      <c r="AN265" s="442"/>
      <c r="AO265" s="442"/>
      <c r="AP265" s="442"/>
      <c r="AQ265" s="442"/>
      <c r="AR265" s="442"/>
      <c r="AS265" s="442"/>
      <c r="AT265" s="442"/>
      <c r="AU265" s="442"/>
      <c r="AV265" s="442"/>
      <c r="AW265" s="442"/>
      <c r="AX265" s="442"/>
      <c r="AY265" s="442"/>
      <c r="AZ265" s="442"/>
    </row>
    <row r="266" spans="2:52" ht="20.100000000000001" hidden="1" customHeight="1" outlineLevel="1">
      <c r="B266" s="433"/>
      <c r="C266" s="1002"/>
      <c r="D266" s="1003"/>
      <c r="E266" s="1003"/>
      <c r="F266" s="1004"/>
      <c r="G266" s="1005"/>
      <c r="H266" s="1006"/>
      <c r="I266" s="1006"/>
      <c r="J266" s="1006"/>
      <c r="K266" s="1007"/>
      <c r="L266" s="715"/>
      <c r="M266" s="715"/>
      <c r="N266" s="715"/>
      <c r="O266" s="715"/>
      <c r="P266" s="715"/>
      <c r="Q266" s="715"/>
      <c r="R266" s="715"/>
      <c r="S266" s="716"/>
      <c r="T266" s="717"/>
      <c r="U266" s="720">
        <f t="shared" si="85"/>
        <v>0</v>
      </c>
      <c r="V266" s="721">
        <f t="shared" si="86"/>
        <v>0</v>
      </c>
      <c r="W266" s="722">
        <f t="shared" si="87"/>
        <v>0</v>
      </c>
      <c r="X266" s="442"/>
      <c r="Y266" s="442"/>
      <c r="Z266" s="442"/>
      <c r="AA266" s="442"/>
      <c r="AB266" s="442"/>
      <c r="AC266" s="442"/>
      <c r="AD266" s="442"/>
      <c r="AE266" s="442"/>
      <c r="AF266" s="442"/>
      <c r="AG266" s="442"/>
      <c r="AH266" s="442"/>
      <c r="AI266" s="442"/>
      <c r="AJ266" s="442"/>
      <c r="AK266" s="442"/>
      <c r="AL266" s="442"/>
      <c r="AM266" s="442"/>
      <c r="AN266" s="442"/>
      <c r="AO266" s="442"/>
      <c r="AP266" s="442"/>
      <c r="AQ266" s="442"/>
      <c r="AR266" s="442"/>
      <c r="AS266" s="442"/>
      <c r="AT266" s="442"/>
      <c r="AU266" s="442"/>
      <c r="AV266" s="442"/>
      <c r="AW266" s="442"/>
      <c r="AX266" s="442"/>
      <c r="AY266" s="442"/>
      <c r="AZ266" s="442"/>
    </row>
    <row r="267" spans="2:52" ht="20.100000000000001" hidden="1" customHeight="1" outlineLevel="1">
      <c r="B267" s="434"/>
      <c r="C267" s="1002"/>
      <c r="D267" s="1003"/>
      <c r="E267" s="1003"/>
      <c r="F267" s="1004"/>
      <c r="G267" s="1005"/>
      <c r="H267" s="1006"/>
      <c r="I267" s="1006"/>
      <c r="J267" s="1006"/>
      <c r="K267" s="1007"/>
      <c r="L267" s="715"/>
      <c r="M267" s="715"/>
      <c r="N267" s="715"/>
      <c r="O267" s="715"/>
      <c r="P267" s="715"/>
      <c r="Q267" s="715"/>
      <c r="R267" s="715"/>
      <c r="S267" s="716"/>
      <c r="T267" s="717"/>
      <c r="U267" s="720">
        <f t="shared" si="85"/>
        <v>0</v>
      </c>
      <c r="V267" s="721">
        <f t="shared" si="86"/>
        <v>0</v>
      </c>
      <c r="W267" s="722">
        <f t="shared" si="87"/>
        <v>0</v>
      </c>
      <c r="X267" s="442"/>
      <c r="Y267" s="442"/>
      <c r="Z267" s="442"/>
      <c r="AA267" s="442"/>
      <c r="AB267" s="442"/>
      <c r="AC267" s="442"/>
      <c r="AD267" s="442"/>
      <c r="AE267" s="442"/>
      <c r="AF267" s="442"/>
      <c r="AG267" s="442"/>
      <c r="AH267" s="442"/>
      <c r="AI267" s="442"/>
      <c r="AJ267" s="442"/>
      <c r="AK267" s="442"/>
      <c r="AL267" s="442"/>
      <c r="AM267" s="442"/>
      <c r="AN267" s="442"/>
      <c r="AO267" s="442"/>
      <c r="AP267" s="442"/>
      <c r="AQ267" s="442"/>
      <c r="AR267" s="442"/>
      <c r="AS267" s="442"/>
      <c r="AT267" s="442"/>
      <c r="AU267" s="442"/>
      <c r="AV267" s="442"/>
      <c r="AW267" s="442"/>
      <c r="AX267" s="442"/>
      <c r="AY267" s="442"/>
      <c r="AZ267" s="442"/>
    </row>
    <row r="268" spans="2:52" ht="20.100000000000001" hidden="1" customHeight="1" outlineLevel="1">
      <c r="B268" s="434"/>
      <c r="C268" s="1002"/>
      <c r="D268" s="1003"/>
      <c r="E268" s="1003"/>
      <c r="F268" s="1004"/>
      <c r="G268" s="1005"/>
      <c r="H268" s="1006"/>
      <c r="I268" s="1006"/>
      <c r="J268" s="1006"/>
      <c r="K268" s="1007"/>
      <c r="L268" s="715"/>
      <c r="M268" s="715"/>
      <c r="N268" s="715"/>
      <c r="O268" s="715"/>
      <c r="P268" s="715"/>
      <c r="Q268" s="715"/>
      <c r="R268" s="715"/>
      <c r="S268" s="716"/>
      <c r="T268" s="717"/>
      <c r="U268" s="720">
        <f t="shared" si="85"/>
        <v>0</v>
      </c>
      <c r="V268" s="721">
        <f t="shared" si="86"/>
        <v>0</v>
      </c>
      <c r="W268" s="722">
        <f t="shared" si="87"/>
        <v>0</v>
      </c>
      <c r="X268" s="442"/>
      <c r="Y268" s="442"/>
      <c r="Z268" s="442"/>
      <c r="AA268" s="442"/>
      <c r="AB268" s="442"/>
      <c r="AC268" s="442"/>
      <c r="AD268" s="442"/>
      <c r="AE268" s="442"/>
      <c r="AF268" s="442"/>
      <c r="AG268" s="442"/>
      <c r="AH268" s="442"/>
      <c r="AI268" s="442"/>
      <c r="AJ268" s="442"/>
      <c r="AK268" s="442"/>
      <c r="AL268" s="442"/>
      <c r="AM268" s="442"/>
      <c r="AN268" s="442"/>
      <c r="AO268" s="442"/>
      <c r="AP268" s="442"/>
      <c r="AQ268" s="442"/>
      <c r="AR268" s="442"/>
      <c r="AS268" s="442"/>
      <c r="AT268" s="442"/>
      <c r="AU268" s="442"/>
      <c r="AV268" s="442"/>
      <c r="AW268" s="442"/>
      <c r="AX268" s="442"/>
      <c r="AY268" s="442"/>
      <c r="AZ268" s="442"/>
    </row>
    <row r="269" spans="2:52" ht="20.100000000000001" hidden="1" customHeight="1" outlineLevel="1">
      <c r="B269" s="434"/>
      <c r="C269" s="1002"/>
      <c r="D269" s="1003"/>
      <c r="E269" s="1003"/>
      <c r="F269" s="1004"/>
      <c r="G269" s="1005"/>
      <c r="H269" s="1006"/>
      <c r="I269" s="1006"/>
      <c r="J269" s="1006"/>
      <c r="K269" s="1007"/>
      <c r="L269" s="715"/>
      <c r="M269" s="715"/>
      <c r="N269" s="715"/>
      <c r="O269" s="715"/>
      <c r="P269" s="715"/>
      <c r="Q269" s="715"/>
      <c r="R269" s="715"/>
      <c r="S269" s="716"/>
      <c r="T269" s="717"/>
      <c r="U269" s="720">
        <f t="shared" si="85"/>
        <v>0</v>
      </c>
      <c r="V269" s="721">
        <f t="shared" si="86"/>
        <v>0</v>
      </c>
      <c r="W269" s="722">
        <f t="shared" si="87"/>
        <v>0</v>
      </c>
      <c r="X269" s="442"/>
      <c r="Y269" s="442"/>
      <c r="Z269" s="442"/>
      <c r="AA269" s="442"/>
      <c r="AB269" s="442"/>
      <c r="AC269" s="442"/>
      <c r="AD269" s="442"/>
      <c r="AE269" s="442"/>
      <c r="AF269" s="442"/>
      <c r="AG269" s="442"/>
      <c r="AH269" s="442"/>
      <c r="AI269" s="442"/>
      <c r="AJ269" s="442"/>
      <c r="AK269" s="442"/>
      <c r="AL269" s="442"/>
      <c r="AM269" s="442"/>
      <c r="AN269" s="442"/>
      <c r="AO269" s="442"/>
      <c r="AP269" s="442"/>
      <c r="AQ269" s="442"/>
      <c r="AR269" s="442"/>
      <c r="AS269" s="442"/>
      <c r="AT269" s="442"/>
      <c r="AU269" s="442"/>
      <c r="AV269" s="442"/>
      <c r="AW269" s="442"/>
      <c r="AX269" s="442"/>
      <c r="AY269" s="442"/>
      <c r="AZ269" s="442"/>
    </row>
    <row r="270" spans="2:52" ht="20.100000000000001" hidden="1" customHeight="1" outlineLevel="1">
      <c r="B270" s="434"/>
      <c r="C270" s="1002"/>
      <c r="D270" s="1003"/>
      <c r="E270" s="1003"/>
      <c r="F270" s="1004"/>
      <c r="G270" s="1005"/>
      <c r="H270" s="1006"/>
      <c r="I270" s="1006"/>
      <c r="J270" s="1006"/>
      <c r="K270" s="1007"/>
      <c r="L270" s="715"/>
      <c r="M270" s="715"/>
      <c r="N270" s="715"/>
      <c r="O270" s="715"/>
      <c r="P270" s="715"/>
      <c r="Q270" s="715"/>
      <c r="R270" s="715"/>
      <c r="S270" s="716"/>
      <c r="T270" s="717"/>
      <c r="U270" s="720">
        <f t="shared" si="85"/>
        <v>0</v>
      </c>
      <c r="V270" s="721">
        <f t="shared" si="86"/>
        <v>0</v>
      </c>
      <c r="W270" s="722">
        <f t="shared" si="87"/>
        <v>0</v>
      </c>
      <c r="X270" s="442"/>
      <c r="Y270" s="442"/>
      <c r="Z270" s="442"/>
      <c r="AA270" s="442"/>
      <c r="AB270" s="442"/>
      <c r="AC270" s="442"/>
      <c r="AD270" s="442"/>
      <c r="AE270" s="442"/>
      <c r="AF270" s="442"/>
      <c r="AG270" s="442"/>
      <c r="AH270" s="442"/>
      <c r="AI270" s="442"/>
      <c r="AJ270" s="442"/>
      <c r="AK270" s="442"/>
      <c r="AL270" s="442"/>
      <c r="AM270" s="442"/>
      <c r="AN270" s="442"/>
      <c r="AO270" s="442"/>
      <c r="AP270" s="442"/>
      <c r="AQ270" s="442"/>
      <c r="AR270" s="442"/>
      <c r="AS270" s="442"/>
      <c r="AT270" s="442"/>
      <c r="AU270" s="442"/>
      <c r="AV270" s="442"/>
      <c r="AW270" s="442"/>
      <c r="AX270" s="442"/>
      <c r="AY270" s="442"/>
      <c r="AZ270" s="442"/>
    </row>
    <row r="271" spans="2:52" ht="20.100000000000001" hidden="1" customHeight="1" outlineLevel="1">
      <c r="B271" s="434"/>
      <c r="C271" s="1002"/>
      <c r="D271" s="1003"/>
      <c r="E271" s="1003"/>
      <c r="F271" s="1004"/>
      <c r="G271" s="1005"/>
      <c r="H271" s="1006"/>
      <c r="I271" s="1006"/>
      <c r="J271" s="1006"/>
      <c r="K271" s="1007"/>
      <c r="L271" s="715"/>
      <c r="M271" s="715"/>
      <c r="N271" s="715"/>
      <c r="O271" s="715"/>
      <c r="P271" s="715"/>
      <c r="Q271" s="715"/>
      <c r="R271" s="715"/>
      <c r="S271" s="716"/>
      <c r="T271" s="717"/>
      <c r="U271" s="720">
        <f t="shared" si="85"/>
        <v>0</v>
      </c>
      <c r="V271" s="721">
        <f t="shared" si="86"/>
        <v>0</v>
      </c>
      <c r="W271" s="722">
        <f t="shared" si="87"/>
        <v>0</v>
      </c>
      <c r="X271" s="442"/>
      <c r="Y271" s="442"/>
      <c r="Z271" s="442"/>
      <c r="AA271" s="442"/>
      <c r="AB271" s="442"/>
      <c r="AC271" s="442"/>
      <c r="AD271" s="442"/>
      <c r="AE271" s="442"/>
      <c r="AF271" s="442"/>
      <c r="AG271" s="442"/>
      <c r="AH271" s="442"/>
      <c r="AI271" s="442"/>
      <c r="AJ271" s="442"/>
      <c r="AK271" s="442"/>
      <c r="AL271" s="442"/>
      <c r="AM271" s="442"/>
      <c r="AN271" s="442"/>
      <c r="AO271" s="442"/>
      <c r="AP271" s="442"/>
      <c r="AQ271" s="442"/>
      <c r="AR271" s="442"/>
      <c r="AS271" s="442"/>
      <c r="AT271" s="442"/>
      <c r="AU271" s="442"/>
      <c r="AV271" s="442"/>
      <c r="AW271" s="442"/>
      <c r="AX271" s="442"/>
      <c r="AY271" s="442"/>
      <c r="AZ271" s="442"/>
    </row>
    <row r="272" spans="2:52" ht="20.100000000000001" hidden="1" customHeight="1" outlineLevel="1">
      <c r="B272" s="434"/>
      <c r="C272" s="1002"/>
      <c r="D272" s="1003"/>
      <c r="E272" s="1003"/>
      <c r="F272" s="1004"/>
      <c r="G272" s="1005"/>
      <c r="H272" s="1006"/>
      <c r="I272" s="1006"/>
      <c r="J272" s="1006"/>
      <c r="K272" s="1007"/>
      <c r="L272" s="715"/>
      <c r="M272" s="715"/>
      <c r="N272" s="715"/>
      <c r="O272" s="715"/>
      <c r="P272" s="715"/>
      <c r="Q272" s="715"/>
      <c r="R272" s="715"/>
      <c r="S272" s="716"/>
      <c r="T272" s="717"/>
      <c r="U272" s="720">
        <f t="shared" si="85"/>
        <v>0</v>
      </c>
      <c r="V272" s="721">
        <f t="shared" si="86"/>
        <v>0</v>
      </c>
      <c r="W272" s="722">
        <f t="shared" si="87"/>
        <v>0</v>
      </c>
      <c r="X272" s="442"/>
      <c r="Y272" s="442"/>
      <c r="Z272" s="442"/>
      <c r="AA272" s="442"/>
      <c r="AB272" s="442"/>
      <c r="AC272" s="442"/>
      <c r="AD272" s="442"/>
      <c r="AE272" s="442"/>
      <c r="AF272" s="442"/>
      <c r="AG272" s="442"/>
      <c r="AH272" s="442"/>
      <c r="AI272" s="442"/>
      <c r="AJ272" s="442"/>
      <c r="AK272" s="442"/>
      <c r="AL272" s="442"/>
      <c r="AM272" s="442"/>
      <c r="AN272" s="442"/>
      <c r="AO272" s="442"/>
      <c r="AP272" s="442"/>
      <c r="AQ272" s="442"/>
      <c r="AR272" s="442"/>
      <c r="AS272" s="442"/>
      <c r="AT272" s="442"/>
      <c r="AU272" s="442"/>
      <c r="AV272" s="442"/>
      <c r="AW272" s="442"/>
      <c r="AX272" s="442"/>
      <c r="AY272" s="442"/>
      <c r="AZ272" s="442"/>
    </row>
    <row r="273" spans="2:52" ht="20.100000000000001" hidden="1" customHeight="1" outlineLevel="1">
      <c r="B273" s="434"/>
      <c r="C273" s="1002"/>
      <c r="D273" s="1003"/>
      <c r="E273" s="1003"/>
      <c r="F273" s="1004"/>
      <c r="G273" s="1005"/>
      <c r="H273" s="1006"/>
      <c r="I273" s="1006"/>
      <c r="J273" s="1006"/>
      <c r="K273" s="1007"/>
      <c r="L273" s="715"/>
      <c r="M273" s="715"/>
      <c r="N273" s="715"/>
      <c r="O273" s="715"/>
      <c r="P273" s="715"/>
      <c r="Q273" s="715"/>
      <c r="R273" s="715"/>
      <c r="S273" s="716"/>
      <c r="T273" s="717"/>
      <c r="U273" s="720">
        <f t="shared" si="85"/>
        <v>0</v>
      </c>
      <c r="V273" s="721">
        <f t="shared" si="86"/>
        <v>0</v>
      </c>
      <c r="W273" s="722">
        <f t="shared" si="87"/>
        <v>0</v>
      </c>
      <c r="X273" s="442"/>
      <c r="Y273" s="442"/>
      <c r="Z273" s="442"/>
      <c r="AA273" s="442"/>
      <c r="AB273" s="442"/>
      <c r="AC273" s="442"/>
      <c r="AD273" s="442"/>
      <c r="AE273" s="442"/>
      <c r="AF273" s="442"/>
      <c r="AG273" s="442"/>
      <c r="AH273" s="442"/>
      <c r="AI273" s="442"/>
      <c r="AJ273" s="442"/>
      <c r="AK273" s="442"/>
      <c r="AL273" s="442"/>
      <c r="AM273" s="442"/>
      <c r="AN273" s="442"/>
      <c r="AO273" s="442"/>
      <c r="AP273" s="442"/>
      <c r="AQ273" s="442"/>
      <c r="AR273" s="442"/>
      <c r="AS273" s="442"/>
      <c r="AT273" s="442"/>
      <c r="AU273" s="442"/>
      <c r="AV273" s="442"/>
      <c r="AW273" s="442"/>
      <c r="AX273" s="442"/>
      <c r="AY273" s="442"/>
      <c r="AZ273" s="442"/>
    </row>
    <row r="274" spans="2:52" ht="20.100000000000001" hidden="1" customHeight="1" outlineLevel="1">
      <c r="B274" s="434"/>
      <c r="C274" s="1002"/>
      <c r="D274" s="1003"/>
      <c r="E274" s="1003"/>
      <c r="F274" s="1004"/>
      <c r="G274" s="1005"/>
      <c r="H274" s="1006"/>
      <c r="I274" s="1006"/>
      <c r="J274" s="1006"/>
      <c r="K274" s="1007"/>
      <c r="L274" s="715"/>
      <c r="M274" s="715"/>
      <c r="N274" s="715"/>
      <c r="O274" s="715"/>
      <c r="P274" s="715"/>
      <c r="Q274" s="715"/>
      <c r="R274" s="715"/>
      <c r="S274" s="716"/>
      <c r="T274" s="717"/>
      <c r="U274" s="720">
        <f t="shared" si="85"/>
        <v>0</v>
      </c>
      <c r="V274" s="721">
        <f t="shared" si="86"/>
        <v>0</v>
      </c>
      <c r="W274" s="722">
        <f t="shared" si="87"/>
        <v>0</v>
      </c>
      <c r="X274" s="442"/>
      <c r="Y274" s="442"/>
      <c r="Z274" s="442"/>
      <c r="AA274" s="442"/>
      <c r="AB274" s="442"/>
      <c r="AC274" s="442"/>
      <c r="AD274" s="442"/>
      <c r="AE274" s="442"/>
      <c r="AF274" s="442"/>
      <c r="AG274" s="442"/>
      <c r="AH274" s="442"/>
      <c r="AI274" s="442"/>
      <c r="AJ274" s="442"/>
      <c r="AK274" s="442"/>
      <c r="AL274" s="442"/>
      <c r="AM274" s="442"/>
      <c r="AN274" s="442"/>
      <c r="AO274" s="442"/>
      <c r="AP274" s="442"/>
      <c r="AQ274" s="442"/>
      <c r="AR274" s="442"/>
      <c r="AS274" s="442"/>
      <c r="AT274" s="442"/>
      <c r="AU274" s="442"/>
      <c r="AV274" s="442"/>
      <c r="AW274" s="442"/>
      <c r="AX274" s="442"/>
      <c r="AY274" s="442"/>
      <c r="AZ274" s="442"/>
    </row>
    <row r="275" spans="2:52" ht="20.100000000000001" hidden="1" customHeight="1" outlineLevel="1">
      <c r="B275" s="434"/>
      <c r="C275" s="1002"/>
      <c r="D275" s="1003"/>
      <c r="E275" s="1003"/>
      <c r="F275" s="1004"/>
      <c r="G275" s="1005"/>
      <c r="H275" s="1006"/>
      <c r="I275" s="1006"/>
      <c r="J275" s="1006"/>
      <c r="K275" s="1007"/>
      <c r="L275" s="715"/>
      <c r="M275" s="715"/>
      <c r="N275" s="715"/>
      <c r="O275" s="715"/>
      <c r="P275" s="715"/>
      <c r="Q275" s="715"/>
      <c r="R275" s="715"/>
      <c r="S275" s="716"/>
      <c r="T275" s="717"/>
      <c r="U275" s="720">
        <f t="shared" si="85"/>
        <v>0</v>
      </c>
      <c r="V275" s="721">
        <f t="shared" si="86"/>
        <v>0</v>
      </c>
      <c r="W275" s="722">
        <f t="shared" si="87"/>
        <v>0</v>
      </c>
      <c r="X275" s="442"/>
      <c r="Y275" s="442"/>
      <c r="Z275" s="442"/>
      <c r="AA275" s="442"/>
      <c r="AB275" s="442"/>
      <c r="AC275" s="442"/>
      <c r="AD275" s="442"/>
      <c r="AE275" s="442"/>
      <c r="AF275" s="442"/>
      <c r="AG275" s="442"/>
      <c r="AH275" s="442"/>
      <c r="AI275" s="442"/>
      <c r="AJ275" s="442"/>
      <c r="AK275" s="442"/>
      <c r="AL275" s="442"/>
      <c r="AM275" s="442"/>
      <c r="AN275" s="442"/>
      <c r="AO275" s="442"/>
      <c r="AP275" s="442"/>
      <c r="AQ275" s="442"/>
      <c r="AR275" s="442"/>
      <c r="AS275" s="442"/>
      <c r="AT275" s="442"/>
      <c r="AU275" s="442"/>
      <c r="AV275" s="442"/>
      <c r="AW275" s="442"/>
      <c r="AX275" s="442"/>
      <c r="AY275" s="442"/>
      <c r="AZ275" s="442"/>
    </row>
    <row r="276" spans="2:52" s="19" customFormat="1" ht="9.9499999999999993" hidden="1" customHeight="1" outlineLevel="1">
      <c r="B276" s="435"/>
      <c r="C276" s="437"/>
      <c r="D276" s="437"/>
      <c r="E276" s="437"/>
      <c r="F276" s="437"/>
      <c r="G276" s="666"/>
      <c r="H276" s="666"/>
      <c r="I276" s="666"/>
      <c r="J276" s="666"/>
      <c r="K276" s="666"/>
      <c r="L276" s="438"/>
      <c r="M276" s="438"/>
      <c r="N276" s="438"/>
      <c r="O276" s="438"/>
      <c r="P276" s="438"/>
      <c r="Q276" s="438"/>
      <c r="R276" s="438"/>
      <c r="S276" s="438"/>
      <c r="T276" s="439"/>
      <c r="U276" s="439"/>
      <c r="V276" s="439"/>
      <c r="W276" s="667"/>
      <c r="X276" s="668"/>
      <c r="Y276" s="668"/>
      <c r="Z276" s="668"/>
      <c r="AA276" s="668"/>
      <c r="AB276" s="668"/>
      <c r="AC276" s="668"/>
      <c r="AD276" s="668"/>
      <c r="AE276" s="668"/>
      <c r="AF276" s="668"/>
      <c r="AG276" s="668"/>
      <c r="AH276" s="668"/>
      <c r="AI276" s="668"/>
      <c r="AJ276" s="668"/>
      <c r="AK276" s="668"/>
      <c r="AL276" s="668"/>
      <c r="AM276" s="668"/>
      <c r="AN276" s="668"/>
      <c r="AO276" s="668"/>
      <c r="AP276" s="668"/>
      <c r="AQ276" s="668"/>
      <c r="AR276" s="668"/>
      <c r="AS276" s="668"/>
      <c r="AT276" s="668"/>
      <c r="AU276" s="668"/>
      <c r="AV276" s="668"/>
      <c r="AW276" s="668"/>
      <c r="AX276" s="668"/>
      <c r="AY276" s="668"/>
      <c r="AZ276" s="668"/>
    </row>
    <row r="277" spans="2:52" ht="20.100000000000001" customHeight="1" collapsed="1">
      <c r="B277" s="32">
        <f>B265+1</f>
        <v>23</v>
      </c>
      <c r="C277" s="1013"/>
      <c r="D277" s="1014"/>
      <c r="E277" s="1014"/>
      <c r="F277" s="1015"/>
      <c r="G277" s="1016"/>
      <c r="H277" s="1017"/>
      <c r="I277" s="1017"/>
      <c r="J277" s="1017"/>
      <c r="K277" s="1018"/>
      <c r="L277" s="701">
        <f t="shared" ref="L277:R277" si="88">SUM(L278:L287)</f>
        <v>0</v>
      </c>
      <c r="M277" s="702">
        <f t="shared" si="88"/>
        <v>0</v>
      </c>
      <c r="N277" s="703">
        <f t="shared" si="88"/>
        <v>0</v>
      </c>
      <c r="O277" s="703">
        <f t="shared" si="88"/>
        <v>0</v>
      </c>
      <c r="P277" s="702">
        <f t="shared" si="88"/>
        <v>0</v>
      </c>
      <c r="Q277" s="704">
        <f t="shared" si="88"/>
        <v>0</v>
      </c>
      <c r="R277" s="701">
        <f t="shared" si="88"/>
        <v>0</v>
      </c>
      <c r="S277" s="705">
        <v>1</v>
      </c>
      <c r="T277" s="706">
        <f>(S278*T278)+(S279*T279)+(S280*T280)+(S281*T281)+(S282*T282)+(S283*T283)+(S284*T284)+(S285*T285)+(S286*T286)+(S287*T287)</f>
        <v>0</v>
      </c>
      <c r="U277" s="665">
        <f t="shared" ref="U277:U287" si="89">S277*T277*(1+MGKZ)*(1+Gewinn)*(1+Sicherheit)</f>
        <v>0</v>
      </c>
      <c r="V277" s="643">
        <f t="shared" ref="V277:V287" si="90">R277*Fertigung</f>
        <v>0</v>
      </c>
      <c r="W277" s="50">
        <f t="shared" ref="W277:W287" si="91">L277*$E$6+M277*$M$6+N277*$M$7+O277*$M$8+P277*$E$7+Q277*$M$9+U277+V277</f>
        <v>0</v>
      </c>
      <c r="X277" s="442"/>
      <c r="Y277" s="442"/>
      <c r="Z277" s="442"/>
      <c r="AA277" s="442"/>
      <c r="AB277" s="442"/>
      <c r="AC277" s="442"/>
      <c r="AD277" s="442"/>
      <c r="AE277" s="442"/>
      <c r="AF277" s="442"/>
      <c r="AG277" s="442"/>
      <c r="AH277" s="442"/>
      <c r="AI277" s="442"/>
      <c r="AJ277" s="442"/>
      <c r="AK277" s="442"/>
      <c r="AL277" s="442"/>
      <c r="AM277" s="442"/>
      <c r="AN277" s="442"/>
      <c r="AO277" s="442"/>
      <c r="AP277" s="442"/>
      <c r="AQ277" s="442"/>
      <c r="AR277" s="442"/>
      <c r="AS277" s="442"/>
      <c r="AT277" s="442"/>
      <c r="AU277" s="442"/>
      <c r="AV277" s="442"/>
      <c r="AW277" s="442"/>
      <c r="AX277" s="442"/>
      <c r="AY277" s="442"/>
      <c r="AZ277" s="442"/>
    </row>
    <row r="278" spans="2:52" ht="20.100000000000001" hidden="1" customHeight="1" outlineLevel="1">
      <c r="B278" s="433"/>
      <c r="C278" s="1002"/>
      <c r="D278" s="1003"/>
      <c r="E278" s="1003"/>
      <c r="F278" s="1004"/>
      <c r="G278" s="1005"/>
      <c r="H278" s="1006"/>
      <c r="I278" s="1006"/>
      <c r="J278" s="1006"/>
      <c r="K278" s="1007"/>
      <c r="L278" s="715"/>
      <c r="M278" s="715"/>
      <c r="N278" s="715"/>
      <c r="O278" s="715"/>
      <c r="P278" s="715"/>
      <c r="Q278" s="715"/>
      <c r="R278" s="715"/>
      <c r="S278" s="716"/>
      <c r="T278" s="717"/>
      <c r="U278" s="720">
        <f t="shared" si="89"/>
        <v>0</v>
      </c>
      <c r="V278" s="721">
        <f t="shared" si="90"/>
        <v>0</v>
      </c>
      <c r="W278" s="722">
        <f t="shared" si="91"/>
        <v>0</v>
      </c>
      <c r="X278" s="442"/>
      <c r="Y278" s="442"/>
      <c r="Z278" s="442"/>
      <c r="AA278" s="442"/>
      <c r="AB278" s="442"/>
      <c r="AC278" s="442"/>
      <c r="AD278" s="442"/>
      <c r="AE278" s="442"/>
      <c r="AF278" s="442"/>
      <c r="AG278" s="442"/>
      <c r="AH278" s="442"/>
      <c r="AI278" s="442"/>
      <c r="AJ278" s="442"/>
      <c r="AK278" s="442"/>
      <c r="AL278" s="442"/>
      <c r="AM278" s="442"/>
      <c r="AN278" s="442"/>
      <c r="AO278" s="442"/>
      <c r="AP278" s="442"/>
      <c r="AQ278" s="442"/>
      <c r="AR278" s="442"/>
      <c r="AS278" s="442"/>
      <c r="AT278" s="442"/>
      <c r="AU278" s="442"/>
      <c r="AV278" s="442"/>
      <c r="AW278" s="442"/>
      <c r="AX278" s="442"/>
      <c r="AY278" s="442"/>
      <c r="AZ278" s="442"/>
    </row>
    <row r="279" spans="2:52" ht="20.100000000000001" hidden="1" customHeight="1" outlineLevel="1">
      <c r="B279" s="434"/>
      <c r="C279" s="1002"/>
      <c r="D279" s="1003"/>
      <c r="E279" s="1003"/>
      <c r="F279" s="1004"/>
      <c r="G279" s="1005"/>
      <c r="H279" s="1006"/>
      <c r="I279" s="1006"/>
      <c r="J279" s="1006"/>
      <c r="K279" s="1007"/>
      <c r="L279" s="715"/>
      <c r="M279" s="715"/>
      <c r="N279" s="715"/>
      <c r="O279" s="715"/>
      <c r="P279" s="715"/>
      <c r="Q279" s="715"/>
      <c r="R279" s="715"/>
      <c r="S279" s="716"/>
      <c r="T279" s="717"/>
      <c r="U279" s="720">
        <f t="shared" si="89"/>
        <v>0</v>
      </c>
      <c r="V279" s="721">
        <f t="shared" si="90"/>
        <v>0</v>
      </c>
      <c r="W279" s="722">
        <f t="shared" si="91"/>
        <v>0</v>
      </c>
      <c r="X279" s="442"/>
      <c r="Y279" s="442"/>
      <c r="Z279" s="442"/>
      <c r="AA279" s="442"/>
      <c r="AB279" s="442"/>
      <c r="AC279" s="442"/>
      <c r="AD279" s="442"/>
      <c r="AE279" s="442"/>
      <c r="AF279" s="442"/>
      <c r="AG279" s="442"/>
      <c r="AH279" s="442"/>
      <c r="AI279" s="442"/>
      <c r="AJ279" s="442"/>
      <c r="AK279" s="442"/>
      <c r="AL279" s="442"/>
      <c r="AM279" s="442"/>
      <c r="AN279" s="442"/>
      <c r="AO279" s="442"/>
      <c r="AP279" s="442"/>
      <c r="AQ279" s="442"/>
      <c r="AR279" s="442"/>
      <c r="AS279" s="442"/>
      <c r="AT279" s="442"/>
      <c r="AU279" s="442"/>
      <c r="AV279" s="442"/>
      <c r="AW279" s="442"/>
      <c r="AX279" s="442"/>
      <c r="AY279" s="442"/>
      <c r="AZ279" s="442"/>
    </row>
    <row r="280" spans="2:52" ht="20.100000000000001" hidden="1" customHeight="1" outlineLevel="1">
      <c r="B280" s="434"/>
      <c r="C280" s="1002"/>
      <c r="D280" s="1003"/>
      <c r="E280" s="1003"/>
      <c r="F280" s="1004"/>
      <c r="G280" s="1005"/>
      <c r="H280" s="1006"/>
      <c r="I280" s="1006"/>
      <c r="J280" s="1006"/>
      <c r="K280" s="1007"/>
      <c r="L280" s="715"/>
      <c r="M280" s="715"/>
      <c r="N280" s="715"/>
      <c r="O280" s="715"/>
      <c r="P280" s="715"/>
      <c r="Q280" s="715"/>
      <c r="R280" s="715"/>
      <c r="S280" s="716"/>
      <c r="T280" s="717"/>
      <c r="U280" s="720">
        <f t="shared" si="89"/>
        <v>0</v>
      </c>
      <c r="V280" s="721">
        <f t="shared" si="90"/>
        <v>0</v>
      </c>
      <c r="W280" s="722">
        <f t="shared" si="91"/>
        <v>0</v>
      </c>
      <c r="X280" s="442"/>
      <c r="Y280" s="442"/>
      <c r="Z280" s="442"/>
      <c r="AA280" s="442"/>
      <c r="AB280" s="442"/>
      <c r="AC280" s="442"/>
      <c r="AD280" s="442"/>
      <c r="AE280" s="442"/>
      <c r="AF280" s="442"/>
      <c r="AG280" s="442"/>
      <c r="AH280" s="442"/>
      <c r="AI280" s="442"/>
      <c r="AJ280" s="442"/>
      <c r="AK280" s="442"/>
      <c r="AL280" s="442"/>
      <c r="AM280" s="442"/>
      <c r="AN280" s="442"/>
      <c r="AO280" s="442"/>
      <c r="AP280" s="442"/>
      <c r="AQ280" s="442"/>
      <c r="AR280" s="442"/>
      <c r="AS280" s="442"/>
      <c r="AT280" s="442"/>
      <c r="AU280" s="442"/>
      <c r="AV280" s="442"/>
      <c r="AW280" s="442"/>
      <c r="AX280" s="442"/>
      <c r="AY280" s="442"/>
      <c r="AZ280" s="442"/>
    </row>
    <row r="281" spans="2:52" ht="20.100000000000001" hidden="1" customHeight="1" outlineLevel="1">
      <c r="B281" s="434"/>
      <c r="C281" s="1002"/>
      <c r="D281" s="1003"/>
      <c r="E281" s="1003"/>
      <c r="F281" s="1004"/>
      <c r="G281" s="1005"/>
      <c r="H281" s="1006"/>
      <c r="I281" s="1006"/>
      <c r="J281" s="1006"/>
      <c r="K281" s="1007"/>
      <c r="L281" s="715"/>
      <c r="M281" s="715"/>
      <c r="N281" s="715"/>
      <c r="O281" s="715"/>
      <c r="P281" s="715"/>
      <c r="Q281" s="715"/>
      <c r="R281" s="715"/>
      <c r="S281" s="716"/>
      <c r="T281" s="717"/>
      <c r="U281" s="720">
        <f t="shared" si="89"/>
        <v>0</v>
      </c>
      <c r="V281" s="721">
        <f t="shared" si="90"/>
        <v>0</v>
      </c>
      <c r="W281" s="722">
        <f t="shared" si="91"/>
        <v>0</v>
      </c>
      <c r="X281" s="442"/>
      <c r="Y281" s="442"/>
      <c r="Z281" s="442"/>
      <c r="AA281" s="442"/>
      <c r="AB281" s="442"/>
      <c r="AC281" s="442"/>
      <c r="AD281" s="442"/>
      <c r="AE281" s="442"/>
      <c r="AF281" s="442"/>
      <c r="AG281" s="442"/>
      <c r="AH281" s="442"/>
      <c r="AI281" s="442"/>
      <c r="AJ281" s="442"/>
      <c r="AK281" s="442"/>
      <c r="AL281" s="442"/>
      <c r="AM281" s="442"/>
      <c r="AN281" s="442"/>
      <c r="AO281" s="442"/>
      <c r="AP281" s="442"/>
      <c r="AQ281" s="442"/>
      <c r="AR281" s="442"/>
      <c r="AS281" s="442"/>
      <c r="AT281" s="442"/>
      <c r="AU281" s="442"/>
      <c r="AV281" s="442"/>
      <c r="AW281" s="442"/>
      <c r="AX281" s="442"/>
      <c r="AY281" s="442"/>
      <c r="AZ281" s="442"/>
    </row>
    <row r="282" spans="2:52" ht="20.100000000000001" hidden="1" customHeight="1" outlineLevel="1">
      <c r="B282" s="434"/>
      <c r="C282" s="1002"/>
      <c r="D282" s="1003"/>
      <c r="E282" s="1003"/>
      <c r="F282" s="1004"/>
      <c r="G282" s="1005"/>
      <c r="H282" s="1006"/>
      <c r="I282" s="1006"/>
      <c r="J282" s="1006"/>
      <c r="K282" s="1007"/>
      <c r="L282" s="715"/>
      <c r="M282" s="715"/>
      <c r="N282" s="715"/>
      <c r="O282" s="715"/>
      <c r="P282" s="715"/>
      <c r="Q282" s="715"/>
      <c r="R282" s="715"/>
      <c r="S282" s="716"/>
      <c r="T282" s="717"/>
      <c r="U282" s="720">
        <f t="shared" si="89"/>
        <v>0</v>
      </c>
      <c r="V282" s="721">
        <f t="shared" si="90"/>
        <v>0</v>
      </c>
      <c r="W282" s="722">
        <f t="shared" si="91"/>
        <v>0</v>
      </c>
      <c r="X282" s="442"/>
      <c r="Y282" s="442"/>
      <c r="Z282" s="442"/>
      <c r="AA282" s="442"/>
      <c r="AB282" s="442"/>
      <c r="AC282" s="442"/>
      <c r="AD282" s="442"/>
      <c r="AE282" s="442"/>
      <c r="AF282" s="442"/>
      <c r="AG282" s="442"/>
      <c r="AH282" s="442"/>
      <c r="AI282" s="442"/>
      <c r="AJ282" s="442"/>
      <c r="AK282" s="442"/>
      <c r="AL282" s="442"/>
      <c r="AM282" s="442"/>
      <c r="AN282" s="442"/>
      <c r="AO282" s="442"/>
      <c r="AP282" s="442"/>
      <c r="AQ282" s="442"/>
      <c r="AR282" s="442"/>
      <c r="AS282" s="442"/>
      <c r="AT282" s="442"/>
      <c r="AU282" s="442"/>
      <c r="AV282" s="442"/>
      <c r="AW282" s="442"/>
      <c r="AX282" s="442"/>
      <c r="AY282" s="442"/>
      <c r="AZ282" s="442"/>
    </row>
    <row r="283" spans="2:52" ht="20.100000000000001" hidden="1" customHeight="1" outlineLevel="1">
      <c r="B283" s="434"/>
      <c r="C283" s="1002"/>
      <c r="D283" s="1003"/>
      <c r="E283" s="1003"/>
      <c r="F283" s="1004"/>
      <c r="G283" s="1005"/>
      <c r="H283" s="1006"/>
      <c r="I283" s="1006"/>
      <c r="J283" s="1006"/>
      <c r="K283" s="1007"/>
      <c r="L283" s="715"/>
      <c r="M283" s="715"/>
      <c r="N283" s="715"/>
      <c r="O283" s="715"/>
      <c r="P283" s="715"/>
      <c r="Q283" s="715"/>
      <c r="R283" s="715"/>
      <c r="S283" s="716"/>
      <c r="T283" s="717"/>
      <c r="U283" s="720">
        <f t="shared" si="89"/>
        <v>0</v>
      </c>
      <c r="V283" s="721">
        <f t="shared" si="90"/>
        <v>0</v>
      </c>
      <c r="W283" s="722">
        <f t="shared" si="91"/>
        <v>0</v>
      </c>
      <c r="X283" s="442"/>
      <c r="Y283" s="442"/>
      <c r="Z283" s="442"/>
      <c r="AA283" s="442"/>
      <c r="AB283" s="442"/>
      <c r="AC283" s="442"/>
      <c r="AD283" s="442"/>
      <c r="AE283" s="442"/>
      <c r="AF283" s="442"/>
      <c r="AG283" s="442"/>
      <c r="AH283" s="442"/>
      <c r="AI283" s="442"/>
      <c r="AJ283" s="442"/>
      <c r="AK283" s="442"/>
      <c r="AL283" s="442"/>
      <c r="AM283" s="442"/>
      <c r="AN283" s="442"/>
      <c r="AO283" s="442"/>
      <c r="AP283" s="442"/>
      <c r="AQ283" s="442"/>
      <c r="AR283" s="442"/>
      <c r="AS283" s="442"/>
      <c r="AT283" s="442"/>
      <c r="AU283" s="442"/>
      <c r="AV283" s="442"/>
      <c r="AW283" s="442"/>
      <c r="AX283" s="442"/>
      <c r="AY283" s="442"/>
      <c r="AZ283" s="442"/>
    </row>
    <row r="284" spans="2:52" ht="20.100000000000001" hidden="1" customHeight="1" outlineLevel="1">
      <c r="B284" s="434"/>
      <c r="C284" s="1002"/>
      <c r="D284" s="1003"/>
      <c r="E284" s="1003"/>
      <c r="F284" s="1004"/>
      <c r="G284" s="1005"/>
      <c r="H284" s="1006"/>
      <c r="I284" s="1006"/>
      <c r="J284" s="1006"/>
      <c r="K284" s="1007"/>
      <c r="L284" s="715"/>
      <c r="M284" s="715"/>
      <c r="N284" s="715"/>
      <c r="O284" s="715"/>
      <c r="P284" s="715"/>
      <c r="Q284" s="715"/>
      <c r="R284" s="715"/>
      <c r="S284" s="716"/>
      <c r="T284" s="717"/>
      <c r="U284" s="720">
        <f t="shared" si="89"/>
        <v>0</v>
      </c>
      <c r="V284" s="721">
        <f t="shared" si="90"/>
        <v>0</v>
      </c>
      <c r="W284" s="722">
        <f t="shared" si="91"/>
        <v>0</v>
      </c>
      <c r="X284" s="442"/>
      <c r="Y284" s="442"/>
      <c r="Z284" s="442"/>
      <c r="AA284" s="442"/>
      <c r="AB284" s="442"/>
      <c r="AC284" s="442"/>
      <c r="AD284" s="442"/>
      <c r="AE284" s="442"/>
      <c r="AF284" s="442"/>
      <c r="AG284" s="442"/>
      <c r="AH284" s="442"/>
      <c r="AI284" s="442"/>
      <c r="AJ284" s="442"/>
      <c r="AK284" s="442"/>
      <c r="AL284" s="442"/>
      <c r="AM284" s="442"/>
      <c r="AN284" s="442"/>
      <c r="AO284" s="442"/>
      <c r="AP284" s="442"/>
      <c r="AQ284" s="442"/>
      <c r="AR284" s="442"/>
      <c r="AS284" s="442"/>
      <c r="AT284" s="442"/>
      <c r="AU284" s="442"/>
      <c r="AV284" s="442"/>
      <c r="AW284" s="442"/>
      <c r="AX284" s="442"/>
      <c r="AY284" s="442"/>
      <c r="AZ284" s="442"/>
    </row>
    <row r="285" spans="2:52" ht="20.100000000000001" hidden="1" customHeight="1" outlineLevel="1">
      <c r="B285" s="434"/>
      <c r="C285" s="1002"/>
      <c r="D285" s="1003"/>
      <c r="E285" s="1003"/>
      <c r="F285" s="1004"/>
      <c r="G285" s="1005"/>
      <c r="H285" s="1006"/>
      <c r="I285" s="1006"/>
      <c r="J285" s="1006"/>
      <c r="K285" s="1007"/>
      <c r="L285" s="715"/>
      <c r="M285" s="715"/>
      <c r="N285" s="715"/>
      <c r="O285" s="715"/>
      <c r="P285" s="715"/>
      <c r="Q285" s="715"/>
      <c r="R285" s="715"/>
      <c r="S285" s="716"/>
      <c r="T285" s="717"/>
      <c r="U285" s="720">
        <f t="shared" si="89"/>
        <v>0</v>
      </c>
      <c r="V285" s="721">
        <f t="shared" si="90"/>
        <v>0</v>
      </c>
      <c r="W285" s="722">
        <f t="shared" si="91"/>
        <v>0</v>
      </c>
      <c r="X285" s="442"/>
      <c r="Y285" s="442"/>
      <c r="Z285" s="442"/>
      <c r="AA285" s="442"/>
      <c r="AB285" s="442"/>
      <c r="AC285" s="442"/>
      <c r="AD285" s="442"/>
      <c r="AE285" s="442"/>
      <c r="AF285" s="442"/>
      <c r="AG285" s="442"/>
      <c r="AH285" s="442"/>
      <c r="AI285" s="442"/>
      <c r="AJ285" s="442"/>
      <c r="AK285" s="442"/>
      <c r="AL285" s="442"/>
      <c r="AM285" s="442"/>
      <c r="AN285" s="442"/>
      <c r="AO285" s="442"/>
      <c r="AP285" s="442"/>
      <c r="AQ285" s="442"/>
      <c r="AR285" s="442"/>
      <c r="AS285" s="442"/>
      <c r="AT285" s="442"/>
      <c r="AU285" s="442"/>
      <c r="AV285" s="442"/>
      <c r="AW285" s="442"/>
      <c r="AX285" s="442"/>
      <c r="AY285" s="442"/>
      <c r="AZ285" s="442"/>
    </row>
    <row r="286" spans="2:52" ht="20.100000000000001" hidden="1" customHeight="1" outlineLevel="1">
      <c r="B286" s="434"/>
      <c r="C286" s="1002"/>
      <c r="D286" s="1003"/>
      <c r="E286" s="1003"/>
      <c r="F286" s="1004"/>
      <c r="G286" s="1005"/>
      <c r="H286" s="1006"/>
      <c r="I286" s="1006"/>
      <c r="J286" s="1006"/>
      <c r="K286" s="1007"/>
      <c r="L286" s="715"/>
      <c r="M286" s="715"/>
      <c r="N286" s="715"/>
      <c r="O286" s="715"/>
      <c r="P286" s="715"/>
      <c r="Q286" s="715"/>
      <c r="R286" s="715"/>
      <c r="S286" s="716"/>
      <c r="T286" s="717"/>
      <c r="U286" s="720">
        <f t="shared" si="89"/>
        <v>0</v>
      </c>
      <c r="V286" s="721">
        <f t="shared" si="90"/>
        <v>0</v>
      </c>
      <c r="W286" s="722">
        <f t="shared" si="91"/>
        <v>0</v>
      </c>
      <c r="X286" s="442"/>
      <c r="Y286" s="442"/>
      <c r="Z286" s="442"/>
      <c r="AA286" s="442"/>
      <c r="AB286" s="442"/>
      <c r="AC286" s="442"/>
      <c r="AD286" s="442"/>
      <c r="AE286" s="442"/>
      <c r="AF286" s="442"/>
      <c r="AG286" s="442"/>
      <c r="AH286" s="442"/>
      <c r="AI286" s="442"/>
      <c r="AJ286" s="442"/>
      <c r="AK286" s="442"/>
      <c r="AL286" s="442"/>
      <c r="AM286" s="442"/>
      <c r="AN286" s="442"/>
      <c r="AO286" s="442"/>
      <c r="AP286" s="442"/>
      <c r="AQ286" s="442"/>
      <c r="AR286" s="442"/>
      <c r="AS286" s="442"/>
      <c r="AT286" s="442"/>
      <c r="AU286" s="442"/>
      <c r="AV286" s="442"/>
      <c r="AW286" s="442"/>
      <c r="AX286" s="442"/>
      <c r="AY286" s="442"/>
      <c r="AZ286" s="442"/>
    </row>
    <row r="287" spans="2:52" ht="20.100000000000001" hidden="1" customHeight="1" outlineLevel="1">
      <c r="B287" s="434"/>
      <c r="C287" s="1002"/>
      <c r="D287" s="1003"/>
      <c r="E287" s="1003"/>
      <c r="F287" s="1004"/>
      <c r="G287" s="1005"/>
      <c r="H287" s="1006"/>
      <c r="I287" s="1006"/>
      <c r="J287" s="1006"/>
      <c r="K287" s="1007"/>
      <c r="L287" s="715"/>
      <c r="M287" s="715"/>
      <c r="N287" s="715"/>
      <c r="O287" s="715"/>
      <c r="P287" s="715"/>
      <c r="Q287" s="715"/>
      <c r="R287" s="715"/>
      <c r="S287" s="716"/>
      <c r="T287" s="717"/>
      <c r="U287" s="720">
        <f t="shared" si="89"/>
        <v>0</v>
      </c>
      <c r="V287" s="721">
        <f t="shared" si="90"/>
        <v>0</v>
      </c>
      <c r="W287" s="722">
        <f t="shared" si="91"/>
        <v>0</v>
      </c>
      <c r="X287" s="442"/>
      <c r="Y287" s="442"/>
      <c r="Z287" s="442"/>
      <c r="AA287" s="442"/>
      <c r="AB287" s="442"/>
      <c r="AC287" s="442"/>
      <c r="AD287" s="442"/>
      <c r="AE287" s="442"/>
      <c r="AF287" s="442"/>
      <c r="AG287" s="442"/>
      <c r="AH287" s="442"/>
      <c r="AI287" s="442"/>
      <c r="AJ287" s="442"/>
      <c r="AK287" s="442"/>
      <c r="AL287" s="442"/>
      <c r="AM287" s="442"/>
      <c r="AN287" s="442"/>
      <c r="AO287" s="442"/>
      <c r="AP287" s="442"/>
      <c r="AQ287" s="442"/>
      <c r="AR287" s="442"/>
      <c r="AS287" s="442"/>
      <c r="AT287" s="442"/>
      <c r="AU287" s="442"/>
      <c r="AV287" s="442"/>
      <c r="AW287" s="442"/>
      <c r="AX287" s="442"/>
      <c r="AY287" s="442"/>
      <c r="AZ287" s="442"/>
    </row>
    <row r="288" spans="2:52" s="19" customFormat="1" ht="9.9499999999999993" hidden="1" customHeight="1" outlineLevel="1">
      <c r="B288" s="435"/>
      <c r="C288" s="437"/>
      <c r="D288" s="437"/>
      <c r="E288" s="437"/>
      <c r="F288" s="437"/>
      <c r="G288" s="666"/>
      <c r="H288" s="666"/>
      <c r="I288" s="666"/>
      <c r="J288" s="666"/>
      <c r="K288" s="666"/>
      <c r="L288" s="438"/>
      <c r="M288" s="438"/>
      <c r="N288" s="438"/>
      <c r="O288" s="438"/>
      <c r="P288" s="438"/>
      <c r="Q288" s="438"/>
      <c r="R288" s="438"/>
      <c r="S288" s="438"/>
      <c r="T288" s="439"/>
      <c r="U288" s="439"/>
      <c r="V288" s="439"/>
      <c r="W288" s="667"/>
      <c r="X288" s="668"/>
      <c r="Y288" s="668"/>
      <c r="Z288" s="668"/>
      <c r="AA288" s="668"/>
      <c r="AB288" s="668"/>
      <c r="AC288" s="668"/>
      <c r="AD288" s="668"/>
      <c r="AE288" s="668"/>
      <c r="AF288" s="668"/>
      <c r="AG288" s="668"/>
      <c r="AH288" s="668"/>
      <c r="AI288" s="668"/>
      <c r="AJ288" s="668"/>
      <c r="AK288" s="668"/>
      <c r="AL288" s="668"/>
      <c r="AM288" s="668"/>
      <c r="AN288" s="668"/>
      <c r="AO288" s="668"/>
      <c r="AP288" s="668"/>
      <c r="AQ288" s="668"/>
      <c r="AR288" s="668"/>
      <c r="AS288" s="668"/>
      <c r="AT288" s="668"/>
      <c r="AU288" s="668"/>
      <c r="AV288" s="668"/>
      <c r="AW288" s="668"/>
      <c r="AX288" s="668"/>
      <c r="AY288" s="668"/>
      <c r="AZ288" s="668"/>
    </row>
    <row r="289" spans="2:52" ht="20.100000000000001" customHeight="1" collapsed="1">
      <c r="B289" s="32">
        <f>B277+1</f>
        <v>24</v>
      </c>
      <c r="C289" s="1013"/>
      <c r="D289" s="1014"/>
      <c r="E289" s="1014"/>
      <c r="F289" s="1015"/>
      <c r="G289" s="1016"/>
      <c r="H289" s="1017"/>
      <c r="I289" s="1017"/>
      <c r="J289" s="1017"/>
      <c r="K289" s="1018"/>
      <c r="L289" s="701">
        <f t="shared" ref="L289:R289" si="92">SUM(L290:L299)</f>
        <v>0</v>
      </c>
      <c r="M289" s="702">
        <f t="shared" si="92"/>
        <v>0</v>
      </c>
      <c r="N289" s="703">
        <f t="shared" si="92"/>
        <v>0</v>
      </c>
      <c r="O289" s="703">
        <f t="shared" si="92"/>
        <v>0</v>
      </c>
      <c r="P289" s="702">
        <f t="shared" si="92"/>
        <v>0</v>
      </c>
      <c r="Q289" s="704">
        <f t="shared" si="92"/>
        <v>0</v>
      </c>
      <c r="R289" s="701">
        <f t="shared" si="92"/>
        <v>0</v>
      </c>
      <c r="S289" s="705">
        <v>1</v>
      </c>
      <c r="T289" s="706">
        <f>(S290*T290)+(S291*T291)+(S292*T292)+(S293*T293)+(S294*T294)+(S295*T295)+(S296*T296)+(S297*T297)+(S298*T298)+(S299*T299)</f>
        <v>0</v>
      </c>
      <c r="U289" s="665">
        <f t="shared" ref="U289:U299" si="93">S289*T289*(1+MGKZ)*(1+Gewinn)*(1+Sicherheit)</f>
        <v>0</v>
      </c>
      <c r="V289" s="643">
        <f t="shared" ref="V289:V299" si="94">R289*Fertigung</f>
        <v>0</v>
      </c>
      <c r="W289" s="50">
        <f t="shared" ref="W289:W299" si="95">L289*$E$6+M289*$M$6+N289*$M$7+O289*$M$8+P289*$E$7+Q289*$M$9+U289+V289</f>
        <v>0</v>
      </c>
      <c r="X289" s="442"/>
      <c r="Y289" s="442"/>
      <c r="Z289" s="442"/>
      <c r="AA289" s="442"/>
      <c r="AB289" s="442"/>
      <c r="AC289" s="442"/>
      <c r="AD289" s="442"/>
      <c r="AE289" s="442"/>
      <c r="AF289" s="442"/>
      <c r="AG289" s="442"/>
      <c r="AH289" s="442"/>
      <c r="AI289" s="442"/>
      <c r="AJ289" s="442"/>
      <c r="AK289" s="442"/>
      <c r="AL289" s="442"/>
      <c r="AM289" s="442"/>
      <c r="AN289" s="442"/>
      <c r="AO289" s="442"/>
      <c r="AP289" s="442"/>
      <c r="AQ289" s="442"/>
      <c r="AR289" s="442"/>
      <c r="AS289" s="442"/>
      <c r="AT289" s="442"/>
      <c r="AU289" s="442"/>
      <c r="AV289" s="442"/>
      <c r="AW289" s="442"/>
      <c r="AX289" s="442"/>
      <c r="AY289" s="442"/>
      <c r="AZ289" s="442"/>
    </row>
    <row r="290" spans="2:52" ht="20.100000000000001" hidden="1" customHeight="1" outlineLevel="1">
      <c r="B290" s="433"/>
      <c r="C290" s="1002"/>
      <c r="D290" s="1003"/>
      <c r="E290" s="1003"/>
      <c r="F290" s="1004"/>
      <c r="G290" s="1005"/>
      <c r="H290" s="1006"/>
      <c r="I290" s="1006"/>
      <c r="J290" s="1006"/>
      <c r="K290" s="1007"/>
      <c r="L290" s="715"/>
      <c r="M290" s="715"/>
      <c r="N290" s="715"/>
      <c r="O290" s="715"/>
      <c r="P290" s="715"/>
      <c r="Q290" s="715"/>
      <c r="R290" s="715"/>
      <c r="S290" s="716"/>
      <c r="T290" s="717"/>
      <c r="U290" s="720">
        <f t="shared" si="93"/>
        <v>0</v>
      </c>
      <c r="V290" s="721">
        <f t="shared" si="94"/>
        <v>0</v>
      </c>
      <c r="W290" s="722">
        <f t="shared" si="95"/>
        <v>0</v>
      </c>
      <c r="X290" s="442"/>
      <c r="Y290" s="442"/>
      <c r="Z290" s="442"/>
      <c r="AA290" s="442"/>
      <c r="AB290" s="442"/>
      <c r="AC290" s="442"/>
      <c r="AD290" s="442"/>
      <c r="AE290" s="442"/>
      <c r="AF290" s="442"/>
      <c r="AG290" s="442"/>
      <c r="AH290" s="442"/>
      <c r="AI290" s="442"/>
      <c r="AJ290" s="442"/>
      <c r="AK290" s="442"/>
      <c r="AL290" s="442"/>
      <c r="AM290" s="442"/>
      <c r="AN290" s="442"/>
      <c r="AO290" s="442"/>
      <c r="AP290" s="442"/>
      <c r="AQ290" s="442"/>
      <c r="AR290" s="442"/>
      <c r="AS290" s="442"/>
      <c r="AT290" s="442"/>
      <c r="AU290" s="442"/>
      <c r="AV290" s="442"/>
      <c r="AW290" s="442"/>
      <c r="AX290" s="442"/>
      <c r="AY290" s="442"/>
      <c r="AZ290" s="442"/>
    </row>
    <row r="291" spans="2:52" ht="20.100000000000001" hidden="1" customHeight="1" outlineLevel="1">
      <c r="B291" s="434"/>
      <c r="C291" s="1002"/>
      <c r="D291" s="1003"/>
      <c r="E291" s="1003"/>
      <c r="F291" s="1004"/>
      <c r="G291" s="1005"/>
      <c r="H291" s="1006"/>
      <c r="I291" s="1006"/>
      <c r="J291" s="1006"/>
      <c r="K291" s="1007"/>
      <c r="L291" s="715"/>
      <c r="M291" s="715"/>
      <c r="N291" s="715"/>
      <c r="O291" s="715"/>
      <c r="P291" s="715"/>
      <c r="Q291" s="715"/>
      <c r="R291" s="715"/>
      <c r="S291" s="716"/>
      <c r="T291" s="717"/>
      <c r="U291" s="720">
        <f t="shared" si="93"/>
        <v>0</v>
      </c>
      <c r="V291" s="721">
        <f t="shared" si="94"/>
        <v>0</v>
      </c>
      <c r="W291" s="722">
        <f t="shared" si="95"/>
        <v>0</v>
      </c>
      <c r="X291" s="442"/>
      <c r="Y291" s="442"/>
      <c r="Z291" s="442"/>
      <c r="AA291" s="442"/>
      <c r="AB291" s="442"/>
      <c r="AC291" s="442"/>
      <c r="AD291" s="442"/>
      <c r="AE291" s="442"/>
      <c r="AF291" s="442"/>
      <c r="AG291" s="442"/>
      <c r="AH291" s="442"/>
      <c r="AI291" s="442"/>
      <c r="AJ291" s="442"/>
      <c r="AK291" s="442"/>
      <c r="AL291" s="442"/>
      <c r="AM291" s="442"/>
      <c r="AN291" s="442"/>
      <c r="AO291" s="442"/>
      <c r="AP291" s="442"/>
      <c r="AQ291" s="442"/>
      <c r="AR291" s="442"/>
      <c r="AS291" s="442"/>
      <c r="AT291" s="442"/>
      <c r="AU291" s="442"/>
      <c r="AV291" s="442"/>
      <c r="AW291" s="442"/>
      <c r="AX291" s="442"/>
      <c r="AY291" s="442"/>
      <c r="AZ291" s="442"/>
    </row>
    <row r="292" spans="2:52" ht="20.100000000000001" hidden="1" customHeight="1" outlineLevel="1">
      <c r="B292" s="434"/>
      <c r="C292" s="1002"/>
      <c r="D292" s="1003"/>
      <c r="E292" s="1003"/>
      <c r="F292" s="1004"/>
      <c r="G292" s="1005"/>
      <c r="H292" s="1006"/>
      <c r="I292" s="1006"/>
      <c r="J292" s="1006"/>
      <c r="K292" s="1007"/>
      <c r="L292" s="715"/>
      <c r="M292" s="715"/>
      <c r="N292" s="715"/>
      <c r="O292" s="715"/>
      <c r="P292" s="715"/>
      <c r="Q292" s="715"/>
      <c r="R292" s="715"/>
      <c r="S292" s="716"/>
      <c r="T292" s="717"/>
      <c r="U292" s="720">
        <f t="shared" si="93"/>
        <v>0</v>
      </c>
      <c r="V292" s="721">
        <f t="shared" si="94"/>
        <v>0</v>
      </c>
      <c r="W292" s="722">
        <f t="shared" si="95"/>
        <v>0</v>
      </c>
      <c r="X292" s="442"/>
      <c r="Y292" s="442"/>
      <c r="Z292" s="442"/>
      <c r="AA292" s="442"/>
      <c r="AB292" s="442"/>
      <c r="AC292" s="442"/>
      <c r="AD292" s="442"/>
      <c r="AE292" s="442"/>
      <c r="AF292" s="442"/>
      <c r="AG292" s="442"/>
      <c r="AH292" s="442"/>
      <c r="AI292" s="442"/>
      <c r="AJ292" s="442"/>
      <c r="AK292" s="442"/>
      <c r="AL292" s="442"/>
      <c r="AM292" s="442"/>
      <c r="AN292" s="442"/>
      <c r="AO292" s="442"/>
      <c r="AP292" s="442"/>
      <c r="AQ292" s="442"/>
      <c r="AR292" s="442"/>
      <c r="AS292" s="442"/>
      <c r="AT292" s="442"/>
      <c r="AU292" s="442"/>
      <c r="AV292" s="442"/>
      <c r="AW292" s="442"/>
      <c r="AX292" s="442"/>
      <c r="AY292" s="442"/>
      <c r="AZ292" s="442"/>
    </row>
    <row r="293" spans="2:52" ht="20.100000000000001" hidden="1" customHeight="1" outlineLevel="1">
      <c r="B293" s="434"/>
      <c r="C293" s="1002"/>
      <c r="D293" s="1003"/>
      <c r="E293" s="1003"/>
      <c r="F293" s="1004"/>
      <c r="G293" s="1005"/>
      <c r="H293" s="1006"/>
      <c r="I293" s="1006"/>
      <c r="J293" s="1006"/>
      <c r="K293" s="1007"/>
      <c r="L293" s="715"/>
      <c r="M293" s="715"/>
      <c r="N293" s="715"/>
      <c r="O293" s="715"/>
      <c r="P293" s="715"/>
      <c r="Q293" s="715"/>
      <c r="R293" s="715"/>
      <c r="S293" s="716"/>
      <c r="T293" s="717"/>
      <c r="U293" s="720">
        <f t="shared" si="93"/>
        <v>0</v>
      </c>
      <c r="V293" s="721">
        <f t="shared" si="94"/>
        <v>0</v>
      </c>
      <c r="W293" s="722">
        <f t="shared" si="95"/>
        <v>0</v>
      </c>
      <c r="X293" s="442"/>
      <c r="Y293" s="442"/>
      <c r="Z293" s="442"/>
      <c r="AA293" s="442"/>
      <c r="AB293" s="442"/>
      <c r="AC293" s="442"/>
      <c r="AD293" s="442"/>
      <c r="AE293" s="442"/>
      <c r="AF293" s="442"/>
      <c r="AG293" s="442"/>
      <c r="AH293" s="442"/>
      <c r="AI293" s="442"/>
      <c r="AJ293" s="442"/>
      <c r="AK293" s="442"/>
      <c r="AL293" s="442"/>
      <c r="AM293" s="442"/>
      <c r="AN293" s="442"/>
      <c r="AO293" s="442"/>
      <c r="AP293" s="442"/>
      <c r="AQ293" s="442"/>
      <c r="AR293" s="442"/>
      <c r="AS293" s="442"/>
      <c r="AT293" s="442"/>
      <c r="AU293" s="442"/>
      <c r="AV293" s="442"/>
      <c r="AW293" s="442"/>
      <c r="AX293" s="442"/>
      <c r="AY293" s="442"/>
      <c r="AZ293" s="442"/>
    </row>
    <row r="294" spans="2:52" ht="20.100000000000001" hidden="1" customHeight="1" outlineLevel="1">
      <c r="B294" s="434"/>
      <c r="C294" s="1002"/>
      <c r="D294" s="1003"/>
      <c r="E294" s="1003"/>
      <c r="F294" s="1004"/>
      <c r="G294" s="1005"/>
      <c r="H294" s="1006"/>
      <c r="I294" s="1006"/>
      <c r="J294" s="1006"/>
      <c r="K294" s="1007"/>
      <c r="L294" s="715"/>
      <c r="M294" s="715"/>
      <c r="N294" s="715"/>
      <c r="O294" s="715"/>
      <c r="P294" s="715"/>
      <c r="Q294" s="715"/>
      <c r="R294" s="715"/>
      <c r="S294" s="716"/>
      <c r="T294" s="717"/>
      <c r="U294" s="720">
        <f t="shared" si="93"/>
        <v>0</v>
      </c>
      <c r="V294" s="721">
        <f t="shared" si="94"/>
        <v>0</v>
      </c>
      <c r="W294" s="722">
        <f t="shared" si="95"/>
        <v>0</v>
      </c>
      <c r="X294" s="442"/>
      <c r="Y294" s="442"/>
      <c r="Z294" s="442"/>
      <c r="AA294" s="442"/>
      <c r="AB294" s="442"/>
      <c r="AC294" s="442"/>
      <c r="AD294" s="442"/>
      <c r="AE294" s="442"/>
      <c r="AF294" s="442"/>
      <c r="AG294" s="442"/>
      <c r="AH294" s="442"/>
      <c r="AI294" s="442"/>
      <c r="AJ294" s="442"/>
      <c r="AK294" s="442"/>
      <c r="AL294" s="442"/>
      <c r="AM294" s="442"/>
      <c r="AN294" s="442"/>
      <c r="AO294" s="442"/>
      <c r="AP294" s="442"/>
      <c r="AQ294" s="442"/>
      <c r="AR294" s="442"/>
      <c r="AS294" s="442"/>
      <c r="AT294" s="442"/>
      <c r="AU294" s="442"/>
      <c r="AV294" s="442"/>
      <c r="AW294" s="442"/>
      <c r="AX294" s="442"/>
      <c r="AY294" s="442"/>
      <c r="AZ294" s="442"/>
    </row>
    <row r="295" spans="2:52" ht="20.100000000000001" hidden="1" customHeight="1" outlineLevel="1">
      <c r="B295" s="434"/>
      <c r="C295" s="1002"/>
      <c r="D295" s="1003"/>
      <c r="E295" s="1003"/>
      <c r="F295" s="1004"/>
      <c r="G295" s="1005"/>
      <c r="H295" s="1006"/>
      <c r="I295" s="1006"/>
      <c r="J295" s="1006"/>
      <c r="K295" s="1007"/>
      <c r="L295" s="715"/>
      <c r="M295" s="715"/>
      <c r="N295" s="715"/>
      <c r="O295" s="715"/>
      <c r="P295" s="715"/>
      <c r="Q295" s="715"/>
      <c r="R295" s="715"/>
      <c r="S295" s="716"/>
      <c r="T295" s="717"/>
      <c r="U295" s="720">
        <f t="shared" si="93"/>
        <v>0</v>
      </c>
      <c r="V295" s="721">
        <f t="shared" si="94"/>
        <v>0</v>
      </c>
      <c r="W295" s="722">
        <f t="shared" si="95"/>
        <v>0</v>
      </c>
      <c r="X295" s="442"/>
      <c r="Y295" s="442"/>
      <c r="Z295" s="442"/>
      <c r="AA295" s="442"/>
      <c r="AB295" s="442"/>
      <c r="AC295" s="442"/>
      <c r="AD295" s="442"/>
      <c r="AE295" s="442"/>
      <c r="AF295" s="442"/>
      <c r="AG295" s="442"/>
      <c r="AH295" s="442"/>
      <c r="AI295" s="442"/>
      <c r="AJ295" s="442"/>
      <c r="AK295" s="442"/>
      <c r="AL295" s="442"/>
      <c r="AM295" s="442"/>
      <c r="AN295" s="442"/>
      <c r="AO295" s="442"/>
      <c r="AP295" s="442"/>
      <c r="AQ295" s="442"/>
      <c r="AR295" s="442"/>
      <c r="AS295" s="442"/>
      <c r="AT295" s="442"/>
      <c r="AU295" s="442"/>
      <c r="AV295" s="442"/>
      <c r="AW295" s="442"/>
      <c r="AX295" s="442"/>
      <c r="AY295" s="442"/>
      <c r="AZ295" s="442"/>
    </row>
    <row r="296" spans="2:52" ht="20.100000000000001" hidden="1" customHeight="1" outlineLevel="1">
      <c r="B296" s="434"/>
      <c r="C296" s="1002"/>
      <c r="D296" s="1003"/>
      <c r="E296" s="1003"/>
      <c r="F296" s="1004"/>
      <c r="G296" s="1005"/>
      <c r="H296" s="1006"/>
      <c r="I296" s="1006"/>
      <c r="J296" s="1006"/>
      <c r="K296" s="1007"/>
      <c r="L296" s="715"/>
      <c r="M296" s="715"/>
      <c r="N296" s="715"/>
      <c r="O296" s="715"/>
      <c r="P296" s="715"/>
      <c r="Q296" s="715"/>
      <c r="R296" s="715"/>
      <c r="S296" s="716"/>
      <c r="T296" s="717"/>
      <c r="U296" s="720">
        <f t="shared" si="93"/>
        <v>0</v>
      </c>
      <c r="V296" s="721">
        <f t="shared" si="94"/>
        <v>0</v>
      </c>
      <c r="W296" s="722">
        <f t="shared" si="95"/>
        <v>0</v>
      </c>
      <c r="X296" s="442"/>
      <c r="Y296" s="442"/>
      <c r="Z296" s="442"/>
      <c r="AA296" s="442"/>
      <c r="AB296" s="442"/>
      <c r="AC296" s="442"/>
      <c r="AD296" s="442"/>
      <c r="AE296" s="442"/>
      <c r="AF296" s="442"/>
      <c r="AG296" s="442"/>
      <c r="AH296" s="442"/>
      <c r="AI296" s="442"/>
      <c r="AJ296" s="442"/>
      <c r="AK296" s="442"/>
      <c r="AL296" s="442"/>
      <c r="AM296" s="442"/>
      <c r="AN296" s="442"/>
      <c r="AO296" s="442"/>
      <c r="AP296" s="442"/>
      <c r="AQ296" s="442"/>
      <c r="AR296" s="442"/>
      <c r="AS296" s="442"/>
      <c r="AT296" s="442"/>
      <c r="AU296" s="442"/>
      <c r="AV296" s="442"/>
      <c r="AW296" s="442"/>
      <c r="AX296" s="442"/>
      <c r="AY296" s="442"/>
      <c r="AZ296" s="442"/>
    </row>
    <row r="297" spans="2:52" ht="20.100000000000001" hidden="1" customHeight="1" outlineLevel="1">
      <c r="B297" s="434"/>
      <c r="C297" s="1002"/>
      <c r="D297" s="1003"/>
      <c r="E297" s="1003"/>
      <c r="F297" s="1004"/>
      <c r="G297" s="1005"/>
      <c r="H297" s="1006"/>
      <c r="I297" s="1006"/>
      <c r="J297" s="1006"/>
      <c r="K297" s="1007"/>
      <c r="L297" s="715"/>
      <c r="M297" s="715"/>
      <c r="N297" s="715"/>
      <c r="O297" s="715"/>
      <c r="P297" s="715"/>
      <c r="Q297" s="715"/>
      <c r="R297" s="715"/>
      <c r="S297" s="716"/>
      <c r="T297" s="717"/>
      <c r="U297" s="720">
        <f t="shared" si="93"/>
        <v>0</v>
      </c>
      <c r="V297" s="721">
        <f t="shared" si="94"/>
        <v>0</v>
      </c>
      <c r="W297" s="722">
        <f t="shared" si="95"/>
        <v>0</v>
      </c>
      <c r="X297" s="442"/>
      <c r="Y297" s="442"/>
      <c r="Z297" s="442"/>
      <c r="AA297" s="442"/>
      <c r="AB297" s="442"/>
      <c r="AC297" s="442"/>
      <c r="AD297" s="442"/>
      <c r="AE297" s="442"/>
      <c r="AF297" s="442"/>
      <c r="AG297" s="442"/>
      <c r="AH297" s="442"/>
      <c r="AI297" s="442"/>
      <c r="AJ297" s="442"/>
      <c r="AK297" s="442"/>
      <c r="AL297" s="442"/>
      <c r="AM297" s="442"/>
      <c r="AN297" s="442"/>
      <c r="AO297" s="442"/>
      <c r="AP297" s="442"/>
      <c r="AQ297" s="442"/>
      <c r="AR297" s="442"/>
      <c r="AS297" s="442"/>
      <c r="AT297" s="442"/>
      <c r="AU297" s="442"/>
      <c r="AV297" s="442"/>
      <c r="AW297" s="442"/>
      <c r="AX297" s="442"/>
      <c r="AY297" s="442"/>
      <c r="AZ297" s="442"/>
    </row>
    <row r="298" spans="2:52" ht="20.100000000000001" hidden="1" customHeight="1" outlineLevel="1">
      <c r="B298" s="434"/>
      <c r="C298" s="1002"/>
      <c r="D298" s="1003"/>
      <c r="E298" s="1003"/>
      <c r="F298" s="1004"/>
      <c r="G298" s="1005"/>
      <c r="H298" s="1006"/>
      <c r="I298" s="1006"/>
      <c r="J298" s="1006"/>
      <c r="K298" s="1007"/>
      <c r="L298" s="715"/>
      <c r="M298" s="715"/>
      <c r="N298" s="715"/>
      <c r="O298" s="715"/>
      <c r="P298" s="715"/>
      <c r="Q298" s="715"/>
      <c r="R298" s="715"/>
      <c r="S298" s="716"/>
      <c r="T298" s="717"/>
      <c r="U298" s="720">
        <f t="shared" si="93"/>
        <v>0</v>
      </c>
      <c r="V298" s="721">
        <f t="shared" si="94"/>
        <v>0</v>
      </c>
      <c r="W298" s="722">
        <f t="shared" si="95"/>
        <v>0</v>
      </c>
      <c r="X298" s="442"/>
      <c r="Y298" s="442"/>
      <c r="Z298" s="442"/>
      <c r="AA298" s="442"/>
      <c r="AB298" s="442"/>
      <c r="AC298" s="442"/>
      <c r="AD298" s="442"/>
      <c r="AE298" s="442"/>
      <c r="AF298" s="442"/>
      <c r="AG298" s="442"/>
      <c r="AH298" s="442"/>
      <c r="AI298" s="442"/>
      <c r="AJ298" s="442"/>
      <c r="AK298" s="442"/>
      <c r="AL298" s="442"/>
      <c r="AM298" s="442"/>
      <c r="AN298" s="442"/>
      <c r="AO298" s="442"/>
      <c r="AP298" s="442"/>
      <c r="AQ298" s="442"/>
      <c r="AR298" s="442"/>
      <c r="AS298" s="442"/>
      <c r="AT298" s="442"/>
      <c r="AU298" s="442"/>
      <c r="AV298" s="442"/>
      <c r="AW298" s="442"/>
      <c r="AX298" s="442"/>
      <c r="AY298" s="442"/>
      <c r="AZ298" s="442"/>
    </row>
    <row r="299" spans="2:52" ht="20.100000000000001" hidden="1" customHeight="1" outlineLevel="1">
      <c r="B299" s="434"/>
      <c r="C299" s="1002"/>
      <c r="D299" s="1003"/>
      <c r="E299" s="1003"/>
      <c r="F299" s="1004"/>
      <c r="G299" s="1005"/>
      <c r="H299" s="1006"/>
      <c r="I299" s="1006"/>
      <c r="J299" s="1006"/>
      <c r="K299" s="1007"/>
      <c r="L299" s="715"/>
      <c r="M299" s="715"/>
      <c r="N299" s="715"/>
      <c r="O299" s="715"/>
      <c r="P299" s="715"/>
      <c r="Q299" s="715"/>
      <c r="R299" s="715"/>
      <c r="S299" s="716"/>
      <c r="T299" s="717"/>
      <c r="U299" s="720">
        <f t="shared" si="93"/>
        <v>0</v>
      </c>
      <c r="V299" s="721">
        <f t="shared" si="94"/>
        <v>0</v>
      </c>
      <c r="W299" s="722">
        <f t="shared" si="95"/>
        <v>0</v>
      </c>
      <c r="X299" s="442"/>
      <c r="Y299" s="442"/>
      <c r="Z299" s="442"/>
      <c r="AA299" s="442"/>
      <c r="AB299" s="442"/>
      <c r="AC299" s="442"/>
      <c r="AD299" s="442"/>
      <c r="AE299" s="442"/>
      <c r="AF299" s="442"/>
      <c r="AG299" s="442"/>
      <c r="AH299" s="442"/>
      <c r="AI299" s="442"/>
      <c r="AJ299" s="442"/>
      <c r="AK299" s="442"/>
      <c r="AL299" s="442"/>
      <c r="AM299" s="442"/>
      <c r="AN299" s="442"/>
      <c r="AO299" s="442"/>
      <c r="AP299" s="442"/>
      <c r="AQ299" s="442"/>
      <c r="AR299" s="442"/>
      <c r="AS299" s="442"/>
      <c r="AT299" s="442"/>
      <c r="AU299" s="442"/>
      <c r="AV299" s="442"/>
      <c r="AW299" s="442"/>
      <c r="AX299" s="442"/>
      <c r="AY299" s="442"/>
      <c r="AZ299" s="442"/>
    </row>
    <row r="300" spans="2:52" s="19" customFormat="1" ht="9.9499999999999993" hidden="1" customHeight="1" outlineLevel="1">
      <c r="B300" s="435"/>
      <c r="C300" s="437"/>
      <c r="D300" s="437"/>
      <c r="E300" s="437"/>
      <c r="F300" s="437"/>
      <c r="G300" s="666"/>
      <c r="H300" s="666"/>
      <c r="I300" s="666"/>
      <c r="J300" s="666"/>
      <c r="K300" s="666"/>
      <c r="L300" s="438"/>
      <c r="M300" s="438"/>
      <c r="N300" s="438"/>
      <c r="O300" s="438"/>
      <c r="P300" s="438"/>
      <c r="Q300" s="438"/>
      <c r="R300" s="438"/>
      <c r="S300" s="438"/>
      <c r="T300" s="439"/>
      <c r="U300" s="432"/>
      <c r="V300" s="432"/>
      <c r="W300" s="667"/>
      <c r="X300" s="668"/>
      <c r="Y300" s="668"/>
      <c r="Z300" s="668"/>
      <c r="AA300" s="668"/>
      <c r="AB300" s="668"/>
      <c r="AC300" s="668"/>
      <c r="AD300" s="668"/>
      <c r="AE300" s="668"/>
      <c r="AF300" s="668"/>
      <c r="AG300" s="668"/>
      <c r="AH300" s="668"/>
      <c r="AI300" s="668"/>
      <c r="AJ300" s="668"/>
      <c r="AK300" s="668"/>
      <c r="AL300" s="668"/>
      <c r="AM300" s="668"/>
      <c r="AN300" s="668"/>
      <c r="AO300" s="668"/>
      <c r="AP300" s="668"/>
      <c r="AQ300" s="668"/>
      <c r="AR300" s="668"/>
      <c r="AS300" s="668"/>
      <c r="AT300" s="668"/>
      <c r="AU300" s="668"/>
      <c r="AV300" s="668"/>
      <c r="AW300" s="668"/>
      <c r="AX300" s="668"/>
      <c r="AY300" s="668"/>
      <c r="AZ300" s="668"/>
    </row>
    <row r="301" spans="2:52" ht="20.100000000000001" customHeight="1" collapsed="1">
      <c r="B301" s="32">
        <f>B289+1</f>
        <v>25</v>
      </c>
      <c r="C301" s="1013"/>
      <c r="D301" s="1014"/>
      <c r="E301" s="1014"/>
      <c r="F301" s="1015"/>
      <c r="G301" s="1016"/>
      <c r="H301" s="1017"/>
      <c r="I301" s="1017"/>
      <c r="J301" s="1017"/>
      <c r="K301" s="1018"/>
      <c r="L301" s="701">
        <f t="shared" ref="L301:R301" si="96">SUM(L302:L311)</f>
        <v>0</v>
      </c>
      <c r="M301" s="702">
        <f t="shared" si="96"/>
        <v>0</v>
      </c>
      <c r="N301" s="703">
        <f t="shared" si="96"/>
        <v>0</v>
      </c>
      <c r="O301" s="703">
        <f t="shared" si="96"/>
        <v>0</v>
      </c>
      <c r="P301" s="702">
        <f t="shared" si="96"/>
        <v>0</v>
      </c>
      <c r="Q301" s="704">
        <f t="shared" si="96"/>
        <v>0</v>
      </c>
      <c r="R301" s="701">
        <f t="shared" si="96"/>
        <v>0</v>
      </c>
      <c r="S301" s="705">
        <v>1</v>
      </c>
      <c r="T301" s="706">
        <f>(S302*T302)+(S303*T303)+(S304*T304)+(S305*T305)+(S306*T306)+(S307*T307)+(S308*T308)+(S309*T309)+(S310*T310)+(S311*T311)</f>
        <v>0</v>
      </c>
      <c r="U301" s="665">
        <f t="shared" ref="U301:U311" si="97">S301*T301*(1+MGKZ)*(1+Gewinn)*(1+Sicherheit)</f>
        <v>0</v>
      </c>
      <c r="V301" s="643">
        <f t="shared" ref="V301:V311" si="98">R301*Fertigung</f>
        <v>0</v>
      </c>
      <c r="W301" s="50">
        <f t="shared" ref="W301:W311" si="99">L301*$E$6+M301*$M$6+N301*$M$7+O301*$M$8+P301*$E$7+Q301*$M$9+U301+V301</f>
        <v>0</v>
      </c>
      <c r="X301" s="442"/>
      <c r="Y301" s="442"/>
      <c r="Z301" s="442"/>
      <c r="AA301" s="442"/>
      <c r="AB301" s="442"/>
      <c r="AC301" s="442"/>
      <c r="AD301" s="442"/>
      <c r="AE301" s="442"/>
      <c r="AF301" s="442"/>
      <c r="AG301" s="442"/>
      <c r="AH301" s="442"/>
      <c r="AI301" s="442"/>
      <c r="AJ301" s="442"/>
      <c r="AK301" s="442"/>
      <c r="AL301" s="442"/>
      <c r="AM301" s="442"/>
      <c r="AN301" s="442"/>
      <c r="AO301" s="442"/>
      <c r="AP301" s="442"/>
      <c r="AQ301" s="442"/>
      <c r="AR301" s="442"/>
      <c r="AS301" s="442"/>
      <c r="AT301" s="442"/>
      <c r="AU301" s="442"/>
      <c r="AV301" s="442"/>
      <c r="AW301" s="442"/>
      <c r="AX301" s="442"/>
      <c r="AY301" s="442"/>
      <c r="AZ301" s="442"/>
    </row>
    <row r="302" spans="2:52" ht="20.100000000000001" hidden="1" customHeight="1" outlineLevel="1">
      <c r="B302" s="433"/>
      <c r="C302" s="1002"/>
      <c r="D302" s="1003"/>
      <c r="E302" s="1003"/>
      <c r="F302" s="1004"/>
      <c r="G302" s="1005"/>
      <c r="H302" s="1006"/>
      <c r="I302" s="1006"/>
      <c r="J302" s="1006"/>
      <c r="K302" s="1007"/>
      <c r="L302" s="715"/>
      <c r="M302" s="715"/>
      <c r="N302" s="715"/>
      <c r="O302" s="715"/>
      <c r="P302" s="715"/>
      <c r="Q302" s="715"/>
      <c r="R302" s="715"/>
      <c r="S302" s="716"/>
      <c r="T302" s="717"/>
      <c r="U302" s="720">
        <f t="shared" si="97"/>
        <v>0</v>
      </c>
      <c r="V302" s="721">
        <f t="shared" si="98"/>
        <v>0</v>
      </c>
      <c r="W302" s="722">
        <f t="shared" si="99"/>
        <v>0</v>
      </c>
      <c r="X302" s="442"/>
      <c r="Y302" s="442"/>
      <c r="Z302" s="442"/>
      <c r="AA302" s="442"/>
      <c r="AB302" s="442"/>
      <c r="AC302" s="442"/>
      <c r="AD302" s="442"/>
      <c r="AE302" s="442"/>
      <c r="AF302" s="442"/>
      <c r="AG302" s="442"/>
      <c r="AH302" s="442"/>
      <c r="AI302" s="442"/>
      <c r="AJ302" s="442"/>
      <c r="AK302" s="442"/>
      <c r="AL302" s="442"/>
      <c r="AM302" s="442"/>
      <c r="AN302" s="442"/>
      <c r="AO302" s="442"/>
      <c r="AP302" s="442"/>
      <c r="AQ302" s="442"/>
      <c r="AR302" s="442"/>
      <c r="AS302" s="442"/>
      <c r="AT302" s="442"/>
      <c r="AU302" s="442"/>
      <c r="AV302" s="442"/>
      <c r="AW302" s="442"/>
      <c r="AX302" s="442"/>
      <c r="AY302" s="442"/>
      <c r="AZ302" s="442"/>
    </row>
    <row r="303" spans="2:52" ht="20.100000000000001" hidden="1" customHeight="1" outlineLevel="1">
      <c r="B303" s="434"/>
      <c r="C303" s="1002"/>
      <c r="D303" s="1003"/>
      <c r="E303" s="1003"/>
      <c r="F303" s="1004"/>
      <c r="G303" s="1005"/>
      <c r="H303" s="1006"/>
      <c r="I303" s="1006"/>
      <c r="J303" s="1006"/>
      <c r="K303" s="1007"/>
      <c r="L303" s="715"/>
      <c r="M303" s="715"/>
      <c r="N303" s="715"/>
      <c r="O303" s="715"/>
      <c r="P303" s="715"/>
      <c r="Q303" s="715"/>
      <c r="R303" s="715"/>
      <c r="S303" s="716"/>
      <c r="T303" s="717"/>
      <c r="U303" s="720">
        <f t="shared" si="97"/>
        <v>0</v>
      </c>
      <c r="V303" s="721">
        <f t="shared" si="98"/>
        <v>0</v>
      </c>
      <c r="W303" s="722">
        <f t="shared" si="99"/>
        <v>0</v>
      </c>
      <c r="X303" s="442"/>
      <c r="Y303" s="442"/>
      <c r="Z303" s="442"/>
      <c r="AA303" s="442"/>
      <c r="AB303" s="442"/>
      <c r="AC303" s="442"/>
      <c r="AD303" s="442"/>
      <c r="AE303" s="442"/>
      <c r="AF303" s="442"/>
      <c r="AG303" s="442"/>
      <c r="AH303" s="442"/>
      <c r="AI303" s="442"/>
      <c r="AJ303" s="442"/>
      <c r="AK303" s="442"/>
      <c r="AL303" s="442"/>
      <c r="AM303" s="442"/>
      <c r="AN303" s="442"/>
      <c r="AO303" s="442"/>
      <c r="AP303" s="442"/>
      <c r="AQ303" s="442"/>
      <c r="AR303" s="442"/>
      <c r="AS303" s="442"/>
      <c r="AT303" s="442"/>
      <c r="AU303" s="442"/>
      <c r="AV303" s="442"/>
      <c r="AW303" s="442"/>
      <c r="AX303" s="442"/>
      <c r="AY303" s="442"/>
      <c r="AZ303" s="442"/>
    </row>
    <row r="304" spans="2:52" ht="20.100000000000001" hidden="1" customHeight="1" outlineLevel="1">
      <c r="B304" s="434"/>
      <c r="C304" s="1002"/>
      <c r="D304" s="1003"/>
      <c r="E304" s="1003"/>
      <c r="F304" s="1004"/>
      <c r="G304" s="1005"/>
      <c r="H304" s="1006"/>
      <c r="I304" s="1006"/>
      <c r="J304" s="1006"/>
      <c r="K304" s="1007"/>
      <c r="L304" s="715"/>
      <c r="M304" s="715"/>
      <c r="N304" s="715"/>
      <c r="O304" s="715"/>
      <c r="P304" s="715"/>
      <c r="Q304" s="715"/>
      <c r="R304" s="715"/>
      <c r="S304" s="716"/>
      <c r="T304" s="717"/>
      <c r="U304" s="720">
        <f t="shared" si="97"/>
        <v>0</v>
      </c>
      <c r="V304" s="721">
        <f t="shared" si="98"/>
        <v>0</v>
      </c>
      <c r="W304" s="722">
        <f t="shared" si="99"/>
        <v>0</v>
      </c>
      <c r="X304" s="442"/>
      <c r="Y304" s="442"/>
      <c r="Z304" s="442"/>
      <c r="AA304" s="442"/>
      <c r="AB304" s="442"/>
      <c r="AC304" s="442"/>
      <c r="AD304" s="442"/>
      <c r="AE304" s="442"/>
      <c r="AF304" s="442"/>
      <c r="AG304" s="442"/>
      <c r="AH304" s="442"/>
      <c r="AI304" s="442"/>
      <c r="AJ304" s="442"/>
      <c r="AK304" s="442"/>
      <c r="AL304" s="442"/>
      <c r="AM304" s="442"/>
      <c r="AN304" s="442"/>
      <c r="AO304" s="442"/>
      <c r="AP304" s="442"/>
      <c r="AQ304" s="442"/>
      <c r="AR304" s="442"/>
      <c r="AS304" s="442"/>
      <c r="AT304" s="442"/>
      <c r="AU304" s="442"/>
      <c r="AV304" s="442"/>
      <c r="AW304" s="442"/>
      <c r="AX304" s="442"/>
      <c r="AY304" s="442"/>
      <c r="AZ304" s="442"/>
    </row>
    <row r="305" spans="2:52" ht="20.100000000000001" hidden="1" customHeight="1" outlineLevel="1">
      <c r="B305" s="434"/>
      <c r="C305" s="1002"/>
      <c r="D305" s="1003"/>
      <c r="E305" s="1003"/>
      <c r="F305" s="1004"/>
      <c r="G305" s="1005"/>
      <c r="H305" s="1006"/>
      <c r="I305" s="1006"/>
      <c r="J305" s="1006"/>
      <c r="K305" s="1007"/>
      <c r="L305" s="715"/>
      <c r="M305" s="715"/>
      <c r="N305" s="715"/>
      <c r="O305" s="715"/>
      <c r="P305" s="715"/>
      <c r="Q305" s="715"/>
      <c r="R305" s="715"/>
      <c r="S305" s="716"/>
      <c r="T305" s="717"/>
      <c r="U305" s="720">
        <f t="shared" si="97"/>
        <v>0</v>
      </c>
      <c r="V305" s="721">
        <f t="shared" si="98"/>
        <v>0</v>
      </c>
      <c r="W305" s="722">
        <f t="shared" si="99"/>
        <v>0</v>
      </c>
      <c r="X305" s="442"/>
      <c r="Y305" s="442"/>
      <c r="Z305" s="442"/>
      <c r="AA305" s="442"/>
      <c r="AB305" s="442"/>
      <c r="AC305" s="442"/>
      <c r="AD305" s="442"/>
      <c r="AE305" s="442"/>
      <c r="AF305" s="442"/>
      <c r="AG305" s="442"/>
      <c r="AH305" s="442"/>
      <c r="AI305" s="442"/>
      <c r="AJ305" s="442"/>
      <c r="AK305" s="442"/>
      <c r="AL305" s="442"/>
      <c r="AM305" s="442"/>
      <c r="AN305" s="442"/>
      <c r="AO305" s="442"/>
      <c r="AP305" s="442"/>
      <c r="AQ305" s="442"/>
      <c r="AR305" s="442"/>
      <c r="AS305" s="442"/>
      <c r="AT305" s="442"/>
      <c r="AU305" s="442"/>
      <c r="AV305" s="442"/>
      <c r="AW305" s="442"/>
      <c r="AX305" s="442"/>
      <c r="AY305" s="442"/>
      <c r="AZ305" s="442"/>
    </row>
    <row r="306" spans="2:52" ht="20.100000000000001" hidden="1" customHeight="1" outlineLevel="1">
      <c r="B306" s="434"/>
      <c r="C306" s="1002"/>
      <c r="D306" s="1003"/>
      <c r="E306" s="1003"/>
      <c r="F306" s="1004"/>
      <c r="G306" s="1005"/>
      <c r="H306" s="1006"/>
      <c r="I306" s="1006"/>
      <c r="J306" s="1006"/>
      <c r="K306" s="1007"/>
      <c r="L306" s="715"/>
      <c r="M306" s="715"/>
      <c r="N306" s="715"/>
      <c r="O306" s="715"/>
      <c r="P306" s="715"/>
      <c r="Q306" s="715"/>
      <c r="R306" s="715"/>
      <c r="S306" s="716"/>
      <c r="T306" s="717"/>
      <c r="U306" s="720">
        <f t="shared" si="97"/>
        <v>0</v>
      </c>
      <c r="V306" s="721">
        <f t="shared" si="98"/>
        <v>0</v>
      </c>
      <c r="W306" s="722">
        <f t="shared" si="99"/>
        <v>0</v>
      </c>
      <c r="X306" s="442"/>
      <c r="Y306" s="442"/>
      <c r="Z306" s="442"/>
      <c r="AA306" s="442"/>
      <c r="AB306" s="442"/>
      <c r="AC306" s="442"/>
      <c r="AD306" s="442"/>
      <c r="AE306" s="442"/>
      <c r="AF306" s="442"/>
      <c r="AG306" s="442"/>
      <c r="AH306" s="442"/>
      <c r="AI306" s="442"/>
      <c r="AJ306" s="442"/>
      <c r="AK306" s="442"/>
      <c r="AL306" s="442"/>
      <c r="AM306" s="442"/>
      <c r="AN306" s="442"/>
      <c r="AO306" s="442"/>
      <c r="AP306" s="442"/>
      <c r="AQ306" s="442"/>
      <c r="AR306" s="442"/>
      <c r="AS306" s="442"/>
      <c r="AT306" s="442"/>
      <c r="AU306" s="442"/>
      <c r="AV306" s="442"/>
      <c r="AW306" s="442"/>
      <c r="AX306" s="442"/>
      <c r="AY306" s="442"/>
      <c r="AZ306" s="442"/>
    </row>
    <row r="307" spans="2:52" ht="20.100000000000001" hidden="1" customHeight="1" outlineLevel="1">
      <c r="B307" s="434"/>
      <c r="C307" s="1002"/>
      <c r="D307" s="1003"/>
      <c r="E307" s="1003"/>
      <c r="F307" s="1004"/>
      <c r="G307" s="1005"/>
      <c r="H307" s="1006"/>
      <c r="I307" s="1006"/>
      <c r="J307" s="1006"/>
      <c r="K307" s="1007"/>
      <c r="L307" s="715"/>
      <c r="M307" s="715"/>
      <c r="N307" s="715"/>
      <c r="O307" s="715"/>
      <c r="P307" s="715"/>
      <c r="Q307" s="715"/>
      <c r="R307" s="715"/>
      <c r="S307" s="716"/>
      <c r="T307" s="717"/>
      <c r="U307" s="720">
        <f t="shared" si="97"/>
        <v>0</v>
      </c>
      <c r="V307" s="721">
        <f t="shared" si="98"/>
        <v>0</v>
      </c>
      <c r="W307" s="722">
        <f t="shared" si="99"/>
        <v>0</v>
      </c>
      <c r="X307" s="442"/>
      <c r="Y307" s="442"/>
      <c r="Z307" s="442"/>
      <c r="AA307" s="442"/>
      <c r="AB307" s="442"/>
      <c r="AC307" s="442"/>
      <c r="AD307" s="442"/>
      <c r="AE307" s="442"/>
      <c r="AF307" s="442"/>
      <c r="AG307" s="442"/>
      <c r="AH307" s="442"/>
      <c r="AI307" s="442"/>
      <c r="AJ307" s="442"/>
      <c r="AK307" s="442"/>
      <c r="AL307" s="442"/>
      <c r="AM307" s="442"/>
      <c r="AN307" s="442"/>
      <c r="AO307" s="442"/>
      <c r="AP307" s="442"/>
      <c r="AQ307" s="442"/>
      <c r="AR307" s="442"/>
      <c r="AS307" s="442"/>
      <c r="AT307" s="442"/>
      <c r="AU307" s="442"/>
      <c r="AV307" s="442"/>
      <c r="AW307" s="442"/>
      <c r="AX307" s="442"/>
      <c r="AY307" s="442"/>
      <c r="AZ307" s="442"/>
    </row>
    <row r="308" spans="2:52" ht="20.100000000000001" hidden="1" customHeight="1" outlineLevel="1">
      <c r="B308" s="434"/>
      <c r="C308" s="1002"/>
      <c r="D308" s="1003"/>
      <c r="E308" s="1003"/>
      <c r="F308" s="1004"/>
      <c r="G308" s="1005"/>
      <c r="H308" s="1006"/>
      <c r="I308" s="1006"/>
      <c r="J308" s="1006"/>
      <c r="K308" s="1007"/>
      <c r="L308" s="715"/>
      <c r="M308" s="715"/>
      <c r="N308" s="715"/>
      <c r="O308" s="715"/>
      <c r="P308" s="715"/>
      <c r="Q308" s="715"/>
      <c r="R308" s="715"/>
      <c r="S308" s="716"/>
      <c r="T308" s="717"/>
      <c r="U308" s="720">
        <f t="shared" si="97"/>
        <v>0</v>
      </c>
      <c r="V308" s="721">
        <f t="shared" si="98"/>
        <v>0</v>
      </c>
      <c r="W308" s="722">
        <f t="shared" si="99"/>
        <v>0</v>
      </c>
      <c r="X308" s="442"/>
      <c r="Y308" s="442"/>
      <c r="Z308" s="442"/>
      <c r="AA308" s="442"/>
      <c r="AB308" s="442"/>
      <c r="AC308" s="442"/>
      <c r="AD308" s="442"/>
      <c r="AE308" s="442"/>
      <c r="AF308" s="442"/>
      <c r="AG308" s="442"/>
      <c r="AH308" s="442"/>
      <c r="AI308" s="442"/>
      <c r="AJ308" s="442"/>
      <c r="AK308" s="442"/>
      <c r="AL308" s="442"/>
      <c r="AM308" s="442"/>
      <c r="AN308" s="442"/>
      <c r="AO308" s="442"/>
      <c r="AP308" s="442"/>
      <c r="AQ308" s="442"/>
      <c r="AR308" s="442"/>
      <c r="AS308" s="442"/>
      <c r="AT308" s="442"/>
      <c r="AU308" s="442"/>
      <c r="AV308" s="442"/>
      <c r="AW308" s="442"/>
      <c r="AX308" s="442"/>
      <c r="AY308" s="442"/>
      <c r="AZ308" s="442"/>
    </row>
    <row r="309" spans="2:52" ht="20.100000000000001" hidden="1" customHeight="1" outlineLevel="1">
      <c r="B309" s="434"/>
      <c r="C309" s="1002"/>
      <c r="D309" s="1003"/>
      <c r="E309" s="1003"/>
      <c r="F309" s="1004"/>
      <c r="G309" s="1005"/>
      <c r="H309" s="1006"/>
      <c r="I309" s="1006"/>
      <c r="J309" s="1006"/>
      <c r="K309" s="1007"/>
      <c r="L309" s="715"/>
      <c r="M309" s="715"/>
      <c r="N309" s="715"/>
      <c r="O309" s="715"/>
      <c r="P309" s="715"/>
      <c r="Q309" s="715"/>
      <c r="R309" s="715"/>
      <c r="S309" s="716"/>
      <c r="T309" s="717"/>
      <c r="U309" s="720">
        <f t="shared" si="97"/>
        <v>0</v>
      </c>
      <c r="V309" s="721">
        <f t="shared" si="98"/>
        <v>0</v>
      </c>
      <c r="W309" s="722">
        <f t="shared" si="99"/>
        <v>0</v>
      </c>
      <c r="X309" s="442"/>
      <c r="Y309" s="442"/>
      <c r="Z309" s="442"/>
      <c r="AA309" s="442"/>
      <c r="AB309" s="442"/>
      <c r="AC309" s="442"/>
      <c r="AD309" s="442"/>
      <c r="AE309" s="442"/>
      <c r="AF309" s="442"/>
      <c r="AG309" s="442"/>
      <c r="AH309" s="442"/>
      <c r="AI309" s="442"/>
      <c r="AJ309" s="442"/>
      <c r="AK309" s="442"/>
      <c r="AL309" s="442"/>
      <c r="AM309" s="442"/>
      <c r="AN309" s="442"/>
      <c r="AO309" s="442"/>
      <c r="AP309" s="442"/>
      <c r="AQ309" s="442"/>
      <c r="AR309" s="442"/>
      <c r="AS309" s="442"/>
      <c r="AT309" s="442"/>
      <c r="AU309" s="442"/>
      <c r="AV309" s="442"/>
      <c r="AW309" s="442"/>
      <c r="AX309" s="442"/>
      <c r="AY309" s="442"/>
      <c r="AZ309" s="442"/>
    </row>
    <row r="310" spans="2:52" ht="20.100000000000001" hidden="1" customHeight="1" outlineLevel="1">
      <c r="B310" s="434"/>
      <c r="C310" s="1002"/>
      <c r="D310" s="1003"/>
      <c r="E310" s="1003"/>
      <c r="F310" s="1004"/>
      <c r="G310" s="1005"/>
      <c r="H310" s="1006"/>
      <c r="I310" s="1006"/>
      <c r="J310" s="1006"/>
      <c r="K310" s="1007"/>
      <c r="L310" s="715"/>
      <c r="M310" s="715"/>
      <c r="N310" s="715"/>
      <c r="O310" s="715"/>
      <c r="P310" s="715"/>
      <c r="Q310" s="715"/>
      <c r="R310" s="715"/>
      <c r="S310" s="716"/>
      <c r="T310" s="717"/>
      <c r="U310" s="720">
        <f t="shared" si="97"/>
        <v>0</v>
      </c>
      <c r="V310" s="721">
        <f t="shared" si="98"/>
        <v>0</v>
      </c>
      <c r="W310" s="722">
        <f t="shared" si="99"/>
        <v>0</v>
      </c>
      <c r="X310" s="442"/>
      <c r="Y310" s="442"/>
      <c r="Z310" s="442"/>
      <c r="AA310" s="442"/>
      <c r="AB310" s="442"/>
      <c r="AC310" s="442"/>
      <c r="AD310" s="442"/>
      <c r="AE310" s="442"/>
      <c r="AF310" s="442"/>
      <c r="AG310" s="442"/>
      <c r="AH310" s="442"/>
      <c r="AI310" s="442"/>
      <c r="AJ310" s="442"/>
      <c r="AK310" s="442"/>
      <c r="AL310" s="442"/>
      <c r="AM310" s="442"/>
      <c r="AN310" s="442"/>
      <c r="AO310" s="442"/>
      <c r="AP310" s="442"/>
      <c r="AQ310" s="442"/>
      <c r="AR310" s="442"/>
      <c r="AS310" s="442"/>
      <c r="AT310" s="442"/>
      <c r="AU310" s="442"/>
      <c r="AV310" s="442"/>
      <c r="AW310" s="442"/>
      <c r="AX310" s="442"/>
      <c r="AY310" s="442"/>
      <c r="AZ310" s="442"/>
    </row>
    <row r="311" spans="2:52" ht="20.100000000000001" hidden="1" customHeight="1" outlineLevel="1">
      <c r="B311" s="434"/>
      <c r="C311" s="1002"/>
      <c r="D311" s="1003"/>
      <c r="E311" s="1003"/>
      <c r="F311" s="1004"/>
      <c r="G311" s="1005"/>
      <c r="H311" s="1006"/>
      <c r="I311" s="1006"/>
      <c r="J311" s="1006"/>
      <c r="K311" s="1007"/>
      <c r="L311" s="715"/>
      <c r="M311" s="715"/>
      <c r="N311" s="715"/>
      <c r="O311" s="715"/>
      <c r="P311" s="715"/>
      <c r="Q311" s="715"/>
      <c r="R311" s="715"/>
      <c r="S311" s="716"/>
      <c r="T311" s="717"/>
      <c r="U311" s="720">
        <f t="shared" si="97"/>
        <v>0</v>
      </c>
      <c r="V311" s="721">
        <f t="shared" si="98"/>
        <v>0</v>
      </c>
      <c r="W311" s="722">
        <f t="shared" si="99"/>
        <v>0</v>
      </c>
      <c r="X311" s="442"/>
      <c r="Y311" s="442"/>
      <c r="Z311" s="442"/>
      <c r="AA311" s="442"/>
      <c r="AB311" s="442"/>
      <c r="AC311" s="442"/>
      <c r="AD311" s="442"/>
      <c r="AE311" s="442"/>
      <c r="AF311" s="442"/>
      <c r="AG311" s="442"/>
      <c r="AH311" s="442"/>
      <c r="AI311" s="442"/>
      <c r="AJ311" s="442"/>
      <c r="AK311" s="442"/>
      <c r="AL311" s="442"/>
      <c r="AM311" s="442"/>
      <c r="AN311" s="442"/>
      <c r="AO311" s="442"/>
      <c r="AP311" s="442"/>
      <c r="AQ311" s="442"/>
      <c r="AR311" s="442"/>
      <c r="AS311" s="442"/>
      <c r="AT311" s="442"/>
      <c r="AU311" s="442"/>
      <c r="AV311" s="442"/>
      <c r="AW311" s="442"/>
      <c r="AX311" s="442"/>
      <c r="AY311" s="442"/>
      <c r="AZ311" s="442"/>
    </row>
    <row r="312" spans="2:52" s="19" customFormat="1" ht="9.9499999999999993" hidden="1" customHeight="1" outlineLevel="1">
      <c r="B312" s="435"/>
      <c r="C312" s="437"/>
      <c r="D312" s="437"/>
      <c r="E312" s="437"/>
      <c r="F312" s="437"/>
      <c r="G312" s="666"/>
      <c r="H312" s="666"/>
      <c r="I312" s="666"/>
      <c r="J312" s="666"/>
      <c r="K312" s="666"/>
      <c r="L312" s="438"/>
      <c r="M312" s="438"/>
      <c r="N312" s="438"/>
      <c r="O312" s="438"/>
      <c r="P312" s="438"/>
      <c r="Q312" s="438"/>
      <c r="R312" s="438"/>
      <c r="S312" s="438"/>
      <c r="T312" s="439"/>
      <c r="U312" s="439"/>
      <c r="V312" s="439"/>
      <c r="W312" s="667"/>
      <c r="X312" s="668"/>
      <c r="Y312" s="668"/>
      <c r="Z312" s="668"/>
      <c r="AA312" s="668"/>
      <c r="AB312" s="668"/>
      <c r="AC312" s="668"/>
      <c r="AD312" s="668"/>
      <c r="AE312" s="668"/>
      <c r="AF312" s="668"/>
      <c r="AG312" s="668"/>
      <c r="AH312" s="668"/>
      <c r="AI312" s="668"/>
      <c r="AJ312" s="668"/>
      <c r="AK312" s="668"/>
      <c r="AL312" s="668"/>
      <c r="AM312" s="668"/>
      <c r="AN312" s="668"/>
      <c r="AO312" s="668"/>
      <c r="AP312" s="668"/>
      <c r="AQ312" s="668"/>
      <c r="AR312" s="668"/>
      <c r="AS312" s="668"/>
      <c r="AT312" s="668"/>
      <c r="AU312" s="668"/>
      <c r="AV312" s="668"/>
      <c r="AW312" s="668"/>
      <c r="AX312" s="668"/>
      <c r="AY312" s="668"/>
      <c r="AZ312" s="668"/>
    </row>
    <row r="313" spans="2:52" ht="20.100000000000001" customHeight="1" collapsed="1">
      <c r="B313" s="32">
        <f>B301+1</f>
        <v>26</v>
      </c>
      <c r="C313" s="1013"/>
      <c r="D313" s="1014"/>
      <c r="E313" s="1014"/>
      <c r="F313" s="1015"/>
      <c r="G313" s="1016"/>
      <c r="H313" s="1017"/>
      <c r="I313" s="1017"/>
      <c r="J313" s="1017"/>
      <c r="K313" s="1018"/>
      <c r="L313" s="701">
        <f t="shared" ref="L313:R313" si="100">SUM(L314:L323)</f>
        <v>0</v>
      </c>
      <c r="M313" s="702">
        <f t="shared" si="100"/>
        <v>0</v>
      </c>
      <c r="N313" s="703">
        <f t="shared" si="100"/>
        <v>0</v>
      </c>
      <c r="O313" s="703">
        <f t="shared" si="100"/>
        <v>0</v>
      </c>
      <c r="P313" s="702">
        <f t="shared" si="100"/>
        <v>0</v>
      </c>
      <c r="Q313" s="704">
        <f t="shared" si="100"/>
        <v>0</v>
      </c>
      <c r="R313" s="701">
        <f t="shared" si="100"/>
        <v>0</v>
      </c>
      <c r="S313" s="705">
        <v>1</v>
      </c>
      <c r="T313" s="706">
        <f>(S314*T314)+(S315*T315)+(S316*T316)+(S317*T317)+(S318*T318)+(S319*T319)+(S320*T320)+(S321*T321)+(S322*T322)+(S323*T323)</f>
        <v>0</v>
      </c>
      <c r="U313" s="665">
        <f t="shared" ref="U313:U323" si="101">S313*T313*(1+MGKZ)*(1+Gewinn)*(1+Sicherheit)</f>
        <v>0</v>
      </c>
      <c r="V313" s="643">
        <f t="shared" ref="V313:V323" si="102">R313*Fertigung</f>
        <v>0</v>
      </c>
      <c r="W313" s="50">
        <f t="shared" ref="W313:W323" si="103">L313*$E$6+M313*$M$6+N313*$M$7+O313*$M$8+P313*$E$7+Q313*$M$9+U313+V313</f>
        <v>0</v>
      </c>
      <c r="X313" s="442"/>
      <c r="Y313" s="442"/>
      <c r="Z313" s="442"/>
      <c r="AA313" s="442"/>
      <c r="AB313" s="442"/>
      <c r="AC313" s="442"/>
      <c r="AD313" s="442"/>
      <c r="AE313" s="442"/>
      <c r="AF313" s="442"/>
      <c r="AG313" s="442"/>
      <c r="AH313" s="442"/>
      <c r="AI313" s="442"/>
      <c r="AJ313" s="442"/>
      <c r="AK313" s="442"/>
      <c r="AL313" s="442"/>
      <c r="AM313" s="442"/>
      <c r="AN313" s="442"/>
      <c r="AO313" s="442"/>
      <c r="AP313" s="442"/>
      <c r="AQ313" s="442"/>
      <c r="AR313" s="442"/>
      <c r="AS313" s="442"/>
      <c r="AT313" s="442"/>
      <c r="AU313" s="442"/>
      <c r="AV313" s="442"/>
      <c r="AW313" s="442"/>
      <c r="AX313" s="442"/>
      <c r="AY313" s="442"/>
      <c r="AZ313" s="442"/>
    </row>
    <row r="314" spans="2:52" ht="20.100000000000001" hidden="1" customHeight="1" outlineLevel="1">
      <c r="B314" s="433"/>
      <c r="C314" s="1002"/>
      <c r="D314" s="1003"/>
      <c r="E314" s="1003"/>
      <c r="F314" s="1004"/>
      <c r="G314" s="1005"/>
      <c r="H314" s="1006"/>
      <c r="I314" s="1006"/>
      <c r="J314" s="1006"/>
      <c r="K314" s="1007"/>
      <c r="L314" s="715"/>
      <c r="M314" s="715"/>
      <c r="N314" s="715"/>
      <c r="O314" s="715"/>
      <c r="P314" s="715"/>
      <c r="Q314" s="715"/>
      <c r="R314" s="715"/>
      <c r="S314" s="716"/>
      <c r="T314" s="717"/>
      <c r="U314" s="720">
        <f t="shared" si="101"/>
        <v>0</v>
      </c>
      <c r="V314" s="721">
        <f t="shared" si="102"/>
        <v>0</v>
      </c>
      <c r="W314" s="722">
        <f t="shared" si="103"/>
        <v>0</v>
      </c>
      <c r="X314" s="442"/>
      <c r="Y314" s="442"/>
      <c r="Z314" s="442"/>
      <c r="AA314" s="442"/>
      <c r="AB314" s="442"/>
      <c r="AC314" s="442"/>
      <c r="AD314" s="442"/>
      <c r="AE314" s="442"/>
      <c r="AF314" s="442"/>
      <c r="AG314" s="442"/>
      <c r="AH314" s="442"/>
      <c r="AI314" s="442"/>
      <c r="AJ314" s="442"/>
      <c r="AK314" s="442"/>
      <c r="AL314" s="442"/>
      <c r="AM314" s="442"/>
      <c r="AN314" s="442"/>
      <c r="AO314" s="442"/>
      <c r="AP314" s="442"/>
      <c r="AQ314" s="442"/>
      <c r="AR314" s="442"/>
      <c r="AS314" s="442"/>
      <c r="AT314" s="442"/>
      <c r="AU314" s="442"/>
      <c r="AV314" s="442"/>
      <c r="AW314" s="442"/>
      <c r="AX314" s="442"/>
      <c r="AY314" s="442"/>
      <c r="AZ314" s="442"/>
    </row>
    <row r="315" spans="2:52" ht="20.100000000000001" hidden="1" customHeight="1" outlineLevel="1">
      <c r="B315" s="434"/>
      <c r="C315" s="1002"/>
      <c r="D315" s="1003"/>
      <c r="E315" s="1003"/>
      <c r="F315" s="1004"/>
      <c r="G315" s="1005"/>
      <c r="H315" s="1006"/>
      <c r="I315" s="1006"/>
      <c r="J315" s="1006"/>
      <c r="K315" s="1007"/>
      <c r="L315" s="715"/>
      <c r="M315" s="715"/>
      <c r="N315" s="715"/>
      <c r="O315" s="715"/>
      <c r="P315" s="715"/>
      <c r="Q315" s="715"/>
      <c r="R315" s="715"/>
      <c r="S315" s="716"/>
      <c r="T315" s="717"/>
      <c r="U315" s="720">
        <f t="shared" si="101"/>
        <v>0</v>
      </c>
      <c r="V315" s="721">
        <f t="shared" si="102"/>
        <v>0</v>
      </c>
      <c r="W315" s="722">
        <f t="shared" si="103"/>
        <v>0</v>
      </c>
      <c r="X315" s="442"/>
      <c r="Y315" s="442"/>
      <c r="Z315" s="442"/>
      <c r="AA315" s="442"/>
      <c r="AB315" s="442"/>
      <c r="AC315" s="442"/>
      <c r="AD315" s="442"/>
      <c r="AE315" s="442"/>
      <c r="AF315" s="442"/>
      <c r="AG315" s="442"/>
      <c r="AH315" s="442"/>
      <c r="AI315" s="442"/>
      <c r="AJ315" s="442"/>
      <c r="AK315" s="442"/>
      <c r="AL315" s="442"/>
      <c r="AM315" s="442"/>
      <c r="AN315" s="442"/>
      <c r="AO315" s="442"/>
      <c r="AP315" s="442"/>
      <c r="AQ315" s="442"/>
      <c r="AR315" s="442"/>
      <c r="AS315" s="442"/>
      <c r="AT315" s="442"/>
      <c r="AU315" s="442"/>
      <c r="AV315" s="442"/>
      <c r="AW315" s="442"/>
      <c r="AX315" s="442"/>
      <c r="AY315" s="442"/>
      <c r="AZ315" s="442"/>
    </row>
    <row r="316" spans="2:52" ht="20.100000000000001" hidden="1" customHeight="1" outlineLevel="1">
      <c r="B316" s="434"/>
      <c r="C316" s="1002"/>
      <c r="D316" s="1003"/>
      <c r="E316" s="1003"/>
      <c r="F316" s="1004"/>
      <c r="G316" s="1005"/>
      <c r="H316" s="1006"/>
      <c r="I316" s="1006"/>
      <c r="J316" s="1006"/>
      <c r="K316" s="1007"/>
      <c r="L316" s="715"/>
      <c r="M316" s="715"/>
      <c r="N316" s="715"/>
      <c r="O316" s="715"/>
      <c r="P316" s="715"/>
      <c r="Q316" s="715"/>
      <c r="R316" s="715"/>
      <c r="S316" s="716"/>
      <c r="T316" s="717"/>
      <c r="U316" s="720">
        <f t="shared" si="101"/>
        <v>0</v>
      </c>
      <c r="V316" s="721">
        <f t="shared" si="102"/>
        <v>0</v>
      </c>
      <c r="W316" s="722">
        <f t="shared" si="103"/>
        <v>0</v>
      </c>
      <c r="X316" s="442"/>
      <c r="Y316" s="442"/>
      <c r="Z316" s="442"/>
      <c r="AA316" s="442"/>
      <c r="AB316" s="442"/>
      <c r="AC316" s="442"/>
      <c r="AD316" s="442"/>
      <c r="AE316" s="442"/>
      <c r="AF316" s="442"/>
      <c r="AG316" s="442"/>
      <c r="AH316" s="442"/>
      <c r="AI316" s="442"/>
      <c r="AJ316" s="442"/>
      <c r="AK316" s="442"/>
      <c r="AL316" s="442"/>
      <c r="AM316" s="442"/>
      <c r="AN316" s="442"/>
      <c r="AO316" s="442"/>
      <c r="AP316" s="442"/>
      <c r="AQ316" s="442"/>
      <c r="AR316" s="442"/>
      <c r="AS316" s="442"/>
      <c r="AT316" s="442"/>
      <c r="AU316" s="442"/>
      <c r="AV316" s="442"/>
      <c r="AW316" s="442"/>
      <c r="AX316" s="442"/>
      <c r="AY316" s="442"/>
      <c r="AZ316" s="442"/>
    </row>
    <row r="317" spans="2:52" ht="20.100000000000001" hidden="1" customHeight="1" outlineLevel="1">
      <c r="B317" s="434"/>
      <c r="C317" s="1002"/>
      <c r="D317" s="1003"/>
      <c r="E317" s="1003"/>
      <c r="F317" s="1004"/>
      <c r="G317" s="1005"/>
      <c r="H317" s="1006"/>
      <c r="I317" s="1006"/>
      <c r="J317" s="1006"/>
      <c r="K317" s="1007"/>
      <c r="L317" s="715"/>
      <c r="M317" s="715"/>
      <c r="N317" s="715"/>
      <c r="O317" s="715"/>
      <c r="P317" s="715"/>
      <c r="Q317" s="715"/>
      <c r="R317" s="715"/>
      <c r="S317" s="716"/>
      <c r="T317" s="717"/>
      <c r="U317" s="720">
        <f t="shared" si="101"/>
        <v>0</v>
      </c>
      <c r="V317" s="721">
        <f t="shared" si="102"/>
        <v>0</v>
      </c>
      <c r="W317" s="722">
        <f t="shared" si="103"/>
        <v>0</v>
      </c>
      <c r="X317" s="442"/>
      <c r="Y317" s="442"/>
      <c r="Z317" s="442"/>
      <c r="AA317" s="442"/>
      <c r="AB317" s="442"/>
      <c r="AC317" s="442"/>
      <c r="AD317" s="442"/>
      <c r="AE317" s="442"/>
      <c r="AF317" s="442"/>
      <c r="AG317" s="442"/>
      <c r="AH317" s="442"/>
      <c r="AI317" s="442"/>
      <c r="AJ317" s="442"/>
      <c r="AK317" s="442"/>
      <c r="AL317" s="442"/>
      <c r="AM317" s="442"/>
      <c r="AN317" s="442"/>
      <c r="AO317" s="442"/>
      <c r="AP317" s="442"/>
      <c r="AQ317" s="442"/>
      <c r="AR317" s="442"/>
      <c r="AS317" s="442"/>
      <c r="AT317" s="442"/>
      <c r="AU317" s="442"/>
      <c r="AV317" s="442"/>
      <c r="AW317" s="442"/>
      <c r="AX317" s="442"/>
      <c r="AY317" s="442"/>
      <c r="AZ317" s="442"/>
    </row>
    <row r="318" spans="2:52" ht="20.100000000000001" hidden="1" customHeight="1" outlineLevel="1">
      <c r="B318" s="434"/>
      <c r="C318" s="1002"/>
      <c r="D318" s="1003"/>
      <c r="E318" s="1003"/>
      <c r="F318" s="1004"/>
      <c r="G318" s="1005"/>
      <c r="H318" s="1006"/>
      <c r="I318" s="1006"/>
      <c r="J318" s="1006"/>
      <c r="K318" s="1007"/>
      <c r="L318" s="715"/>
      <c r="M318" s="715"/>
      <c r="N318" s="715"/>
      <c r="O318" s="715"/>
      <c r="P318" s="715"/>
      <c r="Q318" s="715"/>
      <c r="R318" s="715"/>
      <c r="S318" s="716"/>
      <c r="T318" s="717"/>
      <c r="U318" s="720">
        <f t="shared" si="101"/>
        <v>0</v>
      </c>
      <c r="V318" s="721">
        <f t="shared" si="102"/>
        <v>0</v>
      </c>
      <c r="W318" s="722">
        <f t="shared" si="103"/>
        <v>0</v>
      </c>
      <c r="X318" s="442"/>
      <c r="Y318" s="442"/>
      <c r="Z318" s="442"/>
      <c r="AA318" s="442"/>
      <c r="AB318" s="442"/>
      <c r="AC318" s="442"/>
      <c r="AD318" s="442"/>
      <c r="AE318" s="442"/>
      <c r="AF318" s="442"/>
      <c r="AG318" s="442"/>
      <c r="AH318" s="442"/>
      <c r="AI318" s="442"/>
      <c r="AJ318" s="442"/>
      <c r="AK318" s="442"/>
      <c r="AL318" s="442"/>
      <c r="AM318" s="442"/>
      <c r="AN318" s="442"/>
      <c r="AO318" s="442"/>
      <c r="AP318" s="442"/>
      <c r="AQ318" s="442"/>
      <c r="AR318" s="442"/>
      <c r="AS318" s="442"/>
      <c r="AT318" s="442"/>
      <c r="AU318" s="442"/>
      <c r="AV318" s="442"/>
      <c r="AW318" s="442"/>
      <c r="AX318" s="442"/>
      <c r="AY318" s="442"/>
      <c r="AZ318" s="442"/>
    </row>
    <row r="319" spans="2:52" ht="20.100000000000001" hidden="1" customHeight="1" outlineLevel="1">
      <c r="B319" s="434"/>
      <c r="C319" s="1002"/>
      <c r="D319" s="1003"/>
      <c r="E319" s="1003"/>
      <c r="F319" s="1004"/>
      <c r="G319" s="1005"/>
      <c r="H319" s="1006"/>
      <c r="I319" s="1006"/>
      <c r="J319" s="1006"/>
      <c r="K319" s="1007"/>
      <c r="L319" s="715"/>
      <c r="M319" s="715"/>
      <c r="N319" s="715"/>
      <c r="O319" s="715"/>
      <c r="P319" s="715"/>
      <c r="Q319" s="715"/>
      <c r="R319" s="715"/>
      <c r="S319" s="716"/>
      <c r="T319" s="717"/>
      <c r="U319" s="720">
        <f t="shared" si="101"/>
        <v>0</v>
      </c>
      <c r="V319" s="721">
        <f t="shared" si="102"/>
        <v>0</v>
      </c>
      <c r="W319" s="722">
        <f t="shared" si="103"/>
        <v>0</v>
      </c>
      <c r="X319" s="442"/>
      <c r="Y319" s="442"/>
      <c r="Z319" s="442"/>
      <c r="AA319" s="442"/>
      <c r="AB319" s="442"/>
      <c r="AC319" s="442"/>
      <c r="AD319" s="442"/>
      <c r="AE319" s="442"/>
      <c r="AF319" s="442"/>
      <c r="AG319" s="442"/>
      <c r="AH319" s="442"/>
      <c r="AI319" s="442"/>
      <c r="AJ319" s="442"/>
      <c r="AK319" s="442"/>
      <c r="AL319" s="442"/>
      <c r="AM319" s="442"/>
      <c r="AN319" s="442"/>
      <c r="AO319" s="442"/>
      <c r="AP319" s="442"/>
      <c r="AQ319" s="442"/>
      <c r="AR319" s="442"/>
      <c r="AS319" s="442"/>
      <c r="AT319" s="442"/>
      <c r="AU319" s="442"/>
      <c r="AV319" s="442"/>
      <c r="AW319" s="442"/>
      <c r="AX319" s="442"/>
      <c r="AY319" s="442"/>
      <c r="AZ319" s="442"/>
    </row>
    <row r="320" spans="2:52" ht="20.100000000000001" hidden="1" customHeight="1" outlineLevel="1">
      <c r="B320" s="434"/>
      <c r="C320" s="1002"/>
      <c r="D320" s="1003"/>
      <c r="E320" s="1003"/>
      <c r="F320" s="1004"/>
      <c r="G320" s="1005"/>
      <c r="H320" s="1006"/>
      <c r="I320" s="1006"/>
      <c r="J320" s="1006"/>
      <c r="K320" s="1007"/>
      <c r="L320" s="715"/>
      <c r="M320" s="715"/>
      <c r="N320" s="715"/>
      <c r="O320" s="715"/>
      <c r="P320" s="715"/>
      <c r="Q320" s="715"/>
      <c r="R320" s="715"/>
      <c r="S320" s="716"/>
      <c r="T320" s="717"/>
      <c r="U320" s="720">
        <f t="shared" si="101"/>
        <v>0</v>
      </c>
      <c r="V320" s="721">
        <f t="shared" si="102"/>
        <v>0</v>
      </c>
      <c r="W320" s="722">
        <f t="shared" si="103"/>
        <v>0</v>
      </c>
      <c r="X320" s="442"/>
      <c r="Y320" s="442"/>
      <c r="Z320" s="442"/>
      <c r="AA320" s="442"/>
      <c r="AB320" s="442"/>
      <c r="AC320" s="442"/>
      <c r="AD320" s="442"/>
      <c r="AE320" s="442"/>
      <c r="AF320" s="442"/>
      <c r="AG320" s="442"/>
      <c r="AH320" s="442"/>
      <c r="AI320" s="442"/>
      <c r="AJ320" s="442"/>
      <c r="AK320" s="442"/>
      <c r="AL320" s="442"/>
      <c r="AM320" s="442"/>
      <c r="AN320" s="442"/>
      <c r="AO320" s="442"/>
      <c r="AP320" s="442"/>
      <c r="AQ320" s="442"/>
      <c r="AR320" s="442"/>
      <c r="AS320" s="442"/>
      <c r="AT320" s="442"/>
      <c r="AU320" s="442"/>
      <c r="AV320" s="442"/>
      <c r="AW320" s="442"/>
      <c r="AX320" s="442"/>
      <c r="AY320" s="442"/>
      <c r="AZ320" s="442"/>
    </row>
    <row r="321" spans="2:52" ht="20.100000000000001" hidden="1" customHeight="1" outlineLevel="1">
      <c r="B321" s="434"/>
      <c r="C321" s="1002"/>
      <c r="D321" s="1003"/>
      <c r="E321" s="1003"/>
      <c r="F321" s="1004"/>
      <c r="G321" s="1005"/>
      <c r="H321" s="1006"/>
      <c r="I321" s="1006"/>
      <c r="J321" s="1006"/>
      <c r="K321" s="1007"/>
      <c r="L321" s="715"/>
      <c r="M321" s="715"/>
      <c r="N321" s="715"/>
      <c r="O321" s="715"/>
      <c r="P321" s="715"/>
      <c r="Q321" s="715"/>
      <c r="R321" s="715"/>
      <c r="S321" s="716"/>
      <c r="T321" s="717"/>
      <c r="U321" s="720">
        <f t="shared" si="101"/>
        <v>0</v>
      </c>
      <c r="V321" s="721">
        <f t="shared" si="102"/>
        <v>0</v>
      </c>
      <c r="W321" s="722">
        <f t="shared" si="103"/>
        <v>0</v>
      </c>
      <c r="X321" s="442"/>
      <c r="Y321" s="442"/>
      <c r="Z321" s="442"/>
      <c r="AA321" s="442"/>
      <c r="AB321" s="442"/>
      <c r="AC321" s="442"/>
      <c r="AD321" s="442"/>
      <c r="AE321" s="442"/>
      <c r="AF321" s="442"/>
      <c r="AG321" s="442"/>
      <c r="AH321" s="442"/>
      <c r="AI321" s="442"/>
      <c r="AJ321" s="442"/>
      <c r="AK321" s="442"/>
      <c r="AL321" s="442"/>
      <c r="AM321" s="442"/>
      <c r="AN321" s="442"/>
      <c r="AO321" s="442"/>
      <c r="AP321" s="442"/>
      <c r="AQ321" s="442"/>
      <c r="AR321" s="442"/>
      <c r="AS321" s="442"/>
      <c r="AT321" s="442"/>
      <c r="AU321" s="442"/>
      <c r="AV321" s="442"/>
      <c r="AW321" s="442"/>
      <c r="AX321" s="442"/>
      <c r="AY321" s="442"/>
      <c r="AZ321" s="442"/>
    </row>
    <row r="322" spans="2:52" ht="20.100000000000001" hidden="1" customHeight="1" outlineLevel="1">
      <c r="B322" s="434"/>
      <c r="C322" s="1002"/>
      <c r="D322" s="1003"/>
      <c r="E322" s="1003"/>
      <c r="F322" s="1004"/>
      <c r="G322" s="1005"/>
      <c r="H322" s="1006"/>
      <c r="I322" s="1006"/>
      <c r="J322" s="1006"/>
      <c r="K322" s="1007"/>
      <c r="L322" s="715"/>
      <c r="M322" s="715"/>
      <c r="N322" s="715"/>
      <c r="O322" s="715"/>
      <c r="P322" s="715"/>
      <c r="Q322" s="715"/>
      <c r="R322" s="715"/>
      <c r="S322" s="716"/>
      <c r="T322" s="717"/>
      <c r="U322" s="720">
        <f t="shared" si="101"/>
        <v>0</v>
      </c>
      <c r="V322" s="721">
        <f t="shared" si="102"/>
        <v>0</v>
      </c>
      <c r="W322" s="722">
        <f t="shared" si="103"/>
        <v>0</v>
      </c>
      <c r="X322" s="442"/>
      <c r="Y322" s="442"/>
      <c r="Z322" s="442"/>
      <c r="AA322" s="442"/>
      <c r="AB322" s="442"/>
      <c r="AC322" s="442"/>
      <c r="AD322" s="442"/>
      <c r="AE322" s="442"/>
      <c r="AF322" s="442"/>
      <c r="AG322" s="442"/>
      <c r="AH322" s="442"/>
      <c r="AI322" s="442"/>
      <c r="AJ322" s="442"/>
      <c r="AK322" s="442"/>
      <c r="AL322" s="442"/>
      <c r="AM322" s="442"/>
      <c r="AN322" s="442"/>
      <c r="AO322" s="442"/>
      <c r="AP322" s="442"/>
      <c r="AQ322" s="442"/>
      <c r="AR322" s="442"/>
      <c r="AS322" s="442"/>
      <c r="AT322" s="442"/>
      <c r="AU322" s="442"/>
      <c r="AV322" s="442"/>
      <c r="AW322" s="442"/>
      <c r="AX322" s="442"/>
      <c r="AY322" s="442"/>
      <c r="AZ322" s="442"/>
    </row>
    <row r="323" spans="2:52" ht="20.100000000000001" hidden="1" customHeight="1" outlineLevel="1">
      <c r="B323" s="434"/>
      <c r="C323" s="1002"/>
      <c r="D323" s="1003"/>
      <c r="E323" s="1003"/>
      <c r="F323" s="1004"/>
      <c r="G323" s="1005"/>
      <c r="H323" s="1006"/>
      <c r="I323" s="1006"/>
      <c r="J323" s="1006"/>
      <c r="K323" s="1007"/>
      <c r="L323" s="715"/>
      <c r="M323" s="715"/>
      <c r="N323" s="715"/>
      <c r="O323" s="715"/>
      <c r="P323" s="715"/>
      <c r="Q323" s="715"/>
      <c r="R323" s="715"/>
      <c r="S323" s="716"/>
      <c r="T323" s="717"/>
      <c r="U323" s="720">
        <f t="shared" si="101"/>
        <v>0</v>
      </c>
      <c r="V323" s="721">
        <f t="shared" si="102"/>
        <v>0</v>
      </c>
      <c r="W323" s="722">
        <f t="shared" si="103"/>
        <v>0</v>
      </c>
      <c r="X323" s="442"/>
      <c r="Y323" s="442"/>
      <c r="Z323" s="442"/>
      <c r="AA323" s="442"/>
      <c r="AB323" s="442"/>
      <c r="AC323" s="442"/>
      <c r="AD323" s="442"/>
      <c r="AE323" s="442"/>
      <c r="AF323" s="442"/>
      <c r="AG323" s="442"/>
      <c r="AH323" s="442"/>
      <c r="AI323" s="442"/>
      <c r="AJ323" s="442"/>
      <c r="AK323" s="442"/>
      <c r="AL323" s="442"/>
      <c r="AM323" s="442"/>
      <c r="AN323" s="442"/>
      <c r="AO323" s="442"/>
      <c r="AP323" s="442"/>
      <c r="AQ323" s="442"/>
      <c r="AR323" s="442"/>
      <c r="AS323" s="442"/>
      <c r="AT323" s="442"/>
      <c r="AU323" s="442"/>
      <c r="AV323" s="442"/>
      <c r="AW323" s="442"/>
      <c r="AX323" s="442"/>
      <c r="AY323" s="442"/>
      <c r="AZ323" s="442"/>
    </row>
    <row r="324" spans="2:52" s="19" customFormat="1" ht="9.9499999999999993" hidden="1" customHeight="1" outlineLevel="1">
      <c r="B324" s="435"/>
      <c r="C324" s="437"/>
      <c r="D324" s="437"/>
      <c r="E324" s="437"/>
      <c r="F324" s="437"/>
      <c r="G324" s="666"/>
      <c r="H324" s="666"/>
      <c r="I324" s="666"/>
      <c r="J324" s="666"/>
      <c r="K324" s="666"/>
      <c r="L324" s="438"/>
      <c r="M324" s="438"/>
      <c r="N324" s="438"/>
      <c r="O324" s="438"/>
      <c r="P324" s="438"/>
      <c r="Q324" s="438"/>
      <c r="R324" s="438"/>
      <c r="S324" s="438"/>
      <c r="T324" s="439"/>
      <c r="U324" s="439"/>
      <c r="V324" s="439"/>
      <c r="W324" s="667"/>
      <c r="X324" s="668"/>
      <c r="Y324" s="668"/>
      <c r="Z324" s="668"/>
      <c r="AA324" s="668"/>
      <c r="AB324" s="668"/>
      <c r="AC324" s="668"/>
      <c r="AD324" s="668"/>
      <c r="AE324" s="668"/>
      <c r="AF324" s="668"/>
      <c r="AG324" s="668"/>
      <c r="AH324" s="668"/>
      <c r="AI324" s="668"/>
      <c r="AJ324" s="668"/>
      <c r="AK324" s="668"/>
      <c r="AL324" s="668"/>
      <c r="AM324" s="668"/>
      <c r="AN324" s="668"/>
      <c r="AO324" s="668"/>
      <c r="AP324" s="668"/>
      <c r="AQ324" s="668"/>
      <c r="AR324" s="668"/>
      <c r="AS324" s="668"/>
      <c r="AT324" s="668"/>
      <c r="AU324" s="668"/>
      <c r="AV324" s="668"/>
      <c r="AW324" s="668"/>
      <c r="AX324" s="668"/>
      <c r="AY324" s="668"/>
      <c r="AZ324" s="668"/>
    </row>
    <row r="325" spans="2:52" ht="20.100000000000001" customHeight="1" collapsed="1">
      <c r="B325" s="32">
        <f>B313+1</f>
        <v>27</v>
      </c>
      <c r="C325" s="1013"/>
      <c r="D325" s="1014"/>
      <c r="E325" s="1014"/>
      <c r="F325" s="1015"/>
      <c r="G325" s="1016"/>
      <c r="H325" s="1017"/>
      <c r="I325" s="1017"/>
      <c r="J325" s="1017"/>
      <c r="K325" s="1018"/>
      <c r="L325" s="701">
        <f t="shared" ref="L325:R325" si="104">SUM(L326:L335)</f>
        <v>0</v>
      </c>
      <c r="M325" s="702">
        <f t="shared" si="104"/>
        <v>0</v>
      </c>
      <c r="N325" s="703">
        <f t="shared" si="104"/>
        <v>0</v>
      </c>
      <c r="O325" s="703">
        <f t="shared" si="104"/>
        <v>0</v>
      </c>
      <c r="P325" s="702">
        <f t="shared" si="104"/>
        <v>0</v>
      </c>
      <c r="Q325" s="704">
        <f t="shared" si="104"/>
        <v>0</v>
      </c>
      <c r="R325" s="701">
        <f t="shared" si="104"/>
        <v>0</v>
      </c>
      <c r="S325" s="705">
        <v>1</v>
      </c>
      <c r="T325" s="706">
        <f>(S326*T326)+(S327*T327)+(S328*T328)+(S329*T329)+(S330*T330)+(S331*T331)+(S332*T332)+(S333*T333)+(S334*T334)+(S335*T335)</f>
        <v>0</v>
      </c>
      <c r="U325" s="665">
        <f t="shared" ref="U325:U335" si="105">S325*T325*(1+MGKZ)*(1+Gewinn)*(1+Sicherheit)</f>
        <v>0</v>
      </c>
      <c r="V325" s="643">
        <f t="shared" ref="V325:V335" si="106">R325*Fertigung</f>
        <v>0</v>
      </c>
      <c r="W325" s="50">
        <f t="shared" ref="W325:W335" si="107">L325*$E$6+M325*$M$6+N325*$M$7+O325*$M$8+P325*$E$7+Q325*$M$9+U325+V325</f>
        <v>0</v>
      </c>
      <c r="X325" s="442"/>
      <c r="Y325" s="442"/>
      <c r="Z325" s="442"/>
      <c r="AA325" s="442"/>
      <c r="AB325" s="442"/>
      <c r="AC325" s="442"/>
      <c r="AD325" s="442"/>
      <c r="AE325" s="442"/>
      <c r="AF325" s="442"/>
      <c r="AG325" s="442"/>
      <c r="AH325" s="442"/>
      <c r="AI325" s="442"/>
      <c r="AJ325" s="442"/>
      <c r="AK325" s="442"/>
      <c r="AL325" s="442"/>
      <c r="AM325" s="442"/>
      <c r="AN325" s="442"/>
      <c r="AO325" s="442"/>
      <c r="AP325" s="442"/>
      <c r="AQ325" s="442"/>
      <c r="AR325" s="442"/>
      <c r="AS325" s="442"/>
      <c r="AT325" s="442"/>
      <c r="AU325" s="442"/>
      <c r="AV325" s="442"/>
      <c r="AW325" s="442"/>
      <c r="AX325" s="442"/>
      <c r="AY325" s="442"/>
      <c r="AZ325" s="442"/>
    </row>
    <row r="326" spans="2:52" ht="20.100000000000001" hidden="1" customHeight="1" outlineLevel="1">
      <c r="B326" s="433"/>
      <c r="C326" s="1002"/>
      <c r="D326" s="1003"/>
      <c r="E326" s="1003"/>
      <c r="F326" s="1004"/>
      <c r="G326" s="1005"/>
      <c r="H326" s="1006"/>
      <c r="I326" s="1006"/>
      <c r="J326" s="1006"/>
      <c r="K326" s="1007"/>
      <c r="L326" s="715"/>
      <c r="M326" s="715"/>
      <c r="N326" s="715"/>
      <c r="O326" s="715"/>
      <c r="P326" s="715"/>
      <c r="Q326" s="715"/>
      <c r="R326" s="715"/>
      <c r="S326" s="716"/>
      <c r="T326" s="717"/>
      <c r="U326" s="720">
        <f t="shared" si="105"/>
        <v>0</v>
      </c>
      <c r="V326" s="721">
        <f t="shared" si="106"/>
        <v>0</v>
      </c>
      <c r="W326" s="722">
        <f t="shared" si="107"/>
        <v>0</v>
      </c>
      <c r="X326" s="442"/>
      <c r="Y326" s="442"/>
      <c r="Z326" s="442"/>
      <c r="AA326" s="442"/>
      <c r="AB326" s="442"/>
      <c r="AC326" s="442"/>
      <c r="AD326" s="442"/>
      <c r="AE326" s="442"/>
      <c r="AF326" s="442"/>
      <c r="AG326" s="442"/>
      <c r="AH326" s="442"/>
      <c r="AI326" s="442"/>
      <c r="AJ326" s="442"/>
      <c r="AK326" s="442"/>
      <c r="AL326" s="442"/>
      <c r="AM326" s="442"/>
      <c r="AN326" s="442"/>
      <c r="AO326" s="442"/>
      <c r="AP326" s="442"/>
      <c r="AQ326" s="442"/>
      <c r="AR326" s="442"/>
      <c r="AS326" s="442"/>
      <c r="AT326" s="442"/>
      <c r="AU326" s="442"/>
      <c r="AV326" s="442"/>
      <c r="AW326" s="442"/>
      <c r="AX326" s="442"/>
      <c r="AY326" s="442"/>
      <c r="AZ326" s="442"/>
    </row>
    <row r="327" spans="2:52" ht="20.100000000000001" hidden="1" customHeight="1" outlineLevel="1">
      <c r="B327" s="434"/>
      <c r="C327" s="1002"/>
      <c r="D327" s="1003"/>
      <c r="E327" s="1003"/>
      <c r="F327" s="1004"/>
      <c r="G327" s="1005"/>
      <c r="H327" s="1006"/>
      <c r="I327" s="1006"/>
      <c r="J327" s="1006"/>
      <c r="K327" s="1007"/>
      <c r="L327" s="715"/>
      <c r="M327" s="715"/>
      <c r="N327" s="715"/>
      <c r="O327" s="715"/>
      <c r="P327" s="715"/>
      <c r="Q327" s="715"/>
      <c r="R327" s="715"/>
      <c r="S327" s="716"/>
      <c r="T327" s="717"/>
      <c r="U327" s="720">
        <f t="shared" si="105"/>
        <v>0</v>
      </c>
      <c r="V327" s="721">
        <f t="shared" si="106"/>
        <v>0</v>
      </c>
      <c r="W327" s="722">
        <f t="shared" si="107"/>
        <v>0</v>
      </c>
      <c r="X327" s="442"/>
      <c r="Y327" s="442"/>
      <c r="Z327" s="442"/>
      <c r="AA327" s="442"/>
      <c r="AB327" s="442"/>
      <c r="AC327" s="442"/>
      <c r="AD327" s="442"/>
      <c r="AE327" s="442"/>
      <c r="AF327" s="442"/>
      <c r="AG327" s="442"/>
      <c r="AH327" s="442"/>
      <c r="AI327" s="442"/>
      <c r="AJ327" s="442"/>
      <c r="AK327" s="442"/>
      <c r="AL327" s="442"/>
      <c r="AM327" s="442"/>
      <c r="AN327" s="442"/>
      <c r="AO327" s="442"/>
      <c r="AP327" s="442"/>
      <c r="AQ327" s="442"/>
      <c r="AR327" s="442"/>
      <c r="AS327" s="442"/>
      <c r="AT327" s="442"/>
      <c r="AU327" s="442"/>
      <c r="AV327" s="442"/>
      <c r="AW327" s="442"/>
      <c r="AX327" s="442"/>
      <c r="AY327" s="442"/>
      <c r="AZ327" s="442"/>
    </row>
    <row r="328" spans="2:52" ht="20.100000000000001" hidden="1" customHeight="1" outlineLevel="1">
      <c r="B328" s="434"/>
      <c r="C328" s="1002"/>
      <c r="D328" s="1003"/>
      <c r="E328" s="1003"/>
      <c r="F328" s="1004"/>
      <c r="G328" s="1005"/>
      <c r="H328" s="1006"/>
      <c r="I328" s="1006"/>
      <c r="J328" s="1006"/>
      <c r="K328" s="1007"/>
      <c r="L328" s="715"/>
      <c r="M328" s="715"/>
      <c r="N328" s="715"/>
      <c r="O328" s="715"/>
      <c r="P328" s="715"/>
      <c r="Q328" s="715"/>
      <c r="R328" s="715"/>
      <c r="S328" s="716"/>
      <c r="T328" s="717"/>
      <c r="U328" s="720">
        <f t="shared" si="105"/>
        <v>0</v>
      </c>
      <c r="V328" s="721">
        <f t="shared" si="106"/>
        <v>0</v>
      </c>
      <c r="W328" s="722">
        <f t="shared" si="107"/>
        <v>0</v>
      </c>
      <c r="X328" s="442"/>
      <c r="Y328" s="442"/>
      <c r="Z328" s="442"/>
      <c r="AA328" s="442"/>
      <c r="AB328" s="442"/>
      <c r="AC328" s="442"/>
      <c r="AD328" s="442"/>
      <c r="AE328" s="442"/>
      <c r="AF328" s="442"/>
      <c r="AG328" s="442"/>
      <c r="AH328" s="442"/>
      <c r="AI328" s="442"/>
      <c r="AJ328" s="442"/>
      <c r="AK328" s="442"/>
      <c r="AL328" s="442"/>
      <c r="AM328" s="442"/>
      <c r="AN328" s="442"/>
      <c r="AO328" s="442"/>
      <c r="AP328" s="442"/>
      <c r="AQ328" s="442"/>
      <c r="AR328" s="442"/>
      <c r="AS328" s="442"/>
      <c r="AT328" s="442"/>
      <c r="AU328" s="442"/>
      <c r="AV328" s="442"/>
      <c r="AW328" s="442"/>
      <c r="AX328" s="442"/>
      <c r="AY328" s="442"/>
      <c r="AZ328" s="442"/>
    </row>
    <row r="329" spans="2:52" ht="20.100000000000001" hidden="1" customHeight="1" outlineLevel="1">
      <c r="B329" s="434"/>
      <c r="C329" s="1002"/>
      <c r="D329" s="1003"/>
      <c r="E329" s="1003"/>
      <c r="F329" s="1004"/>
      <c r="G329" s="1005"/>
      <c r="H329" s="1006"/>
      <c r="I329" s="1006"/>
      <c r="J329" s="1006"/>
      <c r="K329" s="1007"/>
      <c r="L329" s="715"/>
      <c r="M329" s="715"/>
      <c r="N329" s="715"/>
      <c r="O329" s="715"/>
      <c r="P329" s="715"/>
      <c r="Q329" s="715"/>
      <c r="R329" s="715"/>
      <c r="S329" s="716"/>
      <c r="T329" s="717"/>
      <c r="U329" s="720">
        <f t="shared" si="105"/>
        <v>0</v>
      </c>
      <c r="V329" s="721">
        <f t="shared" si="106"/>
        <v>0</v>
      </c>
      <c r="W329" s="722">
        <f t="shared" si="107"/>
        <v>0</v>
      </c>
      <c r="X329" s="442"/>
      <c r="Y329" s="442"/>
      <c r="Z329" s="442"/>
      <c r="AA329" s="442"/>
      <c r="AB329" s="442"/>
      <c r="AC329" s="442"/>
      <c r="AD329" s="442"/>
      <c r="AE329" s="442"/>
      <c r="AF329" s="442"/>
      <c r="AG329" s="442"/>
      <c r="AH329" s="442"/>
      <c r="AI329" s="442"/>
      <c r="AJ329" s="442"/>
      <c r="AK329" s="442"/>
      <c r="AL329" s="442"/>
      <c r="AM329" s="442"/>
      <c r="AN329" s="442"/>
      <c r="AO329" s="442"/>
      <c r="AP329" s="442"/>
      <c r="AQ329" s="442"/>
      <c r="AR329" s="442"/>
      <c r="AS329" s="442"/>
      <c r="AT329" s="442"/>
      <c r="AU329" s="442"/>
      <c r="AV329" s="442"/>
      <c r="AW329" s="442"/>
      <c r="AX329" s="442"/>
      <c r="AY329" s="442"/>
      <c r="AZ329" s="442"/>
    </row>
    <row r="330" spans="2:52" ht="20.100000000000001" hidden="1" customHeight="1" outlineLevel="1">
      <c r="B330" s="434"/>
      <c r="C330" s="1002"/>
      <c r="D330" s="1003"/>
      <c r="E330" s="1003"/>
      <c r="F330" s="1004"/>
      <c r="G330" s="1005"/>
      <c r="H330" s="1006"/>
      <c r="I330" s="1006"/>
      <c r="J330" s="1006"/>
      <c r="K330" s="1007"/>
      <c r="L330" s="715"/>
      <c r="M330" s="715"/>
      <c r="N330" s="715"/>
      <c r="O330" s="715"/>
      <c r="P330" s="715"/>
      <c r="Q330" s="715"/>
      <c r="R330" s="715"/>
      <c r="S330" s="716"/>
      <c r="T330" s="717"/>
      <c r="U330" s="720">
        <f t="shared" si="105"/>
        <v>0</v>
      </c>
      <c r="V330" s="721">
        <f t="shared" si="106"/>
        <v>0</v>
      </c>
      <c r="W330" s="722">
        <f t="shared" si="107"/>
        <v>0</v>
      </c>
      <c r="X330" s="442"/>
      <c r="Y330" s="442"/>
      <c r="Z330" s="442"/>
      <c r="AA330" s="442"/>
      <c r="AB330" s="442"/>
      <c r="AC330" s="442"/>
      <c r="AD330" s="442"/>
      <c r="AE330" s="442"/>
      <c r="AF330" s="442"/>
      <c r="AG330" s="442"/>
      <c r="AH330" s="442"/>
      <c r="AI330" s="442"/>
      <c r="AJ330" s="442"/>
      <c r="AK330" s="442"/>
      <c r="AL330" s="442"/>
      <c r="AM330" s="442"/>
      <c r="AN330" s="442"/>
      <c r="AO330" s="442"/>
      <c r="AP330" s="442"/>
      <c r="AQ330" s="442"/>
      <c r="AR330" s="442"/>
      <c r="AS330" s="442"/>
      <c r="AT330" s="442"/>
      <c r="AU330" s="442"/>
      <c r="AV330" s="442"/>
      <c r="AW330" s="442"/>
      <c r="AX330" s="442"/>
      <c r="AY330" s="442"/>
      <c r="AZ330" s="442"/>
    </row>
    <row r="331" spans="2:52" ht="20.100000000000001" hidden="1" customHeight="1" outlineLevel="1">
      <c r="B331" s="434"/>
      <c r="C331" s="1002"/>
      <c r="D331" s="1003"/>
      <c r="E331" s="1003"/>
      <c r="F331" s="1004"/>
      <c r="G331" s="1005"/>
      <c r="H331" s="1006"/>
      <c r="I331" s="1006"/>
      <c r="J331" s="1006"/>
      <c r="K331" s="1007"/>
      <c r="L331" s="715"/>
      <c r="M331" s="715"/>
      <c r="N331" s="715"/>
      <c r="O331" s="715"/>
      <c r="P331" s="715"/>
      <c r="Q331" s="715"/>
      <c r="R331" s="715"/>
      <c r="S331" s="716"/>
      <c r="T331" s="717"/>
      <c r="U331" s="720">
        <f t="shared" si="105"/>
        <v>0</v>
      </c>
      <c r="V331" s="721">
        <f t="shared" si="106"/>
        <v>0</v>
      </c>
      <c r="W331" s="722">
        <f t="shared" si="107"/>
        <v>0</v>
      </c>
      <c r="X331" s="442"/>
      <c r="Y331" s="442"/>
      <c r="Z331" s="442"/>
      <c r="AA331" s="442"/>
      <c r="AB331" s="442"/>
      <c r="AC331" s="442"/>
      <c r="AD331" s="442"/>
      <c r="AE331" s="442"/>
      <c r="AF331" s="442"/>
      <c r="AG331" s="442"/>
      <c r="AH331" s="442"/>
      <c r="AI331" s="442"/>
      <c r="AJ331" s="442"/>
      <c r="AK331" s="442"/>
      <c r="AL331" s="442"/>
      <c r="AM331" s="442"/>
      <c r="AN331" s="442"/>
      <c r="AO331" s="442"/>
      <c r="AP331" s="442"/>
      <c r="AQ331" s="442"/>
      <c r="AR331" s="442"/>
      <c r="AS331" s="442"/>
      <c r="AT331" s="442"/>
      <c r="AU331" s="442"/>
      <c r="AV331" s="442"/>
      <c r="AW331" s="442"/>
      <c r="AX331" s="442"/>
      <c r="AY331" s="442"/>
      <c r="AZ331" s="442"/>
    </row>
    <row r="332" spans="2:52" ht="20.100000000000001" hidden="1" customHeight="1" outlineLevel="1">
      <c r="B332" s="434"/>
      <c r="C332" s="1002"/>
      <c r="D332" s="1003"/>
      <c r="E332" s="1003"/>
      <c r="F332" s="1004"/>
      <c r="G332" s="1005"/>
      <c r="H332" s="1006"/>
      <c r="I332" s="1006"/>
      <c r="J332" s="1006"/>
      <c r="K332" s="1007"/>
      <c r="L332" s="715"/>
      <c r="M332" s="715"/>
      <c r="N332" s="715"/>
      <c r="O332" s="715"/>
      <c r="P332" s="715"/>
      <c r="Q332" s="715"/>
      <c r="R332" s="715"/>
      <c r="S332" s="716"/>
      <c r="T332" s="717"/>
      <c r="U332" s="720">
        <f t="shared" si="105"/>
        <v>0</v>
      </c>
      <c r="V332" s="721">
        <f t="shared" si="106"/>
        <v>0</v>
      </c>
      <c r="W332" s="722">
        <f t="shared" si="107"/>
        <v>0</v>
      </c>
      <c r="X332" s="442"/>
      <c r="Y332" s="442"/>
      <c r="Z332" s="442"/>
      <c r="AA332" s="442"/>
      <c r="AB332" s="442"/>
      <c r="AC332" s="442"/>
      <c r="AD332" s="442"/>
      <c r="AE332" s="442"/>
      <c r="AF332" s="442"/>
      <c r="AG332" s="442"/>
      <c r="AH332" s="442"/>
      <c r="AI332" s="442"/>
      <c r="AJ332" s="442"/>
      <c r="AK332" s="442"/>
      <c r="AL332" s="442"/>
      <c r="AM332" s="442"/>
      <c r="AN332" s="442"/>
      <c r="AO332" s="442"/>
      <c r="AP332" s="442"/>
      <c r="AQ332" s="442"/>
      <c r="AR332" s="442"/>
      <c r="AS332" s="442"/>
      <c r="AT332" s="442"/>
      <c r="AU332" s="442"/>
      <c r="AV332" s="442"/>
      <c r="AW332" s="442"/>
      <c r="AX332" s="442"/>
      <c r="AY332" s="442"/>
      <c r="AZ332" s="442"/>
    </row>
    <row r="333" spans="2:52" ht="20.100000000000001" hidden="1" customHeight="1" outlineLevel="1">
      <c r="B333" s="434"/>
      <c r="C333" s="1002"/>
      <c r="D333" s="1003"/>
      <c r="E333" s="1003"/>
      <c r="F333" s="1004"/>
      <c r="G333" s="1005"/>
      <c r="H333" s="1006"/>
      <c r="I333" s="1006"/>
      <c r="J333" s="1006"/>
      <c r="K333" s="1007"/>
      <c r="L333" s="715"/>
      <c r="M333" s="715"/>
      <c r="N333" s="715"/>
      <c r="O333" s="715"/>
      <c r="P333" s="715"/>
      <c r="Q333" s="715"/>
      <c r="R333" s="715"/>
      <c r="S333" s="716"/>
      <c r="T333" s="717"/>
      <c r="U333" s="720">
        <f t="shared" si="105"/>
        <v>0</v>
      </c>
      <c r="V333" s="721">
        <f t="shared" si="106"/>
        <v>0</v>
      </c>
      <c r="W333" s="722">
        <f t="shared" si="107"/>
        <v>0</v>
      </c>
      <c r="X333" s="442"/>
      <c r="Y333" s="442"/>
      <c r="Z333" s="442"/>
      <c r="AA333" s="442"/>
      <c r="AB333" s="442"/>
      <c r="AC333" s="442"/>
      <c r="AD333" s="442"/>
      <c r="AE333" s="442"/>
      <c r="AF333" s="442"/>
      <c r="AG333" s="442"/>
      <c r="AH333" s="442"/>
      <c r="AI333" s="442"/>
      <c r="AJ333" s="442"/>
      <c r="AK333" s="442"/>
      <c r="AL333" s="442"/>
      <c r="AM333" s="442"/>
      <c r="AN333" s="442"/>
      <c r="AO333" s="442"/>
      <c r="AP333" s="442"/>
      <c r="AQ333" s="442"/>
      <c r="AR333" s="442"/>
      <c r="AS333" s="442"/>
      <c r="AT333" s="442"/>
      <c r="AU333" s="442"/>
      <c r="AV333" s="442"/>
      <c r="AW333" s="442"/>
      <c r="AX333" s="442"/>
      <c r="AY333" s="442"/>
      <c r="AZ333" s="442"/>
    </row>
    <row r="334" spans="2:52" ht="20.100000000000001" hidden="1" customHeight="1" outlineLevel="1">
      <c r="B334" s="434"/>
      <c r="C334" s="1002"/>
      <c r="D334" s="1003"/>
      <c r="E334" s="1003"/>
      <c r="F334" s="1004"/>
      <c r="G334" s="1005"/>
      <c r="H334" s="1006"/>
      <c r="I334" s="1006"/>
      <c r="J334" s="1006"/>
      <c r="K334" s="1007"/>
      <c r="L334" s="715"/>
      <c r="M334" s="715"/>
      <c r="N334" s="715"/>
      <c r="O334" s="715"/>
      <c r="P334" s="715"/>
      <c r="Q334" s="715"/>
      <c r="R334" s="715"/>
      <c r="S334" s="716"/>
      <c r="T334" s="717"/>
      <c r="U334" s="720">
        <f t="shared" si="105"/>
        <v>0</v>
      </c>
      <c r="V334" s="721">
        <f t="shared" si="106"/>
        <v>0</v>
      </c>
      <c r="W334" s="722">
        <f t="shared" si="107"/>
        <v>0</v>
      </c>
      <c r="X334" s="442"/>
      <c r="Y334" s="442"/>
      <c r="Z334" s="442"/>
      <c r="AA334" s="442"/>
      <c r="AB334" s="442"/>
      <c r="AC334" s="442"/>
      <c r="AD334" s="442"/>
      <c r="AE334" s="442"/>
      <c r="AF334" s="442"/>
      <c r="AG334" s="442"/>
      <c r="AH334" s="442"/>
      <c r="AI334" s="442"/>
      <c r="AJ334" s="442"/>
      <c r="AK334" s="442"/>
      <c r="AL334" s="442"/>
      <c r="AM334" s="442"/>
      <c r="AN334" s="442"/>
      <c r="AO334" s="442"/>
      <c r="AP334" s="442"/>
      <c r="AQ334" s="442"/>
      <c r="AR334" s="442"/>
      <c r="AS334" s="442"/>
      <c r="AT334" s="442"/>
      <c r="AU334" s="442"/>
      <c r="AV334" s="442"/>
      <c r="AW334" s="442"/>
      <c r="AX334" s="442"/>
      <c r="AY334" s="442"/>
      <c r="AZ334" s="442"/>
    </row>
    <row r="335" spans="2:52" ht="20.100000000000001" hidden="1" customHeight="1" outlineLevel="1">
      <c r="B335" s="434"/>
      <c r="C335" s="1002"/>
      <c r="D335" s="1003"/>
      <c r="E335" s="1003"/>
      <c r="F335" s="1004"/>
      <c r="G335" s="1005"/>
      <c r="H335" s="1006"/>
      <c r="I335" s="1006"/>
      <c r="J335" s="1006"/>
      <c r="K335" s="1007"/>
      <c r="L335" s="715"/>
      <c r="M335" s="715"/>
      <c r="N335" s="715"/>
      <c r="O335" s="715"/>
      <c r="P335" s="715"/>
      <c r="Q335" s="715"/>
      <c r="R335" s="715"/>
      <c r="S335" s="716"/>
      <c r="T335" s="717"/>
      <c r="U335" s="720">
        <f t="shared" si="105"/>
        <v>0</v>
      </c>
      <c r="V335" s="721">
        <f t="shared" si="106"/>
        <v>0</v>
      </c>
      <c r="W335" s="722">
        <f t="shared" si="107"/>
        <v>0</v>
      </c>
      <c r="X335" s="442"/>
      <c r="Y335" s="442"/>
      <c r="Z335" s="442"/>
      <c r="AA335" s="442"/>
      <c r="AB335" s="442"/>
      <c r="AC335" s="442"/>
      <c r="AD335" s="442"/>
      <c r="AE335" s="442"/>
      <c r="AF335" s="442"/>
      <c r="AG335" s="442"/>
      <c r="AH335" s="442"/>
      <c r="AI335" s="442"/>
      <c r="AJ335" s="442"/>
      <c r="AK335" s="442"/>
      <c r="AL335" s="442"/>
      <c r="AM335" s="442"/>
      <c r="AN335" s="442"/>
      <c r="AO335" s="442"/>
      <c r="AP335" s="442"/>
      <c r="AQ335" s="442"/>
      <c r="AR335" s="442"/>
      <c r="AS335" s="442"/>
      <c r="AT335" s="442"/>
      <c r="AU335" s="442"/>
      <c r="AV335" s="442"/>
      <c r="AW335" s="442"/>
      <c r="AX335" s="442"/>
      <c r="AY335" s="442"/>
      <c r="AZ335" s="442"/>
    </row>
    <row r="336" spans="2:52" s="19" customFormat="1" ht="9.9499999999999993" hidden="1" customHeight="1" outlineLevel="1">
      <c r="B336" s="435"/>
      <c r="C336" s="437"/>
      <c r="D336" s="437"/>
      <c r="E336" s="437"/>
      <c r="F336" s="437"/>
      <c r="G336" s="666"/>
      <c r="H336" s="666"/>
      <c r="I336" s="666"/>
      <c r="J336" s="666"/>
      <c r="K336" s="666"/>
      <c r="L336" s="438"/>
      <c r="M336" s="438"/>
      <c r="N336" s="438"/>
      <c r="O336" s="438"/>
      <c r="P336" s="438"/>
      <c r="Q336" s="438"/>
      <c r="R336" s="438"/>
      <c r="S336" s="438"/>
      <c r="T336" s="439"/>
      <c r="U336" s="439"/>
      <c r="V336" s="439"/>
      <c r="W336" s="667"/>
      <c r="X336" s="668"/>
      <c r="Y336" s="668"/>
      <c r="Z336" s="668"/>
      <c r="AA336" s="668"/>
      <c r="AB336" s="668"/>
      <c r="AC336" s="668"/>
      <c r="AD336" s="668"/>
      <c r="AE336" s="668"/>
      <c r="AF336" s="668"/>
      <c r="AG336" s="668"/>
      <c r="AH336" s="668"/>
      <c r="AI336" s="668"/>
      <c r="AJ336" s="668"/>
      <c r="AK336" s="668"/>
      <c r="AL336" s="668"/>
      <c r="AM336" s="668"/>
      <c r="AN336" s="668"/>
      <c r="AO336" s="668"/>
      <c r="AP336" s="668"/>
      <c r="AQ336" s="668"/>
      <c r="AR336" s="668"/>
      <c r="AS336" s="668"/>
      <c r="AT336" s="668"/>
      <c r="AU336" s="668"/>
      <c r="AV336" s="668"/>
      <c r="AW336" s="668"/>
      <c r="AX336" s="668"/>
      <c r="AY336" s="668"/>
      <c r="AZ336" s="668"/>
    </row>
    <row r="337" spans="2:52" ht="20.100000000000001" customHeight="1" collapsed="1">
      <c r="B337" s="32">
        <f>B325+1</f>
        <v>28</v>
      </c>
      <c r="C337" s="1013"/>
      <c r="D337" s="1014"/>
      <c r="E337" s="1014"/>
      <c r="F337" s="1015"/>
      <c r="G337" s="1016"/>
      <c r="H337" s="1017"/>
      <c r="I337" s="1017"/>
      <c r="J337" s="1017"/>
      <c r="K337" s="1018"/>
      <c r="L337" s="701">
        <f t="shared" ref="L337:R337" si="108">SUM(L338:L347)</f>
        <v>0</v>
      </c>
      <c r="M337" s="702">
        <f t="shared" si="108"/>
        <v>0</v>
      </c>
      <c r="N337" s="703">
        <f t="shared" si="108"/>
        <v>0</v>
      </c>
      <c r="O337" s="703">
        <f t="shared" si="108"/>
        <v>0</v>
      </c>
      <c r="P337" s="702">
        <f t="shared" si="108"/>
        <v>0</v>
      </c>
      <c r="Q337" s="704">
        <f t="shared" si="108"/>
        <v>0</v>
      </c>
      <c r="R337" s="701">
        <f t="shared" si="108"/>
        <v>0</v>
      </c>
      <c r="S337" s="705">
        <v>1</v>
      </c>
      <c r="T337" s="706">
        <f>(S338*T338)+(S339*T339)+(S340*T340)+(S341*T341)+(S342*T342)+(S343*T343)+(S344*T344)+(S345*T345)+(S346*T346)+(S347*T347)</f>
        <v>0</v>
      </c>
      <c r="U337" s="665">
        <f t="shared" ref="U337:U347" si="109">S337*T337*(1+MGKZ)*(1+Gewinn)*(1+Sicherheit)</f>
        <v>0</v>
      </c>
      <c r="V337" s="643">
        <f t="shared" ref="V337:V347" si="110">R337*Fertigung</f>
        <v>0</v>
      </c>
      <c r="W337" s="50">
        <f t="shared" ref="W337:W347" si="111">L337*$E$6+M337*$M$6+N337*$M$7+O337*$M$8+P337*$E$7+Q337*$M$9+U337+V337</f>
        <v>0</v>
      </c>
      <c r="X337" s="442"/>
      <c r="Y337" s="442"/>
      <c r="Z337" s="442"/>
      <c r="AA337" s="442"/>
      <c r="AB337" s="442"/>
      <c r="AC337" s="442"/>
      <c r="AD337" s="442"/>
      <c r="AE337" s="442"/>
      <c r="AF337" s="442"/>
      <c r="AG337" s="442"/>
      <c r="AH337" s="442"/>
      <c r="AI337" s="442"/>
      <c r="AJ337" s="442"/>
      <c r="AK337" s="442"/>
      <c r="AL337" s="442"/>
      <c r="AM337" s="442"/>
      <c r="AN337" s="442"/>
      <c r="AO337" s="442"/>
      <c r="AP337" s="442"/>
      <c r="AQ337" s="442"/>
      <c r="AR337" s="442"/>
      <c r="AS337" s="442"/>
      <c r="AT337" s="442"/>
      <c r="AU337" s="442"/>
      <c r="AV337" s="442"/>
      <c r="AW337" s="442"/>
      <c r="AX337" s="442"/>
      <c r="AY337" s="442"/>
      <c r="AZ337" s="442"/>
    </row>
    <row r="338" spans="2:52" ht="20.100000000000001" hidden="1" customHeight="1" outlineLevel="1">
      <c r="B338" s="433"/>
      <c r="C338" s="1002"/>
      <c r="D338" s="1003"/>
      <c r="E338" s="1003"/>
      <c r="F338" s="1004"/>
      <c r="G338" s="1005"/>
      <c r="H338" s="1006"/>
      <c r="I338" s="1006"/>
      <c r="J338" s="1006"/>
      <c r="K338" s="1007"/>
      <c r="L338" s="715"/>
      <c r="M338" s="715"/>
      <c r="N338" s="715"/>
      <c r="O338" s="715"/>
      <c r="P338" s="715"/>
      <c r="Q338" s="715"/>
      <c r="R338" s="715"/>
      <c r="S338" s="716"/>
      <c r="T338" s="717"/>
      <c r="U338" s="720">
        <f t="shared" si="109"/>
        <v>0</v>
      </c>
      <c r="V338" s="721">
        <f t="shared" si="110"/>
        <v>0</v>
      </c>
      <c r="W338" s="722">
        <f t="shared" si="111"/>
        <v>0</v>
      </c>
      <c r="X338" s="442"/>
      <c r="Y338" s="442"/>
      <c r="Z338" s="442"/>
      <c r="AA338" s="442"/>
      <c r="AB338" s="442"/>
      <c r="AC338" s="442"/>
      <c r="AD338" s="442"/>
      <c r="AE338" s="442"/>
      <c r="AF338" s="442"/>
      <c r="AG338" s="442"/>
      <c r="AH338" s="442"/>
      <c r="AI338" s="442"/>
      <c r="AJ338" s="442"/>
      <c r="AK338" s="442"/>
      <c r="AL338" s="442"/>
      <c r="AM338" s="442"/>
      <c r="AN338" s="442"/>
      <c r="AO338" s="442"/>
      <c r="AP338" s="442"/>
      <c r="AQ338" s="442"/>
      <c r="AR338" s="442"/>
      <c r="AS338" s="442"/>
      <c r="AT338" s="442"/>
      <c r="AU338" s="442"/>
      <c r="AV338" s="442"/>
      <c r="AW338" s="442"/>
      <c r="AX338" s="442"/>
      <c r="AY338" s="442"/>
      <c r="AZ338" s="442"/>
    </row>
    <row r="339" spans="2:52" ht="20.100000000000001" hidden="1" customHeight="1" outlineLevel="1">
      <c r="B339" s="434"/>
      <c r="C339" s="1002"/>
      <c r="D339" s="1003"/>
      <c r="E339" s="1003"/>
      <c r="F339" s="1004"/>
      <c r="G339" s="1005"/>
      <c r="H339" s="1006"/>
      <c r="I339" s="1006"/>
      <c r="J339" s="1006"/>
      <c r="K339" s="1007"/>
      <c r="L339" s="715"/>
      <c r="M339" s="715"/>
      <c r="N339" s="715"/>
      <c r="O339" s="715"/>
      <c r="P339" s="715"/>
      <c r="Q339" s="715"/>
      <c r="R339" s="715"/>
      <c r="S339" s="716"/>
      <c r="T339" s="717"/>
      <c r="U339" s="720">
        <f t="shared" si="109"/>
        <v>0</v>
      </c>
      <c r="V339" s="721">
        <f t="shared" si="110"/>
        <v>0</v>
      </c>
      <c r="W339" s="722">
        <f t="shared" si="111"/>
        <v>0</v>
      </c>
      <c r="X339" s="442"/>
      <c r="Y339" s="442"/>
      <c r="Z339" s="442"/>
      <c r="AA339" s="442"/>
      <c r="AB339" s="442"/>
      <c r="AC339" s="442"/>
      <c r="AD339" s="442"/>
      <c r="AE339" s="442"/>
      <c r="AF339" s="442"/>
      <c r="AG339" s="442"/>
      <c r="AH339" s="442"/>
      <c r="AI339" s="442"/>
      <c r="AJ339" s="442"/>
      <c r="AK339" s="442"/>
      <c r="AL339" s="442"/>
      <c r="AM339" s="442"/>
      <c r="AN339" s="442"/>
      <c r="AO339" s="442"/>
      <c r="AP339" s="442"/>
      <c r="AQ339" s="442"/>
      <c r="AR339" s="442"/>
      <c r="AS339" s="442"/>
      <c r="AT339" s="442"/>
      <c r="AU339" s="442"/>
      <c r="AV339" s="442"/>
      <c r="AW339" s="442"/>
      <c r="AX339" s="442"/>
      <c r="AY339" s="442"/>
      <c r="AZ339" s="442"/>
    </row>
    <row r="340" spans="2:52" ht="20.100000000000001" hidden="1" customHeight="1" outlineLevel="1">
      <c r="B340" s="434"/>
      <c r="C340" s="1002"/>
      <c r="D340" s="1003"/>
      <c r="E340" s="1003"/>
      <c r="F340" s="1004"/>
      <c r="G340" s="1005"/>
      <c r="H340" s="1006"/>
      <c r="I340" s="1006"/>
      <c r="J340" s="1006"/>
      <c r="K340" s="1007"/>
      <c r="L340" s="715"/>
      <c r="M340" s="715"/>
      <c r="N340" s="715"/>
      <c r="O340" s="715"/>
      <c r="P340" s="715"/>
      <c r="Q340" s="715"/>
      <c r="R340" s="715"/>
      <c r="S340" s="716"/>
      <c r="T340" s="717"/>
      <c r="U340" s="720">
        <f t="shared" si="109"/>
        <v>0</v>
      </c>
      <c r="V340" s="721">
        <f t="shared" si="110"/>
        <v>0</v>
      </c>
      <c r="W340" s="722">
        <f t="shared" si="111"/>
        <v>0</v>
      </c>
      <c r="X340" s="442"/>
      <c r="Y340" s="442"/>
      <c r="Z340" s="442"/>
      <c r="AA340" s="442"/>
      <c r="AB340" s="442"/>
      <c r="AC340" s="442"/>
      <c r="AD340" s="442"/>
      <c r="AE340" s="442"/>
      <c r="AF340" s="442"/>
      <c r="AG340" s="442"/>
      <c r="AH340" s="442"/>
      <c r="AI340" s="442"/>
      <c r="AJ340" s="442"/>
      <c r="AK340" s="442"/>
      <c r="AL340" s="442"/>
      <c r="AM340" s="442"/>
      <c r="AN340" s="442"/>
      <c r="AO340" s="442"/>
      <c r="AP340" s="442"/>
      <c r="AQ340" s="442"/>
      <c r="AR340" s="442"/>
      <c r="AS340" s="442"/>
      <c r="AT340" s="442"/>
      <c r="AU340" s="442"/>
      <c r="AV340" s="442"/>
      <c r="AW340" s="442"/>
      <c r="AX340" s="442"/>
      <c r="AY340" s="442"/>
      <c r="AZ340" s="442"/>
    </row>
    <row r="341" spans="2:52" ht="20.100000000000001" hidden="1" customHeight="1" outlineLevel="1">
      <c r="B341" s="434"/>
      <c r="C341" s="1002"/>
      <c r="D341" s="1003"/>
      <c r="E341" s="1003"/>
      <c r="F341" s="1004"/>
      <c r="G341" s="1005"/>
      <c r="H341" s="1006"/>
      <c r="I341" s="1006"/>
      <c r="J341" s="1006"/>
      <c r="K341" s="1007"/>
      <c r="L341" s="715"/>
      <c r="M341" s="715"/>
      <c r="N341" s="715"/>
      <c r="O341" s="715"/>
      <c r="P341" s="715"/>
      <c r="Q341" s="715"/>
      <c r="R341" s="715"/>
      <c r="S341" s="716"/>
      <c r="T341" s="717"/>
      <c r="U341" s="720">
        <f t="shared" si="109"/>
        <v>0</v>
      </c>
      <c r="V341" s="721">
        <f t="shared" si="110"/>
        <v>0</v>
      </c>
      <c r="W341" s="722">
        <f t="shared" si="111"/>
        <v>0</v>
      </c>
      <c r="X341" s="442"/>
      <c r="Y341" s="442"/>
      <c r="Z341" s="442"/>
      <c r="AA341" s="442"/>
      <c r="AB341" s="442"/>
      <c r="AC341" s="442"/>
      <c r="AD341" s="442"/>
      <c r="AE341" s="442"/>
      <c r="AF341" s="442"/>
      <c r="AG341" s="442"/>
      <c r="AH341" s="442"/>
      <c r="AI341" s="442"/>
      <c r="AJ341" s="442"/>
      <c r="AK341" s="442"/>
      <c r="AL341" s="442"/>
      <c r="AM341" s="442"/>
      <c r="AN341" s="442"/>
      <c r="AO341" s="442"/>
      <c r="AP341" s="442"/>
      <c r="AQ341" s="442"/>
      <c r="AR341" s="442"/>
      <c r="AS341" s="442"/>
      <c r="AT341" s="442"/>
      <c r="AU341" s="442"/>
      <c r="AV341" s="442"/>
      <c r="AW341" s="442"/>
      <c r="AX341" s="442"/>
      <c r="AY341" s="442"/>
      <c r="AZ341" s="442"/>
    </row>
    <row r="342" spans="2:52" ht="20.100000000000001" hidden="1" customHeight="1" outlineLevel="1">
      <c r="B342" s="434"/>
      <c r="C342" s="1002"/>
      <c r="D342" s="1003"/>
      <c r="E342" s="1003"/>
      <c r="F342" s="1004"/>
      <c r="G342" s="1005"/>
      <c r="H342" s="1006"/>
      <c r="I342" s="1006"/>
      <c r="J342" s="1006"/>
      <c r="K342" s="1007"/>
      <c r="L342" s="715"/>
      <c r="M342" s="715"/>
      <c r="N342" s="715"/>
      <c r="O342" s="715"/>
      <c r="P342" s="715"/>
      <c r="Q342" s="715"/>
      <c r="R342" s="715"/>
      <c r="S342" s="716"/>
      <c r="T342" s="717"/>
      <c r="U342" s="720">
        <f t="shared" si="109"/>
        <v>0</v>
      </c>
      <c r="V342" s="721">
        <f t="shared" si="110"/>
        <v>0</v>
      </c>
      <c r="W342" s="722">
        <f t="shared" si="111"/>
        <v>0</v>
      </c>
      <c r="X342" s="442"/>
      <c r="Y342" s="442"/>
      <c r="Z342" s="442"/>
      <c r="AA342" s="442"/>
      <c r="AB342" s="442"/>
      <c r="AC342" s="442"/>
      <c r="AD342" s="442"/>
      <c r="AE342" s="442"/>
      <c r="AF342" s="442"/>
      <c r="AG342" s="442"/>
      <c r="AH342" s="442"/>
      <c r="AI342" s="442"/>
      <c r="AJ342" s="442"/>
      <c r="AK342" s="442"/>
      <c r="AL342" s="442"/>
      <c r="AM342" s="442"/>
      <c r="AN342" s="442"/>
      <c r="AO342" s="442"/>
      <c r="AP342" s="442"/>
      <c r="AQ342" s="442"/>
      <c r="AR342" s="442"/>
      <c r="AS342" s="442"/>
      <c r="AT342" s="442"/>
      <c r="AU342" s="442"/>
      <c r="AV342" s="442"/>
      <c r="AW342" s="442"/>
      <c r="AX342" s="442"/>
      <c r="AY342" s="442"/>
      <c r="AZ342" s="442"/>
    </row>
    <row r="343" spans="2:52" ht="20.100000000000001" hidden="1" customHeight="1" outlineLevel="1">
      <c r="B343" s="434"/>
      <c r="C343" s="1002"/>
      <c r="D343" s="1003"/>
      <c r="E343" s="1003"/>
      <c r="F343" s="1004"/>
      <c r="G343" s="1005"/>
      <c r="H343" s="1006"/>
      <c r="I343" s="1006"/>
      <c r="J343" s="1006"/>
      <c r="K343" s="1007"/>
      <c r="L343" s="715"/>
      <c r="M343" s="715"/>
      <c r="N343" s="715"/>
      <c r="O343" s="715"/>
      <c r="P343" s="715"/>
      <c r="Q343" s="715"/>
      <c r="R343" s="715"/>
      <c r="S343" s="716"/>
      <c r="T343" s="717"/>
      <c r="U343" s="720">
        <f t="shared" si="109"/>
        <v>0</v>
      </c>
      <c r="V343" s="721">
        <f t="shared" si="110"/>
        <v>0</v>
      </c>
      <c r="W343" s="722">
        <f t="shared" si="111"/>
        <v>0</v>
      </c>
      <c r="X343" s="442"/>
      <c r="Y343" s="442"/>
      <c r="Z343" s="442"/>
      <c r="AA343" s="442"/>
      <c r="AB343" s="442"/>
      <c r="AC343" s="442"/>
      <c r="AD343" s="442"/>
      <c r="AE343" s="442"/>
      <c r="AF343" s="442"/>
      <c r="AG343" s="442"/>
      <c r="AH343" s="442"/>
      <c r="AI343" s="442"/>
      <c r="AJ343" s="442"/>
      <c r="AK343" s="442"/>
      <c r="AL343" s="442"/>
      <c r="AM343" s="442"/>
      <c r="AN343" s="442"/>
      <c r="AO343" s="442"/>
      <c r="AP343" s="442"/>
      <c r="AQ343" s="442"/>
      <c r="AR343" s="442"/>
      <c r="AS343" s="442"/>
      <c r="AT343" s="442"/>
      <c r="AU343" s="442"/>
      <c r="AV343" s="442"/>
      <c r="AW343" s="442"/>
      <c r="AX343" s="442"/>
      <c r="AY343" s="442"/>
      <c r="AZ343" s="442"/>
    </row>
    <row r="344" spans="2:52" ht="20.100000000000001" hidden="1" customHeight="1" outlineLevel="1">
      <c r="B344" s="434"/>
      <c r="C344" s="1002"/>
      <c r="D344" s="1003"/>
      <c r="E344" s="1003"/>
      <c r="F344" s="1004"/>
      <c r="G344" s="1005"/>
      <c r="H344" s="1006"/>
      <c r="I344" s="1006"/>
      <c r="J344" s="1006"/>
      <c r="K344" s="1007"/>
      <c r="L344" s="715"/>
      <c r="M344" s="715"/>
      <c r="N344" s="715"/>
      <c r="O344" s="715"/>
      <c r="P344" s="715"/>
      <c r="Q344" s="715"/>
      <c r="R344" s="715"/>
      <c r="S344" s="716"/>
      <c r="T344" s="717"/>
      <c r="U344" s="720">
        <f t="shared" si="109"/>
        <v>0</v>
      </c>
      <c r="V344" s="721">
        <f t="shared" si="110"/>
        <v>0</v>
      </c>
      <c r="W344" s="722">
        <f t="shared" si="111"/>
        <v>0</v>
      </c>
      <c r="X344" s="442"/>
      <c r="Y344" s="442"/>
      <c r="Z344" s="442"/>
      <c r="AA344" s="442"/>
      <c r="AB344" s="442"/>
      <c r="AC344" s="442"/>
      <c r="AD344" s="442"/>
      <c r="AE344" s="442"/>
      <c r="AF344" s="442"/>
      <c r="AG344" s="442"/>
      <c r="AH344" s="442"/>
      <c r="AI344" s="442"/>
      <c r="AJ344" s="442"/>
      <c r="AK344" s="442"/>
      <c r="AL344" s="442"/>
      <c r="AM344" s="442"/>
      <c r="AN344" s="442"/>
      <c r="AO344" s="442"/>
      <c r="AP344" s="442"/>
      <c r="AQ344" s="442"/>
      <c r="AR344" s="442"/>
      <c r="AS344" s="442"/>
      <c r="AT344" s="442"/>
      <c r="AU344" s="442"/>
      <c r="AV344" s="442"/>
      <c r="AW344" s="442"/>
      <c r="AX344" s="442"/>
      <c r="AY344" s="442"/>
      <c r="AZ344" s="442"/>
    </row>
    <row r="345" spans="2:52" ht="20.100000000000001" hidden="1" customHeight="1" outlineLevel="1">
      <c r="B345" s="434"/>
      <c r="C345" s="1002"/>
      <c r="D345" s="1003"/>
      <c r="E345" s="1003"/>
      <c r="F345" s="1004"/>
      <c r="G345" s="1005"/>
      <c r="H345" s="1006"/>
      <c r="I345" s="1006"/>
      <c r="J345" s="1006"/>
      <c r="K345" s="1007"/>
      <c r="L345" s="715"/>
      <c r="M345" s="715"/>
      <c r="N345" s="715"/>
      <c r="O345" s="715"/>
      <c r="P345" s="715"/>
      <c r="Q345" s="715"/>
      <c r="R345" s="715"/>
      <c r="S345" s="716"/>
      <c r="T345" s="717"/>
      <c r="U345" s="720">
        <f t="shared" si="109"/>
        <v>0</v>
      </c>
      <c r="V345" s="721">
        <f t="shared" si="110"/>
        <v>0</v>
      </c>
      <c r="W345" s="722">
        <f t="shared" si="111"/>
        <v>0</v>
      </c>
      <c r="X345" s="442"/>
      <c r="Y345" s="442"/>
      <c r="Z345" s="442"/>
      <c r="AA345" s="442"/>
      <c r="AB345" s="442"/>
      <c r="AC345" s="442"/>
      <c r="AD345" s="442"/>
      <c r="AE345" s="442"/>
      <c r="AF345" s="442"/>
      <c r="AG345" s="442"/>
      <c r="AH345" s="442"/>
      <c r="AI345" s="442"/>
      <c r="AJ345" s="442"/>
      <c r="AK345" s="442"/>
      <c r="AL345" s="442"/>
      <c r="AM345" s="442"/>
      <c r="AN345" s="442"/>
      <c r="AO345" s="442"/>
      <c r="AP345" s="442"/>
      <c r="AQ345" s="442"/>
      <c r="AR345" s="442"/>
      <c r="AS345" s="442"/>
      <c r="AT345" s="442"/>
      <c r="AU345" s="442"/>
      <c r="AV345" s="442"/>
      <c r="AW345" s="442"/>
      <c r="AX345" s="442"/>
      <c r="AY345" s="442"/>
      <c r="AZ345" s="442"/>
    </row>
    <row r="346" spans="2:52" ht="20.100000000000001" hidden="1" customHeight="1" outlineLevel="1">
      <c r="B346" s="434"/>
      <c r="C346" s="1002"/>
      <c r="D346" s="1003"/>
      <c r="E346" s="1003"/>
      <c r="F346" s="1004"/>
      <c r="G346" s="1005"/>
      <c r="H346" s="1006"/>
      <c r="I346" s="1006"/>
      <c r="J346" s="1006"/>
      <c r="K346" s="1007"/>
      <c r="L346" s="715"/>
      <c r="M346" s="715"/>
      <c r="N346" s="715"/>
      <c r="O346" s="715"/>
      <c r="P346" s="715"/>
      <c r="Q346" s="715"/>
      <c r="R346" s="715"/>
      <c r="S346" s="716"/>
      <c r="T346" s="717"/>
      <c r="U346" s="720">
        <f t="shared" si="109"/>
        <v>0</v>
      </c>
      <c r="V346" s="721">
        <f t="shared" si="110"/>
        <v>0</v>
      </c>
      <c r="W346" s="722">
        <f t="shared" si="111"/>
        <v>0</v>
      </c>
      <c r="X346" s="442"/>
      <c r="Y346" s="442"/>
      <c r="Z346" s="442"/>
      <c r="AA346" s="442"/>
      <c r="AB346" s="442"/>
      <c r="AC346" s="442"/>
      <c r="AD346" s="442"/>
      <c r="AE346" s="442"/>
      <c r="AF346" s="442"/>
      <c r="AG346" s="442"/>
      <c r="AH346" s="442"/>
      <c r="AI346" s="442"/>
      <c r="AJ346" s="442"/>
      <c r="AK346" s="442"/>
      <c r="AL346" s="442"/>
      <c r="AM346" s="442"/>
      <c r="AN346" s="442"/>
      <c r="AO346" s="442"/>
      <c r="AP346" s="442"/>
      <c r="AQ346" s="442"/>
      <c r="AR346" s="442"/>
      <c r="AS346" s="442"/>
      <c r="AT346" s="442"/>
      <c r="AU346" s="442"/>
      <c r="AV346" s="442"/>
      <c r="AW346" s="442"/>
      <c r="AX346" s="442"/>
      <c r="AY346" s="442"/>
      <c r="AZ346" s="442"/>
    </row>
    <row r="347" spans="2:52" ht="20.100000000000001" hidden="1" customHeight="1" outlineLevel="1">
      <c r="B347" s="434"/>
      <c r="C347" s="1002"/>
      <c r="D347" s="1003"/>
      <c r="E347" s="1003"/>
      <c r="F347" s="1004"/>
      <c r="G347" s="1005"/>
      <c r="H347" s="1006"/>
      <c r="I347" s="1006"/>
      <c r="J347" s="1006"/>
      <c r="K347" s="1007"/>
      <c r="L347" s="715"/>
      <c r="M347" s="715"/>
      <c r="N347" s="715"/>
      <c r="O347" s="715"/>
      <c r="P347" s="715"/>
      <c r="Q347" s="715"/>
      <c r="R347" s="715"/>
      <c r="S347" s="716"/>
      <c r="T347" s="717"/>
      <c r="U347" s="720">
        <f t="shared" si="109"/>
        <v>0</v>
      </c>
      <c r="V347" s="721">
        <f t="shared" si="110"/>
        <v>0</v>
      </c>
      <c r="W347" s="722">
        <f t="shared" si="111"/>
        <v>0</v>
      </c>
      <c r="X347" s="442"/>
      <c r="Y347" s="442"/>
      <c r="Z347" s="442"/>
      <c r="AA347" s="442"/>
      <c r="AB347" s="442"/>
      <c r="AC347" s="442"/>
      <c r="AD347" s="442"/>
      <c r="AE347" s="442"/>
      <c r="AF347" s="442"/>
      <c r="AG347" s="442"/>
      <c r="AH347" s="442"/>
      <c r="AI347" s="442"/>
      <c r="AJ347" s="442"/>
      <c r="AK347" s="442"/>
      <c r="AL347" s="442"/>
      <c r="AM347" s="442"/>
      <c r="AN347" s="442"/>
      <c r="AO347" s="442"/>
      <c r="AP347" s="442"/>
      <c r="AQ347" s="442"/>
      <c r="AR347" s="442"/>
      <c r="AS347" s="442"/>
      <c r="AT347" s="442"/>
      <c r="AU347" s="442"/>
      <c r="AV347" s="442"/>
      <c r="AW347" s="442"/>
      <c r="AX347" s="442"/>
      <c r="AY347" s="442"/>
      <c r="AZ347" s="442"/>
    </row>
    <row r="348" spans="2:52" s="19" customFormat="1" ht="9.9499999999999993" hidden="1" customHeight="1" outlineLevel="1">
      <c r="B348" s="435"/>
      <c r="C348" s="437"/>
      <c r="D348" s="437"/>
      <c r="E348" s="437"/>
      <c r="F348" s="437"/>
      <c r="G348" s="666"/>
      <c r="H348" s="666"/>
      <c r="I348" s="666"/>
      <c r="J348" s="666"/>
      <c r="K348" s="666"/>
      <c r="L348" s="438"/>
      <c r="M348" s="438"/>
      <c r="N348" s="438"/>
      <c r="O348" s="438"/>
      <c r="P348" s="438"/>
      <c r="Q348" s="438"/>
      <c r="R348" s="438"/>
      <c r="S348" s="438"/>
      <c r="T348" s="439"/>
      <c r="U348" s="439"/>
      <c r="V348" s="439"/>
      <c r="W348" s="667"/>
      <c r="X348" s="668"/>
      <c r="Y348" s="668"/>
      <c r="Z348" s="668"/>
      <c r="AA348" s="668"/>
      <c r="AB348" s="668"/>
      <c r="AC348" s="668"/>
      <c r="AD348" s="668"/>
      <c r="AE348" s="668"/>
      <c r="AF348" s="668"/>
      <c r="AG348" s="668"/>
      <c r="AH348" s="668"/>
      <c r="AI348" s="668"/>
      <c r="AJ348" s="668"/>
      <c r="AK348" s="668"/>
      <c r="AL348" s="668"/>
      <c r="AM348" s="668"/>
      <c r="AN348" s="668"/>
      <c r="AO348" s="668"/>
      <c r="AP348" s="668"/>
      <c r="AQ348" s="668"/>
      <c r="AR348" s="668"/>
      <c r="AS348" s="668"/>
      <c r="AT348" s="668"/>
      <c r="AU348" s="668"/>
      <c r="AV348" s="668"/>
      <c r="AW348" s="668"/>
      <c r="AX348" s="668"/>
      <c r="AY348" s="668"/>
      <c r="AZ348" s="668"/>
    </row>
    <row r="349" spans="2:52" ht="20.100000000000001" customHeight="1" collapsed="1">
      <c r="B349" s="32">
        <f>B337+1</f>
        <v>29</v>
      </c>
      <c r="C349" s="1013"/>
      <c r="D349" s="1014"/>
      <c r="E349" s="1014"/>
      <c r="F349" s="1015"/>
      <c r="G349" s="1016"/>
      <c r="H349" s="1017"/>
      <c r="I349" s="1017"/>
      <c r="J349" s="1017"/>
      <c r="K349" s="1018"/>
      <c r="L349" s="701">
        <f t="shared" ref="L349:R349" si="112">SUM(L350:L359)</f>
        <v>0</v>
      </c>
      <c r="M349" s="702">
        <f t="shared" si="112"/>
        <v>0</v>
      </c>
      <c r="N349" s="703">
        <f t="shared" si="112"/>
        <v>0</v>
      </c>
      <c r="O349" s="703">
        <f t="shared" si="112"/>
        <v>0</v>
      </c>
      <c r="P349" s="702">
        <f t="shared" si="112"/>
        <v>0</v>
      </c>
      <c r="Q349" s="704">
        <f t="shared" si="112"/>
        <v>0</v>
      </c>
      <c r="R349" s="701">
        <f t="shared" si="112"/>
        <v>0</v>
      </c>
      <c r="S349" s="705">
        <v>1</v>
      </c>
      <c r="T349" s="706">
        <f>(S350*T350)+(S351*T351)+(S352*T352)+(S353*T353)+(S354*T354)+(S355*T355)+(S356*T356)+(S357*T357)+(S358*T358)+(S359*T359)</f>
        <v>0</v>
      </c>
      <c r="U349" s="665">
        <f t="shared" ref="U349:U359" si="113">S349*T349*(1+MGKZ)*(1+Gewinn)*(1+Sicherheit)</f>
        <v>0</v>
      </c>
      <c r="V349" s="643">
        <f t="shared" ref="V349:V359" si="114">R349*Fertigung</f>
        <v>0</v>
      </c>
      <c r="W349" s="50">
        <f t="shared" ref="W349:W359" si="115">L349*$E$6+M349*$M$6+N349*$M$7+O349*$M$8+P349*$E$7+Q349*$M$9+U349+V349</f>
        <v>0</v>
      </c>
      <c r="X349" s="442"/>
      <c r="Y349" s="442"/>
      <c r="Z349" s="442"/>
      <c r="AA349" s="442"/>
      <c r="AB349" s="442"/>
      <c r="AC349" s="442"/>
      <c r="AD349" s="442"/>
      <c r="AE349" s="442"/>
      <c r="AF349" s="442"/>
      <c r="AG349" s="442"/>
      <c r="AH349" s="442"/>
      <c r="AI349" s="442"/>
      <c r="AJ349" s="442"/>
      <c r="AK349" s="442"/>
      <c r="AL349" s="442"/>
      <c r="AM349" s="442"/>
      <c r="AN349" s="442"/>
      <c r="AO349" s="442"/>
      <c r="AP349" s="442"/>
      <c r="AQ349" s="442"/>
      <c r="AR349" s="442"/>
      <c r="AS349" s="442"/>
      <c r="AT349" s="442"/>
      <c r="AU349" s="442"/>
      <c r="AV349" s="442"/>
      <c r="AW349" s="442"/>
      <c r="AX349" s="442"/>
      <c r="AY349" s="442"/>
      <c r="AZ349" s="442"/>
    </row>
    <row r="350" spans="2:52" ht="20.100000000000001" hidden="1" customHeight="1" outlineLevel="1">
      <c r="B350" s="433"/>
      <c r="C350" s="1002"/>
      <c r="D350" s="1003"/>
      <c r="E350" s="1003"/>
      <c r="F350" s="1004"/>
      <c r="G350" s="1005"/>
      <c r="H350" s="1006"/>
      <c r="I350" s="1006"/>
      <c r="J350" s="1006"/>
      <c r="K350" s="1007"/>
      <c r="L350" s="715"/>
      <c r="M350" s="715"/>
      <c r="N350" s="715"/>
      <c r="O350" s="715"/>
      <c r="P350" s="715"/>
      <c r="Q350" s="715"/>
      <c r="R350" s="715"/>
      <c r="S350" s="716"/>
      <c r="T350" s="717"/>
      <c r="U350" s="720">
        <f t="shared" si="113"/>
        <v>0</v>
      </c>
      <c r="V350" s="721">
        <f t="shared" si="114"/>
        <v>0</v>
      </c>
      <c r="W350" s="722">
        <f t="shared" si="115"/>
        <v>0</v>
      </c>
      <c r="X350" s="442"/>
      <c r="Y350" s="442"/>
      <c r="Z350" s="442"/>
      <c r="AA350" s="442"/>
      <c r="AB350" s="442"/>
      <c r="AC350" s="442"/>
      <c r="AD350" s="442"/>
      <c r="AE350" s="442"/>
      <c r="AF350" s="442"/>
      <c r="AG350" s="442"/>
      <c r="AH350" s="442"/>
      <c r="AI350" s="442"/>
      <c r="AJ350" s="442"/>
      <c r="AK350" s="442"/>
      <c r="AL350" s="442"/>
      <c r="AM350" s="442"/>
      <c r="AN350" s="442"/>
      <c r="AO350" s="442"/>
      <c r="AP350" s="442"/>
      <c r="AQ350" s="442"/>
      <c r="AR350" s="442"/>
      <c r="AS350" s="442"/>
      <c r="AT350" s="442"/>
      <c r="AU350" s="442"/>
      <c r="AV350" s="442"/>
      <c r="AW350" s="442"/>
      <c r="AX350" s="442"/>
      <c r="AY350" s="442"/>
      <c r="AZ350" s="442"/>
    </row>
    <row r="351" spans="2:52" ht="20.100000000000001" hidden="1" customHeight="1" outlineLevel="1">
      <c r="B351" s="434"/>
      <c r="C351" s="1002"/>
      <c r="D351" s="1003"/>
      <c r="E351" s="1003"/>
      <c r="F351" s="1004"/>
      <c r="G351" s="1005"/>
      <c r="H351" s="1006"/>
      <c r="I351" s="1006"/>
      <c r="J351" s="1006"/>
      <c r="K351" s="1007"/>
      <c r="L351" s="715"/>
      <c r="M351" s="715"/>
      <c r="N351" s="715"/>
      <c r="O351" s="715"/>
      <c r="P351" s="715"/>
      <c r="Q351" s="715"/>
      <c r="R351" s="715"/>
      <c r="S351" s="716"/>
      <c r="T351" s="717"/>
      <c r="U351" s="720">
        <f t="shared" si="113"/>
        <v>0</v>
      </c>
      <c r="V351" s="721">
        <f t="shared" si="114"/>
        <v>0</v>
      </c>
      <c r="W351" s="722">
        <f t="shared" si="115"/>
        <v>0</v>
      </c>
      <c r="X351" s="442"/>
      <c r="Y351" s="442"/>
      <c r="Z351" s="442"/>
      <c r="AA351" s="442"/>
      <c r="AB351" s="442"/>
      <c r="AC351" s="442"/>
      <c r="AD351" s="442"/>
      <c r="AE351" s="442"/>
      <c r="AF351" s="442"/>
      <c r="AG351" s="442"/>
      <c r="AH351" s="442"/>
      <c r="AI351" s="442"/>
      <c r="AJ351" s="442"/>
      <c r="AK351" s="442"/>
      <c r="AL351" s="442"/>
      <c r="AM351" s="442"/>
      <c r="AN351" s="442"/>
      <c r="AO351" s="442"/>
      <c r="AP351" s="442"/>
      <c r="AQ351" s="442"/>
      <c r="AR351" s="442"/>
      <c r="AS351" s="442"/>
      <c r="AT351" s="442"/>
      <c r="AU351" s="442"/>
      <c r="AV351" s="442"/>
      <c r="AW351" s="442"/>
      <c r="AX351" s="442"/>
      <c r="AY351" s="442"/>
      <c r="AZ351" s="442"/>
    </row>
    <row r="352" spans="2:52" ht="20.100000000000001" hidden="1" customHeight="1" outlineLevel="1">
      <c r="B352" s="434"/>
      <c r="C352" s="1002"/>
      <c r="D352" s="1003"/>
      <c r="E352" s="1003"/>
      <c r="F352" s="1004"/>
      <c r="G352" s="1005"/>
      <c r="H352" s="1006"/>
      <c r="I352" s="1006"/>
      <c r="J352" s="1006"/>
      <c r="K352" s="1007"/>
      <c r="L352" s="715"/>
      <c r="M352" s="715"/>
      <c r="N352" s="715"/>
      <c r="O352" s="715"/>
      <c r="P352" s="715"/>
      <c r="Q352" s="715"/>
      <c r="R352" s="715"/>
      <c r="S352" s="716"/>
      <c r="T352" s="717"/>
      <c r="U352" s="720">
        <f t="shared" si="113"/>
        <v>0</v>
      </c>
      <c r="V352" s="721">
        <f t="shared" si="114"/>
        <v>0</v>
      </c>
      <c r="W352" s="722">
        <f t="shared" si="115"/>
        <v>0</v>
      </c>
      <c r="X352" s="442"/>
      <c r="Y352" s="442"/>
      <c r="Z352" s="442"/>
      <c r="AA352" s="442"/>
      <c r="AB352" s="442"/>
      <c r="AC352" s="442"/>
      <c r="AD352" s="442"/>
      <c r="AE352" s="442"/>
      <c r="AF352" s="442"/>
      <c r="AG352" s="442"/>
      <c r="AH352" s="442"/>
      <c r="AI352" s="442"/>
      <c r="AJ352" s="442"/>
      <c r="AK352" s="442"/>
      <c r="AL352" s="442"/>
      <c r="AM352" s="442"/>
      <c r="AN352" s="442"/>
      <c r="AO352" s="442"/>
      <c r="AP352" s="442"/>
      <c r="AQ352" s="442"/>
      <c r="AR352" s="442"/>
      <c r="AS352" s="442"/>
      <c r="AT352" s="442"/>
      <c r="AU352" s="442"/>
      <c r="AV352" s="442"/>
      <c r="AW352" s="442"/>
      <c r="AX352" s="442"/>
      <c r="AY352" s="442"/>
      <c r="AZ352" s="442"/>
    </row>
    <row r="353" spans="2:52" ht="20.100000000000001" hidden="1" customHeight="1" outlineLevel="1">
      <c r="B353" s="434"/>
      <c r="C353" s="1002"/>
      <c r="D353" s="1003"/>
      <c r="E353" s="1003"/>
      <c r="F353" s="1004"/>
      <c r="G353" s="1005"/>
      <c r="H353" s="1006"/>
      <c r="I353" s="1006"/>
      <c r="J353" s="1006"/>
      <c r="K353" s="1007"/>
      <c r="L353" s="715"/>
      <c r="M353" s="715"/>
      <c r="N353" s="715"/>
      <c r="O353" s="715"/>
      <c r="P353" s="715"/>
      <c r="Q353" s="715"/>
      <c r="R353" s="715"/>
      <c r="S353" s="716"/>
      <c r="T353" s="717"/>
      <c r="U353" s="720">
        <f t="shared" si="113"/>
        <v>0</v>
      </c>
      <c r="V353" s="721">
        <f t="shared" si="114"/>
        <v>0</v>
      </c>
      <c r="W353" s="722">
        <f t="shared" si="115"/>
        <v>0</v>
      </c>
      <c r="X353" s="442"/>
      <c r="Y353" s="442"/>
      <c r="Z353" s="442"/>
      <c r="AA353" s="442"/>
      <c r="AB353" s="442"/>
      <c r="AC353" s="442"/>
      <c r="AD353" s="442"/>
      <c r="AE353" s="442"/>
      <c r="AF353" s="442"/>
      <c r="AG353" s="442"/>
      <c r="AH353" s="442"/>
      <c r="AI353" s="442"/>
      <c r="AJ353" s="442"/>
      <c r="AK353" s="442"/>
      <c r="AL353" s="442"/>
      <c r="AM353" s="442"/>
      <c r="AN353" s="442"/>
      <c r="AO353" s="442"/>
      <c r="AP353" s="442"/>
      <c r="AQ353" s="442"/>
      <c r="AR353" s="442"/>
      <c r="AS353" s="442"/>
      <c r="AT353" s="442"/>
      <c r="AU353" s="442"/>
      <c r="AV353" s="442"/>
      <c r="AW353" s="442"/>
      <c r="AX353" s="442"/>
      <c r="AY353" s="442"/>
      <c r="AZ353" s="442"/>
    </row>
    <row r="354" spans="2:52" ht="20.100000000000001" hidden="1" customHeight="1" outlineLevel="1">
      <c r="B354" s="434"/>
      <c r="C354" s="1002"/>
      <c r="D354" s="1003"/>
      <c r="E354" s="1003"/>
      <c r="F354" s="1004"/>
      <c r="G354" s="1005"/>
      <c r="H354" s="1006"/>
      <c r="I354" s="1006"/>
      <c r="J354" s="1006"/>
      <c r="K354" s="1007"/>
      <c r="L354" s="715"/>
      <c r="M354" s="715"/>
      <c r="N354" s="715"/>
      <c r="O354" s="715"/>
      <c r="P354" s="715"/>
      <c r="Q354" s="715"/>
      <c r="R354" s="715"/>
      <c r="S354" s="716"/>
      <c r="T354" s="717"/>
      <c r="U354" s="720">
        <f t="shared" si="113"/>
        <v>0</v>
      </c>
      <c r="V354" s="721">
        <f t="shared" si="114"/>
        <v>0</v>
      </c>
      <c r="W354" s="722">
        <f t="shared" si="115"/>
        <v>0</v>
      </c>
      <c r="X354" s="442"/>
      <c r="Y354" s="442"/>
      <c r="Z354" s="442"/>
      <c r="AA354" s="442"/>
      <c r="AB354" s="442"/>
      <c r="AC354" s="442"/>
      <c r="AD354" s="442"/>
      <c r="AE354" s="442"/>
      <c r="AF354" s="442"/>
      <c r="AG354" s="442"/>
      <c r="AH354" s="442"/>
      <c r="AI354" s="442"/>
      <c r="AJ354" s="442"/>
      <c r="AK354" s="442"/>
      <c r="AL354" s="442"/>
      <c r="AM354" s="442"/>
      <c r="AN354" s="442"/>
      <c r="AO354" s="442"/>
      <c r="AP354" s="442"/>
      <c r="AQ354" s="442"/>
      <c r="AR354" s="442"/>
      <c r="AS354" s="442"/>
      <c r="AT354" s="442"/>
      <c r="AU354" s="442"/>
      <c r="AV354" s="442"/>
      <c r="AW354" s="442"/>
      <c r="AX354" s="442"/>
      <c r="AY354" s="442"/>
      <c r="AZ354" s="442"/>
    </row>
    <row r="355" spans="2:52" ht="20.100000000000001" hidden="1" customHeight="1" outlineLevel="1">
      <c r="B355" s="434"/>
      <c r="C355" s="1002"/>
      <c r="D355" s="1003"/>
      <c r="E355" s="1003"/>
      <c r="F355" s="1004"/>
      <c r="G355" s="1005"/>
      <c r="H355" s="1006"/>
      <c r="I355" s="1006"/>
      <c r="J355" s="1006"/>
      <c r="K355" s="1007"/>
      <c r="L355" s="715"/>
      <c r="M355" s="715"/>
      <c r="N355" s="715"/>
      <c r="O355" s="715"/>
      <c r="P355" s="715"/>
      <c r="Q355" s="715"/>
      <c r="R355" s="715"/>
      <c r="S355" s="716"/>
      <c r="T355" s="717"/>
      <c r="U355" s="720">
        <f t="shared" si="113"/>
        <v>0</v>
      </c>
      <c r="V355" s="721">
        <f t="shared" si="114"/>
        <v>0</v>
      </c>
      <c r="W355" s="722">
        <f t="shared" si="115"/>
        <v>0</v>
      </c>
      <c r="X355" s="442"/>
      <c r="Y355" s="442"/>
      <c r="Z355" s="442"/>
      <c r="AA355" s="442"/>
      <c r="AB355" s="442"/>
      <c r="AC355" s="442"/>
      <c r="AD355" s="442"/>
      <c r="AE355" s="442"/>
      <c r="AF355" s="442"/>
      <c r="AG355" s="442"/>
      <c r="AH355" s="442"/>
      <c r="AI355" s="442"/>
      <c r="AJ355" s="442"/>
      <c r="AK355" s="442"/>
      <c r="AL355" s="442"/>
      <c r="AM355" s="442"/>
      <c r="AN355" s="442"/>
      <c r="AO355" s="442"/>
      <c r="AP355" s="442"/>
      <c r="AQ355" s="442"/>
      <c r="AR355" s="442"/>
      <c r="AS355" s="442"/>
      <c r="AT355" s="442"/>
      <c r="AU355" s="442"/>
      <c r="AV355" s="442"/>
      <c r="AW355" s="442"/>
      <c r="AX355" s="442"/>
      <c r="AY355" s="442"/>
      <c r="AZ355" s="442"/>
    </row>
    <row r="356" spans="2:52" ht="20.100000000000001" hidden="1" customHeight="1" outlineLevel="1">
      <c r="B356" s="434"/>
      <c r="C356" s="1002"/>
      <c r="D356" s="1003"/>
      <c r="E356" s="1003"/>
      <c r="F356" s="1004"/>
      <c r="G356" s="1005"/>
      <c r="H356" s="1006"/>
      <c r="I356" s="1006"/>
      <c r="J356" s="1006"/>
      <c r="K356" s="1007"/>
      <c r="L356" s="715"/>
      <c r="M356" s="715"/>
      <c r="N356" s="715"/>
      <c r="O356" s="715"/>
      <c r="P356" s="715"/>
      <c r="Q356" s="715"/>
      <c r="R356" s="715"/>
      <c r="S356" s="716"/>
      <c r="T356" s="717"/>
      <c r="U356" s="720">
        <f t="shared" si="113"/>
        <v>0</v>
      </c>
      <c r="V356" s="721">
        <f t="shared" si="114"/>
        <v>0</v>
      </c>
      <c r="W356" s="722">
        <f t="shared" si="115"/>
        <v>0</v>
      </c>
      <c r="X356" s="442"/>
      <c r="Y356" s="442"/>
      <c r="Z356" s="442"/>
      <c r="AA356" s="442"/>
      <c r="AB356" s="442"/>
      <c r="AC356" s="442"/>
      <c r="AD356" s="442"/>
      <c r="AE356" s="442"/>
      <c r="AF356" s="442"/>
      <c r="AG356" s="442"/>
      <c r="AH356" s="442"/>
      <c r="AI356" s="442"/>
      <c r="AJ356" s="442"/>
      <c r="AK356" s="442"/>
      <c r="AL356" s="442"/>
      <c r="AM356" s="442"/>
      <c r="AN356" s="442"/>
      <c r="AO356" s="442"/>
      <c r="AP356" s="442"/>
      <c r="AQ356" s="442"/>
      <c r="AR356" s="442"/>
      <c r="AS356" s="442"/>
      <c r="AT356" s="442"/>
      <c r="AU356" s="442"/>
      <c r="AV356" s="442"/>
      <c r="AW356" s="442"/>
      <c r="AX356" s="442"/>
      <c r="AY356" s="442"/>
      <c r="AZ356" s="442"/>
    </row>
    <row r="357" spans="2:52" ht="20.100000000000001" hidden="1" customHeight="1" outlineLevel="1">
      <c r="B357" s="434"/>
      <c r="C357" s="1002"/>
      <c r="D357" s="1003"/>
      <c r="E357" s="1003"/>
      <c r="F357" s="1004"/>
      <c r="G357" s="1005"/>
      <c r="H357" s="1006"/>
      <c r="I357" s="1006"/>
      <c r="J357" s="1006"/>
      <c r="K357" s="1007"/>
      <c r="L357" s="715"/>
      <c r="M357" s="715"/>
      <c r="N357" s="715"/>
      <c r="O357" s="715"/>
      <c r="P357" s="715"/>
      <c r="Q357" s="715"/>
      <c r="R357" s="715"/>
      <c r="S357" s="716"/>
      <c r="T357" s="717"/>
      <c r="U357" s="720">
        <f t="shared" si="113"/>
        <v>0</v>
      </c>
      <c r="V357" s="721">
        <f t="shared" si="114"/>
        <v>0</v>
      </c>
      <c r="W357" s="722">
        <f t="shared" si="115"/>
        <v>0</v>
      </c>
      <c r="X357" s="442"/>
      <c r="Y357" s="442"/>
      <c r="Z357" s="442"/>
      <c r="AA357" s="442"/>
      <c r="AB357" s="442"/>
      <c r="AC357" s="442"/>
      <c r="AD357" s="442"/>
      <c r="AE357" s="442"/>
      <c r="AF357" s="442"/>
      <c r="AG357" s="442"/>
      <c r="AH357" s="442"/>
      <c r="AI357" s="442"/>
      <c r="AJ357" s="442"/>
      <c r="AK357" s="442"/>
      <c r="AL357" s="442"/>
      <c r="AM357" s="442"/>
      <c r="AN357" s="442"/>
      <c r="AO357" s="442"/>
      <c r="AP357" s="442"/>
      <c r="AQ357" s="442"/>
      <c r="AR357" s="442"/>
      <c r="AS357" s="442"/>
      <c r="AT357" s="442"/>
      <c r="AU357" s="442"/>
      <c r="AV357" s="442"/>
      <c r="AW357" s="442"/>
      <c r="AX357" s="442"/>
      <c r="AY357" s="442"/>
      <c r="AZ357" s="442"/>
    </row>
    <row r="358" spans="2:52" ht="20.100000000000001" hidden="1" customHeight="1" outlineLevel="1">
      <c r="B358" s="434"/>
      <c r="C358" s="1002"/>
      <c r="D358" s="1003"/>
      <c r="E358" s="1003"/>
      <c r="F358" s="1004"/>
      <c r="G358" s="1005"/>
      <c r="H358" s="1006"/>
      <c r="I358" s="1006"/>
      <c r="J358" s="1006"/>
      <c r="K358" s="1007"/>
      <c r="L358" s="715"/>
      <c r="M358" s="715"/>
      <c r="N358" s="715"/>
      <c r="O358" s="715"/>
      <c r="P358" s="715"/>
      <c r="Q358" s="715"/>
      <c r="R358" s="715"/>
      <c r="S358" s="716"/>
      <c r="T358" s="717"/>
      <c r="U358" s="720">
        <f t="shared" si="113"/>
        <v>0</v>
      </c>
      <c r="V358" s="721">
        <f t="shared" si="114"/>
        <v>0</v>
      </c>
      <c r="W358" s="722">
        <f t="shared" si="115"/>
        <v>0</v>
      </c>
      <c r="X358" s="442"/>
      <c r="Y358" s="442"/>
      <c r="Z358" s="442"/>
      <c r="AA358" s="442"/>
      <c r="AB358" s="442"/>
      <c r="AC358" s="442"/>
      <c r="AD358" s="442"/>
      <c r="AE358" s="442"/>
      <c r="AF358" s="442"/>
      <c r="AG358" s="442"/>
      <c r="AH358" s="442"/>
      <c r="AI358" s="442"/>
      <c r="AJ358" s="442"/>
      <c r="AK358" s="442"/>
      <c r="AL358" s="442"/>
      <c r="AM358" s="442"/>
      <c r="AN358" s="442"/>
      <c r="AO358" s="442"/>
      <c r="AP358" s="442"/>
      <c r="AQ358" s="442"/>
      <c r="AR358" s="442"/>
      <c r="AS358" s="442"/>
      <c r="AT358" s="442"/>
      <c r="AU358" s="442"/>
      <c r="AV358" s="442"/>
      <c r="AW358" s="442"/>
      <c r="AX358" s="442"/>
      <c r="AY358" s="442"/>
      <c r="AZ358" s="442"/>
    </row>
    <row r="359" spans="2:52" ht="20.100000000000001" hidden="1" customHeight="1" outlineLevel="1">
      <c r="B359" s="434"/>
      <c r="C359" s="1002"/>
      <c r="D359" s="1003"/>
      <c r="E359" s="1003"/>
      <c r="F359" s="1004"/>
      <c r="G359" s="1005"/>
      <c r="H359" s="1006"/>
      <c r="I359" s="1006"/>
      <c r="J359" s="1006"/>
      <c r="K359" s="1007"/>
      <c r="L359" s="715"/>
      <c r="M359" s="715"/>
      <c r="N359" s="715"/>
      <c r="O359" s="715"/>
      <c r="P359" s="715"/>
      <c r="Q359" s="715"/>
      <c r="R359" s="715"/>
      <c r="S359" s="716"/>
      <c r="T359" s="717"/>
      <c r="U359" s="720">
        <f t="shared" si="113"/>
        <v>0</v>
      </c>
      <c r="V359" s="721">
        <f t="shared" si="114"/>
        <v>0</v>
      </c>
      <c r="W359" s="722">
        <f t="shared" si="115"/>
        <v>0</v>
      </c>
      <c r="X359" s="442"/>
      <c r="Y359" s="442"/>
      <c r="Z359" s="442"/>
      <c r="AA359" s="442"/>
      <c r="AB359" s="442"/>
      <c r="AC359" s="442"/>
      <c r="AD359" s="442"/>
      <c r="AE359" s="442"/>
      <c r="AF359" s="442"/>
      <c r="AG359" s="442"/>
      <c r="AH359" s="442"/>
      <c r="AI359" s="442"/>
      <c r="AJ359" s="442"/>
      <c r="AK359" s="442"/>
      <c r="AL359" s="442"/>
      <c r="AM359" s="442"/>
      <c r="AN359" s="442"/>
      <c r="AO359" s="442"/>
      <c r="AP359" s="442"/>
      <c r="AQ359" s="442"/>
      <c r="AR359" s="442"/>
      <c r="AS359" s="442"/>
      <c r="AT359" s="442"/>
      <c r="AU359" s="442"/>
      <c r="AV359" s="442"/>
      <c r="AW359" s="442"/>
      <c r="AX359" s="442"/>
      <c r="AY359" s="442"/>
      <c r="AZ359" s="442"/>
    </row>
    <row r="360" spans="2:52" s="19" customFormat="1" ht="9.9499999999999993" hidden="1" customHeight="1" outlineLevel="1">
      <c r="B360" s="435"/>
      <c r="C360" s="437"/>
      <c r="D360" s="437"/>
      <c r="E360" s="437"/>
      <c r="F360" s="437"/>
      <c r="G360" s="666"/>
      <c r="H360" s="666"/>
      <c r="I360" s="666"/>
      <c r="J360" s="666"/>
      <c r="K360" s="666"/>
      <c r="L360" s="438"/>
      <c r="M360" s="438"/>
      <c r="N360" s="438"/>
      <c r="O360" s="438"/>
      <c r="P360" s="438"/>
      <c r="Q360" s="438"/>
      <c r="R360" s="438"/>
      <c r="S360" s="438"/>
      <c r="T360" s="439"/>
      <c r="U360" s="439"/>
      <c r="V360" s="439"/>
      <c r="W360" s="667"/>
      <c r="X360" s="668"/>
      <c r="Y360" s="668"/>
      <c r="Z360" s="668"/>
      <c r="AA360" s="668"/>
      <c r="AB360" s="668"/>
      <c r="AC360" s="668"/>
      <c r="AD360" s="668"/>
      <c r="AE360" s="668"/>
      <c r="AF360" s="668"/>
      <c r="AG360" s="668"/>
      <c r="AH360" s="668"/>
      <c r="AI360" s="668"/>
      <c r="AJ360" s="668"/>
      <c r="AK360" s="668"/>
      <c r="AL360" s="668"/>
      <c r="AM360" s="668"/>
      <c r="AN360" s="668"/>
      <c r="AO360" s="668"/>
      <c r="AP360" s="668"/>
      <c r="AQ360" s="668"/>
      <c r="AR360" s="668"/>
      <c r="AS360" s="668"/>
      <c r="AT360" s="668"/>
      <c r="AU360" s="668"/>
      <c r="AV360" s="668"/>
      <c r="AW360" s="668"/>
      <c r="AX360" s="668"/>
      <c r="AY360" s="668"/>
      <c r="AZ360" s="668"/>
    </row>
    <row r="361" spans="2:52" ht="20.100000000000001" customHeight="1" collapsed="1">
      <c r="B361" s="32">
        <f>B349+1</f>
        <v>30</v>
      </c>
      <c r="C361" s="1013"/>
      <c r="D361" s="1014"/>
      <c r="E361" s="1014"/>
      <c r="F361" s="1015"/>
      <c r="G361" s="1016"/>
      <c r="H361" s="1017"/>
      <c r="I361" s="1017"/>
      <c r="J361" s="1017"/>
      <c r="K361" s="1018"/>
      <c r="L361" s="701">
        <f t="shared" ref="L361:R361" si="116">SUM(L362:L371)</f>
        <v>0</v>
      </c>
      <c r="M361" s="702">
        <f t="shared" si="116"/>
        <v>0</v>
      </c>
      <c r="N361" s="703">
        <f t="shared" si="116"/>
        <v>0</v>
      </c>
      <c r="O361" s="703">
        <f t="shared" si="116"/>
        <v>0</v>
      </c>
      <c r="P361" s="702">
        <f t="shared" si="116"/>
        <v>0</v>
      </c>
      <c r="Q361" s="704">
        <f t="shared" si="116"/>
        <v>0</v>
      </c>
      <c r="R361" s="701">
        <f t="shared" si="116"/>
        <v>0</v>
      </c>
      <c r="S361" s="705">
        <v>1</v>
      </c>
      <c r="T361" s="706">
        <f>(S362*T362)+(S363*T363)+(S364*T364)+(S365*T365)+(S366*T366)+(S367*T367)+(S368*T368)+(S369*T369)+(S370*T370)+(S371*T371)</f>
        <v>0</v>
      </c>
      <c r="U361" s="665">
        <f t="shared" ref="U361:U371" si="117">S361*T361*(1+MGKZ)*(1+Gewinn)*(1+Sicherheit)</f>
        <v>0</v>
      </c>
      <c r="V361" s="643">
        <f t="shared" ref="V361:V371" si="118">R361*Fertigung</f>
        <v>0</v>
      </c>
      <c r="W361" s="50">
        <f t="shared" ref="W361:W371" si="119">L361*$E$6+M361*$M$6+N361*$M$7+O361*$M$8+P361*$E$7+Q361*$M$9+U361+V361</f>
        <v>0</v>
      </c>
      <c r="X361" s="442"/>
      <c r="Y361" s="442"/>
      <c r="Z361" s="442"/>
      <c r="AA361" s="442"/>
      <c r="AB361" s="442"/>
      <c r="AC361" s="442"/>
      <c r="AD361" s="442"/>
      <c r="AE361" s="442"/>
      <c r="AF361" s="442"/>
      <c r="AG361" s="442"/>
      <c r="AH361" s="442"/>
      <c r="AI361" s="442"/>
      <c r="AJ361" s="442"/>
      <c r="AK361" s="442"/>
      <c r="AL361" s="442"/>
      <c r="AM361" s="442"/>
      <c r="AN361" s="442"/>
      <c r="AO361" s="442"/>
      <c r="AP361" s="442"/>
      <c r="AQ361" s="442"/>
      <c r="AR361" s="442"/>
      <c r="AS361" s="442"/>
      <c r="AT361" s="442"/>
      <c r="AU361" s="442"/>
      <c r="AV361" s="442"/>
      <c r="AW361" s="442"/>
      <c r="AX361" s="442"/>
      <c r="AY361" s="442"/>
      <c r="AZ361" s="442"/>
    </row>
    <row r="362" spans="2:52" ht="20.100000000000001" hidden="1" customHeight="1" outlineLevel="1">
      <c r="B362" s="433"/>
      <c r="C362" s="1002"/>
      <c r="D362" s="1003"/>
      <c r="E362" s="1003"/>
      <c r="F362" s="1004"/>
      <c r="G362" s="1005"/>
      <c r="H362" s="1006"/>
      <c r="I362" s="1006"/>
      <c r="J362" s="1006"/>
      <c r="K362" s="1007"/>
      <c r="L362" s="715"/>
      <c r="M362" s="715"/>
      <c r="N362" s="715"/>
      <c r="O362" s="715"/>
      <c r="P362" s="715"/>
      <c r="Q362" s="715"/>
      <c r="R362" s="715"/>
      <c r="S362" s="716"/>
      <c r="T362" s="717"/>
      <c r="U362" s="720">
        <f t="shared" si="117"/>
        <v>0</v>
      </c>
      <c r="V362" s="721">
        <f t="shared" si="118"/>
        <v>0</v>
      </c>
      <c r="W362" s="722">
        <f t="shared" si="119"/>
        <v>0</v>
      </c>
      <c r="X362" s="442"/>
      <c r="Y362" s="442"/>
      <c r="Z362" s="442"/>
      <c r="AA362" s="442"/>
      <c r="AB362" s="442"/>
      <c r="AC362" s="442"/>
      <c r="AD362" s="442"/>
      <c r="AE362" s="442"/>
      <c r="AF362" s="442"/>
      <c r="AG362" s="442"/>
      <c r="AH362" s="442"/>
      <c r="AI362" s="442"/>
      <c r="AJ362" s="442"/>
      <c r="AK362" s="442"/>
      <c r="AL362" s="442"/>
      <c r="AM362" s="442"/>
      <c r="AN362" s="442"/>
      <c r="AO362" s="442"/>
      <c r="AP362" s="442"/>
      <c r="AQ362" s="442"/>
      <c r="AR362" s="442"/>
      <c r="AS362" s="442"/>
      <c r="AT362" s="442"/>
      <c r="AU362" s="442"/>
      <c r="AV362" s="442"/>
      <c r="AW362" s="442"/>
      <c r="AX362" s="442"/>
      <c r="AY362" s="442"/>
      <c r="AZ362" s="442"/>
    </row>
    <row r="363" spans="2:52" ht="20.100000000000001" hidden="1" customHeight="1" outlineLevel="1">
      <c r="B363" s="434"/>
      <c r="C363" s="1002"/>
      <c r="D363" s="1003"/>
      <c r="E363" s="1003"/>
      <c r="F363" s="1004"/>
      <c r="G363" s="1005"/>
      <c r="H363" s="1006"/>
      <c r="I363" s="1006"/>
      <c r="J363" s="1006"/>
      <c r="K363" s="1007"/>
      <c r="L363" s="715"/>
      <c r="M363" s="715"/>
      <c r="N363" s="715"/>
      <c r="O363" s="715"/>
      <c r="P363" s="715"/>
      <c r="Q363" s="715"/>
      <c r="R363" s="715"/>
      <c r="S363" s="716"/>
      <c r="T363" s="717"/>
      <c r="U363" s="720">
        <f t="shared" si="117"/>
        <v>0</v>
      </c>
      <c r="V363" s="721">
        <f t="shared" si="118"/>
        <v>0</v>
      </c>
      <c r="W363" s="722">
        <f t="shared" si="119"/>
        <v>0</v>
      </c>
      <c r="X363" s="442"/>
      <c r="Y363" s="442"/>
      <c r="Z363" s="442"/>
      <c r="AA363" s="442"/>
      <c r="AB363" s="442"/>
      <c r="AC363" s="442"/>
      <c r="AD363" s="442"/>
      <c r="AE363" s="442"/>
      <c r="AF363" s="442"/>
      <c r="AG363" s="442"/>
      <c r="AH363" s="442"/>
      <c r="AI363" s="442"/>
      <c r="AJ363" s="442"/>
      <c r="AK363" s="442"/>
      <c r="AL363" s="442"/>
      <c r="AM363" s="442"/>
      <c r="AN363" s="442"/>
      <c r="AO363" s="442"/>
      <c r="AP363" s="442"/>
      <c r="AQ363" s="442"/>
      <c r="AR363" s="442"/>
      <c r="AS363" s="442"/>
      <c r="AT363" s="442"/>
      <c r="AU363" s="442"/>
      <c r="AV363" s="442"/>
      <c r="AW363" s="442"/>
      <c r="AX363" s="442"/>
      <c r="AY363" s="442"/>
      <c r="AZ363" s="442"/>
    </row>
    <row r="364" spans="2:52" ht="20.100000000000001" hidden="1" customHeight="1" outlineLevel="1">
      <c r="B364" s="434"/>
      <c r="C364" s="1002"/>
      <c r="D364" s="1003"/>
      <c r="E364" s="1003"/>
      <c r="F364" s="1004"/>
      <c r="G364" s="1005"/>
      <c r="H364" s="1006"/>
      <c r="I364" s="1006"/>
      <c r="J364" s="1006"/>
      <c r="K364" s="1007"/>
      <c r="L364" s="715"/>
      <c r="M364" s="715"/>
      <c r="N364" s="715"/>
      <c r="O364" s="715"/>
      <c r="P364" s="715"/>
      <c r="Q364" s="715"/>
      <c r="R364" s="715"/>
      <c r="S364" s="716"/>
      <c r="T364" s="717"/>
      <c r="U364" s="720">
        <f t="shared" si="117"/>
        <v>0</v>
      </c>
      <c r="V364" s="721">
        <f t="shared" si="118"/>
        <v>0</v>
      </c>
      <c r="W364" s="722">
        <f t="shared" si="119"/>
        <v>0</v>
      </c>
      <c r="X364" s="442"/>
      <c r="Y364" s="442"/>
      <c r="Z364" s="442"/>
      <c r="AA364" s="442"/>
      <c r="AB364" s="442"/>
      <c r="AC364" s="442"/>
      <c r="AD364" s="442"/>
      <c r="AE364" s="442"/>
      <c r="AF364" s="442"/>
      <c r="AG364" s="442"/>
      <c r="AH364" s="442"/>
      <c r="AI364" s="442"/>
      <c r="AJ364" s="442"/>
      <c r="AK364" s="442"/>
      <c r="AL364" s="442"/>
      <c r="AM364" s="442"/>
      <c r="AN364" s="442"/>
      <c r="AO364" s="442"/>
      <c r="AP364" s="442"/>
      <c r="AQ364" s="442"/>
      <c r="AR364" s="442"/>
      <c r="AS364" s="442"/>
      <c r="AT364" s="442"/>
      <c r="AU364" s="442"/>
      <c r="AV364" s="442"/>
      <c r="AW364" s="442"/>
      <c r="AX364" s="442"/>
      <c r="AY364" s="442"/>
      <c r="AZ364" s="442"/>
    </row>
    <row r="365" spans="2:52" ht="20.100000000000001" hidden="1" customHeight="1" outlineLevel="1">
      <c r="B365" s="434"/>
      <c r="C365" s="1002"/>
      <c r="D365" s="1003"/>
      <c r="E365" s="1003"/>
      <c r="F365" s="1004"/>
      <c r="G365" s="1005"/>
      <c r="H365" s="1006"/>
      <c r="I365" s="1006"/>
      <c r="J365" s="1006"/>
      <c r="K365" s="1007"/>
      <c r="L365" s="715"/>
      <c r="M365" s="715"/>
      <c r="N365" s="715"/>
      <c r="O365" s="715"/>
      <c r="P365" s="715"/>
      <c r="Q365" s="715"/>
      <c r="R365" s="715"/>
      <c r="S365" s="716"/>
      <c r="T365" s="717"/>
      <c r="U365" s="720">
        <f t="shared" si="117"/>
        <v>0</v>
      </c>
      <c r="V365" s="721">
        <f t="shared" si="118"/>
        <v>0</v>
      </c>
      <c r="W365" s="722">
        <f t="shared" si="119"/>
        <v>0</v>
      </c>
      <c r="X365" s="442"/>
      <c r="Y365" s="442"/>
      <c r="Z365" s="442"/>
      <c r="AA365" s="442"/>
      <c r="AB365" s="442"/>
      <c r="AC365" s="442"/>
      <c r="AD365" s="442"/>
      <c r="AE365" s="442"/>
      <c r="AF365" s="442"/>
      <c r="AG365" s="442"/>
      <c r="AH365" s="442"/>
      <c r="AI365" s="442"/>
      <c r="AJ365" s="442"/>
      <c r="AK365" s="442"/>
      <c r="AL365" s="442"/>
      <c r="AM365" s="442"/>
      <c r="AN365" s="442"/>
      <c r="AO365" s="442"/>
      <c r="AP365" s="442"/>
      <c r="AQ365" s="442"/>
      <c r="AR365" s="442"/>
      <c r="AS365" s="442"/>
      <c r="AT365" s="442"/>
      <c r="AU365" s="442"/>
      <c r="AV365" s="442"/>
      <c r="AW365" s="442"/>
      <c r="AX365" s="442"/>
      <c r="AY365" s="442"/>
      <c r="AZ365" s="442"/>
    </row>
    <row r="366" spans="2:52" ht="20.100000000000001" hidden="1" customHeight="1" outlineLevel="1">
      <c r="B366" s="434"/>
      <c r="C366" s="1002"/>
      <c r="D366" s="1003"/>
      <c r="E366" s="1003"/>
      <c r="F366" s="1004"/>
      <c r="G366" s="1005"/>
      <c r="H366" s="1006"/>
      <c r="I366" s="1006"/>
      <c r="J366" s="1006"/>
      <c r="K366" s="1007"/>
      <c r="L366" s="715"/>
      <c r="M366" s="715"/>
      <c r="N366" s="715"/>
      <c r="O366" s="715"/>
      <c r="P366" s="715"/>
      <c r="Q366" s="715"/>
      <c r="R366" s="715"/>
      <c r="S366" s="716"/>
      <c r="T366" s="717"/>
      <c r="U366" s="720">
        <f t="shared" si="117"/>
        <v>0</v>
      </c>
      <c r="V366" s="721">
        <f t="shared" si="118"/>
        <v>0</v>
      </c>
      <c r="W366" s="722">
        <f t="shared" si="119"/>
        <v>0</v>
      </c>
      <c r="X366" s="442"/>
      <c r="Y366" s="442"/>
      <c r="Z366" s="442"/>
      <c r="AA366" s="442"/>
      <c r="AB366" s="442"/>
      <c r="AC366" s="442"/>
      <c r="AD366" s="442"/>
      <c r="AE366" s="442"/>
      <c r="AF366" s="442"/>
      <c r="AG366" s="442"/>
      <c r="AH366" s="442"/>
      <c r="AI366" s="442"/>
      <c r="AJ366" s="442"/>
      <c r="AK366" s="442"/>
      <c r="AL366" s="442"/>
      <c r="AM366" s="442"/>
      <c r="AN366" s="442"/>
      <c r="AO366" s="442"/>
      <c r="AP366" s="442"/>
      <c r="AQ366" s="442"/>
      <c r="AR366" s="442"/>
      <c r="AS366" s="442"/>
      <c r="AT366" s="442"/>
      <c r="AU366" s="442"/>
      <c r="AV366" s="442"/>
      <c r="AW366" s="442"/>
      <c r="AX366" s="442"/>
      <c r="AY366" s="442"/>
      <c r="AZ366" s="442"/>
    </row>
    <row r="367" spans="2:52" ht="20.100000000000001" hidden="1" customHeight="1" outlineLevel="1">
      <c r="B367" s="434"/>
      <c r="C367" s="1002"/>
      <c r="D367" s="1003"/>
      <c r="E367" s="1003"/>
      <c r="F367" s="1004"/>
      <c r="G367" s="1005"/>
      <c r="H367" s="1006"/>
      <c r="I367" s="1006"/>
      <c r="J367" s="1006"/>
      <c r="K367" s="1007"/>
      <c r="L367" s="715"/>
      <c r="M367" s="715"/>
      <c r="N367" s="715"/>
      <c r="O367" s="715"/>
      <c r="P367" s="715"/>
      <c r="Q367" s="715"/>
      <c r="R367" s="715"/>
      <c r="S367" s="716"/>
      <c r="T367" s="717"/>
      <c r="U367" s="720">
        <f t="shared" si="117"/>
        <v>0</v>
      </c>
      <c r="V367" s="721">
        <f t="shared" si="118"/>
        <v>0</v>
      </c>
      <c r="W367" s="722">
        <f t="shared" si="119"/>
        <v>0</v>
      </c>
      <c r="X367" s="442"/>
      <c r="Y367" s="442"/>
      <c r="Z367" s="442"/>
      <c r="AA367" s="442"/>
      <c r="AB367" s="442"/>
      <c r="AC367" s="442"/>
      <c r="AD367" s="442"/>
      <c r="AE367" s="442"/>
      <c r="AF367" s="442"/>
      <c r="AG367" s="442"/>
      <c r="AH367" s="442"/>
      <c r="AI367" s="442"/>
      <c r="AJ367" s="442"/>
      <c r="AK367" s="442"/>
      <c r="AL367" s="442"/>
      <c r="AM367" s="442"/>
      <c r="AN367" s="442"/>
      <c r="AO367" s="442"/>
      <c r="AP367" s="442"/>
      <c r="AQ367" s="442"/>
      <c r="AR367" s="442"/>
      <c r="AS367" s="442"/>
      <c r="AT367" s="442"/>
      <c r="AU367" s="442"/>
      <c r="AV367" s="442"/>
      <c r="AW367" s="442"/>
      <c r="AX367" s="442"/>
      <c r="AY367" s="442"/>
      <c r="AZ367" s="442"/>
    </row>
    <row r="368" spans="2:52" ht="20.100000000000001" hidden="1" customHeight="1" outlineLevel="1">
      <c r="B368" s="434"/>
      <c r="C368" s="1002"/>
      <c r="D368" s="1003"/>
      <c r="E368" s="1003"/>
      <c r="F368" s="1004"/>
      <c r="G368" s="1005"/>
      <c r="H368" s="1006"/>
      <c r="I368" s="1006"/>
      <c r="J368" s="1006"/>
      <c r="K368" s="1007"/>
      <c r="L368" s="715"/>
      <c r="M368" s="715"/>
      <c r="N368" s="715"/>
      <c r="O368" s="715"/>
      <c r="P368" s="715"/>
      <c r="Q368" s="715"/>
      <c r="R368" s="715"/>
      <c r="S368" s="716"/>
      <c r="T368" s="717"/>
      <c r="U368" s="720">
        <f t="shared" si="117"/>
        <v>0</v>
      </c>
      <c r="V368" s="721">
        <f t="shared" si="118"/>
        <v>0</v>
      </c>
      <c r="W368" s="722">
        <f t="shared" si="119"/>
        <v>0</v>
      </c>
      <c r="X368" s="442"/>
      <c r="Y368" s="442"/>
      <c r="Z368" s="442"/>
      <c r="AA368" s="442"/>
      <c r="AB368" s="442"/>
      <c r="AC368" s="442"/>
      <c r="AD368" s="442"/>
      <c r="AE368" s="442"/>
      <c r="AF368" s="442"/>
      <c r="AG368" s="442"/>
      <c r="AH368" s="442"/>
      <c r="AI368" s="442"/>
      <c r="AJ368" s="442"/>
      <c r="AK368" s="442"/>
      <c r="AL368" s="442"/>
      <c r="AM368" s="442"/>
      <c r="AN368" s="442"/>
      <c r="AO368" s="442"/>
      <c r="AP368" s="442"/>
      <c r="AQ368" s="442"/>
      <c r="AR368" s="442"/>
      <c r="AS368" s="442"/>
      <c r="AT368" s="442"/>
      <c r="AU368" s="442"/>
      <c r="AV368" s="442"/>
      <c r="AW368" s="442"/>
      <c r="AX368" s="442"/>
      <c r="AY368" s="442"/>
      <c r="AZ368" s="442"/>
    </row>
    <row r="369" spans="2:52" ht="20.100000000000001" hidden="1" customHeight="1" outlineLevel="1">
      <c r="B369" s="434"/>
      <c r="C369" s="1002"/>
      <c r="D369" s="1003"/>
      <c r="E369" s="1003"/>
      <c r="F369" s="1004"/>
      <c r="G369" s="1005"/>
      <c r="H369" s="1006"/>
      <c r="I369" s="1006"/>
      <c r="J369" s="1006"/>
      <c r="K369" s="1007"/>
      <c r="L369" s="715"/>
      <c r="M369" s="715"/>
      <c r="N369" s="715"/>
      <c r="O369" s="715"/>
      <c r="P369" s="715"/>
      <c r="Q369" s="715"/>
      <c r="R369" s="715"/>
      <c r="S369" s="716"/>
      <c r="T369" s="717"/>
      <c r="U369" s="720">
        <f t="shared" si="117"/>
        <v>0</v>
      </c>
      <c r="V369" s="721">
        <f t="shared" si="118"/>
        <v>0</v>
      </c>
      <c r="W369" s="722">
        <f t="shared" si="119"/>
        <v>0</v>
      </c>
      <c r="X369" s="442"/>
      <c r="Y369" s="442"/>
      <c r="Z369" s="442"/>
      <c r="AA369" s="442"/>
      <c r="AB369" s="442"/>
      <c r="AC369" s="442"/>
      <c r="AD369" s="442"/>
      <c r="AE369" s="442"/>
      <c r="AF369" s="442"/>
      <c r="AG369" s="442"/>
      <c r="AH369" s="442"/>
      <c r="AI369" s="442"/>
      <c r="AJ369" s="442"/>
      <c r="AK369" s="442"/>
      <c r="AL369" s="442"/>
      <c r="AM369" s="442"/>
      <c r="AN369" s="442"/>
      <c r="AO369" s="442"/>
      <c r="AP369" s="442"/>
      <c r="AQ369" s="442"/>
      <c r="AR369" s="442"/>
      <c r="AS369" s="442"/>
      <c r="AT369" s="442"/>
      <c r="AU369" s="442"/>
      <c r="AV369" s="442"/>
      <c r="AW369" s="442"/>
      <c r="AX369" s="442"/>
      <c r="AY369" s="442"/>
      <c r="AZ369" s="442"/>
    </row>
    <row r="370" spans="2:52" ht="20.100000000000001" hidden="1" customHeight="1" outlineLevel="1">
      <c r="B370" s="434"/>
      <c r="C370" s="1002"/>
      <c r="D370" s="1003"/>
      <c r="E370" s="1003"/>
      <c r="F370" s="1004"/>
      <c r="G370" s="1005"/>
      <c r="H370" s="1006"/>
      <c r="I370" s="1006"/>
      <c r="J370" s="1006"/>
      <c r="K370" s="1007"/>
      <c r="L370" s="715"/>
      <c r="M370" s="715"/>
      <c r="N370" s="715"/>
      <c r="O370" s="715"/>
      <c r="P370" s="715"/>
      <c r="Q370" s="715"/>
      <c r="R370" s="715"/>
      <c r="S370" s="716"/>
      <c r="T370" s="717"/>
      <c r="U370" s="720">
        <f t="shared" si="117"/>
        <v>0</v>
      </c>
      <c r="V370" s="721">
        <f t="shared" si="118"/>
        <v>0</v>
      </c>
      <c r="W370" s="722">
        <f t="shared" si="119"/>
        <v>0</v>
      </c>
      <c r="X370" s="442"/>
      <c r="Y370" s="442"/>
      <c r="Z370" s="442"/>
      <c r="AA370" s="442"/>
      <c r="AB370" s="442"/>
      <c r="AC370" s="442"/>
      <c r="AD370" s="442"/>
      <c r="AE370" s="442"/>
      <c r="AF370" s="442"/>
      <c r="AG370" s="442"/>
      <c r="AH370" s="442"/>
      <c r="AI370" s="442"/>
      <c r="AJ370" s="442"/>
      <c r="AK370" s="442"/>
      <c r="AL370" s="442"/>
      <c r="AM370" s="442"/>
      <c r="AN370" s="442"/>
      <c r="AO370" s="442"/>
      <c r="AP370" s="442"/>
      <c r="AQ370" s="442"/>
      <c r="AR370" s="442"/>
      <c r="AS370" s="442"/>
      <c r="AT370" s="442"/>
      <c r="AU370" s="442"/>
      <c r="AV370" s="442"/>
      <c r="AW370" s="442"/>
      <c r="AX370" s="442"/>
      <c r="AY370" s="442"/>
      <c r="AZ370" s="442"/>
    </row>
    <row r="371" spans="2:52" ht="20.100000000000001" hidden="1" customHeight="1" outlineLevel="1">
      <c r="B371" s="434"/>
      <c r="C371" s="1002"/>
      <c r="D371" s="1003"/>
      <c r="E371" s="1003"/>
      <c r="F371" s="1004"/>
      <c r="G371" s="1005"/>
      <c r="H371" s="1006"/>
      <c r="I371" s="1006"/>
      <c r="J371" s="1006"/>
      <c r="K371" s="1007"/>
      <c r="L371" s="715"/>
      <c r="M371" s="715"/>
      <c r="N371" s="715"/>
      <c r="O371" s="715"/>
      <c r="P371" s="715"/>
      <c r="Q371" s="715"/>
      <c r="R371" s="715"/>
      <c r="S371" s="716"/>
      <c r="T371" s="717"/>
      <c r="U371" s="720">
        <f t="shared" si="117"/>
        <v>0</v>
      </c>
      <c r="V371" s="721">
        <f t="shared" si="118"/>
        <v>0</v>
      </c>
      <c r="W371" s="722">
        <f t="shared" si="119"/>
        <v>0</v>
      </c>
      <c r="X371" s="442"/>
      <c r="Y371" s="442"/>
      <c r="Z371" s="442"/>
      <c r="AA371" s="442"/>
      <c r="AB371" s="442"/>
      <c r="AC371" s="442"/>
      <c r="AD371" s="442"/>
      <c r="AE371" s="442"/>
      <c r="AF371" s="442"/>
      <c r="AG371" s="442"/>
      <c r="AH371" s="442"/>
      <c r="AI371" s="442"/>
      <c r="AJ371" s="442"/>
      <c r="AK371" s="442"/>
      <c r="AL371" s="442"/>
      <c r="AM371" s="442"/>
      <c r="AN371" s="442"/>
      <c r="AO371" s="442"/>
      <c r="AP371" s="442"/>
      <c r="AQ371" s="442"/>
      <c r="AR371" s="442"/>
      <c r="AS371" s="442"/>
      <c r="AT371" s="442"/>
      <c r="AU371" s="442"/>
      <c r="AV371" s="442"/>
      <c r="AW371" s="442"/>
      <c r="AX371" s="442"/>
      <c r="AY371" s="442"/>
      <c r="AZ371" s="442"/>
    </row>
    <row r="372" spans="2:52" ht="9.9499999999999993" hidden="1" customHeight="1" outlineLevel="1">
      <c r="B372" s="435"/>
      <c r="C372" s="437"/>
      <c r="D372" s="437"/>
      <c r="E372" s="437"/>
      <c r="F372" s="437"/>
      <c r="G372" s="436"/>
      <c r="H372" s="436"/>
      <c r="I372" s="436"/>
      <c r="J372" s="436"/>
      <c r="K372" s="436"/>
      <c r="L372" s="438"/>
      <c r="M372" s="438"/>
      <c r="N372" s="438"/>
      <c r="O372" s="438"/>
      <c r="P372" s="438"/>
      <c r="Q372" s="438"/>
      <c r="R372" s="438"/>
      <c r="S372" s="438"/>
      <c r="T372" s="439"/>
      <c r="U372" s="432"/>
      <c r="V372" s="432"/>
      <c r="W372" s="431"/>
      <c r="X372" s="442"/>
      <c r="Y372" s="442"/>
      <c r="Z372" s="442"/>
      <c r="AA372" s="442"/>
      <c r="AB372" s="442"/>
      <c r="AC372" s="442"/>
      <c r="AD372" s="442"/>
      <c r="AE372" s="442"/>
      <c r="AF372" s="442"/>
      <c r="AG372" s="442"/>
      <c r="AH372" s="442"/>
      <c r="AI372" s="442"/>
      <c r="AJ372" s="442"/>
      <c r="AK372" s="442"/>
      <c r="AL372" s="442"/>
      <c r="AM372" s="442"/>
      <c r="AN372" s="442"/>
      <c r="AO372" s="442"/>
      <c r="AP372" s="442"/>
      <c r="AQ372" s="442"/>
      <c r="AR372" s="442"/>
      <c r="AS372" s="442"/>
      <c r="AT372" s="442"/>
      <c r="AU372" s="442"/>
      <c r="AV372" s="442"/>
      <c r="AW372" s="442"/>
      <c r="AX372" s="442"/>
      <c r="AY372" s="442"/>
      <c r="AZ372" s="442"/>
    </row>
    <row r="373" spans="2:52" ht="3" customHeight="1" collapsed="1" thickBot="1">
      <c r="B373" s="503"/>
      <c r="C373" s="1008"/>
      <c r="D373" s="1009"/>
      <c r="E373" s="1009"/>
      <c r="F373" s="1010"/>
      <c r="G373" s="1011"/>
      <c r="H373" s="1012"/>
      <c r="I373" s="1012"/>
      <c r="J373" s="523"/>
      <c r="K373" s="498"/>
      <c r="L373" s="499"/>
      <c r="M373" s="499"/>
      <c r="N373" s="499"/>
      <c r="O373" s="499"/>
      <c r="P373" s="499"/>
      <c r="Q373" s="499"/>
      <c r="R373" s="499"/>
      <c r="S373" s="49"/>
      <c r="T373" s="500"/>
      <c r="U373" s="501"/>
      <c r="V373" s="501"/>
      <c r="W373" s="502"/>
      <c r="X373" s="442"/>
      <c r="Y373" s="442"/>
      <c r="Z373" s="442"/>
      <c r="AA373" s="442"/>
      <c r="AB373" s="442"/>
      <c r="AC373" s="442"/>
      <c r="AD373" s="442"/>
      <c r="AE373" s="442"/>
      <c r="AF373" s="442"/>
      <c r="AG373" s="442"/>
      <c r="AH373" s="442"/>
      <c r="AI373" s="442"/>
      <c r="AJ373" s="442"/>
      <c r="AK373" s="442"/>
      <c r="AL373" s="442"/>
      <c r="AM373" s="442"/>
      <c r="AN373" s="442"/>
      <c r="AO373" s="442"/>
      <c r="AP373" s="442"/>
      <c r="AQ373" s="442"/>
      <c r="AR373" s="442"/>
      <c r="AS373" s="442"/>
      <c r="AT373" s="442"/>
      <c r="AU373" s="442"/>
      <c r="AV373" s="442"/>
      <c r="AW373" s="442"/>
      <c r="AX373" s="442"/>
      <c r="AY373" s="442"/>
      <c r="AZ373" s="442"/>
    </row>
    <row r="374" spans="2:52" ht="13.5" customHeight="1">
      <c r="F374" s="3"/>
      <c r="G374" s="3"/>
      <c r="H374" s="3"/>
      <c r="I374" s="3"/>
      <c r="J374" s="3"/>
      <c r="K374" s="4"/>
      <c r="L374" s="10"/>
      <c r="M374" s="10"/>
      <c r="N374" s="10"/>
      <c r="O374" s="10"/>
      <c r="P374" s="10"/>
      <c r="Q374" s="10"/>
      <c r="R374" s="10"/>
      <c r="S374" s="10"/>
      <c r="V374" s="10"/>
      <c r="W374" s="16"/>
      <c r="X374" s="442"/>
      <c r="Y374" s="442"/>
      <c r="Z374" s="442"/>
      <c r="AA374" s="442"/>
      <c r="AB374" s="442"/>
      <c r="AC374" s="442"/>
      <c r="AD374" s="442"/>
      <c r="AE374" s="442"/>
      <c r="AF374" s="442"/>
      <c r="AG374" s="442"/>
      <c r="AH374" s="442"/>
      <c r="AI374" s="442"/>
      <c r="AJ374" s="442"/>
      <c r="AK374" s="442"/>
      <c r="AL374" s="442"/>
      <c r="AM374" s="442"/>
      <c r="AN374" s="442"/>
      <c r="AO374" s="442"/>
      <c r="AP374" s="442"/>
      <c r="AQ374" s="442"/>
      <c r="AR374" s="442"/>
      <c r="AS374" s="442"/>
      <c r="AT374" s="442"/>
      <c r="AU374" s="442"/>
      <c r="AV374" s="442"/>
      <c r="AW374" s="442"/>
      <c r="AX374" s="442"/>
      <c r="AY374" s="442"/>
      <c r="AZ374" s="442"/>
    </row>
    <row r="375" spans="2:52">
      <c r="X375" s="442"/>
      <c r="Y375" s="442"/>
      <c r="Z375" s="442"/>
      <c r="AA375" s="442"/>
      <c r="AB375" s="442"/>
      <c r="AC375" s="442"/>
      <c r="AD375" s="442"/>
      <c r="AE375" s="442"/>
      <c r="AF375" s="442"/>
      <c r="AG375" s="442"/>
      <c r="AH375" s="442"/>
      <c r="AI375" s="442"/>
      <c r="AJ375" s="442"/>
      <c r="AK375" s="442"/>
      <c r="AL375" s="442"/>
      <c r="AM375" s="442"/>
      <c r="AN375" s="442"/>
      <c r="AO375" s="442"/>
      <c r="AP375" s="442"/>
      <c r="AQ375" s="442"/>
      <c r="AR375" s="442"/>
      <c r="AS375" s="442"/>
      <c r="AT375" s="442"/>
      <c r="AU375" s="442"/>
      <c r="AV375" s="442"/>
      <c r="AW375" s="442"/>
      <c r="AX375" s="442"/>
      <c r="AY375" s="442"/>
      <c r="AZ375" s="442"/>
    </row>
    <row r="376" spans="2:52">
      <c r="X376" s="442"/>
      <c r="Y376" s="442"/>
      <c r="Z376" s="442"/>
      <c r="AA376" s="442"/>
      <c r="AB376" s="442"/>
      <c r="AC376" s="442"/>
      <c r="AD376" s="442"/>
      <c r="AE376" s="442"/>
      <c r="AF376" s="442"/>
      <c r="AG376" s="442"/>
      <c r="AH376" s="442"/>
      <c r="AI376" s="442"/>
      <c r="AJ376" s="442"/>
      <c r="AK376" s="442"/>
      <c r="AL376" s="442"/>
      <c r="AM376" s="442"/>
      <c r="AN376" s="442"/>
      <c r="AO376" s="442"/>
      <c r="AP376" s="442"/>
      <c r="AQ376" s="442"/>
      <c r="AR376" s="442"/>
      <c r="AS376" s="442"/>
      <c r="AT376" s="442"/>
      <c r="AU376" s="442"/>
      <c r="AV376" s="442"/>
      <c r="AW376" s="442"/>
      <c r="AX376" s="442"/>
      <c r="AY376" s="442"/>
      <c r="AZ376" s="442"/>
    </row>
    <row r="377" spans="2:52">
      <c r="X377" s="442"/>
      <c r="Y377" s="442"/>
      <c r="Z377" s="442"/>
      <c r="AA377" s="442"/>
      <c r="AB377" s="442"/>
      <c r="AC377" s="442"/>
      <c r="AD377" s="442"/>
      <c r="AE377" s="442"/>
      <c r="AF377" s="442"/>
      <c r="AG377" s="442"/>
      <c r="AH377" s="442"/>
      <c r="AI377" s="442"/>
      <c r="AJ377" s="442"/>
      <c r="AK377" s="442"/>
      <c r="AL377" s="442"/>
      <c r="AM377" s="442"/>
      <c r="AN377" s="442"/>
      <c r="AO377" s="442"/>
      <c r="AP377" s="442"/>
      <c r="AQ377" s="442"/>
      <c r="AR377" s="442"/>
      <c r="AS377" s="442"/>
      <c r="AT377" s="442"/>
      <c r="AU377" s="442"/>
      <c r="AV377" s="442"/>
      <c r="AW377" s="442"/>
      <c r="AX377" s="442"/>
      <c r="AY377" s="442"/>
      <c r="AZ377" s="442"/>
    </row>
    <row r="378" spans="2:52">
      <c r="X378" s="442"/>
      <c r="Y378" s="442"/>
      <c r="Z378" s="442"/>
      <c r="AA378" s="442"/>
      <c r="AB378" s="442"/>
      <c r="AC378" s="442"/>
      <c r="AD378" s="442"/>
      <c r="AE378" s="442"/>
      <c r="AF378" s="442"/>
      <c r="AG378" s="442"/>
      <c r="AH378" s="442"/>
      <c r="AI378" s="442"/>
      <c r="AJ378" s="442"/>
      <c r="AK378" s="442"/>
      <c r="AL378" s="442"/>
      <c r="AM378" s="442"/>
      <c r="AN378" s="442"/>
      <c r="AO378" s="442"/>
      <c r="AP378" s="442"/>
      <c r="AQ378" s="442"/>
      <c r="AR378" s="442"/>
      <c r="AS378" s="442"/>
      <c r="AT378" s="442"/>
      <c r="AU378" s="442"/>
      <c r="AV378" s="442"/>
      <c r="AW378" s="442"/>
      <c r="AX378" s="442"/>
      <c r="AY378" s="442"/>
      <c r="AZ378" s="442"/>
    </row>
    <row r="379" spans="2:52">
      <c r="X379" s="442"/>
      <c r="Y379" s="442"/>
      <c r="Z379" s="442"/>
      <c r="AA379" s="442"/>
      <c r="AB379" s="442"/>
      <c r="AC379" s="442"/>
      <c r="AD379" s="442"/>
      <c r="AE379" s="442"/>
      <c r="AF379" s="442"/>
      <c r="AG379" s="442"/>
      <c r="AH379" s="442"/>
      <c r="AI379" s="442"/>
      <c r="AJ379" s="442"/>
      <c r="AK379" s="442"/>
      <c r="AL379" s="442"/>
      <c r="AM379" s="442"/>
      <c r="AN379" s="442"/>
      <c r="AO379" s="442"/>
      <c r="AP379" s="442"/>
      <c r="AQ379" s="442"/>
      <c r="AR379" s="442"/>
      <c r="AS379" s="442"/>
      <c r="AT379" s="442"/>
      <c r="AU379" s="442"/>
      <c r="AV379" s="442"/>
      <c r="AW379" s="442"/>
      <c r="AX379" s="442"/>
      <c r="AY379" s="442"/>
      <c r="AZ379" s="442"/>
    </row>
    <row r="380" spans="2:52">
      <c r="X380" s="442"/>
      <c r="Y380" s="442"/>
      <c r="Z380" s="442"/>
      <c r="AA380" s="442"/>
      <c r="AB380" s="442"/>
      <c r="AC380" s="442"/>
      <c r="AD380" s="442"/>
      <c r="AE380" s="442"/>
      <c r="AF380" s="442"/>
      <c r="AG380" s="442"/>
      <c r="AH380" s="442"/>
      <c r="AI380" s="442"/>
      <c r="AJ380" s="442"/>
      <c r="AK380" s="442"/>
      <c r="AL380" s="442"/>
      <c r="AM380" s="442"/>
      <c r="AN380" s="442"/>
      <c r="AO380" s="442"/>
      <c r="AP380" s="442"/>
      <c r="AQ380" s="442"/>
      <c r="AR380" s="442"/>
      <c r="AS380" s="442"/>
      <c r="AT380" s="442"/>
      <c r="AU380" s="442"/>
      <c r="AV380" s="442"/>
      <c r="AW380" s="442"/>
      <c r="AX380" s="442"/>
      <c r="AY380" s="442"/>
      <c r="AZ380" s="442"/>
    </row>
    <row r="381" spans="2:52">
      <c r="X381" s="442"/>
      <c r="Y381" s="442"/>
      <c r="Z381" s="442"/>
      <c r="AA381" s="442"/>
      <c r="AB381" s="442"/>
      <c r="AC381" s="442"/>
      <c r="AD381" s="442"/>
      <c r="AE381" s="442"/>
      <c r="AF381" s="442"/>
      <c r="AG381" s="442"/>
      <c r="AH381" s="442"/>
      <c r="AI381" s="442"/>
      <c r="AJ381" s="442"/>
      <c r="AK381" s="442"/>
      <c r="AL381" s="442"/>
      <c r="AM381" s="442"/>
      <c r="AN381" s="442"/>
      <c r="AO381" s="442"/>
      <c r="AP381" s="442"/>
      <c r="AQ381" s="442"/>
      <c r="AR381" s="442"/>
      <c r="AS381" s="442"/>
      <c r="AT381" s="442"/>
      <c r="AU381" s="442"/>
      <c r="AV381" s="442"/>
      <c r="AW381" s="442"/>
      <c r="AX381" s="442"/>
      <c r="AY381" s="442"/>
      <c r="AZ381" s="442"/>
    </row>
    <row r="382" spans="2:52">
      <c r="X382" s="442"/>
      <c r="Y382" s="442"/>
      <c r="Z382" s="442"/>
      <c r="AA382" s="442"/>
      <c r="AB382" s="442"/>
      <c r="AC382" s="442"/>
      <c r="AD382" s="442"/>
      <c r="AE382" s="442"/>
      <c r="AF382" s="442"/>
      <c r="AG382" s="442"/>
      <c r="AH382" s="442"/>
      <c r="AI382" s="442"/>
      <c r="AJ382" s="442"/>
      <c r="AK382" s="442"/>
      <c r="AL382" s="442"/>
      <c r="AM382" s="442"/>
      <c r="AN382" s="442"/>
      <c r="AO382" s="442"/>
      <c r="AP382" s="442"/>
      <c r="AQ382" s="442"/>
      <c r="AR382" s="442"/>
      <c r="AS382" s="442"/>
      <c r="AT382" s="442"/>
      <c r="AU382" s="442"/>
      <c r="AV382" s="442"/>
      <c r="AW382" s="442"/>
      <c r="AX382" s="442"/>
      <c r="AY382" s="442"/>
      <c r="AZ382" s="442"/>
    </row>
    <row r="383" spans="2:52">
      <c r="X383" s="442"/>
      <c r="Y383" s="442"/>
      <c r="Z383" s="442"/>
      <c r="AA383" s="442"/>
      <c r="AB383" s="442"/>
      <c r="AC383" s="442"/>
      <c r="AD383" s="442"/>
      <c r="AE383" s="442"/>
      <c r="AF383" s="442"/>
      <c r="AG383" s="442"/>
      <c r="AH383" s="442"/>
      <c r="AI383" s="442"/>
      <c r="AJ383" s="442"/>
      <c r="AK383" s="442"/>
      <c r="AL383" s="442"/>
      <c r="AM383" s="442"/>
      <c r="AN383" s="442"/>
      <c r="AO383" s="442"/>
      <c r="AP383" s="442"/>
      <c r="AQ383" s="442"/>
      <c r="AR383" s="442"/>
      <c r="AS383" s="442"/>
      <c r="AT383" s="442"/>
      <c r="AU383" s="442"/>
      <c r="AV383" s="442"/>
      <c r="AW383" s="442"/>
      <c r="AX383" s="442"/>
      <c r="AY383" s="442"/>
      <c r="AZ383" s="442"/>
    </row>
    <row r="384" spans="2:52">
      <c r="X384" s="442"/>
      <c r="Y384" s="442"/>
      <c r="Z384" s="442"/>
      <c r="AA384" s="442"/>
      <c r="AB384" s="442"/>
      <c r="AC384" s="442"/>
      <c r="AD384" s="442"/>
      <c r="AE384" s="442"/>
      <c r="AF384" s="442"/>
      <c r="AG384" s="442"/>
      <c r="AH384" s="442"/>
      <c r="AI384" s="442"/>
      <c r="AJ384" s="442"/>
      <c r="AK384" s="442"/>
      <c r="AL384" s="442"/>
      <c r="AM384" s="442"/>
      <c r="AN384" s="442"/>
      <c r="AO384" s="442"/>
      <c r="AP384" s="442"/>
      <c r="AQ384" s="442"/>
      <c r="AR384" s="442"/>
      <c r="AS384" s="442"/>
      <c r="AT384" s="442"/>
      <c r="AU384" s="442"/>
      <c r="AV384" s="442"/>
      <c r="AW384" s="442"/>
      <c r="AX384" s="442"/>
      <c r="AY384" s="442"/>
      <c r="AZ384" s="442"/>
    </row>
    <row r="385" spans="24:52">
      <c r="X385" s="442"/>
      <c r="Y385" s="442"/>
      <c r="Z385" s="442"/>
      <c r="AA385" s="442"/>
      <c r="AB385" s="442"/>
      <c r="AC385" s="442"/>
      <c r="AD385" s="442"/>
      <c r="AE385" s="442"/>
      <c r="AF385" s="442"/>
      <c r="AG385" s="442"/>
      <c r="AH385" s="442"/>
      <c r="AI385" s="442"/>
      <c r="AJ385" s="442"/>
      <c r="AK385" s="442"/>
      <c r="AL385" s="442"/>
      <c r="AM385" s="442"/>
      <c r="AN385" s="442"/>
      <c r="AO385" s="442"/>
      <c r="AP385" s="442"/>
      <c r="AQ385" s="442"/>
      <c r="AR385" s="442"/>
      <c r="AS385" s="442"/>
      <c r="AT385" s="442"/>
      <c r="AU385" s="442"/>
      <c r="AV385" s="442"/>
      <c r="AW385" s="442"/>
      <c r="AX385" s="442"/>
      <c r="AY385" s="442"/>
      <c r="AZ385" s="442"/>
    </row>
    <row r="386" spans="24:52">
      <c r="X386" s="442"/>
      <c r="Y386" s="442"/>
      <c r="Z386" s="442"/>
      <c r="AA386" s="442"/>
      <c r="AB386" s="442"/>
      <c r="AC386" s="442"/>
      <c r="AD386" s="442"/>
      <c r="AE386" s="442"/>
      <c r="AF386" s="442"/>
      <c r="AG386" s="442"/>
      <c r="AH386" s="442"/>
      <c r="AI386" s="442"/>
      <c r="AJ386" s="442"/>
      <c r="AK386" s="442"/>
      <c r="AL386" s="442"/>
      <c r="AM386" s="442"/>
      <c r="AN386" s="442"/>
      <c r="AO386" s="442"/>
      <c r="AP386" s="442"/>
      <c r="AQ386" s="442"/>
      <c r="AR386" s="442"/>
      <c r="AS386" s="442"/>
      <c r="AT386" s="442"/>
      <c r="AU386" s="442"/>
      <c r="AV386" s="442"/>
      <c r="AW386" s="442"/>
      <c r="AX386" s="442"/>
      <c r="AY386" s="442"/>
      <c r="AZ386" s="442"/>
    </row>
    <row r="387" spans="24:52">
      <c r="X387" s="442"/>
      <c r="Y387" s="442"/>
      <c r="Z387" s="442"/>
      <c r="AA387" s="442"/>
      <c r="AB387" s="442"/>
      <c r="AC387" s="442"/>
      <c r="AD387" s="442"/>
      <c r="AE387" s="442"/>
      <c r="AF387" s="442"/>
      <c r="AG387" s="442"/>
      <c r="AH387" s="442"/>
      <c r="AI387" s="442"/>
      <c r="AJ387" s="442"/>
      <c r="AK387" s="442"/>
      <c r="AL387" s="442"/>
      <c r="AM387" s="442"/>
      <c r="AN387" s="442"/>
      <c r="AO387" s="442"/>
      <c r="AP387" s="442"/>
      <c r="AQ387" s="442"/>
      <c r="AR387" s="442"/>
      <c r="AS387" s="442"/>
      <c r="AT387" s="442"/>
      <c r="AU387" s="442"/>
      <c r="AV387" s="442"/>
      <c r="AW387" s="442"/>
      <c r="AX387" s="442"/>
      <c r="AY387" s="442"/>
      <c r="AZ387" s="442"/>
    </row>
    <row r="388" spans="24:52">
      <c r="X388" s="442"/>
      <c r="Y388" s="442"/>
      <c r="Z388" s="442"/>
      <c r="AA388" s="442"/>
      <c r="AB388" s="442"/>
      <c r="AC388" s="442"/>
      <c r="AD388" s="442"/>
      <c r="AE388" s="442"/>
      <c r="AF388" s="442"/>
      <c r="AG388" s="442"/>
      <c r="AH388" s="442"/>
      <c r="AI388" s="442"/>
      <c r="AJ388" s="442"/>
      <c r="AK388" s="442"/>
      <c r="AL388" s="442"/>
      <c r="AM388" s="442"/>
      <c r="AN388" s="442"/>
      <c r="AO388" s="442"/>
      <c r="AP388" s="442"/>
      <c r="AQ388" s="442"/>
      <c r="AR388" s="442"/>
      <c r="AS388" s="442"/>
      <c r="AT388" s="442"/>
      <c r="AU388" s="442"/>
      <c r="AV388" s="442"/>
      <c r="AW388" s="442"/>
      <c r="AX388" s="442"/>
      <c r="AY388" s="442"/>
      <c r="AZ388" s="442"/>
    </row>
    <row r="389" spans="24:52">
      <c r="X389" s="442"/>
      <c r="Y389" s="442"/>
      <c r="Z389" s="442"/>
      <c r="AA389" s="442"/>
      <c r="AB389" s="442"/>
      <c r="AC389" s="442"/>
      <c r="AD389" s="442"/>
      <c r="AE389" s="442"/>
      <c r="AF389" s="442"/>
      <c r="AG389" s="442"/>
      <c r="AH389" s="442"/>
      <c r="AI389" s="442"/>
      <c r="AJ389" s="442"/>
      <c r="AK389" s="442"/>
      <c r="AL389" s="442"/>
      <c r="AM389" s="442"/>
      <c r="AN389" s="442"/>
      <c r="AO389" s="442"/>
      <c r="AP389" s="442"/>
      <c r="AQ389" s="442"/>
      <c r="AR389" s="442"/>
      <c r="AS389" s="442"/>
      <c r="AT389" s="442"/>
      <c r="AU389" s="442"/>
      <c r="AV389" s="442"/>
      <c r="AW389" s="442"/>
      <c r="AX389" s="442"/>
      <c r="AY389" s="442"/>
      <c r="AZ389" s="442"/>
    </row>
    <row r="390" spans="24:52">
      <c r="X390" s="442"/>
      <c r="Y390" s="442"/>
      <c r="Z390" s="442"/>
      <c r="AA390" s="442"/>
      <c r="AB390" s="442"/>
      <c r="AC390" s="442"/>
      <c r="AD390" s="442"/>
      <c r="AE390" s="442"/>
      <c r="AF390" s="442"/>
      <c r="AG390" s="442"/>
      <c r="AH390" s="442"/>
      <c r="AI390" s="442"/>
      <c r="AJ390" s="442"/>
      <c r="AK390" s="442"/>
      <c r="AL390" s="442"/>
      <c r="AM390" s="442"/>
      <c r="AN390" s="442"/>
      <c r="AO390" s="442"/>
      <c r="AP390" s="442"/>
      <c r="AQ390" s="442"/>
      <c r="AR390" s="442"/>
      <c r="AS390" s="442"/>
      <c r="AT390" s="442"/>
      <c r="AU390" s="442"/>
      <c r="AV390" s="442"/>
      <c r="AW390" s="442"/>
      <c r="AX390" s="442"/>
      <c r="AY390" s="442"/>
      <c r="AZ390" s="442"/>
    </row>
    <row r="391" spans="24:52">
      <c r="X391" s="442"/>
      <c r="Y391" s="442"/>
      <c r="Z391" s="442"/>
      <c r="AA391" s="442"/>
      <c r="AB391" s="442"/>
      <c r="AC391" s="442"/>
      <c r="AD391" s="442"/>
      <c r="AE391" s="442"/>
      <c r="AF391" s="442"/>
      <c r="AG391" s="442"/>
      <c r="AH391" s="442"/>
      <c r="AI391" s="442"/>
      <c r="AJ391" s="442"/>
      <c r="AK391" s="442"/>
      <c r="AL391" s="442"/>
      <c r="AM391" s="442"/>
      <c r="AN391" s="442"/>
      <c r="AO391" s="442"/>
      <c r="AP391" s="442"/>
      <c r="AQ391" s="442"/>
      <c r="AR391" s="442"/>
      <c r="AS391" s="442"/>
      <c r="AT391" s="442"/>
      <c r="AU391" s="442"/>
      <c r="AV391" s="442"/>
      <c r="AW391" s="442"/>
      <c r="AX391" s="442"/>
      <c r="AY391" s="442"/>
      <c r="AZ391" s="442"/>
    </row>
    <row r="392" spans="24:52">
      <c r="X392" s="442"/>
      <c r="Y392" s="442"/>
      <c r="Z392" s="442"/>
      <c r="AA392" s="442"/>
      <c r="AB392" s="442"/>
      <c r="AC392" s="442"/>
      <c r="AD392" s="442"/>
      <c r="AE392" s="442"/>
      <c r="AF392" s="442"/>
      <c r="AG392" s="442"/>
      <c r="AH392" s="442"/>
      <c r="AI392" s="442"/>
      <c r="AJ392" s="442"/>
      <c r="AK392" s="442"/>
      <c r="AL392" s="442"/>
      <c r="AM392" s="442"/>
      <c r="AN392" s="442"/>
      <c r="AO392" s="442"/>
      <c r="AP392" s="442"/>
      <c r="AQ392" s="442"/>
      <c r="AR392" s="442"/>
      <c r="AS392" s="442"/>
      <c r="AT392" s="442"/>
      <c r="AU392" s="442"/>
      <c r="AV392" s="442"/>
      <c r="AW392" s="442"/>
      <c r="AX392" s="442"/>
      <c r="AY392" s="442"/>
      <c r="AZ392" s="442"/>
    </row>
    <row r="393" spans="24:52">
      <c r="X393" s="442"/>
      <c r="Y393" s="442"/>
      <c r="Z393" s="442"/>
      <c r="AA393" s="442"/>
      <c r="AB393" s="442"/>
      <c r="AC393" s="442"/>
      <c r="AD393" s="442"/>
      <c r="AE393" s="442"/>
      <c r="AF393" s="442"/>
      <c r="AG393" s="442"/>
      <c r="AH393" s="442"/>
      <c r="AI393" s="442"/>
      <c r="AJ393" s="442"/>
      <c r="AK393" s="442"/>
      <c r="AL393" s="442"/>
      <c r="AM393" s="442"/>
      <c r="AN393" s="442"/>
      <c r="AO393" s="442"/>
      <c r="AP393" s="442"/>
      <c r="AQ393" s="442"/>
      <c r="AR393" s="442"/>
      <c r="AS393" s="442"/>
      <c r="AT393" s="442"/>
      <c r="AU393" s="442"/>
      <c r="AV393" s="442"/>
      <c r="AW393" s="442"/>
      <c r="AX393" s="442"/>
      <c r="AY393" s="442"/>
      <c r="AZ393" s="442"/>
    </row>
    <row r="394" spans="24:52">
      <c r="X394" s="442"/>
      <c r="Y394" s="442"/>
      <c r="Z394" s="442"/>
      <c r="AA394" s="442"/>
      <c r="AB394" s="442"/>
      <c r="AC394" s="442"/>
      <c r="AD394" s="442"/>
      <c r="AE394" s="442"/>
      <c r="AF394" s="442"/>
      <c r="AG394" s="442"/>
      <c r="AH394" s="442"/>
      <c r="AI394" s="442"/>
      <c r="AJ394" s="442"/>
      <c r="AK394" s="442"/>
      <c r="AL394" s="442"/>
      <c r="AM394" s="442"/>
      <c r="AN394" s="442"/>
      <c r="AO394" s="442"/>
      <c r="AP394" s="442"/>
      <c r="AQ394" s="442"/>
      <c r="AR394" s="442"/>
      <c r="AS394" s="442"/>
      <c r="AT394" s="442"/>
      <c r="AU394" s="442"/>
      <c r="AV394" s="442"/>
      <c r="AW394" s="442"/>
      <c r="AX394" s="442"/>
      <c r="AY394" s="442"/>
      <c r="AZ394" s="442"/>
    </row>
    <row r="395" spans="24:52">
      <c r="X395" s="442"/>
      <c r="Y395" s="442"/>
      <c r="Z395" s="442"/>
      <c r="AA395" s="442"/>
      <c r="AB395" s="442"/>
      <c r="AC395" s="442"/>
      <c r="AD395" s="442"/>
      <c r="AE395" s="442"/>
      <c r="AF395" s="442"/>
      <c r="AG395" s="442"/>
      <c r="AH395" s="442"/>
      <c r="AI395" s="442"/>
      <c r="AJ395" s="442"/>
      <c r="AK395" s="442"/>
      <c r="AL395" s="442"/>
      <c r="AM395" s="442"/>
      <c r="AN395" s="442"/>
      <c r="AO395" s="442"/>
      <c r="AP395" s="442"/>
      <c r="AQ395" s="442"/>
      <c r="AR395" s="442"/>
      <c r="AS395" s="442"/>
      <c r="AT395" s="442"/>
      <c r="AU395" s="442"/>
      <c r="AV395" s="442"/>
      <c r="AW395" s="442"/>
      <c r="AX395" s="442"/>
      <c r="AY395" s="442"/>
      <c r="AZ395" s="442"/>
    </row>
    <row r="396" spans="24:52">
      <c r="X396" s="442"/>
      <c r="Y396" s="442"/>
      <c r="Z396" s="442"/>
      <c r="AA396" s="442"/>
      <c r="AB396" s="442"/>
      <c r="AC396" s="442"/>
      <c r="AD396" s="442"/>
      <c r="AE396" s="442"/>
      <c r="AF396" s="442"/>
      <c r="AG396" s="442"/>
      <c r="AH396" s="442"/>
      <c r="AI396" s="442"/>
      <c r="AJ396" s="442"/>
      <c r="AK396" s="442"/>
      <c r="AL396" s="442"/>
      <c r="AM396" s="442"/>
      <c r="AN396" s="442"/>
      <c r="AO396" s="442"/>
      <c r="AP396" s="442"/>
      <c r="AQ396" s="442"/>
      <c r="AR396" s="442"/>
      <c r="AS396" s="442"/>
      <c r="AT396" s="442"/>
      <c r="AU396" s="442"/>
      <c r="AV396" s="442"/>
      <c r="AW396" s="442"/>
      <c r="AX396" s="442"/>
      <c r="AY396" s="442"/>
      <c r="AZ396" s="442"/>
    </row>
    <row r="397" spans="24:52">
      <c r="X397" s="442"/>
      <c r="Y397" s="442"/>
      <c r="Z397" s="442"/>
      <c r="AA397" s="442"/>
      <c r="AB397" s="442"/>
      <c r="AC397" s="442"/>
      <c r="AD397" s="442"/>
      <c r="AE397" s="442"/>
      <c r="AF397" s="442"/>
      <c r="AG397" s="442"/>
      <c r="AH397" s="442"/>
      <c r="AI397" s="442"/>
      <c r="AJ397" s="442"/>
      <c r="AK397" s="442"/>
      <c r="AL397" s="442"/>
      <c r="AM397" s="442"/>
      <c r="AN397" s="442"/>
      <c r="AO397" s="442"/>
      <c r="AP397" s="442"/>
      <c r="AQ397" s="442"/>
      <c r="AR397" s="442"/>
      <c r="AS397" s="442"/>
      <c r="AT397" s="442"/>
      <c r="AU397" s="442"/>
      <c r="AV397" s="442"/>
      <c r="AW397" s="442"/>
      <c r="AX397" s="442"/>
      <c r="AY397" s="442"/>
      <c r="AZ397" s="442"/>
    </row>
    <row r="398" spans="24:52">
      <c r="X398" s="442"/>
      <c r="Y398" s="442"/>
      <c r="Z398" s="442"/>
      <c r="AA398" s="442"/>
      <c r="AB398" s="442"/>
      <c r="AC398" s="442"/>
      <c r="AD398" s="442"/>
      <c r="AE398" s="442"/>
      <c r="AF398" s="442"/>
      <c r="AG398" s="442"/>
      <c r="AH398" s="442"/>
      <c r="AI398" s="442"/>
      <c r="AJ398" s="442"/>
      <c r="AK398" s="442"/>
      <c r="AL398" s="442"/>
      <c r="AM398" s="442"/>
      <c r="AN398" s="442"/>
      <c r="AO398" s="442"/>
      <c r="AP398" s="442"/>
      <c r="AQ398" s="442"/>
      <c r="AR398" s="442"/>
      <c r="AS398" s="442"/>
      <c r="AT398" s="442"/>
      <c r="AU398" s="442"/>
      <c r="AV398" s="442"/>
      <c r="AW398" s="442"/>
      <c r="AX398" s="442"/>
      <c r="AY398" s="442"/>
      <c r="AZ398" s="442"/>
    </row>
    <row r="399" spans="24:52">
      <c r="X399" s="442"/>
      <c r="Y399" s="442"/>
      <c r="Z399" s="442"/>
      <c r="AA399" s="442"/>
      <c r="AB399" s="442"/>
      <c r="AC399" s="442"/>
      <c r="AD399" s="442"/>
      <c r="AE399" s="442"/>
      <c r="AF399" s="442"/>
      <c r="AG399" s="442"/>
      <c r="AH399" s="442"/>
      <c r="AI399" s="442"/>
      <c r="AJ399" s="442"/>
      <c r="AK399" s="442"/>
      <c r="AL399" s="442"/>
      <c r="AM399" s="442"/>
      <c r="AN399" s="442"/>
      <c r="AO399" s="442"/>
      <c r="AP399" s="442"/>
      <c r="AQ399" s="442"/>
      <c r="AR399" s="442"/>
      <c r="AS399" s="442"/>
      <c r="AT399" s="442"/>
      <c r="AU399" s="442"/>
      <c r="AV399" s="442"/>
      <c r="AW399" s="442"/>
      <c r="AX399" s="442"/>
      <c r="AY399" s="442"/>
      <c r="AZ399" s="442"/>
    </row>
    <row r="400" spans="24:52">
      <c r="X400" s="442"/>
      <c r="Y400" s="442"/>
      <c r="Z400" s="442"/>
      <c r="AA400" s="442"/>
      <c r="AB400" s="442"/>
      <c r="AC400" s="442"/>
      <c r="AD400" s="442"/>
      <c r="AE400" s="442"/>
      <c r="AF400" s="442"/>
      <c r="AG400" s="442"/>
      <c r="AH400" s="442"/>
      <c r="AI400" s="442"/>
      <c r="AJ400" s="442"/>
      <c r="AK400" s="442"/>
      <c r="AL400" s="442"/>
      <c r="AM400" s="442"/>
      <c r="AN400" s="442"/>
      <c r="AO400" s="442"/>
      <c r="AP400" s="442"/>
      <c r="AQ400" s="442"/>
      <c r="AR400" s="442"/>
      <c r="AS400" s="442"/>
      <c r="AT400" s="442"/>
      <c r="AU400" s="442"/>
      <c r="AV400" s="442"/>
      <c r="AW400" s="442"/>
      <c r="AX400" s="442"/>
      <c r="AY400" s="442"/>
      <c r="AZ400" s="442"/>
    </row>
    <row r="401" spans="24:52">
      <c r="X401" s="442"/>
      <c r="Y401" s="442"/>
      <c r="Z401" s="442"/>
      <c r="AA401" s="442"/>
      <c r="AB401" s="442"/>
      <c r="AC401" s="442"/>
      <c r="AD401" s="442"/>
      <c r="AE401" s="442"/>
      <c r="AF401" s="442"/>
      <c r="AG401" s="442"/>
      <c r="AH401" s="442"/>
      <c r="AI401" s="442"/>
      <c r="AJ401" s="442"/>
      <c r="AK401" s="442"/>
      <c r="AL401" s="442"/>
      <c r="AM401" s="442"/>
      <c r="AN401" s="442"/>
      <c r="AO401" s="442"/>
      <c r="AP401" s="442"/>
      <c r="AQ401" s="442"/>
      <c r="AR401" s="442"/>
      <c r="AS401" s="442"/>
      <c r="AT401" s="442"/>
      <c r="AU401" s="442"/>
      <c r="AV401" s="442"/>
      <c r="AW401" s="442"/>
      <c r="AX401" s="442"/>
      <c r="AY401" s="442"/>
      <c r="AZ401" s="442"/>
    </row>
  </sheetData>
  <sheetProtection algorithmName="SHA-512" hashValue="PMCwtbKuqJPbabcRcY+ZWZvJ+bGQlJ1W3wIqBOgIEywagDJS0B42FrKcba2gbCL15hrCm6h4fLNXYSUPLBQKrQ==" saltValue="8rkWgxMo4JXen4YgPsQYRA==" spinCount="100000" sheet="1" formatCells="0" formatColumns="0" formatRows="0"/>
  <mergeCells count="681">
    <mergeCell ref="C371:F371"/>
    <mergeCell ref="G371:K371"/>
    <mergeCell ref="C373:F373"/>
    <mergeCell ref="G373:I373"/>
    <mergeCell ref="C368:F368"/>
    <mergeCell ref="G368:K368"/>
    <mergeCell ref="C369:F369"/>
    <mergeCell ref="G369:K369"/>
    <mergeCell ref="C370:F370"/>
    <mergeCell ref="G370:K370"/>
    <mergeCell ref="C365:F365"/>
    <mergeCell ref="G365:K365"/>
    <mergeCell ref="C366:F366"/>
    <mergeCell ref="G366:K366"/>
    <mergeCell ref="C367:F367"/>
    <mergeCell ref="G367:K367"/>
    <mergeCell ref="C362:F362"/>
    <mergeCell ref="G362:K362"/>
    <mergeCell ref="C363:F363"/>
    <mergeCell ref="G363:K363"/>
    <mergeCell ref="C364:F364"/>
    <mergeCell ref="G364:K364"/>
    <mergeCell ref="C358:F358"/>
    <mergeCell ref="G358:K358"/>
    <mergeCell ref="C359:F359"/>
    <mergeCell ref="G359:K359"/>
    <mergeCell ref="C361:F361"/>
    <mergeCell ref="G361:K361"/>
    <mergeCell ref="C355:F355"/>
    <mergeCell ref="G355:K355"/>
    <mergeCell ref="C356:F356"/>
    <mergeCell ref="G356:K356"/>
    <mergeCell ref="C357:F357"/>
    <mergeCell ref="G357:K357"/>
    <mergeCell ref="C352:F352"/>
    <mergeCell ref="G352:K352"/>
    <mergeCell ref="C353:F353"/>
    <mergeCell ref="G353:K353"/>
    <mergeCell ref="C354:F354"/>
    <mergeCell ref="G354:K354"/>
    <mergeCell ref="C349:F349"/>
    <mergeCell ref="G349:K349"/>
    <mergeCell ref="C350:F350"/>
    <mergeCell ref="G350:K350"/>
    <mergeCell ref="C351:F351"/>
    <mergeCell ref="G351:K351"/>
    <mergeCell ref="C345:F345"/>
    <mergeCell ref="G345:K345"/>
    <mergeCell ref="C346:F346"/>
    <mergeCell ref="G346:K346"/>
    <mergeCell ref="C347:F347"/>
    <mergeCell ref="G347:K347"/>
    <mergeCell ref="C342:F342"/>
    <mergeCell ref="G342:K342"/>
    <mergeCell ref="C343:F343"/>
    <mergeCell ref="G343:K343"/>
    <mergeCell ref="C344:F344"/>
    <mergeCell ref="G344:K344"/>
    <mergeCell ref="C339:F339"/>
    <mergeCell ref="G339:K339"/>
    <mergeCell ref="C340:F340"/>
    <mergeCell ref="G340:K340"/>
    <mergeCell ref="C341:F341"/>
    <mergeCell ref="G341:K341"/>
    <mergeCell ref="C335:F335"/>
    <mergeCell ref="G335:K335"/>
    <mergeCell ref="C337:F337"/>
    <mergeCell ref="G337:K337"/>
    <mergeCell ref="C338:F338"/>
    <mergeCell ref="G338:K338"/>
    <mergeCell ref="C332:F332"/>
    <mergeCell ref="G332:K332"/>
    <mergeCell ref="C333:F333"/>
    <mergeCell ref="G333:K333"/>
    <mergeCell ref="C334:F334"/>
    <mergeCell ref="G334:K334"/>
    <mergeCell ref="C329:F329"/>
    <mergeCell ref="G329:K329"/>
    <mergeCell ref="C330:F330"/>
    <mergeCell ref="G330:K330"/>
    <mergeCell ref="C331:F331"/>
    <mergeCell ref="G331:K331"/>
    <mergeCell ref="C326:F326"/>
    <mergeCell ref="G326:K326"/>
    <mergeCell ref="C327:F327"/>
    <mergeCell ref="G327:K327"/>
    <mergeCell ref="C328:F328"/>
    <mergeCell ref="G328:K328"/>
    <mergeCell ref="C322:F322"/>
    <mergeCell ref="G322:K322"/>
    <mergeCell ref="C323:F323"/>
    <mergeCell ref="G323:K323"/>
    <mergeCell ref="C325:F325"/>
    <mergeCell ref="G325:K325"/>
    <mergeCell ref="C319:F319"/>
    <mergeCell ref="G319:K319"/>
    <mergeCell ref="C320:F320"/>
    <mergeCell ref="G320:K320"/>
    <mergeCell ref="C321:F321"/>
    <mergeCell ref="G321:K321"/>
    <mergeCell ref="C316:F316"/>
    <mergeCell ref="G316:K316"/>
    <mergeCell ref="C317:F317"/>
    <mergeCell ref="G317:K317"/>
    <mergeCell ref="C318:F318"/>
    <mergeCell ref="G318:K318"/>
    <mergeCell ref="C313:F313"/>
    <mergeCell ref="G313:K313"/>
    <mergeCell ref="C314:F314"/>
    <mergeCell ref="G314:K314"/>
    <mergeCell ref="C315:F315"/>
    <mergeCell ref="G315:K315"/>
    <mergeCell ref="C309:F309"/>
    <mergeCell ref="G309:K309"/>
    <mergeCell ref="C310:F310"/>
    <mergeCell ref="G310:K310"/>
    <mergeCell ref="C311:F311"/>
    <mergeCell ref="G311:K311"/>
    <mergeCell ref="C306:F306"/>
    <mergeCell ref="G306:K306"/>
    <mergeCell ref="C307:F307"/>
    <mergeCell ref="G307:K307"/>
    <mergeCell ref="C308:F308"/>
    <mergeCell ref="G308:K308"/>
    <mergeCell ref="C303:F303"/>
    <mergeCell ref="G303:K303"/>
    <mergeCell ref="C304:F304"/>
    <mergeCell ref="G304:K304"/>
    <mergeCell ref="C305:F305"/>
    <mergeCell ref="G305:K305"/>
    <mergeCell ref="C299:F299"/>
    <mergeCell ref="G299:K299"/>
    <mergeCell ref="C301:F301"/>
    <mergeCell ref="G301:K301"/>
    <mergeCell ref="C302:F302"/>
    <mergeCell ref="G302:K302"/>
    <mergeCell ref="C296:F296"/>
    <mergeCell ref="G296:K296"/>
    <mergeCell ref="C297:F297"/>
    <mergeCell ref="G297:K297"/>
    <mergeCell ref="C298:F298"/>
    <mergeCell ref="G298:K298"/>
    <mergeCell ref="C293:F293"/>
    <mergeCell ref="G293:K293"/>
    <mergeCell ref="C294:F294"/>
    <mergeCell ref="G294:K294"/>
    <mergeCell ref="C295:F295"/>
    <mergeCell ref="G295:K295"/>
    <mergeCell ref="C290:F290"/>
    <mergeCell ref="G290:K290"/>
    <mergeCell ref="C291:F291"/>
    <mergeCell ref="G291:K291"/>
    <mergeCell ref="C292:F292"/>
    <mergeCell ref="G292:K292"/>
    <mergeCell ref="C286:F286"/>
    <mergeCell ref="G286:K286"/>
    <mergeCell ref="C287:F287"/>
    <mergeCell ref="G287:K287"/>
    <mergeCell ref="C289:F289"/>
    <mergeCell ref="G289:K289"/>
    <mergeCell ref="C283:F283"/>
    <mergeCell ref="G283:K283"/>
    <mergeCell ref="C284:F284"/>
    <mergeCell ref="G284:K284"/>
    <mergeCell ref="C285:F285"/>
    <mergeCell ref="G285:K285"/>
    <mergeCell ref="C280:F280"/>
    <mergeCell ref="G280:K280"/>
    <mergeCell ref="C281:F281"/>
    <mergeCell ref="G281:K281"/>
    <mergeCell ref="C282:F282"/>
    <mergeCell ref="G282:K282"/>
    <mergeCell ref="C277:F277"/>
    <mergeCell ref="G277:K277"/>
    <mergeCell ref="C278:F278"/>
    <mergeCell ref="G278:K278"/>
    <mergeCell ref="C279:F279"/>
    <mergeCell ref="G279:K279"/>
    <mergeCell ref="C273:F273"/>
    <mergeCell ref="G273:K273"/>
    <mergeCell ref="C274:F274"/>
    <mergeCell ref="G274:K274"/>
    <mergeCell ref="C275:F275"/>
    <mergeCell ref="G275:K275"/>
    <mergeCell ref="C270:F270"/>
    <mergeCell ref="G270:K270"/>
    <mergeCell ref="C271:F271"/>
    <mergeCell ref="G271:K271"/>
    <mergeCell ref="C272:F272"/>
    <mergeCell ref="G272:K272"/>
    <mergeCell ref="C267:F267"/>
    <mergeCell ref="G267:K267"/>
    <mergeCell ref="C268:F268"/>
    <mergeCell ref="G268:K268"/>
    <mergeCell ref="C269:F269"/>
    <mergeCell ref="G269:K269"/>
    <mergeCell ref="C263:F263"/>
    <mergeCell ref="G263:K263"/>
    <mergeCell ref="C265:F265"/>
    <mergeCell ref="G265:K265"/>
    <mergeCell ref="C266:F266"/>
    <mergeCell ref="G266:K266"/>
    <mergeCell ref="C260:F260"/>
    <mergeCell ref="G260:K260"/>
    <mergeCell ref="C261:F261"/>
    <mergeCell ref="G261:K261"/>
    <mergeCell ref="C262:F262"/>
    <mergeCell ref="G262:K262"/>
    <mergeCell ref="C257:F257"/>
    <mergeCell ref="G257:K257"/>
    <mergeCell ref="C258:F258"/>
    <mergeCell ref="G258:K258"/>
    <mergeCell ref="C259:F259"/>
    <mergeCell ref="G259:K259"/>
    <mergeCell ref="C254:F254"/>
    <mergeCell ref="G254:K254"/>
    <mergeCell ref="C255:F255"/>
    <mergeCell ref="G255:K255"/>
    <mergeCell ref="C256:F256"/>
    <mergeCell ref="G256:K256"/>
    <mergeCell ref="C250:F250"/>
    <mergeCell ref="G250:K250"/>
    <mergeCell ref="C251:F251"/>
    <mergeCell ref="G251:K251"/>
    <mergeCell ref="C253:F253"/>
    <mergeCell ref="G253:K253"/>
    <mergeCell ref="C247:F247"/>
    <mergeCell ref="G247:K247"/>
    <mergeCell ref="C248:F248"/>
    <mergeCell ref="G248:K248"/>
    <mergeCell ref="C249:F249"/>
    <mergeCell ref="G249:K249"/>
    <mergeCell ref="C244:F244"/>
    <mergeCell ref="G244:K244"/>
    <mergeCell ref="C245:F245"/>
    <mergeCell ref="G245:K245"/>
    <mergeCell ref="C246:F246"/>
    <mergeCell ref="G246:K246"/>
    <mergeCell ref="C241:F241"/>
    <mergeCell ref="G241:K241"/>
    <mergeCell ref="C242:F242"/>
    <mergeCell ref="G242:K242"/>
    <mergeCell ref="C243:F243"/>
    <mergeCell ref="G243:K243"/>
    <mergeCell ref="C237:F237"/>
    <mergeCell ref="G237:K237"/>
    <mergeCell ref="C238:F238"/>
    <mergeCell ref="G238:K238"/>
    <mergeCell ref="C239:F239"/>
    <mergeCell ref="G239:K239"/>
    <mergeCell ref="C234:F234"/>
    <mergeCell ref="G234:K234"/>
    <mergeCell ref="C235:F235"/>
    <mergeCell ref="G235:K235"/>
    <mergeCell ref="C236:F236"/>
    <mergeCell ref="G236:K236"/>
    <mergeCell ref="C231:F231"/>
    <mergeCell ref="G231:K231"/>
    <mergeCell ref="C232:F232"/>
    <mergeCell ref="G232:K232"/>
    <mergeCell ref="C233:F233"/>
    <mergeCell ref="G233:K233"/>
    <mergeCell ref="C227:F227"/>
    <mergeCell ref="G227:K227"/>
    <mergeCell ref="C229:F229"/>
    <mergeCell ref="G229:K229"/>
    <mergeCell ref="C230:F230"/>
    <mergeCell ref="G230:K230"/>
    <mergeCell ref="C224:F224"/>
    <mergeCell ref="G224:K224"/>
    <mergeCell ref="C225:F225"/>
    <mergeCell ref="G225:K225"/>
    <mergeCell ref="C226:F226"/>
    <mergeCell ref="G226:K226"/>
    <mergeCell ref="C221:F221"/>
    <mergeCell ref="G221:K221"/>
    <mergeCell ref="C222:F222"/>
    <mergeCell ref="G222:K222"/>
    <mergeCell ref="C223:F223"/>
    <mergeCell ref="G223:K223"/>
    <mergeCell ref="C218:F218"/>
    <mergeCell ref="G218:K218"/>
    <mergeCell ref="C219:F219"/>
    <mergeCell ref="G219:K219"/>
    <mergeCell ref="C220:F220"/>
    <mergeCell ref="G220:K220"/>
    <mergeCell ref="C214:F214"/>
    <mergeCell ref="G214:K214"/>
    <mergeCell ref="C215:F215"/>
    <mergeCell ref="G215:K215"/>
    <mergeCell ref="C217:F217"/>
    <mergeCell ref="G217:K217"/>
    <mergeCell ref="C211:F211"/>
    <mergeCell ref="G211:K211"/>
    <mergeCell ref="C212:F212"/>
    <mergeCell ref="G212:K212"/>
    <mergeCell ref="C213:F213"/>
    <mergeCell ref="G213:K213"/>
    <mergeCell ref="C208:F208"/>
    <mergeCell ref="G208:K208"/>
    <mergeCell ref="C209:F209"/>
    <mergeCell ref="G209:K209"/>
    <mergeCell ref="C210:F210"/>
    <mergeCell ref="G210:K210"/>
    <mergeCell ref="C205:F205"/>
    <mergeCell ref="G205:K205"/>
    <mergeCell ref="C206:F206"/>
    <mergeCell ref="G206:K206"/>
    <mergeCell ref="C207:F207"/>
    <mergeCell ref="G207:K207"/>
    <mergeCell ref="C201:F201"/>
    <mergeCell ref="G201:K201"/>
    <mergeCell ref="C202:F202"/>
    <mergeCell ref="G202:K202"/>
    <mergeCell ref="C203:F203"/>
    <mergeCell ref="G203:K203"/>
    <mergeCell ref="C198:F198"/>
    <mergeCell ref="G198:K198"/>
    <mergeCell ref="C199:F199"/>
    <mergeCell ref="G199:K199"/>
    <mergeCell ref="C200:F200"/>
    <mergeCell ref="G200:K200"/>
    <mergeCell ref="C195:F195"/>
    <mergeCell ref="G195:K195"/>
    <mergeCell ref="C196:F196"/>
    <mergeCell ref="G196:K196"/>
    <mergeCell ref="C197:F197"/>
    <mergeCell ref="G197:K197"/>
    <mergeCell ref="C191:F191"/>
    <mergeCell ref="G191:K191"/>
    <mergeCell ref="C193:F193"/>
    <mergeCell ref="G193:K193"/>
    <mergeCell ref="C194:F194"/>
    <mergeCell ref="G194:K194"/>
    <mergeCell ref="C188:F188"/>
    <mergeCell ref="G188:K188"/>
    <mergeCell ref="C189:F189"/>
    <mergeCell ref="G189:K189"/>
    <mergeCell ref="C190:F190"/>
    <mergeCell ref="G190:K190"/>
    <mergeCell ref="C185:F185"/>
    <mergeCell ref="G185:K185"/>
    <mergeCell ref="C186:F186"/>
    <mergeCell ref="G186:K186"/>
    <mergeCell ref="C187:F187"/>
    <mergeCell ref="G187:K187"/>
    <mergeCell ref="C182:F182"/>
    <mergeCell ref="G182:K182"/>
    <mergeCell ref="C183:F183"/>
    <mergeCell ref="G183:K183"/>
    <mergeCell ref="C184:F184"/>
    <mergeCell ref="G184:K184"/>
    <mergeCell ref="C178:F178"/>
    <mergeCell ref="G178:K178"/>
    <mergeCell ref="C179:F179"/>
    <mergeCell ref="G179:K179"/>
    <mergeCell ref="C181:F181"/>
    <mergeCell ref="G181:K181"/>
    <mergeCell ref="C175:F175"/>
    <mergeCell ref="G175:K175"/>
    <mergeCell ref="C176:F176"/>
    <mergeCell ref="G176:K176"/>
    <mergeCell ref="C177:F177"/>
    <mergeCell ref="G177:K177"/>
    <mergeCell ref="C172:F172"/>
    <mergeCell ref="G172:K172"/>
    <mergeCell ref="C173:F173"/>
    <mergeCell ref="G173:K173"/>
    <mergeCell ref="C174:F174"/>
    <mergeCell ref="G174:K174"/>
    <mergeCell ref="C169:F169"/>
    <mergeCell ref="G169:K169"/>
    <mergeCell ref="C170:F170"/>
    <mergeCell ref="G170:K170"/>
    <mergeCell ref="C171:F171"/>
    <mergeCell ref="G171:K171"/>
    <mergeCell ref="C165:F165"/>
    <mergeCell ref="G165:K165"/>
    <mergeCell ref="C166:F166"/>
    <mergeCell ref="G166:K166"/>
    <mergeCell ref="C167:F167"/>
    <mergeCell ref="G167:K167"/>
    <mergeCell ref="C162:F162"/>
    <mergeCell ref="G162:K162"/>
    <mergeCell ref="C163:F163"/>
    <mergeCell ref="G163:K163"/>
    <mergeCell ref="C164:F164"/>
    <mergeCell ref="G164:K164"/>
    <mergeCell ref="C159:F159"/>
    <mergeCell ref="G159:K159"/>
    <mergeCell ref="C160:F160"/>
    <mergeCell ref="G160:K160"/>
    <mergeCell ref="C161:F161"/>
    <mergeCell ref="G161:K161"/>
    <mergeCell ref="C155:F155"/>
    <mergeCell ref="G155:K155"/>
    <mergeCell ref="C157:F157"/>
    <mergeCell ref="G157:K157"/>
    <mergeCell ref="C158:F158"/>
    <mergeCell ref="G158:K158"/>
    <mergeCell ref="C152:F152"/>
    <mergeCell ref="G152:K152"/>
    <mergeCell ref="C153:F153"/>
    <mergeCell ref="G153:K153"/>
    <mergeCell ref="C154:F154"/>
    <mergeCell ref="G154:K154"/>
    <mergeCell ref="C149:F149"/>
    <mergeCell ref="G149:K149"/>
    <mergeCell ref="C150:F150"/>
    <mergeCell ref="G150:K150"/>
    <mergeCell ref="C151:F151"/>
    <mergeCell ref="G151:K151"/>
    <mergeCell ref="C146:F146"/>
    <mergeCell ref="G146:K146"/>
    <mergeCell ref="C147:F147"/>
    <mergeCell ref="G147:K147"/>
    <mergeCell ref="C148:F148"/>
    <mergeCell ref="G148:K148"/>
    <mergeCell ref="C142:F142"/>
    <mergeCell ref="G142:K142"/>
    <mergeCell ref="C143:F143"/>
    <mergeCell ref="G143:K143"/>
    <mergeCell ref="C145:F145"/>
    <mergeCell ref="G145:K145"/>
    <mergeCell ref="C139:F139"/>
    <mergeCell ref="G139:K139"/>
    <mergeCell ref="C140:F140"/>
    <mergeCell ref="G140:K140"/>
    <mergeCell ref="C141:F141"/>
    <mergeCell ref="G141:K141"/>
    <mergeCell ref="C136:F136"/>
    <mergeCell ref="G136:K136"/>
    <mergeCell ref="C137:F137"/>
    <mergeCell ref="G137:K137"/>
    <mergeCell ref="C138:F138"/>
    <mergeCell ref="G138:K138"/>
    <mergeCell ref="C133:F133"/>
    <mergeCell ref="G133:K133"/>
    <mergeCell ref="C134:F134"/>
    <mergeCell ref="G134:K134"/>
    <mergeCell ref="C135:F135"/>
    <mergeCell ref="G135:K135"/>
    <mergeCell ref="C129:F129"/>
    <mergeCell ref="G129:K129"/>
    <mergeCell ref="C130:F130"/>
    <mergeCell ref="G130:K130"/>
    <mergeCell ref="C131:F131"/>
    <mergeCell ref="G131:K131"/>
    <mergeCell ref="C126:F126"/>
    <mergeCell ref="G126:K126"/>
    <mergeCell ref="C127:F127"/>
    <mergeCell ref="G127:K127"/>
    <mergeCell ref="C128:F128"/>
    <mergeCell ref="G128:K128"/>
    <mergeCell ref="C123:F123"/>
    <mergeCell ref="G123:K123"/>
    <mergeCell ref="C124:F124"/>
    <mergeCell ref="G124:K124"/>
    <mergeCell ref="C125:F125"/>
    <mergeCell ref="G125:K125"/>
    <mergeCell ref="C119:F119"/>
    <mergeCell ref="G119:K119"/>
    <mergeCell ref="C121:F121"/>
    <mergeCell ref="G121:K121"/>
    <mergeCell ref="C122:F122"/>
    <mergeCell ref="G122:K122"/>
    <mergeCell ref="C116:F116"/>
    <mergeCell ref="G116:K116"/>
    <mergeCell ref="C117:F117"/>
    <mergeCell ref="G117:K117"/>
    <mergeCell ref="C118:F118"/>
    <mergeCell ref="G118:K118"/>
    <mergeCell ref="C113:F113"/>
    <mergeCell ref="G113:K113"/>
    <mergeCell ref="C114:F114"/>
    <mergeCell ref="G114:K114"/>
    <mergeCell ref="C115:F115"/>
    <mergeCell ref="G115:K115"/>
    <mergeCell ref="C110:F110"/>
    <mergeCell ref="G110:K110"/>
    <mergeCell ref="C111:F111"/>
    <mergeCell ref="G111:K111"/>
    <mergeCell ref="C112:F112"/>
    <mergeCell ref="G112:K112"/>
    <mergeCell ref="C106:F106"/>
    <mergeCell ref="G106:K106"/>
    <mergeCell ref="C107:F107"/>
    <mergeCell ref="G107:K107"/>
    <mergeCell ref="C109:F109"/>
    <mergeCell ref="G109:K109"/>
    <mergeCell ref="C103:F103"/>
    <mergeCell ref="G103:K103"/>
    <mergeCell ref="C104:F104"/>
    <mergeCell ref="G104:K104"/>
    <mergeCell ref="C105:F105"/>
    <mergeCell ref="G105:K105"/>
    <mergeCell ref="C100:F100"/>
    <mergeCell ref="G100:K100"/>
    <mergeCell ref="C101:F101"/>
    <mergeCell ref="G101:K101"/>
    <mergeCell ref="C102:F102"/>
    <mergeCell ref="G102:K102"/>
    <mergeCell ref="C97:F97"/>
    <mergeCell ref="G97:K97"/>
    <mergeCell ref="C98:F98"/>
    <mergeCell ref="G98:K98"/>
    <mergeCell ref="C99:F99"/>
    <mergeCell ref="G99:K99"/>
    <mergeCell ref="C93:F93"/>
    <mergeCell ref="G93:K93"/>
    <mergeCell ref="C94:F94"/>
    <mergeCell ref="G94:K94"/>
    <mergeCell ref="C95:F95"/>
    <mergeCell ref="G95:K95"/>
    <mergeCell ref="C90:F90"/>
    <mergeCell ref="G90:K90"/>
    <mergeCell ref="C91:F91"/>
    <mergeCell ref="G91:K91"/>
    <mergeCell ref="C92:F92"/>
    <mergeCell ref="G92:K92"/>
    <mergeCell ref="C87:F87"/>
    <mergeCell ref="G87:K87"/>
    <mergeCell ref="C88:F88"/>
    <mergeCell ref="G88:K88"/>
    <mergeCell ref="C89:F89"/>
    <mergeCell ref="G89:K89"/>
    <mergeCell ref="C83:F83"/>
    <mergeCell ref="G83:K83"/>
    <mergeCell ref="C85:F85"/>
    <mergeCell ref="G85:K85"/>
    <mergeCell ref="C86:F86"/>
    <mergeCell ref="G86:K86"/>
    <mergeCell ref="C80:F80"/>
    <mergeCell ref="G80:K80"/>
    <mergeCell ref="C81:F81"/>
    <mergeCell ref="G81:K81"/>
    <mergeCell ref="C82:F82"/>
    <mergeCell ref="G82:K82"/>
    <mergeCell ref="C77:F77"/>
    <mergeCell ref="G77:K77"/>
    <mergeCell ref="C78:F78"/>
    <mergeCell ref="G78:K78"/>
    <mergeCell ref="C79:F79"/>
    <mergeCell ref="G79:K79"/>
    <mergeCell ref="C74:F74"/>
    <mergeCell ref="G74:K74"/>
    <mergeCell ref="C75:F75"/>
    <mergeCell ref="G75:K75"/>
    <mergeCell ref="C76:F76"/>
    <mergeCell ref="G76:K76"/>
    <mergeCell ref="C70:F70"/>
    <mergeCell ref="G70:K70"/>
    <mergeCell ref="C71:F71"/>
    <mergeCell ref="G71:K71"/>
    <mergeCell ref="C73:F73"/>
    <mergeCell ref="G73:K73"/>
    <mergeCell ref="C67:F67"/>
    <mergeCell ref="G67:K67"/>
    <mergeCell ref="C68:F68"/>
    <mergeCell ref="G68:K68"/>
    <mergeCell ref="C69:F69"/>
    <mergeCell ref="G69:K69"/>
    <mergeCell ref="C64:F64"/>
    <mergeCell ref="G64:K64"/>
    <mergeCell ref="C65:F65"/>
    <mergeCell ref="G65:K65"/>
    <mergeCell ref="C66:F66"/>
    <mergeCell ref="G66:K66"/>
    <mergeCell ref="C61:F61"/>
    <mergeCell ref="G61:K61"/>
    <mergeCell ref="C62:F62"/>
    <mergeCell ref="G62:K62"/>
    <mergeCell ref="C63:F63"/>
    <mergeCell ref="G63:K63"/>
    <mergeCell ref="C57:F57"/>
    <mergeCell ref="G57:K57"/>
    <mergeCell ref="C58:F58"/>
    <mergeCell ref="G58:K58"/>
    <mergeCell ref="C59:F59"/>
    <mergeCell ref="G59:K59"/>
    <mergeCell ref="C54:F54"/>
    <mergeCell ref="G54:K54"/>
    <mergeCell ref="C55:F55"/>
    <mergeCell ref="G55:K55"/>
    <mergeCell ref="C56:F56"/>
    <mergeCell ref="G56:K56"/>
    <mergeCell ref="C51:F51"/>
    <mergeCell ref="G51:K51"/>
    <mergeCell ref="C52:F52"/>
    <mergeCell ref="G52:K52"/>
    <mergeCell ref="C53:F53"/>
    <mergeCell ref="G53:K53"/>
    <mergeCell ref="C47:F47"/>
    <mergeCell ref="G47:K47"/>
    <mergeCell ref="C49:F49"/>
    <mergeCell ref="G49:K49"/>
    <mergeCell ref="C50:F50"/>
    <mergeCell ref="G50:K50"/>
    <mergeCell ref="C44:F44"/>
    <mergeCell ref="G44:K44"/>
    <mergeCell ref="C45:F45"/>
    <mergeCell ref="G45:K45"/>
    <mergeCell ref="C46:F46"/>
    <mergeCell ref="G46:K46"/>
    <mergeCell ref="C41:F41"/>
    <mergeCell ref="G41:K41"/>
    <mergeCell ref="C42:F42"/>
    <mergeCell ref="G42:K42"/>
    <mergeCell ref="C43:F43"/>
    <mergeCell ref="G43:K43"/>
    <mergeCell ref="C38:F38"/>
    <mergeCell ref="G38:K38"/>
    <mergeCell ref="C39:F39"/>
    <mergeCell ref="G39:K39"/>
    <mergeCell ref="C40:F40"/>
    <mergeCell ref="G40:K40"/>
    <mergeCell ref="C34:F34"/>
    <mergeCell ref="G34:K34"/>
    <mergeCell ref="C35:F35"/>
    <mergeCell ref="G35:K35"/>
    <mergeCell ref="C37:F37"/>
    <mergeCell ref="G37:K37"/>
    <mergeCell ref="C31:F31"/>
    <mergeCell ref="G31:K31"/>
    <mergeCell ref="C32:F32"/>
    <mergeCell ref="G32:K32"/>
    <mergeCell ref="C33:F33"/>
    <mergeCell ref="G33:K33"/>
    <mergeCell ref="C28:F28"/>
    <mergeCell ref="G28:K28"/>
    <mergeCell ref="C29:F29"/>
    <mergeCell ref="G29:K29"/>
    <mergeCell ref="C30:F30"/>
    <mergeCell ref="G30:K30"/>
    <mergeCell ref="C25:F25"/>
    <mergeCell ref="G25:K25"/>
    <mergeCell ref="C26:F26"/>
    <mergeCell ref="G26:K26"/>
    <mergeCell ref="C27:F27"/>
    <mergeCell ref="G27:K27"/>
    <mergeCell ref="C21:F21"/>
    <mergeCell ref="G21:K21"/>
    <mergeCell ref="C22:F22"/>
    <mergeCell ref="G22:K22"/>
    <mergeCell ref="C23:F23"/>
    <mergeCell ref="G23:K23"/>
    <mergeCell ref="C18:F18"/>
    <mergeCell ref="G18:K18"/>
    <mergeCell ref="C19:F19"/>
    <mergeCell ref="G19:K19"/>
    <mergeCell ref="C20:F20"/>
    <mergeCell ref="G20:K20"/>
    <mergeCell ref="C15:F15"/>
    <mergeCell ref="G15:K15"/>
    <mergeCell ref="C16:F16"/>
    <mergeCell ref="G16:K16"/>
    <mergeCell ref="C17:F17"/>
    <mergeCell ref="G17:K17"/>
    <mergeCell ref="C11:F11"/>
    <mergeCell ref="G11:K11"/>
    <mergeCell ref="C13:F13"/>
    <mergeCell ref="G13:K13"/>
    <mergeCell ref="C14:F14"/>
    <mergeCell ref="G14:K14"/>
    <mergeCell ref="I8:K8"/>
    <mergeCell ref="M8:N8"/>
    <mergeCell ref="O8:P8"/>
    <mergeCell ref="B2:B4"/>
    <mergeCell ref="I9:K9"/>
    <mergeCell ref="M9:N9"/>
    <mergeCell ref="O9:P9"/>
    <mergeCell ref="I6:K6"/>
    <mergeCell ref="M6:N6"/>
    <mergeCell ref="O6:P6"/>
    <mergeCell ref="I7:K7"/>
    <mergeCell ref="M7:N7"/>
    <mergeCell ref="O7:P7"/>
    <mergeCell ref="D2:K2"/>
    <mergeCell ref="D3:K3"/>
    <mergeCell ref="D4:E4"/>
    <mergeCell ref="F4:G4"/>
  </mergeCells>
  <pageMargins left="0.46" right="0.43307086614173229" top="0.48" bottom="0.38" header="0.27" footer="0.31496062992125984"/>
  <pageSetup paperSize="9" scale="65" orientation="landscape" r:id="rId1"/>
  <headerFooter>
    <oddFooter xml:space="preserve">&amp;R&amp;P 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9EEDF-352D-4230-8E48-F1BDC63CF27D}">
  <sheetPr codeName="Tabelle15">
    <tabColor theme="3" tint="0.59999389629810485"/>
    <outlinePr summaryBelow="0" summaryRight="0"/>
    <pageSetUpPr fitToPage="1"/>
  </sheetPr>
  <dimension ref="A1:AZ401"/>
  <sheetViews>
    <sheetView showGridLines="0" zoomScaleNormal="100" workbookViewId="0">
      <pane xSplit="2" ySplit="11" topLeftCell="C12" activePane="bottomRight" state="frozen"/>
      <selection activeCell="C369" sqref="C369:F369"/>
      <selection pane="topRight" activeCell="C369" sqref="C369:F369"/>
      <selection pane="bottomLeft" activeCell="C369" sqref="C369:F369"/>
      <selection pane="bottomRight" activeCell="C13" sqref="C13:F13"/>
    </sheetView>
  </sheetViews>
  <sheetFormatPr baseColWidth="10" defaultColWidth="11.42578125" defaultRowHeight="11.25" outlineLevelRow="1" outlineLevelCol="1"/>
  <cols>
    <col min="1" max="1" width="0.7109375" style="12" customWidth="1"/>
    <col min="2" max="2" width="4.7109375" style="12" customWidth="1"/>
    <col min="3" max="3" width="30.7109375" style="12" customWidth="1"/>
    <col min="4" max="4" width="7.7109375" style="12" customWidth="1"/>
    <col min="5" max="5" width="10.7109375" style="12" customWidth="1"/>
    <col min="6" max="6" width="15.7109375" style="12" customWidth="1"/>
    <col min="7" max="7" width="10.7109375" style="12" customWidth="1"/>
    <col min="8" max="8" width="4.7109375" style="12" customWidth="1"/>
    <col min="9" max="9" width="11.42578125" style="12" customWidth="1"/>
    <col min="10" max="11" width="4.7109375" style="12" customWidth="1"/>
    <col min="12" max="19" width="6.7109375" style="12" customWidth="1" outlineLevel="1"/>
    <col min="20" max="20" width="12.28515625" style="12" customWidth="1" outlineLevel="1"/>
    <col min="21" max="21" width="12.140625" style="12" customWidth="1" outlineLevel="1"/>
    <col min="22" max="22" width="11.5703125" style="12" customWidth="1" outlineLevel="1"/>
    <col min="23" max="23" width="15.7109375" style="12" customWidth="1"/>
    <col min="24" max="24" width="8.7109375" style="12" customWidth="1"/>
    <col min="25" max="25" width="4.7109375" style="12" customWidth="1"/>
    <col min="26" max="26" width="8.5703125" style="12" customWidth="1"/>
    <col min="27" max="27" width="6.7109375" style="12" hidden="1" customWidth="1"/>
    <col min="28" max="16384" width="11.42578125" style="12"/>
  </cols>
  <sheetData>
    <row r="1" spans="1:52" ht="8.25" customHeight="1" thickBot="1">
      <c r="X1" s="442"/>
      <c r="Y1" s="442"/>
      <c r="Z1" s="442"/>
      <c r="AA1" s="442"/>
      <c r="AB1" s="442"/>
      <c r="AC1" s="442"/>
      <c r="AD1" s="442"/>
      <c r="AE1" s="442"/>
      <c r="AF1" s="442"/>
      <c r="AG1" s="442"/>
      <c r="AH1" s="442"/>
      <c r="AI1" s="442"/>
      <c r="AJ1" s="442"/>
      <c r="AK1" s="442"/>
      <c r="AL1" s="442"/>
      <c r="AM1" s="442"/>
      <c r="AN1" s="442"/>
      <c r="AO1" s="442"/>
      <c r="AP1" s="442"/>
      <c r="AQ1" s="442"/>
      <c r="AR1" s="442"/>
      <c r="AS1" s="442"/>
      <c r="AT1" s="442"/>
      <c r="AU1" s="442"/>
      <c r="AV1" s="442"/>
      <c r="AW1" s="442"/>
      <c r="AX1" s="442"/>
      <c r="AY1" s="442"/>
      <c r="AZ1" s="442"/>
    </row>
    <row r="2" spans="1:52" s="13" customFormat="1" ht="20.100000000000001" customHeight="1" thickBot="1">
      <c r="B2" s="996" t="s">
        <v>266</v>
      </c>
      <c r="C2" s="22" t="str">
        <f>Kunde</f>
        <v>Bosch Rodez</v>
      </c>
      <c r="D2" s="899" t="str">
        <f>Anlage</f>
        <v>Montage Magnetanker</v>
      </c>
      <c r="E2" s="900"/>
      <c r="F2" s="900"/>
      <c r="G2" s="900"/>
      <c r="H2" s="900"/>
      <c r="I2" s="900"/>
      <c r="J2" s="900"/>
      <c r="K2" s="901"/>
      <c r="L2" s="688"/>
      <c r="M2" s="688"/>
      <c r="N2" s="688"/>
      <c r="O2" s="688"/>
      <c r="P2" s="688"/>
      <c r="Q2" s="688"/>
      <c r="R2" s="690"/>
      <c r="S2" s="690"/>
      <c r="T2" s="690"/>
      <c r="U2" s="379"/>
      <c r="V2" s="692"/>
      <c r="W2" s="695"/>
      <c r="X2" s="493"/>
      <c r="Y2" s="494"/>
      <c r="Z2" s="494"/>
      <c r="AA2" s="494"/>
      <c r="AB2" s="494"/>
      <c r="AC2" s="494"/>
      <c r="AD2" s="494"/>
      <c r="AE2" s="494"/>
      <c r="AF2" s="494"/>
      <c r="AG2" s="494"/>
      <c r="AH2" s="494"/>
      <c r="AI2" s="494"/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</row>
    <row r="3" spans="1:52" s="13" customFormat="1" ht="20.100000000000001" customHeight="1" thickBot="1">
      <c r="B3" s="1037"/>
      <c r="C3" s="689" t="s">
        <v>241</v>
      </c>
      <c r="D3" s="1052" t="str">
        <f>Übersicht!C24</f>
        <v>Modul 17 leer</v>
      </c>
      <c r="E3" s="1053"/>
      <c r="F3" s="1053"/>
      <c r="G3" s="1053"/>
      <c r="H3" s="1053"/>
      <c r="I3" s="1053"/>
      <c r="J3" s="1053"/>
      <c r="K3" s="1054"/>
      <c r="L3" s="688"/>
      <c r="M3" s="688"/>
      <c r="N3" s="688"/>
      <c r="O3" s="688"/>
      <c r="P3" s="688"/>
      <c r="Q3" s="688"/>
      <c r="R3" s="690"/>
      <c r="S3" s="690"/>
      <c r="T3" s="690"/>
      <c r="U3" s="379"/>
      <c r="V3" s="692"/>
      <c r="W3" s="694">
        <f>Übersicht!F24</f>
        <v>1</v>
      </c>
      <c r="X3" s="493"/>
      <c r="Y3" s="494"/>
      <c r="Z3" s="494"/>
      <c r="AA3" s="494"/>
      <c r="AB3" s="494"/>
      <c r="AC3" s="494"/>
      <c r="AD3" s="494"/>
      <c r="AE3" s="494"/>
      <c r="AF3" s="494"/>
      <c r="AG3" s="494"/>
      <c r="AH3" s="494"/>
      <c r="AI3" s="494"/>
      <c r="AJ3" s="494"/>
      <c r="AK3" s="494"/>
      <c r="AL3" s="494"/>
      <c r="AM3" s="494"/>
      <c r="AN3" s="494"/>
      <c r="AO3" s="494"/>
      <c r="AP3" s="494"/>
      <c r="AQ3" s="494"/>
      <c r="AR3" s="494"/>
      <c r="AS3" s="494"/>
      <c r="AT3" s="494"/>
      <c r="AU3" s="494"/>
      <c r="AV3" s="494"/>
      <c r="AW3" s="494"/>
      <c r="AX3" s="494"/>
      <c r="AY3" s="494"/>
      <c r="AZ3" s="494"/>
    </row>
    <row r="4" spans="1:52" s="13" customFormat="1" ht="20.100000000000001" customHeight="1" thickBot="1">
      <c r="B4" s="997"/>
      <c r="C4" s="691" t="str">
        <f>Angebotsnummer</f>
        <v>A07591000</v>
      </c>
      <c r="D4" s="1055">
        <f>Datum</f>
        <v>45344</v>
      </c>
      <c r="E4" s="1056"/>
      <c r="F4" s="1057" t="str">
        <f>Bearbeiter</f>
        <v>Waas. Harald</v>
      </c>
      <c r="G4" s="1057"/>
      <c r="H4" s="696"/>
      <c r="I4" s="696"/>
      <c r="J4" s="696"/>
      <c r="K4" s="697"/>
      <c r="L4" s="688"/>
      <c r="M4" s="688"/>
      <c r="N4" s="688"/>
      <c r="O4" s="688"/>
      <c r="P4" s="688"/>
      <c r="Q4" s="688"/>
      <c r="R4" s="690"/>
      <c r="S4" s="690"/>
      <c r="T4" s="690"/>
      <c r="U4" s="379"/>
      <c r="V4" s="692"/>
      <c r="W4" s="698">
        <f>Übersicht!V24</f>
        <v>0</v>
      </c>
      <c r="X4" s="495"/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4"/>
      <c r="AK4" s="494"/>
      <c r="AL4" s="494"/>
      <c r="AM4" s="494"/>
      <c r="AN4" s="494"/>
      <c r="AO4" s="494"/>
      <c r="AP4" s="494"/>
      <c r="AQ4" s="494"/>
      <c r="AR4" s="494"/>
      <c r="AS4" s="494"/>
      <c r="AT4" s="494"/>
      <c r="AU4" s="494"/>
      <c r="AV4" s="494"/>
      <c r="AW4" s="494"/>
      <c r="AX4" s="494"/>
      <c r="AY4" s="494"/>
      <c r="AZ4" s="494"/>
    </row>
    <row r="5" spans="1:52" ht="15" customHeight="1" collapsed="1" thickBot="1">
      <c r="T5" s="1"/>
      <c r="U5" s="1"/>
      <c r="X5" s="442"/>
      <c r="Y5" s="442"/>
      <c r="Z5" s="442"/>
      <c r="AA5" s="442"/>
      <c r="AB5" s="442"/>
      <c r="AC5" s="442"/>
      <c r="AD5" s="442"/>
      <c r="AE5" s="442"/>
      <c r="AF5" s="442"/>
      <c r="AG5" s="442"/>
      <c r="AH5" s="442"/>
      <c r="AI5" s="442"/>
      <c r="AJ5" s="442"/>
      <c r="AK5" s="442"/>
      <c r="AL5" s="442"/>
      <c r="AM5" s="442"/>
      <c r="AN5" s="442"/>
      <c r="AO5" s="442"/>
      <c r="AP5" s="442"/>
      <c r="AQ5" s="442"/>
      <c r="AR5" s="442"/>
      <c r="AS5" s="442"/>
      <c r="AT5" s="442"/>
      <c r="AU5" s="442"/>
      <c r="AV5" s="442"/>
      <c r="AW5" s="442"/>
      <c r="AX5" s="442"/>
      <c r="AY5" s="442"/>
      <c r="AZ5" s="442"/>
    </row>
    <row r="6" spans="1:52" s="4" customFormat="1" ht="20.100000000000001" hidden="1" customHeight="1" outlineLevel="1">
      <c r="B6" s="632">
        <v>1</v>
      </c>
      <c r="C6" s="633" t="s">
        <v>185</v>
      </c>
      <c r="D6" s="634">
        <f>SUM(L13,L25,L37,L49,L61,L73,L85,L97,L109,L121,L133,L145,L157,L169,L181,L193,L205,L217,L229,L241,L253,L265,L277,L289,L301,L313,L325,L337,L349,L361)</f>
        <v>0</v>
      </c>
      <c r="E6" s="635">
        <f>Konstruktion</f>
        <v>110.00000000000001</v>
      </c>
      <c r="F6" s="636">
        <f>D6*E6</f>
        <v>0</v>
      </c>
      <c r="G6" s="40"/>
      <c r="H6" s="644">
        <v>5</v>
      </c>
      <c r="I6" s="1045" t="s">
        <v>186</v>
      </c>
      <c r="J6" s="1046"/>
      <c r="K6" s="1047"/>
      <c r="L6" s="645">
        <f>SUM(M13,M25,M37,M49,M61,M73,M85,M97,M109,M121,M133,M145,M157,M169,M181,M193,M205,M217,M229,M241,M253,M265,M277,M289,M301,M313,M325,M337,M349,M361)</f>
        <v>0</v>
      </c>
      <c r="M6" s="1048">
        <f>Hardware</f>
        <v>101.2</v>
      </c>
      <c r="N6" s="1049"/>
      <c r="O6" s="1050">
        <f>L6*M6</f>
        <v>0</v>
      </c>
      <c r="P6" s="1051"/>
      <c r="Q6" s="40"/>
      <c r="R6" s="40"/>
      <c r="S6" s="40"/>
      <c r="T6" s="1"/>
      <c r="U6" s="1"/>
      <c r="V6" s="12"/>
      <c r="W6" s="12"/>
      <c r="X6" s="442"/>
      <c r="Y6" s="496"/>
      <c r="Z6" s="496"/>
      <c r="AA6" s="496"/>
      <c r="AB6" s="496"/>
      <c r="AC6" s="496"/>
      <c r="AD6" s="496"/>
      <c r="AE6" s="496"/>
      <c r="AF6" s="496"/>
      <c r="AG6" s="496"/>
      <c r="AH6" s="496"/>
      <c r="AI6" s="496"/>
      <c r="AJ6" s="496"/>
      <c r="AK6" s="496"/>
      <c r="AL6" s="496"/>
      <c r="AM6" s="496"/>
      <c r="AN6" s="496"/>
      <c r="AO6" s="496"/>
      <c r="AP6" s="496"/>
      <c r="AQ6" s="496"/>
      <c r="AR6" s="496"/>
      <c r="AS6" s="496"/>
      <c r="AT6" s="496"/>
      <c r="AU6" s="496"/>
      <c r="AV6" s="496"/>
      <c r="AW6" s="496"/>
      <c r="AX6" s="496"/>
      <c r="AY6" s="496"/>
      <c r="AZ6" s="496"/>
    </row>
    <row r="7" spans="1:52" ht="20.100000000000001" hidden="1" customHeight="1" outlineLevel="1">
      <c r="B7" s="652">
        <v>2</v>
      </c>
      <c r="C7" s="653" t="s">
        <v>14</v>
      </c>
      <c r="D7" s="654">
        <f>SUM(Q13,Q25,Q37,Q49,Q61,Q73,Q85,Q97,Q109,Q121,Q133,Q145,Q157,Q169,Q181,Q193,Q205,Q217,Q229,Q241,Q253,Q265,Q277,Q289,Q301,Q313,Q325,Q337,Q349,Q361)</f>
        <v>0</v>
      </c>
      <c r="E7" s="655">
        <f>Montage</f>
        <v>90.2</v>
      </c>
      <c r="F7" s="656">
        <f>D7*E7</f>
        <v>0</v>
      </c>
      <c r="G7" s="40"/>
      <c r="H7" s="649">
        <v>6</v>
      </c>
      <c r="I7" s="1030" t="s">
        <v>27</v>
      </c>
      <c r="J7" s="1031"/>
      <c r="K7" s="1032"/>
      <c r="L7" s="650">
        <f>SUM(N13,N25,N37,N49,N61,N73,N85,N97,N109,N121,N133,N145,N157,N169,N181,N193,N205,N217,N229,N241,N253,N265,N277,N289,N301,N313,N325,N337,N349,N361)</f>
        <v>0</v>
      </c>
      <c r="M7" s="1033">
        <f>Software</f>
        <v>115.50000000000001</v>
      </c>
      <c r="N7" s="1034"/>
      <c r="O7" s="1035">
        <f>L7*M7</f>
        <v>0</v>
      </c>
      <c r="P7" s="1036"/>
      <c r="Q7" s="40"/>
      <c r="R7" s="40"/>
      <c r="S7" s="40"/>
      <c r="T7" s="1"/>
      <c r="U7" s="1"/>
      <c r="X7" s="442"/>
      <c r="Y7" s="442"/>
      <c r="Z7" s="442"/>
      <c r="AA7" s="442"/>
      <c r="AB7" s="442"/>
      <c r="AC7" s="442"/>
      <c r="AD7" s="442"/>
      <c r="AE7" s="442"/>
      <c r="AF7" s="442"/>
      <c r="AG7" s="442"/>
      <c r="AH7" s="442"/>
      <c r="AI7" s="442"/>
      <c r="AJ7" s="442"/>
      <c r="AK7" s="442"/>
      <c r="AL7" s="442"/>
      <c r="AM7" s="442"/>
      <c r="AN7" s="442"/>
      <c r="AO7" s="442"/>
      <c r="AP7" s="442"/>
      <c r="AQ7" s="442"/>
      <c r="AR7" s="442"/>
      <c r="AS7" s="442"/>
      <c r="AT7" s="442"/>
      <c r="AU7" s="442"/>
      <c r="AV7" s="442"/>
      <c r="AW7" s="442"/>
      <c r="AX7" s="442"/>
      <c r="AY7" s="442"/>
      <c r="AZ7" s="442"/>
    </row>
    <row r="8" spans="1:52" ht="20.100000000000001" hidden="1" customHeight="1" outlineLevel="1">
      <c r="B8" s="637">
        <v>3</v>
      </c>
      <c r="C8" s="638" t="s">
        <v>15</v>
      </c>
      <c r="D8" s="639">
        <f>SUM(R13,R25,R37,R49,R61,R73,R85,R97,R109,R121,R133,R145,R157,R169,R181,R193,R205,R217,R229,R241,R253,R265,R277,R289,R301,R313,R325,R337,R349,R361)</f>
        <v>0</v>
      </c>
      <c r="E8" s="640">
        <f>Fertigung</f>
        <v>93.500000000000014</v>
      </c>
      <c r="F8" s="641">
        <f>D8*E8</f>
        <v>0</v>
      </c>
      <c r="G8" s="40"/>
      <c r="H8" s="649">
        <v>7</v>
      </c>
      <c r="I8" s="1030" t="s">
        <v>28</v>
      </c>
      <c r="J8" s="1031"/>
      <c r="K8" s="1032"/>
      <c r="L8" s="650">
        <f>SUM(O13,O25,O37,O49,O61,O73,O85,O97,O109,O121,O133,O145,O157,O169,O181,O193,O205,O217,O229,O241,O253,O265,O277,O289,O301,O313,O325,O337,O349,O361)</f>
        <v>0</v>
      </c>
      <c r="M8" s="1033">
        <f>INB</f>
        <v>115.50000000000001</v>
      </c>
      <c r="N8" s="1034"/>
      <c r="O8" s="1035">
        <f>L8*M8</f>
        <v>0</v>
      </c>
      <c r="P8" s="1036"/>
      <c r="Q8" s="40"/>
      <c r="R8" s="40"/>
      <c r="S8" s="40"/>
      <c r="T8" s="1"/>
      <c r="U8" s="1"/>
      <c r="X8" s="442"/>
      <c r="Y8" s="442"/>
      <c r="Z8" s="442"/>
      <c r="AA8" s="442"/>
      <c r="AB8" s="442"/>
      <c r="AC8" s="442"/>
      <c r="AD8" s="442"/>
      <c r="AE8" s="442"/>
      <c r="AF8" s="442"/>
      <c r="AG8" s="442"/>
      <c r="AH8" s="442"/>
      <c r="AI8" s="442"/>
      <c r="AJ8" s="442"/>
      <c r="AK8" s="442"/>
      <c r="AL8" s="442"/>
      <c r="AM8" s="442"/>
      <c r="AN8" s="442"/>
      <c r="AO8" s="442"/>
      <c r="AP8" s="442"/>
      <c r="AQ8" s="442"/>
      <c r="AR8" s="442"/>
      <c r="AS8" s="442"/>
      <c r="AT8" s="442"/>
      <c r="AU8" s="442"/>
      <c r="AV8" s="442"/>
      <c r="AW8" s="442"/>
      <c r="AX8" s="442"/>
      <c r="AY8" s="442"/>
      <c r="AZ8" s="442"/>
    </row>
    <row r="9" spans="1:52" ht="19.5" hidden="1" customHeight="1" outlineLevel="1" thickBot="1">
      <c r="B9" s="658">
        <v>4</v>
      </c>
      <c r="C9" s="659" t="s">
        <v>12</v>
      </c>
      <c r="D9" s="660"/>
      <c r="E9" s="661" t="s">
        <v>18</v>
      </c>
      <c r="F9" s="662">
        <f>SUM(U13,U25,U37,U49,U61,U73,U85,U97,U109,U121,U133,U145,U157,U169,U181,U193,U205,U217,U229,U241,U253,U265,U277,U289,U301,U313,U325,U337,U349,U361)</f>
        <v>0</v>
      </c>
      <c r="G9" s="40"/>
      <c r="H9" s="646">
        <v>8</v>
      </c>
      <c r="I9" s="1038" t="s">
        <v>29</v>
      </c>
      <c r="J9" s="1039"/>
      <c r="K9" s="1040"/>
      <c r="L9" s="647">
        <f>SUM(P13,P25,P37,P49,P61,P73,P85,P97,P109,P121,P133,P145,P157,P169,P181,P193,P205,P217,P229,P241,P253,P265,P277,P289,P301,P313,P325,P337,P349,P361)</f>
        <v>0</v>
      </c>
      <c r="M9" s="1041">
        <f>Elektrik</f>
        <v>90.2</v>
      </c>
      <c r="N9" s="1042"/>
      <c r="O9" s="1043">
        <f>L9*M9</f>
        <v>0</v>
      </c>
      <c r="P9" s="1044"/>
      <c r="Q9" s="40"/>
      <c r="R9" s="40"/>
      <c r="S9" s="40"/>
      <c r="T9" s="1"/>
      <c r="U9" s="1"/>
      <c r="X9" s="442"/>
      <c r="Y9" s="442"/>
      <c r="Z9" s="442"/>
      <c r="AA9" s="442"/>
      <c r="AB9" s="442"/>
      <c r="AC9" s="442"/>
      <c r="AD9" s="442"/>
      <c r="AE9" s="442"/>
      <c r="AF9" s="442"/>
      <c r="AG9" s="442"/>
      <c r="AH9" s="442"/>
      <c r="AI9" s="442"/>
      <c r="AJ9" s="442"/>
      <c r="AK9" s="442"/>
      <c r="AL9" s="442"/>
      <c r="AM9" s="442"/>
      <c r="AN9" s="442"/>
      <c r="AO9" s="442"/>
      <c r="AP9" s="442"/>
      <c r="AQ9" s="442"/>
      <c r="AR9" s="442"/>
      <c r="AS9" s="442"/>
      <c r="AT9" s="442"/>
      <c r="AU9" s="442"/>
      <c r="AV9" s="442"/>
      <c r="AW9" s="442"/>
      <c r="AX9" s="442"/>
      <c r="AY9" s="442"/>
      <c r="AZ9" s="442"/>
    </row>
    <row r="10" spans="1:52" ht="15" hidden="1" customHeight="1" outlineLevel="1" thickBot="1">
      <c r="A10" s="19"/>
      <c r="B10" s="30"/>
      <c r="C10" s="36"/>
      <c r="D10" s="36"/>
      <c r="E10" s="36"/>
      <c r="F10" s="25"/>
      <c r="G10" s="25"/>
      <c r="H10" s="25"/>
      <c r="I10" s="28"/>
      <c r="J10" s="28"/>
      <c r="K10" s="24"/>
      <c r="L10" s="27"/>
      <c r="M10" s="27"/>
      <c r="N10" s="27"/>
      <c r="O10" s="27"/>
      <c r="P10" s="27"/>
      <c r="Q10" s="26"/>
      <c r="R10" s="29"/>
      <c r="S10" s="29"/>
      <c r="T10" s="29"/>
      <c r="U10" s="29"/>
      <c r="V10" s="25"/>
      <c r="X10" s="442"/>
      <c r="Y10" s="442"/>
      <c r="Z10" s="442"/>
      <c r="AA10" s="442"/>
      <c r="AB10" s="442"/>
      <c r="AC10" s="442"/>
      <c r="AD10" s="442"/>
      <c r="AE10" s="442"/>
      <c r="AF10" s="442"/>
      <c r="AG10" s="442"/>
      <c r="AH10" s="442"/>
      <c r="AI10" s="442"/>
      <c r="AJ10" s="442"/>
      <c r="AK10" s="442"/>
      <c r="AL10" s="442"/>
      <c r="AM10" s="442"/>
      <c r="AN10" s="442"/>
      <c r="AO10" s="442"/>
      <c r="AP10" s="442"/>
      <c r="AQ10" s="442"/>
      <c r="AR10" s="442"/>
      <c r="AS10" s="442"/>
      <c r="AT10" s="442"/>
      <c r="AU10" s="442"/>
      <c r="AV10" s="442"/>
      <c r="AW10" s="442"/>
      <c r="AX10" s="442"/>
      <c r="AY10" s="442"/>
      <c r="AZ10" s="442"/>
    </row>
    <row r="11" spans="1:52" ht="20.100000000000001" customHeight="1" collapsed="1" thickBot="1">
      <c r="B11" s="39" t="s">
        <v>11</v>
      </c>
      <c r="C11" s="1027" t="s">
        <v>17</v>
      </c>
      <c r="D11" s="1028"/>
      <c r="E11" s="1028"/>
      <c r="F11" s="1029"/>
      <c r="G11" s="1027" t="s">
        <v>2</v>
      </c>
      <c r="H11" s="1028"/>
      <c r="I11" s="1028"/>
      <c r="J11" s="1028"/>
      <c r="K11" s="1029"/>
      <c r="L11" s="591" t="s">
        <v>247</v>
      </c>
      <c r="M11" s="648" t="s">
        <v>248</v>
      </c>
      <c r="N11" s="651" t="s">
        <v>25</v>
      </c>
      <c r="O11" s="651" t="s">
        <v>249</v>
      </c>
      <c r="P11" s="648" t="s">
        <v>246</v>
      </c>
      <c r="Q11" s="657" t="s">
        <v>250</v>
      </c>
      <c r="R11" s="591" t="s">
        <v>245</v>
      </c>
      <c r="S11" s="663" t="s">
        <v>21</v>
      </c>
      <c r="T11" s="663" t="s">
        <v>24</v>
      </c>
      <c r="U11" s="664" t="s">
        <v>275</v>
      </c>
      <c r="V11" s="642" t="s">
        <v>251</v>
      </c>
      <c r="W11" s="47" t="s">
        <v>6</v>
      </c>
      <c r="X11" s="442"/>
      <c r="Y11" s="442"/>
      <c r="Z11" s="442"/>
      <c r="AA11" s="442"/>
      <c r="AB11" s="442"/>
      <c r="AC11" s="442"/>
      <c r="AD11" s="442"/>
      <c r="AE11" s="442"/>
      <c r="AF11" s="442"/>
      <c r="AG11" s="442"/>
      <c r="AH11" s="442"/>
      <c r="AI11" s="442"/>
      <c r="AJ11" s="442"/>
      <c r="AK11" s="442"/>
      <c r="AL11" s="442"/>
      <c r="AM11" s="442"/>
      <c r="AN11" s="442"/>
      <c r="AO11" s="442"/>
      <c r="AP11" s="442"/>
      <c r="AQ11" s="442"/>
      <c r="AR11" s="442"/>
      <c r="AS11" s="442"/>
      <c r="AT11" s="442"/>
      <c r="AU11" s="442"/>
      <c r="AV11" s="442"/>
      <c r="AW11" s="442"/>
      <c r="AX11" s="442"/>
      <c r="AY11" s="442"/>
      <c r="AZ11" s="442"/>
    </row>
    <row r="12" spans="1:52" ht="3" customHeight="1">
      <c r="B12" s="504"/>
      <c r="C12" s="57"/>
      <c r="D12" s="56"/>
      <c r="E12" s="56"/>
      <c r="F12" s="290"/>
      <c r="G12" s="57"/>
      <c r="H12" s="56"/>
      <c r="I12" s="56"/>
      <c r="J12" s="430"/>
      <c r="K12" s="430"/>
      <c r="L12" s="55"/>
      <c r="M12" s="55"/>
      <c r="N12" s="55"/>
      <c r="O12" s="55"/>
      <c r="P12" s="55"/>
      <c r="Q12" s="55"/>
      <c r="R12" s="55"/>
      <c r="S12" s="56"/>
      <c r="T12" s="57"/>
      <c r="U12" s="60"/>
      <c r="V12" s="55"/>
      <c r="W12" s="55"/>
      <c r="X12" s="442"/>
      <c r="Y12" s="442"/>
      <c r="Z12" s="442"/>
      <c r="AA12" s="442"/>
      <c r="AB12" s="442"/>
      <c r="AC12" s="442"/>
      <c r="AD12" s="442"/>
      <c r="AE12" s="442"/>
      <c r="AF12" s="442"/>
      <c r="AG12" s="442"/>
      <c r="AH12" s="442"/>
      <c r="AI12" s="442"/>
      <c r="AJ12" s="442"/>
      <c r="AK12" s="442"/>
      <c r="AL12" s="442"/>
      <c r="AM12" s="442"/>
      <c r="AN12" s="442"/>
      <c r="AO12" s="442"/>
      <c r="AP12" s="442"/>
      <c r="AQ12" s="442"/>
      <c r="AR12" s="442"/>
      <c r="AS12" s="442"/>
      <c r="AT12" s="442"/>
      <c r="AU12" s="442"/>
      <c r="AV12" s="442"/>
      <c r="AW12" s="442"/>
      <c r="AX12" s="442"/>
      <c r="AY12" s="442"/>
      <c r="AZ12" s="442"/>
    </row>
    <row r="13" spans="1:52" ht="20.100000000000001" customHeight="1" collapsed="1">
      <c r="B13" s="714">
        <v>1</v>
      </c>
      <c r="C13" s="1013"/>
      <c r="D13" s="1014"/>
      <c r="E13" s="1014"/>
      <c r="F13" s="1015"/>
      <c r="G13" s="1016"/>
      <c r="H13" s="1017"/>
      <c r="I13" s="1017"/>
      <c r="J13" s="1017"/>
      <c r="K13" s="1018"/>
      <c r="L13" s="701">
        <f t="shared" ref="L13:R13" si="0">SUM(L14:L23)</f>
        <v>0</v>
      </c>
      <c r="M13" s="702">
        <f t="shared" si="0"/>
        <v>0</v>
      </c>
      <c r="N13" s="703">
        <f t="shared" si="0"/>
        <v>0</v>
      </c>
      <c r="O13" s="703">
        <f t="shared" si="0"/>
        <v>0</v>
      </c>
      <c r="P13" s="702">
        <f t="shared" si="0"/>
        <v>0</v>
      </c>
      <c r="Q13" s="704">
        <f t="shared" si="0"/>
        <v>0</v>
      </c>
      <c r="R13" s="701">
        <f t="shared" si="0"/>
        <v>0</v>
      </c>
      <c r="S13" s="705">
        <v>1</v>
      </c>
      <c r="T13" s="706">
        <f>(S14*T14)+(S15*T15)+(S16*T16)+(S17*T17)+(S18*T18)+(S19*T19)+(S20*T20)+(S21*T21)+(S22*T22)+(S23*T23)</f>
        <v>0</v>
      </c>
      <c r="U13" s="665">
        <f t="shared" ref="U13:U23" si="1">S13*T13*(1+MGKZ)*(1+Gewinn)*(1+Sicherheit)</f>
        <v>0</v>
      </c>
      <c r="V13" s="643">
        <f t="shared" ref="V13:V23" si="2">R13*Fertigung</f>
        <v>0</v>
      </c>
      <c r="W13" s="50">
        <f>L13*$E$6+M13*$M$6+N13*$M$7+O13*$M$8+P13*$E$7+Q13*$M$9+U13+V13</f>
        <v>0</v>
      </c>
      <c r="X13" s="442"/>
      <c r="Y13" s="442"/>
      <c r="Z13" s="442"/>
      <c r="AA13" s="442"/>
      <c r="AB13" s="442"/>
      <c r="AC13" s="442"/>
      <c r="AD13" s="442"/>
      <c r="AE13" s="442"/>
      <c r="AF13" s="442"/>
      <c r="AG13" s="442"/>
      <c r="AH13" s="442"/>
      <c r="AI13" s="442"/>
      <c r="AJ13" s="442"/>
      <c r="AK13" s="442"/>
      <c r="AL13" s="442"/>
      <c r="AM13" s="442"/>
      <c r="AN13" s="442"/>
      <c r="AO13" s="442"/>
      <c r="AP13" s="442"/>
      <c r="AQ13" s="442"/>
      <c r="AR13" s="442"/>
      <c r="AS13" s="442"/>
      <c r="AT13" s="442"/>
      <c r="AU13" s="442"/>
      <c r="AV13" s="442"/>
      <c r="AW13" s="442"/>
      <c r="AX13" s="442"/>
      <c r="AY13" s="442"/>
      <c r="AZ13" s="442"/>
    </row>
    <row r="14" spans="1:52" ht="18" hidden="1" customHeight="1" outlineLevel="1">
      <c r="B14" s="433"/>
      <c r="C14" s="1002"/>
      <c r="D14" s="1003"/>
      <c r="E14" s="1003"/>
      <c r="F14" s="1004"/>
      <c r="G14" s="1005"/>
      <c r="H14" s="1006"/>
      <c r="I14" s="1006"/>
      <c r="J14" s="1006"/>
      <c r="K14" s="1007"/>
      <c r="L14" s="715"/>
      <c r="M14" s="715"/>
      <c r="N14" s="715"/>
      <c r="O14" s="715"/>
      <c r="P14" s="715"/>
      <c r="Q14" s="715"/>
      <c r="R14" s="715"/>
      <c r="S14" s="716"/>
      <c r="T14" s="717"/>
      <c r="U14" s="720">
        <f t="shared" si="1"/>
        <v>0</v>
      </c>
      <c r="V14" s="721">
        <f t="shared" si="2"/>
        <v>0</v>
      </c>
      <c r="W14" s="722">
        <f t="shared" ref="W14:W23" si="3">L14*$E$6+M14*$M$6+N14*$M$7+O14*$M$8+P14*$E$7+Q14*$M$9+U14+V14</f>
        <v>0</v>
      </c>
      <c r="X14" s="442"/>
      <c r="Y14" s="442"/>
      <c r="Z14" s="442"/>
      <c r="AA14" s="442"/>
      <c r="AB14" s="442"/>
      <c r="AC14" s="442"/>
      <c r="AD14" s="442"/>
      <c r="AE14" s="442"/>
      <c r="AF14" s="442"/>
      <c r="AG14" s="442"/>
      <c r="AH14" s="442"/>
      <c r="AI14" s="442"/>
      <c r="AJ14" s="442"/>
      <c r="AK14" s="442"/>
      <c r="AL14" s="442"/>
      <c r="AM14" s="442"/>
      <c r="AN14" s="442"/>
      <c r="AO14" s="442"/>
      <c r="AP14" s="442"/>
      <c r="AQ14" s="442"/>
      <c r="AR14" s="442"/>
      <c r="AS14" s="442"/>
      <c r="AT14" s="442"/>
      <c r="AU14" s="442"/>
      <c r="AV14" s="442"/>
      <c r="AW14" s="442"/>
      <c r="AX14" s="442"/>
      <c r="AY14" s="442"/>
      <c r="AZ14" s="442"/>
    </row>
    <row r="15" spans="1:52" ht="18" hidden="1" customHeight="1" outlineLevel="1">
      <c r="B15" s="434"/>
      <c r="C15" s="1002"/>
      <c r="D15" s="1003"/>
      <c r="E15" s="1003"/>
      <c r="F15" s="1004"/>
      <c r="G15" s="1005"/>
      <c r="H15" s="1006"/>
      <c r="I15" s="1006"/>
      <c r="J15" s="1006"/>
      <c r="K15" s="1007"/>
      <c r="L15" s="715"/>
      <c r="M15" s="715"/>
      <c r="N15" s="715"/>
      <c r="O15" s="715"/>
      <c r="P15" s="715"/>
      <c r="Q15" s="715"/>
      <c r="R15" s="715"/>
      <c r="S15" s="716"/>
      <c r="T15" s="717"/>
      <c r="U15" s="720">
        <f t="shared" si="1"/>
        <v>0</v>
      </c>
      <c r="V15" s="721">
        <f t="shared" si="2"/>
        <v>0</v>
      </c>
      <c r="W15" s="722">
        <f t="shared" si="3"/>
        <v>0</v>
      </c>
      <c r="X15" s="442"/>
      <c r="Y15" s="442"/>
      <c r="Z15" s="442"/>
      <c r="AA15" s="442"/>
      <c r="AB15" s="442"/>
      <c r="AC15" s="442"/>
      <c r="AD15" s="442"/>
      <c r="AE15" s="442"/>
      <c r="AF15" s="442"/>
      <c r="AG15" s="442"/>
      <c r="AH15" s="442"/>
      <c r="AI15" s="442"/>
      <c r="AJ15" s="442"/>
      <c r="AK15" s="442"/>
      <c r="AL15" s="442"/>
      <c r="AM15" s="442"/>
      <c r="AN15" s="442"/>
      <c r="AO15" s="442"/>
      <c r="AP15" s="442"/>
      <c r="AQ15" s="442"/>
      <c r="AR15" s="442"/>
      <c r="AS15" s="442"/>
      <c r="AT15" s="442"/>
      <c r="AU15" s="442"/>
      <c r="AV15" s="442"/>
      <c r="AW15" s="442"/>
      <c r="AX15" s="442"/>
      <c r="AY15" s="442"/>
      <c r="AZ15" s="442"/>
    </row>
    <row r="16" spans="1:52" ht="18" hidden="1" customHeight="1" outlineLevel="1">
      <c r="B16" s="434"/>
      <c r="C16" s="1002"/>
      <c r="D16" s="1003"/>
      <c r="E16" s="1003"/>
      <c r="F16" s="1004"/>
      <c r="G16" s="1005"/>
      <c r="H16" s="1006"/>
      <c r="I16" s="1006"/>
      <c r="J16" s="1006"/>
      <c r="K16" s="1007"/>
      <c r="L16" s="715"/>
      <c r="M16" s="715"/>
      <c r="N16" s="715"/>
      <c r="O16" s="715"/>
      <c r="P16" s="715"/>
      <c r="Q16" s="715"/>
      <c r="R16" s="715"/>
      <c r="S16" s="716"/>
      <c r="T16" s="717"/>
      <c r="U16" s="720">
        <f t="shared" si="1"/>
        <v>0</v>
      </c>
      <c r="V16" s="721">
        <f t="shared" si="2"/>
        <v>0</v>
      </c>
      <c r="W16" s="722">
        <f t="shared" si="3"/>
        <v>0</v>
      </c>
      <c r="X16" s="442"/>
      <c r="Y16" s="442"/>
      <c r="Z16" s="442"/>
      <c r="AA16" s="442"/>
      <c r="AB16" s="442"/>
      <c r="AC16" s="442"/>
      <c r="AD16" s="442"/>
      <c r="AE16" s="442"/>
      <c r="AF16" s="442"/>
      <c r="AG16" s="442"/>
      <c r="AH16" s="442"/>
      <c r="AI16" s="442"/>
      <c r="AJ16" s="442"/>
      <c r="AK16" s="442"/>
      <c r="AL16" s="442"/>
      <c r="AM16" s="442"/>
      <c r="AN16" s="442"/>
      <c r="AO16" s="442"/>
      <c r="AP16" s="442"/>
      <c r="AQ16" s="442"/>
      <c r="AR16" s="442"/>
      <c r="AS16" s="442"/>
      <c r="AT16" s="442"/>
      <c r="AU16" s="442"/>
      <c r="AV16" s="442"/>
      <c r="AW16" s="442"/>
      <c r="AX16" s="442"/>
      <c r="AY16" s="442"/>
      <c r="AZ16" s="442"/>
    </row>
    <row r="17" spans="2:52" ht="18" hidden="1" customHeight="1" outlineLevel="1">
      <c r="B17" s="434"/>
      <c r="C17" s="1002"/>
      <c r="D17" s="1003"/>
      <c r="E17" s="1003"/>
      <c r="F17" s="1004"/>
      <c r="G17" s="1005"/>
      <c r="H17" s="1006"/>
      <c r="I17" s="1006"/>
      <c r="J17" s="1006"/>
      <c r="K17" s="1007"/>
      <c r="L17" s="715"/>
      <c r="M17" s="715"/>
      <c r="N17" s="715"/>
      <c r="O17" s="715"/>
      <c r="P17" s="715"/>
      <c r="Q17" s="715"/>
      <c r="R17" s="715"/>
      <c r="S17" s="716"/>
      <c r="T17" s="717"/>
      <c r="U17" s="720">
        <f t="shared" si="1"/>
        <v>0</v>
      </c>
      <c r="V17" s="721">
        <f t="shared" si="2"/>
        <v>0</v>
      </c>
      <c r="W17" s="722">
        <f t="shared" si="3"/>
        <v>0</v>
      </c>
      <c r="X17" s="442"/>
      <c r="Y17" s="442"/>
      <c r="Z17" s="442"/>
      <c r="AA17" s="442"/>
      <c r="AB17" s="442"/>
      <c r="AC17" s="442"/>
      <c r="AD17" s="442"/>
      <c r="AE17" s="442"/>
      <c r="AF17" s="442"/>
      <c r="AG17" s="442"/>
      <c r="AH17" s="442"/>
      <c r="AI17" s="442"/>
      <c r="AJ17" s="442"/>
      <c r="AK17" s="442"/>
      <c r="AL17" s="442"/>
      <c r="AM17" s="442"/>
      <c r="AN17" s="442"/>
      <c r="AO17" s="442"/>
      <c r="AP17" s="442"/>
      <c r="AQ17" s="442"/>
      <c r="AR17" s="442"/>
      <c r="AS17" s="442"/>
      <c r="AT17" s="442"/>
      <c r="AU17" s="442"/>
      <c r="AV17" s="442"/>
      <c r="AW17" s="442"/>
      <c r="AX17" s="442"/>
      <c r="AY17" s="442"/>
      <c r="AZ17" s="442"/>
    </row>
    <row r="18" spans="2:52" ht="18" hidden="1" customHeight="1" outlineLevel="1">
      <c r="B18" s="434"/>
      <c r="C18" s="1002"/>
      <c r="D18" s="1003"/>
      <c r="E18" s="1003"/>
      <c r="F18" s="1004"/>
      <c r="G18" s="1005"/>
      <c r="H18" s="1006"/>
      <c r="I18" s="1006"/>
      <c r="J18" s="1006"/>
      <c r="K18" s="1007"/>
      <c r="L18" s="715"/>
      <c r="M18" s="715"/>
      <c r="N18" s="715"/>
      <c r="O18" s="715"/>
      <c r="P18" s="715"/>
      <c r="Q18" s="715"/>
      <c r="R18" s="715"/>
      <c r="S18" s="716"/>
      <c r="T18" s="717"/>
      <c r="U18" s="720">
        <f t="shared" si="1"/>
        <v>0</v>
      </c>
      <c r="V18" s="721">
        <f t="shared" si="2"/>
        <v>0</v>
      </c>
      <c r="W18" s="722">
        <f t="shared" si="3"/>
        <v>0</v>
      </c>
      <c r="X18" s="442"/>
      <c r="Y18" s="442"/>
      <c r="Z18" s="442"/>
      <c r="AA18" s="442"/>
      <c r="AB18" s="442"/>
      <c r="AC18" s="442"/>
      <c r="AD18" s="442"/>
      <c r="AE18" s="442"/>
      <c r="AF18" s="442"/>
      <c r="AG18" s="442"/>
      <c r="AH18" s="442"/>
      <c r="AI18" s="442"/>
      <c r="AJ18" s="442"/>
      <c r="AK18" s="442"/>
      <c r="AL18" s="442"/>
      <c r="AM18" s="442"/>
      <c r="AN18" s="442"/>
      <c r="AO18" s="442"/>
      <c r="AP18" s="442"/>
      <c r="AQ18" s="442"/>
      <c r="AR18" s="442"/>
      <c r="AS18" s="442"/>
      <c r="AT18" s="442"/>
      <c r="AU18" s="442"/>
      <c r="AV18" s="442"/>
      <c r="AW18" s="442"/>
      <c r="AX18" s="442"/>
      <c r="AY18" s="442"/>
      <c r="AZ18" s="442"/>
    </row>
    <row r="19" spans="2:52" ht="18" hidden="1" customHeight="1" outlineLevel="1">
      <c r="B19" s="434"/>
      <c r="C19" s="1002"/>
      <c r="D19" s="1003"/>
      <c r="E19" s="1003"/>
      <c r="F19" s="1004"/>
      <c r="G19" s="1005"/>
      <c r="H19" s="1006"/>
      <c r="I19" s="1006"/>
      <c r="J19" s="1006"/>
      <c r="K19" s="1007"/>
      <c r="L19" s="715"/>
      <c r="M19" s="715"/>
      <c r="N19" s="715"/>
      <c r="O19" s="715"/>
      <c r="P19" s="715"/>
      <c r="Q19" s="715"/>
      <c r="R19" s="715"/>
      <c r="S19" s="716"/>
      <c r="T19" s="717"/>
      <c r="U19" s="720">
        <f t="shared" si="1"/>
        <v>0</v>
      </c>
      <c r="V19" s="721">
        <f t="shared" si="2"/>
        <v>0</v>
      </c>
      <c r="W19" s="722">
        <f t="shared" si="3"/>
        <v>0</v>
      </c>
      <c r="X19" s="442"/>
      <c r="Y19" s="442"/>
      <c r="Z19" s="442"/>
      <c r="AA19" s="442"/>
      <c r="AB19" s="442"/>
      <c r="AC19" s="442"/>
      <c r="AD19" s="442"/>
      <c r="AE19" s="442"/>
      <c r="AF19" s="442"/>
      <c r="AG19" s="442"/>
      <c r="AH19" s="442"/>
      <c r="AI19" s="442"/>
      <c r="AJ19" s="442"/>
      <c r="AK19" s="442"/>
      <c r="AL19" s="442"/>
      <c r="AM19" s="442"/>
      <c r="AN19" s="442"/>
      <c r="AO19" s="442"/>
      <c r="AP19" s="442"/>
      <c r="AQ19" s="442"/>
      <c r="AR19" s="442"/>
      <c r="AS19" s="442"/>
      <c r="AT19" s="442"/>
      <c r="AU19" s="442"/>
      <c r="AV19" s="442"/>
      <c r="AW19" s="442"/>
      <c r="AX19" s="442"/>
      <c r="AY19" s="442"/>
      <c r="AZ19" s="442"/>
    </row>
    <row r="20" spans="2:52" ht="18" hidden="1" customHeight="1" outlineLevel="1">
      <c r="B20" s="434"/>
      <c r="C20" s="1002"/>
      <c r="D20" s="1003"/>
      <c r="E20" s="1003"/>
      <c r="F20" s="1004"/>
      <c r="G20" s="1005"/>
      <c r="H20" s="1006"/>
      <c r="I20" s="1006"/>
      <c r="J20" s="1006"/>
      <c r="K20" s="1007"/>
      <c r="L20" s="715"/>
      <c r="M20" s="715"/>
      <c r="N20" s="715"/>
      <c r="O20" s="715"/>
      <c r="P20" s="715"/>
      <c r="Q20" s="715"/>
      <c r="R20" s="715"/>
      <c r="S20" s="716"/>
      <c r="T20" s="717"/>
      <c r="U20" s="720">
        <f t="shared" si="1"/>
        <v>0</v>
      </c>
      <c r="V20" s="721">
        <f t="shared" si="2"/>
        <v>0</v>
      </c>
      <c r="W20" s="722">
        <f t="shared" si="3"/>
        <v>0</v>
      </c>
      <c r="X20" s="442"/>
      <c r="Y20" s="442"/>
      <c r="Z20" s="442"/>
      <c r="AA20" s="442"/>
      <c r="AB20" s="442"/>
      <c r="AC20" s="442"/>
      <c r="AD20" s="442"/>
      <c r="AE20" s="442"/>
      <c r="AF20" s="442"/>
      <c r="AG20" s="442"/>
      <c r="AH20" s="442"/>
      <c r="AI20" s="442"/>
      <c r="AJ20" s="442"/>
      <c r="AK20" s="442"/>
      <c r="AL20" s="442"/>
      <c r="AM20" s="442"/>
      <c r="AN20" s="442"/>
      <c r="AO20" s="442"/>
      <c r="AP20" s="442"/>
      <c r="AQ20" s="442"/>
      <c r="AR20" s="442"/>
      <c r="AS20" s="442"/>
      <c r="AT20" s="442"/>
      <c r="AU20" s="442"/>
      <c r="AV20" s="442"/>
      <c r="AW20" s="442"/>
      <c r="AX20" s="442"/>
      <c r="AY20" s="442"/>
      <c r="AZ20" s="442"/>
    </row>
    <row r="21" spans="2:52" ht="18" hidden="1" customHeight="1" outlineLevel="1">
      <c r="B21" s="434"/>
      <c r="C21" s="1002"/>
      <c r="D21" s="1003"/>
      <c r="E21" s="1003"/>
      <c r="F21" s="1004"/>
      <c r="G21" s="1005"/>
      <c r="H21" s="1006"/>
      <c r="I21" s="1006"/>
      <c r="J21" s="1006"/>
      <c r="K21" s="1007"/>
      <c r="L21" s="715"/>
      <c r="M21" s="715"/>
      <c r="N21" s="715"/>
      <c r="O21" s="715"/>
      <c r="P21" s="715"/>
      <c r="Q21" s="715"/>
      <c r="R21" s="715"/>
      <c r="S21" s="716"/>
      <c r="T21" s="717"/>
      <c r="U21" s="720">
        <f t="shared" si="1"/>
        <v>0</v>
      </c>
      <c r="V21" s="721">
        <f t="shared" si="2"/>
        <v>0</v>
      </c>
      <c r="W21" s="722">
        <f t="shared" si="3"/>
        <v>0</v>
      </c>
      <c r="X21" s="442"/>
      <c r="Y21" s="442"/>
      <c r="Z21" s="442"/>
      <c r="AA21" s="442"/>
      <c r="AB21" s="442"/>
      <c r="AC21" s="442"/>
      <c r="AD21" s="442"/>
      <c r="AE21" s="442"/>
      <c r="AF21" s="442"/>
      <c r="AG21" s="442"/>
      <c r="AH21" s="442"/>
      <c r="AI21" s="442"/>
      <c r="AJ21" s="442"/>
      <c r="AK21" s="442"/>
      <c r="AL21" s="442"/>
      <c r="AM21" s="442"/>
      <c r="AN21" s="442"/>
      <c r="AO21" s="442"/>
      <c r="AP21" s="442"/>
      <c r="AQ21" s="442"/>
      <c r="AR21" s="442"/>
      <c r="AS21" s="442"/>
      <c r="AT21" s="442"/>
      <c r="AU21" s="442"/>
      <c r="AV21" s="442"/>
      <c r="AW21" s="442"/>
      <c r="AX21" s="442"/>
      <c r="AY21" s="442"/>
      <c r="AZ21" s="442"/>
    </row>
    <row r="22" spans="2:52" ht="18" hidden="1" customHeight="1" outlineLevel="1">
      <c r="B22" s="434"/>
      <c r="C22" s="1002"/>
      <c r="D22" s="1003"/>
      <c r="E22" s="1003"/>
      <c r="F22" s="1004"/>
      <c r="G22" s="1005"/>
      <c r="H22" s="1006"/>
      <c r="I22" s="1006"/>
      <c r="J22" s="1006"/>
      <c r="K22" s="1007"/>
      <c r="L22" s="715"/>
      <c r="M22" s="715"/>
      <c r="N22" s="715"/>
      <c r="O22" s="715"/>
      <c r="P22" s="715"/>
      <c r="Q22" s="715"/>
      <c r="R22" s="715"/>
      <c r="S22" s="716"/>
      <c r="T22" s="717"/>
      <c r="U22" s="720">
        <f t="shared" si="1"/>
        <v>0</v>
      </c>
      <c r="V22" s="721">
        <f t="shared" si="2"/>
        <v>0</v>
      </c>
      <c r="W22" s="722">
        <f t="shared" si="3"/>
        <v>0</v>
      </c>
      <c r="X22" s="442"/>
      <c r="Y22" s="442"/>
      <c r="Z22" s="442"/>
      <c r="AA22" s="442"/>
      <c r="AB22" s="442"/>
      <c r="AC22" s="442"/>
      <c r="AD22" s="442"/>
      <c r="AE22" s="442"/>
      <c r="AF22" s="442"/>
      <c r="AG22" s="442"/>
      <c r="AH22" s="442"/>
      <c r="AI22" s="442"/>
      <c r="AJ22" s="442"/>
      <c r="AK22" s="442"/>
      <c r="AL22" s="442"/>
      <c r="AM22" s="442"/>
      <c r="AN22" s="442"/>
      <c r="AO22" s="442"/>
      <c r="AP22" s="442"/>
      <c r="AQ22" s="442"/>
      <c r="AR22" s="442"/>
      <c r="AS22" s="442"/>
      <c r="AT22" s="442"/>
      <c r="AU22" s="442"/>
      <c r="AV22" s="442"/>
      <c r="AW22" s="442"/>
      <c r="AX22" s="442"/>
      <c r="AY22" s="442"/>
      <c r="AZ22" s="442"/>
    </row>
    <row r="23" spans="2:52" ht="18" hidden="1" customHeight="1" outlineLevel="1">
      <c r="B23" s="434"/>
      <c r="C23" s="1002"/>
      <c r="D23" s="1003"/>
      <c r="E23" s="1003"/>
      <c r="F23" s="1004"/>
      <c r="G23" s="1005"/>
      <c r="H23" s="1006"/>
      <c r="I23" s="1006"/>
      <c r="J23" s="1006"/>
      <c r="K23" s="1007"/>
      <c r="L23" s="715"/>
      <c r="M23" s="715"/>
      <c r="N23" s="715"/>
      <c r="O23" s="715"/>
      <c r="P23" s="715"/>
      <c r="Q23" s="715"/>
      <c r="R23" s="715"/>
      <c r="S23" s="716"/>
      <c r="T23" s="717"/>
      <c r="U23" s="720">
        <f t="shared" si="1"/>
        <v>0</v>
      </c>
      <c r="V23" s="721">
        <f t="shared" si="2"/>
        <v>0</v>
      </c>
      <c r="W23" s="722">
        <f t="shared" si="3"/>
        <v>0</v>
      </c>
      <c r="X23" s="442"/>
      <c r="Y23" s="442"/>
      <c r="Z23" s="442"/>
      <c r="AA23" s="442"/>
      <c r="AB23" s="442"/>
      <c r="AC23" s="442"/>
      <c r="AD23" s="442"/>
      <c r="AE23" s="442"/>
      <c r="AF23" s="442"/>
      <c r="AG23" s="442"/>
      <c r="AH23" s="442"/>
      <c r="AI23" s="442"/>
      <c r="AJ23" s="442"/>
      <c r="AK23" s="442"/>
      <c r="AL23" s="442"/>
      <c r="AM23" s="442"/>
      <c r="AN23" s="442"/>
      <c r="AO23" s="442"/>
      <c r="AP23" s="442"/>
      <c r="AQ23" s="442"/>
      <c r="AR23" s="442"/>
      <c r="AS23" s="442"/>
      <c r="AT23" s="442"/>
      <c r="AU23" s="442"/>
      <c r="AV23" s="442"/>
      <c r="AW23" s="442"/>
      <c r="AX23" s="442"/>
      <c r="AY23" s="442"/>
      <c r="AZ23" s="442"/>
    </row>
    <row r="24" spans="2:52" ht="9.9499999999999993" hidden="1" customHeight="1" outlineLevel="1">
      <c r="B24" s="435"/>
      <c r="C24" s="437"/>
      <c r="D24" s="437"/>
      <c r="E24" s="437"/>
      <c r="F24" s="437"/>
      <c r="G24" s="436"/>
      <c r="H24" s="436"/>
      <c r="I24" s="436"/>
      <c r="J24" s="436"/>
      <c r="K24" s="436"/>
      <c r="L24" s="707"/>
      <c r="M24" s="707"/>
      <c r="N24" s="707"/>
      <c r="O24" s="707"/>
      <c r="P24" s="707"/>
      <c r="Q24" s="707"/>
      <c r="R24" s="707"/>
      <c r="S24" s="438"/>
      <c r="T24" s="439"/>
      <c r="U24" s="439"/>
      <c r="V24" s="439"/>
      <c r="W24" s="431"/>
      <c r="X24" s="442"/>
      <c r="Y24" s="442"/>
      <c r="Z24" s="442"/>
      <c r="AA24" s="442"/>
      <c r="AB24" s="442"/>
      <c r="AC24" s="442"/>
      <c r="AD24" s="442"/>
      <c r="AE24" s="442"/>
      <c r="AF24" s="442"/>
      <c r="AG24" s="442"/>
      <c r="AH24" s="442"/>
      <c r="AI24" s="442"/>
      <c r="AJ24" s="442"/>
      <c r="AK24" s="442"/>
      <c r="AL24" s="442"/>
      <c r="AM24" s="442"/>
      <c r="AN24" s="442"/>
      <c r="AO24" s="442"/>
      <c r="AP24" s="442"/>
      <c r="AQ24" s="442"/>
      <c r="AR24" s="442"/>
      <c r="AS24" s="442"/>
      <c r="AT24" s="442"/>
      <c r="AU24" s="442"/>
      <c r="AV24" s="442"/>
      <c r="AW24" s="442"/>
      <c r="AX24" s="442"/>
      <c r="AY24" s="442"/>
      <c r="AZ24" s="442"/>
    </row>
    <row r="25" spans="2:52" ht="20.100000000000001" customHeight="1" collapsed="1">
      <c r="B25" s="714">
        <f>B13+1</f>
        <v>2</v>
      </c>
      <c r="C25" s="1013"/>
      <c r="D25" s="1014"/>
      <c r="E25" s="1014"/>
      <c r="F25" s="1015"/>
      <c r="G25" s="1016"/>
      <c r="H25" s="1017"/>
      <c r="I25" s="1017"/>
      <c r="J25" s="1017"/>
      <c r="K25" s="1018"/>
      <c r="L25" s="701">
        <f t="shared" ref="L25:R25" si="4">SUM(L26:L35)</f>
        <v>0</v>
      </c>
      <c r="M25" s="702">
        <f t="shared" si="4"/>
        <v>0</v>
      </c>
      <c r="N25" s="703">
        <f t="shared" si="4"/>
        <v>0</v>
      </c>
      <c r="O25" s="703">
        <f t="shared" si="4"/>
        <v>0</v>
      </c>
      <c r="P25" s="702">
        <f t="shared" si="4"/>
        <v>0</v>
      </c>
      <c r="Q25" s="704">
        <f t="shared" si="4"/>
        <v>0</v>
      </c>
      <c r="R25" s="701">
        <f t="shared" si="4"/>
        <v>0</v>
      </c>
      <c r="S25" s="705">
        <v>1</v>
      </c>
      <c r="T25" s="706">
        <f>(S26*T26)+(S27*T27)+(S28*T28)+(S29*T29)+(S30*T30)+(S31*T31)+(S32*T32)+(S33*T33)+(S34*T34)+(S35*T35)</f>
        <v>0</v>
      </c>
      <c r="U25" s="665">
        <f t="shared" ref="U25:U35" si="5">S25*T25*(1+MGKZ)*(1+Gewinn)*(1+Sicherheit)</f>
        <v>0</v>
      </c>
      <c r="V25" s="643">
        <f t="shared" ref="V25:V35" si="6">R25*Fertigung</f>
        <v>0</v>
      </c>
      <c r="W25" s="50">
        <f t="shared" ref="W25:W35" si="7">L25*$E$6+M25*$M$6+N25*$M$7+O25*$M$8+P25*$E$7+Q25*$M$9+U25+V25</f>
        <v>0</v>
      </c>
      <c r="X25" s="442"/>
      <c r="Y25" s="442"/>
      <c r="Z25" s="442"/>
      <c r="AA25" s="442"/>
      <c r="AB25" s="442"/>
      <c r="AC25" s="442"/>
      <c r="AD25" s="442"/>
      <c r="AE25" s="442"/>
      <c r="AF25" s="442"/>
      <c r="AG25" s="442"/>
      <c r="AH25" s="442"/>
      <c r="AI25" s="442"/>
      <c r="AJ25" s="442"/>
      <c r="AK25" s="442"/>
      <c r="AL25" s="442"/>
      <c r="AM25" s="442"/>
      <c r="AN25" s="442"/>
      <c r="AO25" s="442"/>
      <c r="AP25" s="442"/>
      <c r="AQ25" s="442"/>
      <c r="AR25" s="442"/>
      <c r="AS25" s="442"/>
      <c r="AT25" s="442"/>
      <c r="AU25" s="442"/>
      <c r="AV25" s="442"/>
      <c r="AW25" s="442"/>
      <c r="AX25" s="442"/>
      <c r="AY25" s="442"/>
      <c r="AZ25" s="442"/>
    </row>
    <row r="26" spans="2:52" ht="18" hidden="1" customHeight="1" outlineLevel="1">
      <c r="B26" s="433"/>
      <c r="C26" s="1002"/>
      <c r="D26" s="1003"/>
      <c r="E26" s="1003"/>
      <c r="F26" s="1004"/>
      <c r="G26" s="1005"/>
      <c r="H26" s="1006"/>
      <c r="I26" s="1006"/>
      <c r="J26" s="1006"/>
      <c r="K26" s="1007"/>
      <c r="L26" s="715"/>
      <c r="M26" s="715"/>
      <c r="N26" s="715"/>
      <c r="O26" s="715"/>
      <c r="P26" s="715"/>
      <c r="Q26" s="715"/>
      <c r="R26" s="715"/>
      <c r="S26" s="716"/>
      <c r="T26" s="717"/>
      <c r="U26" s="720">
        <f t="shared" si="5"/>
        <v>0</v>
      </c>
      <c r="V26" s="721">
        <f t="shared" si="6"/>
        <v>0</v>
      </c>
      <c r="W26" s="722">
        <f t="shared" si="7"/>
        <v>0</v>
      </c>
      <c r="X26" s="442"/>
      <c r="Y26" s="442"/>
      <c r="Z26" s="442"/>
      <c r="AA26" s="442"/>
      <c r="AB26" s="442"/>
      <c r="AC26" s="442"/>
      <c r="AD26" s="442"/>
      <c r="AE26" s="442"/>
      <c r="AF26" s="442"/>
      <c r="AG26" s="442"/>
      <c r="AH26" s="442"/>
      <c r="AI26" s="442"/>
      <c r="AJ26" s="442"/>
      <c r="AK26" s="442"/>
      <c r="AL26" s="442"/>
      <c r="AM26" s="442"/>
      <c r="AN26" s="442"/>
      <c r="AO26" s="442"/>
      <c r="AP26" s="442"/>
      <c r="AQ26" s="442"/>
      <c r="AR26" s="442"/>
      <c r="AS26" s="442"/>
      <c r="AT26" s="442"/>
      <c r="AU26" s="442"/>
      <c r="AV26" s="442"/>
      <c r="AW26" s="442"/>
      <c r="AX26" s="442"/>
      <c r="AY26" s="442"/>
      <c r="AZ26" s="442"/>
    </row>
    <row r="27" spans="2:52" ht="18" hidden="1" customHeight="1" outlineLevel="1">
      <c r="B27" s="434"/>
      <c r="C27" s="1002"/>
      <c r="D27" s="1003"/>
      <c r="E27" s="1003"/>
      <c r="F27" s="1004"/>
      <c r="G27" s="1005"/>
      <c r="H27" s="1006"/>
      <c r="I27" s="1006"/>
      <c r="J27" s="1006"/>
      <c r="K27" s="1007"/>
      <c r="L27" s="715"/>
      <c r="M27" s="715"/>
      <c r="N27" s="715"/>
      <c r="O27" s="715"/>
      <c r="P27" s="715"/>
      <c r="Q27" s="715"/>
      <c r="R27" s="715"/>
      <c r="S27" s="716"/>
      <c r="T27" s="717"/>
      <c r="U27" s="720">
        <f t="shared" si="5"/>
        <v>0</v>
      </c>
      <c r="V27" s="721">
        <f t="shared" si="6"/>
        <v>0</v>
      </c>
      <c r="W27" s="722">
        <f t="shared" si="7"/>
        <v>0</v>
      </c>
      <c r="X27" s="442"/>
      <c r="Y27" s="442"/>
      <c r="Z27" s="442"/>
      <c r="AA27" s="442"/>
      <c r="AB27" s="442"/>
      <c r="AC27" s="442"/>
      <c r="AD27" s="442"/>
      <c r="AE27" s="442"/>
      <c r="AF27" s="442"/>
      <c r="AG27" s="442"/>
      <c r="AH27" s="442"/>
      <c r="AI27" s="442"/>
      <c r="AJ27" s="442"/>
      <c r="AK27" s="442"/>
      <c r="AL27" s="442"/>
      <c r="AM27" s="442"/>
      <c r="AN27" s="442"/>
      <c r="AO27" s="442"/>
      <c r="AP27" s="442"/>
      <c r="AQ27" s="442"/>
      <c r="AR27" s="442"/>
      <c r="AS27" s="442"/>
      <c r="AT27" s="442"/>
      <c r="AU27" s="442"/>
      <c r="AV27" s="442"/>
      <c r="AW27" s="442"/>
      <c r="AX27" s="442"/>
      <c r="AY27" s="442"/>
      <c r="AZ27" s="442"/>
    </row>
    <row r="28" spans="2:52" ht="18" hidden="1" customHeight="1" outlineLevel="1">
      <c r="B28" s="434"/>
      <c r="C28" s="1002"/>
      <c r="D28" s="1003"/>
      <c r="E28" s="1003"/>
      <c r="F28" s="1004"/>
      <c r="G28" s="1005"/>
      <c r="H28" s="1006"/>
      <c r="I28" s="1006"/>
      <c r="J28" s="1006"/>
      <c r="K28" s="1007"/>
      <c r="L28" s="715"/>
      <c r="M28" s="715"/>
      <c r="N28" s="715"/>
      <c r="O28" s="715"/>
      <c r="P28" s="715"/>
      <c r="Q28" s="715"/>
      <c r="R28" s="715"/>
      <c r="S28" s="716"/>
      <c r="T28" s="717"/>
      <c r="U28" s="720">
        <f t="shared" si="5"/>
        <v>0</v>
      </c>
      <c r="V28" s="721">
        <f t="shared" si="6"/>
        <v>0</v>
      </c>
      <c r="W28" s="722">
        <f t="shared" si="7"/>
        <v>0</v>
      </c>
      <c r="X28" s="442"/>
      <c r="Y28" s="442"/>
      <c r="Z28" s="442"/>
      <c r="AA28" s="442"/>
      <c r="AB28" s="442"/>
      <c r="AC28" s="442"/>
      <c r="AD28" s="442"/>
      <c r="AE28" s="442"/>
      <c r="AF28" s="442"/>
      <c r="AG28" s="442"/>
      <c r="AH28" s="442"/>
      <c r="AI28" s="442"/>
      <c r="AJ28" s="442"/>
      <c r="AK28" s="442"/>
      <c r="AL28" s="442"/>
      <c r="AM28" s="442"/>
      <c r="AN28" s="442"/>
      <c r="AO28" s="442"/>
      <c r="AP28" s="442"/>
      <c r="AQ28" s="442"/>
      <c r="AR28" s="442"/>
      <c r="AS28" s="442"/>
      <c r="AT28" s="442"/>
      <c r="AU28" s="442"/>
      <c r="AV28" s="442"/>
      <c r="AW28" s="442"/>
      <c r="AX28" s="442"/>
      <c r="AY28" s="442"/>
      <c r="AZ28" s="442"/>
    </row>
    <row r="29" spans="2:52" ht="18" hidden="1" customHeight="1" outlineLevel="1">
      <c r="B29" s="434"/>
      <c r="C29" s="1002"/>
      <c r="D29" s="1003"/>
      <c r="E29" s="1003"/>
      <c r="F29" s="1004"/>
      <c r="G29" s="1005"/>
      <c r="H29" s="1006"/>
      <c r="I29" s="1006"/>
      <c r="J29" s="1006"/>
      <c r="K29" s="1007"/>
      <c r="L29" s="715"/>
      <c r="M29" s="715"/>
      <c r="N29" s="715"/>
      <c r="O29" s="715"/>
      <c r="P29" s="715"/>
      <c r="Q29" s="715"/>
      <c r="R29" s="715"/>
      <c r="S29" s="716"/>
      <c r="T29" s="717"/>
      <c r="U29" s="720">
        <f t="shared" si="5"/>
        <v>0</v>
      </c>
      <c r="V29" s="721">
        <f t="shared" si="6"/>
        <v>0</v>
      </c>
      <c r="W29" s="722">
        <f t="shared" si="7"/>
        <v>0</v>
      </c>
      <c r="X29" s="442"/>
      <c r="Y29" s="442"/>
      <c r="Z29" s="442"/>
      <c r="AA29" s="442"/>
      <c r="AB29" s="442"/>
      <c r="AC29" s="442"/>
      <c r="AD29" s="442"/>
      <c r="AE29" s="442"/>
      <c r="AF29" s="442"/>
      <c r="AG29" s="442"/>
      <c r="AH29" s="442"/>
      <c r="AI29" s="442"/>
      <c r="AJ29" s="442"/>
      <c r="AK29" s="442"/>
      <c r="AL29" s="442"/>
      <c r="AM29" s="442"/>
      <c r="AN29" s="442"/>
      <c r="AO29" s="442"/>
      <c r="AP29" s="442"/>
      <c r="AQ29" s="442"/>
      <c r="AR29" s="442"/>
      <c r="AS29" s="442"/>
      <c r="AT29" s="442"/>
      <c r="AU29" s="442"/>
      <c r="AV29" s="442"/>
      <c r="AW29" s="442"/>
      <c r="AX29" s="442"/>
      <c r="AY29" s="442"/>
      <c r="AZ29" s="442"/>
    </row>
    <row r="30" spans="2:52" ht="18" hidden="1" customHeight="1" outlineLevel="1">
      <c r="B30" s="434"/>
      <c r="C30" s="1002"/>
      <c r="D30" s="1003"/>
      <c r="E30" s="1003"/>
      <c r="F30" s="1004"/>
      <c r="G30" s="1005"/>
      <c r="H30" s="1006"/>
      <c r="I30" s="1006"/>
      <c r="J30" s="1006"/>
      <c r="K30" s="1007"/>
      <c r="L30" s="715"/>
      <c r="M30" s="715"/>
      <c r="N30" s="715"/>
      <c r="O30" s="715"/>
      <c r="P30" s="715"/>
      <c r="Q30" s="715"/>
      <c r="R30" s="715"/>
      <c r="S30" s="716"/>
      <c r="T30" s="717"/>
      <c r="U30" s="720">
        <f t="shared" si="5"/>
        <v>0</v>
      </c>
      <c r="V30" s="721">
        <f t="shared" si="6"/>
        <v>0</v>
      </c>
      <c r="W30" s="722">
        <f t="shared" si="7"/>
        <v>0</v>
      </c>
      <c r="X30" s="442"/>
      <c r="Y30" s="442"/>
      <c r="Z30" s="442"/>
      <c r="AA30" s="442"/>
      <c r="AB30" s="442"/>
      <c r="AC30" s="442"/>
      <c r="AD30" s="442"/>
      <c r="AE30" s="442"/>
      <c r="AF30" s="442"/>
      <c r="AG30" s="442"/>
      <c r="AH30" s="442"/>
      <c r="AI30" s="442"/>
      <c r="AJ30" s="442"/>
      <c r="AK30" s="442"/>
      <c r="AL30" s="442"/>
      <c r="AM30" s="442"/>
      <c r="AN30" s="442"/>
      <c r="AO30" s="442"/>
      <c r="AP30" s="442"/>
      <c r="AQ30" s="442"/>
      <c r="AR30" s="442"/>
      <c r="AS30" s="442"/>
      <c r="AT30" s="442"/>
      <c r="AU30" s="442"/>
      <c r="AV30" s="442"/>
      <c r="AW30" s="442"/>
      <c r="AX30" s="442"/>
      <c r="AY30" s="442"/>
      <c r="AZ30" s="442"/>
    </row>
    <row r="31" spans="2:52" ht="18" hidden="1" customHeight="1" outlineLevel="1">
      <c r="B31" s="434"/>
      <c r="C31" s="1002"/>
      <c r="D31" s="1003"/>
      <c r="E31" s="1003"/>
      <c r="F31" s="1004"/>
      <c r="G31" s="1005"/>
      <c r="H31" s="1006"/>
      <c r="I31" s="1006"/>
      <c r="J31" s="1006"/>
      <c r="K31" s="1007"/>
      <c r="L31" s="715"/>
      <c r="M31" s="715"/>
      <c r="N31" s="715"/>
      <c r="O31" s="715"/>
      <c r="P31" s="715"/>
      <c r="Q31" s="715"/>
      <c r="R31" s="715"/>
      <c r="S31" s="716"/>
      <c r="T31" s="717"/>
      <c r="U31" s="720">
        <f t="shared" si="5"/>
        <v>0</v>
      </c>
      <c r="V31" s="721">
        <f t="shared" si="6"/>
        <v>0</v>
      </c>
      <c r="W31" s="722">
        <f t="shared" si="7"/>
        <v>0</v>
      </c>
      <c r="X31" s="442"/>
      <c r="Y31" s="442"/>
      <c r="Z31" s="442"/>
      <c r="AA31" s="442"/>
      <c r="AB31" s="442"/>
      <c r="AC31" s="442"/>
      <c r="AD31" s="442"/>
      <c r="AE31" s="442"/>
      <c r="AF31" s="442"/>
      <c r="AG31" s="442"/>
      <c r="AH31" s="442"/>
      <c r="AI31" s="442"/>
      <c r="AJ31" s="442"/>
      <c r="AK31" s="442"/>
      <c r="AL31" s="442"/>
      <c r="AM31" s="442"/>
      <c r="AN31" s="442"/>
      <c r="AO31" s="442"/>
      <c r="AP31" s="442"/>
      <c r="AQ31" s="442"/>
      <c r="AR31" s="442"/>
      <c r="AS31" s="442"/>
      <c r="AT31" s="442"/>
      <c r="AU31" s="442"/>
      <c r="AV31" s="442"/>
      <c r="AW31" s="442"/>
      <c r="AX31" s="442"/>
      <c r="AY31" s="442"/>
      <c r="AZ31" s="442"/>
    </row>
    <row r="32" spans="2:52" ht="18" hidden="1" customHeight="1" outlineLevel="1">
      <c r="B32" s="434"/>
      <c r="C32" s="1002"/>
      <c r="D32" s="1003"/>
      <c r="E32" s="1003"/>
      <c r="F32" s="1004"/>
      <c r="G32" s="1005"/>
      <c r="H32" s="1006"/>
      <c r="I32" s="1006"/>
      <c r="J32" s="1006"/>
      <c r="K32" s="1007"/>
      <c r="L32" s="715"/>
      <c r="M32" s="715"/>
      <c r="N32" s="715"/>
      <c r="O32" s="715"/>
      <c r="P32" s="715"/>
      <c r="Q32" s="715"/>
      <c r="R32" s="715"/>
      <c r="S32" s="716"/>
      <c r="T32" s="717"/>
      <c r="U32" s="720">
        <f t="shared" si="5"/>
        <v>0</v>
      </c>
      <c r="V32" s="721">
        <f t="shared" si="6"/>
        <v>0</v>
      </c>
      <c r="W32" s="722">
        <f t="shared" si="7"/>
        <v>0</v>
      </c>
      <c r="X32" s="442"/>
      <c r="Y32" s="442"/>
      <c r="Z32" s="442"/>
      <c r="AA32" s="442"/>
      <c r="AB32" s="442"/>
      <c r="AC32" s="442"/>
      <c r="AD32" s="442"/>
      <c r="AE32" s="442"/>
      <c r="AF32" s="442"/>
      <c r="AG32" s="442"/>
      <c r="AH32" s="442"/>
      <c r="AI32" s="442"/>
      <c r="AJ32" s="442"/>
      <c r="AK32" s="442"/>
      <c r="AL32" s="442"/>
      <c r="AM32" s="442"/>
      <c r="AN32" s="442"/>
      <c r="AO32" s="442"/>
      <c r="AP32" s="442"/>
      <c r="AQ32" s="442"/>
      <c r="AR32" s="442"/>
      <c r="AS32" s="442"/>
      <c r="AT32" s="442"/>
      <c r="AU32" s="442"/>
      <c r="AV32" s="442"/>
      <c r="AW32" s="442"/>
      <c r="AX32" s="442"/>
      <c r="AY32" s="442"/>
      <c r="AZ32" s="442"/>
    </row>
    <row r="33" spans="2:52" ht="18" hidden="1" customHeight="1" outlineLevel="1">
      <c r="B33" s="434"/>
      <c r="C33" s="1002"/>
      <c r="D33" s="1003"/>
      <c r="E33" s="1003"/>
      <c r="F33" s="1004"/>
      <c r="G33" s="1005"/>
      <c r="H33" s="1006"/>
      <c r="I33" s="1006"/>
      <c r="J33" s="1006"/>
      <c r="K33" s="1007"/>
      <c r="L33" s="715"/>
      <c r="M33" s="715"/>
      <c r="N33" s="715"/>
      <c r="O33" s="715"/>
      <c r="P33" s="715"/>
      <c r="Q33" s="715"/>
      <c r="R33" s="715"/>
      <c r="S33" s="716"/>
      <c r="T33" s="717"/>
      <c r="U33" s="720">
        <f t="shared" si="5"/>
        <v>0</v>
      </c>
      <c r="V33" s="721">
        <f t="shared" si="6"/>
        <v>0</v>
      </c>
      <c r="W33" s="722">
        <f t="shared" si="7"/>
        <v>0</v>
      </c>
      <c r="X33" s="442"/>
      <c r="Y33" s="442"/>
      <c r="Z33" s="442"/>
      <c r="AA33" s="442"/>
      <c r="AB33" s="442"/>
      <c r="AC33" s="442"/>
      <c r="AD33" s="442"/>
      <c r="AE33" s="442"/>
      <c r="AF33" s="442"/>
      <c r="AG33" s="442"/>
      <c r="AH33" s="442"/>
      <c r="AI33" s="442"/>
      <c r="AJ33" s="442"/>
      <c r="AK33" s="442"/>
      <c r="AL33" s="442"/>
      <c r="AM33" s="442"/>
      <c r="AN33" s="442"/>
      <c r="AO33" s="442"/>
      <c r="AP33" s="442"/>
      <c r="AQ33" s="442"/>
      <c r="AR33" s="442"/>
      <c r="AS33" s="442"/>
      <c r="AT33" s="442"/>
      <c r="AU33" s="442"/>
      <c r="AV33" s="442"/>
      <c r="AW33" s="442"/>
      <c r="AX33" s="442"/>
      <c r="AY33" s="442"/>
      <c r="AZ33" s="442"/>
    </row>
    <row r="34" spans="2:52" ht="18" hidden="1" customHeight="1" outlineLevel="1">
      <c r="B34" s="434"/>
      <c r="C34" s="1002"/>
      <c r="D34" s="1003"/>
      <c r="E34" s="1003"/>
      <c r="F34" s="1004"/>
      <c r="G34" s="1005"/>
      <c r="H34" s="1006"/>
      <c r="I34" s="1006"/>
      <c r="J34" s="1006"/>
      <c r="K34" s="1007"/>
      <c r="L34" s="715"/>
      <c r="M34" s="715"/>
      <c r="N34" s="715"/>
      <c r="O34" s="715"/>
      <c r="P34" s="715"/>
      <c r="Q34" s="715"/>
      <c r="R34" s="715"/>
      <c r="S34" s="716"/>
      <c r="T34" s="717"/>
      <c r="U34" s="720">
        <f t="shared" si="5"/>
        <v>0</v>
      </c>
      <c r="V34" s="721">
        <f t="shared" si="6"/>
        <v>0</v>
      </c>
      <c r="W34" s="722">
        <f t="shared" si="7"/>
        <v>0</v>
      </c>
      <c r="X34" s="442"/>
      <c r="Y34" s="442"/>
      <c r="Z34" s="442"/>
      <c r="AA34" s="442"/>
      <c r="AB34" s="442"/>
      <c r="AC34" s="442"/>
      <c r="AD34" s="442"/>
      <c r="AE34" s="442"/>
      <c r="AF34" s="442"/>
      <c r="AG34" s="442"/>
      <c r="AH34" s="442"/>
      <c r="AI34" s="442"/>
      <c r="AJ34" s="442"/>
      <c r="AK34" s="442"/>
      <c r="AL34" s="442"/>
      <c r="AM34" s="442"/>
      <c r="AN34" s="442"/>
      <c r="AO34" s="442"/>
      <c r="AP34" s="442"/>
      <c r="AQ34" s="442"/>
      <c r="AR34" s="442"/>
      <c r="AS34" s="442"/>
      <c r="AT34" s="442"/>
      <c r="AU34" s="442"/>
      <c r="AV34" s="442"/>
      <c r="AW34" s="442"/>
      <c r="AX34" s="442"/>
      <c r="AY34" s="442"/>
      <c r="AZ34" s="442"/>
    </row>
    <row r="35" spans="2:52" ht="18" hidden="1" customHeight="1" outlineLevel="1">
      <c r="B35" s="434"/>
      <c r="C35" s="1002"/>
      <c r="D35" s="1003"/>
      <c r="E35" s="1003"/>
      <c r="F35" s="1004"/>
      <c r="G35" s="1005"/>
      <c r="H35" s="1006"/>
      <c r="I35" s="1006"/>
      <c r="J35" s="1006"/>
      <c r="K35" s="1007"/>
      <c r="L35" s="715"/>
      <c r="M35" s="715"/>
      <c r="N35" s="715"/>
      <c r="O35" s="715"/>
      <c r="P35" s="715"/>
      <c r="Q35" s="715"/>
      <c r="R35" s="715"/>
      <c r="S35" s="716"/>
      <c r="T35" s="717"/>
      <c r="U35" s="720">
        <f t="shared" si="5"/>
        <v>0</v>
      </c>
      <c r="V35" s="721">
        <f t="shared" si="6"/>
        <v>0</v>
      </c>
      <c r="W35" s="722">
        <f t="shared" si="7"/>
        <v>0</v>
      </c>
      <c r="X35" s="442"/>
      <c r="Y35" s="442"/>
      <c r="Z35" s="442"/>
      <c r="AA35" s="442"/>
      <c r="AB35" s="442"/>
      <c r="AC35" s="442"/>
      <c r="AD35" s="442"/>
      <c r="AE35" s="442"/>
      <c r="AF35" s="442"/>
      <c r="AG35" s="442"/>
      <c r="AH35" s="442"/>
      <c r="AI35" s="442"/>
      <c r="AJ35" s="442"/>
      <c r="AK35" s="442"/>
      <c r="AL35" s="442"/>
      <c r="AM35" s="442"/>
      <c r="AN35" s="442"/>
      <c r="AO35" s="442"/>
      <c r="AP35" s="442"/>
      <c r="AQ35" s="442"/>
      <c r="AR35" s="442"/>
      <c r="AS35" s="442"/>
      <c r="AT35" s="442"/>
      <c r="AU35" s="442"/>
      <c r="AV35" s="442"/>
      <c r="AW35" s="442"/>
      <c r="AX35" s="442"/>
      <c r="AY35" s="442"/>
      <c r="AZ35" s="442"/>
    </row>
    <row r="36" spans="2:52" ht="9.9499999999999993" hidden="1" customHeight="1" outlineLevel="1">
      <c r="B36" s="435"/>
      <c r="C36" s="437"/>
      <c r="D36" s="437"/>
      <c r="E36" s="437"/>
      <c r="F36" s="437"/>
      <c r="G36" s="436"/>
      <c r="H36" s="436"/>
      <c r="I36" s="436"/>
      <c r="J36" s="436"/>
      <c r="K36" s="436"/>
      <c r="L36" s="438"/>
      <c r="M36" s="438"/>
      <c r="N36" s="438"/>
      <c r="O36" s="438"/>
      <c r="P36" s="438"/>
      <c r="Q36" s="438"/>
      <c r="R36" s="438"/>
      <c r="S36" s="438"/>
      <c r="T36" s="439"/>
      <c r="U36" s="439"/>
      <c r="V36" s="439"/>
      <c r="W36" s="431"/>
      <c r="X36" s="442"/>
      <c r="Y36" s="442"/>
      <c r="Z36" s="442"/>
      <c r="AA36" s="442"/>
      <c r="AB36" s="442"/>
      <c r="AC36" s="442"/>
      <c r="AD36" s="442"/>
      <c r="AE36" s="442"/>
      <c r="AF36" s="442"/>
      <c r="AG36" s="442"/>
      <c r="AH36" s="442"/>
      <c r="AI36" s="442"/>
      <c r="AJ36" s="442"/>
      <c r="AK36" s="442"/>
      <c r="AL36" s="442"/>
      <c r="AM36" s="442"/>
      <c r="AN36" s="442"/>
      <c r="AO36" s="442"/>
      <c r="AP36" s="442"/>
      <c r="AQ36" s="442"/>
      <c r="AR36" s="442"/>
      <c r="AS36" s="442"/>
      <c r="AT36" s="442"/>
      <c r="AU36" s="442"/>
      <c r="AV36" s="442"/>
      <c r="AW36" s="442"/>
      <c r="AX36" s="442"/>
      <c r="AY36" s="442"/>
      <c r="AZ36" s="442"/>
    </row>
    <row r="37" spans="2:52" ht="20.100000000000001" customHeight="1" collapsed="1">
      <c r="B37" s="714">
        <f>B25+1</f>
        <v>3</v>
      </c>
      <c r="C37" s="1013"/>
      <c r="D37" s="1014"/>
      <c r="E37" s="1014"/>
      <c r="F37" s="1015"/>
      <c r="G37" s="1016"/>
      <c r="H37" s="1017"/>
      <c r="I37" s="1017"/>
      <c r="J37" s="1017"/>
      <c r="K37" s="1018"/>
      <c r="L37" s="701">
        <f t="shared" ref="L37:R37" si="8">SUM(L38:L47)</f>
        <v>0</v>
      </c>
      <c r="M37" s="702">
        <f t="shared" si="8"/>
        <v>0</v>
      </c>
      <c r="N37" s="703">
        <f t="shared" si="8"/>
        <v>0</v>
      </c>
      <c r="O37" s="703">
        <f t="shared" si="8"/>
        <v>0</v>
      </c>
      <c r="P37" s="702">
        <f t="shared" si="8"/>
        <v>0</v>
      </c>
      <c r="Q37" s="704">
        <f t="shared" si="8"/>
        <v>0</v>
      </c>
      <c r="R37" s="701">
        <f t="shared" si="8"/>
        <v>0</v>
      </c>
      <c r="S37" s="705">
        <v>1</v>
      </c>
      <c r="T37" s="706">
        <f>(S38*T38)+(S39*T39)+(S40*T40)+(S41*T41)+(S42*T42)+(S43*T43)+(S44*T44)+(S45*T45)+(S46*T46)+(S47*T47)</f>
        <v>0</v>
      </c>
      <c r="U37" s="665">
        <f t="shared" ref="U37:U47" si="9">S37*T37*(1+MGKZ)*(1+Gewinn)*(1+Sicherheit)</f>
        <v>0</v>
      </c>
      <c r="V37" s="643">
        <f t="shared" ref="V37:V47" si="10">R37*Fertigung</f>
        <v>0</v>
      </c>
      <c r="W37" s="50">
        <f t="shared" ref="W37:W47" si="11">L37*$E$6+M37*$M$6+N37*$M$7+O37*$M$8+P37*$E$7+Q37*$M$9+U37+V37</f>
        <v>0</v>
      </c>
      <c r="X37" s="442"/>
      <c r="Y37" s="442"/>
      <c r="Z37" s="442"/>
      <c r="AA37" s="442"/>
      <c r="AB37" s="442"/>
      <c r="AC37" s="442"/>
      <c r="AD37" s="442"/>
      <c r="AE37" s="442"/>
      <c r="AF37" s="442"/>
      <c r="AG37" s="442"/>
      <c r="AH37" s="442"/>
      <c r="AI37" s="442"/>
      <c r="AJ37" s="442"/>
      <c r="AK37" s="442"/>
      <c r="AL37" s="442"/>
      <c r="AM37" s="442"/>
      <c r="AN37" s="442"/>
      <c r="AO37" s="442"/>
      <c r="AP37" s="442"/>
      <c r="AQ37" s="442"/>
      <c r="AR37" s="442"/>
      <c r="AS37" s="442"/>
      <c r="AT37" s="442"/>
      <c r="AU37" s="442"/>
      <c r="AV37" s="442"/>
      <c r="AW37" s="442"/>
      <c r="AX37" s="442"/>
      <c r="AY37" s="442"/>
      <c r="AZ37" s="442"/>
    </row>
    <row r="38" spans="2:52" ht="20.100000000000001" hidden="1" customHeight="1" outlineLevel="1">
      <c r="B38" s="433"/>
      <c r="C38" s="1002"/>
      <c r="D38" s="1003"/>
      <c r="E38" s="1003"/>
      <c r="F38" s="1004"/>
      <c r="G38" s="1005"/>
      <c r="H38" s="1006"/>
      <c r="I38" s="1006"/>
      <c r="J38" s="1006"/>
      <c r="K38" s="1007"/>
      <c r="L38" s="715"/>
      <c r="M38" s="715"/>
      <c r="N38" s="715"/>
      <c r="O38" s="715"/>
      <c r="P38" s="715"/>
      <c r="Q38" s="715"/>
      <c r="R38" s="715"/>
      <c r="S38" s="716"/>
      <c r="T38" s="717"/>
      <c r="U38" s="720">
        <f t="shared" si="9"/>
        <v>0</v>
      </c>
      <c r="V38" s="721">
        <f t="shared" si="10"/>
        <v>0</v>
      </c>
      <c r="W38" s="722">
        <f t="shared" si="11"/>
        <v>0</v>
      </c>
      <c r="X38" s="442"/>
      <c r="Y38" s="442"/>
      <c r="Z38" s="442"/>
      <c r="AA38" s="442"/>
      <c r="AB38" s="442"/>
      <c r="AC38" s="442"/>
      <c r="AD38" s="442"/>
      <c r="AE38" s="442"/>
      <c r="AF38" s="442"/>
      <c r="AG38" s="442"/>
      <c r="AH38" s="442"/>
      <c r="AI38" s="442"/>
      <c r="AJ38" s="442"/>
      <c r="AK38" s="442"/>
      <c r="AL38" s="442"/>
      <c r="AM38" s="442"/>
      <c r="AN38" s="442"/>
      <c r="AO38" s="442"/>
      <c r="AP38" s="442"/>
      <c r="AQ38" s="442"/>
      <c r="AR38" s="442"/>
      <c r="AS38" s="442"/>
      <c r="AT38" s="442"/>
      <c r="AU38" s="442"/>
      <c r="AV38" s="442"/>
      <c r="AW38" s="442"/>
      <c r="AX38" s="442"/>
      <c r="AY38" s="442"/>
      <c r="AZ38" s="442"/>
    </row>
    <row r="39" spans="2:52" ht="20.100000000000001" hidden="1" customHeight="1" outlineLevel="1">
      <c r="B39" s="434"/>
      <c r="C39" s="1002"/>
      <c r="D39" s="1003"/>
      <c r="E39" s="1003"/>
      <c r="F39" s="1004"/>
      <c r="G39" s="1005"/>
      <c r="H39" s="1006"/>
      <c r="I39" s="1006"/>
      <c r="J39" s="1006"/>
      <c r="K39" s="1007"/>
      <c r="L39" s="715"/>
      <c r="M39" s="715"/>
      <c r="N39" s="715"/>
      <c r="O39" s="715"/>
      <c r="P39" s="715"/>
      <c r="Q39" s="715"/>
      <c r="R39" s="715"/>
      <c r="S39" s="716"/>
      <c r="T39" s="717"/>
      <c r="U39" s="720">
        <f t="shared" si="9"/>
        <v>0</v>
      </c>
      <c r="V39" s="721">
        <f t="shared" si="10"/>
        <v>0</v>
      </c>
      <c r="W39" s="722">
        <f t="shared" si="11"/>
        <v>0</v>
      </c>
      <c r="X39" s="442"/>
      <c r="Y39" s="442"/>
      <c r="Z39" s="442"/>
      <c r="AA39" s="442"/>
      <c r="AB39" s="442"/>
      <c r="AC39" s="442"/>
      <c r="AD39" s="442"/>
      <c r="AE39" s="442"/>
      <c r="AF39" s="442"/>
      <c r="AG39" s="442"/>
      <c r="AH39" s="442"/>
      <c r="AI39" s="442"/>
      <c r="AJ39" s="442"/>
      <c r="AK39" s="442"/>
      <c r="AL39" s="442"/>
      <c r="AM39" s="442"/>
      <c r="AN39" s="442"/>
      <c r="AO39" s="442"/>
      <c r="AP39" s="442"/>
      <c r="AQ39" s="442"/>
      <c r="AR39" s="442"/>
      <c r="AS39" s="442"/>
      <c r="AT39" s="442"/>
      <c r="AU39" s="442"/>
      <c r="AV39" s="442"/>
      <c r="AW39" s="442"/>
      <c r="AX39" s="442"/>
      <c r="AY39" s="442"/>
      <c r="AZ39" s="442"/>
    </row>
    <row r="40" spans="2:52" ht="20.100000000000001" hidden="1" customHeight="1" outlineLevel="1">
      <c r="B40" s="434"/>
      <c r="C40" s="1002"/>
      <c r="D40" s="1003"/>
      <c r="E40" s="1003"/>
      <c r="F40" s="1004"/>
      <c r="G40" s="1005"/>
      <c r="H40" s="1006"/>
      <c r="I40" s="1006"/>
      <c r="J40" s="1006"/>
      <c r="K40" s="1007"/>
      <c r="L40" s="715"/>
      <c r="M40" s="715"/>
      <c r="N40" s="715"/>
      <c r="O40" s="715"/>
      <c r="P40" s="715"/>
      <c r="Q40" s="715"/>
      <c r="R40" s="715"/>
      <c r="S40" s="716"/>
      <c r="T40" s="717"/>
      <c r="U40" s="720">
        <f t="shared" si="9"/>
        <v>0</v>
      </c>
      <c r="V40" s="721">
        <f t="shared" si="10"/>
        <v>0</v>
      </c>
      <c r="W40" s="722">
        <f t="shared" si="11"/>
        <v>0</v>
      </c>
      <c r="X40" s="442"/>
      <c r="Y40" s="442"/>
      <c r="Z40" s="442"/>
      <c r="AA40" s="442"/>
      <c r="AB40" s="442"/>
      <c r="AC40" s="442"/>
      <c r="AD40" s="442"/>
      <c r="AE40" s="442"/>
      <c r="AF40" s="442"/>
      <c r="AG40" s="442"/>
      <c r="AH40" s="442"/>
      <c r="AI40" s="442"/>
      <c r="AJ40" s="442"/>
      <c r="AK40" s="442"/>
      <c r="AL40" s="442"/>
      <c r="AM40" s="442"/>
      <c r="AN40" s="442"/>
      <c r="AO40" s="442"/>
      <c r="AP40" s="442"/>
      <c r="AQ40" s="442"/>
      <c r="AR40" s="442"/>
      <c r="AS40" s="442"/>
      <c r="AT40" s="442"/>
      <c r="AU40" s="442"/>
      <c r="AV40" s="442"/>
      <c r="AW40" s="442"/>
      <c r="AX40" s="442"/>
      <c r="AY40" s="442"/>
      <c r="AZ40" s="442"/>
    </row>
    <row r="41" spans="2:52" ht="20.100000000000001" hidden="1" customHeight="1" outlineLevel="1">
      <c r="B41" s="434"/>
      <c r="C41" s="1002"/>
      <c r="D41" s="1003"/>
      <c r="E41" s="1003"/>
      <c r="F41" s="1004"/>
      <c r="G41" s="1005"/>
      <c r="H41" s="1006"/>
      <c r="I41" s="1006"/>
      <c r="J41" s="1006"/>
      <c r="K41" s="1007"/>
      <c r="L41" s="715"/>
      <c r="M41" s="715"/>
      <c r="N41" s="715"/>
      <c r="O41" s="715"/>
      <c r="P41" s="715"/>
      <c r="Q41" s="715"/>
      <c r="R41" s="715"/>
      <c r="S41" s="716"/>
      <c r="T41" s="717"/>
      <c r="U41" s="720">
        <f t="shared" si="9"/>
        <v>0</v>
      </c>
      <c r="V41" s="721">
        <f t="shared" si="10"/>
        <v>0</v>
      </c>
      <c r="W41" s="722">
        <f t="shared" si="11"/>
        <v>0</v>
      </c>
      <c r="X41" s="442"/>
      <c r="Y41" s="442"/>
      <c r="Z41" s="442"/>
      <c r="AA41" s="442"/>
      <c r="AB41" s="442"/>
      <c r="AC41" s="442"/>
      <c r="AD41" s="442"/>
      <c r="AE41" s="442"/>
      <c r="AF41" s="442"/>
      <c r="AG41" s="442"/>
      <c r="AH41" s="442"/>
      <c r="AI41" s="442"/>
      <c r="AJ41" s="442"/>
      <c r="AK41" s="442"/>
      <c r="AL41" s="442"/>
      <c r="AM41" s="442"/>
      <c r="AN41" s="442"/>
      <c r="AO41" s="442"/>
      <c r="AP41" s="442"/>
      <c r="AQ41" s="442"/>
      <c r="AR41" s="442"/>
      <c r="AS41" s="442"/>
      <c r="AT41" s="442"/>
      <c r="AU41" s="442"/>
      <c r="AV41" s="442"/>
      <c r="AW41" s="442"/>
      <c r="AX41" s="442"/>
      <c r="AY41" s="442"/>
      <c r="AZ41" s="442"/>
    </row>
    <row r="42" spans="2:52" ht="20.100000000000001" hidden="1" customHeight="1" outlineLevel="1">
      <c r="B42" s="434"/>
      <c r="C42" s="1002"/>
      <c r="D42" s="1003"/>
      <c r="E42" s="1003"/>
      <c r="F42" s="1004"/>
      <c r="G42" s="1005"/>
      <c r="H42" s="1006"/>
      <c r="I42" s="1006"/>
      <c r="J42" s="1006"/>
      <c r="K42" s="1007"/>
      <c r="L42" s="715"/>
      <c r="M42" s="715"/>
      <c r="N42" s="715"/>
      <c r="O42" s="715"/>
      <c r="P42" s="715"/>
      <c r="Q42" s="715"/>
      <c r="R42" s="715"/>
      <c r="S42" s="716"/>
      <c r="T42" s="717"/>
      <c r="U42" s="720">
        <f t="shared" si="9"/>
        <v>0</v>
      </c>
      <c r="V42" s="721">
        <f t="shared" si="10"/>
        <v>0</v>
      </c>
      <c r="W42" s="722">
        <f t="shared" si="11"/>
        <v>0</v>
      </c>
      <c r="X42" s="442"/>
      <c r="Y42" s="442"/>
      <c r="Z42" s="442"/>
      <c r="AA42" s="442"/>
      <c r="AB42" s="442"/>
      <c r="AC42" s="442"/>
      <c r="AD42" s="442"/>
      <c r="AE42" s="442"/>
      <c r="AF42" s="442"/>
      <c r="AG42" s="442"/>
      <c r="AH42" s="442"/>
      <c r="AI42" s="442"/>
      <c r="AJ42" s="442"/>
      <c r="AK42" s="442"/>
      <c r="AL42" s="442"/>
      <c r="AM42" s="442"/>
      <c r="AN42" s="442"/>
      <c r="AO42" s="442"/>
      <c r="AP42" s="442"/>
      <c r="AQ42" s="442"/>
      <c r="AR42" s="442"/>
      <c r="AS42" s="442"/>
      <c r="AT42" s="442"/>
      <c r="AU42" s="442"/>
      <c r="AV42" s="442"/>
      <c r="AW42" s="442"/>
      <c r="AX42" s="442"/>
      <c r="AY42" s="442"/>
      <c r="AZ42" s="442"/>
    </row>
    <row r="43" spans="2:52" ht="20.100000000000001" hidden="1" customHeight="1" outlineLevel="1">
      <c r="B43" s="434"/>
      <c r="C43" s="1002"/>
      <c r="D43" s="1003"/>
      <c r="E43" s="1003"/>
      <c r="F43" s="1004"/>
      <c r="G43" s="1005"/>
      <c r="H43" s="1006"/>
      <c r="I43" s="1006"/>
      <c r="J43" s="1006"/>
      <c r="K43" s="1007"/>
      <c r="L43" s="715"/>
      <c r="M43" s="715"/>
      <c r="N43" s="715"/>
      <c r="O43" s="715"/>
      <c r="P43" s="715"/>
      <c r="Q43" s="715"/>
      <c r="R43" s="715"/>
      <c r="S43" s="716"/>
      <c r="T43" s="717"/>
      <c r="U43" s="720">
        <f t="shared" si="9"/>
        <v>0</v>
      </c>
      <c r="V43" s="721">
        <f t="shared" si="10"/>
        <v>0</v>
      </c>
      <c r="W43" s="722">
        <f t="shared" si="11"/>
        <v>0</v>
      </c>
      <c r="X43" s="442"/>
      <c r="Y43" s="442"/>
      <c r="Z43" s="442"/>
      <c r="AA43" s="442"/>
      <c r="AB43" s="442"/>
      <c r="AC43" s="442"/>
      <c r="AD43" s="442"/>
      <c r="AE43" s="442"/>
      <c r="AF43" s="442"/>
      <c r="AG43" s="442"/>
      <c r="AH43" s="442"/>
      <c r="AI43" s="442"/>
      <c r="AJ43" s="442"/>
      <c r="AK43" s="442"/>
      <c r="AL43" s="442"/>
      <c r="AM43" s="442"/>
      <c r="AN43" s="442"/>
      <c r="AO43" s="442"/>
      <c r="AP43" s="442"/>
      <c r="AQ43" s="442"/>
      <c r="AR43" s="442"/>
      <c r="AS43" s="442"/>
      <c r="AT43" s="442"/>
      <c r="AU43" s="442"/>
      <c r="AV43" s="442"/>
      <c r="AW43" s="442"/>
      <c r="AX43" s="442"/>
      <c r="AY43" s="442"/>
      <c r="AZ43" s="442"/>
    </row>
    <row r="44" spans="2:52" ht="20.100000000000001" hidden="1" customHeight="1" outlineLevel="1">
      <c r="B44" s="434"/>
      <c r="C44" s="1002"/>
      <c r="D44" s="1003"/>
      <c r="E44" s="1003"/>
      <c r="F44" s="1004"/>
      <c r="G44" s="1005"/>
      <c r="H44" s="1006"/>
      <c r="I44" s="1006"/>
      <c r="J44" s="1006"/>
      <c r="K44" s="1007"/>
      <c r="L44" s="715"/>
      <c r="M44" s="715"/>
      <c r="N44" s="715"/>
      <c r="O44" s="715"/>
      <c r="P44" s="715"/>
      <c r="Q44" s="715"/>
      <c r="R44" s="715"/>
      <c r="S44" s="716"/>
      <c r="T44" s="717"/>
      <c r="U44" s="720">
        <f t="shared" si="9"/>
        <v>0</v>
      </c>
      <c r="V44" s="721">
        <f t="shared" si="10"/>
        <v>0</v>
      </c>
      <c r="W44" s="722">
        <f t="shared" si="11"/>
        <v>0</v>
      </c>
      <c r="X44" s="442"/>
      <c r="Y44" s="442"/>
      <c r="Z44" s="442"/>
      <c r="AA44" s="442"/>
      <c r="AB44" s="442"/>
      <c r="AC44" s="442"/>
      <c r="AD44" s="442"/>
      <c r="AE44" s="442"/>
      <c r="AF44" s="442"/>
      <c r="AG44" s="442"/>
      <c r="AH44" s="442"/>
      <c r="AI44" s="442"/>
      <c r="AJ44" s="442"/>
      <c r="AK44" s="442"/>
      <c r="AL44" s="442"/>
      <c r="AM44" s="442"/>
      <c r="AN44" s="442"/>
      <c r="AO44" s="442"/>
      <c r="AP44" s="442"/>
      <c r="AQ44" s="442"/>
      <c r="AR44" s="442"/>
      <c r="AS44" s="442"/>
      <c r="AT44" s="442"/>
      <c r="AU44" s="442"/>
      <c r="AV44" s="442"/>
      <c r="AW44" s="442"/>
      <c r="AX44" s="442"/>
      <c r="AY44" s="442"/>
      <c r="AZ44" s="442"/>
    </row>
    <row r="45" spans="2:52" ht="20.100000000000001" hidden="1" customHeight="1" outlineLevel="1">
      <c r="B45" s="434"/>
      <c r="C45" s="1002"/>
      <c r="D45" s="1003"/>
      <c r="E45" s="1003"/>
      <c r="F45" s="1004"/>
      <c r="G45" s="1005"/>
      <c r="H45" s="1006"/>
      <c r="I45" s="1006"/>
      <c r="J45" s="1006"/>
      <c r="K45" s="1007"/>
      <c r="L45" s="715"/>
      <c r="M45" s="715"/>
      <c r="N45" s="715"/>
      <c r="O45" s="715"/>
      <c r="P45" s="715"/>
      <c r="Q45" s="715"/>
      <c r="R45" s="715"/>
      <c r="S45" s="716"/>
      <c r="T45" s="717"/>
      <c r="U45" s="720">
        <f t="shared" si="9"/>
        <v>0</v>
      </c>
      <c r="V45" s="721">
        <f t="shared" si="10"/>
        <v>0</v>
      </c>
      <c r="W45" s="722">
        <f t="shared" si="11"/>
        <v>0</v>
      </c>
      <c r="X45" s="442"/>
      <c r="Y45" s="442"/>
      <c r="Z45" s="442"/>
      <c r="AA45" s="442"/>
      <c r="AB45" s="442"/>
      <c r="AC45" s="442"/>
      <c r="AD45" s="442"/>
      <c r="AE45" s="442"/>
      <c r="AF45" s="442"/>
      <c r="AG45" s="442"/>
      <c r="AH45" s="442"/>
      <c r="AI45" s="442"/>
      <c r="AJ45" s="442"/>
      <c r="AK45" s="442"/>
      <c r="AL45" s="442"/>
      <c r="AM45" s="442"/>
      <c r="AN45" s="442"/>
      <c r="AO45" s="442"/>
      <c r="AP45" s="442"/>
      <c r="AQ45" s="442"/>
      <c r="AR45" s="442"/>
      <c r="AS45" s="442"/>
      <c r="AT45" s="442"/>
      <c r="AU45" s="442"/>
      <c r="AV45" s="442"/>
      <c r="AW45" s="442"/>
      <c r="AX45" s="442"/>
      <c r="AY45" s="442"/>
      <c r="AZ45" s="442"/>
    </row>
    <row r="46" spans="2:52" ht="20.100000000000001" hidden="1" customHeight="1" outlineLevel="1">
      <c r="B46" s="434"/>
      <c r="C46" s="1002"/>
      <c r="D46" s="1003"/>
      <c r="E46" s="1003"/>
      <c r="F46" s="1004"/>
      <c r="G46" s="1005"/>
      <c r="H46" s="1006"/>
      <c r="I46" s="1006"/>
      <c r="J46" s="1006"/>
      <c r="K46" s="1007"/>
      <c r="L46" s="715"/>
      <c r="M46" s="715"/>
      <c r="N46" s="715"/>
      <c r="O46" s="715"/>
      <c r="P46" s="715"/>
      <c r="Q46" s="715"/>
      <c r="R46" s="715"/>
      <c r="S46" s="716"/>
      <c r="T46" s="717"/>
      <c r="U46" s="720">
        <f t="shared" si="9"/>
        <v>0</v>
      </c>
      <c r="V46" s="721">
        <f t="shared" si="10"/>
        <v>0</v>
      </c>
      <c r="W46" s="722">
        <f t="shared" si="11"/>
        <v>0</v>
      </c>
      <c r="X46" s="442"/>
      <c r="Y46" s="442"/>
      <c r="Z46" s="442"/>
      <c r="AA46" s="442"/>
      <c r="AB46" s="442"/>
      <c r="AC46" s="442"/>
      <c r="AD46" s="442"/>
      <c r="AE46" s="442"/>
      <c r="AF46" s="442"/>
      <c r="AG46" s="442"/>
      <c r="AH46" s="442"/>
      <c r="AI46" s="442"/>
      <c r="AJ46" s="442"/>
      <c r="AK46" s="442"/>
      <c r="AL46" s="442"/>
      <c r="AM46" s="442"/>
      <c r="AN46" s="442"/>
      <c r="AO46" s="442"/>
      <c r="AP46" s="442"/>
      <c r="AQ46" s="442"/>
      <c r="AR46" s="442"/>
      <c r="AS46" s="442"/>
      <c r="AT46" s="442"/>
      <c r="AU46" s="442"/>
      <c r="AV46" s="442"/>
      <c r="AW46" s="442"/>
      <c r="AX46" s="442"/>
      <c r="AY46" s="442"/>
      <c r="AZ46" s="442"/>
    </row>
    <row r="47" spans="2:52" ht="20.100000000000001" hidden="1" customHeight="1" outlineLevel="1">
      <c r="B47" s="434"/>
      <c r="C47" s="1002"/>
      <c r="D47" s="1003"/>
      <c r="E47" s="1003"/>
      <c r="F47" s="1004"/>
      <c r="G47" s="1005"/>
      <c r="H47" s="1006"/>
      <c r="I47" s="1006"/>
      <c r="J47" s="1006"/>
      <c r="K47" s="1007"/>
      <c r="L47" s="715"/>
      <c r="M47" s="715"/>
      <c r="N47" s="715"/>
      <c r="O47" s="715"/>
      <c r="P47" s="715"/>
      <c r="Q47" s="715"/>
      <c r="R47" s="715"/>
      <c r="S47" s="716"/>
      <c r="T47" s="717"/>
      <c r="U47" s="720">
        <f t="shared" si="9"/>
        <v>0</v>
      </c>
      <c r="V47" s="721">
        <f t="shared" si="10"/>
        <v>0</v>
      </c>
      <c r="W47" s="722">
        <f t="shared" si="11"/>
        <v>0</v>
      </c>
      <c r="X47" s="442"/>
      <c r="Y47" s="442"/>
      <c r="Z47" s="442"/>
      <c r="AA47" s="442"/>
      <c r="AB47" s="442"/>
      <c r="AC47" s="442"/>
      <c r="AD47" s="442"/>
      <c r="AE47" s="442"/>
      <c r="AF47" s="442"/>
      <c r="AG47" s="442"/>
      <c r="AH47" s="442"/>
      <c r="AI47" s="442"/>
      <c r="AJ47" s="442"/>
      <c r="AK47" s="442"/>
      <c r="AL47" s="442"/>
      <c r="AM47" s="442"/>
      <c r="AN47" s="442"/>
      <c r="AO47" s="442"/>
      <c r="AP47" s="442"/>
      <c r="AQ47" s="442"/>
      <c r="AR47" s="442"/>
      <c r="AS47" s="442"/>
      <c r="AT47" s="442"/>
      <c r="AU47" s="442"/>
      <c r="AV47" s="442"/>
      <c r="AW47" s="442"/>
      <c r="AX47" s="442"/>
      <c r="AY47" s="442"/>
      <c r="AZ47" s="442"/>
    </row>
    <row r="48" spans="2:52" s="19" customFormat="1" ht="9.9499999999999993" hidden="1" customHeight="1" outlineLevel="1">
      <c r="B48" s="435"/>
      <c r="C48" s="437"/>
      <c r="D48" s="437"/>
      <c r="E48" s="437"/>
      <c r="F48" s="437"/>
      <c r="G48" s="666"/>
      <c r="H48" s="666"/>
      <c r="I48" s="666"/>
      <c r="J48" s="666"/>
      <c r="K48" s="666"/>
      <c r="L48" s="438"/>
      <c r="M48" s="438"/>
      <c r="N48" s="438"/>
      <c r="O48" s="438"/>
      <c r="P48" s="438"/>
      <c r="Q48" s="438"/>
      <c r="R48" s="438"/>
      <c r="S48" s="438"/>
      <c r="T48" s="439"/>
      <c r="U48" s="439"/>
      <c r="V48" s="439"/>
      <c r="W48" s="667"/>
      <c r="X48" s="668"/>
      <c r="Y48" s="668"/>
      <c r="Z48" s="668"/>
      <c r="AA48" s="668"/>
      <c r="AB48" s="668"/>
      <c r="AC48" s="668"/>
      <c r="AD48" s="668"/>
      <c r="AE48" s="668"/>
      <c r="AF48" s="668"/>
      <c r="AG48" s="668"/>
      <c r="AH48" s="668"/>
      <c r="AI48" s="668"/>
      <c r="AJ48" s="668"/>
      <c r="AK48" s="668"/>
      <c r="AL48" s="668"/>
      <c r="AM48" s="668"/>
      <c r="AN48" s="668"/>
      <c r="AO48" s="668"/>
      <c r="AP48" s="668"/>
      <c r="AQ48" s="668"/>
      <c r="AR48" s="668"/>
      <c r="AS48" s="668"/>
      <c r="AT48" s="668"/>
      <c r="AU48" s="668"/>
      <c r="AV48" s="668"/>
      <c r="AW48" s="668"/>
      <c r="AX48" s="668"/>
      <c r="AY48" s="668"/>
      <c r="AZ48" s="668"/>
    </row>
    <row r="49" spans="2:52" ht="20.100000000000001" customHeight="1" collapsed="1">
      <c r="B49" s="714">
        <f>B37+1</f>
        <v>4</v>
      </c>
      <c r="C49" s="1013"/>
      <c r="D49" s="1014"/>
      <c r="E49" s="1014"/>
      <c r="F49" s="1015"/>
      <c r="G49" s="1016"/>
      <c r="H49" s="1017"/>
      <c r="I49" s="1017"/>
      <c r="J49" s="1017"/>
      <c r="K49" s="1018"/>
      <c r="L49" s="701">
        <f t="shared" ref="L49:R49" si="12">SUM(L50:L59)</f>
        <v>0</v>
      </c>
      <c r="M49" s="702">
        <f t="shared" si="12"/>
        <v>0</v>
      </c>
      <c r="N49" s="703">
        <f t="shared" si="12"/>
        <v>0</v>
      </c>
      <c r="O49" s="703">
        <f t="shared" si="12"/>
        <v>0</v>
      </c>
      <c r="P49" s="702">
        <f t="shared" si="12"/>
        <v>0</v>
      </c>
      <c r="Q49" s="704">
        <f t="shared" si="12"/>
        <v>0</v>
      </c>
      <c r="R49" s="701">
        <f t="shared" si="12"/>
        <v>0</v>
      </c>
      <c r="S49" s="705">
        <v>1</v>
      </c>
      <c r="T49" s="706">
        <f>(S50*T50)+(S51*T51)+(S52*T52)+(S53*T53)+(S54*T54)+(S55*T55)+(S56*T56)+(S57*T57)+(S58*T58)+(S59*T59)</f>
        <v>0</v>
      </c>
      <c r="U49" s="665">
        <f t="shared" ref="U49:U59" si="13">S49*T49*(1+MGKZ)*(1+Gewinn)*(1+Sicherheit)</f>
        <v>0</v>
      </c>
      <c r="V49" s="643">
        <f t="shared" ref="V49:V59" si="14">R49*Fertigung</f>
        <v>0</v>
      </c>
      <c r="W49" s="50">
        <f t="shared" ref="W49:W59" si="15">L49*$E$6+M49*$M$6+N49*$M$7+O49*$M$8+P49*$E$7+Q49*$M$9+U49+V49</f>
        <v>0</v>
      </c>
      <c r="X49" s="442"/>
      <c r="Y49" s="442"/>
      <c r="Z49" s="442"/>
      <c r="AA49" s="442"/>
      <c r="AB49" s="442"/>
      <c r="AC49" s="442"/>
      <c r="AD49" s="442"/>
      <c r="AE49" s="442"/>
      <c r="AF49" s="442"/>
      <c r="AG49" s="442"/>
      <c r="AH49" s="442"/>
      <c r="AI49" s="442"/>
      <c r="AJ49" s="442"/>
      <c r="AK49" s="442"/>
      <c r="AL49" s="442"/>
      <c r="AM49" s="442"/>
      <c r="AN49" s="442"/>
      <c r="AO49" s="442"/>
      <c r="AP49" s="442"/>
      <c r="AQ49" s="442"/>
      <c r="AR49" s="442"/>
      <c r="AS49" s="442"/>
      <c r="AT49" s="442"/>
      <c r="AU49" s="442"/>
      <c r="AV49" s="442"/>
      <c r="AW49" s="442"/>
      <c r="AX49" s="442"/>
      <c r="AY49" s="442"/>
      <c r="AZ49" s="442"/>
    </row>
    <row r="50" spans="2:52" ht="20.100000000000001" hidden="1" customHeight="1" outlineLevel="1">
      <c r="B50" s="433"/>
      <c r="C50" s="1002"/>
      <c r="D50" s="1003"/>
      <c r="E50" s="1003"/>
      <c r="F50" s="1004"/>
      <c r="G50" s="1005"/>
      <c r="H50" s="1006"/>
      <c r="I50" s="1006"/>
      <c r="J50" s="1006"/>
      <c r="K50" s="1007"/>
      <c r="L50" s="715"/>
      <c r="M50" s="715"/>
      <c r="N50" s="715"/>
      <c r="O50" s="715"/>
      <c r="P50" s="715"/>
      <c r="Q50" s="715"/>
      <c r="R50" s="715"/>
      <c r="S50" s="716"/>
      <c r="T50" s="717"/>
      <c r="U50" s="720">
        <f t="shared" si="13"/>
        <v>0</v>
      </c>
      <c r="V50" s="721">
        <f t="shared" si="14"/>
        <v>0</v>
      </c>
      <c r="W50" s="722">
        <f t="shared" si="15"/>
        <v>0</v>
      </c>
      <c r="X50" s="442"/>
      <c r="Y50" s="442"/>
      <c r="Z50" s="442"/>
      <c r="AA50" s="442"/>
      <c r="AB50" s="442"/>
      <c r="AC50" s="442"/>
      <c r="AD50" s="442"/>
      <c r="AE50" s="442"/>
      <c r="AF50" s="442"/>
      <c r="AG50" s="442"/>
      <c r="AH50" s="442"/>
      <c r="AI50" s="442"/>
      <c r="AJ50" s="442"/>
      <c r="AK50" s="442"/>
      <c r="AL50" s="442"/>
      <c r="AM50" s="442"/>
      <c r="AN50" s="442"/>
      <c r="AO50" s="442"/>
      <c r="AP50" s="442"/>
      <c r="AQ50" s="442"/>
      <c r="AR50" s="442"/>
      <c r="AS50" s="442"/>
      <c r="AT50" s="442"/>
      <c r="AU50" s="442"/>
      <c r="AV50" s="442"/>
      <c r="AW50" s="442"/>
      <c r="AX50" s="442"/>
      <c r="AY50" s="442"/>
      <c r="AZ50" s="442"/>
    </row>
    <row r="51" spans="2:52" ht="20.100000000000001" hidden="1" customHeight="1" outlineLevel="1">
      <c r="B51" s="434"/>
      <c r="C51" s="1002"/>
      <c r="D51" s="1003"/>
      <c r="E51" s="1003"/>
      <c r="F51" s="1004"/>
      <c r="G51" s="1005"/>
      <c r="H51" s="1006"/>
      <c r="I51" s="1006"/>
      <c r="J51" s="1006"/>
      <c r="K51" s="1007"/>
      <c r="L51" s="715"/>
      <c r="M51" s="715"/>
      <c r="N51" s="715"/>
      <c r="O51" s="715"/>
      <c r="P51" s="715"/>
      <c r="Q51" s="715"/>
      <c r="R51" s="715"/>
      <c r="S51" s="716"/>
      <c r="T51" s="717"/>
      <c r="U51" s="720">
        <f t="shared" si="13"/>
        <v>0</v>
      </c>
      <c r="V51" s="721">
        <f t="shared" si="14"/>
        <v>0</v>
      </c>
      <c r="W51" s="722">
        <f t="shared" si="15"/>
        <v>0</v>
      </c>
      <c r="X51" s="442"/>
      <c r="Y51" s="442"/>
      <c r="Z51" s="442"/>
      <c r="AA51" s="442"/>
      <c r="AB51" s="442"/>
      <c r="AC51" s="442"/>
      <c r="AD51" s="442"/>
      <c r="AE51" s="442"/>
      <c r="AF51" s="442"/>
      <c r="AG51" s="442"/>
      <c r="AH51" s="442"/>
      <c r="AI51" s="442"/>
      <c r="AJ51" s="442"/>
      <c r="AK51" s="442"/>
      <c r="AL51" s="442"/>
      <c r="AM51" s="442"/>
      <c r="AN51" s="442"/>
      <c r="AO51" s="442"/>
      <c r="AP51" s="442"/>
      <c r="AQ51" s="442"/>
      <c r="AR51" s="442"/>
      <c r="AS51" s="442"/>
      <c r="AT51" s="442"/>
      <c r="AU51" s="442"/>
      <c r="AV51" s="442"/>
      <c r="AW51" s="442"/>
      <c r="AX51" s="442"/>
      <c r="AY51" s="442"/>
      <c r="AZ51" s="442"/>
    </row>
    <row r="52" spans="2:52" ht="20.100000000000001" hidden="1" customHeight="1" outlineLevel="1">
      <c r="B52" s="434"/>
      <c r="C52" s="1002"/>
      <c r="D52" s="1003"/>
      <c r="E52" s="1003"/>
      <c r="F52" s="1004"/>
      <c r="G52" s="1005"/>
      <c r="H52" s="1006"/>
      <c r="I52" s="1006"/>
      <c r="J52" s="1006"/>
      <c r="K52" s="1007"/>
      <c r="L52" s="715"/>
      <c r="M52" s="715"/>
      <c r="N52" s="715"/>
      <c r="O52" s="715"/>
      <c r="P52" s="715"/>
      <c r="Q52" s="715"/>
      <c r="R52" s="715"/>
      <c r="S52" s="716"/>
      <c r="T52" s="717"/>
      <c r="U52" s="720">
        <f t="shared" si="13"/>
        <v>0</v>
      </c>
      <c r="V52" s="721">
        <f t="shared" si="14"/>
        <v>0</v>
      </c>
      <c r="W52" s="722">
        <f t="shared" si="15"/>
        <v>0</v>
      </c>
      <c r="X52" s="442"/>
      <c r="Y52" s="442"/>
      <c r="Z52" s="442"/>
      <c r="AA52" s="442"/>
      <c r="AB52" s="442"/>
      <c r="AC52" s="442"/>
      <c r="AD52" s="442"/>
      <c r="AE52" s="442"/>
      <c r="AF52" s="442"/>
      <c r="AG52" s="442"/>
      <c r="AH52" s="442"/>
      <c r="AI52" s="442"/>
      <c r="AJ52" s="442"/>
      <c r="AK52" s="442"/>
      <c r="AL52" s="442"/>
      <c r="AM52" s="442"/>
      <c r="AN52" s="442"/>
      <c r="AO52" s="442"/>
      <c r="AP52" s="442"/>
      <c r="AQ52" s="442"/>
      <c r="AR52" s="442"/>
      <c r="AS52" s="442"/>
      <c r="AT52" s="442"/>
      <c r="AU52" s="442"/>
      <c r="AV52" s="442"/>
      <c r="AW52" s="442"/>
      <c r="AX52" s="442"/>
      <c r="AY52" s="442"/>
      <c r="AZ52" s="442"/>
    </row>
    <row r="53" spans="2:52" ht="20.100000000000001" hidden="1" customHeight="1" outlineLevel="1">
      <c r="B53" s="434"/>
      <c r="C53" s="1002"/>
      <c r="D53" s="1003"/>
      <c r="E53" s="1003"/>
      <c r="F53" s="1004"/>
      <c r="G53" s="1005"/>
      <c r="H53" s="1006"/>
      <c r="I53" s="1006"/>
      <c r="J53" s="1006"/>
      <c r="K53" s="1007"/>
      <c r="L53" s="715"/>
      <c r="M53" s="715"/>
      <c r="N53" s="715"/>
      <c r="O53" s="715"/>
      <c r="P53" s="715"/>
      <c r="Q53" s="715"/>
      <c r="R53" s="715"/>
      <c r="S53" s="716"/>
      <c r="T53" s="717"/>
      <c r="U53" s="720">
        <f t="shared" si="13"/>
        <v>0</v>
      </c>
      <c r="V53" s="721">
        <f t="shared" si="14"/>
        <v>0</v>
      </c>
      <c r="W53" s="722">
        <f t="shared" si="15"/>
        <v>0</v>
      </c>
      <c r="X53" s="442"/>
      <c r="Y53" s="442"/>
      <c r="Z53" s="442"/>
      <c r="AA53" s="442"/>
      <c r="AB53" s="442"/>
      <c r="AC53" s="442"/>
      <c r="AD53" s="442"/>
      <c r="AE53" s="442"/>
      <c r="AF53" s="442"/>
      <c r="AG53" s="442"/>
      <c r="AH53" s="442"/>
      <c r="AI53" s="442"/>
      <c r="AJ53" s="442"/>
      <c r="AK53" s="442"/>
      <c r="AL53" s="442"/>
      <c r="AM53" s="442"/>
      <c r="AN53" s="442"/>
      <c r="AO53" s="442"/>
      <c r="AP53" s="442"/>
      <c r="AQ53" s="442"/>
      <c r="AR53" s="442"/>
      <c r="AS53" s="442"/>
      <c r="AT53" s="442"/>
      <c r="AU53" s="442"/>
      <c r="AV53" s="442"/>
      <c r="AW53" s="442"/>
      <c r="AX53" s="442"/>
      <c r="AY53" s="442"/>
      <c r="AZ53" s="442"/>
    </row>
    <row r="54" spans="2:52" ht="20.100000000000001" hidden="1" customHeight="1" outlineLevel="1">
      <c r="B54" s="434"/>
      <c r="C54" s="1002"/>
      <c r="D54" s="1003"/>
      <c r="E54" s="1003"/>
      <c r="F54" s="1004"/>
      <c r="G54" s="1005"/>
      <c r="H54" s="1006"/>
      <c r="I54" s="1006"/>
      <c r="J54" s="1006"/>
      <c r="K54" s="1007"/>
      <c r="L54" s="715"/>
      <c r="M54" s="715"/>
      <c r="N54" s="715"/>
      <c r="O54" s="715"/>
      <c r="P54" s="715"/>
      <c r="Q54" s="715"/>
      <c r="R54" s="715"/>
      <c r="S54" s="716"/>
      <c r="T54" s="717"/>
      <c r="U54" s="720">
        <f t="shared" si="13"/>
        <v>0</v>
      </c>
      <c r="V54" s="721">
        <f t="shared" si="14"/>
        <v>0</v>
      </c>
      <c r="W54" s="722">
        <f t="shared" si="15"/>
        <v>0</v>
      </c>
      <c r="X54" s="442"/>
      <c r="Y54" s="442"/>
      <c r="Z54" s="442"/>
      <c r="AA54" s="442"/>
      <c r="AB54" s="442"/>
      <c r="AC54" s="442"/>
      <c r="AD54" s="442"/>
      <c r="AE54" s="442"/>
      <c r="AF54" s="442"/>
      <c r="AG54" s="442"/>
      <c r="AH54" s="442"/>
      <c r="AI54" s="442"/>
      <c r="AJ54" s="442"/>
      <c r="AK54" s="442"/>
      <c r="AL54" s="442"/>
      <c r="AM54" s="442"/>
      <c r="AN54" s="442"/>
      <c r="AO54" s="442"/>
      <c r="AP54" s="442"/>
      <c r="AQ54" s="442"/>
      <c r="AR54" s="442"/>
      <c r="AS54" s="442"/>
      <c r="AT54" s="442"/>
      <c r="AU54" s="442"/>
      <c r="AV54" s="442"/>
      <c r="AW54" s="442"/>
      <c r="AX54" s="442"/>
      <c r="AY54" s="442"/>
      <c r="AZ54" s="442"/>
    </row>
    <row r="55" spans="2:52" ht="20.100000000000001" hidden="1" customHeight="1" outlineLevel="1">
      <c r="B55" s="434"/>
      <c r="C55" s="1002" t="s">
        <v>283</v>
      </c>
      <c r="D55" s="1003"/>
      <c r="E55" s="1003"/>
      <c r="F55" s="1004"/>
      <c r="G55" s="1005"/>
      <c r="H55" s="1006"/>
      <c r="I55" s="1006"/>
      <c r="J55" s="1006"/>
      <c r="K55" s="1007"/>
      <c r="L55" s="715"/>
      <c r="M55" s="715"/>
      <c r="N55" s="715"/>
      <c r="O55" s="715"/>
      <c r="P55" s="715"/>
      <c r="Q55" s="715"/>
      <c r="R55" s="715"/>
      <c r="S55" s="716"/>
      <c r="T55" s="717"/>
      <c r="U55" s="720">
        <f t="shared" si="13"/>
        <v>0</v>
      </c>
      <c r="V55" s="721">
        <f t="shared" si="14"/>
        <v>0</v>
      </c>
      <c r="W55" s="722">
        <f t="shared" si="15"/>
        <v>0</v>
      </c>
      <c r="X55" s="442"/>
      <c r="Y55" s="442"/>
      <c r="Z55" s="442"/>
      <c r="AA55" s="442"/>
      <c r="AB55" s="442"/>
      <c r="AC55" s="442"/>
      <c r="AD55" s="442"/>
      <c r="AE55" s="442"/>
      <c r="AF55" s="442"/>
      <c r="AG55" s="442"/>
      <c r="AH55" s="442"/>
      <c r="AI55" s="442"/>
      <c r="AJ55" s="442"/>
      <c r="AK55" s="442"/>
      <c r="AL55" s="442"/>
      <c r="AM55" s="442"/>
      <c r="AN55" s="442"/>
      <c r="AO55" s="442"/>
      <c r="AP55" s="442"/>
      <c r="AQ55" s="442"/>
      <c r="AR55" s="442"/>
      <c r="AS55" s="442"/>
      <c r="AT55" s="442"/>
      <c r="AU55" s="442"/>
      <c r="AV55" s="442"/>
      <c r="AW55" s="442"/>
      <c r="AX55" s="442"/>
      <c r="AY55" s="442"/>
      <c r="AZ55" s="442"/>
    </row>
    <row r="56" spans="2:52" ht="20.100000000000001" hidden="1" customHeight="1" outlineLevel="1">
      <c r="B56" s="434"/>
      <c r="C56" s="1002"/>
      <c r="D56" s="1003"/>
      <c r="E56" s="1003"/>
      <c r="F56" s="1004"/>
      <c r="G56" s="1005"/>
      <c r="H56" s="1006"/>
      <c r="I56" s="1006"/>
      <c r="J56" s="1006"/>
      <c r="K56" s="1007"/>
      <c r="L56" s="715"/>
      <c r="M56" s="715"/>
      <c r="N56" s="715"/>
      <c r="O56" s="715"/>
      <c r="P56" s="715"/>
      <c r="Q56" s="715"/>
      <c r="R56" s="715"/>
      <c r="S56" s="716"/>
      <c r="T56" s="717"/>
      <c r="U56" s="720">
        <f t="shared" si="13"/>
        <v>0</v>
      </c>
      <c r="V56" s="721">
        <f t="shared" si="14"/>
        <v>0</v>
      </c>
      <c r="W56" s="722">
        <f t="shared" si="15"/>
        <v>0</v>
      </c>
      <c r="X56" s="442"/>
      <c r="Y56" s="442"/>
      <c r="Z56" s="442"/>
      <c r="AA56" s="442"/>
      <c r="AB56" s="442"/>
      <c r="AC56" s="442"/>
      <c r="AD56" s="442"/>
      <c r="AE56" s="442"/>
      <c r="AF56" s="442"/>
      <c r="AG56" s="442"/>
      <c r="AH56" s="442"/>
      <c r="AI56" s="442"/>
      <c r="AJ56" s="442"/>
      <c r="AK56" s="442"/>
      <c r="AL56" s="442"/>
      <c r="AM56" s="442"/>
      <c r="AN56" s="442"/>
      <c r="AO56" s="442"/>
      <c r="AP56" s="442"/>
      <c r="AQ56" s="442"/>
      <c r="AR56" s="442"/>
      <c r="AS56" s="442"/>
      <c r="AT56" s="442"/>
      <c r="AU56" s="442"/>
      <c r="AV56" s="442"/>
      <c r="AW56" s="442"/>
      <c r="AX56" s="442"/>
      <c r="AY56" s="442"/>
      <c r="AZ56" s="442"/>
    </row>
    <row r="57" spans="2:52" ht="20.100000000000001" hidden="1" customHeight="1" outlineLevel="1">
      <c r="B57" s="434"/>
      <c r="C57" s="1002"/>
      <c r="D57" s="1003"/>
      <c r="E57" s="1003"/>
      <c r="F57" s="1004"/>
      <c r="G57" s="1005"/>
      <c r="H57" s="1006"/>
      <c r="I57" s="1006"/>
      <c r="J57" s="1006"/>
      <c r="K57" s="1007"/>
      <c r="L57" s="715"/>
      <c r="M57" s="715"/>
      <c r="N57" s="715"/>
      <c r="O57" s="715"/>
      <c r="P57" s="715"/>
      <c r="Q57" s="715"/>
      <c r="R57" s="715"/>
      <c r="S57" s="716"/>
      <c r="T57" s="717"/>
      <c r="U57" s="720">
        <f t="shared" si="13"/>
        <v>0</v>
      </c>
      <c r="V57" s="721">
        <f t="shared" si="14"/>
        <v>0</v>
      </c>
      <c r="W57" s="722">
        <f t="shared" si="15"/>
        <v>0</v>
      </c>
      <c r="X57" s="442"/>
      <c r="Y57" s="442"/>
      <c r="Z57" s="442"/>
      <c r="AA57" s="442"/>
      <c r="AB57" s="442"/>
      <c r="AC57" s="442"/>
      <c r="AD57" s="442"/>
      <c r="AE57" s="442"/>
      <c r="AF57" s="442"/>
      <c r="AG57" s="442"/>
      <c r="AH57" s="442"/>
      <c r="AI57" s="442"/>
      <c r="AJ57" s="442"/>
      <c r="AK57" s="442"/>
      <c r="AL57" s="442"/>
      <c r="AM57" s="442"/>
      <c r="AN57" s="442"/>
      <c r="AO57" s="442"/>
      <c r="AP57" s="442"/>
      <c r="AQ57" s="442"/>
      <c r="AR57" s="442"/>
      <c r="AS57" s="442"/>
      <c r="AT57" s="442"/>
      <c r="AU57" s="442"/>
      <c r="AV57" s="442"/>
      <c r="AW57" s="442"/>
      <c r="AX57" s="442"/>
      <c r="AY57" s="442"/>
      <c r="AZ57" s="442"/>
    </row>
    <row r="58" spans="2:52" ht="20.100000000000001" hidden="1" customHeight="1" outlineLevel="1">
      <c r="B58" s="434"/>
      <c r="C58" s="1002"/>
      <c r="D58" s="1003"/>
      <c r="E58" s="1003"/>
      <c r="F58" s="1004"/>
      <c r="G58" s="1005"/>
      <c r="H58" s="1006"/>
      <c r="I58" s="1006"/>
      <c r="J58" s="1006"/>
      <c r="K58" s="1007"/>
      <c r="L58" s="715"/>
      <c r="M58" s="715"/>
      <c r="N58" s="715"/>
      <c r="O58" s="715"/>
      <c r="P58" s="715"/>
      <c r="Q58" s="715"/>
      <c r="R58" s="715"/>
      <c r="S58" s="716"/>
      <c r="T58" s="717"/>
      <c r="U58" s="720">
        <f t="shared" si="13"/>
        <v>0</v>
      </c>
      <c r="V58" s="721">
        <f t="shared" si="14"/>
        <v>0</v>
      </c>
      <c r="W58" s="722">
        <f t="shared" si="15"/>
        <v>0</v>
      </c>
      <c r="X58" s="442"/>
      <c r="Y58" s="442"/>
      <c r="Z58" s="442"/>
      <c r="AA58" s="442"/>
      <c r="AB58" s="442"/>
      <c r="AC58" s="442"/>
      <c r="AD58" s="442"/>
      <c r="AE58" s="442"/>
      <c r="AF58" s="442"/>
      <c r="AG58" s="442"/>
      <c r="AH58" s="442"/>
      <c r="AI58" s="442"/>
      <c r="AJ58" s="442"/>
      <c r="AK58" s="442"/>
      <c r="AL58" s="442"/>
      <c r="AM58" s="442"/>
      <c r="AN58" s="442"/>
      <c r="AO58" s="442"/>
      <c r="AP58" s="442"/>
      <c r="AQ58" s="442"/>
      <c r="AR58" s="442"/>
      <c r="AS58" s="442"/>
      <c r="AT58" s="442"/>
      <c r="AU58" s="442"/>
      <c r="AV58" s="442"/>
      <c r="AW58" s="442"/>
      <c r="AX58" s="442"/>
      <c r="AY58" s="442"/>
      <c r="AZ58" s="442"/>
    </row>
    <row r="59" spans="2:52" ht="20.100000000000001" hidden="1" customHeight="1" outlineLevel="1">
      <c r="B59" s="434"/>
      <c r="C59" s="1002"/>
      <c r="D59" s="1003"/>
      <c r="E59" s="1003"/>
      <c r="F59" s="1004"/>
      <c r="G59" s="1005"/>
      <c r="H59" s="1006"/>
      <c r="I59" s="1006"/>
      <c r="J59" s="1006"/>
      <c r="K59" s="1007"/>
      <c r="L59" s="715"/>
      <c r="M59" s="715"/>
      <c r="N59" s="715"/>
      <c r="O59" s="715"/>
      <c r="P59" s="715"/>
      <c r="Q59" s="715"/>
      <c r="R59" s="715"/>
      <c r="S59" s="716"/>
      <c r="T59" s="717"/>
      <c r="U59" s="720">
        <f t="shared" si="13"/>
        <v>0</v>
      </c>
      <c r="V59" s="721">
        <f t="shared" si="14"/>
        <v>0</v>
      </c>
      <c r="W59" s="722">
        <f t="shared" si="15"/>
        <v>0</v>
      </c>
      <c r="X59" s="442"/>
      <c r="Y59" s="442"/>
      <c r="Z59" s="442"/>
      <c r="AA59" s="442"/>
      <c r="AB59" s="442"/>
      <c r="AC59" s="442"/>
      <c r="AD59" s="442"/>
      <c r="AE59" s="442"/>
      <c r="AF59" s="442"/>
      <c r="AG59" s="442"/>
      <c r="AH59" s="442"/>
      <c r="AI59" s="442"/>
      <c r="AJ59" s="442"/>
      <c r="AK59" s="442"/>
      <c r="AL59" s="442"/>
      <c r="AM59" s="442"/>
      <c r="AN59" s="442"/>
      <c r="AO59" s="442"/>
      <c r="AP59" s="442"/>
      <c r="AQ59" s="442"/>
      <c r="AR59" s="442"/>
      <c r="AS59" s="442"/>
      <c r="AT59" s="442"/>
      <c r="AU59" s="442"/>
      <c r="AV59" s="442"/>
      <c r="AW59" s="442"/>
      <c r="AX59" s="442"/>
      <c r="AY59" s="442"/>
      <c r="AZ59" s="442"/>
    </row>
    <row r="60" spans="2:52" s="19" customFormat="1" ht="9.9499999999999993" hidden="1" customHeight="1" outlineLevel="1">
      <c r="B60" s="435"/>
      <c r="C60" s="437"/>
      <c r="D60" s="437"/>
      <c r="E60" s="437"/>
      <c r="F60" s="437"/>
      <c r="G60" s="666"/>
      <c r="H60" s="666"/>
      <c r="I60" s="666"/>
      <c r="J60" s="666"/>
      <c r="K60" s="666"/>
      <c r="L60" s="438"/>
      <c r="M60" s="438"/>
      <c r="N60" s="438"/>
      <c r="O60" s="438"/>
      <c r="P60" s="438"/>
      <c r="Q60" s="438"/>
      <c r="R60" s="438"/>
      <c r="S60" s="438"/>
      <c r="T60" s="439"/>
      <c r="U60" s="439"/>
      <c r="V60" s="439"/>
      <c r="W60" s="667"/>
      <c r="X60" s="668"/>
      <c r="Y60" s="668"/>
      <c r="Z60" s="668"/>
      <c r="AA60" s="668"/>
      <c r="AB60" s="668"/>
      <c r="AC60" s="668"/>
      <c r="AD60" s="668"/>
      <c r="AE60" s="668"/>
      <c r="AF60" s="668"/>
      <c r="AG60" s="668"/>
      <c r="AH60" s="668"/>
      <c r="AI60" s="668"/>
      <c r="AJ60" s="668"/>
      <c r="AK60" s="668"/>
      <c r="AL60" s="668"/>
      <c r="AM60" s="668"/>
      <c r="AN60" s="668"/>
      <c r="AO60" s="668"/>
      <c r="AP60" s="668"/>
      <c r="AQ60" s="668"/>
      <c r="AR60" s="668"/>
      <c r="AS60" s="668"/>
      <c r="AT60" s="668"/>
      <c r="AU60" s="668"/>
      <c r="AV60" s="668"/>
      <c r="AW60" s="668"/>
      <c r="AX60" s="668"/>
      <c r="AY60" s="668"/>
      <c r="AZ60" s="668"/>
    </row>
    <row r="61" spans="2:52" ht="20.100000000000001" customHeight="1" collapsed="1">
      <c r="B61" s="714">
        <f>B49+1</f>
        <v>5</v>
      </c>
      <c r="C61" s="1013"/>
      <c r="D61" s="1014"/>
      <c r="E61" s="1014"/>
      <c r="F61" s="1015"/>
      <c r="G61" s="1016"/>
      <c r="H61" s="1017"/>
      <c r="I61" s="1017"/>
      <c r="J61" s="1017"/>
      <c r="K61" s="1018"/>
      <c r="L61" s="701">
        <f t="shared" ref="L61:R61" si="16">SUM(L62:L71)</f>
        <v>0</v>
      </c>
      <c r="M61" s="702">
        <f t="shared" si="16"/>
        <v>0</v>
      </c>
      <c r="N61" s="703">
        <f t="shared" si="16"/>
        <v>0</v>
      </c>
      <c r="O61" s="703">
        <f t="shared" si="16"/>
        <v>0</v>
      </c>
      <c r="P61" s="702">
        <f t="shared" si="16"/>
        <v>0</v>
      </c>
      <c r="Q61" s="704">
        <f t="shared" si="16"/>
        <v>0</v>
      </c>
      <c r="R61" s="701">
        <f t="shared" si="16"/>
        <v>0</v>
      </c>
      <c r="S61" s="705">
        <v>1</v>
      </c>
      <c r="T61" s="706">
        <f>(S62*T62)+(S63*T63)+(S64*T64)+(S65*T65)+(S66*T66)+(S67*T67)+(S68*T68)+(S69*T69)+(S70*T70)+(S71*T71)</f>
        <v>0</v>
      </c>
      <c r="U61" s="665">
        <f t="shared" ref="U61:U71" si="17">S61*T61*(1+MGKZ)*(1+Gewinn)*(1+Sicherheit)</f>
        <v>0</v>
      </c>
      <c r="V61" s="643">
        <f t="shared" ref="V61:V71" si="18">R61*Fertigung</f>
        <v>0</v>
      </c>
      <c r="W61" s="50">
        <f t="shared" ref="W61:W71" si="19">L61*$E$6+M61*$M$6+N61*$M$7+O61*$M$8+P61*$E$7+Q61*$M$9+U61+V61</f>
        <v>0</v>
      </c>
      <c r="X61" s="442"/>
      <c r="Y61" s="442"/>
      <c r="Z61" s="442"/>
      <c r="AA61" s="442"/>
      <c r="AB61" s="442"/>
      <c r="AC61" s="442"/>
      <c r="AD61" s="442"/>
      <c r="AE61" s="442"/>
      <c r="AF61" s="442"/>
      <c r="AG61" s="442"/>
      <c r="AH61" s="442"/>
      <c r="AI61" s="442"/>
      <c r="AJ61" s="442"/>
      <c r="AK61" s="442"/>
      <c r="AL61" s="442"/>
      <c r="AM61" s="442"/>
      <c r="AN61" s="442"/>
      <c r="AO61" s="442"/>
      <c r="AP61" s="442"/>
      <c r="AQ61" s="442"/>
      <c r="AR61" s="442"/>
      <c r="AS61" s="442"/>
      <c r="AT61" s="442"/>
      <c r="AU61" s="442"/>
      <c r="AV61" s="442"/>
      <c r="AW61" s="442"/>
      <c r="AX61" s="442"/>
      <c r="AY61" s="442"/>
      <c r="AZ61" s="442"/>
    </row>
    <row r="62" spans="2:52" ht="20.100000000000001" hidden="1" customHeight="1" outlineLevel="1">
      <c r="B62" s="433"/>
      <c r="C62" s="1002"/>
      <c r="D62" s="1003"/>
      <c r="E62" s="1003"/>
      <c r="F62" s="1004"/>
      <c r="G62" s="1005"/>
      <c r="H62" s="1006"/>
      <c r="I62" s="1006"/>
      <c r="J62" s="1006"/>
      <c r="K62" s="1007"/>
      <c r="L62" s="715"/>
      <c r="M62" s="715"/>
      <c r="N62" s="715"/>
      <c r="O62" s="715"/>
      <c r="P62" s="715"/>
      <c r="Q62" s="715"/>
      <c r="R62" s="715"/>
      <c r="S62" s="716"/>
      <c r="T62" s="717"/>
      <c r="U62" s="720">
        <f t="shared" si="17"/>
        <v>0</v>
      </c>
      <c r="V62" s="721">
        <f t="shared" si="18"/>
        <v>0</v>
      </c>
      <c r="W62" s="722">
        <f t="shared" si="19"/>
        <v>0</v>
      </c>
      <c r="X62" s="442"/>
      <c r="Y62" s="442"/>
      <c r="Z62" s="442"/>
      <c r="AA62" s="442"/>
      <c r="AB62" s="442"/>
      <c r="AC62" s="442"/>
      <c r="AD62" s="442"/>
      <c r="AE62" s="442"/>
      <c r="AF62" s="442"/>
      <c r="AG62" s="442"/>
      <c r="AH62" s="442"/>
      <c r="AI62" s="442"/>
      <c r="AJ62" s="442"/>
      <c r="AK62" s="442"/>
      <c r="AL62" s="442"/>
      <c r="AM62" s="442"/>
      <c r="AN62" s="442"/>
      <c r="AO62" s="442"/>
      <c r="AP62" s="442"/>
      <c r="AQ62" s="442"/>
      <c r="AR62" s="442"/>
      <c r="AS62" s="442"/>
      <c r="AT62" s="442"/>
      <c r="AU62" s="442"/>
      <c r="AV62" s="442"/>
      <c r="AW62" s="442"/>
      <c r="AX62" s="442"/>
      <c r="AY62" s="442"/>
      <c r="AZ62" s="442"/>
    </row>
    <row r="63" spans="2:52" ht="20.100000000000001" hidden="1" customHeight="1" outlineLevel="1">
      <c r="B63" s="434"/>
      <c r="C63" s="1002"/>
      <c r="D63" s="1003"/>
      <c r="E63" s="1003"/>
      <c r="F63" s="1004"/>
      <c r="G63" s="1005"/>
      <c r="H63" s="1006"/>
      <c r="I63" s="1006"/>
      <c r="J63" s="1006"/>
      <c r="K63" s="1007"/>
      <c r="L63" s="715"/>
      <c r="M63" s="715"/>
      <c r="N63" s="715"/>
      <c r="O63" s="715"/>
      <c r="P63" s="715"/>
      <c r="Q63" s="715"/>
      <c r="R63" s="715"/>
      <c r="S63" s="716"/>
      <c r="T63" s="717"/>
      <c r="U63" s="720">
        <f t="shared" si="17"/>
        <v>0</v>
      </c>
      <c r="V63" s="721">
        <f t="shared" si="18"/>
        <v>0</v>
      </c>
      <c r="W63" s="722">
        <f t="shared" si="19"/>
        <v>0</v>
      </c>
      <c r="X63" s="442"/>
      <c r="Y63" s="442"/>
      <c r="Z63" s="442"/>
      <c r="AA63" s="442"/>
      <c r="AB63" s="442"/>
      <c r="AC63" s="442"/>
      <c r="AD63" s="442"/>
      <c r="AE63" s="442"/>
      <c r="AF63" s="442"/>
      <c r="AG63" s="442"/>
      <c r="AH63" s="442"/>
      <c r="AI63" s="442"/>
      <c r="AJ63" s="442"/>
      <c r="AK63" s="442"/>
      <c r="AL63" s="442"/>
      <c r="AM63" s="442"/>
      <c r="AN63" s="442"/>
      <c r="AO63" s="442"/>
      <c r="AP63" s="442"/>
      <c r="AQ63" s="442"/>
      <c r="AR63" s="442"/>
      <c r="AS63" s="442"/>
      <c r="AT63" s="442"/>
      <c r="AU63" s="442"/>
      <c r="AV63" s="442"/>
      <c r="AW63" s="442"/>
      <c r="AX63" s="442"/>
      <c r="AY63" s="442"/>
      <c r="AZ63" s="442"/>
    </row>
    <row r="64" spans="2:52" ht="20.100000000000001" hidden="1" customHeight="1" outlineLevel="1">
      <c r="B64" s="434"/>
      <c r="C64" s="1002"/>
      <c r="D64" s="1003"/>
      <c r="E64" s="1003"/>
      <c r="F64" s="1004"/>
      <c r="G64" s="1005"/>
      <c r="H64" s="1006"/>
      <c r="I64" s="1006"/>
      <c r="J64" s="1006"/>
      <c r="K64" s="1007"/>
      <c r="L64" s="715"/>
      <c r="M64" s="715"/>
      <c r="N64" s="715"/>
      <c r="O64" s="715"/>
      <c r="P64" s="715"/>
      <c r="Q64" s="715"/>
      <c r="R64" s="715"/>
      <c r="S64" s="716"/>
      <c r="T64" s="717"/>
      <c r="U64" s="720">
        <f t="shared" si="17"/>
        <v>0</v>
      </c>
      <c r="V64" s="721">
        <f t="shared" si="18"/>
        <v>0</v>
      </c>
      <c r="W64" s="722">
        <f t="shared" si="19"/>
        <v>0</v>
      </c>
      <c r="X64" s="442"/>
      <c r="Y64" s="442"/>
      <c r="Z64" s="442"/>
      <c r="AA64" s="442"/>
      <c r="AB64" s="442"/>
      <c r="AC64" s="442"/>
      <c r="AD64" s="442"/>
      <c r="AE64" s="442"/>
      <c r="AF64" s="442"/>
      <c r="AG64" s="442"/>
      <c r="AH64" s="442"/>
      <c r="AI64" s="442"/>
      <c r="AJ64" s="442"/>
      <c r="AK64" s="442"/>
      <c r="AL64" s="442"/>
      <c r="AM64" s="442"/>
      <c r="AN64" s="442"/>
      <c r="AO64" s="442"/>
      <c r="AP64" s="442"/>
      <c r="AQ64" s="442"/>
      <c r="AR64" s="442"/>
      <c r="AS64" s="442"/>
      <c r="AT64" s="442"/>
      <c r="AU64" s="442"/>
      <c r="AV64" s="442"/>
      <c r="AW64" s="442"/>
      <c r="AX64" s="442"/>
      <c r="AY64" s="442"/>
      <c r="AZ64" s="442"/>
    </row>
    <row r="65" spans="2:52" ht="20.100000000000001" hidden="1" customHeight="1" outlineLevel="1">
      <c r="B65" s="434"/>
      <c r="C65" s="1002"/>
      <c r="D65" s="1003"/>
      <c r="E65" s="1003"/>
      <c r="F65" s="1004"/>
      <c r="G65" s="1005"/>
      <c r="H65" s="1006"/>
      <c r="I65" s="1006"/>
      <c r="J65" s="1006"/>
      <c r="K65" s="1007"/>
      <c r="L65" s="715"/>
      <c r="M65" s="715"/>
      <c r="N65" s="715"/>
      <c r="O65" s="715"/>
      <c r="P65" s="715"/>
      <c r="Q65" s="715"/>
      <c r="R65" s="715"/>
      <c r="S65" s="716"/>
      <c r="T65" s="717"/>
      <c r="U65" s="720">
        <f t="shared" si="17"/>
        <v>0</v>
      </c>
      <c r="V65" s="721">
        <f t="shared" si="18"/>
        <v>0</v>
      </c>
      <c r="W65" s="722">
        <f t="shared" si="19"/>
        <v>0</v>
      </c>
      <c r="X65" s="442"/>
      <c r="Y65" s="442"/>
      <c r="Z65" s="442"/>
      <c r="AA65" s="442"/>
      <c r="AB65" s="442"/>
      <c r="AC65" s="442"/>
      <c r="AD65" s="442"/>
      <c r="AE65" s="442"/>
      <c r="AF65" s="442"/>
      <c r="AG65" s="442"/>
      <c r="AH65" s="442"/>
      <c r="AI65" s="442"/>
      <c r="AJ65" s="442"/>
      <c r="AK65" s="442"/>
      <c r="AL65" s="442"/>
      <c r="AM65" s="442"/>
      <c r="AN65" s="442"/>
      <c r="AO65" s="442"/>
      <c r="AP65" s="442"/>
      <c r="AQ65" s="442"/>
      <c r="AR65" s="442"/>
      <c r="AS65" s="442"/>
      <c r="AT65" s="442"/>
      <c r="AU65" s="442"/>
      <c r="AV65" s="442"/>
      <c r="AW65" s="442"/>
      <c r="AX65" s="442"/>
      <c r="AY65" s="442"/>
      <c r="AZ65" s="442"/>
    </row>
    <row r="66" spans="2:52" ht="20.100000000000001" hidden="1" customHeight="1" outlineLevel="1">
      <c r="B66" s="434"/>
      <c r="C66" s="1002"/>
      <c r="D66" s="1003"/>
      <c r="E66" s="1003"/>
      <c r="F66" s="1004"/>
      <c r="G66" s="1005"/>
      <c r="H66" s="1006"/>
      <c r="I66" s="1006"/>
      <c r="J66" s="1006"/>
      <c r="K66" s="1007"/>
      <c r="L66" s="715"/>
      <c r="M66" s="715"/>
      <c r="N66" s="715"/>
      <c r="O66" s="715"/>
      <c r="P66" s="715"/>
      <c r="Q66" s="715"/>
      <c r="R66" s="715"/>
      <c r="S66" s="716"/>
      <c r="T66" s="717"/>
      <c r="U66" s="720">
        <f t="shared" si="17"/>
        <v>0</v>
      </c>
      <c r="V66" s="721">
        <f t="shared" si="18"/>
        <v>0</v>
      </c>
      <c r="W66" s="722">
        <f t="shared" si="19"/>
        <v>0</v>
      </c>
      <c r="X66" s="442"/>
      <c r="Y66" s="442"/>
      <c r="Z66" s="442"/>
      <c r="AA66" s="442"/>
      <c r="AB66" s="442"/>
      <c r="AC66" s="442"/>
      <c r="AD66" s="442"/>
      <c r="AE66" s="442"/>
      <c r="AF66" s="442"/>
      <c r="AG66" s="442"/>
      <c r="AH66" s="442"/>
      <c r="AI66" s="442"/>
      <c r="AJ66" s="442"/>
      <c r="AK66" s="442"/>
      <c r="AL66" s="442"/>
      <c r="AM66" s="442"/>
      <c r="AN66" s="442"/>
      <c r="AO66" s="442"/>
      <c r="AP66" s="442"/>
      <c r="AQ66" s="442"/>
      <c r="AR66" s="442"/>
      <c r="AS66" s="442"/>
      <c r="AT66" s="442"/>
      <c r="AU66" s="442"/>
      <c r="AV66" s="442"/>
      <c r="AW66" s="442"/>
      <c r="AX66" s="442"/>
      <c r="AY66" s="442"/>
      <c r="AZ66" s="442"/>
    </row>
    <row r="67" spans="2:52" ht="20.100000000000001" hidden="1" customHeight="1" outlineLevel="1">
      <c r="B67" s="434"/>
      <c r="C67" s="1002"/>
      <c r="D67" s="1003"/>
      <c r="E67" s="1003"/>
      <c r="F67" s="1004"/>
      <c r="G67" s="1005"/>
      <c r="H67" s="1006"/>
      <c r="I67" s="1006"/>
      <c r="J67" s="1006"/>
      <c r="K67" s="1007"/>
      <c r="L67" s="715"/>
      <c r="M67" s="715"/>
      <c r="N67" s="715"/>
      <c r="O67" s="715"/>
      <c r="P67" s="715"/>
      <c r="Q67" s="715"/>
      <c r="R67" s="715"/>
      <c r="S67" s="716"/>
      <c r="T67" s="717"/>
      <c r="U67" s="720">
        <f t="shared" si="17"/>
        <v>0</v>
      </c>
      <c r="V67" s="721">
        <f t="shared" si="18"/>
        <v>0</v>
      </c>
      <c r="W67" s="722">
        <f t="shared" si="19"/>
        <v>0</v>
      </c>
      <c r="X67" s="442"/>
      <c r="Y67" s="442"/>
      <c r="Z67" s="442"/>
      <c r="AA67" s="442"/>
      <c r="AB67" s="442"/>
      <c r="AC67" s="442"/>
      <c r="AD67" s="442"/>
      <c r="AE67" s="442"/>
      <c r="AF67" s="442"/>
      <c r="AG67" s="442"/>
      <c r="AH67" s="442"/>
      <c r="AI67" s="442"/>
      <c r="AJ67" s="442"/>
      <c r="AK67" s="442"/>
      <c r="AL67" s="442"/>
      <c r="AM67" s="442"/>
      <c r="AN67" s="442"/>
      <c r="AO67" s="442"/>
      <c r="AP67" s="442"/>
      <c r="AQ67" s="442"/>
      <c r="AR67" s="442"/>
      <c r="AS67" s="442"/>
      <c r="AT67" s="442"/>
      <c r="AU67" s="442"/>
      <c r="AV67" s="442"/>
      <c r="AW67" s="442"/>
      <c r="AX67" s="442"/>
      <c r="AY67" s="442"/>
      <c r="AZ67" s="442"/>
    </row>
    <row r="68" spans="2:52" ht="20.100000000000001" hidden="1" customHeight="1" outlineLevel="1">
      <c r="B68" s="434"/>
      <c r="C68" s="1002"/>
      <c r="D68" s="1003"/>
      <c r="E68" s="1003"/>
      <c r="F68" s="1004"/>
      <c r="G68" s="1005"/>
      <c r="H68" s="1006"/>
      <c r="I68" s="1006"/>
      <c r="J68" s="1006"/>
      <c r="K68" s="1007"/>
      <c r="L68" s="715"/>
      <c r="M68" s="715"/>
      <c r="N68" s="715"/>
      <c r="O68" s="715"/>
      <c r="P68" s="715"/>
      <c r="Q68" s="715"/>
      <c r="R68" s="715"/>
      <c r="S68" s="716"/>
      <c r="T68" s="717"/>
      <c r="U68" s="720">
        <f t="shared" si="17"/>
        <v>0</v>
      </c>
      <c r="V68" s="721">
        <f t="shared" si="18"/>
        <v>0</v>
      </c>
      <c r="W68" s="722">
        <f t="shared" si="19"/>
        <v>0</v>
      </c>
      <c r="X68" s="442"/>
      <c r="Y68" s="442"/>
      <c r="Z68" s="442"/>
      <c r="AA68" s="442"/>
      <c r="AB68" s="442"/>
      <c r="AC68" s="442"/>
      <c r="AD68" s="442"/>
      <c r="AE68" s="442"/>
      <c r="AF68" s="442"/>
      <c r="AG68" s="442"/>
      <c r="AH68" s="442"/>
      <c r="AI68" s="442"/>
      <c r="AJ68" s="442"/>
      <c r="AK68" s="442"/>
      <c r="AL68" s="442"/>
      <c r="AM68" s="442"/>
      <c r="AN68" s="442"/>
      <c r="AO68" s="442"/>
      <c r="AP68" s="442"/>
      <c r="AQ68" s="442"/>
      <c r="AR68" s="442"/>
      <c r="AS68" s="442"/>
      <c r="AT68" s="442"/>
      <c r="AU68" s="442"/>
      <c r="AV68" s="442"/>
      <c r="AW68" s="442"/>
      <c r="AX68" s="442"/>
      <c r="AY68" s="442"/>
      <c r="AZ68" s="442"/>
    </row>
    <row r="69" spans="2:52" ht="20.100000000000001" hidden="1" customHeight="1" outlineLevel="1">
      <c r="B69" s="434"/>
      <c r="C69" s="1002"/>
      <c r="D69" s="1003"/>
      <c r="E69" s="1003"/>
      <c r="F69" s="1004"/>
      <c r="G69" s="1005"/>
      <c r="H69" s="1006"/>
      <c r="I69" s="1006"/>
      <c r="J69" s="1006"/>
      <c r="K69" s="1007"/>
      <c r="L69" s="715"/>
      <c r="M69" s="715"/>
      <c r="N69" s="715"/>
      <c r="O69" s="715"/>
      <c r="P69" s="715"/>
      <c r="Q69" s="715"/>
      <c r="R69" s="715"/>
      <c r="S69" s="716"/>
      <c r="T69" s="717"/>
      <c r="U69" s="720">
        <f t="shared" si="17"/>
        <v>0</v>
      </c>
      <c r="V69" s="721">
        <f t="shared" si="18"/>
        <v>0</v>
      </c>
      <c r="W69" s="722">
        <f t="shared" si="19"/>
        <v>0</v>
      </c>
      <c r="X69" s="442"/>
      <c r="Y69" s="442"/>
      <c r="Z69" s="442"/>
      <c r="AA69" s="442"/>
      <c r="AB69" s="442"/>
      <c r="AC69" s="442"/>
      <c r="AD69" s="442"/>
      <c r="AE69" s="442"/>
      <c r="AF69" s="442"/>
      <c r="AG69" s="442"/>
      <c r="AH69" s="442"/>
      <c r="AI69" s="442"/>
      <c r="AJ69" s="442"/>
      <c r="AK69" s="442"/>
      <c r="AL69" s="442"/>
      <c r="AM69" s="442"/>
      <c r="AN69" s="442"/>
      <c r="AO69" s="442"/>
      <c r="AP69" s="442"/>
      <c r="AQ69" s="442"/>
      <c r="AR69" s="442"/>
      <c r="AS69" s="442"/>
      <c r="AT69" s="442"/>
      <c r="AU69" s="442"/>
      <c r="AV69" s="442"/>
      <c r="AW69" s="442"/>
      <c r="AX69" s="442"/>
      <c r="AY69" s="442"/>
      <c r="AZ69" s="442"/>
    </row>
    <row r="70" spans="2:52" ht="20.100000000000001" hidden="1" customHeight="1" outlineLevel="1">
      <c r="B70" s="434"/>
      <c r="C70" s="1002"/>
      <c r="D70" s="1003"/>
      <c r="E70" s="1003"/>
      <c r="F70" s="1004"/>
      <c r="G70" s="1005"/>
      <c r="H70" s="1006"/>
      <c r="I70" s="1006"/>
      <c r="J70" s="1006"/>
      <c r="K70" s="1007"/>
      <c r="L70" s="715"/>
      <c r="M70" s="715"/>
      <c r="N70" s="715"/>
      <c r="O70" s="715"/>
      <c r="P70" s="715"/>
      <c r="Q70" s="715"/>
      <c r="R70" s="715"/>
      <c r="S70" s="716"/>
      <c r="T70" s="717"/>
      <c r="U70" s="720">
        <f t="shared" si="17"/>
        <v>0</v>
      </c>
      <c r="V70" s="721">
        <f t="shared" si="18"/>
        <v>0</v>
      </c>
      <c r="W70" s="722">
        <f t="shared" si="19"/>
        <v>0</v>
      </c>
      <c r="X70" s="442"/>
      <c r="Y70" s="442"/>
      <c r="Z70" s="442"/>
      <c r="AA70" s="442"/>
      <c r="AB70" s="442"/>
      <c r="AC70" s="442"/>
      <c r="AD70" s="442"/>
      <c r="AE70" s="442"/>
      <c r="AF70" s="442"/>
      <c r="AG70" s="442"/>
      <c r="AH70" s="442"/>
      <c r="AI70" s="442"/>
      <c r="AJ70" s="442"/>
      <c r="AK70" s="442"/>
      <c r="AL70" s="442"/>
      <c r="AM70" s="442"/>
      <c r="AN70" s="442"/>
      <c r="AO70" s="442"/>
      <c r="AP70" s="442"/>
      <c r="AQ70" s="442"/>
      <c r="AR70" s="442"/>
      <c r="AS70" s="442"/>
      <c r="AT70" s="442"/>
      <c r="AU70" s="442"/>
      <c r="AV70" s="442"/>
      <c r="AW70" s="442"/>
      <c r="AX70" s="442"/>
      <c r="AY70" s="442"/>
      <c r="AZ70" s="442"/>
    </row>
    <row r="71" spans="2:52" ht="20.100000000000001" hidden="1" customHeight="1" outlineLevel="1">
      <c r="B71" s="434"/>
      <c r="C71" s="1002"/>
      <c r="D71" s="1003"/>
      <c r="E71" s="1003"/>
      <c r="F71" s="1004"/>
      <c r="G71" s="1005"/>
      <c r="H71" s="1006"/>
      <c r="I71" s="1006"/>
      <c r="J71" s="1006"/>
      <c r="K71" s="1007"/>
      <c r="L71" s="715"/>
      <c r="M71" s="715"/>
      <c r="N71" s="715"/>
      <c r="O71" s="715"/>
      <c r="P71" s="715"/>
      <c r="Q71" s="715"/>
      <c r="R71" s="715"/>
      <c r="S71" s="716"/>
      <c r="T71" s="717"/>
      <c r="U71" s="720">
        <f t="shared" si="17"/>
        <v>0</v>
      </c>
      <c r="V71" s="721">
        <f t="shared" si="18"/>
        <v>0</v>
      </c>
      <c r="W71" s="722">
        <f t="shared" si="19"/>
        <v>0</v>
      </c>
      <c r="X71" s="442"/>
      <c r="Y71" s="442"/>
      <c r="Z71" s="442"/>
      <c r="AA71" s="442"/>
      <c r="AB71" s="442"/>
      <c r="AC71" s="442"/>
      <c r="AD71" s="442"/>
      <c r="AE71" s="442"/>
      <c r="AF71" s="442"/>
      <c r="AG71" s="442"/>
      <c r="AH71" s="442"/>
      <c r="AI71" s="442"/>
      <c r="AJ71" s="442"/>
      <c r="AK71" s="442"/>
      <c r="AL71" s="442"/>
      <c r="AM71" s="442"/>
      <c r="AN71" s="442"/>
      <c r="AO71" s="442"/>
      <c r="AP71" s="442"/>
      <c r="AQ71" s="442"/>
      <c r="AR71" s="442"/>
      <c r="AS71" s="442"/>
      <c r="AT71" s="442"/>
      <c r="AU71" s="442"/>
      <c r="AV71" s="442"/>
      <c r="AW71" s="442"/>
      <c r="AX71" s="442"/>
      <c r="AY71" s="442"/>
      <c r="AZ71" s="442"/>
    </row>
    <row r="72" spans="2:52" s="19" customFormat="1" ht="9.9499999999999993" hidden="1" customHeight="1" outlineLevel="1">
      <c r="B72" s="435"/>
      <c r="C72" s="437"/>
      <c r="D72" s="437"/>
      <c r="E72" s="437"/>
      <c r="F72" s="437"/>
      <c r="G72" s="666"/>
      <c r="H72" s="666"/>
      <c r="I72" s="666"/>
      <c r="J72" s="666"/>
      <c r="K72" s="666"/>
      <c r="L72" s="438"/>
      <c r="M72" s="438"/>
      <c r="N72" s="438"/>
      <c r="O72" s="438"/>
      <c r="P72" s="438"/>
      <c r="Q72" s="438"/>
      <c r="R72" s="438"/>
      <c r="S72" s="438"/>
      <c r="T72" s="439"/>
      <c r="U72" s="439"/>
      <c r="V72" s="439"/>
      <c r="W72" s="667"/>
      <c r="X72" s="668"/>
      <c r="Y72" s="668"/>
      <c r="Z72" s="668"/>
      <c r="AA72" s="668"/>
      <c r="AB72" s="668"/>
      <c r="AC72" s="668"/>
      <c r="AD72" s="668"/>
      <c r="AE72" s="668"/>
      <c r="AF72" s="668"/>
      <c r="AG72" s="668"/>
      <c r="AH72" s="668"/>
      <c r="AI72" s="668"/>
      <c r="AJ72" s="668"/>
      <c r="AK72" s="668"/>
      <c r="AL72" s="668"/>
      <c r="AM72" s="668"/>
      <c r="AN72" s="668"/>
      <c r="AO72" s="668"/>
      <c r="AP72" s="668"/>
      <c r="AQ72" s="668"/>
      <c r="AR72" s="668"/>
      <c r="AS72" s="668"/>
      <c r="AT72" s="668"/>
      <c r="AU72" s="668"/>
      <c r="AV72" s="668"/>
      <c r="AW72" s="668"/>
      <c r="AX72" s="668"/>
      <c r="AY72" s="668"/>
      <c r="AZ72" s="668"/>
    </row>
    <row r="73" spans="2:52" ht="20.100000000000001" customHeight="1" collapsed="1">
      <c r="B73" s="714">
        <f>B61+1</f>
        <v>6</v>
      </c>
      <c r="C73" s="1013"/>
      <c r="D73" s="1014"/>
      <c r="E73" s="1014"/>
      <c r="F73" s="1015"/>
      <c r="G73" s="1016"/>
      <c r="H73" s="1017"/>
      <c r="I73" s="1017"/>
      <c r="J73" s="1017"/>
      <c r="K73" s="1018"/>
      <c r="L73" s="701">
        <f t="shared" ref="L73:R73" si="20">SUM(L74:L83)</f>
        <v>0</v>
      </c>
      <c r="M73" s="702">
        <f t="shared" si="20"/>
        <v>0</v>
      </c>
      <c r="N73" s="703">
        <f t="shared" si="20"/>
        <v>0</v>
      </c>
      <c r="O73" s="703">
        <f t="shared" si="20"/>
        <v>0</v>
      </c>
      <c r="P73" s="702">
        <f t="shared" si="20"/>
        <v>0</v>
      </c>
      <c r="Q73" s="704">
        <f t="shared" si="20"/>
        <v>0</v>
      </c>
      <c r="R73" s="701">
        <f t="shared" si="20"/>
        <v>0</v>
      </c>
      <c r="S73" s="705">
        <v>1</v>
      </c>
      <c r="T73" s="706">
        <f>(S74*T74)+(S75*T75)+(S76*T76)+(S77*T77)+(S78*T78)+(S79*T79)+(S80*T80)+(S81*T81)+(S82*T82)+(S83*T83)</f>
        <v>0</v>
      </c>
      <c r="U73" s="665">
        <f t="shared" ref="U73:U83" si="21">S73*T73*(1+MGKZ)*(1+Gewinn)*(1+Sicherheit)</f>
        <v>0</v>
      </c>
      <c r="V73" s="643">
        <f t="shared" ref="V73:V83" si="22">R73*Fertigung</f>
        <v>0</v>
      </c>
      <c r="W73" s="50">
        <f t="shared" ref="W73:W83" si="23">L73*$E$6+M73*$M$6+N73*$M$7+O73*$M$8+P73*$E$7+Q73*$M$9+U73+V73</f>
        <v>0</v>
      </c>
      <c r="X73" s="442"/>
      <c r="Y73" s="442"/>
      <c r="Z73" s="442"/>
      <c r="AA73" s="442"/>
      <c r="AB73" s="442"/>
      <c r="AC73" s="442"/>
      <c r="AD73" s="442"/>
      <c r="AE73" s="442"/>
      <c r="AF73" s="442"/>
      <c r="AG73" s="442"/>
      <c r="AH73" s="442"/>
      <c r="AI73" s="442"/>
      <c r="AJ73" s="442"/>
      <c r="AK73" s="442"/>
      <c r="AL73" s="442"/>
      <c r="AM73" s="442"/>
      <c r="AN73" s="442"/>
      <c r="AO73" s="442"/>
      <c r="AP73" s="442"/>
      <c r="AQ73" s="442"/>
      <c r="AR73" s="442"/>
      <c r="AS73" s="442"/>
      <c r="AT73" s="442"/>
      <c r="AU73" s="442"/>
      <c r="AV73" s="442"/>
      <c r="AW73" s="442"/>
      <c r="AX73" s="442"/>
      <c r="AY73" s="442"/>
      <c r="AZ73" s="442"/>
    </row>
    <row r="74" spans="2:52" ht="20.100000000000001" hidden="1" customHeight="1" outlineLevel="1">
      <c r="B74" s="433"/>
      <c r="C74" s="1002"/>
      <c r="D74" s="1003"/>
      <c r="E74" s="1003"/>
      <c r="F74" s="1004"/>
      <c r="G74" s="1005"/>
      <c r="H74" s="1006"/>
      <c r="I74" s="1006"/>
      <c r="J74" s="1006"/>
      <c r="K74" s="1007"/>
      <c r="L74" s="715"/>
      <c r="M74" s="715"/>
      <c r="N74" s="715"/>
      <c r="O74" s="715"/>
      <c r="P74" s="715"/>
      <c r="Q74" s="715"/>
      <c r="R74" s="715"/>
      <c r="S74" s="716"/>
      <c r="T74" s="717"/>
      <c r="U74" s="720">
        <f t="shared" si="21"/>
        <v>0</v>
      </c>
      <c r="V74" s="721">
        <f t="shared" si="22"/>
        <v>0</v>
      </c>
      <c r="W74" s="722">
        <f t="shared" si="23"/>
        <v>0</v>
      </c>
      <c r="X74" s="442"/>
      <c r="Y74" s="442"/>
      <c r="Z74" s="442"/>
      <c r="AA74" s="442"/>
      <c r="AB74" s="442"/>
      <c r="AC74" s="442"/>
      <c r="AD74" s="442"/>
      <c r="AE74" s="442"/>
      <c r="AF74" s="442"/>
      <c r="AG74" s="442"/>
      <c r="AH74" s="442"/>
      <c r="AI74" s="442"/>
      <c r="AJ74" s="442"/>
      <c r="AK74" s="442"/>
      <c r="AL74" s="442"/>
      <c r="AM74" s="442"/>
      <c r="AN74" s="442"/>
      <c r="AO74" s="442"/>
      <c r="AP74" s="442"/>
      <c r="AQ74" s="442"/>
      <c r="AR74" s="442"/>
      <c r="AS74" s="442"/>
      <c r="AT74" s="442"/>
      <c r="AU74" s="442"/>
      <c r="AV74" s="442"/>
      <c r="AW74" s="442"/>
      <c r="AX74" s="442"/>
      <c r="AY74" s="442"/>
      <c r="AZ74" s="442"/>
    </row>
    <row r="75" spans="2:52" ht="20.100000000000001" hidden="1" customHeight="1" outlineLevel="1">
      <c r="B75" s="434"/>
      <c r="C75" s="1002"/>
      <c r="D75" s="1003"/>
      <c r="E75" s="1003"/>
      <c r="F75" s="1004"/>
      <c r="G75" s="1005"/>
      <c r="H75" s="1006"/>
      <c r="I75" s="1006"/>
      <c r="J75" s="1006"/>
      <c r="K75" s="1007"/>
      <c r="L75" s="715"/>
      <c r="M75" s="715"/>
      <c r="N75" s="715"/>
      <c r="O75" s="715"/>
      <c r="P75" s="715"/>
      <c r="Q75" s="715"/>
      <c r="R75" s="715"/>
      <c r="S75" s="716"/>
      <c r="T75" s="717"/>
      <c r="U75" s="720">
        <f t="shared" si="21"/>
        <v>0</v>
      </c>
      <c r="V75" s="721">
        <f t="shared" si="22"/>
        <v>0</v>
      </c>
      <c r="W75" s="722">
        <f t="shared" si="23"/>
        <v>0</v>
      </c>
      <c r="X75" s="442"/>
      <c r="Y75" s="442"/>
      <c r="Z75" s="442"/>
      <c r="AA75" s="442"/>
      <c r="AB75" s="442"/>
      <c r="AC75" s="442"/>
      <c r="AD75" s="442"/>
      <c r="AE75" s="442"/>
      <c r="AF75" s="442"/>
      <c r="AG75" s="442"/>
      <c r="AH75" s="442"/>
      <c r="AI75" s="442"/>
      <c r="AJ75" s="442"/>
      <c r="AK75" s="442"/>
      <c r="AL75" s="442"/>
      <c r="AM75" s="442"/>
      <c r="AN75" s="442"/>
      <c r="AO75" s="442"/>
      <c r="AP75" s="442"/>
      <c r="AQ75" s="442"/>
      <c r="AR75" s="442"/>
      <c r="AS75" s="442"/>
      <c r="AT75" s="442"/>
      <c r="AU75" s="442"/>
      <c r="AV75" s="442"/>
      <c r="AW75" s="442"/>
      <c r="AX75" s="442"/>
      <c r="AY75" s="442"/>
      <c r="AZ75" s="442"/>
    </row>
    <row r="76" spans="2:52" ht="20.100000000000001" hidden="1" customHeight="1" outlineLevel="1">
      <c r="B76" s="434"/>
      <c r="C76" s="1002"/>
      <c r="D76" s="1003"/>
      <c r="E76" s="1003"/>
      <c r="F76" s="1004"/>
      <c r="G76" s="1005"/>
      <c r="H76" s="1006"/>
      <c r="I76" s="1006"/>
      <c r="J76" s="1006"/>
      <c r="K76" s="1007"/>
      <c r="L76" s="715"/>
      <c r="M76" s="715"/>
      <c r="N76" s="715"/>
      <c r="O76" s="715"/>
      <c r="P76" s="715"/>
      <c r="Q76" s="715"/>
      <c r="R76" s="715"/>
      <c r="S76" s="716"/>
      <c r="T76" s="717"/>
      <c r="U76" s="720">
        <f t="shared" si="21"/>
        <v>0</v>
      </c>
      <c r="V76" s="721">
        <f t="shared" si="22"/>
        <v>0</v>
      </c>
      <c r="W76" s="722">
        <f t="shared" si="23"/>
        <v>0</v>
      </c>
      <c r="X76" s="442"/>
      <c r="Y76" s="442"/>
      <c r="Z76" s="442"/>
      <c r="AA76" s="442"/>
      <c r="AB76" s="442"/>
      <c r="AC76" s="442"/>
      <c r="AD76" s="442"/>
      <c r="AE76" s="442"/>
      <c r="AF76" s="442"/>
      <c r="AG76" s="442"/>
      <c r="AH76" s="442"/>
      <c r="AI76" s="442"/>
      <c r="AJ76" s="442"/>
      <c r="AK76" s="442"/>
      <c r="AL76" s="442"/>
      <c r="AM76" s="442"/>
      <c r="AN76" s="442"/>
      <c r="AO76" s="442"/>
      <c r="AP76" s="442"/>
      <c r="AQ76" s="442"/>
      <c r="AR76" s="442"/>
      <c r="AS76" s="442"/>
      <c r="AT76" s="442"/>
      <c r="AU76" s="442"/>
      <c r="AV76" s="442"/>
      <c r="AW76" s="442"/>
      <c r="AX76" s="442"/>
      <c r="AY76" s="442"/>
      <c r="AZ76" s="442"/>
    </row>
    <row r="77" spans="2:52" ht="20.100000000000001" hidden="1" customHeight="1" outlineLevel="1">
      <c r="B77" s="434"/>
      <c r="C77" s="1002"/>
      <c r="D77" s="1003"/>
      <c r="E77" s="1003"/>
      <c r="F77" s="1004"/>
      <c r="G77" s="1005"/>
      <c r="H77" s="1006"/>
      <c r="I77" s="1006"/>
      <c r="J77" s="1006"/>
      <c r="K77" s="1007"/>
      <c r="L77" s="715"/>
      <c r="M77" s="715"/>
      <c r="N77" s="715"/>
      <c r="O77" s="715"/>
      <c r="P77" s="715"/>
      <c r="Q77" s="715"/>
      <c r="R77" s="715"/>
      <c r="S77" s="716"/>
      <c r="T77" s="717"/>
      <c r="U77" s="720">
        <f t="shared" si="21"/>
        <v>0</v>
      </c>
      <c r="V77" s="721">
        <f t="shared" si="22"/>
        <v>0</v>
      </c>
      <c r="W77" s="722">
        <f t="shared" si="23"/>
        <v>0</v>
      </c>
      <c r="X77" s="442"/>
      <c r="Y77" s="442"/>
      <c r="Z77" s="442"/>
      <c r="AA77" s="442"/>
      <c r="AB77" s="442"/>
      <c r="AC77" s="442"/>
      <c r="AD77" s="442"/>
      <c r="AE77" s="442"/>
      <c r="AF77" s="442"/>
      <c r="AG77" s="442"/>
      <c r="AH77" s="442"/>
      <c r="AI77" s="442"/>
      <c r="AJ77" s="442"/>
      <c r="AK77" s="442"/>
      <c r="AL77" s="442"/>
      <c r="AM77" s="442"/>
      <c r="AN77" s="442"/>
      <c r="AO77" s="442"/>
      <c r="AP77" s="442"/>
      <c r="AQ77" s="442"/>
      <c r="AR77" s="442"/>
      <c r="AS77" s="442"/>
      <c r="AT77" s="442"/>
      <c r="AU77" s="442"/>
      <c r="AV77" s="442"/>
      <c r="AW77" s="442"/>
      <c r="AX77" s="442"/>
      <c r="AY77" s="442"/>
      <c r="AZ77" s="442"/>
    </row>
    <row r="78" spans="2:52" ht="20.100000000000001" hidden="1" customHeight="1" outlineLevel="1">
      <c r="B78" s="434"/>
      <c r="C78" s="1002"/>
      <c r="D78" s="1003"/>
      <c r="E78" s="1003"/>
      <c r="F78" s="1004"/>
      <c r="G78" s="1005"/>
      <c r="H78" s="1006"/>
      <c r="I78" s="1006"/>
      <c r="J78" s="1006"/>
      <c r="K78" s="1007"/>
      <c r="L78" s="715"/>
      <c r="M78" s="715"/>
      <c r="N78" s="715"/>
      <c r="O78" s="715"/>
      <c r="P78" s="715"/>
      <c r="Q78" s="715"/>
      <c r="R78" s="715"/>
      <c r="S78" s="716"/>
      <c r="T78" s="717"/>
      <c r="U78" s="720">
        <f t="shared" si="21"/>
        <v>0</v>
      </c>
      <c r="V78" s="721">
        <f t="shared" si="22"/>
        <v>0</v>
      </c>
      <c r="W78" s="722">
        <f t="shared" si="23"/>
        <v>0</v>
      </c>
      <c r="X78" s="442"/>
      <c r="Y78" s="442"/>
      <c r="Z78" s="442"/>
      <c r="AA78" s="442"/>
      <c r="AB78" s="442"/>
      <c r="AC78" s="442"/>
      <c r="AD78" s="442"/>
      <c r="AE78" s="442"/>
      <c r="AF78" s="442"/>
      <c r="AG78" s="442"/>
      <c r="AH78" s="442"/>
      <c r="AI78" s="442"/>
      <c r="AJ78" s="442"/>
      <c r="AK78" s="442"/>
      <c r="AL78" s="442"/>
      <c r="AM78" s="442"/>
      <c r="AN78" s="442"/>
      <c r="AO78" s="442"/>
      <c r="AP78" s="442"/>
      <c r="AQ78" s="442"/>
      <c r="AR78" s="442"/>
      <c r="AS78" s="442"/>
      <c r="AT78" s="442"/>
      <c r="AU78" s="442"/>
      <c r="AV78" s="442"/>
      <c r="AW78" s="442"/>
      <c r="AX78" s="442"/>
      <c r="AY78" s="442"/>
      <c r="AZ78" s="442"/>
    </row>
    <row r="79" spans="2:52" ht="20.100000000000001" hidden="1" customHeight="1" outlineLevel="1">
      <c r="B79" s="434"/>
      <c r="C79" s="1002"/>
      <c r="D79" s="1003"/>
      <c r="E79" s="1003"/>
      <c r="F79" s="1004"/>
      <c r="G79" s="1005"/>
      <c r="H79" s="1006"/>
      <c r="I79" s="1006"/>
      <c r="J79" s="1006"/>
      <c r="K79" s="1007"/>
      <c r="L79" s="715"/>
      <c r="M79" s="715"/>
      <c r="N79" s="715"/>
      <c r="O79" s="715"/>
      <c r="P79" s="715"/>
      <c r="Q79" s="715"/>
      <c r="R79" s="715"/>
      <c r="S79" s="716"/>
      <c r="T79" s="717"/>
      <c r="U79" s="720">
        <f t="shared" si="21"/>
        <v>0</v>
      </c>
      <c r="V79" s="721">
        <f t="shared" si="22"/>
        <v>0</v>
      </c>
      <c r="W79" s="722">
        <f t="shared" si="23"/>
        <v>0</v>
      </c>
      <c r="X79" s="442"/>
      <c r="Y79" s="442"/>
      <c r="Z79" s="442"/>
      <c r="AA79" s="442"/>
      <c r="AB79" s="442"/>
      <c r="AC79" s="442"/>
      <c r="AD79" s="442"/>
      <c r="AE79" s="442"/>
      <c r="AF79" s="442"/>
      <c r="AG79" s="442"/>
      <c r="AH79" s="442"/>
      <c r="AI79" s="442"/>
      <c r="AJ79" s="442"/>
      <c r="AK79" s="442"/>
      <c r="AL79" s="442"/>
      <c r="AM79" s="442"/>
      <c r="AN79" s="442"/>
      <c r="AO79" s="442"/>
      <c r="AP79" s="442"/>
      <c r="AQ79" s="442"/>
      <c r="AR79" s="442"/>
      <c r="AS79" s="442"/>
      <c r="AT79" s="442"/>
      <c r="AU79" s="442"/>
      <c r="AV79" s="442"/>
      <c r="AW79" s="442"/>
      <c r="AX79" s="442"/>
      <c r="AY79" s="442"/>
      <c r="AZ79" s="442"/>
    </row>
    <row r="80" spans="2:52" ht="20.100000000000001" hidden="1" customHeight="1" outlineLevel="1">
      <c r="B80" s="434"/>
      <c r="C80" s="1002"/>
      <c r="D80" s="1003"/>
      <c r="E80" s="1003"/>
      <c r="F80" s="1004"/>
      <c r="G80" s="1005"/>
      <c r="H80" s="1006"/>
      <c r="I80" s="1006"/>
      <c r="J80" s="1006"/>
      <c r="K80" s="1007"/>
      <c r="L80" s="715"/>
      <c r="M80" s="715"/>
      <c r="N80" s="715"/>
      <c r="O80" s="715"/>
      <c r="P80" s="715"/>
      <c r="Q80" s="715"/>
      <c r="R80" s="715"/>
      <c r="S80" s="716"/>
      <c r="T80" s="717"/>
      <c r="U80" s="720">
        <f t="shared" si="21"/>
        <v>0</v>
      </c>
      <c r="V80" s="721">
        <f t="shared" si="22"/>
        <v>0</v>
      </c>
      <c r="W80" s="722">
        <f t="shared" si="23"/>
        <v>0</v>
      </c>
      <c r="X80" s="442"/>
      <c r="Y80" s="442"/>
      <c r="Z80" s="442"/>
      <c r="AA80" s="442"/>
      <c r="AB80" s="442"/>
      <c r="AC80" s="442"/>
      <c r="AD80" s="442"/>
      <c r="AE80" s="442"/>
      <c r="AF80" s="442"/>
      <c r="AG80" s="442"/>
      <c r="AH80" s="442"/>
      <c r="AI80" s="442"/>
      <c r="AJ80" s="442"/>
      <c r="AK80" s="442"/>
      <c r="AL80" s="442"/>
      <c r="AM80" s="442"/>
      <c r="AN80" s="442"/>
      <c r="AO80" s="442"/>
      <c r="AP80" s="442"/>
      <c r="AQ80" s="442"/>
      <c r="AR80" s="442"/>
      <c r="AS80" s="442"/>
      <c r="AT80" s="442"/>
      <c r="AU80" s="442"/>
      <c r="AV80" s="442"/>
      <c r="AW80" s="442"/>
      <c r="AX80" s="442"/>
      <c r="AY80" s="442"/>
      <c r="AZ80" s="442"/>
    </row>
    <row r="81" spans="2:52" ht="20.100000000000001" hidden="1" customHeight="1" outlineLevel="1">
      <c r="B81" s="434"/>
      <c r="C81" s="1002"/>
      <c r="D81" s="1003"/>
      <c r="E81" s="1003"/>
      <c r="F81" s="1004"/>
      <c r="G81" s="1005"/>
      <c r="H81" s="1006"/>
      <c r="I81" s="1006"/>
      <c r="J81" s="1006"/>
      <c r="K81" s="1007"/>
      <c r="L81" s="715"/>
      <c r="M81" s="715"/>
      <c r="N81" s="715"/>
      <c r="O81" s="715"/>
      <c r="P81" s="715"/>
      <c r="Q81" s="715"/>
      <c r="R81" s="715"/>
      <c r="S81" s="716"/>
      <c r="T81" s="717"/>
      <c r="U81" s="720">
        <f t="shared" si="21"/>
        <v>0</v>
      </c>
      <c r="V81" s="721">
        <f t="shared" si="22"/>
        <v>0</v>
      </c>
      <c r="W81" s="722">
        <f t="shared" si="23"/>
        <v>0</v>
      </c>
      <c r="X81" s="442"/>
      <c r="Y81" s="442"/>
      <c r="Z81" s="442"/>
      <c r="AA81" s="442"/>
      <c r="AB81" s="442"/>
      <c r="AC81" s="442"/>
      <c r="AD81" s="442"/>
      <c r="AE81" s="442"/>
      <c r="AF81" s="442"/>
      <c r="AG81" s="442"/>
      <c r="AH81" s="442"/>
      <c r="AI81" s="442"/>
      <c r="AJ81" s="442"/>
      <c r="AK81" s="442"/>
      <c r="AL81" s="442"/>
      <c r="AM81" s="442"/>
      <c r="AN81" s="442"/>
      <c r="AO81" s="442"/>
      <c r="AP81" s="442"/>
      <c r="AQ81" s="442"/>
      <c r="AR81" s="442"/>
      <c r="AS81" s="442"/>
      <c r="AT81" s="442"/>
      <c r="AU81" s="442"/>
      <c r="AV81" s="442"/>
      <c r="AW81" s="442"/>
      <c r="AX81" s="442"/>
      <c r="AY81" s="442"/>
      <c r="AZ81" s="442"/>
    </row>
    <row r="82" spans="2:52" ht="20.100000000000001" hidden="1" customHeight="1" outlineLevel="1">
      <c r="B82" s="434"/>
      <c r="C82" s="1002"/>
      <c r="D82" s="1003"/>
      <c r="E82" s="1003"/>
      <c r="F82" s="1004"/>
      <c r="G82" s="1005"/>
      <c r="H82" s="1006"/>
      <c r="I82" s="1006"/>
      <c r="J82" s="1006"/>
      <c r="K82" s="1007"/>
      <c r="L82" s="715"/>
      <c r="M82" s="715"/>
      <c r="N82" s="715"/>
      <c r="O82" s="715"/>
      <c r="P82" s="715"/>
      <c r="Q82" s="715"/>
      <c r="R82" s="715"/>
      <c r="S82" s="716"/>
      <c r="T82" s="717"/>
      <c r="U82" s="720">
        <f t="shared" si="21"/>
        <v>0</v>
      </c>
      <c r="V82" s="721">
        <f t="shared" si="22"/>
        <v>0</v>
      </c>
      <c r="W82" s="722">
        <f t="shared" si="23"/>
        <v>0</v>
      </c>
      <c r="X82" s="442"/>
      <c r="Y82" s="442"/>
      <c r="Z82" s="442"/>
      <c r="AA82" s="442"/>
      <c r="AB82" s="442"/>
      <c r="AC82" s="442"/>
      <c r="AD82" s="442"/>
      <c r="AE82" s="442"/>
      <c r="AF82" s="442"/>
      <c r="AG82" s="442"/>
      <c r="AH82" s="442"/>
      <c r="AI82" s="442"/>
      <c r="AJ82" s="442"/>
      <c r="AK82" s="442"/>
      <c r="AL82" s="442"/>
      <c r="AM82" s="442"/>
      <c r="AN82" s="442"/>
      <c r="AO82" s="442"/>
      <c r="AP82" s="442"/>
      <c r="AQ82" s="442"/>
      <c r="AR82" s="442"/>
      <c r="AS82" s="442"/>
      <c r="AT82" s="442"/>
      <c r="AU82" s="442"/>
      <c r="AV82" s="442"/>
      <c r="AW82" s="442"/>
      <c r="AX82" s="442"/>
      <c r="AY82" s="442"/>
      <c r="AZ82" s="442"/>
    </row>
    <row r="83" spans="2:52" ht="20.100000000000001" hidden="1" customHeight="1" outlineLevel="1">
      <c r="B83" s="434"/>
      <c r="C83" s="1002"/>
      <c r="D83" s="1003"/>
      <c r="E83" s="1003"/>
      <c r="F83" s="1004"/>
      <c r="G83" s="1005"/>
      <c r="H83" s="1006"/>
      <c r="I83" s="1006"/>
      <c r="J83" s="1006"/>
      <c r="K83" s="1007"/>
      <c r="L83" s="715"/>
      <c r="M83" s="715"/>
      <c r="N83" s="715"/>
      <c r="O83" s="715"/>
      <c r="P83" s="715"/>
      <c r="Q83" s="715"/>
      <c r="R83" s="715"/>
      <c r="S83" s="716"/>
      <c r="T83" s="717"/>
      <c r="U83" s="720">
        <f t="shared" si="21"/>
        <v>0</v>
      </c>
      <c r="V83" s="721">
        <f t="shared" si="22"/>
        <v>0</v>
      </c>
      <c r="W83" s="722">
        <f t="shared" si="23"/>
        <v>0</v>
      </c>
      <c r="X83" s="442"/>
      <c r="Y83" s="442"/>
      <c r="Z83" s="442"/>
      <c r="AA83" s="442"/>
      <c r="AB83" s="442"/>
      <c r="AC83" s="442"/>
      <c r="AD83" s="442"/>
      <c r="AE83" s="442"/>
      <c r="AF83" s="442"/>
      <c r="AG83" s="442"/>
      <c r="AH83" s="442"/>
      <c r="AI83" s="442"/>
      <c r="AJ83" s="442"/>
      <c r="AK83" s="442"/>
      <c r="AL83" s="442"/>
      <c r="AM83" s="442"/>
      <c r="AN83" s="442"/>
      <c r="AO83" s="442"/>
      <c r="AP83" s="442"/>
      <c r="AQ83" s="442"/>
      <c r="AR83" s="442"/>
      <c r="AS83" s="442"/>
      <c r="AT83" s="442"/>
      <c r="AU83" s="442"/>
      <c r="AV83" s="442"/>
      <c r="AW83" s="442"/>
      <c r="AX83" s="442"/>
      <c r="AY83" s="442"/>
      <c r="AZ83" s="442"/>
    </row>
    <row r="84" spans="2:52" s="19" customFormat="1" ht="9.9499999999999993" hidden="1" customHeight="1" outlineLevel="1">
      <c r="B84" s="435"/>
      <c r="C84" s="437"/>
      <c r="D84" s="437"/>
      <c r="E84" s="437"/>
      <c r="F84" s="437"/>
      <c r="G84" s="666"/>
      <c r="H84" s="666"/>
      <c r="I84" s="666"/>
      <c r="J84" s="666"/>
      <c r="K84" s="666"/>
      <c r="L84" s="438"/>
      <c r="M84" s="438"/>
      <c r="N84" s="438"/>
      <c r="O84" s="438"/>
      <c r="P84" s="438"/>
      <c r="Q84" s="438"/>
      <c r="R84" s="438"/>
      <c r="S84" s="438"/>
      <c r="T84" s="439"/>
      <c r="U84" s="439"/>
      <c r="V84" s="439"/>
      <c r="W84" s="667"/>
      <c r="X84" s="668"/>
      <c r="Y84" s="668"/>
      <c r="Z84" s="668"/>
      <c r="AA84" s="668"/>
      <c r="AB84" s="668"/>
      <c r="AC84" s="668"/>
      <c r="AD84" s="668"/>
      <c r="AE84" s="668"/>
      <c r="AF84" s="668"/>
      <c r="AG84" s="668"/>
      <c r="AH84" s="668"/>
      <c r="AI84" s="668"/>
      <c r="AJ84" s="668"/>
      <c r="AK84" s="668"/>
      <c r="AL84" s="668"/>
      <c r="AM84" s="668"/>
      <c r="AN84" s="668"/>
      <c r="AO84" s="668"/>
      <c r="AP84" s="668"/>
      <c r="AQ84" s="668"/>
      <c r="AR84" s="668"/>
      <c r="AS84" s="668"/>
      <c r="AT84" s="668"/>
      <c r="AU84" s="668"/>
      <c r="AV84" s="668"/>
      <c r="AW84" s="668"/>
      <c r="AX84" s="668"/>
      <c r="AY84" s="668"/>
      <c r="AZ84" s="668"/>
    </row>
    <row r="85" spans="2:52" ht="20.100000000000001" customHeight="1" collapsed="1">
      <c r="B85" s="714">
        <f>B73+1</f>
        <v>7</v>
      </c>
      <c r="C85" s="1013"/>
      <c r="D85" s="1014"/>
      <c r="E85" s="1014"/>
      <c r="F85" s="1015"/>
      <c r="G85" s="1016"/>
      <c r="H85" s="1017"/>
      <c r="I85" s="1017"/>
      <c r="J85" s="1017"/>
      <c r="K85" s="1018"/>
      <c r="L85" s="701">
        <f t="shared" ref="L85:R85" si="24">SUM(L86:L95)</f>
        <v>0</v>
      </c>
      <c r="M85" s="702">
        <f t="shared" si="24"/>
        <v>0</v>
      </c>
      <c r="N85" s="703">
        <f t="shared" si="24"/>
        <v>0</v>
      </c>
      <c r="O85" s="703">
        <f t="shared" si="24"/>
        <v>0</v>
      </c>
      <c r="P85" s="702">
        <f t="shared" si="24"/>
        <v>0</v>
      </c>
      <c r="Q85" s="704">
        <f t="shared" si="24"/>
        <v>0</v>
      </c>
      <c r="R85" s="701">
        <f t="shared" si="24"/>
        <v>0</v>
      </c>
      <c r="S85" s="705">
        <v>1</v>
      </c>
      <c r="T85" s="706">
        <f>(S86*T86)+(S87*T87)+(S88*T88)+(S89*T89)+(S90*T90)+(S91*T91)+(S92*T92)+(S93*T93)+(S94*T94)+(S95*T95)</f>
        <v>0</v>
      </c>
      <c r="U85" s="665">
        <f t="shared" ref="U85:U95" si="25">S85*T85*(1+MGKZ)*(1+Gewinn)*(1+Sicherheit)</f>
        <v>0</v>
      </c>
      <c r="V85" s="643">
        <f t="shared" ref="V85:V95" si="26">R85*Fertigung</f>
        <v>0</v>
      </c>
      <c r="W85" s="50">
        <f t="shared" ref="W85:W95" si="27">L85*$E$6+M85*$M$6+N85*$M$7+O85*$M$8+P85*$E$7+Q85*$M$9+U85+V85</f>
        <v>0</v>
      </c>
      <c r="X85" s="442"/>
      <c r="Y85" s="442"/>
      <c r="Z85" s="442"/>
      <c r="AA85" s="442"/>
      <c r="AB85" s="442"/>
      <c r="AC85" s="442"/>
      <c r="AD85" s="442"/>
      <c r="AE85" s="442"/>
      <c r="AF85" s="442"/>
      <c r="AG85" s="442"/>
      <c r="AH85" s="442"/>
      <c r="AI85" s="442"/>
      <c r="AJ85" s="442"/>
      <c r="AK85" s="442"/>
      <c r="AL85" s="442"/>
      <c r="AM85" s="442"/>
      <c r="AN85" s="442"/>
      <c r="AO85" s="442"/>
      <c r="AP85" s="442"/>
      <c r="AQ85" s="442"/>
      <c r="AR85" s="442"/>
      <c r="AS85" s="442"/>
      <c r="AT85" s="442"/>
      <c r="AU85" s="442"/>
      <c r="AV85" s="442"/>
      <c r="AW85" s="442"/>
      <c r="AX85" s="442"/>
      <c r="AY85" s="442"/>
      <c r="AZ85" s="442"/>
    </row>
    <row r="86" spans="2:52" ht="20.100000000000001" hidden="1" customHeight="1" outlineLevel="1">
      <c r="B86" s="433"/>
      <c r="C86" s="1002"/>
      <c r="D86" s="1003"/>
      <c r="E86" s="1003"/>
      <c r="F86" s="1004"/>
      <c r="G86" s="1005"/>
      <c r="H86" s="1006"/>
      <c r="I86" s="1006"/>
      <c r="J86" s="1006"/>
      <c r="K86" s="1007"/>
      <c r="L86" s="715"/>
      <c r="M86" s="715"/>
      <c r="N86" s="715"/>
      <c r="O86" s="715"/>
      <c r="P86" s="715"/>
      <c r="Q86" s="715"/>
      <c r="R86" s="715"/>
      <c r="S86" s="716"/>
      <c r="T86" s="717"/>
      <c r="U86" s="720">
        <f t="shared" si="25"/>
        <v>0</v>
      </c>
      <c r="V86" s="721">
        <f t="shared" si="26"/>
        <v>0</v>
      </c>
      <c r="W86" s="722">
        <f t="shared" si="27"/>
        <v>0</v>
      </c>
      <c r="X86" s="442"/>
      <c r="Y86" s="442"/>
      <c r="Z86" s="442"/>
      <c r="AA86" s="442"/>
      <c r="AB86" s="442"/>
      <c r="AC86" s="442"/>
      <c r="AD86" s="442"/>
      <c r="AE86" s="442"/>
      <c r="AF86" s="442"/>
      <c r="AG86" s="442"/>
      <c r="AH86" s="442"/>
      <c r="AI86" s="442"/>
      <c r="AJ86" s="442"/>
      <c r="AK86" s="442"/>
      <c r="AL86" s="442"/>
      <c r="AM86" s="442"/>
      <c r="AN86" s="442"/>
      <c r="AO86" s="442"/>
      <c r="AP86" s="442"/>
      <c r="AQ86" s="442"/>
      <c r="AR86" s="442"/>
      <c r="AS86" s="442"/>
      <c r="AT86" s="442"/>
      <c r="AU86" s="442"/>
      <c r="AV86" s="442"/>
      <c r="AW86" s="442"/>
      <c r="AX86" s="442"/>
      <c r="AY86" s="442"/>
      <c r="AZ86" s="442"/>
    </row>
    <row r="87" spans="2:52" ht="20.100000000000001" hidden="1" customHeight="1" outlineLevel="1">
      <c r="B87" s="434"/>
      <c r="C87" s="1002"/>
      <c r="D87" s="1003"/>
      <c r="E87" s="1003"/>
      <c r="F87" s="1004"/>
      <c r="G87" s="1005"/>
      <c r="H87" s="1006"/>
      <c r="I87" s="1006"/>
      <c r="J87" s="1006"/>
      <c r="K87" s="1007"/>
      <c r="L87" s="715"/>
      <c r="M87" s="715"/>
      <c r="N87" s="715"/>
      <c r="O87" s="715"/>
      <c r="P87" s="715"/>
      <c r="Q87" s="715"/>
      <c r="R87" s="715"/>
      <c r="S87" s="716"/>
      <c r="T87" s="717"/>
      <c r="U87" s="720">
        <f t="shared" si="25"/>
        <v>0</v>
      </c>
      <c r="V87" s="721">
        <f t="shared" si="26"/>
        <v>0</v>
      </c>
      <c r="W87" s="722">
        <f t="shared" si="27"/>
        <v>0</v>
      </c>
      <c r="X87" s="442"/>
      <c r="Y87" s="442"/>
      <c r="Z87" s="442"/>
      <c r="AA87" s="442"/>
      <c r="AB87" s="442"/>
      <c r="AC87" s="442"/>
      <c r="AD87" s="442"/>
      <c r="AE87" s="442"/>
      <c r="AF87" s="442"/>
      <c r="AG87" s="442"/>
      <c r="AH87" s="442"/>
      <c r="AI87" s="442"/>
      <c r="AJ87" s="442"/>
      <c r="AK87" s="442"/>
      <c r="AL87" s="442"/>
      <c r="AM87" s="442"/>
      <c r="AN87" s="442"/>
      <c r="AO87" s="442"/>
      <c r="AP87" s="442"/>
      <c r="AQ87" s="442"/>
      <c r="AR87" s="442"/>
      <c r="AS87" s="442"/>
      <c r="AT87" s="442"/>
      <c r="AU87" s="442"/>
      <c r="AV87" s="442"/>
      <c r="AW87" s="442"/>
      <c r="AX87" s="442"/>
      <c r="AY87" s="442"/>
      <c r="AZ87" s="442"/>
    </row>
    <row r="88" spans="2:52" ht="20.100000000000001" hidden="1" customHeight="1" outlineLevel="1">
      <c r="B88" s="434"/>
      <c r="C88" s="1002"/>
      <c r="D88" s="1003"/>
      <c r="E88" s="1003"/>
      <c r="F88" s="1004"/>
      <c r="G88" s="1005"/>
      <c r="H88" s="1006"/>
      <c r="I88" s="1006"/>
      <c r="J88" s="1006"/>
      <c r="K88" s="1007"/>
      <c r="L88" s="715"/>
      <c r="M88" s="715"/>
      <c r="N88" s="715"/>
      <c r="O88" s="715"/>
      <c r="P88" s="715"/>
      <c r="Q88" s="715"/>
      <c r="R88" s="715"/>
      <c r="S88" s="716"/>
      <c r="T88" s="717"/>
      <c r="U88" s="720">
        <f t="shared" si="25"/>
        <v>0</v>
      </c>
      <c r="V88" s="721">
        <f t="shared" si="26"/>
        <v>0</v>
      </c>
      <c r="W88" s="722">
        <f t="shared" si="27"/>
        <v>0</v>
      </c>
      <c r="X88" s="442"/>
      <c r="Y88" s="442"/>
      <c r="Z88" s="442"/>
      <c r="AA88" s="442"/>
      <c r="AB88" s="442"/>
      <c r="AC88" s="442"/>
      <c r="AD88" s="442"/>
      <c r="AE88" s="442"/>
      <c r="AF88" s="442"/>
      <c r="AG88" s="442"/>
      <c r="AH88" s="442"/>
      <c r="AI88" s="442"/>
      <c r="AJ88" s="442"/>
      <c r="AK88" s="442"/>
      <c r="AL88" s="442"/>
      <c r="AM88" s="442"/>
      <c r="AN88" s="442"/>
      <c r="AO88" s="442"/>
      <c r="AP88" s="442"/>
      <c r="AQ88" s="442"/>
      <c r="AR88" s="442"/>
      <c r="AS88" s="442"/>
      <c r="AT88" s="442"/>
      <c r="AU88" s="442"/>
      <c r="AV88" s="442"/>
      <c r="AW88" s="442"/>
      <c r="AX88" s="442"/>
      <c r="AY88" s="442"/>
      <c r="AZ88" s="442"/>
    </row>
    <row r="89" spans="2:52" ht="20.100000000000001" hidden="1" customHeight="1" outlineLevel="1">
      <c r="B89" s="434"/>
      <c r="C89" s="1002"/>
      <c r="D89" s="1003"/>
      <c r="E89" s="1003"/>
      <c r="F89" s="1004"/>
      <c r="G89" s="1005"/>
      <c r="H89" s="1006"/>
      <c r="I89" s="1006"/>
      <c r="J89" s="1006"/>
      <c r="K89" s="1007"/>
      <c r="L89" s="715"/>
      <c r="M89" s="715"/>
      <c r="N89" s="715"/>
      <c r="O89" s="715"/>
      <c r="P89" s="715"/>
      <c r="Q89" s="715"/>
      <c r="R89" s="715"/>
      <c r="S89" s="716"/>
      <c r="T89" s="717"/>
      <c r="U89" s="720">
        <f t="shared" si="25"/>
        <v>0</v>
      </c>
      <c r="V89" s="721">
        <f t="shared" si="26"/>
        <v>0</v>
      </c>
      <c r="W89" s="722">
        <f t="shared" si="27"/>
        <v>0</v>
      </c>
      <c r="X89" s="442"/>
      <c r="Y89" s="442"/>
      <c r="Z89" s="442"/>
      <c r="AA89" s="442"/>
      <c r="AB89" s="442"/>
      <c r="AC89" s="442"/>
      <c r="AD89" s="442"/>
      <c r="AE89" s="442"/>
      <c r="AF89" s="442"/>
      <c r="AG89" s="442"/>
      <c r="AH89" s="442"/>
      <c r="AI89" s="442"/>
      <c r="AJ89" s="442"/>
      <c r="AK89" s="442"/>
      <c r="AL89" s="442"/>
      <c r="AM89" s="442"/>
      <c r="AN89" s="442"/>
      <c r="AO89" s="442"/>
      <c r="AP89" s="442"/>
      <c r="AQ89" s="442"/>
      <c r="AR89" s="442"/>
      <c r="AS89" s="442"/>
      <c r="AT89" s="442"/>
      <c r="AU89" s="442"/>
      <c r="AV89" s="442"/>
      <c r="AW89" s="442"/>
      <c r="AX89" s="442"/>
      <c r="AY89" s="442"/>
      <c r="AZ89" s="442"/>
    </row>
    <row r="90" spans="2:52" ht="20.100000000000001" hidden="1" customHeight="1" outlineLevel="1">
      <c r="B90" s="434"/>
      <c r="C90" s="1002"/>
      <c r="D90" s="1003"/>
      <c r="E90" s="1003"/>
      <c r="F90" s="1004"/>
      <c r="G90" s="1005"/>
      <c r="H90" s="1006"/>
      <c r="I90" s="1006"/>
      <c r="J90" s="1006"/>
      <c r="K90" s="1007"/>
      <c r="L90" s="715"/>
      <c r="M90" s="715"/>
      <c r="N90" s="715"/>
      <c r="O90" s="715"/>
      <c r="P90" s="715"/>
      <c r="Q90" s="715"/>
      <c r="R90" s="715"/>
      <c r="S90" s="716"/>
      <c r="T90" s="717"/>
      <c r="U90" s="720">
        <f t="shared" si="25"/>
        <v>0</v>
      </c>
      <c r="V90" s="721">
        <f t="shared" si="26"/>
        <v>0</v>
      </c>
      <c r="W90" s="722">
        <f t="shared" si="27"/>
        <v>0</v>
      </c>
      <c r="X90" s="442"/>
      <c r="Y90" s="442"/>
      <c r="Z90" s="442"/>
      <c r="AA90" s="442"/>
      <c r="AB90" s="442"/>
      <c r="AC90" s="442"/>
      <c r="AD90" s="442"/>
      <c r="AE90" s="442"/>
      <c r="AF90" s="442"/>
      <c r="AG90" s="442"/>
      <c r="AH90" s="442"/>
      <c r="AI90" s="442"/>
      <c r="AJ90" s="442"/>
      <c r="AK90" s="442"/>
      <c r="AL90" s="442"/>
      <c r="AM90" s="442"/>
      <c r="AN90" s="442"/>
      <c r="AO90" s="442"/>
      <c r="AP90" s="442"/>
      <c r="AQ90" s="442"/>
      <c r="AR90" s="442"/>
      <c r="AS90" s="442"/>
      <c r="AT90" s="442"/>
      <c r="AU90" s="442"/>
      <c r="AV90" s="442"/>
      <c r="AW90" s="442"/>
      <c r="AX90" s="442"/>
      <c r="AY90" s="442"/>
      <c r="AZ90" s="442"/>
    </row>
    <row r="91" spans="2:52" ht="20.100000000000001" hidden="1" customHeight="1" outlineLevel="1">
      <c r="B91" s="434"/>
      <c r="C91" s="1002"/>
      <c r="D91" s="1003"/>
      <c r="E91" s="1003"/>
      <c r="F91" s="1004"/>
      <c r="G91" s="1005"/>
      <c r="H91" s="1006"/>
      <c r="I91" s="1006"/>
      <c r="J91" s="1006"/>
      <c r="K91" s="1007"/>
      <c r="L91" s="715"/>
      <c r="M91" s="715"/>
      <c r="N91" s="715"/>
      <c r="O91" s="715"/>
      <c r="P91" s="715"/>
      <c r="Q91" s="715"/>
      <c r="R91" s="715"/>
      <c r="S91" s="716"/>
      <c r="T91" s="717"/>
      <c r="U91" s="720">
        <f t="shared" si="25"/>
        <v>0</v>
      </c>
      <c r="V91" s="721">
        <f t="shared" si="26"/>
        <v>0</v>
      </c>
      <c r="W91" s="722">
        <f t="shared" si="27"/>
        <v>0</v>
      </c>
      <c r="X91" s="442"/>
      <c r="Y91" s="442"/>
      <c r="Z91" s="442"/>
      <c r="AA91" s="442"/>
      <c r="AB91" s="442"/>
      <c r="AC91" s="442"/>
      <c r="AD91" s="442"/>
      <c r="AE91" s="442"/>
      <c r="AF91" s="442"/>
      <c r="AG91" s="442"/>
      <c r="AH91" s="442"/>
      <c r="AI91" s="442"/>
      <c r="AJ91" s="442"/>
      <c r="AK91" s="442"/>
      <c r="AL91" s="442"/>
      <c r="AM91" s="442"/>
      <c r="AN91" s="442"/>
      <c r="AO91" s="442"/>
      <c r="AP91" s="442"/>
      <c r="AQ91" s="442"/>
      <c r="AR91" s="442"/>
      <c r="AS91" s="442"/>
      <c r="AT91" s="442"/>
      <c r="AU91" s="442"/>
      <c r="AV91" s="442"/>
      <c r="AW91" s="442"/>
      <c r="AX91" s="442"/>
      <c r="AY91" s="442"/>
      <c r="AZ91" s="442"/>
    </row>
    <row r="92" spans="2:52" ht="20.100000000000001" hidden="1" customHeight="1" outlineLevel="1">
      <c r="B92" s="434"/>
      <c r="C92" s="1002"/>
      <c r="D92" s="1003"/>
      <c r="E92" s="1003"/>
      <c r="F92" s="1004"/>
      <c r="G92" s="1005"/>
      <c r="H92" s="1006"/>
      <c r="I92" s="1006"/>
      <c r="J92" s="1006"/>
      <c r="K92" s="1007"/>
      <c r="L92" s="715"/>
      <c r="M92" s="715"/>
      <c r="N92" s="715"/>
      <c r="O92" s="715"/>
      <c r="P92" s="715"/>
      <c r="Q92" s="715"/>
      <c r="R92" s="715"/>
      <c r="S92" s="716"/>
      <c r="T92" s="717"/>
      <c r="U92" s="720">
        <f t="shared" si="25"/>
        <v>0</v>
      </c>
      <c r="V92" s="721">
        <f t="shared" si="26"/>
        <v>0</v>
      </c>
      <c r="W92" s="722">
        <f t="shared" si="27"/>
        <v>0</v>
      </c>
      <c r="X92" s="442"/>
      <c r="Y92" s="442"/>
      <c r="Z92" s="442"/>
      <c r="AA92" s="442"/>
      <c r="AB92" s="442"/>
      <c r="AC92" s="442"/>
      <c r="AD92" s="442"/>
      <c r="AE92" s="442"/>
      <c r="AF92" s="442"/>
      <c r="AG92" s="442"/>
      <c r="AH92" s="442"/>
      <c r="AI92" s="442"/>
      <c r="AJ92" s="442"/>
      <c r="AK92" s="442"/>
      <c r="AL92" s="442"/>
      <c r="AM92" s="442"/>
      <c r="AN92" s="442"/>
      <c r="AO92" s="442"/>
      <c r="AP92" s="442"/>
      <c r="AQ92" s="442"/>
      <c r="AR92" s="442"/>
      <c r="AS92" s="442"/>
      <c r="AT92" s="442"/>
      <c r="AU92" s="442"/>
      <c r="AV92" s="442"/>
      <c r="AW92" s="442"/>
      <c r="AX92" s="442"/>
      <c r="AY92" s="442"/>
      <c r="AZ92" s="442"/>
    </row>
    <row r="93" spans="2:52" ht="20.100000000000001" hidden="1" customHeight="1" outlineLevel="1">
      <c r="B93" s="434"/>
      <c r="C93" s="1002"/>
      <c r="D93" s="1003"/>
      <c r="E93" s="1003"/>
      <c r="F93" s="1004"/>
      <c r="G93" s="1005"/>
      <c r="H93" s="1006"/>
      <c r="I93" s="1006"/>
      <c r="J93" s="1006"/>
      <c r="K93" s="1007"/>
      <c r="L93" s="715"/>
      <c r="M93" s="715"/>
      <c r="N93" s="715"/>
      <c r="O93" s="715"/>
      <c r="P93" s="715"/>
      <c r="Q93" s="715"/>
      <c r="R93" s="715"/>
      <c r="S93" s="716"/>
      <c r="T93" s="717"/>
      <c r="U93" s="720">
        <f t="shared" si="25"/>
        <v>0</v>
      </c>
      <c r="V93" s="721">
        <f t="shared" si="26"/>
        <v>0</v>
      </c>
      <c r="W93" s="722">
        <f t="shared" si="27"/>
        <v>0</v>
      </c>
      <c r="X93" s="442"/>
      <c r="Y93" s="442"/>
      <c r="Z93" s="442"/>
      <c r="AA93" s="442"/>
      <c r="AB93" s="442"/>
      <c r="AC93" s="442"/>
      <c r="AD93" s="442"/>
      <c r="AE93" s="442"/>
      <c r="AF93" s="442"/>
      <c r="AG93" s="442"/>
      <c r="AH93" s="442"/>
      <c r="AI93" s="442"/>
      <c r="AJ93" s="442"/>
      <c r="AK93" s="442"/>
      <c r="AL93" s="442"/>
      <c r="AM93" s="442"/>
      <c r="AN93" s="442"/>
      <c r="AO93" s="442"/>
      <c r="AP93" s="442"/>
      <c r="AQ93" s="442"/>
      <c r="AR93" s="442"/>
      <c r="AS93" s="442"/>
      <c r="AT93" s="442"/>
      <c r="AU93" s="442"/>
      <c r="AV93" s="442"/>
      <c r="AW93" s="442"/>
      <c r="AX93" s="442"/>
      <c r="AY93" s="442"/>
      <c r="AZ93" s="442"/>
    </row>
    <row r="94" spans="2:52" ht="20.100000000000001" hidden="1" customHeight="1" outlineLevel="1">
      <c r="B94" s="434"/>
      <c r="C94" s="1002"/>
      <c r="D94" s="1003"/>
      <c r="E94" s="1003"/>
      <c r="F94" s="1004"/>
      <c r="G94" s="1005"/>
      <c r="H94" s="1006"/>
      <c r="I94" s="1006"/>
      <c r="J94" s="1006"/>
      <c r="K94" s="1007"/>
      <c r="L94" s="715"/>
      <c r="M94" s="715"/>
      <c r="N94" s="715"/>
      <c r="O94" s="715"/>
      <c r="P94" s="715"/>
      <c r="Q94" s="715"/>
      <c r="R94" s="715"/>
      <c r="S94" s="716"/>
      <c r="T94" s="717"/>
      <c r="U94" s="720">
        <f t="shared" si="25"/>
        <v>0</v>
      </c>
      <c r="V94" s="721">
        <f t="shared" si="26"/>
        <v>0</v>
      </c>
      <c r="W94" s="722">
        <f t="shared" si="27"/>
        <v>0</v>
      </c>
      <c r="X94" s="442"/>
      <c r="Y94" s="442"/>
      <c r="Z94" s="442"/>
      <c r="AA94" s="442"/>
      <c r="AB94" s="442"/>
      <c r="AC94" s="442"/>
      <c r="AD94" s="442"/>
      <c r="AE94" s="442"/>
      <c r="AF94" s="442"/>
      <c r="AG94" s="442"/>
      <c r="AH94" s="442"/>
      <c r="AI94" s="442"/>
      <c r="AJ94" s="442"/>
      <c r="AK94" s="442"/>
      <c r="AL94" s="442"/>
      <c r="AM94" s="442"/>
      <c r="AN94" s="442"/>
      <c r="AO94" s="442"/>
      <c r="AP94" s="442"/>
      <c r="AQ94" s="442"/>
      <c r="AR94" s="442"/>
      <c r="AS94" s="442"/>
      <c r="AT94" s="442"/>
      <c r="AU94" s="442"/>
      <c r="AV94" s="442"/>
      <c r="AW94" s="442"/>
      <c r="AX94" s="442"/>
      <c r="AY94" s="442"/>
      <c r="AZ94" s="442"/>
    </row>
    <row r="95" spans="2:52" ht="20.100000000000001" hidden="1" customHeight="1" outlineLevel="1">
      <c r="B95" s="434"/>
      <c r="C95" s="1002"/>
      <c r="D95" s="1003"/>
      <c r="E95" s="1003"/>
      <c r="F95" s="1004"/>
      <c r="G95" s="1005"/>
      <c r="H95" s="1006"/>
      <c r="I95" s="1006"/>
      <c r="J95" s="1006"/>
      <c r="K95" s="1007"/>
      <c r="L95" s="715"/>
      <c r="M95" s="715"/>
      <c r="N95" s="715"/>
      <c r="O95" s="715"/>
      <c r="P95" s="715"/>
      <c r="Q95" s="715"/>
      <c r="R95" s="715"/>
      <c r="S95" s="716"/>
      <c r="T95" s="717"/>
      <c r="U95" s="720">
        <f t="shared" si="25"/>
        <v>0</v>
      </c>
      <c r="V95" s="721">
        <f t="shared" si="26"/>
        <v>0</v>
      </c>
      <c r="W95" s="722">
        <f t="shared" si="27"/>
        <v>0</v>
      </c>
      <c r="X95" s="442"/>
      <c r="Y95" s="442"/>
      <c r="Z95" s="442"/>
      <c r="AA95" s="442"/>
      <c r="AB95" s="442"/>
      <c r="AC95" s="442"/>
      <c r="AD95" s="442"/>
      <c r="AE95" s="442"/>
      <c r="AF95" s="442"/>
      <c r="AG95" s="442"/>
      <c r="AH95" s="442"/>
      <c r="AI95" s="442"/>
      <c r="AJ95" s="442"/>
      <c r="AK95" s="442"/>
      <c r="AL95" s="442"/>
      <c r="AM95" s="442"/>
      <c r="AN95" s="442"/>
      <c r="AO95" s="442"/>
      <c r="AP95" s="442"/>
      <c r="AQ95" s="442"/>
      <c r="AR95" s="442"/>
      <c r="AS95" s="442"/>
      <c r="AT95" s="442"/>
      <c r="AU95" s="442"/>
      <c r="AV95" s="442"/>
      <c r="AW95" s="442"/>
      <c r="AX95" s="442"/>
      <c r="AY95" s="442"/>
      <c r="AZ95" s="442"/>
    </row>
    <row r="96" spans="2:52" s="19" customFormat="1" ht="9.9499999999999993" hidden="1" customHeight="1" outlineLevel="1">
      <c r="B96" s="435"/>
      <c r="C96" s="437"/>
      <c r="D96" s="437"/>
      <c r="E96" s="437"/>
      <c r="F96" s="437"/>
      <c r="G96" s="666"/>
      <c r="H96" s="666"/>
      <c r="I96" s="666"/>
      <c r="J96" s="666"/>
      <c r="K96" s="666"/>
      <c r="L96" s="438"/>
      <c r="M96" s="438"/>
      <c r="N96" s="438"/>
      <c r="O96" s="438"/>
      <c r="P96" s="438"/>
      <c r="Q96" s="438"/>
      <c r="R96" s="438"/>
      <c r="S96" s="438"/>
      <c r="T96" s="439"/>
      <c r="U96" s="439"/>
      <c r="V96" s="439"/>
      <c r="W96" s="667"/>
      <c r="X96" s="668"/>
      <c r="Y96" s="668"/>
      <c r="Z96" s="668"/>
      <c r="AA96" s="668"/>
      <c r="AB96" s="668"/>
      <c r="AC96" s="668"/>
      <c r="AD96" s="668"/>
      <c r="AE96" s="668"/>
      <c r="AF96" s="668"/>
      <c r="AG96" s="668"/>
      <c r="AH96" s="668"/>
      <c r="AI96" s="668"/>
      <c r="AJ96" s="668"/>
      <c r="AK96" s="668"/>
      <c r="AL96" s="668"/>
      <c r="AM96" s="668"/>
      <c r="AN96" s="668"/>
      <c r="AO96" s="668"/>
      <c r="AP96" s="668"/>
      <c r="AQ96" s="668"/>
      <c r="AR96" s="668"/>
      <c r="AS96" s="668"/>
      <c r="AT96" s="668"/>
      <c r="AU96" s="668"/>
      <c r="AV96" s="668"/>
      <c r="AW96" s="668"/>
      <c r="AX96" s="668"/>
      <c r="AY96" s="668"/>
      <c r="AZ96" s="668"/>
    </row>
    <row r="97" spans="2:52" ht="20.100000000000001" customHeight="1" collapsed="1">
      <c r="B97" s="714">
        <f>B85+1</f>
        <v>8</v>
      </c>
      <c r="C97" s="1013"/>
      <c r="D97" s="1014"/>
      <c r="E97" s="1014"/>
      <c r="F97" s="1015"/>
      <c r="G97" s="1016"/>
      <c r="H97" s="1017"/>
      <c r="I97" s="1017"/>
      <c r="J97" s="1017"/>
      <c r="K97" s="1018"/>
      <c r="L97" s="701">
        <f t="shared" ref="L97:R97" si="28">SUM(L98:L107)</f>
        <v>0</v>
      </c>
      <c r="M97" s="702">
        <f t="shared" si="28"/>
        <v>0</v>
      </c>
      <c r="N97" s="703">
        <f t="shared" si="28"/>
        <v>0</v>
      </c>
      <c r="O97" s="703">
        <f t="shared" si="28"/>
        <v>0</v>
      </c>
      <c r="P97" s="702">
        <f t="shared" si="28"/>
        <v>0</v>
      </c>
      <c r="Q97" s="704">
        <f t="shared" si="28"/>
        <v>0</v>
      </c>
      <c r="R97" s="701">
        <f t="shared" si="28"/>
        <v>0</v>
      </c>
      <c r="S97" s="705">
        <v>1</v>
      </c>
      <c r="T97" s="706">
        <f>(S98*T98)+(S99*T99)+(S100*T100)+(S101*T101)+(S102*T102)+(S103*T103)+(S104*T104)+(S105*T105)+(S106*T106)+(S107*T107)</f>
        <v>0</v>
      </c>
      <c r="U97" s="665">
        <f t="shared" ref="U97:U107" si="29">S97*T97*(1+MGKZ)*(1+Gewinn)*(1+Sicherheit)</f>
        <v>0</v>
      </c>
      <c r="V97" s="643">
        <f t="shared" ref="V97:V107" si="30">R97*Fertigung</f>
        <v>0</v>
      </c>
      <c r="W97" s="50">
        <f t="shared" ref="W97:W107" si="31">L97*$E$6+M97*$M$6+N97*$M$7+O97*$M$8+P97*$E$7+Q97*$M$9+U97+V97</f>
        <v>0</v>
      </c>
      <c r="X97" s="442"/>
      <c r="Y97" s="442"/>
      <c r="Z97" s="442"/>
      <c r="AA97" s="442"/>
      <c r="AB97" s="442"/>
      <c r="AC97" s="442"/>
      <c r="AD97" s="442"/>
      <c r="AE97" s="442"/>
      <c r="AF97" s="442"/>
      <c r="AG97" s="442"/>
      <c r="AH97" s="442"/>
      <c r="AI97" s="442"/>
      <c r="AJ97" s="442"/>
      <c r="AK97" s="442"/>
      <c r="AL97" s="442"/>
      <c r="AM97" s="442"/>
      <c r="AN97" s="442"/>
      <c r="AO97" s="442"/>
      <c r="AP97" s="442"/>
      <c r="AQ97" s="442"/>
      <c r="AR97" s="442"/>
      <c r="AS97" s="442"/>
      <c r="AT97" s="442"/>
      <c r="AU97" s="442"/>
      <c r="AV97" s="442"/>
      <c r="AW97" s="442"/>
      <c r="AX97" s="442"/>
      <c r="AY97" s="442"/>
      <c r="AZ97" s="442"/>
    </row>
    <row r="98" spans="2:52" ht="20.100000000000001" hidden="1" customHeight="1" outlineLevel="1">
      <c r="B98" s="433"/>
      <c r="C98" s="1002"/>
      <c r="D98" s="1003"/>
      <c r="E98" s="1003"/>
      <c r="F98" s="1004"/>
      <c r="G98" s="1005"/>
      <c r="H98" s="1006"/>
      <c r="I98" s="1006"/>
      <c r="J98" s="1006"/>
      <c r="K98" s="1007"/>
      <c r="L98" s="715"/>
      <c r="M98" s="715"/>
      <c r="N98" s="715"/>
      <c r="O98" s="715"/>
      <c r="P98" s="715"/>
      <c r="Q98" s="715"/>
      <c r="R98" s="715"/>
      <c r="S98" s="716"/>
      <c r="T98" s="717"/>
      <c r="U98" s="720">
        <f t="shared" si="29"/>
        <v>0</v>
      </c>
      <c r="V98" s="721">
        <f t="shared" si="30"/>
        <v>0</v>
      </c>
      <c r="W98" s="722">
        <f t="shared" si="31"/>
        <v>0</v>
      </c>
      <c r="X98" s="442"/>
      <c r="Y98" s="442"/>
      <c r="Z98" s="442"/>
      <c r="AA98" s="442"/>
      <c r="AB98" s="442"/>
      <c r="AC98" s="442"/>
      <c r="AD98" s="442"/>
      <c r="AE98" s="442"/>
      <c r="AF98" s="442"/>
      <c r="AG98" s="442"/>
      <c r="AH98" s="442"/>
      <c r="AI98" s="442"/>
      <c r="AJ98" s="442"/>
      <c r="AK98" s="442"/>
      <c r="AL98" s="442"/>
      <c r="AM98" s="442"/>
      <c r="AN98" s="442"/>
      <c r="AO98" s="442"/>
      <c r="AP98" s="442"/>
      <c r="AQ98" s="442"/>
      <c r="AR98" s="442"/>
      <c r="AS98" s="442"/>
      <c r="AT98" s="442"/>
      <c r="AU98" s="442"/>
      <c r="AV98" s="442"/>
      <c r="AW98" s="442"/>
      <c r="AX98" s="442"/>
      <c r="AY98" s="442"/>
      <c r="AZ98" s="442"/>
    </row>
    <row r="99" spans="2:52" ht="20.100000000000001" hidden="1" customHeight="1" outlineLevel="1">
      <c r="B99" s="434"/>
      <c r="C99" s="1002"/>
      <c r="D99" s="1003"/>
      <c r="E99" s="1003"/>
      <c r="F99" s="1004"/>
      <c r="G99" s="1005"/>
      <c r="H99" s="1006"/>
      <c r="I99" s="1006"/>
      <c r="J99" s="1006"/>
      <c r="K99" s="1007"/>
      <c r="L99" s="715"/>
      <c r="M99" s="715"/>
      <c r="N99" s="715"/>
      <c r="O99" s="715"/>
      <c r="P99" s="715"/>
      <c r="Q99" s="715"/>
      <c r="R99" s="715"/>
      <c r="S99" s="716"/>
      <c r="T99" s="717"/>
      <c r="U99" s="720">
        <f t="shared" si="29"/>
        <v>0</v>
      </c>
      <c r="V99" s="721">
        <f t="shared" si="30"/>
        <v>0</v>
      </c>
      <c r="W99" s="722">
        <f t="shared" si="31"/>
        <v>0</v>
      </c>
      <c r="X99" s="442"/>
      <c r="Y99" s="442"/>
      <c r="Z99" s="442"/>
      <c r="AA99" s="442"/>
      <c r="AB99" s="442"/>
      <c r="AC99" s="442"/>
      <c r="AD99" s="442"/>
      <c r="AE99" s="442"/>
      <c r="AF99" s="442"/>
      <c r="AG99" s="442"/>
      <c r="AH99" s="442"/>
      <c r="AI99" s="442"/>
      <c r="AJ99" s="442"/>
      <c r="AK99" s="442"/>
      <c r="AL99" s="442"/>
      <c r="AM99" s="442"/>
      <c r="AN99" s="442"/>
      <c r="AO99" s="442"/>
      <c r="AP99" s="442"/>
      <c r="AQ99" s="442"/>
      <c r="AR99" s="442"/>
      <c r="AS99" s="442"/>
      <c r="AT99" s="442"/>
      <c r="AU99" s="442"/>
      <c r="AV99" s="442"/>
      <c r="AW99" s="442"/>
      <c r="AX99" s="442"/>
      <c r="AY99" s="442"/>
      <c r="AZ99" s="442"/>
    </row>
    <row r="100" spans="2:52" ht="20.100000000000001" hidden="1" customHeight="1" outlineLevel="1">
      <c r="B100" s="434"/>
      <c r="C100" s="1002"/>
      <c r="D100" s="1003"/>
      <c r="E100" s="1003"/>
      <c r="F100" s="1004"/>
      <c r="G100" s="1005"/>
      <c r="H100" s="1006"/>
      <c r="I100" s="1006"/>
      <c r="J100" s="1006"/>
      <c r="K100" s="1007"/>
      <c r="L100" s="715"/>
      <c r="M100" s="715"/>
      <c r="N100" s="715"/>
      <c r="O100" s="715"/>
      <c r="P100" s="715"/>
      <c r="Q100" s="715"/>
      <c r="R100" s="715"/>
      <c r="S100" s="716"/>
      <c r="T100" s="717"/>
      <c r="U100" s="720">
        <f t="shared" si="29"/>
        <v>0</v>
      </c>
      <c r="V100" s="721">
        <f t="shared" si="30"/>
        <v>0</v>
      </c>
      <c r="W100" s="722">
        <f t="shared" si="31"/>
        <v>0</v>
      </c>
      <c r="X100" s="442"/>
      <c r="Y100" s="442"/>
      <c r="Z100" s="442"/>
      <c r="AA100" s="442"/>
      <c r="AB100" s="442"/>
      <c r="AC100" s="442"/>
      <c r="AD100" s="442"/>
      <c r="AE100" s="442"/>
      <c r="AF100" s="442"/>
      <c r="AG100" s="442"/>
      <c r="AH100" s="442"/>
      <c r="AI100" s="442"/>
      <c r="AJ100" s="442"/>
      <c r="AK100" s="442"/>
      <c r="AL100" s="442"/>
      <c r="AM100" s="442"/>
      <c r="AN100" s="442"/>
      <c r="AO100" s="442"/>
      <c r="AP100" s="442"/>
      <c r="AQ100" s="442"/>
      <c r="AR100" s="442"/>
      <c r="AS100" s="442"/>
      <c r="AT100" s="442"/>
      <c r="AU100" s="442"/>
      <c r="AV100" s="442"/>
      <c r="AW100" s="442"/>
      <c r="AX100" s="442"/>
      <c r="AY100" s="442"/>
      <c r="AZ100" s="442"/>
    </row>
    <row r="101" spans="2:52" ht="20.100000000000001" hidden="1" customHeight="1" outlineLevel="1">
      <c r="B101" s="434"/>
      <c r="C101" s="1002"/>
      <c r="D101" s="1003"/>
      <c r="E101" s="1003"/>
      <c r="F101" s="1004"/>
      <c r="G101" s="1005"/>
      <c r="H101" s="1006"/>
      <c r="I101" s="1006"/>
      <c r="J101" s="1006"/>
      <c r="K101" s="1007"/>
      <c r="L101" s="715"/>
      <c r="M101" s="715"/>
      <c r="N101" s="715"/>
      <c r="O101" s="715"/>
      <c r="P101" s="715"/>
      <c r="Q101" s="715"/>
      <c r="R101" s="715"/>
      <c r="S101" s="716"/>
      <c r="T101" s="717"/>
      <c r="U101" s="720">
        <f t="shared" si="29"/>
        <v>0</v>
      </c>
      <c r="V101" s="721">
        <f t="shared" si="30"/>
        <v>0</v>
      </c>
      <c r="W101" s="722">
        <f t="shared" si="31"/>
        <v>0</v>
      </c>
      <c r="X101" s="442"/>
      <c r="Y101" s="442"/>
      <c r="Z101" s="442"/>
      <c r="AA101" s="442"/>
      <c r="AB101" s="442"/>
      <c r="AC101" s="442"/>
      <c r="AD101" s="442"/>
      <c r="AE101" s="442"/>
      <c r="AF101" s="442"/>
      <c r="AG101" s="442"/>
      <c r="AH101" s="442"/>
      <c r="AI101" s="442"/>
      <c r="AJ101" s="442"/>
      <c r="AK101" s="442"/>
      <c r="AL101" s="442"/>
      <c r="AM101" s="442"/>
      <c r="AN101" s="442"/>
      <c r="AO101" s="442"/>
      <c r="AP101" s="442"/>
      <c r="AQ101" s="442"/>
      <c r="AR101" s="442"/>
      <c r="AS101" s="442"/>
      <c r="AT101" s="442"/>
      <c r="AU101" s="442"/>
      <c r="AV101" s="442"/>
      <c r="AW101" s="442"/>
      <c r="AX101" s="442"/>
      <c r="AY101" s="442"/>
      <c r="AZ101" s="442"/>
    </row>
    <row r="102" spans="2:52" ht="20.100000000000001" hidden="1" customHeight="1" outlineLevel="1">
      <c r="B102" s="434"/>
      <c r="C102" s="1002"/>
      <c r="D102" s="1003"/>
      <c r="E102" s="1003"/>
      <c r="F102" s="1004"/>
      <c r="G102" s="1005"/>
      <c r="H102" s="1006"/>
      <c r="I102" s="1006"/>
      <c r="J102" s="1006"/>
      <c r="K102" s="1007"/>
      <c r="L102" s="715"/>
      <c r="M102" s="715"/>
      <c r="N102" s="715"/>
      <c r="O102" s="715"/>
      <c r="P102" s="715"/>
      <c r="Q102" s="715"/>
      <c r="R102" s="715"/>
      <c r="S102" s="716"/>
      <c r="T102" s="717"/>
      <c r="U102" s="720">
        <f t="shared" si="29"/>
        <v>0</v>
      </c>
      <c r="V102" s="721">
        <f t="shared" si="30"/>
        <v>0</v>
      </c>
      <c r="W102" s="722">
        <f t="shared" si="31"/>
        <v>0</v>
      </c>
      <c r="X102" s="442"/>
      <c r="Y102" s="442"/>
      <c r="Z102" s="442"/>
      <c r="AA102" s="442"/>
      <c r="AB102" s="442"/>
      <c r="AC102" s="442"/>
      <c r="AD102" s="442"/>
      <c r="AE102" s="442"/>
      <c r="AF102" s="442"/>
      <c r="AG102" s="442"/>
      <c r="AH102" s="442"/>
      <c r="AI102" s="442"/>
      <c r="AJ102" s="442"/>
      <c r="AK102" s="442"/>
      <c r="AL102" s="442"/>
      <c r="AM102" s="442"/>
      <c r="AN102" s="442"/>
      <c r="AO102" s="442"/>
      <c r="AP102" s="442"/>
      <c r="AQ102" s="442"/>
      <c r="AR102" s="442"/>
      <c r="AS102" s="442"/>
      <c r="AT102" s="442"/>
      <c r="AU102" s="442"/>
      <c r="AV102" s="442"/>
      <c r="AW102" s="442"/>
      <c r="AX102" s="442"/>
      <c r="AY102" s="442"/>
      <c r="AZ102" s="442"/>
    </row>
    <row r="103" spans="2:52" ht="20.100000000000001" hidden="1" customHeight="1" outlineLevel="1">
      <c r="B103" s="434"/>
      <c r="C103" s="1002"/>
      <c r="D103" s="1003"/>
      <c r="E103" s="1003"/>
      <c r="F103" s="1004"/>
      <c r="G103" s="1005"/>
      <c r="H103" s="1006"/>
      <c r="I103" s="1006"/>
      <c r="J103" s="1006"/>
      <c r="K103" s="1007"/>
      <c r="L103" s="715"/>
      <c r="M103" s="715"/>
      <c r="N103" s="715"/>
      <c r="O103" s="715"/>
      <c r="P103" s="715"/>
      <c r="Q103" s="715"/>
      <c r="R103" s="715"/>
      <c r="S103" s="716"/>
      <c r="T103" s="717"/>
      <c r="U103" s="720">
        <f t="shared" si="29"/>
        <v>0</v>
      </c>
      <c r="V103" s="721">
        <f t="shared" si="30"/>
        <v>0</v>
      </c>
      <c r="W103" s="722">
        <f t="shared" si="31"/>
        <v>0</v>
      </c>
      <c r="X103" s="442"/>
      <c r="Y103" s="442"/>
      <c r="Z103" s="442"/>
      <c r="AA103" s="442"/>
      <c r="AB103" s="442"/>
      <c r="AC103" s="442"/>
      <c r="AD103" s="442"/>
      <c r="AE103" s="442"/>
      <c r="AF103" s="442"/>
      <c r="AG103" s="442"/>
      <c r="AH103" s="442"/>
      <c r="AI103" s="442"/>
      <c r="AJ103" s="442"/>
      <c r="AK103" s="442"/>
      <c r="AL103" s="442"/>
      <c r="AM103" s="442"/>
      <c r="AN103" s="442"/>
      <c r="AO103" s="442"/>
      <c r="AP103" s="442"/>
      <c r="AQ103" s="442"/>
      <c r="AR103" s="442"/>
      <c r="AS103" s="442"/>
      <c r="AT103" s="442"/>
      <c r="AU103" s="442"/>
      <c r="AV103" s="442"/>
      <c r="AW103" s="442"/>
      <c r="AX103" s="442"/>
      <c r="AY103" s="442"/>
      <c r="AZ103" s="442"/>
    </row>
    <row r="104" spans="2:52" ht="20.100000000000001" hidden="1" customHeight="1" outlineLevel="1">
      <c r="B104" s="434"/>
      <c r="C104" s="1002"/>
      <c r="D104" s="1003"/>
      <c r="E104" s="1003"/>
      <c r="F104" s="1004"/>
      <c r="G104" s="1005"/>
      <c r="H104" s="1006"/>
      <c r="I104" s="1006"/>
      <c r="J104" s="1006"/>
      <c r="K104" s="1007"/>
      <c r="L104" s="715"/>
      <c r="M104" s="715"/>
      <c r="N104" s="715"/>
      <c r="O104" s="715"/>
      <c r="P104" s="715"/>
      <c r="Q104" s="715"/>
      <c r="R104" s="715"/>
      <c r="S104" s="716"/>
      <c r="T104" s="717"/>
      <c r="U104" s="720">
        <f t="shared" si="29"/>
        <v>0</v>
      </c>
      <c r="V104" s="721">
        <f t="shared" si="30"/>
        <v>0</v>
      </c>
      <c r="W104" s="722">
        <f t="shared" si="31"/>
        <v>0</v>
      </c>
      <c r="X104" s="442"/>
      <c r="Y104" s="442"/>
      <c r="Z104" s="442"/>
      <c r="AA104" s="442"/>
      <c r="AB104" s="442"/>
      <c r="AC104" s="442"/>
      <c r="AD104" s="442"/>
      <c r="AE104" s="442"/>
      <c r="AF104" s="442"/>
      <c r="AG104" s="442"/>
      <c r="AH104" s="442"/>
      <c r="AI104" s="442"/>
      <c r="AJ104" s="442"/>
      <c r="AK104" s="442"/>
      <c r="AL104" s="442"/>
      <c r="AM104" s="442"/>
      <c r="AN104" s="442"/>
      <c r="AO104" s="442"/>
      <c r="AP104" s="442"/>
      <c r="AQ104" s="442"/>
      <c r="AR104" s="442"/>
      <c r="AS104" s="442"/>
      <c r="AT104" s="442"/>
      <c r="AU104" s="442"/>
      <c r="AV104" s="442"/>
      <c r="AW104" s="442"/>
      <c r="AX104" s="442"/>
      <c r="AY104" s="442"/>
      <c r="AZ104" s="442"/>
    </row>
    <row r="105" spans="2:52" ht="20.100000000000001" hidden="1" customHeight="1" outlineLevel="1">
      <c r="B105" s="434"/>
      <c r="C105" s="1002"/>
      <c r="D105" s="1003"/>
      <c r="E105" s="1003"/>
      <c r="F105" s="1004"/>
      <c r="G105" s="1005"/>
      <c r="H105" s="1006"/>
      <c r="I105" s="1006"/>
      <c r="J105" s="1006"/>
      <c r="K105" s="1007"/>
      <c r="L105" s="715"/>
      <c r="M105" s="715"/>
      <c r="N105" s="715"/>
      <c r="O105" s="715"/>
      <c r="P105" s="715"/>
      <c r="Q105" s="715"/>
      <c r="R105" s="715"/>
      <c r="S105" s="716"/>
      <c r="T105" s="717"/>
      <c r="U105" s="720">
        <f t="shared" si="29"/>
        <v>0</v>
      </c>
      <c r="V105" s="721">
        <f t="shared" si="30"/>
        <v>0</v>
      </c>
      <c r="W105" s="722">
        <f t="shared" si="31"/>
        <v>0</v>
      </c>
      <c r="X105" s="442"/>
      <c r="Y105" s="442"/>
      <c r="Z105" s="442"/>
      <c r="AA105" s="442"/>
      <c r="AB105" s="442"/>
      <c r="AC105" s="442"/>
      <c r="AD105" s="442"/>
      <c r="AE105" s="442"/>
      <c r="AF105" s="442"/>
      <c r="AG105" s="442"/>
      <c r="AH105" s="442"/>
      <c r="AI105" s="442"/>
      <c r="AJ105" s="442"/>
      <c r="AK105" s="442"/>
      <c r="AL105" s="442"/>
      <c r="AM105" s="442"/>
      <c r="AN105" s="442"/>
      <c r="AO105" s="442"/>
      <c r="AP105" s="442"/>
      <c r="AQ105" s="442"/>
      <c r="AR105" s="442"/>
      <c r="AS105" s="442"/>
      <c r="AT105" s="442"/>
      <c r="AU105" s="442"/>
      <c r="AV105" s="442"/>
      <c r="AW105" s="442"/>
      <c r="AX105" s="442"/>
      <c r="AY105" s="442"/>
      <c r="AZ105" s="442"/>
    </row>
    <row r="106" spans="2:52" ht="20.100000000000001" hidden="1" customHeight="1" outlineLevel="1">
      <c r="B106" s="434"/>
      <c r="C106" s="1002"/>
      <c r="D106" s="1003"/>
      <c r="E106" s="1003"/>
      <c r="F106" s="1004"/>
      <c r="G106" s="1005"/>
      <c r="H106" s="1006"/>
      <c r="I106" s="1006"/>
      <c r="J106" s="1006"/>
      <c r="K106" s="1007"/>
      <c r="L106" s="715"/>
      <c r="M106" s="715"/>
      <c r="N106" s="715"/>
      <c r="O106" s="715"/>
      <c r="P106" s="715"/>
      <c r="Q106" s="715"/>
      <c r="R106" s="715"/>
      <c r="S106" s="716"/>
      <c r="T106" s="717"/>
      <c r="U106" s="720">
        <f t="shared" si="29"/>
        <v>0</v>
      </c>
      <c r="V106" s="721">
        <f t="shared" si="30"/>
        <v>0</v>
      </c>
      <c r="W106" s="722">
        <f t="shared" si="31"/>
        <v>0</v>
      </c>
      <c r="X106" s="442"/>
      <c r="Y106" s="442"/>
      <c r="Z106" s="442"/>
      <c r="AA106" s="442"/>
      <c r="AB106" s="442"/>
      <c r="AC106" s="442"/>
      <c r="AD106" s="442"/>
      <c r="AE106" s="442"/>
      <c r="AF106" s="442"/>
      <c r="AG106" s="442"/>
      <c r="AH106" s="442"/>
      <c r="AI106" s="442"/>
      <c r="AJ106" s="442"/>
      <c r="AK106" s="442"/>
      <c r="AL106" s="442"/>
      <c r="AM106" s="442"/>
      <c r="AN106" s="442"/>
      <c r="AO106" s="442"/>
      <c r="AP106" s="442"/>
      <c r="AQ106" s="442"/>
      <c r="AR106" s="442"/>
      <c r="AS106" s="442"/>
      <c r="AT106" s="442"/>
      <c r="AU106" s="442"/>
      <c r="AV106" s="442"/>
      <c r="AW106" s="442"/>
      <c r="AX106" s="442"/>
      <c r="AY106" s="442"/>
      <c r="AZ106" s="442"/>
    </row>
    <row r="107" spans="2:52" ht="20.100000000000001" hidden="1" customHeight="1" outlineLevel="1">
      <c r="B107" s="434"/>
      <c r="C107" s="1002"/>
      <c r="D107" s="1003"/>
      <c r="E107" s="1003"/>
      <c r="F107" s="1004"/>
      <c r="G107" s="1005"/>
      <c r="H107" s="1006"/>
      <c r="I107" s="1006"/>
      <c r="J107" s="1006"/>
      <c r="K107" s="1007"/>
      <c r="L107" s="715"/>
      <c r="M107" s="715"/>
      <c r="N107" s="715"/>
      <c r="O107" s="715"/>
      <c r="P107" s="715"/>
      <c r="Q107" s="715"/>
      <c r="R107" s="715"/>
      <c r="S107" s="716"/>
      <c r="T107" s="717"/>
      <c r="U107" s="720">
        <f t="shared" si="29"/>
        <v>0</v>
      </c>
      <c r="V107" s="721">
        <f t="shared" si="30"/>
        <v>0</v>
      </c>
      <c r="W107" s="722">
        <f t="shared" si="31"/>
        <v>0</v>
      </c>
      <c r="X107" s="442"/>
      <c r="Y107" s="442"/>
      <c r="Z107" s="442"/>
      <c r="AA107" s="442"/>
      <c r="AB107" s="442"/>
      <c r="AC107" s="442"/>
      <c r="AD107" s="442"/>
      <c r="AE107" s="442"/>
      <c r="AF107" s="442"/>
      <c r="AG107" s="442"/>
      <c r="AH107" s="442"/>
      <c r="AI107" s="442"/>
      <c r="AJ107" s="442"/>
      <c r="AK107" s="442"/>
      <c r="AL107" s="442"/>
      <c r="AM107" s="442"/>
      <c r="AN107" s="442"/>
      <c r="AO107" s="442"/>
      <c r="AP107" s="442"/>
      <c r="AQ107" s="442"/>
      <c r="AR107" s="442"/>
      <c r="AS107" s="442"/>
      <c r="AT107" s="442"/>
      <c r="AU107" s="442"/>
      <c r="AV107" s="442"/>
      <c r="AW107" s="442"/>
      <c r="AX107" s="442"/>
      <c r="AY107" s="442"/>
      <c r="AZ107" s="442"/>
    </row>
    <row r="108" spans="2:52" s="19" customFormat="1" ht="9.9499999999999993" hidden="1" customHeight="1" outlineLevel="1">
      <c r="B108" s="435"/>
      <c r="C108" s="437"/>
      <c r="D108" s="437"/>
      <c r="E108" s="437"/>
      <c r="F108" s="437"/>
      <c r="G108" s="666"/>
      <c r="H108" s="666"/>
      <c r="I108" s="666"/>
      <c r="J108" s="666"/>
      <c r="K108" s="666"/>
      <c r="L108" s="438"/>
      <c r="M108" s="438"/>
      <c r="N108" s="438"/>
      <c r="O108" s="438"/>
      <c r="P108" s="438"/>
      <c r="Q108" s="438"/>
      <c r="R108" s="438"/>
      <c r="S108" s="438"/>
      <c r="T108" s="439"/>
      <c r="U108" s="439"/>
      <c r="V108" s="439"/>
      <c r="W108" s="667"/>
      <c r="X108" s="668"/>
      <c r="Y108" s="668"/>
      <c r="Z108" s="668"/>
      <c r="AA108" s="668"/>
      <c r="AB108" s="668"/>
      <c r="AC108" s="668"/>
      <c r="AD108" s="668"/>
      <c r="AE108" s="668"/>
      <c r="AF108" s="668"/>
      <c r="AG108" s="668"/>
      <c r="AH108" s="668"/>
      <c r="AI108" s="668"/>
      <c r="AJ108" s="668"/>
      <c r="AK108" s="668"/>
      <c r="AL108" s="668"/>
      <c r="AM108" s="668"/>
      <c r="AN108" s="668"/>
      <c r="AO108" s="668"/>
      <c r="AP108" s="668"/>
      <c r="AQ108" s="668"/>
      <c r="AR108" s="668"/>
      <c r="AS108" s="668"/>
      <c r="AT108" s="668"/>
      <c r="AU108" s="668"/>
      <c r="AV108" s="668"/>
      <c r="AW108" s="668"/>
      <c r="AX108" s="668"/>
      <c r="AY108" s="668"/>
      <c r="AZ108" s="668"/>
    </row>
    <row r="109" spans="2:52" ht="20.100000000000001" customHeight="1" collapsed="1">
      <c r="B109" s="714">
        <f>B97+1</f>
        <v>9</v>
      </c>
      <c r="C109" s="1013"/>
      <c r="D109" s="1014"/>
      <c r="E109" s="1014"/>
      <c r="F109" s="1015"/>
      <c r="G109" s="1016"/>
      <c r="H109" s="1017"/>
      <c r="I109" s="1017"/>
      <c r="J109" s="1017"/>
      <c r="K109" s="1018"/>
      <c r="L109" s="701">
        <f t="shared" ref="L109:R109" si="32">SUM(L110:L119)</f>
        <v>0</v>
      </c>
      <c r="M109" s="702">
        <f t="shared" si="32"/>
        <v>0</v>
      </c>
      <c r="N109" s="703">
        <f t="shared" si="32"/>
        <v>0</v>
      </c>
      <c r="O109" s="703">
        <f t="shared" si="32"/>
        <v>0</v>
      </c>
      <c r="P109" s="702">
        <f t="shared" si="32"/>
        <v>0</v>
      </c>
      <c r="Q109" s="704">
        <f t="shared" si="32"/>
        <v>0</v>
      </c>
      <c r="R109" s="701">
        <f t="shared" si="32"/>
        <v>0</v>
      </c>
      <c r="S109" s="705">
        <v>1</v>
      </c>
      <c r="T109" s="706">
        <f>(S110*T110)+(S111*T111)+(S112*T112)+(S113*T113)+(S114*T114)+(S115*T115)+(S116*T116)+(S117*T117)+(S118*T118)+(S119*T119)</f>
        <v>0</v>
      </c>
      <c r="U109" s="665">
        <f t="shared" ref="U109:U119" si="33">S109*T109*(1+MGKZ)*(1+Gewinn)*(1+Sicherheit)</f>
        <v>0</v>
      </c>
      <c r="V109" s="643">
        <f t="shared" ref="V109:V119" si="34">R109*Fertigung</f>
        <v>0</v>
      </c>
      <c r="W109" s="50">
        <f t="shared" ref="W109:W119" si="35">L109*$E$6+M109*$M$6+N109*$M$7+O109*$M$8+P109*$E$7+Q109*$M$9+U109+V109</f>
        <v>0</v>
      </c>
      <c r="X109" s="442"/>
      <c r="Y109" s="442"/>
      <c r="Z109" s="442"/>
      <c r="AA109" s="442"/>
      <c r="AB109" s="442"/>
      <c r="AC109" s="442"/>
      <c r="AD109" s="442"/>
      <c r="AE109" s="442"/>
      <c r="AF109" s="442"/>
      <c r="AG109" s="442"/>
      <c r="AH109" s="442"/>
      <c r="AI109" s="442"/>
      <c r="AJ109" s="442"/>
      <c r="AK109" s="442"/>
      <c r="AL109" s="442"/>
      <c r="AM109" s="442"/>
      <c r="AN109" s="442"/>
      <c r="AO109" s="442"/>
      <c r="AP109" s="442"/>
      <c r="AQ109" s="442"/>
      <c r="AR109" s="442"/>
      <c r="AS109" s="442"/>
      <c r="AT109" s="442"/>
      <c r="AU109" s="442"/>
      <c r="AV109" s="442"/>
      <c r="AW109" s="442"/>
      <c r="AX109" s="442"/>
      <c r="AY109" s="442"/>
      <c r="AZ109" s="442"/>
    </row>
    <row r="110" spans="2:52" ht="20.100000000000001" hidden="1" customHeight="1" outlineLevel="1">
      <c r="B110" s="433"/>
      <c r="C110" s="1002"/>
      <c r="D110" s="1003"/>
      <c r="E110" s="1003"/>
      <c r="F110" s="1004"/>
      <c r="G110" s="1005"/>
      <c r="H110" s="1006"/>
      <c r="I110" s="1006"/>
      <c r="J110" s="1006"/>
      <c r="K110" s="1007"/>
      <c r="L110" s="715"/>
      <c r="M110" s="715"/>
      <c r="N110" s="715"/>
      <c r="O110" s="715"/>
      <c r="P110" s="715"/>
      <c r="Q110" s="715"/>
      <c r="R110" s="715"/>
      <c r="S110" s="716"/>
      <c r="T110" s="717"/>
      <c r="U110" s="720">
        <f t="shared" si="33"/>
        <v>0</v>
      </c>
      <c r="V110" s="721">
        <f t="shared" si="34"/>
        <v>0</v>
      </c>
      <c r="W110" s="722">
        <f t="shared" si="35"/>
        <v>0</v>
      </c>
      <c r="X110" s="442"/>
      <c r="Y110" s="442"/>
      <c r="Z110" s="442"/>
      <c r="AA110" s="442"/>
      <c r="AB110" s="442"/>
      <c r="AC110" s="442"/>
      <c r="AD110" s="442"/>
      <c r="AE110" s="442"/>
      <c r="AF110" s="442"/>
      <c r="AG110" s="442"/>
      <c r="AH110" s="442"/>
      <c r="AI110" s="442"/>
      <c r="AJ110" s="442"/>
      <c r="AK110" s="442"/>
      <c r="AL110" s="442"/>
      <c r="AM110" s="442"/>
      <c r="AN110" s="442"/>
      <c r="AO110" s="442"/>
      <c r="AP110" s="442"/>
      <c r="AQ110" s="442"/>
      <c r="AR110" s="442"/>
      <c r="AS110" s="442"/>
      <c r="AT110" s="442"/>
      <c r="AU110" s="442"/>
      <c r="AV110" s="442"/>
      <c r="AW110" s="442"/>
      <c r="AX110" s="442"/>
      <c r="AY110" s="442"/>
      <c r="AZ110" s="442"/>
    </row>
    <row r="111" spans="2:52" ht="20.100000000000001" hidden="1" customHeight="1" outlineLevel="1">
      <c r="B111" s="434"/>
      <c r="C111" s="1002"/>
      <c r="D111" s="1003"/>
      <c r="E111" s="1003"/>
      <c r="F111" s="1004"/>
      <c r="G111" s="1005"/>
      <c r="H111" s="1006"/>
      <c r="I111" s="1006"/>
      <c r="J111" s="1006"/>
      <c r="K111" s="1007"/>
      <c r="L111" s="715"/>
      <c r="M111" s="715"/>
      <c r="N111" s="715"/>
      <c r="O111" s="715"/>
      <c r="P111" s="715"/>
      <c r="Q111" s="715"/>
      <c r="R111" s="715"/>
      <c r="S111" s="716"/>
      <c r="T111" s="717"/>
      <c r="U111" s="720">
        <f t="shared" si="33"/>
        <v>0</v>
      </c>
      <c r="V111" s="721">
        <f t="shared" si="34"/>
        <v>0</v>
      </c>
      <c r="W111" s="722">
        <f t="shared" si="35"/>
        <v>0</v>
      </c>
      <c r="X111" s="442"/>
      <c r="Y111" s="442"/>
      <c r="Z111" s="442"/>
      <c r="AA111" s="442"/>
      <c r="AB111" s="442"/>
      <c r="AC111" s="442"/>
      <c r="AD111" s="442"/>
      <c r="AE111" s="442"/>
      <c r="AF111" s="442"/>
      <c r="AG111" s="442"/>
      <c r="AH111" s="442"/>
      <c r="AI111" s="442"/>
      <c r="AJ111" s="442"/>
      <c r="AK111" s="442"/>
      <c r="AL111" s="442"/>
      <c r="AM111" s="442"/>
      <c r="AN111" s="442"/>
      <c r="AO111" s="442"/>
      <c r="AP111" s="442"/>
      <c r="AQ111" s="442"/>
      <c r="AR111" s="442"/>
      <c r="AS111" s="442"/>
      <c r="AT111" s="442"/>
      <c r="AU111" s="442"/>
      <c r="AV111" s="442"/>
      <c r="AW111" s="442"/>
      <c r="AX111" s="442"/>
      <c r="AY111" s="442"/>
      <c r="AZ111" s="442"/>
    </row>
    <row r="112" spans="2:52" ht="20.100000000000001" hidden="1" customHeight="1" outlineLevel="1">
      <c r="B112" s="434"/>
      <c r="C112" s="1002"/>
      <c r="D112" s="1003"/>
      <c r="E112" s="1003"/>
      <c r="F112" s="1004"/>
      <c r="G112" s="1005"/>
      <c r="H112" s="1006"/>
      <c r="I112" s="1006"/>
      <c r="J112" s="1006"/>
      <c r="K112" s="1007"/>
      <c r="L112" s="715"/>
      <c r="M112" s="715"/>
      <c r="N112" s="715"/>
      <c r="O112" s="715"/>
      <c r="P112" s="715"/>
      <c r="Q112" s="715"/>
      <c r="R112" s="715"/>
      <c r="S112" s="716"/>
      <c r="T112" s="717"/>
      <c r="U112" s="720">
        <f t="shared" si="33"/>
        <v>0</v>
      </c>
      <c r="V112" s="721">
        <f t="shared" si="34"/>
        <v>0</v>
      </c>
      <c r="W112" s="722">
        <f t="shared" si="35"/>
        <v>0</v>
      </c>
      <c r="X112" s="442"/>
      <c r="Y112" s="442"/>
      <c r="Z112" s="442"/>
      <c r="AA112" s="442"/>
      <c r="AB112" s="442"/>
      <c r="AC112" s="442"/>
      <c r="AD112" s="442"/>
      <c r="AE112" s="442"/>
      <c r="AF112" s="442"/>
      <c r="AG112" s="442"/>
      <c r="AH112" s="442"/>
      <c r="AI112" s="442"/>
      <c r="AJ112" s="442"/>
      <c r="AK112" s="442"/>
      <c r="AL112" s="442"/>
      <c r="AM112" s="442"/>
      <c r="AN112" s="442"/>
      <c r="AO112" s="442"/>
      <c r="AP112" s="442"/>
      <c r="AQ112" s="442"/>
      <c r="AR112" s="442"/>
      <c r="AS112" s="442"/>
      <c r="AT112" s="442"/>
      <c r="AU112" s="442"/>
      <c r="AV112" s="442"/>
      <c r="AW112" s="442"/>
      <c r="AX112" s="442"/>
      <c r="AY112" s="442"/>
      <c r="AZ112" s="442"/>
    </row>
    <row r="113" spans="2:52" ht="20.100000000000001" hidden="1" customHeight="1" outlineLevel="1">
      <c r="B113" s="434"/>
      <c r="C113" s="1002"/>
      <c r="D113" s="1003"/>
      <c r="E113" s="1003"/>
      <c r="F113" s="1004"/>
      <c r="G113" s="1005"/>
      <c r="H113" s="1006"/>
      <c r="I113" s="1006"/>
      <c r="J113" s="1006"/>
      <c r="K113" s="1007"/>
      <c r="L113" s="715"/>
      <c r="M113" s="715"/>
      <c r="N113" s="715"/>
      <c r="O113" s="715"/>
      <c r="P113" s="715"/>
      <c r="Q113" s="715"/>
      <c r="R113" s="715"/>
      <c r="S113" s="716"/>
      <c r="T113" s="717"/>
      <c r="U113" s="720">
        <f t="shared" si="33"/>
        <v>0</v>
      </c>
      <c r="V113" s="721">
        <f t="shared" si="34"/>
        <v>0</v>
      </c>
      <c r="W113" s="722">
        <f t="shared" si="35"/>
        <v>0</v>
      </c>
      <c r="X113" s="442"/>
      <c r="Y113" s="442"/>
      <c r="Z113" s="442"/>
      <c r="AA113" s="442"/>
      <c r="AB113" s="442"/>
      <c r="AC113" s="442"/>
      <c r="AD113" s="442"/>
      <c r="AE113" s="442"/>
      <c r="AF113" s="442"/>
      <c r="AG113" s="442"/>
      <c r="AH113" s="442"/>
      <c r="AI113" s="442"/>
      <c r="AJ113" s="442"/>
      <c r="AK113" s="442"/>
      <c r="AL113" s="442"/>
      <c r="AM113" s="442"/>
      <c r="AN113" s="442"/>
      <c r="AO113" s="442"/>
      <c r="AP113" s="442"/>
      <c r="AQ113" s="442"/>
      <c r="AR113" s="442"/>
      <c r="AS113" s="442"/>
      <c r="AT113" s="442"/>
      <c r="AU113" s="442"/>
      <c r="AV113" s="442"/>
      <c r="AW113" s="442"/>
      <c r="AX113" s="442"/>
      <c r="AY113" s="442"/>
      <c r="AZ113" s="442"/>
    </row>
    <row r="114" spans="2:52" ht="20.100000000000001" hidden="1" customHeight="1" outlineLevel="1">
      <c r="B114" s="434"/>
      <c r="C114" s="1002"/>
      <c r="D114" s="1003"/>
      <c r="E114" s="1003"/>
      <c r="F114" s="1004"/>
      <c r="G114" s="1005"/>
      <c r="H114" s="1006"/>
      <c r="I114" s="1006"/>
      <c r="J114" s="1006"/>
      <c r="K114" s="1007"/>
      <c r="L114" s="715"/>
      <c r="M114" s="715"/>
      <c r="N114" s="715"/>
      <c r="O114" s="715"/>
      <c r="P114" s="715"/>
      <c r="Q114" s="715"/>
      <c r="R114" s="715"/>
      <c r="S114" s="716"/>
      <c r="T114" s="717"/>
      <c r="U114" s="720">
        <f t="shared" si="33"/>
        <v>0</v>
      </c>
      <c r="V114" s="721">
        <f t="shared" si="34"/>
        <v>0</v>
      </c>
      <c r="W114" s="722">
        <f t="shared" si="35"/>
        <v>0</v>
      </c>
      <c r="X114" s="442"/>
      <c r="Y114" s="442"/>
      <c r="Z114" s="442"/>
      <c r="AA114" s="442"/>
      <c r="AB114" s="442"/>
      <c r="AC114" s="442"/>
      <c r="AD114" s="442"/>
      <c r="AE114" s="442"/>
      <c r="AF114" s="442"/>
      <c r="AG114" s="442"/>
      <c r="AH114" s="442"/>
      <c r="AI114" s="442"/>
      <c r="AJ114" s="442"/>
      <c r="AK114" s="442"/>
      <c r="AL114" s="442"/>
      <c r="AM114" s="442"/>
      <c r="AN114" s="442"/>
      <c r="AO114" s="442"/>
      <c r="AP114" s="442"/>
      <c r="AQ114" s="442"/>
      <c r="AR114" s="442"/>
      <c r="AS114" s="442"/>
      <c r="AT114" s="442"/>
      <c r="AU114" s="442"/>
      <c r="AV114" s="442"/>
      <c r="AW114" s="442"/>
      <c r="AX114" s="442"/>
      <c r="AY114" s="442"/>
      <c r="AZ114" s="442"/>
    </row>
    <row r="115" spans="2:52" ht="20.100000000000001" hidden="1" customHeight="1" outlineLevel="1">
      <c r="B115" s="434"/>
      <c r="C115" s="1002"/>
      <c r="D115" s="1003"/>
      <c r="E115" s="1003"/>
      <c r="F115" s="1004"/>
      <c r="G115" s="1005"/>
      <c r="H115" s="1006"/>
      <c r="I115" s="1006"/>
      <c r="J115" s="1006"/>
      <c r="K115" s="1007"/>
      <c r="L115" s="715"/>
      <c r="M115" s="715"/>
      <c r="N115" s="715"/>
      <c r="O115" s="715"/>
      <c r="P115" s="715"/>
      <c r="Q115" s="715"/>
      <c r="R115" s="715"/>
      <c r="S115" s="716"/>
      <c r="T115" s="717"/>
      <c r="U115" s="720">
        <f t="shared" si="33"/>
        <v>0</v>
      </c>
      <c r="V115" s="721">
        <f t="shared" si="34"/>
        <v>0</v>
      </c>
      <c r="W115" s="722">
        <f t="shared" si="35"/>
        <v>0</v>
      </c>
      <c r="X115" s="442"/>
      <c r="Y115" s="442"/>
      <c r="Z115" s="442"/>
      <c r="AA115" s="442"/>
      <c r="AB115" s="442"/>
      <c r="AC115" s="442"/>
      <c r="AD115" s="442"/>
      <c r="AE115" s="442"/>
      <c r="AF115" s="442"/>
      <c r="AG115" s="442"/>
      <c r="AH115" s="442"/>
      <c r="AI115" s="442"/>
      <c r="AJ115" s="442"/>
      <c r="AK115" s="442"/>
      <c r="AL115" s="442"/>
      <c r="AM115" s="442"/>
      <c r="AN115" s="442"/>
      <c r="AO115" s="442"/>
      <c r="AP115" s="442"/>
      <c r="AQ115" s="442"/>
      <c r="AR115" s="442"/>
      <c r="AS115" s="442"/>
      <c r="AT115" s="442"/>
      <c r="AU115" s="442"/>
      <c r="AV115" s="442"/>
      <c r="AW115" s="442"/>
      <c r="AX115" s="442"/>
      <c r="AY115" s="442"/>
      <c r="AZ115" s="442"/>
    </row>
    <row r="116" spans="2:52" ht="20.100000000000001" hidden="1" customHeight="1" outlineLevel="1">
      <c r="B116" s="434"/>
      <c r="C116" s="1002"/>
      <c r="D116" s="1003"/>
      <c r="E116" s="1003"/>
      <c r="F116" s="1004"/>
      <c r="G116" s="1005"/>
      <c r="H116" s="1006"/>
      <c r="I116" s="1006"/>
      <c r="J116" s="1006"/>
      <c r="K116" s="1007"/>
      <c r="L116" s="715"/>
      <c r="M116" s="715"/>
      <c r="N116" s="715"/>
      <c r="O116" s="715"/>
      <c r="P116" s="715"/>
      <c r="Q116" s="715"/>
      <c r="R116" s="715"/>
      <c r="S116" s="716"/>
      <c r="T116" s="717"/>
      <c r="U116" s="720">
        <f t="shared" si="33"/>
        <v>0</v>
      </c>
      <c r="V116" s="721">
        <f t="shared" si="34"/>
        <v>0</v>
      </c>
      <c r="W116" s="722">
        <f t="shared" si="35"/>
        <v>0</v>
      </c>
      <c r="X116" s="442"/>
      <c r="Y116" s="442"/>
      <c r="Z116" s="442"/>
      <c r="AA116" s="442"/>
      <c r="AB116" s="442"/>
      <c r="AC116" s="442"/>
      <c r="AD116" s="442"/>
      <c r="AE116" s="442"/>
      <c r="AF116" s="442"/>
      <c r="AG116" s="442"/>
      <c r="AH116" s="442"/>
      <c r="AI116" s="442"/>
      <c r="AJ116" s="442"/>
      <c r="AK116" s="442"/>
      <c r="AL116" s="442"/>
      <c r="AM116" s="442"/>
      <c r="AN116" s="442"/>
      <c r="AO116" s="442"/>
      <c r="AP116" s="442"/>
      <c r="AQ116" s="442"/>
      <c r="AR116" s="442"/>
      <c r="AS116" s="442"/>
      <c r="AT116" s="442"/>
      <c r="AU116" s="442"/>
      <c r="AV116" s="442"/>
      <c r="AW116" s="442"/>
      <c r="AX116" s="442"/>
      <c r="AY116" s="442"/>
      <c r="AZ116" s="442"/>
    </row>
    <row r="117" spans="2:52" ht="20.100000000000001" hidden="1" customHeight="1" outlineLevel="1">
      <c r="B117" s="434"/>
      <c r="C117" s="1002"/>
      <c r="D117" s="1003"/>
      <c r="E117" s="1003"/>
      <c r="F117" s="1004"/>
      <c r="G117" s="1005"/>
      <c r="H117" s="1006"/>
      <c r="I117" s="1006"/>
      <c r="J117" s="1006"/>
      <c r="K117" s="1007"/>
      <c r="L117" s="715"/>
      <c r="M117" s="715"/>
      <c r="N117" s="715"/>
      <c r="O117" s="715"/>
      <c r="P117" s="715"/>
      <c r="Q117" s="715"/>
      <c r="R117" s="715"/>
      <c r="S117" s="716"/>
      <c r="T117" s="717"/>
      <c r="U117" s="720">
        <f t="shared" si="33"/>
        <v>0</v>
      </c>
      <c r="V117" s="721">
        <f t="shared" si="34"/>
        <v>0</v>
      </c>
      <c r="W117" s="722">
        <f t="shared" si="35"/>
        <v>0</v>
      </c>
      <c r="X117" s="442"/>
      <c r="Y117" s="442"/>
      <c r="Z117" s="442"/>
      <c r="AA117" s="442"/>
      <c r="AB117" s="442"/>
      <c r="AC117" s="442"/>
      <c r="AD117" s="442"/>
      <c r="AE117" s="442"/>
      <c r="AF117" s="442"/>
      <c r="AG117" s="442"/>
      <c r="AH117" s="442"/>
      <c r="AI117" s="442"/>
      <c r="AJ117" s="442"/>
      <c r="AK117" s="442"/>
      <c r="AL117" s="442"/>
      <c r="AM117" s="442"/>
      <c r="AN117" s="442"/>
      <c r="AO117" s="442"/>
      <c r="AP117" s="442"/>
      <c r="AQ117" s="442"/>
      <c r="AR117" s="442"/>
      <c r="AS117" s="442"/>
      <c r="AT117" s="442"/>
      <c r="AU117" s="442"/>
      <c r="AV117" s="442"/>
      <c r="AW117" s="442"/>
      <c r="AX117" s="442"/>
      <c r="AY117" s="442"/>
      <c r="AZ117" s="442"/>
    </row>
    <row r="118" spans="2:52" ht="20.100000000000001" hidden="1" customHeight="1" outlineLevel="1">
      <c r="B118" s="434"/>
      <c r="C118" s="1002"/>
      <c r="D118" s="1003"/>
      <c r="E118" s="1003"/>
      <c r="F118" s="1004"/>
      <c r="G118" s="1005"/>
      <c r="H118" s="1006"/>
      <c r="I118" s="1006"/>
      <c r="J118" s="1006"/>
      <c r="K118" s="1007"/>
      <c r="L118" s="715"/>
      <c r="M118" s="715"/>
      <c r="N118" s="715"/>
      <c r="O118" s="715"/>
      <c r="P118" s="715"/>
      <c r="Q118" s="715"/>
      <c r="R118" s="715"/>
      <c r="S118" s="716"/>
      <c r="T118" s="717"/>
      <c r="U118" s="720">
        <f t="shared" si="33"/>
        <v>0</v>
      </c>
      <c r="V118" s="721">
        <f t="shared" si="34"/>
        <v>0</v>
      </c>
      <c r="W118" s="722">
        <f t="shared" si="35"/>
        <v>0</v>
      </c>
      <c r="X118" s="442"/>
      <c r="Y118" s="442"/>
      <c r="Z118" s="442"/>
      <c r="AA118" s="442"/>
      <c r="AB118" s="442"/>
      <c r="AC118" s="442"/>
      <c r="AD118" s="442"/>
      <c r="AE118" s="442"/>
      <c r="AF118" s="442"/>
      <c r="AG118" s="442"/>
      <c r="AH118" s="442"/>
      <c r="AI118" s="442"/>
      <c r="AJ118" s="442"/>
      <c r="AK118" s="442"/>
      <c r="AL118" s="442"/>
      <c r="AM118" s="442"/>
      <c r="AN118" s="442"/>
      <c r="AO118" s="442"/>
      <c r="AP118" s="442"/>
      <c r="AQ118" s="442"/>
      <c r="AR118" s="442"/>
      <c r="AS118" s="442"/>
      <c r="AT118" s="442"/>
      <c r="AU118" s="442"/>
      <c r="AV118" s="442"/>
      <c r="AW118" s="442"/>
      <c r="AX118" s="442"/>
      <c r="AY118" s="442"/>
      <c r="AZ118" s="442"/>
    </row>
    <row r="119" spans="2:52" ht="20.100000000000001" hidden="1" customHeight="1" outlineLevel="1">
      <c r="B119" s="434"/>
      <c r="C119" s="1002"/>
      <c r="D119" s="1003"/>
      <c r="E119" s="1003"/>
      <c r="F119" s="1004"/>
      <c r="G119" s="1005"/>
      <c r="H119" s="1006"/>
      <c r="I119" s="1006"/>
      <c r="J119" s="1006"/>
      <c r="K119" s="1007"/>
      <c r="L119" s="715"/>
      <c r="M119" s="715"/>
      <c r="N119" s="715"/>
      <c r="O119" s="715"/>
      <c r="P119" s="715"/>
      <c r="Q119" s="715"/>
      <c r="R119" s="715"/>
      <c r="S119" s="716"/>
      <c r="T119" s="717"/>
      <c r="U119" s="720">
        <f t="shared" si="33"/>
        <v>0</v>
      </c>
      <c r="V119" s="721">
        <f t="shared" si="34"/>
        <v>0</v>
      </c>
      <c r="W119" s="722">
        <f t="shared" si="35"/>
        <v>0</v>
      </c>
      <c r="X119" s="442"/>
      <c r="Y119" s="442"/>
      <c r="Z119" s="442"/>
      <c r="AA119" s="442"/>
      <c r="AB119" s="442"/>
      <c r="AC119" s="442"/>
      <c r="AD119" s="442"/>
      <c r="AE119" s="442"/>
      <c r="AF119" s="442"/>
      <c r="AG119" s="442"/>
      <c r="AH119" s="442"/>
      <c r="AI119" s="442"/>
      <c r="AJ119" s="442"/>
      <c r="AK119" s="442"/>
      <c r="AL119" s="442"/>
      <c r="AM119" s="442"/>
      <c r="AN119" s="442"/>
      <c r="AO119" s="442"/>
      <c r="AP119" s="442"/>
      <c r="AQ119" s="442"/>
      <c r="AR119" s="442"/>
      <c r="AS119" s="442"/>
      <c r="AT119" s="442"/>
      <c r="AU119" s="442"/>
      <c r="AV119" s="442"/>
      <c r="AW119" s="442"/>
      <c r="AX119" s="442"/>
      <c r="AY119" s="442"/>
      <c r="AZ119" s="442"/>
    </row>
    <row r="120" spans="2:52" s="19" customFormat="1" ht="9.9499999999999993" hidden="1" customHeight="1" outlineLevel="1">
      <c r="B120" s="435"/>
      <c r="C120" s="437"/>
      <c r="D120" s="437"/>
      <c r="E120" s="437"/>
      <c r="F120" s="437"/>
      <c r="G120" s="666"/>
      <c r="H120" s="666"/>
      <c r="I120" s="666"/>
      <c r="J120" s="666"/>
      <c r="K120" s="666"/>
      <c r="L120" s="438"/>
      <c r="M120" s="438"/>
      <c r="N120" s="438"/>
      <c r="O120" s="438"/>
      <c r="P120" s="438"/>
      <c r="Q120" s="438"/>
      <c r="R120" s="438"/>
      <c r="S120" s="438"/>
      <c r="T120" s="439"/>
      <c r="U120" s="439"/>
      <c r="V120" s="439"/>
      <c r="W120" s="667"/>
      <c r="X120" s="668"/>
      <c r="Y120" s="668"/>
      <c r="Z120" s="668"/>
      <c r="AA120" s="668"/>
      <c r="AB120" s="668"/>
      <c r="AC120" s="668"/>
      <c r="AD120" s="668"/>
      <c r="AE120" s="668"/>
      <c r="AF120" s="668"/>
      <c r="AG120" s="668"/>
      <c r="AH120" s="668"/>
      <c r="AI120" s="668"/>
      <c r="AJ120" s="668"/>
      <c r="AK120" s="668"/>
      <c r="AL120" s="668"/>
      <c r="AM120" s="668"/>
      <c r="AN120" s="668"/>
      <c r="AO120" s="668"/>
      <c r="AP120" s="668"/>
      <c r="AQ120" s="668"/>
      <c r="AR120" s="668"/>
      <c r="AS120" s="668"/>
      <c r="AT120" s="668"/>
      <c r="AU120" s="668"/>
      <c r="AV120" s="668"/>
      <c r="AW120" s="668"/>
      <c r="AX120" s="668"/>
      <c r="AY120" s="668"/>
      <c r="AZ120" s="668"/>
    </row>
    <row r="121" spans="2:52" ht="20.100000000000001" customHeight="1" collapsed="1">
      <c r="B121" s="714">
        <f>B109+1</f>
        <v>10</v>
      </c>
      <c r="C121" s="1013"/>
      <c r="D121" s="1014"/>
      <c r="E121" s="1014"/>
      <c r="F121" s="1015"/>
      <c r="G121" s="1016"/>
      <c r="H121" s="1017"/>
      <c r="I121" s="1017"/>
      <c r="J121" s="1017"/>
      <c r="K121" s="1018"/>
      <c r="L121" s="701">
        <f t="shared" ref="L121:R121" si="36">SUM(L122:L131)</f>
        <v>0</v>
      </c>
      <c r="M121" s="702">
        <f t="shared" si="36"/>
        <v>0</v>
      </c>
      <c r="N121" s="703">
        <f t="shared" si="36"/>
        <v>0</v>
      </c>
      <c r="O121" s="703">
        <f t="shared" si="36"/>
        <v>0</v>
      </c>
      <c r="P121" s="702">
        <f t="shared" si="36"/>
        <v>0</v>
      </c>
      <c r="Q121" s="704">
        <f t="shared" si="36"/>
        <v>0</v>
      </c>
      <c r="R121" s="701">
        <f t="shared" si="36"/>
        <v>0</v>
      </c>
      <c r="S121" s="705">
        <v>1</v>
      </c>
      <c r="T121" s="706">
        <f>(S122*T122)+(S123*T123)+(S124*T124)+(S125*T125)+(S126*T126)+(S127*T127)+(S128*T128)+(S129*T129)+(S130*T130)+(S131*T131)</f>
        <v>0</v>
      </c>
      <c r="U121" s="665">
        <f t="shared" ref="U121:U131" si="37">S121*T121*(1+MGKZ)*(1+Gewinn)*(1+Sicherheit)</f>
        <v>0</v>
      </c>
      <c r="V121" s="643">
        <f t="shared" ref="V121:V131" si="38">R121*Fertigung</f>
        <v>0</v>
      </c>
      <c r="W121" s="50">
        <f t="shared" ref="W121:W131" si="39">L121*$E$6+M121*$M$6+N121*$M$7+O121*$M$8+P121*$E$7+Q121*$M$9+U121+V121</f>
        <v>0</v>
      </c>
      <c r="X121" s="442"/>
      <c r="Y121" s="442"/>
      <c r="Z121" s="442"/>
      <c r="AA121" s="442"/>
      <c r="AB121" s="442"/>
      <c r="AC121" s="442"/>
      <c r="AD121" s="442"/>
      <c r="AE121" s="442"/>
      <c r="AF121" s="442"/>
      <c r="AG121" s="442"/>
      <c r="AH121" s="442"/>
      <c r="AI121" s="442"/>
      <c r="AJ121" s="442"/>
      <c r="AK121" s="442"/>
      <c r="AL121" s="442"/>
      <c r="AM121" s="442"/>
      <c r="AN121" s="442"/>
      <c r="AO121" s="442"/>
      <c r="AP121" s="442"/>
      <c r="AQ121" s="442"/>
      <c r="AR121" s="442"/>
      <c r="AS121" s="442"/>
      <c r="AT121" s="442"/>
      <c r="AU121" s="442"/>
      <c r="AV121" s="442"/>
      <c r="AW121" s="442"/>
      <c r="AX121" s="442"/>
      <c r="AY121" s="442"/>
      <c r="AZ121" s="442"/>
    </row>
    <row r="122" spans="2:52" ht="20.100000000000001" hidden="1" customHeight="1" outlineLevel="1">
      <c r="B122" s="433"/>
      <c r="C122" s="1002"/>
      <c r="D122" s="1003"/>
      <c r="E122" s="1003"/>
      <c r="F122" s="1004"/>
      <c r="G122" s="1005"/>
      <c r="H122" s="1006"/>
      <c r="I122" s="1006"/>
      <c r="J122" s="1006"/>
      <c r="K122" s="1007"/>
      <c r="L122" s="715"/>
      <c r="M122" s="715"/>
      <c r="N122" s="715"/>
      <c r="O122" s="715"/>
      <c r="P122" s="715"/>
      <c r="Q122" s="715"/>
      <c r="R122" s="715"/>
      <c r="S122" s="716"/>
      <c r="T122" s="717"/>
      <c r="U122" s="720">
        <f t="shared" si="37"/>
        <v>0</v>
      </c>
      <c r="V122" s="721">
        <f t="shared" si="38"/>
        <v>0</v>
      </c>
      <c r="W122" s="722">
        <f t="shared" si="39"/>
        <v>0</v>
      </c>
      <c r="X122" s="442"/>
      <c r="Y122" s="442"/>
      <c r="Z122" s="442"/>
      <c r="AA122" s="442"/>
      <c r="AB122" s="442"/>
      <c r="AC122" s="442"/>
      <c r="AD122" s="442"/>
      <c r="AE122" s="442"/>
      <c r="AF122" s="442"/>
      <c r="AG122" s="442"/>
      <c r="AH122" s="442"/>
      <c r="AI122" s="442"/>
      <c r="AJ122" s="442"/>
      <c r="AK122" s="442"/>
      <c r="AL122" s="442"/>
      <c r="AM122" s="442"/>
      <c r="AN122" s="442"/>
      <c r="AO122" s="442"/>
      <c r="AP122" s="442"/>
      <c r="AQ122" s="442"/>
      <c r="AR122" s="442"/>
      <c r="AS122" s="442"/>
      <c r="AT122" s="442"/>
      <c r="AU122" s="442"/>
      <c r="AV122" s="442"/>
      <c r="AW122" s="442"/>
      <c r="AX122" s="442"/>
      <c r="AY122" s="442"/>
      <c r="AZ122" s="442"/>
    </row>
    <row r="123" spans="2:52" ht="20.100000000000001" hidden="1" customHeight="1" outlineLevel="1">
      <c r="B123" s="434"/>
      <c r="C123" s="1002"/>
      <c r="D123" s="1003"/>
      <c r="E123" s="1003"/>
      <c r="F123" s="1004"/>
      <c r="G123" s="1005"/>
      <c r="H123" s="1006"/>
      <c r="I123" s="1006"/>
      <c r="J123" s="1006"/>
      <c r="K123" s="1007"/>
      <c r="L123" s="715"/>
      <c r="M123" s="715"/>
      <c r="N123" s="715"/>
      <c r="O123" s="715"/>
      <c r="P123" s="715"/>
      <c r="Q123" s="715"/>
      <c r="R123" s="715"/>
      <c r="S123" s="716"/>
      <c r="T123" s="717"/>
      <c r="U123" s="720">
        <f t="shared" si="37"/>
        <v>0</v>
      </c>
      <c r="V123" s="721">
        <f t="shared" si="38"/>
        <v>0</v>
      </c>
      <c r="W123" s="722">
        <f t="shared" si="39"/>
        <v>0</v>
      </c>
      <c r="X123" s="442"/>
      <c r="Y123" s="442"/>
      <c r="Z123" s="442"/>
      <c r="AA123" s="442"/>
      <c r="AB123" s="442"/>
      <c r="AC123" s="442"/>
      <c r="AD123" s="442"/>
      <c r="AE123" s="442"/>
      <c r="AF123" s="442"/>
      <c r="AG123" s="442"/>
      <c r="AH123" s="442"/>
      <c r="AI123" s="442"/>
      <c r="AJ123" s="442"/>
      <c r="AK123" s="442"/>
      <c r="AL123" s="442"/>
      <c r="AM123" s="442"/>
      <c r="AN123" s="442"/>
      <c r="AO123" s="442"/>
      <c r="AP123" s="442"/>
      <c r="AQ123" s="442"/>
      <c r="AR123" s="442"/>
      <c r="AS123" s="442"/>
      <c r="AT123" s="442"/>
      <c r="AU123" s="442"/>
      <c r="AV123" s="442"/>
      <c r="AW123" s="442"/>
      <c r="AX123" s="442"/>
      <c r="AY123" s="442"/>
      <c r="AZ123" s="442"/>
    </row>
    <row r="124" spans="2:52" ht="20.100000000000001" hidden="1" customHeight="1" outlineLevel="1">
      <c r="B124" s="434"/>
      <c r="C124" s="1002"/>
      <c r="D124" s="1003"/>
      <c r="E124" s="1003"/>
      <c r="F124" s="1004"/>
      <c r="G124" s="1005"/>
      <c r="H124" s="1006"/>
      <c r="I124" s="1006"/>
      <c r="J124" s="1006"/>
      <c r="K124" s="1007"/>
      <c r="L124" s="715"/>
      <c r="M124" s="715"/>
      <c r="N124" s="715"/>
      <c r="O124" s="715"/>
      <c r="P124" s="715"/>
      <c r="Q124" s="715"/>
      <c r="R124" s="715"/>
      <c r="S124" s="716"/>
      <c r="T124" s="717"/>
      <c r="U124" s="720">
        <f t="shared" si="37"/>
        <v>0</v>
      </c>
      <c r="V124" s="721">
        <f t="shared" si="38"/>
        <v>0</v>
      </c>
      <c r="W124" s="722">
        <f t="shared" si="39"/>
        <v>0</v>
      </c>
      <c r="X124" s="442"/>
      <c r="Y124" s="442"/>
      <c r="Z124" s="442"/>
      <c r="AA124" s="442"/>
      <c r="AB124" s="442"/>
      <c r="AC124" s="442"/>
      <c r="AD124" s="442"/>
      <c r="AE124" s="442"/>
      <c r="AF124" s="442"/>
      <c r="AG124" s="442"/>
      <c r="AH124" s="442"/>
      <c r="AI124" s="442"/>
      <c r="AJ124" s="442"/>
      <c r="AK124" s="442"/>
      <c r="AL124" s="442"/>
      <c r="AM124" s="442"/>
      <c r="AN124" s="442"/>
      <c r="AO124" s="442"/>
      <c r="AP124" s="442"/>
      <c r="AQ124" s="442"/>
      <c r="AR124" s="442"/>
      <c r="AS124" s="442"/>
      <c r="AT124" s="442"/>
      <c r="AU124" s="442"/>
      <c r="AV124" s="442"/>
      <c r="AW124" s="442"/>
      <c r="AX124" s="442"/>
      <c r="AY124" s="442"/>
      <c r="AZ124" s="442"/>
    </row>
    <row r="125" spans="2:52" ht="20.100000000000001" hidden="1" customHeight="1" outlineLevel="1">
      <c r="B125" s="434"/>
      <c r="C125" s="1002"/>
      <c r="D125" s="1003"/>
      <c r="E125" s="1003"/>
      <c r="F125" s="1004"/>
      <c r="G125" s="1005"/>
      <c r="H125" s="1006"/>
      <c r="I125" s="1006"/>
      <c r="J125" s="1006"/>
      <c r="K125" s="1007"/>
      <c r="L125" s="715"/>
      <c r="M125" s="715"/>
      <c r="N125" s="715"/>
      <c r="O125" s="715"/>
      <c r="P125" s="715"/>
      <c r="Q125" s="715"/>
      <c r="R125" s="715"/>
      <c r="S125" s="716"/>
      <c r="T125" s="717"/>
      <c r="U125" s="720">
        <f t="shared" si="37"/>
        <v>0</v>
      </c>
      <c r="V125" s="721">
        <f t="shared" si="38"/>
        <v>0</v>
      </c>
      <c r="W125" s="722">
        <f t="shared" si="39"/>
        <v>0</v>
      </c>
      <c r="X125" s="442"/>
      <c r="Y125" s="442"/>
      <c r="Z125" s="442"/>
      <c r="AA125" s="442"/>
      <c r="AB125" s="442"/>
      <c r="AC125" s="442"/>
      <c r="AD125" s="442"/>
      <c r="AE125" s="442"/>
      <c r="AF125" s="442"/>
      <c r="AG125" s="442"/>
      <c r="AH125" s="442"/>
      <c r="AI125" s="442"/>
      <c r="AJ125" s="442"/>
      <c r="AK125" s="442"/>
      <c r="AL125" s="442"/>
      <c r="AM125" s="442"/>
      <c r="AN125" s="442"/>
      <c r="AO125" s="442"/>
      <c r="AP125" s="442"/>
      <c r="AQ125" s="442"/>
      <c r="AR125" s="442"/>
      <c r="AS125" s="442"/>
      <c r="AT125" s="442"/>
      <c r="AU125" s="442"/>
      <c r="AV125" s="442"/>
      <c r="AW125" s="442"/>
      <c r="AX125" s="442"/>
      <c r="AY125" s="442"/>
      <c r="AZ125" s="442"/>
    </row>
    <row r="126" spans="2:52" ht="20.100000000000001" hidden="1" customHeight="1" outlineLevel="1">
      <c r="B126" s="434"/>
      <c r="C126" s="1002"/>
      <c r="D126" s="1003"/>
      <c r="E126" s="1003"/>
      <c r="F126" s="1004"/>
      <c r="G126" s="1005"/>
      <c r="H126" s="1006"/>
      <c r="I126" s="1006"/>
      <c r="J126" s="1006"/>
      <c r="K126" s="1007"/>
      <c r="L126" s="715"/>
      <c r="M126" s="715"/>
      <c r="N126" s="715"/>
      <c r="O126" s="715"/>
      <c r="P126" s="715"/>
      <c r="Q126" s="715"/>
      <c r="R126" s="715"/>
      <c r="S126" s="716"/>
      <c r="T126" s="717"/>
      <c r="U126" s="720">
        <f t="shared" si="37"/>
        <v>0</v>
      </c>
      <c r="V126" s="721">
        <f t="shared" si="38"/>
        <v>0</v>
      </c>
      <c r="W126" s="722">
        <f t="shared" si="39"/>
        <v>0</v>
      </c>
      <c r="X126" s="442"/>
      <c r="Y126" s="442"/>
      <c r="Z126" s="442"/>
      <c r="AA126" s="442"/>
      <c r="AB126" s="442"/>
      <c r="AC126" s="442"/>
      <c r="AD126" s="442"/>
      <c r="AE126" s="442"/>
      <c r="AF126" s="442"/>
      <c r="AG126" s="442"/>
      <c r="AH126" s="442"/>
      <c r="AI126" s="442"/>
      <c r="AJ126" s="442"/>
      <c r="AK126" s="442"/>
      <c r="AL126" s="442"/>
      <c r="AM126" s="442"/>
      <c r="AN126" s="442"/>
      <c r="AO126" s="442"/>
      <c r="AP126" s="442"/>
      <c r="AQ126" s="442"/>
      <c r="AR126" s="442"/>
      <c r="AS126" s="442"/>
      <c r="AT126" s="442"/>
      <c r="AU126" s="442"/>
      <c r="AV126" s="442"/>
      <c r="AW126" s="442"/>
      <c r="AX126" s="442"/>
      <c r="AY126" s="442"/>
      <c r="AZ126" s="442"/>
    </row>
    <row r="127" spans="2:52" ht="20.100000000000001" hidden="1" customHeight="1" outlineLevel="1">
      <c r="B127" s="434"/>
      <c r="C127" s="1002"/>
      <c r="D127" s="1003"/>
      <c r="E127" s="1003"/>
      <c r="F127" s="1004"/>
      <c r="G127" s="1005"/>
      <c r="H127" s="1006"/>
      <c r="I127" s="1006"/>
      <c r="J127" s="1006"/>
      <c r="K127" s="1007"/>
      <c r="L127" s="715"/>
      <c r="M127" s="715"/>
      <c r="N127" s="715"/>
      <c r="O127" s="715"/>
      <c r="P127" s="715"/>
      <c r="Q127" s="715"/>
      <c r="R127" s="715"/>
      <c r="S127" s="716"/>
      <c r="T127" s="717"/>
      <c r="U127" s="720">
        <f t="shared" si="37"/>
        <v>0</v>
      </c>
      <c r="V127" s="721">
        <f t="shared" si="38"/>
        <v>0</v>
      </c>
      <c r="W127" s="722">
        <f t="shared" si="39"/>
        <v>0</v>
      </c>
      <c r="X127" s="442"/>
      <c r="Y127" s="442"/>
      <c r="Z127" s="442"/>
      <c r="AA127" s="442"/>
      <c r="AB127" s="442"/>
      <c r="AC127" s="442"/>
      <c r="AD127" s="442"/>
      <c r="AE127" s="442"/>
      <c r="AF127" s="442"/>
      <c r="AG127" s="442"/>
      <c r="AH127" s="442"/>
      <c r="AI127" s="442"/>
      <c r="AJ127" s="442"/>
      <c r="AK127" s="442"/>
      <c r="AL127" s="442"/>
      <c r="AM127" s="442"/>
      <c r="AN127" s="442"/>
      <c r="AO127" s="442"/>
      <c r="AP127" s="442"/>
      <c r="AQ127" s="442"/>
      <c r="AR127" s="442"/>
      <c r="AS127" s="442"/>
      <c r="AT127" s="442"/>
      <c r="AU127" s="442"/>
      <c r="AV127" s="442"/>
      <c r="AW127" s="442"/>
      <c r="AX127" s="442"/>
      <c r="AY127" s="442"/>
      <c r="AZ127" s="442"/>
    </row>
    <row r="128" spans="2:52" ht="20.100000000000001" hidden="1" customHeight="1" outlineLevel="1">
      <c r="B128" s="434"/>
      <c r="C128" s="1002"/>
      <c r="D128" s="1003"/>
      <c r="E128" s="1003"/>
      <c r="F128" s="1004"/>
      <c r="G128" s="1005"/>
      <c r="H128" s="1006"/>
      <c r="I128" s="1006"/>
      <c r="J128" s="1006"/>
      <c r="K128" s="1007"/>
      <c r="L128" s="715"/>
      <c r="M128" s="715"/>
      <c r="N128" s="715"/>
      <c r="O128" s="715"/>
      <c r="P128" s="715"/>
      <c r="Q128" s="715"/>
      <c r="R128" s="715"/>
      <c r="S128" s="716"/>
      <c r="T128" s="717"/>
      <c r="U128" s="720">
        <f t="shared" si="37"/>
        <v>0</v>
      </c>
      <c r="V128" s="721">
        <f t="shared" si="38"/>
        <v>0</v>
      </c>
      <c r="W128" s="722">
        <f t="shared" si="39"/>
        <v>0</v>
      </c>
      <c r="X128" s="442"/>
      <c r="Y128" s="442"/>
      <c r="Z128" s="442"/>
      <c r="AA128" s="442"/>
      <c r="AB128" s="442"/>
      <c r="AC128" s="442"/>
      <c r="AD128" s="442"/>
      <c r="AE128" s="442"/>
      <c r="AF128" s="442"/>
      <c r="AG128" s="442"/>
      <c r="AH128" s="442"/>
      <c r="AI128" s="442"/>
      <c r="AJ128" s="442"/>
      <c r="AK128" s="442"/>
      <c r="AL128" s="442"/>
      <c r="AM128" s="442"/>
      <c r="AN128" s="442"/>
      <c r="AO128" s="442"/>
      <c r="AP128" s="442"/>
      <c r="AQ128" s="442"/>
      <c r="AR128" s="442"/>
      <c r="AS128" s="442"/>
      <c r="AT128" s="442"/>
      <c r="AU128" s="442"/>
      <c r="AV128" s="442"/>
      <c r="AW128" s="442"/>
      <c r="AX128" s="442"/>
      <c r="AY128" s="442"/>
      <c r="AZ128" s="442"/>
    </row>
    <row r="129" spans="2:52" ht="20.100000000000001" hidden="1" customHeight="1" outlineLevel="1">
      <c r="B129" s="434"/>
      <c r="C129" s="1002"/>
      <c r="D129" s="1003"/>
      <c r="E129" s="1003"/>
      <c r="F129" s="1004"/>
      <c r="G129" s="1005"/>
      <c r="H129" s="1006"/>
      <c r="I129" s="1006"/>
      <c r="J129" s="1006"/>
      <c r="K129" s="1007"/>
      <c r="L129" s="715"/>
      <c r="M129" s="715"/>
      <c r="N129" s="715"/>
      <c r="O129" s="715"/>
      <c r="P129" s="715"/>
      <c r="Q129" s="715"/>
      <c r="R129" s="715"/>
      <c r="S129" s="716"/>
      <c r="T129" s="717"/>
      <c r="U129" s="720">
        <f t="shared" si="37"/>
        <v>0</v>
      </c>
      <c r="V129" s="721">
        <f t="shared" si="38"/>
        <v>0</v>
      </c>
      <c r="W129" s="722">
        <f t="shared" si="39"/>
        <v>0</v>
      </c>
      <c r="X129" s="442"/>
      <c r="Y129" s="442"/>
      <c r="Z129" s="442"/>
      <c r="AA129" s="442"/>
      <c r="AB129" s="442"/>
      <c r="AC129" s="442"/>
      <c r="AD129" s="442"/>
      <c r="AE129" s="442"/>
      <c r="AF129" s="442"/>
      <c r="AG129" s="442"/>
      <c r="AH129" s="442"/>
      <c r="AI129" s="442"/>
      <c r="AJ129" s="442"/>
      <c r="AK129" s="442"/>
      <c r="AL129" s="442"/>
      <c r="AM129" s="442"/>
      <c r="AN129" s="442"/>
      <c r="AO129" s="442"/>
      <c r="AP129" s="442"/>
      <c r="AQ129" s="442"/>
      <c r="AR129" s="442"/>
      <c r="AS129" s="442"/>
      <c r="AT129" s="442"/>
      <c r="AU129" s="442"/>
      <c r="AV129" s="442"/>
      <c r="AW129" s="442"/>
      <c r="AX129" s="442"/>
      <c r="AY129" s="442"/>
      <c r="AZ129" s="442"/>
    </row>
    <row r="130" spans="2:52" ht="20.100000000000001" hidden="1" customHeight="1" outlineLevel="1">
      <c r="B130" s="434"/>
      <c r="C130" s="1002"/>
      <c r="D130" s="1003"/>
      <c r="E130" s="1003"/>
      <c r="F130" s="1004"/>
      <c r="G130" s="1005"/>
      <c r="H130" s="1006"/>
      <c r="I130" s="1006"/>
      <c r="J130" s="1006"/>
      <c r="K130" s="1007"/>
      <c r="L130" s="715"/>
      <c r="M130" s="715"/>
      <c r="N130" s="715"/>
      <c r="O130" s="715"/>
      <c r="P130" s="715"/>
      <c r="Q130" s="715"/>
      <c r="R130" s="715"/>
      <c r="S130" s="716"/>
      <c r="T130" s="717"/>
      <c r="U130" s="720">
        <f t="shared" si="37"/>
        <v>0</v>
      </c>
      <c r="V130" s="721">
        <f t="shared" si="38"/>
        <v>0</v>
      </c>
      <c r="W130" s="722">
        <f t="shared" si="39"/>
        <v>0</v>
      </c>
      <c r="X130" s="442"/>
      <c r="Y130" s="442"/>
      <c r="Z130" s="442"/>
      <c r="AA130" s="442"/>
      <c r="AB130" s="442"/>
      <c r="AC130" s="442"/>
      <c r="AD130" s="442"/>
      <c r="AE130" s="442"/>
      <c r="AF130" s="442"/>
      <c r="AG130" s="442"/>
      <c r="AH130" s="442"/>
      <c r="AI130" s="442"/>
      <c r="AJ130" s="442"/>
      <c r="AK130" s="442"/>
      <c r="AL130" s="442"/>
      <c r="AM130" s="442"/>
      <c r="AN130" s="442"/>
      <c r="AO130" s="442"/>
      <c r="AP130" s="442"/>
      <c r="AQ130" s="442"/>
      <c r="AR130" s="442"/>
      <c r="AS130" s="442"/>
      <c r="AT130" s="442"/>
      <c r="AU130" s="442"/>
      <c r="AV130" s="442"/>
      <c r="AW130" s="442"/>
      <c r="AX130" s="442"/>
      <c r="AY130" s="442"/>
      <c r="AZ130" s="442"/>
    </row>
    <row r="131" spans="2:52" ht="20.100000000000001" hidden="1" customHeight="1" outlineLevel="1">
      <c r="B131" s="434"/>
      <c r="C131" s="1002"/>
      <c r="D131" s="1003"/>
      <c r="E131" s="1003"/>
      <c r="F131" s="1004"/>
      <c r="G131" s="1005"/>
      <c r="H131" s="1006"/>
      <c r="I131" s="1006"/>
      <c r="J131" s="1006"/>
      <c r="K131" s="1007"/>
      <c r="L131" s="715"/>
      <c r="M131" s="715"/>
      <c r="N131" s="715"/>
      <c r="O131" s="715"/>
      <c r="P131" s="715"/>
      <c r="Q131" s="715"/>
      <c r="R131" s="715"/>
      <c r="S131" s="716"/>
      <c r="T131" s="717"/>
      <c r="U131" s="720">
        <f t="shared" si="37"/>
        <v>0</v>
      </c>
      <c r="V131" s="721">
        <f t="shared" si="38"/>
        <v>0</v>
      </c>
      <c r="W131" s="722">
        <f t="shared" si="39"/>
        <v>0</v>
      </c>
      <c r="X131" s="442"/>
      <c r="Y131" s="442"/>
      <c r="Z131" s="442"/>
      <c r="AA131" s="442"/>
      <c r="AB131" s="442"/>
      <c r="AC131" s="442"/>
      <c r="AD131" s="442"/>
      <c r="AE131" s="442"/>
      <c r="AF131" s="442"/>
      <c r="AG131" s="442"/>
      <c r="AH131" s="442"/>
      <c r="AI131" s="442"/>
      <c r="AJ131" s="442"/>
      <c r="AK131" s="442"/>
      <c r="AL131" s="442"/>
      <c r="AM131" s="442"/>
      <c r="AN131" s="442"/>
      <c r="AO131" s="442"/>
      <c r="AP131" s="442"/>
      <c r="AQ131" s="442"/>
      <c r="AR131" s="442"/>
      <c r="AS131" s="442"/>
      <c r="AT131" s="442"/>
      <c r="AU131" s="442"/>
      <c r="AV131" s="442"/>
      <c r="AW131" s="442"/>
      <c r="AX131" s="442"/>
      <c r="AY131" s="442"/>
      <c r="AZ131" s="442"/>
    </row>
    <row r="132" spans="2:52" s="19" customFormat="1" ht="9.9499999999999993" hidden="1" customHeight="1" outlineLevel="1">
      <c r="B132" s="435"/>
      <c r="C132" s="437"/>
      <c r="D132" s="437"/>
      <c r="E132" s="437"/>
      <c r="F132" s="437"/>
      <c r="G132" s="666"/>
      <c r="H132" s="666"/>
      <c r="I132" s="666"/>
      <c r="J132" s="666"/>
      <c r="K132" s="666"/>
      <c r="L132" s="438"/>
      <c r="M132" s="438"/>
      <c r="N132" s="438"/>
      <c r="O132" s="438"/>
      <c r="P132" s="438"/>
      <c r="Q132" s="438"/>
      <c r="R132" s="438"/>
      <c r="S132" s="438"/>
      <c r="T132" s="439"/>
      <c r="U132" s="439"/>
      <c r="V132" s="439"/>
      <c r="W132" s="667"/>
      <c r="X132" s="668"/>
      <c r="Y132" s="668"/>
      <c r="Z132" s="668"/>
      <c r="AA132" s="668"/>
      <c r="AB132" s="668"/>
      <c r="AC132" s="668"/>
      <c r="AD132" s="668"/>
      <c r="AE132" s="668"/>
      <c r="AF132" s="668"/>
      <c r="AG132" s="668"/>
      <c r="AH132" s="668"/>
      <c r="AI132" s="668"/>
      <c r="AJ132" s="668"/>
      <c r="AK132" s="668"/>
      <c r="AL132" s="668"/>
      <c r="AM132" s="668"/>
      <c r="AN132" s="668"/>
      <c r="AO132" s="668"/>
      <c r="AP132" s="668"/>
      <c r="AQ132" s="668"/>
      <c r="AR132" s="668"/>
      <c r="AS132" s="668"/>
      <c r="AT132" s="668"/>
      <c r="AU132" s="668"/>
      <c r="AV132" s="668"/>
      <c r="AW132" s="668"/>
      <c r="AX132" s="668"/>
      <c r="AY132" s="668"/>
      <c r="AZ132" s="668"/>
    </row>
    <row r="133" spans="2:52" ht="20.100000000000001" customHeight="1" collapsed="1">
      <c r="B133" s="714">
        <f>B121+1</f>
        <v>11</v>
      </c>
      <c r="C133" s="1013"/>
      <c r="D133" s="1014"/>
      <c r="E133" s="1014"/>
      <c r="F133" s="1015"/>
      <c r="G133" s="1016"/>
      <c r="H133" s="1017"/>
      <c r="I133" s="1017"/>
      <c r="J133" s="1017"/>
      <c r="K133" s="1018"/>
      <c r="L133" s="701">
        <f t="shared" ref="L133:R133" si="40">SUM(L134:L143)</f>
        <v>0</v>
      </c>
      <c r="M133" s="702">
        <f t="shared" si="40"/>
        <v>0</v>
      </c>
      <c r="N133" s="703">
        <f t="shared" si="40"/>
        <v>0</v>
      </c>
      <c r="O133" s="703">
        <f t="shared" si="40"/>
        <v>0</v>
      </c>
      <c r="P133" s="702">
        <f t="shared" si="40"/>
        <v>0</v>
      </c>
      <c r="Q133" s="704">
        <f t="shared" si="40"/>
        <v>0</v>
      </c>
      <c r="R133" s="701">
        <f t="shared" si="40"/>
        <v>0</v>
      </c>
      <c r="S133" s="705">
        <v>1</v>
      </c>
      <c r="T133" s="706">
        <f>(S134*T134)+(S135*T135)+(S136*T136)+(S137*T137)+(S138*T138)+(S139*T139)+(S140*T140)+(S141*T141)+(S142*T142)+(S143*T143)</f>
        <v>0</v>
      </c>
      <c r="U133" s="665">
        <f t="shared" ref="U133:U143" si="41">S133*T133*(1+MGKZ)*(1+Gewinn)*(1+Sicherheit)</f>
        <v>0</v>
      </c>
      <c r="V133" s="643">
        <f t="shared" ref="V133:V143" si="42">R133*Fertigung</f>
        <v>0</v>
      </c>
      <c r="W133" s="50">
        <f t="shared" ref="W133:W143" si="43">L133*$E$6+M133*$M$6+N133*$M$7+O133*$M$8+P133*$E$7+Q133*$M$9+U133+V133</f>
        <v>0</v>
      </c>
      <c r="X133" s="442"/>
      <c r="Y133" s="442"/>
      <c r="Z133" s="442"/>
      <c r="AA133" s="442"/>
      <c r="AB133" s="442"/>
      <c r="AC133" s="442"/>
      <c r="AD133" s="442"/>
      <c r="AE133" s="442"/>
      <c r="AF133" s="442"/>
      <c r="AG133" s="442"/>
      <c r="AH133" s="442"/>
      <c r="AI133" s="442"/>
      <c r="AJ133" s="442"/>
      <c r="AK133" s="442"/>
      <c r="AL133" s="442"/>
      <c r="AM133" s="442"/>
      <c r="AN133" s="442"/>
      <c r="AO133" s="442"/>
      <c r="AP133" s="442"/>
      <c r="AQ133" s="442"/>
      <c r="AR133" s="442"/>
      <c r="AS133" s="442"/>
      <c r="AT133" s="442"/>
      <c r="AU133" s="442"/>
      <c r="AV133" s="442"/>
      <c r="AW133" s="442"/>
      <c r="AX133" s="442"/>
      <c r="AY133" s="442"/>
      <c r="AZ133" s="442"/>
    </row>
    <row r="134" spans="2:52" ht="20.100000000000001" hidden="1" customHeight="1" outlineLevel="1">
      <c r="B134" s="433"/>
      <c r="C134" s="1002"/>
      <c r="D134" s="1003"/>
      <c r="E134" s="1003"/>
      <c r="F134" s="1004"/>
      <c r="G134" s="1005"/>
      <c r="H134" s="1006"/>
      <c r="I134" s="1006"/>
      <c r="J134" s="1006"/>
      <c r="K134" s="1007"/>
      <c r="L134" s="715"/>
      <c r="M134" s="715"/>
      <c r="N134" s="715"/>
      <c r="O134" s="715"/>
      <c r="P134" s="715"/>
      <c r="Q134" s="715"/>
      <c r="R134" s="715"/>
      <c r="S134" s="716"/>
      <c r="T134" s="717"/>
      <c r="U134" s="720">
        <f t="shared" si="41"/>
        <v>0</v>
      </c>
      <c r="V134" s="721">
        <f t="shared" si="42"/>
        <v>0</v>
      </c>
      <c r="W134" s="722">
        <f t="shared" si="43"/>
        <v>0</v>
      </c>
      <c r="X134" s="442"/>
      <c r="Y134" s="442"/>
      <c r="Z134" s="442"/>
      <c r="AA134" s="442"/>
      <c r="AB134" s="442"/>
      <c r="AC134" s="442"/>
      <c r="AD134" s="442"/>
      <c r="AE134" s="442"/>
      <c r="AF134" s="442"/>
      <c r="AG134" s="442"/>
      <c r="AH134" s="442"/>
      <c r="AI134" s="442"/>
      <c r="AJ134" s="442"/>
      <c r="AK134" s="442"/>
      <c r="AL134" s="442"/>
      <c r="AM134" s="442"/>
      <c r="AN134" s="442"/>
      <c r="AO134" s="442"/>
      <c r="AP134" s="442"/>
      <c r="AQ134" s="442"/>
      <c r="AR134" s="442"/>
      <c r="AS134" s="442"/>
      <c r="AT134" s="442"/>
      <c r="AU134" s="442"/>
      <c r="AV134" s="442"/>
      <c r="AW134" s="442"/>
      <c r="AX134" s="442"/>
      <c r="AY134" s="442"/>
      <c r="AZ134" s="442"/>
    </row>
    <row r="135" spans="2:52" ht="20.100000000000001" hidden="1" customHeight="1" outlineLevel="1">
      <c r="B135" s="434"/>
      <c r="C135" s="1002"/>
      <c r="D135" s="1003"/>
      <c r="E135" s="1003"/>
      <c r="F135" s="1004"/>
      <c r="G135" s="1005"/>
      <c r="H135" s="1006"/>
      <c r="I135" s="1006"/>
      <c r="J135" s="1006"/>
      <c r="K135" s="1007"/>
      <c r="L135" s="715"/>
      <c r="M135" s="715"/>
      <c r="N135" s="715"/>
      <c r="O135" s="715"/>
      <c r="P135" s="715"/>
      <c r="Q135" s="715"/>
      <c r="R135" s="715"/>
      <c r="S135" s="716"/>
      <c r="T135" s="717"/>
      <c r="U135" s="720">
        <f t="shared" si="41"/>
        <v>0</v>
      </c>
      <c r="V135" s="721">
        <f t="shared" si="42"/>
        <v>0</v>
      </c>
      <c r="W135" s="722">
        <f t="shared" si="43"/>
        <v>0</v>
      </c>
      <c r="X135" s="442"/>
      <c r="Y135" s="442"/>
      <c r="Z135" s="442"/>
      <c r="AA135" s="442"/>
      <c r="AB135" s="442"/>
      <c r="AC135" s="442"/>
      <c r="AD135" s="442"/>
      <c r="AE135" s="442"/>
      <c r="AF135" s="442"/>
      <c r="AG135" s="442"/>
      <c r="AH135" s="442"/>
      <c r="AI135" s="442"/>
      <c r="AJ135" s="442"/>
      <c r="AK135" s="442"/>
      <c r="AL135" s="442"/>
      <c r="AM135" s="442"/>
      <c r="AN135" s="442"/>
      <c r="AO135" s="442"/>
      <c r="AP135" s="442"/>
      <c r="AQ135" s="442"/>
      <c r="AR135" s="442"/>
      <c r="AS135" s="442"/>
      <c r="AT135" s="442"/>
      <c r="AU135" s="442"/>
      <c r="AV135" s="442"/>
      <c r="AW135" s="442"/>
      <c r="AX135" s="442"/>
      <c r="AY135" s="442"/>
      <c r="AZ135" s="442"/>
    </row>
    <row r="136" spans="2:52" ht="20.100000000000001" hidden="1" customHeight="1" outlineLevel="1">
      <c r="B136" s="434"/>
      <c r="C136" s="1002"/>
      <c r="D136" s="1003"/>
      <c r="E136" s="1003"/>
      <c r="F136" s="1004"/>
      <c r="G136" s="1005"/>
      <c r="H136" s="1006"/>
      <c r="I136" s="1006"/>
      <c r="J136" s="1006"/>
      <c r="K136" s="1007"/>
      <c r="L136" s="715"/>
      <c r="M136" s="715"/>
      <c r="N136" s="715"/>
      <c r="O136" s="715"/>
      <c r="P136" s="715"/>
      <c r="Q136" s="715"/>
      <c r="R136" s="715"/>
      <c r="S136" s="716"/>
      <c r="T136" s="717"/>
      <c r="U136" s="720">
        <f t="shared" si="41"/>
        <v>0</v>
      </c>
      <c r="V136" s="721">
        <f t="shared" si="42"/>
        <v>0</v>
      </c>
      <c r="W136" s="722">
        <f t="shared" si="43"/>
        <v>0</v>
      </c>
      <c r="X136" s="442"/>
      <c r="Y136" s="442"/>
      <c r="Z136" s="442"/>
      <c r="AA136" s="442"/>
      <c r="AB136" s="442"/>
      <c r="AC136" s="442"/>
      <c r="AD136" s="442"/>
      <c r="AE136" s="442"/>
      <c r="AF136" s="442"/>
      <c r="AG136" s="442"/>
      <c r="AH136" s="442"/>
      <c r="AI136" s="442"/>
      <c r="AJ136" s="442"/>
      <c r="AK136" s="442"/>
      <c r="AL136" s="442"/>
      <c r="AM136" s="442"/>
      <c r="AN136" s="442"/>
      <c r="AO136" s="442"/>
      <c r="AP136" s="442"/>
      <c r="AQ136" s="442"/>
      <c r="AR136" s="442"/>
      <c r="AS136" s="442"/>
      <c r="AT136" s="442"/>
      <c r="AU136" s="442"/>
      <c r="AV136" s="442"/>
      <c r="AW136" s="442"/>
      <c r="AX136" s="442"/>
      <c r="AY136" s="442"/>
      <c r="AZ136" s="442"/>
    </row>
    <row r="137" spans="2:52" ht="20.100000000000001" hidden="1" customHeight="1" outlineLevel="1">
      <c r="B137" s="434"/>
      <c r="C137" s="1002"/>
      <c r="D137" s="1003"/>
      <c r="E137" s="1003"/>
      <c r="F137" s="1004"/>
      <c r="G137" s="1005"/>
      <c r="H137" s="1006"/>
      <c r="I137" s="1006"/>
      <c r="J137" s="1006"/>
      <c r="K137" s="1007"/>
      <c r="L137" s="715"/>
      <c r="M137" s="715"/>
      <c r="N137" s="715"/>
      <c r="O137" s="715"/>
      <c r="P137" s="715"/>
      <c r="Q137" s="715"/>
      <c r="R137" s="715"/>
      <c r="S137" s="716"/>
      <c r="T137" s="717"/>
      <c r="U137" s="720">
        <f t="shared" si="41"/>
        <v>0</v>
      </c>
      <c r="V137" s="721">
        <f t="shared" si="42"/>
        <v>0</v>
      </c>
      <c r="W137" s="722">
        <f t="shared" si="43"/>
        <v>0</v>
      </c>
      <c r="X137" s="442"/>
      <c r="Y137" s="442"/>
      <c r="Z137" s="442"/>
      <c r="AA137" s="442"/>
      <c r="AB137" s="442"/>
      <c r="AC137" s="442"/>
      <c r="AD137" s="442"/>
      <c r="AE137" s="442"/>
      <c r="AF137" s="442"/>
      <c r="AG137" s="442"/>
      <c r="AH137" s="442"/>
      <c r="AI137" s="442"/>
      <c r="AJ137" s="442"/>
      <c r="AK137" s="442"/>
      <c r="AL137" s="442"/>
      <c r="AM137" s="442"/>
      <c r="AN137" s="442"/>
      <c r="AO137" s="442"/>
      <c r="AP137" s="442"/>
      <c r="AQ137" s="442"/>
      <c r="AR137" s="442"/>
      <c r="AS137" s="442"/>
      <c r="AT137" s="442"/>
      <c r="AU137" s="442"/>
      <c r="AV137" s="442"/>
      <c r="AW137" s="442"/>
      <c r="AX137" s="442"/>
      <c r="AY137" s="442"/>
      <c r="AZ137" s="442"/>
    </row>
    <row r="138" spans="2:52" ht="20.100000000000001" hidden="1" customHeight="1" outlineLevel="1">
      <c r="B138" s="434"/>
      <c r="C138" s="1002"/>
      <c r="D138" s="1003"/>
      <c r="E138" s="1003"/>
      <c r="F138" s="1004"/>
      <c r="G138" s="1005"/>
      <c r="H138" s="1006"/>
      <c r="I138" s="1006"/>
      <c r="J138" s="1006"/>
      <c r="K138" s="1007"/>
      <c r="L138" s="715"/>
      <c r="M138" s="715"/>
      <c r="N138" s="715"/>
      <c r="O138" s="715"/>
      <c r="P138" s="715"/>
      <c r="Q138" s="715"/>
      <c r="R138" s="715"/>
      <c r="S138" s="716"/>
      <c r="T138" s="717"/>
      <c r="U138" s="720">
        <f t="shared" si="41"/>
        <v>0</v>
      </c>
      <c r="V138" s="721">
        <f t="shared" si="42"/>
        <v>0</v>
      </c>
      <c r="W138" s="722">
        <f t="shared" si="43"/>
        <v>0</v>
      </c>
      <c r="X138" s="442"/>
      <c r="Y138" s="442"/>
      <c r="Z138" s="442"/>
      <c r="AA138" s="442"/>
      <c r="AB138" s="442"/>
      <c r="AC138" s="442"/>
      <c r="AD138" s="442"/>
      <c r="AE138" s="442"/>
      <c r="AF138" s="442"/>
      <c r="AG138" s="442"/>
      <c r="AH138" s="442"/>
      <c r="AI138" s="442"/>
      <c r="AJ138" s="442"/>
      <c r="AK138" s="442"/>
      <c r="AL138" s="442"/>
      <c r="AM138" s="442"/>
      <c r="AN138" s="442"/>
      <c r="AO138" s="442"/>
      <c r="AP138" s="442"/>
      <c r="AQ138" s="442"/>
      <c r="AR138" s="442"/>
      <c r="AS138" s="442"/>
      <c r="AT138" s="442"/>
      <c r="AU138" s="442"/>
      <c r="AV138" s="442"/>
      <c r="AW138" s="442"/>
      <c r="AX138" s="442"/>
      <c r="AY138" s="442"/>
      <c r="AZ138" s="442"/>
    </row>
    <row r="139" spans="2:52" ht="20.100000000000001" hidden="1" customHeight="1" outlineLevel="1">
      <c r="B139" s="434"/>
      <c r="C139" s="1002"/>
      <c r="D139" s="1003"/>
      <c r="E139" s="1003"/>
      <c r="F139" s="1004"/>
      <c r="G139" s="1005"/>
      <c r="H139" s="1006"/>
      <c r="I139" s="1006"/>
      <c r="J139" s="1006"/>
      <c r="K139" s="1007"/>
      <c r="L139" s="715"/>
      <c r="M139" s="715"/>
      <c r="N139" s="715"/>
      <c r="O139" s="715"/>
      <c r="P139" s="715"/>
      <c r="Q139" s="715"/>
      <c r="R139" s="715"/>
      <c r="S139" s="716"/>
      <c r="T139" s="717"/>
      <c r="U139" s="720">
        <f t="shared" si="41"/>
        <v>0</v>
      </c>
      <c r="V139" s="721">
        <f t="shared" si="42"/>
        <v>0</v>
      </c>
      <c r="W139" s="722">
        <f t="shared" si="43"/>
        <v>0</v>
      </c>
      <c r="X139" s="442"/>
      <c r="Y139" s="442"/>
      <c r="Z139" s="442"/>
      <c r="AA139" s="442"/>
      <c r="AB139" s="442"/>
      <c r="AC139" s="442"/>
      <c r="AD139" s="442"/>
      <c r="AE139" s="442"/>
      <c r="AF139" s="442"/>
      <c r="AG139" s="442"/>
      <c r="AH139" s="442"/>
      <c r="AI139" s="442"/>
      <c r="AJ139" s="442"/>
      <c r="AK139" s="442"/>
      <c r="AL139" s="442"/>
      <c r="AM139" s="442"/>
      <c r="AN139" s="442"/>
      <c r="AO139" s="442"/>
      <c r="AP139" s="442"/>
      <c r="AQ139" s="442"/>
      <c r="AR139" s="442"/>
      <c r="AS139" s="442"/>
      <c r="AT139" s="442"/>
      <c r="AU139" s="442"/>
      <c r="AV139" s="442"/>
      <c r="AW139" s="442"/>
      <c r="AX139" s="442"/>
      <c r="AY139" s="442"/>
      <c r="AZ139" s="442"/>
    </row>
    <row r="140" spans="2:52" ht="20.100000000000001" hidden="1" customHeight="1" outlineLevel="1">
      <c r="B140" s="434"/>
      <c r="C140" s="1002"/>
      <c r="D140" s="1003"/>
      <c r="E140" s="1003"/>
      <c r="F140" s="1004"/>
      <c r="G140" s="1005"/>
      <c r="H140" s="1006"/>
      <c r="I140" s="1006"/>
      <c r="J140" s="1006"/>
      <c r="K140" s="1007"/>
      <c r="L140" s="715"/>
      <c r="M140" s="715"/>
      <c r="N140" s="715"/>
      <c r="O140" s="715"/>
      <c r="P140" s="715"/>
      <c r="Q140" s="715"/>
      <c r="R140" s="715"/>
      <c r="S140" s="716"/>
      <c r="T140" s="717"/>
      <c r="U140" s="720">
        <f t="shared" si="41"/>
        <v>0</v>
      </c>
      <c r="V140" s="721">
        <f t="shared" si="42"/>
        <v>0</v>
      </c>
      <c r="W140" s="722">
        <f t="shared" si="43"/>
        <v>0</v>
      </c>
      <c r="X140" s="442"/>
      <c r="Y140" s="442"/>
      <c r="Z140" s="442"/>
      <c r="AA140" s="442"/>
      <c r="AB140" s="442"/>
      <c r="AC140" s="442"/>
      <c r="AD140" s="442"/>
      <c r="AE140" s="442"/>
      <c r="AF140" s="442"/>
      <c r="AG140" s="442"/>
      <c r="AH140" s="442"/>
      <c r="AI140" s="442"/>
      <c r="AJ140" s="442"/>
      <c r="AK140" s="442"/>
      <c r="AL140" s="442"/>
      <c r="AM140" s="442"/>
      <c r="AN140" s="442"/>
      <c r="AO140" s="442"/>
      <c r="AP140" s="442"/>
      <c r="AQ140" s="442"/>
      <c r="AR140" s="442"/>
      <c r="AS140" s="442"/>
      <c r="AT140" s="442"/>
      <c r="AU140" s="442"/>
      <c r="AV140" s="442"/>
      <c r="AW140" s="442"/>
      <c r="AX140" s="442"/>
      <c r="AY140" s="442"/>
      <c r="AZ140" s="442"/>
    </row>
    <row r="141" spans="2:52" ht="20.100000000000001" hidden="1" customHeight="1" outlineLevel="1">
      <c r="B141" s="434"/>
      <c r="C141" s="1002"/>
      <c r="D141" s="1003"/>
      <c r="E141" s="1003"/>
      <c r="F141" s="1004"/>
      <c r="G141" s="1005"/>
      <c r="H141" s="1006"/>
      <c r="I141" s="1006"/>
      <c r="J141" s="1006"/>
      <c r="K141" s="1007"/>
      <c r="L141" s="715"/>
      <c r="M141" s="715"/>
      <c r="N141" s="715"/>
      <c r="O141" s="715"/>
      <c r="P141" s="715"/>
      <c r="Q141" s="715"/>
      <c r="R141" s="715"/>
      <c r="S141" s="716"/>
      <c r="T141" s="717"/>
      <c r="U141" s="720">
        <f t="shared" si="41"/>
        <v>0</v>
      </c>
      <c r="V141" s="721">
        <f t="shared" si="42"/>
        <v>0</v>
      </c>
      <c r="W141" s="722">
        <f t="shared" si="43"/>
        <v>0</v>
      </c>
      <c r="X141" s="442"/>
      <c r="Y141" s="442"/>
      <c r="Z141" s="442"/>
      <c r="AA141" s="442"/>
      <c r="AB141" s="442"/>
      <c r="AC141" s="442"/>
      <c r="AD141" s="442"/>
      <c r="AE141" s="442"/>
      <c r="AF141" s="442"/>
      <c r="AG141" s="442"/>
      <c r="AH141" s="442"/>
      <c r="AI141" s="442"/>
      <c r="AJ141" s="442"/>
      <c r="AK141" s="442"/>
      <c r="AL141" s="442"/>
      <c r="AM141" s="442"/>
      <c r="AN141" s="442"/>
      <c r="AO141" s="442"/>
      <c r="AP141" s="442"/>
      <c r="AQ141" s="442"/>
      <c r="AR141" s="442"/>
      <c r="AS141" s="442"/>
      <c r="AT141" s="442"/>
      <c r="AU141" s="442"/>
      <c r="AV141" s="442"/>
      <c r="AW141" s="442"/>
      <c r="AX141" s="442"/>
      <c r="AY141" s="442"/>
      <c r="AZ141" s="442"/>
    </row>
    <row r="142" spans="2:52" ht="20.100000000000001" hidden="1" customHeight="1" outlineLevel="1">
      <c r="B142" s="434"/>
      <c r="C142" s="1002"/>
      <c r="D142" s="1003"/>
      <c r="E142" s="1003"/>
      <c r="F142" s="1004"/>
      <c r="G142" s="1005"/>
      <c r="H142" s="1006"/>
      <c r="I142" s="1006"/>
      <c r="J142" s="1006"/>
      <c r="K142" s="1007"/>
      <c r="L142" s="715"/>
      <c r="M142" s="715"/>
      <c r="N142" s="715"/>
      <c r="O142" s="715"/>
      <c r="P142" s="715"/>
      <c r="Q142" s="715"/>
      <c r="R142" s="715"/>
      <c r="S142" s="716"/>
      <c r="T142" s="717"/>
      <c r="U142" s="720">
        <f t="shared" si="41"/>
        <v>0</v>
      </c>
      <c r="V142" s="721">
        <f t="shared" si="42"/>
        <v>0</v>
      </c>
      <c r="W142" s="722">
        <f t="shared" si="43"/>
        <v>0</v>
      </c>
      <c r="X142" s="442"/>
      <c r="Y142" s="442"/>
      <c r="Z142" s="442"/>
      <c r="AA142" s="442"/>
      <c r="AB142" s="442"/>
      <c r="AC142" s="442"/>
      <c r="AD142" s="442"/>
      <c r="AE142" s="442"/>
      <c r="AF142" s="442"/>
      <c r="AG142" s="442"/>
      <c r="AH142" s="442"/>
      <c r="AI142" s="442"/>
      <c r="AJ142" s="442"/>
      <c r="AK142" s="442"/>
      <c r="AL142" s="442"/>
      <c r="AM142" s="442"/>
      <c r="AN142" s="442"/>
      <c r="AO142" s="442"/>
      <c r="AP142" s="442"/>
      <c r="AQ142" s="442"/>
      <c r="AR142" s="442"/>
      <c r="AS142" s="442"/>
      <c r="AT142" s="442"/>
      <c r="AU142" s="442"/>
      <c r="AV142" s="442"/>
      <c r="AW142" s="442"/>
      <c r="AX142" s="442"/>
      <c r="AY142" s="442"/>
      <c r="AZ142" s="442"/>
    </row>
    <row r="143" spans="2:52" ht="20.100000000000001" hidden="1" customHeight="1" outlineLevel="1">
      <c r="B143" s="434"/>
      <c r="C143" s="1002"/>
      <c r="D143" s="1003"/>
      <c r="E143" s="1003"/>
      <c r="F143" s="1004"/>
      <c r="G143" s="1005"/>
      <c r="H143" s="1006"/>
      <c r="I143" s="1006"/>
      <c r="J143" s="1006"/>
      <c r="K143" s="1007"/>
      <c r="L143" s="715"/>
      <c r="M143" s="715"/>
      <c r="N143" s="715"/>
      <c r="O143" s="715"/>
      <c r="P143" s="715"/>
      <c r="Q143" s="715"/>
      <c r="R143" s="715"/>
      <c r="S143" s="716"/>
      <c r="T143" s="717"/>
      <c r="U143" s="720">
        <f t="shared" si="41"/>
        <v>0</v>
      </c>
      <c r="V143" s="721">
        <f t="shared" si="42"/>
        <v>0</v>
      </c>
      <c r="W143" s="722">
        <f t="shared" si="43"/>
        <v>0</v>
      </c>
      <c r="X143" s="442"/>
      <c r="Y143" s="442"/>
      <c r="Z143" s="442"/>
      <c r="AA143" s="442"/>
      <c r="AB143" s="442"/>
      <c r="AC143" s="442"/>
      <c r="AD143" s="442"/>
      <c r="AE143" s="442"/>
      <c r="AF143" s="442"/>
      <c r="AG143" s="442"/>
      <c r="AH143" s="442"/>
      <c r="AI143" s="442"/>
      <c r="AJ143" s="442"/>
      <c r="AK143" s="442"/>
      <c r="AL143" s="442"/>
      <c r="AM143" s="442"/>
      <c r="AN143" s="442"/>
      <c r="AO143" s="442"/>
      <c r="AP143" s="442"/>
      <c r="AQ143" s="442"/>
      <c r="AR143" s="442"/>
      <c r="AS143" s="442"/>
      <c r="AT143" s="442"/>
      <c r="AU143" s="442"/>
      <c r="AV143" s="442"/>
      <c r="AW143" s="442"/>
      <c r="AX143" s="442"/>
      <c r="AY143" s="442"/>
      <c r="AZ143" s="442"/>
    </row>
    <row r="144" spans="2:52" s="19" customFormat="1" ht="9.9499999999999993" hidden="1" customHeight="1" outlineLevel="1">
      <c r="B144" s="435"/>
      <c r="C144" s="437"/>
      <c r="D144" s="437"/>
      <c r="E144" s="437"/>
      <c r="F144" s="437"/>
      <c r="G144" s="666"/>
      <c r="H144" s="666"/>
      <c r="I144" s="666"/>
      <c r="J144" s="666"/>
      <c r="K144" s="666"/>
      <c r="L144" s="438"/>
      <c r="M144" s="438"/>
      <c r="N144" s="438"/>
      <c r="O144" s="438"/>
      <c r="P144" s="438"/>
      <c r="Q144" s="438"/>
      <c r="R144" s="438"/>
      <c r="S144" s="438"/>
      <c r="T144" s="439"/>
      <c r="U144" s="439"/>
      <c r="V144" s="439"/>
      <c r="W144" s="667"/>
      <c r="X144" s="668"/>
      <c r="Y144" s="668"/>
      <c r="Z144" s="668"/>
      <c r="AA144" s="668"/>
      <c r="AB144" s="668"/>
      <c r="AC144" s="668"/>
      <c r="AD144" s="668"/>
      <c r="AE144" s="668"/>
      <c r="AF144" s="668"/>
      <c r="AG144" s="668"/>
      <c r="AH144" s="668"/>
      <c r="AI144" s="668"/>
      <c r="AJ144" s="668"/>
      <c r="AK144" s="668"/>
      <c r="AL144" s="668"/>
      <c r="AM144" s="668"/>
      <c r="AN144" s="668"/>
      <c r="AO144" s="668"/>
      <c r="AP144" s="668"/>
      <c r="AQ144" s="668"/>
      <c r="AR144" s="668"/>
      <c r="AS144" s="668"/>
      <c r="AT144" s="668"/>
      <c r="AU144" s="668"/>
      <c r="AV144" s="668"/>
      <c r="AW144" s="668"/>
      <c r="AX144" s="668"/>
      <c r="AY144" s="668"/>
      <c r="AZ144" s="668"/>
    </row>
    <row r="145" spans="2:52" ht="20.100000000000001" customHeight="1" collapsed="1">
      <c r="B145" s="714">
        <f>B133+1</f>
        <v>12</v>
      </c>
      <c r="C145" s="1013"/>
      <c r="D145" s="1014"/>
      <c r="E145" s="1014"/>
      <c r="F145" s="1015"/>
      <c r="G145" s="1016"/>
      <c r="H145" s="1017"/>
      <c r="I145" s="1017"/>
      <c r="J145" s="1017"/>
      <c r="K145" s="1018"/>
      <c r="L145" s="701">
        <f t="shared" ref="L145:R145" si="44">SUM(L146:L155)</f>
        <v>0</v>
      </c>
      <c r="M145" s="702">
        <f t="shared" si="44"/>
        <v>0</v>
      </c>
      <c r="N145" s="703">
        <f t="shared" si="44"/>
        <v>0</v>
      </c>
      <c r="O145" s="703">
        <f t="shared" si="44"/>
        <v>0</v>
      </c>
      <c r="P145" s="702">
        <f t="shared" si="44"/>
        <v>0</v>
      </c>
      <c r="Q145" s="704">
        <f t="shared" si="44"/>
        <v>0</v>
      </c>
      <c r="R145" s="701">
        <f t="shared" si="44"/>
        <v>0</v>
      </c>
      <c r="S145" s="705">
        <v>1</v>
      </c>
      <c r="T145" s="706">
        <f>(S146*T146)+(S147*T147)+(S148*T148)+(S149*T149)+(S150*T150)+(S151*T151)+(S152*T152)+(S153*T153)+(S154*T154)+(S155*T155)</f>
        <v>0</v>
      </c>
      <c r="U145" s="665">
        <f t="shared" ref="U145:U155" si="45">S145*T145*(1+MGKZ)*(1+Gewinn)*(1+Sicherheit)</f>
        <v>0</v>
      </c>
      <c r="V145" s="643">
        <f t="shared" ref="V145:V155" si="46">R145*Fertigung</f>
        <v>0</v>
      </c>
      <c r="W145" s="50">
        <f t="shared" ref="W145:W155" si="47">L145*$E$6+M145*$M$6+N145*$M$7+O145*$M$8+P145*$E$7+Q145*$M$9+U145+V145</f>
        <v>0</v>
      </c>
      <c r="X145" s="442"/>
      <c r="Y145" s="442"/>
      <c r="Z145" s="442"/>
      <c r="AA145" s="442"/>
      <c r="AB145" s="442"/>
      <c r="AC145" s="442"/>
      <c r="AD145" s="442"/>
      <c r="AE145" s="442"/>
      <c r="AF145" s="442"/>
      <c r="AG145" s="442"/>
      <c r="AH145" s="442"/>
      <c r="AI145" s="442"/>
      <c r="AJ145" s="442"/>
      <c r="AK145" s="442"/>
      <c r="AL145" s="442"/>
      <c r="AM145" s="442"/>
      <c r="AN145" s="442"/>
      <c r="AO145" s="442"/>
      <c r="AP145" s="442"/>
      <c r="AQ145" s="442"/>
      <c r="AR145" s="442"/>
      <c r="AS145" s="442"/>
      <c r="AT145" s="442"/>
      <c r="AU145" s="442"/>
      <c r="AV145" s="442"/>
      <c r="AW145" s="442"/>
      <c r="AX145" s="442"/>
      <c r="AY145" s="442"/>
      <c r="AZ145" s="442"/>
    </row>
    <row r="146" spans="2:52" ht="20.100000000000001" hidden="1" customHeight="1" outlineLevel="1">
      <c r="B146" s="433"/>
      <c r="C146" s="1002"/>
      <c r="D146" s="1003"/>
      <c r="E146" s="1003"/>
      <c r="F146" s="1004"/>
      <c r="G146" s="1005"/>
      <c r="H146" s="1006"/>
      <c r="I146" s="1006"/>
      <c r="J146" s="1006"/>
      <c r="K146" s="1007"/>
      <c r="L146" s="715"/>
      <c r="M146" s="715"/>
      <c r="N146" s="715"/>
      <c r="O146" s="715"/>
      <c r="P146" s="715"/>
      <c r="Q146" s="715"/>
      <c r="R146" s="715"/>
      <c r="S146" s="716"/>
      <c r="T146" s="717"/>
      <c r="U146" s="720">
        <f t="shared" si="45"/>
        <v>0</v>
      </c>
      <c r="V146" s="721">
        <f t="shared" si="46"/>
        <v>0</v>
      </c>
      <c r="W146" s="722">
        <f t="shared" si="47"/>
        <v>0</v>
      </c>
      <c r="X146" s="442"/>
      <c r="Y146" s="442"/>
      <c r="Z146" s="442"/>
      <c r="AA146" s="442"/>
      <c r="AB146" s="442"/>
      <c r="AC146" s="442"/>
      <c r="AD146" s="442"/>
      <c r="AE146" s="442"/>
      <c r="AF146" s="442"/>
      <c r="AG146" s="442"/>
      <c r="AH146" s="442"/>
      <c r="AI146" s="442"/>
      <c r="AJ146" s="442"/>
      <c r="AK146" s="442"/>
      <c r="AL146" s="442"/>
      <c r="AM146" s="442"/>
      <c r="AN146" s="442"/>
      <c r="AO146" s="442"/>
      <c r="AP146" s="442"/>
      <c r="AQ146" s="442"/>
      <c r="AR146" s="442"/>
      <c r="AS146" s="442"/>
      <c r="AT146" s="442"/>
      <c r="AU146" s="442"/>
      <c r="AV146" s="442"/>
      <c r="AW146" s="442"/>
      <c r="AX146" s="442"/>
      <c r="AY146" s="442"/>
      <c r="AZ146" s="442"/>
    </row>
    <row r="147" spans="2:52" ht="20.100000000000001" hidden="1" customHeight="1" outlineLevel="1">
      <c r="B147" s="434"/>
      <c r="C147" s="1002"/>
      <c r="D147" s="1003"/>
      <c r="E147" s="1003"/>
      <c r="F147" s="1004"/>
      <c r="G147" s="1005"/>
      <c r="H147" s="1006"/>
      <c r="I147" s="1006"/>
      <c r="J147" s="1006"/>
      <c r="K147" s="1007"/>
      <c r="L147" s="715"/>
      <c r="M147" s="715"/>
      <c r="N147" s="715"/>
      <c r="O147" s="715"/>
      <c r="P147" s="715"/>
      <c r="Q147" s="715"/>
      <c r="R147" s="715"/>
      <c r="S147" s="716"/>
      <c r="T147" s="717"/>
      <c r="U147" s="720">
        <f t="shared" si="45"/>
        <v>0</v>
      </c>
      <c r="V147" s="721">
        <f t="shared" si="46"/>
        <v>0</v>
      </c>
      <c r="W147" s="722">
        <f t="shared" si="47"/>
        <v>0</v>
      </c>
      <c r="X147" s="442"/>
      <c r="Y147" s="442"/>
      <c r="Z147" s="442"/>
      <c r="AA147" s="442"/>
      <c r="AB147" s="442"/>
      <c r="AC147" s="442"/>
      <c r="AD147" s="442"/>
      <c r="AE147" s="442"/>
      <c r="AF147" s="442"/>
      <c r="AG147" s="442"/>
      <c r="AH147" s="442"/>
      <c r="AI147" s="442"/>
      <c r="AJ147" s="442"/>
      <c r="AK147" s="442"/>
      <c r="AL147" s="442"/>
      <c r="AM147" s="442"/>
      <c r="AN147" s="442"/>
      <c r="AO147" s="442"/>
      <c r="AP147" s="442"/>
      <c r="AQ147" s="442"/>
      <c r="AR147" s="442"/>
      <c r="AS147" s="442"/>
      <c r="AT147" s="442"/>
      <c r="AU147" s="442"/>
      <c r="AV147" s="442"/>
      <c r="AW147" s="442"/>
      <c r="AX147" s="442"/>
      <c r="AY147" s="442"/>
      <c r="AZ147" s="442"/>
    </row>
    <row r="148" spans="2:52" ht="20.100000000000001" hidden="1" customHeight="1" outlineLevel="1">
      <c r="B148" s="434"/>
      <c r="C148" s="1002"/>
      <c r="D148" s="1003"/>
      <c r="E148" s="1003"/>
      <c r="F148" s="1004"/>
      <c r="G148" s="1005"/>
      <c r="H148" s="1006"/>
      <c r="I148" s="1006"/>
      <c r="J148" s="1006"/>
      <c r="K148" s="1007"/>
      <c r="L148" s="715"/>
      <c r="M148" s="715"/>
      <c r="N148" s="715"/>
      <c r="O148" s="715"/>
      <c r="P148" s="715"/>
      <c r="Q148" s="715"/>
      <c r="R148" s="715"/>
      <c r="S148" s="716"/>
      <c r="T148" s="717"/>
      <c r="U148" s="720">
        <f t="shared" si="45"/>
        <v>0</v>
      </c>
      <c r="V148" s="721">
        <f t="shared" si="46"/>
        <v>0</v>
      </c>
      <c r="W148" s="722">
        <f t="shared" si="47"/>
        <v>0</v>
      </c>
      <c r="X148" s="442"/>
      <c r="Y148" s="442"/>
      <c r="Z148" s="442"/>
      <c r="AA148" s="442"/>
      <c r="AB148" s="442"/>
      <c r="AC148" s="442"/>
      <c r="AD148" s="442"/>
      <c r="AE148" s="442"/>
      <c r="AF148" s="442"/>
      <c r="AG148" s="442"/>
      <c r="AH148" s="442"/>
      <c r="AI148" s="442"/>
      <c r="AJ148" s="442"/>
      <c r="AK148" s="442"/>
      <c r="AL148" s="442"/>
      <c r="AM148" s="442"/>
      <c r="AN148" s="442"/>
      <c r="AO148" s="442"/>
      <c r="AP148" s="442"/>
      <c r="AQ148" s="442"/>
      <c r="AR148" s="442"/>
      <c r="AS148" s="442"/>
      <c r="AT148" s="442"/>
      <c r="AU148" s="442"/>
      <c r="AV148" s="442"/>
      <c r="AW148" s="442"/>
      <c r="AX148" s="442"/>
      <c r="AY148" s="442"/>
      <c r="AZ148" s="442"/>
    </row>
    <row r="149" spans="2:52" ht="20.100000000000001" hidden="1" customHeight="1" outlineLevel="1">
      <c r="B149" s="434"/>
      <c r="C149" s="1002"/>
      <c r="D149" s="1003"/>
      <c r="E149" s="1003"/>
      <c r="F149" s="1004"/>
      <c r="G149" s="1005"/>
      <c r="H149" s="1006"/>
      <c r="I149" s="1006"/>
      <c r="J149" s="1006"/>
      <c r="K149" s="1007"/>
      <c r="L149" s="715"/>
      <c r="M149" s="715"/>
      <c r="N149" s="715"/>
      <c r="O149" s="715"/>
      <c r="P149" s="715"/>
      <c r="Q149" s="715"/>
      <c r="R149" s="715"/>
      <c r="S149" s="716"/>
      <c r="T149" s="717"/>
      <c r="U149" s="720">
        <f t="shared" si="45"/>
        <v>0</v>
      </c>
      <c r="V149" s="721">
        <f t="shared" si="46"/>
        <v>0</v>
      </c>
      <c r="W149" s="722">
        <f t="shared" si="47"/>
        <v>0</v>
      </c>
      <c r="X149" s="442"/>
      <c r="Y149" s="442"/>
      <c r="Z149" s="442"/>
      <c r="AA149" s="442"/>
      <c r="AB149" s="442"/>
      <c r="AC149" s="442"/>
      <c r="AD149" s="442"/>
      <c r="AE149" s="442"/>
      <c r="AF149" s="442"/>
      <c r="AG149" s="442"/>
      <c r="AH149" s="442"/>
      <c r="AI149" s="442"/>
      <c r="AJ149" s="442"/>
      <c r="AK149" s="442"/>
      <c r="AL149" s="442"/>
      <c r="AM149" s="442"/>
      <c r="AN149" s="442"/>
      <c r="AO149" s="442"/>
      <c r="AP149" s="442"/>
      <c r="AQ149" s="442"/>
      <c r="AR149" s="442"/>
      <c r="AS149" s="442"/>
      <c r="AT149" s="442"/>
      <c r="AU149" s="442"/>
      <c r="AV149" s="442"/>
      <c r="AW149" s="442"/>
      <c r="AX149" s="442"/>
      <c r="AY149" s="442"/>
      <c r="AZ149" s="442"/>
    </row>
    <row r="150" spans="2:52" ht="20.100000000000001" hidden="1" customHeight="1" outlineLevel="1">
      <c r="B150" s="434"/>
      <c r="C150" s="1002"/>
      <c r="D150" s="1003"/>
      <c r="E150" s="1003"/>
      <c r="F150" s="1004"/>
      <c r="G150" s="1005"/>
      <c r="H150" s="1006"/>
      <c r="I150" s="1006"/>
      <c r="J150" s="1006"/>
      <c r="K150" s="1007"/>
      <c r="L150" s="715"/>
      <c r="M150" s="715"/>
      <c r="N150" s="715"/>
      <c r="O150" s="715"/>
      <c r="P150" s="715"/>
      <c r="Q150" s="715"/>
      <c r="R150" s="715"/>
      <c r="S150" s="716"/>
      <c r="T150" s="717"/>
      <c r="U150" s="720">
        <f t="shared" si="45"/>
        <v>0</v>
      </c>
      <c r="V150" s="721">
        <f t="shared" si="46"/>
        <v>0</v>
      </c>
      <c r="W150" s="722">
        <f t="shared" si="47"/>
        <v>0</v>
      </c>
      <c r="X150" s="442"/>
      <c r="Y150" s="442"/>
      <c r="Z150" s="442"/>
      <c r="AA150" s="442"/>
      <c r="AB150" s="442"/>
      <c r="AC150" s="442"/>
      <c r="AD150" s="442"/>
      <c r="AE150" s="442"/>
      <c r="AF150" s="442"/>
      <c r="AG150" s="442"/>
      <c r="AH150" s="442"/>
      <c r="AI150" s="442"/>
      <c r="AJ150" s="442"/>
      <c r="AK150" s="442"/>
      <c r="AL150" s="442"/>
      <c r="AM150" s="442"/>
      <c r="AN150" s="442"/>
      <c r="AO150" s="442"/>
      <c r="AP150" s="442"/>
      <c r="AQ150" s="442"/>
      <c r="AR150" s="442"/>
      <c r="AS150" s="442"/>
      <c r="AT150" s="442"/>
      <c r="AU150" s="442"/>
      <c r="AV150" s="442"/>
      <c r="AW150" s="442"/>
      <c r="AX150" s="442"/>
      <c r="AY150" s="442"/>
      <c r="AZ150" s="442"/>
    </row>
    <row r="151" spans="2:52" ht="20.100000000000001" hidden="1" customHeight="1" outlineLevel="1">
      <c r="B151" s="434"/>
      <c r="C151" s="1002"/>
      <c r="D151" s="1003"/>
      <c r="E151" s="1003"/>
      <c r="F151" s="1004"/>
      <c r="G151" s="1005"/>
      <c r="H151" s="1006"/>
      <c r="I151" s="1006"/>
      <c r="J151" s="1006"/>
      <c r="K151" s="1007"/>
      <c r="L151" s="715"/>
      <c r="M151" s="715"/>
      <c r="N151" s="715"/>
      <c r="O151" s="715"/>
      <c r="P151" s="715"/>
      <c r="Q151" s="715"/>
      <c r="R151" s="715"/>
      <c r="S151" s="716"/>
      <c r="T151" s="717"/>
      <c r="U151" s="720">
        <f t="shared" si="45"/>
        <v>0</v>
      </c>
      <c r="V151" s="721">
        <f t="shared" si="46"/>
        <v>0</v>
      </c>
      <c r="W151" s="722">
        <f t="shared" si="47"/>
        <v>0</v>
      </c>
      <c r="X151" s="442"/>
      <c r="Y151" s="442"/>
      <c r="Z151" s="442"/>
      <c r="AA151" s="442"/>
      <c r="AB151" s="442"/>
      <c r="AC151" s="442"/>
      <c r="AD151" s="442"/>
      <c r="AE151" s="442"/>
      <c r="AF151" s="442"/>
      <c r="AG151" s="442"/>
      <c r="AH151" s="442"/>
      <c r="AI151" s="442"/>
      <c r="AJ151" s="442"/>
      <c r="AK151" s="442"/>
      <c r="AL151" s="442"/>
      <c r="AM151" s="442"/>
      <c r="AN151" s="442"/>
      <c r="AO151" s="442"/>
      <c r="AP151" s="442"/>
      <c r="AQ151" s="442"/>
      <c r="AR151" s="442"/>
      <c r="AS151" s="442"/>
      <c r="AT151" s="442"/>
      <c r="AU151" s="442"/>
      <c r="AV151" s="442"/>
      <c r="AW151" s="442"/>
      <c r="AX151" s="442"/>
      <c r="AY151" s="442"/>
      <c r="AZ151" s="442"/>
    </row>
    <row r="152" spans="2:52" ht="20.100000000000001" hidden="1" customHeight="1" outlineLevel="1">
      <c r="B152" s="434"/>
      <c r="C152" s="1002"/>
      <c r="D152" s="1003"/>
      <c r="E152" s="1003"/>
      <c r="F152" s="1004"/>
      <c r="G152" s="1005"/>
      <c r="H152" s="1006"/>
      <c r="I152" s="1006"/>
      <c r="J152" s="1006"/>
      <c r="K152" s="1007"/>
      <c r="L152" s="715"/>
      <c r="M152" s="715"/>
      <c r="N152" s="715"/>
      <c r="O152" s="715"/>
      <c r="P152" s="715"/>
      <c r="Q152" s="715"/>
      <c r="R152" s="715"/>
      <c r="S152" s="716"/>
      <c r="T152" s="717"/>
      <c r="U152" s="720">
        <f t="shared" si="45"/>
        <v>0</v>
      </c>
      <c r="V152" s="721">
        <f t="shared" si="46"/>
        <v>0</v>
      </c>
      <c r="W152" s="722">
        <f t="shared" si="47"/>
        <v>0</v>
      </c>
      <c r="X152" s="442"/>
      <c r="Y152" s="442"/>
      <c r="Z152" s="442"/>
      <c r="AA152" s="442"/>
      <c r="AB152" s="442"/>
      <c r="AC152" s="442"/>
      <c r="AD152" s="442"/>
      <c r="AE152" s="442"/>
      <c r="AF152" s="442"/>
      <c r="AG152" s="442"/>
      <c r="AH152" s="442"/>
      <c r="AI152" s="442"/>
      <c r="AJ152" s="442"/>
      <c r="AK152" s="442"/>
      <c r="AL152" s="442"/>
      <c r="AM152" s="442"/>
      <c r="AN152" s="442"/>
      <c r="AO152" s="442"/>
      <c r="AP152" s="442"/>
      <c r="AQ152" s="442"/>
      <c r="AR152" s="442"/>
      <c r="AS152" s="442"/>
      <c r="AT152" s="442"/>
      <c r="AU152" s="442"/>
      <c r="AV152" s="442"/>
      <c r="AW152" s="442"/>
      <c r="AX152" s="442"/>
      <c r="AY152" s="442"/>
      <c r="AZ152" s="442"/>
    </row>
    <row r="153" spans="2:52" ht="20.100000000000001" hidden="1" customHeight="1" outlineLevel="1">
      <c r="B153" s="434"/>
      <c r="C153" s="1002"/>
      <c r="D153" s="1003"/>
      <c r="E153" s="1003"/>
      <c r="F153" s="1004"/>
      <c r="G153" s="1005"/>
      <c r="H153" s="1006"/>
      <c r="I153" s="1006"/>
      <c r="J153" s="1006"/>
      <c r="K153" s="1007"/>
      <c r="L153" s="715"/>
      <c r="M153" s="715"/>
      <c r="N153" s="715"/>
      <c r="O153" s="715"/>
      <c r="P153" s="715"/>
      <c r="Q153" s="715"/>
      <c r="R153" s="715"/>
      <c r="S153" s="716"/>
      <c r="T153" s="717"/>
      <c r="U153" s="720">
        <f t="shared" si="45"/>
        <v>0</v>
      </c>
      <c r="V153" s="721">
        <f t="shared" si="46"/>
        <v>0</v>
      </c>
      <c r="W153" s="722">
        <f t="shared" si="47"/>
        <v>0</v>
      </c>
      <c r="X153" s="442"/>
      <c r="Y153" s="442"/>
      <c r="Z153" s="442"/>
      <c r="AA153" s="442"/>
      <c r="AB153" s="442"/>
      <c r="AC153" s="442"/>
      <c r="AD153" s="442"/>
      <c r="AE153" s="442"/>
      <c r="AF153" s="442"/>
      <c r="AG153" s="442"/>
      <c r="AH153" s="442"/>
      <c r="AI153" s="442"/>
      <c r="AJ153" s="442"/>
      <c r="AK153" s="442"/>
      <c r="AL153" s="442"/>
      <c r="AM153" s="442"/>
      <c r="AN153" s="442"/>
      <c r="AO153" s="442"/>
      <c r="AP153" s="442"/>
      <c r="AQ153" s="442"/>
      <c r="AR153" s="442"/>
      <c r="AS153" s="442"/>
      <c r="AT153" s="442"/>
      <c r="AU153" s="442"/>
      <c r="AV153" s="442"/>
      <c r="AW153" s="442"/>
      <c r="AX153" s="442"/>
      <c r="AY153" s="442"/>
      <c r="AZ153" s="442"/>
    </row>
    <row r="154" spans="2:52" ht="20.100000000000001" hidden="1" customHeight="1" outlineLevel="1">
      <c r="B154" s="434"/>
      <c r="C154" s="1002"/>
      <c r="D154" s="1003"/>
      <c r="E154" s="1003"/>
      <c r="F154" s="1004"/>
      <c r="G154" s="1005"/>
      <c r="H154" s="1006"/>
      <c r="I154" s="1006"/>
      <c r="J154" s="1006"/>
      <c r="K154" s="1007"/>
      <c r="L154" s="715"/>
      <c r="M154" s="715"/>
      <c r="N154" s="715"/>
      <c r="O154" s="715"/>
      <c r="P154" s="715"/>
      <c r="Q154" s="715"/>
      <c r="R154" s="715"/>
      <c r="S154" s="716"/>
      <c r="T154" s="717"/>
      <c r="U154" s="720">
        <f t="shared" si="45"/>
        <v>0</v>
      </c>
      <c r="V154" s="721">
        <f t="shared" si="46"/>
        <v>0</v>
      </c>
      <c r="W154" s="722">
        <f t="shared" si="47"/>
        <v>0</v>
      </c>
      <c r="X154" s="442"/>
      <c r="Y154" s="442"/>
      <c r="Z154" s="442"/>
      <c r="AA154" s="442"/>
      <c r="AB154" s="442"/>
      <c r="AC154" s="442"/>
      <c r="AD154" s="442"/>
      <c r="AE154" s="442"/>
      <c r="AF154" s="442"/>
      <c r="AG154" s="442"/>
      <c r="AH154" s="442"/>
      <c r="AI154" s="442"/>
      <c r="AJ154" s="442"/>
      <c r="AK154" s="442"/>
      <c r="AL154" s="442"/>
      <c r="AM154" s="442"/>
      <c r="AN154" s="442"/>
      <c r="AO154" s="442"/>
      <c r="AP154" s="442"/>
      <c r="AQ154" s="442"/>
      <c r="AR154" s="442"/>
      <c r="AS154" s="442"/>
      <c r="AT154" s="442"/>
      <c r="AU154" s="442"/>
      <c r="AV154" s="442"/>
      <c r="AW154" s="442"/>
      <c r="AX154" s="442"/>
      <c r="AY154" s="442"/>
      <c r="AZ154" s="442"/>
    </row>
    <row r="155" spans="2:52" ht="20.100000000000001" hidden="1" customHeight="1" outlineLevel="1">
      <c r="B155" s="434"/>
      <c r="C155" s="1002"/>
      <c r="D155" s="1003"/>
      <c r="E155" s="1003"/>
      <c r="F155" s="1004"/>
      <c r="G155" s="1005"/>
      <c r="H155" s="1006"/>
      <c r="I155" s="1006"/>
      <c r="J155" s="1006"/>
      <c r="K155" s="1007"/>
      <c r="L155" s="715"/>
      <c r="M155" s="715"/>
      <c r="N155" s="715"/>
      <c r="O155" s="715"/>
      <c r="P155" s="715"/>
      <c r="Q155" s="715"/>
      <c r="R155" s="715"/>
      <c r="S155" s="716"/>
      <c r="T155" s="717"/>
      <c r="U155" s="720">
        <f t="shared" si="45"/>
        <v>0</v>
      </c>
      <c r="V155" s="721">
        <f t="shared" si="46"/>
        <v>0</v>
      </c>
      <c r="W155" s="722">
        <f t="shared" si="47"/>
        <v>0</v>
      </c>
      <c r="X155" s="442"/>
      <c r="Y155" s="442"/>
      <c r="Z155" s="442"/>
      <c r="AA155" s="442"/>
      <c r="AB155" s="442"/>
      <c r="AC155" s="442"/>
      <c r="AD155" s="442"/>
      <c r="AE155" s="442"/>
      <c r="AF155" s="442"/>
      <c r="AG155" s="442"/>
      <c r="AH155" s="442"/>
      <c r="AI155" s="442"/>
      <c r="AJ155" s="442"/>
      <c r="AK155" s="442"/>
      <c r="AL155" s="442"/>
      <c r="AM155" s="442"/>
      <c r="AN155" s="442"/>
      <c r="AO155" s="442"/>
      <c r="AP155" s="442"/>
      <c r="AQ155" s="442"/>
      <c r="AR155" s="442"/>
      <c r="AS155" s="442"/>
      <c r="AT155" s="442"/>
      <c r="AU155" s="442"/>
      <c r="AV155" s="442"/>
      <c r="AW155" s="442"/>
      <c r="AX155" s="442"/>
      <c r="AY155" s="442"/>
      <c r="AZ155" s="442"/>
    </row>
    <row r="156" spans="2:52" s="19" customFormat="1" ht="9.9499999999999993" hidden="1" customHeight="1" outlineLevel="1">
      <c r="B156" s="435"/>
      <c r="C156" s="437"/>
      <c r="D156" s="437"/>
      <c r="E156" s="437"/>
      <c r="F156" s="437"/>
      <c r="G156" s="666"/>
      <c r="H156" s="666"/>
      <c r="I156" s="666"/>
      <c r="J156" s="666"/>
      <c r="K156" s="666"/>
      <c r="L156" s="438"/>
      <c r="M156" s="438"/>
      <c r="N156" s="438"/>
      <c r="O156" s="438"/>
      <c r="P156" s="438"/>
      <c r="Q156" s="438"/>
      <c r="R156" s="438"/>
      <c r="S156" s="438"/>
      <c r="T156" s="439"/>
      <c r="U156" s="439"/>
      <c r="V156" s="439"/>
      <c r="W156" s="667"/>
      <c r="X156" s="668"/>
      <c r="Y156" s="668"/>
      <c r="Z156" s="668"/>
      <c r="AA156" s="668"/>
      <c r="AB156" s="668"/>
      <c r="AC156" s="668"/>
      <c r="AD156" s="668"/>
      <c r="AE156" s="668"/>
      <c r="AF156" s="668"/>
      <c r="AG156" s="668"/>
      <c r="AH156" s="668"/>
      <c r="AI156" s="668"/>
      <c r="AJ156" s="668"/>
      <c r="AK156" s="668"/>
      <c r="AL156" s="668"/>
      <c r="AM156" s="668"/>
      <c r="AN156" s="668"/>
      <c r="AO156" s="668"/>
      <c r="AP156" s="668"/>
      <c r="AQ156" s="668"/>
      <c r="AR156" s="668"/>
      <c r="AS156" s="668"/>
      <c r="AT156" s="668"/>
      <c r="AU156" s="668"/>
      <c r="AV156" s="668"/>
      <c r="AW156" s="668"/>
      <c r="AX156" s="668"/>
      <c r="AY156" s="668"/>
      <c r="AZ156" s="668"/>
    </row>
    <row r="157" spans="2:52" ht="20.100000000000001" customHeight="1" collapsed="1">
      <c r="B157" s="714">
        <f>B145+1</f>
        <v>13</v>
      </c>
      <c r="C157" s="1013"/>
      <c r="D157" s="1014"/>
      <c r="E157" s="1014"/>
      <c r="F157" s="1015"/>
      <c r="G157" s="1016"/>
      <c r="H157" s="1017"/>
      <c r="I157" s="1017"/>
      <c r="J157" s="1017"/>
      <c r="K157" s="1018"/>
      <c r="L157" s="701">
        <f t="shared" ref="L157:R157" si="48">SUM(L158:L167)</f>
        <v>0</v>
      </c>
      <c r="M157" s="702">
        <f t="shared" si="48"/>
        <v>0</v>
      </c>
      <c r="N157" s="703">
        <f t="shared" si="48"/>
        <v>0</v>
      </c>
      <c r="O157" s="703">
        <f t="shared" si="48"/>
        <v>0</v>
      </c>
      <c r="P157" s="702">
        <f t="shared" si="48"/>
        <v>0</v>
      </c>
      <c r="Q157" s="704">
        <f t="shared" si="48"/>
        <v>0</v>
      </c>
      <c r="R157" s="701">
        <f t="shared" si="48"/>
        <v>0</v>
      </c>
      <c r="S157" s="705">
        <v>1</v>
      </c>
      <c r="T157" s="706">
        <f>(S158*T158)+(S159*T159)+(S160*T160)+(S161*T161)+(S162*T162)+(S163*T163)+(S164*T164)+(S165*T165)+(S166*T166)+(S167*T167)</f>
        <v>0</v>
      </c>
      <c r="U157" s="665">
        <f t="shared" ref="U157:U167" si="49">S157*T157*(1+MGKZ)*(1+Gewinn)*(1+Sicherheit)</f>
        <v>0</v>
      </c>
      <c r="V157" s="643">
        <f t="shared" ref="V157:V167" si="50">R157*Fertigung</f>
        <v>0</v>
      </c>
      <c r="W157" s="50">
        <f t="shared" ref="W157:W167" si="51">L157*$E$6+M157*$M$6+N157*$M$7+O157*$M$8+P157*$E$7+Q157*$M$9+U157+V157</f>
        <v>0</v>
      </c>
      <c r="X157" s="442"/>
      <c r="Y157" s="442"/>
      <c r="Z157" s="442"/>
      <c r="AA157" s="442"/>
      <c r="AB157" s="442"/>
      <c r="AC157" s="442"/>
      <c r="AD157" s="442"/>
      <c r="AE157" s="442"/>
      <c r="AF157" s="442"/>
      <c r="AG157" s="442"/>
      <c r="AH157" s="442"/>
      <c r="AI157" s="442"/>
      <c r="AJ157" s="442"/>
      <c r="AK157" s="442"/>
      <c r="AL157" s="442"/>
      <c r="AM157" s="442"/>
      <c r="AN157" s="442"/>
      <c r="AO157" s="442"/>
      <c r="AP157" s="442"/>
      <c r="AQ157" s="442"/>
      <c r="AR157" s="442"/>
      <c r="AS157" s="442"/>
      <c r="AT157" s="442"/>
      <c r="AU157" s="442"/>
      <c r="AV157" s="442"/>
      <c r="AW157" s="442"/>
      <c r="AX157" s="442"/>
      <c r="AY157" s="442"/>
      <c r="AZ157" s="442"/>
    </row>
    <row r="158" spans="2:52" ht="20.100000000000001" hidden="1" customHeight="1" outlineLevel="1">
      <c r="B158" s="433"/>
      <c r="C158" s="1002"/>
      <c r="D158" s="1003"/>
      <c r="E158" s="1003"/>
      <c r="F158" s="1004"/>
      <c r="G158" s="1005"/>
      <c r="H158" s="1006"/>
      <c r="I158" s="1006"/>
      <c r="J158" s="1006"/>
      <c r="K158" s="1007"/>
      <c r="L158" s="715"/>
      <c r="M158" s="715"/>
      <c r="N158" s="715"/>
      <c r="O158" s="715"/>
      <c r="P158" s="715"/>
      <c r="Q158" s="715"/>
      <c r="R158" s="715"/>
      <c r="S158" s="716"/>
      <c r="T158" s="717"/>
      <c r="U158" s="720">
        <f t="shared" si="49"/>
        <v>0</v>
      </c>
      <c r="V158" s="721">
        <f t="shared" si="50"/>
        <v>0</v>
      </c>
      <c r="W158" s="722">
        <f t="shared" si="51"/>
        <v>0</v>
      </c>
      <c r="X158" s="442"/>
      <c r="Y158" s="442"/>
      <c r="Z158" s="442"/>
      <c r="AA158" s="442"/>
      <c r="AB158" s="442"/>
      <c r="AC158" s="442"/>
      <c r="AD158" s="442"/>
      <c r="AE158" s="442"/>
      <c r="AF158" s="442"/>
      <c r="AG158" s="442"/>
      <c r="AH158" s="442"/>
      <c r="AI158" s="442"/>
      <c r="AJ158" s="442"/>
      <c r="AK158" s="442"/>
      <c r="AL158" s="442"/>
      <c r="AM158" s="442"/>
      <c r="AN158" s="442"/>
      <c r="AO158" s="442"/>
      <c r="AP158" s="442"/>
      <c r="AQ158" s="442"/>
      <c r="AR158" s="442"/>
      <c r="AS158" s="442"/>
      <c r="AT158" s="442"/>
      <c r="AU158" s="442"/>
      <c r="AV158" s="442"/>
      <c r="AW158" s="442"/>
      <c r="AX158" s="442"/>
      <c r="AY158" s="442"/>
      <c r="AZ158" s="442"/>
    </row>
    <row r="159" spans="2:52" ht="20.100000000000001" hidden="1" customHeight="1" outlineLevel="1">
      <c r="B159" s="434"/>
      <c r="C159" s="1002"/>
      <c r="D159" s="1003"/>
      <c r="E159" s="1003"/>
      <c r="F159" s="1004"/>
      <c r="G159" s="1005"/>
      <c r="H159" s="1006"/>
      <c r="I159" s="1006"/>
      <c r="J159" s="1006"/>
      <c r="K159" s="1007"/>
      <c r="L159" s="715"/>
      <c r="M159" s="715"/>
      <c r="N159" s="715"/>
      <c r="O159" s="715"/>
      <c r="P159" s="715"/>
      <c r="Q159" s="715"/>
      <c r="R159" s="715"/>
      <c r="S159" s="716"/>
      <c r="T159" s="717"/>
      <c r="U159" s="720">
        <f t="shared" si="49"/>
        <v>0</v>
      </c>
      <c r="V159" s="721">
        <f t="shared" si="50"/>
        <v>0</v>
      </c>
      <c r="W159" s="722">
        <f t="shared" si="51"/>
        <v>0</v>
      </c>
      <c r="X159" s="442"/>
      <c r="Y159" s="442"/>
      <c r="Z159" s="442"/>
      <c r="AA159" s="442"/>
      <c r="AB159" s="442"/>
      <c r="AC159" s="442"/>
      <c r="AD159" s="442"/>
      <c r="AE159" s="442"/>
      <c r="AF159" s="442"/>
      <c r="AG159" s="442"/>
      <c r="AH159" s="442"/>
      <c r="AI159" s="442"/>
      <c r="AJ159" s="442"/>
      <c r="AK159" s="442"/>
      <c r="AL159" s="442"/>
      <c r="AM159" s="442"/>
      <c r="AN159" s="442"/>
      <c r="AO159" s="442"/>
      <c r="AP159" s="442"/>
      <c r="AQ159" s="442"/>
      <c r="AR159" s="442"/>
      <c r="AS159" s="442"/>
      <c r="AT159" s="442"/>
      <c r="AU159" s="442"/>
      <c r="AV159" s="442"/>
      <c r="AW159" s="442"/>
      <c r="AX159" s="442"/>
      <c r="AY159" s="442"/>
      <c r="AZ159" s="442"/>
    </row>
    <row r="160" spans="2:52" ht="20.100000000000001" hidden="1" customHeight="1" outlineLevel="1">
      <c r="B160" s="434"/>
      <c r="C160" s="1002"/>
      <c r="D160" s="1003"/>
      <c r="E160" s="1003"/>
      <c r="F160" s="1004"/>
      <c r="G160" s="1005"/>
      <c r="H160" s="1006"/>
      <c r="I160" s="1006"/>
      <c r="J160" s="1006"/>
      <c r="K160" s="1007"/>
      <c r="L160" s="715"/>
      <c r="M160" s="715"/>
      <c r="N160" s="715"/>
      <c r="O160" s="715"/>
      <c r="P160" s="715"/>
      <c r="Q160" s="715"/>
      <c r="R160" s="715"/>
      <c r="S160" s="716"/>
      <c r="T160" s="717"/>
      <c r="U160" s="720">
        <f t="shared" si="49"/>
        <v>0</v>
      </c>
      <c r="V160" s="721">
        <f t="shared" si="50"/>
        <v>0</v>
      </c>
      <c r="W160" s="722">
        <f t="shared" si="51"/>
        <v>0</v>
      </c>
      <c r="X160" s="442"/>
      <c r="Y160" s="442"/>
      <c r="Z160" s="442"/>
      <c r="AA160" s="442"/>
      <c r="AB160" s="442"/>
      <c r="AC160" s="442"/>
      <c r="AD160" s="442"/>
      <c r="AE160" s="442"/>
      <c r="AF160" s="442"/>
      <c r="AG160" s="442"/>
      <c r="AH160" s="442"/>
      <c r="AI160" s="442"/>
      <c r="AJ160" s="442"/>
      <c r="AK160" s="442"/>
      <c r="AL160" s="442"/>
      <c r="AM160" s="442"/>
      <c r="AN160" s="442"/>
      <c r="AO160" s="442"/>
      <c r="AP160" s="442"/>
      <c r="AQ160" s="442"/>
      <c r="AR160" s="442"/>
      <c r="AS160" s="442"/>
      <c r="AT160" s="442"/>
      <c r="AU160" s="442"/>
      <c r="AV160" s="442"/>
      <c r="AW160" s="442"/>
      <c r="AX160" s="442"/>
      <c r="AY160" s="442"/>
      <c r="AZ160" s="442"/>
    </row>
    <row r="161" spans="2:52" ht="20.100000000000001" hidden="1" customHeight="1" outlineLevel="1">
      <c r="B161" s="434"/>
      <c r="C161" s="1002"/>
      <c r="D161" s="1003"/>
      <c r="E161" s="1003"/>
      <c r="F161" s="1004"/>
      <c r="G161" s="1005"/>
      <c r="H161" s="1006"/>
      <c r="I161" s="1006"/>
      <c r="J161" s="1006"/>
      <c r="K161" s="1007"/>
      <c r="L161" s="715"/>
      <c r="M161" s="715"/>
      <c r="N161" s="715"/>
      <c r="O161" s="715"/>
      <c r="P161" s="715"/>
      <c r="Q161" s="715"/>
      <c r="R161" s="715"/>
      <c r="S161" s="716"/>
      <c r="T161" s="717"/>
      <c r="U161" s="720">
        <f t="shared" si="49"/>
        <v>0</v>
      </c>
      <c r="V161" s="721">
        <f t="shared" si="50"/>
        <v>0</v>
      </c>
      <c r="W161" s="722">
        <f t="shared" si="51"/>
        <v>0</v>
      </c>
      <c r="X161" s="442"/>
      <c r="Y161" s="442"/>
      <c r="Z161" s="442"/>
      <c r="AA161" s="442"/>
      <c r="AB161" s="442"/>
      <c r="AC161" s="442"/>
      <c r="AD161" s="442"/>
      <c r="AE161" s="442"/>
      <c r="AF161" s="442"/>
      <c r="AG161" s="442"/>
      <c r="AH161" s="442"/>
      <c r="AI161" s="442"/>
      <c r="AJ161" s="442"/>
      <c r="AK161" s="442"/>
      <c r="AL161" s="442"/>
      <c r="AM161" s="442"/>
      <c r="AN161" s="442"/>
      <c r="AO161" s="442"/>
      <c r="AP161" s="442"/>
      <c r="AQ161" s="442"/>
      <c r="AR161" s="442"/>
      <c r="AS161" s="442"/>
      <c r="AT161" s="442"/>
      <c r="AU161" s="442"/>
      <c r="AV161" s="442"/>
      <c r="AW161" s="442"/>
      <c r="AX161" s="442"/>
      <c r="AY161" s="442"/>
      <c r="AZ161" s="442"/>
    </row>
    <row r="162" spans="2:52" ht="20.100000000000001" hidden="1" customHeight="1" outlineLevel="1">
      <c r="B162" s="434"/>
      <c r="C162" s="1002"/>
      <c r="D162" s="1003"/>
      <c r="E162" s="1003"/>
      <c r="F162" s="1004"/>
      <c r="G162" s="1005"/>
      <c r="H162" s="1006"/>
      <c r="I162" s="1006"/>
      <c r="J162" s="1006"/>
      <c r="K162" s="1007"/>
      <c r="L162" s="715"/>
      <c r="M162" s="715"/>
      <c r="N162" s="715"/>
      <c r="O162" s="715"/>
      <c r="P162" s="715"/>
      <c r="Q162" s="715"/>
      <c r="R162" s="715"/>
      <c r="S162" s="716"/>
      <c r="T162" s="717"/>
      <c r="U162" s="720">
        <f t="shared" si="49"/>
        <v>0</v>
      </c>
      <c r="V162" s="721">
        <f t="shared" si="50"/>
        <v>0</v>
      </c>
      <c r="W162" s="722">
        <f t="shared" si="51"/>
        <v>0</v>
      </c>
      <c r="X162" s="442"/>
      <c r="Y162" s="442"/>
      <c r="Z162" s="442"/>
      <c r="AA162" s="442"/>
      <c r="AB162" s="442"/>
      <c r="AC162" s="442"/>
      <c r="AD162" s="442"/>
      <c r="AE162" s="442"/>
      <c r="AF162" s="442"/>
      <c r="AG162" s="442"/>
      <c r="AH162" s="442"/>
      <c r="AI162" s="442"/>
      <c r="AJ162" s="442"/>
      <c r="AK162" s="442"/>
      <c r="AL162" s="442"/>
      <c r="AM162" s="442"/>
      <c r="AN162" s="442"/>
      <c r="AO162" s="442"/>
      <c r="AP162" s="442"/>
      <c r="AQ162" s="442"/>
      <c r="AR162" s="442"/>
      <c r="AS162" s="442"/>
      <c r="AT162" s="442"/>
      <c r="AU162" s="442"/>
      <c r="AV162" s="442"/>
      <c r="AW162" s="442"/>
      <c r="AX162" s="442"/>
      <c r="AY162" s="442"/>
      <c r="AZ162" s="442"/>
    </row>
    <row r="163" spans="2:52" ht="20.100000000000001" hidden="1" customHeight="1" outlineLevel="1">
      <c r="B163" s="434"/>
      <c r="C163" s="1002"/>
      <c r="D163" s="1003"/>
      <c r="E163" s="1003"/>
      <c r="F163" s="1004"/>
      <c r="G163" s="1005"/>
      <c r="H163" s="1006"/>
      <c r="I163" s="1006"/>
      <c r="J163" s="1006"/>
      <c r="K163" s="1007"/>
      <c r="L163" s="715"/>
      <c r="M163" s="715"/>
      <c r="N163" s="715"/>
      <c r="O163" s="715"/>
      <c r="P163" s="715"/>
      <c r="Q163" s="715"/>
      <c r="R163" s="715"/>
      <c r="S163" s="716"/>
      <c r="T163" s="717"/>
      <c r="U163" s="720">
        <f t="shared" si="49"/>
        <v>0</v>
      </c>
      <c r="V163" s="721">
        <f t="shared" si="50"/>
        <v>0</v>
      </c>
      <c r="W163" s="722">
        <f t="shared" si="51"/>
        <v>0</v>
      </c>
      <c r="X163" s="442"/>
      <c r="Y163" s="442"/>
      <c r="Z163" s="442"/>
      <c r="AA163" s="442"/>
      <c r="AB163" s="442"/>
      <c r="AC163" s="442"/>
      <c r="AD163" s="442"/>
      <c r="AE163" s="442"/>
      <c r="AF163" s="442"/>
      <c r="AG163" s="442"/>
      <c r="AH163" s="442"/>
      <c r="AI163" s="442"/>
      <c r="AJ163" s="442"/>
      <c r="AK163" s="442"/>
      <c r="AL163" s="442"/>
      <c r="AM163" s="442"/>
      <c r="AN163" s="442"/>
      <c r="AO163" s="442"/>
      <c r="AP163" s="442"/>
      <c r="AQ163" s="442"/>
      <c r="AR163" s="442"/>
      <c r="AS163" s="442"/>
      <c r="AT163" s="442"/>
      <c r="AU163" s="442"/>
      <c r="AV163" s="442"/>
      <c r="AW163" s="442"/>
      <c r="AX163" s="442"/>
      <c r="AY163" s="442"/>
      <c r="AZ163" s="442"/>
    </row>
    <row r="164" spans="2:52" ht="20.100000000000001" hidden="1" customHeight="1" outlineLevel="1">
      <c r="B164" s="434"/>
      <c r="C164" s="1002"/>
      <c r="D164" s="1003"/>
      <c r="E164" s="1003"/>
      <c r="F164" s="1004"/>
      <c r="G164" s="1005"/>
      <c r="H164" s="1006"/>
      <c r="I164" s="1006"/>
      <c r="J164" s="1006"/>
      <c r="K164" s="1007"/>
      <c r="L164" s="715"/>
      <c r="M164" s="715"/>
      <c r="N164" s="715"/>
      <c r="O164" s="715"/>
      <c r="P164" s="715"/>
      <c r="Q164" s="715"/>
      <c r="R164" s="715"/>
      <c r="S164" s="716"/>
      <c r="T164" s="717"/>
      <c r="U164" s="720">
        <f t="shared" si="49"/>
        <v>0</v>
      </c>
      <c r="V164" s="721">
        <f t="shared" si="50"/>
        <v>0</v>
      </c>
      <c r="W164" s="722">
        <f t="shared" si="51"/>
        <v>0</v>
      </c>
      <c r="X164" s="442"/>
      <c r="Y164" s="442"/>
      <c r="Z164" s="442"/>
      <c r="AA164" s="442"/>
      <c r="AB164" s="442"/>
      <c r="AC164" s="442"/>
      <c r="AD164" s="442"/>
      <c r="AE164" s="442"/>
      <c r="AF164" s="442"/>
      <c r="AG164" s="442"/>
      <c r="AH164" s="442"/>
      <c r="AI164" s="442"/>
      <c r="AJ164" s="442"/>
      <c r="AK164" s="442"/>
      <c r="AL164" s="442"/>
      <c r="AM164" s="442"/>
      <c r="AN164" s="442"/>
      <c r="AO164" s="442"/>
      <c r="AP164" s="442"/>
      <c r="AQ164" s="442"/>
      <c r="AR164" s="442"/>
      <c r="AS164" s="442"/>
      <c r="AT164" s="442"/>
      <c r="AU164" s="442"/>
      <c r="AV164" s="442"/>
      <c r="AW164" s="442"/>
      <c r="AX164" s="442"/>
      <c r="AY164" s="442"/>
      <c r="AZ164" s="442"/>
    </row>
    <row r="165" spans="2:52" ht="20.100000000000001" hidden="1" customHeight="1" outlineLevel="1">
      <c r="B165" s="434"/>
      <c r="C165" s="1002"/>
      <c r="D165" s="1003"/>
      <c r="E165" s="1003"/>
      <c r="F165" s="1004"/>
      <c r="G165" s="1005"/>
      <c r="H165" s="1006"/>
      <c r="I165" s="1006"/>
      <c r="J165" s="1006"/>
      <c r="K165" s="1007"/>
      <c r="L165" s="715"/>
      <c r="M165" s="715"/>
      <c r="N165" s="715"/>
      <c r="O165" s="715"/>
      <c r="P165" s="715"/>
      <c r="Q165" s="715"/>
      <c r="R165" s="715"/>
      <c r="S165" s="716"/>
      <c r="T165" s="717"/>
      <c r="U165" s="720">
        <f t="shared" si="49"/>
        <v>0</v>
      </c>
      <c r="V165" s="721">
        <f t="shared" si="50"/>
        <v>0</v>
      </c>
      <c r="W165" s="722">
        <f t="shared" si="51"/>
        <v>0</v>
      </c>
      <c r="X165" s="442"/>
      <c r="Y165" s="442"/>
      <c r="Z165" s="442"/>
      <c r="AA165" s="442"/>
      <c r="AB165" s="442"/>
      <c r="AC165" s="442"/>
      <c r="AD165" s="442"/>
      <c r="AE165" s="442"/>
      <c r="AF165" s="442"/>
      <c r="AG165" s="442"/>
      <c r="AH165" s="442"/>
      <c r="AI165" s="442"/>
      <c r="AJ165" s="442"/>
      <c r="AK165" s="442"/>
      <c r="AL165" s="442"/>
      <c r="AM165" s="442"/>
      <c r="AN165" s="442"/>
      <c r="AO165" s="442"/>
      <c r="AP165" s="442"/>
      <c r="AQ165" s="442"/>
      <c r="AR165" s="442"/>
      <c r="AS165" s="442"/>
      <c r="AT165" s="442"/>
      <c r="AU165" s="442"/>
      <c r="AV165" s="442"/>
      <c r="AW165" s="442"/>
      <c r="AX165" s="442"/>
      <c r="AY165" s="442"/>
      <c r="AZ165" s="442"/>
    </row>
    <row r="166" spans="2:52" ht="20.100000000000001" hidden="1" customHeight="1" outlineLevel="1">
      <c r="B166" s="434"/>
      <c r="C166" s="1002"/>
      <c r="D166" s="1003"/>
      <c r="E166" s="1003"/>
      <c r="F166" s="1004"/>
      <c r="G166" s="1005"/>
      <c r="H166" s="1006"/>
      <c r="I166" s="1006"/>
      <c r="J166" s="1006"/>
      <c r="K166" s="1007"/>
      <c r="L166" s="715"/>
      <c r="M166" s="715"/>
      <c r="N166" s="715"/>
      <c r="O166" s="715"/>
      <c r="P166" s="715"/>
      <c r="Q166" s="715"/>
      <c r="R166" s="715"/>
      <c r="S166" s="716"/>
      <c r="T166" s="717"/>
      <c r="U166" s="720">
        <f t="shared" si="49"/>
        <v>0</v>
      </c>
      <c r="V166" s="721">
        <f t="shared" si="50"/>
        <v>0</v>
      </c>
      <c r="W166" s="722">
        <f t="shared" si="51"/>
        <v>0</v>
      </c>
      <c r="X166" s="442"/>
      <c r="Y166" s="442"/>
      <c r="Z166" s="442"/>
      <c r="AA166" s="442"/>
      <c r="AB166" s="442"/>
      <c r="AC166" s="442"/>
      <c r="AD166" s="442"/>
      <c r="AE166" s="442"/>
      <c r="AF166" s="442"/>
      <c r="AG166" s="442"/>
      <c r="AH166" s="442"/>
      <c r="AI166" s="442"/>
      <c r="AJ166" s="442"/>
      <c r="AK166" s="442"/>
      <c r="AL166" s="442"/>
      <c r="AM166" s="442"/>
      <c r="AN166" s="442"/>
      <c r="AO166" s="442"/>
      <c r="AP166" s="442"/>
      <c r="AQ166" s="442"/>
      <c r="AR166" s="442"/>
      <c r="AS166" s="442"/>
      <c r="AT166" s="442"/>
      <c r="AU166" s="442"/>
      <c r="AV166" s="442"/>
      <c r="AW166" s="442"/>
      <c r="AX166" s="442"/>
      <c r="AY166" s="442"/>
      <c r="AZ166" s="442"/>
    </row>
    <row r="167" spans="2:52" ht="20.100000000000001" hidden="1" customHeight="1" outlineLevel="1">
      <c r="B167" s="434"/>
      <c r="C167" s="1002"/>
      <c r="D167" s="1003"/>
      <c r="E167" s="1003"/>
      <c r="F167" s="1004"/>
      <c r="G167" s="1005"/>
      <c r="H167" s="1006"/>
      <c r="I167" s="1006"/>
      <c r="J167" s="1006"/>
      <c r="K167" s="1007"/>
      <c r="L167" s="715"/>
      <c r="M167" s="715"/>
      <c r="N167" s="715"/>
      <c r="O167" s="715"/>
      <c r="P167" s="715"/>
      <c r="Q167" s="715"/>
      <c r="R167" s="715"/>
      <c r="S167" s="716"/>
      <c r="T167" s="717"/>
      <c r="U167" s="720">
        <f t="shared" si="49"/>
        <v>0</v>
      </c>
      <c r="V167" s="721">
        <f t="shared" si="50"/>
        <v>0</v>
      </c>
      <c r="W167" s="722">
        <f t="shared" si="51"/>
        <v>0</v>
      </c>
      <c r="X167" s="442"/>
      <c r="Y167" s="442"/>
      <c r="Z167" s="442"/>
      <c r="AA167" s="442"/>
      <c r="AB167" s="442"/>
      <c r="AC167" s="442"/>
      <c r="AD167" s="442"/>
      <c r="AE167" s="442"/>
      <c r="AF167" s="442"/>
      <c r="AG167" s="442"/>
      <c r="AH167" s="442"/>
      <c r="AI167" s="442"/>
      <c r="AJ167" s="442"/>
      <c r="AK167" s="442"/>
      <c r="AL167" s="442"/>
      <c r="AM167" s="442"/>
      <c r="AN167" s="442"/>
      <c r="AO167" s="442"/>
      <c r="AP167" s="442"/>
      <c r="AQ167" s="442"/>
      <c r="AR167" s="442"/>
      <c r="AS167" s="442"/>
      <c r="AT167" s="442"/>
      <c r="AU167" s="442"/>
      <c r="AV167" s="442"/>
      <c r="AW167" s="442"/>
      <c r="AX167" s="442"/>
      <c r="AY167" s="442"/>
      <c r="AZ167" s="442"/>
    </row>
    <row r="168" spans="2:52" s="19" customFormat="1" ht="9.9499999999999993" hidden="1" customHeight="1" outlineLevel="1">
      <c r="B168" s="435"/>
      <c r="C168" s="437"/>
      <c r="D168" s="437"/>
      <c r="E168" s="437"/>
      <c r="F168" s="437"/>
      <c r="G168" s="666"/>
      <c r="H168" s="666"/>
      <c r="I168" s="666"/>
      <c r="J168" s="666"/>
      <c r="K168" s="666"/>
      <c r="L168" s="438"/>
      <c r="M168" s="438"/>
      <c r="N168" s="438"/>
      <c r="O168" s="438"/>
      <c r="P168" s="438"/>
      <c r="Q168" s="438"/>
      <c r="R168" s="438"/>
      <c r="S168" s="438"/>
      <c r="T168" s="439"/>
      <c r="U168" s="439"/>
      <c r="V168" s="439"/>
      <c r="W168" s="667"/>
      <c r="X168" s="668"/>
      <c r="Y168" s="668"/>
      <c r="Z168" s="668"/>
      <c r="AA168" s="668"/>
      <c r="AB168" s="668"/>
      <c r="AC168" s="668"/>
      <c r="AD168" s="668"/>
      <c r="AE168" s="668"/>
      <c r="AF168" s="668"/>
      <c r="AG168" s="668"/>
      <c r="AH168" s="668"/>
      <c r="AI168" s="668"/>
      <c r="AJ168" s="668"/>
      <c r="AK168" s="668"/>
      <c r="AL168" s="668"/>
      <c r="AM168" s="668"/>
      <c r="AN168" s="668"/>
      <c r="AO168" s="668"/>
      <c r="AP168" s="668"/>
      <c r="AQ168" s="668"/>
      <c r="AR168" s="668"/>
      <c r="AS168" s="668"/>
      <c r="AT168" s="668"/>
      <c r="AU168" s="668"/>
      <c r="AV168" s="668"/>
      <c r="AW168" s="668"/>
      <c r="AX168" s="668"/>
      <c r="AY168" s="668"/>
      <c r="AZ168" s="668"/>
    </row>
    <row r="169" spans="2:52" ht="20.100000000000001" customHeight="1" collapsed="1">
      <c r="B169" s="32">
        <f>B157+1</f>
        <v>14</v>
      </c>
      <c r="C169" s="1013"/>
      <c r="D169" s="1014"/>
      <c r="E169" s="1014"/>
      <c r="F169" s="1015"/>
      <c r="G169" s="1016"/>
      <c r="H169" s="1017"/>
      <c r="I169" s="1017"/>
      <c r="J169" s="1017"/>
      <c r="K169" s="1018"/>
      <c r="L169" s="701">
        <f t="shared" ref="L169:R169" si="52">SUM(L170:L179)</f>
        <v>0</v>
      </c>
      <c r="M169" s="702">
        <f t="shared" si="52"/>
        <v>0</v>
      </c>
      <c r="N169" s="703">
        <f t="shared" si="52"/>
        <v>0</v>
      </c>
      <c r="O169" s="703">
        <f t="shared" si="52"/>
        <v>0</v>
      </c>
      <c r="P169" s="702">
        <f t="shared" si="52"/>
        <v>0</v>
      </c>
      <c r="Q169" s="704">
        <f t="shared" si="52"/>
        <v>0</v>
      </c>
      <c r="R169" s="701">
        <f t="shared" si="52"/>
        <v>0</v>
      </c>
      <c r="S169" s="705">
        <v>1</v>
      </c>
      <c r="T169" s="706">
        <f>(S170*T170)+(S171*T171)+(S172*T172)+(S173*T173)+(S174*T174)+(S175*T175)+(S176*T176)+(S177*T177)+(S178*T178)+(S179*T179)</f>
        <v>0</v>
      </c>
      <c r="U169" s="665">
        <f t="shared" ref="U169:U179" si="53">S169*T169*(1+MGKZ)*(1+Gewinn)*(1+Sicherheit)</f>
        <v>0</v>
      </c>
      <c r="V169" s="643">
        <f t="shared" ref="V169:V179" si="54">R169*Fertigung</f>
        <v>0</v>
      </c>
      <c r="W169" s="50">
        <f t="shared" ref="W169:W179" si="55">L169*$E$6+M169*$M$6+N169*$M$7+O169*$M$8+P169*$E$7+Q169*$M$9+U169+V169</f>
        <v>0</v>
      </c>
      <c r="X169" s="442"/>
      <c r="Y169" s="442"/>
      <c r="Z169" s="442"/>
      <c r="AA169" s="442"/>
      <c r="AB169" s="442"/>
      <c r="AC169" s="442"/>
      <c r="AD169" s="442"/>
      <c r="AE169" s="442"/>
      <c r="AF169" s="442"/>
      <c r="AG169" s="442"/>
      <c r="AH169" s="442"/>
      <c r="AI169" s="442"/>
      <c r="AJ169" s="442"/>
      <c r="AK169" s="442"/>
      <c r="AL169" s="442"/>
      <c r="AM169" s="442"/>
      <c r="AN169" s="442"/>
      <c r="AO169" s="442"/>
      <c r="AP169" s="442"/>
      <c r="AQ169" s="442"/>
      <c r="AR169" s="442"/>
      <c r="AS169" s="442"/>
      <c r="AT169" s="442"/>
      <c r="AU169" s="442"/>
      <c r="AV169" s="442"/>
      <c r="AW169" s="442"/>
      <c r="AX169" s="442"/>
      <c r="AY169" s="442"/>
      <c r="AZ169" s="442"/>
    </row>
    <row r="170" spans="2:52" ht="20.100000000000001" hidden="1" customHeight="1" outlineLevel="1">
      <c r="B170" s="433"/>
      <c r="C170" s="1002"/>
      <c r="D170" s="1003"/>
      <c r="E170" s="1003"/>
      <c r="F170" s="1004"/>
      <c r="G170" s="1005"/>
      <c r="H170" s="1006"/>
      <c r="I170" s="1006"/>
      <c r="J170" s="1006"/>
      <c r="K170" s="1007"/>
      <c r="L170" s="715"/>
      <c r="M170" s="715"/>
      <c r="N170" s="715"/>
      <c r="O170" s="715"/>
      <c r="P170" s="715"/>
      <c r="Q170" s="715"/>
      <c r="R170" s="715"/>
      <c r="S170" s="716"/>
      <c r="T170" s="717"/>
      <c r="U170" s="720">
        <f t="shared" si="53"/>
        <v>0</v>
      </c>
      <c r="V170" s="721">
        <f t="shared" si="54"/>
        <v>0</v>
      </c>
      <c r="W170" s="722">
        <f t="shared" si="55"/>
        <v>0</v>
      </c>
      <c r="X170" s="442"/>
      <c r="Y170" s="442"/>
      <c r="Z170" s="442"/>
      <c r="AA170" s="442"/>
      <c r="AB170" s="442"/>
      <c r="AC170" s="442"/>
      <c r="AD170" s="442"/>
      <c r="AE170" s="442"/>
      <c r="AF170" s="442"/>
      <c r="AG170" s="442"/>
      <c r="AH170" s="442"/>
      <c r="AI170" s="442"/>
      <c r="AJ170" s="442"/>
      <c r="AK170" s="442"/>
      <c r="AL170" s="442"/>
      <c r="AM170" s="442"/>
      <c r="AN170" s="442"/>
      <c r="AO170" s="442"/>
      <c r="AP170" s="442"/>
      <c r="AQ170" s="442"/>
      <c r="AR170" s="442"/>
      <c r="AS170" s="442"/>
      <c r="AT170" s="442"/>
      <c r="AU170" s="442"/>
      <c r="AV170" s="442"/>
      <c r="AW170" s="442"/>
      <c r="AX170" s="442"/>
      <c r="AY170" s="442"/>
      <c r="AZ170" s="442"/>
    </row>
    <row r="171" spans="2:52" ht="20.100000000000001" hidden="1" customHeight="1" outlineLevel="1">
      <c r="B171" s="434"/>
      <c r="C171" s="1002"/>
      <c r="D171" s="1003"/>
      <c r="E171" s="1003"/>
      <c r="F171" s="1004"/>
      <c r="G171" s="1005"/>
      <c r="H171" s="1006"/>
      <c r="I171" s="1006"/>
      <c r="J171" s="1006"/>
      <c r="K171" s="1007"/>
      <c r="L171" s="715"/>
      <c r="M171" s="715"/>
      <c r="N171" s="715"/>
      <c r="O171" s="715"/>
      <c r="P171" s="715"/>
      <c r="Q171" s="715"/>
      <c r="R171" s="715"/>
      <c r="S171" s="716"/>
      <c r="T171" s="717"/>
      <c r="U171" s="720">
        <f t="shared" si="53"/>
        <v>0</v>
      </c>
      <c r="V171" s="721">
        <f t="shared" si="54"/>
        <v>0</v>
      </c>
      <c r="W171" s="722">
        <f t="shared" si="55"/>
        <v>0</v>
      </c>
      <c r="X171" s="442"/>
      <c r="Y171" s="442"/>
      <c r="Z171" s="442"/>
      <c r="AA171" s="442"/>
      <c r="AB171" s="442"/>
      <c r="AC171" s="442"/>
      <c r="AD171" s="442"/>
      <c r="AE171" s="442"/>
      <c r="AF171" s="442"/>
      <c r="AG171" s="442"/>
      <c r="AH171" s="442"/>
      <c r="AI171" s="442"/>
      <c r="AJ171" s="442"/>
      <c r="AK171" s="442"/>
      <c r="AL171" s="442"/>
      <c r="AM171" s="442"/>
      <c r="AN171" s="442"/>
      <c r="AO171" s="442"/>
      <c r="AP171" s="442"/>
      <c r="AQ171" s="442"/>
      <c r="AR171" s="442"/>
      <c r="AS171" s="442"/>
      <c r="AT171" s="442"/>
      <c r="AU171" s="442"/>
      <c r="AV171" s="442"/>
      <c r="AW171" s="442"/>
      <c r="AX171" s="442"/>
      <c r="AY171" s="442"/>
      <c r="AZ171" s="442"/>
    </row>
    <row r="172" spans="2:52" ht="20.100000000000001" hidden="1" customHeight="1" outlineLevel="1">
      <c r="B172" s="434"/>
      <c r="C172" s="1002"/>
      <c r="D172" s="1003"/>
      <c r="E172" s="1003"/>
      <c r="F172" s="1004"/>
      <c r="G172" s="1005"/>
      <c r="H172" s="1006"/>
      <c r="I172" s="1006"/>
      <c r="J172" s="1006"/>
      <c r="K172" s="1007"/>
      <c r="L172" s="715"/>
      <c r="M172" s="715"/>
      <c r="N172" s="715"/>
      <c r="O172" s="715"/>
      <c r="P172" s="715"/>
      <c r="Q172" s="715"/>
      <c r="R172" s="715"/>
      <c r="S172" s="716"/>
      <c r="T172" s="717"/>
      <c r="U172" s="720">
        <f t="shared" si="53"/>
        <v>0</v>
      </c>
      <c r="V172" s="721">
        <f t="shared" si="54"/>
        <v>0</v>
      </c>
      <c r="W172" s="722">
        <f t="shared" si="55"/>
        <v>0</v>
      </c>
      <c r="X172" s="442"/>
      <c r="Y172" s="442"/>
      <c r="Z172" s="442"/>
      <c r="AA172" s="442"/>
      <c r="AB172" s="442"/>
      <c r="AC172" s="442"/>
      <c r="AD172" s="442"/>
      <c r="AE172" s="442"/>
      <c r="AF172" s="442"/>
      <c r="AG172" s="442"/>
      <c r="AH172" s="442"/>
      <c r="AI172" s="442"/>
      <c r="AJ172" s="442"/>
      <c r="AK172" s="442"/>
      <c r="AL172" s="442"/>
      <c r="AM172" s="442"/>
      <c r="AN172" s="442"/>
      <c r="AO172" s="442"/>
      <c r="AP172" s="442"/>
      <c r="AQ172" s="442"/>
      <c r="AR172" s="442"/>
      <c r="AS172" s="442"/>
      <c r="AT172" s="442"/>
      <c r="AU172" s="442"/>
      <c r="AV172" s="442"/>
      <c r="AW172" s="442"/>
      <c r="AX172" s="442"/>
      <c r="AY172" s="442"/>
      <c r="AZ172" s="442"/>
    </row>
    <row r="173" spans="2:52" ht="20.100000000000001" hidden="1" customHeight="1" outlineLevel="1">
      <c r="B173" s="434"/>
      <c r="C173" s="1002"/>
      <c r="D173" s="1003"/>
      <c r="E173" s="1003"/>
      <c r="F173" s="1004"/>
      <c r="G173" s="1005"/>
      <c r="H173" s="1006"/>
      <c r="I173" s="1006"/>
      <c r="J173" s="1006"/>
      <c r="K173" s="1007"/>
      <c r="L173" s="715"/>
      <c r="M173" s="715"/>
      <c r="N173" s="715"/>
      <c r="O173" s="715"/>
      <c r="P173" s="715"/>
      <c r="Q173" s="715"/>
      <c r="R173" s="715"/>
      <c r="S173" s="716"/>
      <c r="T173" s="717"/>
      <c r="U173" s="720">
        <f t="shared" si="53"/>
        <v>0</v>
      </c>
      <c r="V173" s="721">
        <f t="shared" si="54"/>
        <v>0</v>
      </c>
      <c r="W173" s="722">
        <f t="shared" si="55"/>
        <v>0</v>
      </c>
      <c r="X173" s="442"/>
      <c r="Y173" s="442"/>
      <c r="Z173" s="442"/>
      <c r="AA173" s="442"/>
      <c r="AB173" s="442"/>
      <c r="AC173" s="442"/>
      <c r="AD173" s="442"/>
      <c r="AE173" s="442"/>
      <c r="AF173" s="442"/>
      <c r="AG173" s="442"/>
      <c r="AH173" s="442"/>
      <c r="AI173" s="442"/>
      <c r="AJ173" s="442"/>
      <c r="AK173" s="442"/>
      <c r="AL173" s="442"/>
      <c r="AM173" s="442"/>
      <c r="AN173" s="442"/>
      <c r="AO173" s="442"/>
      <c r="AP173" s="442"/>
      <c r="AQ173" s="442"/>
      <c r="AR173" s="442"/>
      <c r="AS173" s="442"/>
      <c r="AT173" s="442"/>
      <c r="AU173" s="442"/>
      <c r="AV173" s="442"/>
      <c r="AW173" s="442"/>
      <c r="AX173" s="442"/>
      <c r="AY173" s="442"/>
      <c r="AZ173" s="442"/>
    </row>
    <row r="174" spans="2:52" ht="20.100000000000001" hidden="1" customHeight="1" outlineLevel="1">
      <c r="B174" s="434"/>
      <c r="C174" s="1002"/>
      <c r="D174" s="1003"/>
      <c r="E174" s="1003"/>
      <c r="F174" s="1004"/>
      <c r="G174" s="1005"/>
      <c r="H174" s="1006"/>
      <c r="I174" s="1006"/>
      <c r="J174" s="1006"/>
      <c r="K174" s="1007"/>
      <c r="L174" s="715"/>
      <c r="M174" s="715"/>
      <c r="N174" s="715"/>
      <c r="O174" s="715"/>
      <c r="P174" s="715"/>
      <c r="Q174" s="715"/>
      <c r="R174" s="715"/>
      <c r="S174" s="716"/>
      <c r="T174" s="717"/>
      <c r="U174" s="720">
        <f t="shared" si="53"/>
        <v>0</v>
      </c>
      <c r="V174" s="721">
        <f t="shared" si="54"/>
        <v>0</v>
      </c>
      <c r="W174" s="722">
        <f t="shared" si="55"/>
        <v>0</v>
      </c>
      <c r="X174" s="442"/>
      <c r="Y174" s="442"/>
      <c r="Z174" s="442"/>
      <c r="AA174" s="442"/>
      <c r="AB174" s="442"/>
      <c r="AC174" s="442"/>
      <c r="AD174" s="442"/>
      <c r="AE174" s="442"/>
      <c r="AF174" s="442"/>
      <c r="AG174" s="442"/>
      <c r="AH174" s="442"/>
      <c r="AI174" s="442"/>
      <c r="AJ174" s="442"/>
      <c r="AK174" s="442"/>
      <c r="AL174" s="442"/>
      <c r="AM174" s="442"/>
      <c r="AN174" s="442"/>
      <c r="AO174" s="442"/>
      <c r="AP174" s="442"/>
      <c r="AQ174" s="442"/>
      <c r="AR174" s="442"/>
      <c r="AS174" s="442"/>
      <c r="AT174" s="442"/>
      <c r="AU174" s="442"/>
      <c r="AV174" s="442"/>
      <c r="AW174" s="442"/>
      <c r="AX174" s="442"/>
      <c r="AY174" s="442"/>
      <c r="AZ174" s="442"/>
    </row>
    <row r="175" spans="2:52" ht="20.100000000000001" hidden="1" customHeight="1" outlineLevel="1">
      <c r="B175" s="434"/>
      <c r="C175" s="1002"/>
      <c r="D175" s="1003"/>
      <c r="E175" s="1003"/>
      <c r="F175" s="1004"/>
      <c r="G175" s="1005"/>
      <c r="H175" s="1006"/>
      <c r="I175" s="1006"/>
      <c r="J175" s="1006"/>
      <c r="K175" s="1007"/>
      <c r="L175" s="715"/>
      <c r="M175" s="715"/>
      <c r="N175" s="715"/>
      <c r="O175" s="715"/>
      <c r="P175" s="715"/>
      <c r="Q175" s="715"/>
      <c r="R175" s="715"/>
      <c r="S175" s="716"/>
      <c r="T175" s="717"/>
      <c r="U175" s="720">
        <f t="shared" si="53"/>
        <v>0</v>
      </c>
      <c r="V175" s="721">
        <f t="shared" si="54"/>
        <v>0</v>
      </c>
      <c r="W175" s="722">
        <f t="shared" si="55"/>
        <v>0</v>
      </c>
      <c r="X175" s="442"/>
      <c r="Y175" s="442"/>
      <c r="Z175" s="442"/>
      <c r="AA175" s="442"/>
      <c r="AB175" s="442"/>
      <c r="AC175" s="442"/>
      <c r="AD175" s="442"/>
      <c r="AE175" s="442"/>
      <c r="AF175" s="442"/>
      <c r="AG175" s="442"/>
      <c r="AH175" s="442"/>
      <c r="AI175" s="442"/>
      <c r="AJ175" s="442"/>
      <c r="AK175" s="442"/>
      <c r="AL175" s="442"/>
      <c r="AM175" s="442"/>
      <c r="AN175" s="442"/>
      <c r="AO175" s="442"/>
      <c r="AP175" s="442"/>
      <c r="AQ175" s="442"/>
      <c r="AR175" s="442"/>
      <c r="AS175" s="442"/>
      <c r="AT175" s="442"/>
      <c r="AU175" s="442"/>
      <c r="AV175" s="442"/>
      <c r="AW175" s="442"/>
      <c r="AX175" s="442"/>
      <c r="AY175" s="442"/>
      <c r="AZ175" s="442"/>
    </row>
    <row r="176" spans="2:52" ht="20.100000000000001" hidden="1" customHeight="1" outlineLevel="1">
      <c r="B176" s="434"/>
      <c r="C176" s="1002"/>
      <c r="D176" s="1003"/>
      <c r="E176" s="1003"/>
      <c r="F176" s="1004"/>
      <c r="G176" s="1005"/>
      <c r="H176" s="1006"/>
      <c r="I176" s="1006"/>
      <c r="J176" s="1006"/>
      <c r="K176" s="1007"/>
      <c r="L176" s="715"/>
      <c r="M176" s="715"/>
      <c r="N176" s="715"/>
      <c r="O176" s="715"/>
      <c r="P176" s="715"/>
      <c r="Q176" s="715"/>
      <c r="R176" s="715"/>
      <c r="S176" s="716"/>
      <c r="T176" s="717"/>
      <c r="U176" s="720">
        <f t="shared" si="53"/>
        <v>0</v>
      </c>
      <c r="V176" s="721">
        <f t="shared" si="54"/>
        <v>0</v>
      </c>
      <c r="W176" s="722">
        <f t="shared" si="55"/>
        <v>0</v>
      </c>
      <c r="X176" s="442"/>
      <c r="Y176" s="442"/>
      <c r="Z176" s="442"/>
      <c r="AA176" s="442"/>
      <c r="AB176" s="442"/>
      <c r="AC176" s="442"/>
      <c r="AD176" s="442"/>
      <c r="AE176" s="442"/>
      <c r="AF176" s="442"/>
      <c r="AG176" s="442"/>
      <c r="AH176" s="442"/>
      <c r="AI176" s="442"/>
      <c r="AJ176" s="442"/>
      <c r="AK176" s="442"/>
      <c r="AL176" s="442"/>
      <c r="AM176" s="442"/>
      <c r="AN176" s="442"/>
      <c r="AO176" s="442"/>
      <c r="AP176" s="442"/>
      <c r="AQ176" s="442"/>
      <c r="AR176" s="442"/>
      <c r="AS176" s="442"/>
      <c r="AT176" s="442"/>
      <c r="AU176" s="442"/>
      <c r="AV176" s="442"/>
      <c r="AW176" s="442"/>
      <c r="AX176" s="442"/>
      <c r="AY176" s="442"/>
      <c r="AZ176" s="442"/>
    </row>
    <row r="177" spans="2:52" ht="20.100000000000001" hidden="1" customHeight="1" outlineLevel="1">
      <c r="B177" s="434"/>
      <c r="C177" s="1002"/>
      <c r="D177" s="1003"/>
      <c r="E177" s="1003"/>
      <c r="F177" s="1004"/>
      <c r="G177" s="1005"/>
      <c r="H177" s="1006"/>
      <c r="I177" s="1006"/>
      <c r="J177" s="1006"/>
      <c r="K177" s="1007"/>
      <c r="L177" s="715"/>
      <c r="M177" s="715"/>
      <c r="N177" s="715"/>
      <c r="O177" s="715"/>
      <c r="P177" s="715"/>
      <c r="Q177" s="715"/>
      <c r="R177" s="715"/>
      <c r="S177" s="716"/>
      <c r="T177" s="717"/>
      <c r="U177" s="720">
        <f t="shared" si="53"/>
        <v>0</v>
      </c>
      <c r="V177" s="721">
        <f t="shared" si="54"/>
        <v>0</v>
      </c>
      <c r="W177" s="722">
        <f t="shared" si="55"/>
        <v>0</v>
      </c>
      <c r="X177" s="442"/>
      <c r="Y177" s="442"/>
      <c r="Z177" s="442"/>
      <c r="AA177" s="442"/>
      <c r="AB177" s="442"/>
      <c r="AC177" s="442"/>
      <c r="AD177" s="442"/>
      <c r="AE177" s="442"/>
      <c r="AF177" s="442"/>
      <c r="AG177" s="442"/>
      <c r="AH177" s="442"/>
      <c r="AI177" s="442"/>
      <c r="AJ177" s="442"/>
      <c r="AK177" s="442"/>
      <c r="AL177" s="442"/>
      <c r="AM177" s="442"/>
      <c r="AN177" s="442"/>
      <c r="AO177" s="442"/>
      <c r="AP177" s="442"/>
      <c r="AQ177" s="442"/>
      <c r="AR177" s="442"/>
      <c r="AS177" s="442"/>
      <c r="AT177" s="442"/>
      <c r="AU177" s="442"/>
      <c r="AV177" s="442"/>
      <c r="AW177" s="442"/>
      <c r="AX177" s="442"/>
      <c r="AY177" s="442"/>
      <c r="AZ177" s="442"/>
    </row>
    <row r="178" spans="2:52" ht="20.100000000000001" hidden="1" customHeight="1" outlineLevel="1">
      <c r="B178" s="434"/>
      <c r="C178" s="1002"/>
      <c r="D178" s="1003"/>
      <c r="E178" s="1003"/>
      <c r="F178" s="1004"/>
      <c r="G178" s="1005"/>
      <c r="H178" s="1006"/>
      <c r="I178" s="1006"/>
      <c r="J178" s="1006"/>
      <c r="K178" s="1007"/>
      <c r="L178" s="715"/>
      <c r="M178" s="715"/>
      <c r="N178" s="715"/>
      <c r="O178" s="715"/>
      <c r="P178" s="715"/>
      <c r="Q178" s="715"/>
      <c r="R178" s="715"/>
      <c r="S178" s="716"/>
      <c r="T178" s="717"/>
      <c r="U178" s="720">
        <f t="shared" si="53"/>
        <v>0</v>
      </c>
      <c r="V178" s="721">
        <f t="shared" si="54"/>
        <v>0</v>
      </c>
      <c r="W178" s="722">
        <f t="shared" si="55"/>
        <v>0</v>
      </c>
      <c r="X178" s="442"/>
      <c r="Y178" s="442"/>
      <c r="Z178" s="442"/>
      <c r="AA178" s="442"/>
      <c r="AB178" s="442"/>
      <c r="AC178" s="442"/>
      <c r="AD178" s="442"/>
      <c r="AE178" s="442"/>
      <c r="AF178" s="442"/>
      <c r="AG178" s="442"/>
      <c r="AH178" s="442"/>
      <c r="AI178" s="442"/>
      <c r="AJ178" s="442"/>
      <c r="AK178" s="442"/>
      <c r="AL178" s="442"/>
      <c r="AM178" s="442"/>
      <c r="AN178" s="442"/>
      <c r="AO178" s="442"/>
      <c r="AP178" s="442"/>
      <c r="AQ178" s="442"/>
      <c r="AR178" s="442"/>
      <c r="AS178" s="442"/>
      <c r="AT178" s="442"/>
      <c r="AU178" s="442"/>
      <c r="AV178" s="442"/>
      <c r="AW178" s="442"/>
      <c r="AX178" s="442"/>
      <c r="AY178" s="442"/>
      <c r="AZ178" s="442"/>
    </row>
    <row r="179" spans="2:52" ht="20.100000000000001" hidden="1" customHeight="1" outlineLevel="1">
      <c r="B179" s="434"/>
      <c r="C179" s="1002"/>
      <c r="D179" s="1003"/>
      <c r="E179" s="1003"/>
      <c r="F179" s="1004"/>
      <c r="G179" s="1005"/>
      <c r="H179" s="1006"/>
      <c r="I179" s="1006"/>
      <c r="J179" s="1006"/>
      <c r="K179" s="1007"/>
      <c r="L179" s="715"/>
      <c r="M179" s="715"/>
      <c r="N179" s="715"/>
      <c r="O179" s="715"/>
      <c r="P179" s="715"/>
      <c r="Q179" s="715"/>
      <c r="R179" s="715"/>
      <c r="S179" s="716"/>
      <c r="T179" s="717"/>
      <c r="U179" s="720">
        <f t="shared" si="53"/>
        <v>0</v>
      </c>
      <c r="V179" s="721">
        <f t="shared" si="54"/>
        <v>0</v>
      </c>
      <c r="W179" s="722">
        <f t="shared" si="55"/>
        <v>0</v>
      </c>
      <c r="X179" s="442"/>
      <c r="Y179" s="442"/>
      <c r="Z179" s="442"/>
      <c r="AA179" s="442"/>
      <c r="AB179" s="442"/>
      <c r="AC179" s="442"/>
      <c r="AD179" s="442"/>
      <c r="AE179" s="442"/>
      <c r="AF179" s="442"/>
      <c r="AG179" s="442"/>
      <c r="AH179" s="442"/>
      <c r="AI179" s="442"/>
      <c r="AJ179" s="442"/>
      <c r="AK179" s="442"/>
      <c r="AL179" s="442"/>
      <c r="AM179" s="442"/>
      <c r="AN179" s="442"/>
      <c r="AO179" s="442"/>
      <c r="AP179" s="442"/>
      <c r="AQ179" s="442"/>
      <c r="AR179" s="442"/>
      <c r="AS179" s="442"/>
      <c r="AT179" s="442"/>
      <c r="AU179" s="442"/>
      <c r="AV179" s="442"/>
      <c r="AW179" s="442"/>
      <c r="AX179" s="442"/>
      <c r="AY179" s="442"/>
      <c r="AZ179" s="442"/>
    </row>
    <row r="180" spans="2:52" s="19" customFormat="1" ht="9.9499999999999993" hidden="1" customHeight="1" outlineLevel="1">
      <c r="B180" s="435"/>
      <c r="C180" s="437"/>
      <c r="D180" s="437"/>
      <c r="E180" s="437"/>
      <c r="F180" s="437"/>
      <c r="G180" s="666"/>
      <c r="H180" s="666"/>
      <c r="I180" s="666"/>
      <c r="J180" s="666"/>
      <c r="K180" s="666"/>
      <c r="L180" s="438"/>
      <c r="M180" s="438"/>
      <c r="N180" s="438"/>
      <c r="O180" s="438"/>
      <c r="P180" s="438"/>
      <c r="Q180" s="438"/>
      <c r="R180" s="438"/>
      <c r="S180" s="438"/>
      <c r="T180" s="439"/>
      <c r="U180" s="439"/>
      <c r="V180" s="439"/>
      <c r="W180" s="667"/>
      <c r="X180" s="668"/>
      <c r="Y180" s="668"/>
      <c r="Z180" s="668"/>
      <c r="AA180" s="668"/>
      <c r="AB180" s="668"/>
      <c r="AC180" s="668"/>
      <c r="AD180" s="668"/>
      <c r="AE180" s="668"/>
      <c r="AF180" s="668"/>
      <c r="AG180" s="668"/>
      <c r="AH180" s="668"/>
      <c r="AI180" s="668"/>
      <c r="AJ180" s="668"/>
      <c r="AK180" s="668"/>
      <c r="AL180" s="668"/>
      <c r="AM180" s="668"/>
      <c r="AN180" s="668"/>
      <c r="AO180" s="668"/>
      <c r="AP180" s="668"/>
      <c r="AQ180" s="668"/>
      <c r="AR180" s="668"/>
      <c r="AS180" s="668"/>
      <c r="AT180" s="668"/>
      <c r="AU180" s="668"/>
      <c r="AV180" s="668"/>
      <c r="AW180" s="668"/>
      <c r="AX180" s="668"/>
      <c r="AY180" s="668"/>
      <c r="AZ180" s="668"/>
    </row>
    <row r="181" spans="2:52" ht="20.100000000000001" customHeight="1" collapsed="1">
      <c r="B181" s="32">
        <f>B169+1</f>
        <v>15</v>
      </c>
      <c r="C181" s="1013"/>
      <c r="D181" s="1014"/>
      <c r="E181" s="1014"/>
      <c r="F181" s="1015"/>
      <c r="G181" s="1016"/>
      <c r="H181" s="1017"/>
      <c r="I181" s="1017"/>
      <c r="J181" s="1017"/>
      <c r="K181" s="1018"/>
      <c r="L181" s="701">
        <f t="shared" ref="L181:R181" si="56">SUM(L182:L191)</f>
        <v>0</v>
      </c>
      <c r="M181" s="702">
        <f t="shared" si="56"/>
        <v>0</v>
      </c>
      <c r="N181" s="703">
        <f t="shared" si="56"/>
        <v>0</v>
      </c>
      <c r="O181" s="703">
        <f t="shared" si="56"/>
        <v>0</v>
      </c>
      <c r="P181" s="702">
        <f t="shared" si="56"/>
        <v>0</v>
      </c>
      <c r="Q181" s="704">
        <f t="shared" si="56"/>
        <v>0</v>
      </c>
      <c r="R181" s="701">
        <f t="shared" si="56"/>
        <v>0</v>
      </c>
      <c r="S181" s="705">
        <v>1</v>
      </c>
      <c r="T181" s="706">
        <f>(S182*T182)+(S183*T183)+(S184*T184)+(S185*T185)+(S186*T186)+(S187*T187)+(S188*T188)+(S189*T189)+(S190*T190)+(S191*T191)</f>
        <v>0</v>
      </c>
      <c r="U181" s="665">
        <f t="shared" ref="U181:U191" si="57">S181*T181*(1+MGKZ)*(1+Gewinn)*(1+Sicherheit)</f>
        <v>0</v>
      </c>
      <c r="V181" s="643">
        <f t="shared" ref="V181:V191" si="58">R181*Fertigung</f>
        <v>0</v>
      </c>
      <c r="W181" s="50">
        <f t="shared" ref="W181:W191" si="59">L181*$E$6+M181*$M$6+N181*$M$7+O181*$M$8+P181*$E$7+Q181*$M$9+U181+V181</f>
        <v>0</v>
      </c>
      <c r="X181" s="442"/>
      <c r="Y181" s="442"/>
      <c r="Z181" s="442"/>
      <c r="AA181" s="442"/>
      <c r="AB181" s="442"/>
      <c r="AC181" s="442"/>
      <c r="AD181" s="442"/>
      <c r="AE181" s="442"/>
      <c r="AF181" s="442"/>
      <c r="AG181" s="442"/>
      <c r="AH181" s="442"/>
      <c r="AI181" s="442"/>
      <c r="AJ181" s="442"/>
      <c r="AK181" s="442"/>
      <c r="AL181" s="442"/>
      <c r="AM181" s="442"/>
      <c r="AN181" s="442"/>
      <c r="AO181" s="442"/>
      <c r="AP181" s="442"/>
      <c r="AQ181" s="442"/>
      <c r="AR181" s="442"/>
      <c r="AS181" s="442"/>
      <c r="AT181" s="442"/>
      <c r="AU181" s="442"/>
      <c r="AV181" s="442"/>
      <c r="AW181" s="442"/>
      <c r="AX181" s="442"/>
      <c r="AY181" s="442"/>
      <c r="AZ181" s="442"/>
    </row>
    <row r="182" spans="2:52" ht="20.100000000000001" hidden="1" customHeight="1" outlineLevel="1">
      <c r="B182" s="433"/>
      <c r="C182" s="1002"/>
      <c r="D182" s="1003"/>
      <c r="E182" s="1003"/>
      <c r="F182" s="1004"/>
      <c r="G182" s="1005"/>
      <c r="H182" s="1006"/>
      <c r="I182" s="1006"/>
      <c r="J182" s="1006"/>
      <c r="K182" s="1007"/>
      <c r="L182" s="715"/>
      <c r="M182" s="715"/>
      <c r="N182" s="715"/>
      <c r="O182" s="715"/>
      <c r="P182" s="715"/>
      <c r="Q182" s="715"/>
      <c r="R182" s="715"/>
      <c r="S182" s="716"/>
      <c r="T182" s="717"/>
      <c r="U182" s="720">
        <f t="shared" si="57"/>
        <v>0</v>
      </c>
      <c r="V182" s="721">
        <f t="shared" si="58"/>
        <v>0</v>
      </c>
      <c r="W182" s="722">
        <f t="shared" si="59"/>
        <v>0</v>
      </c>
      <c r="X182" s="442"/>
      <c r="Y182" s="442"/>
      <c r="Z182" s="442"/>
      <c r="AA182" s="442"/>
      <c r="AB182" s="442"/>
      <c r="AC182" s="442"/>
      <c r="AD182" s="442"/>
      <c r="AE182" s="442"/>
      <c r="AF182" s="442"/>
      <c r="AG182" s="442"/>
      <c r="AH182" s="442"/>
      <c r="AI182" s="442"/>
      <c r="AJ182" s="442"/>
      <c r="AK182" s="442"/>
      <c r="AL182" s="442"/>
      <c r="AM182" s="442"/>
      <c r="AN182" s="442"/>
      <c r="AO182" s="442"/>
      <c r="AP182" s="442"/>
      <c r="AQ182" s="442"/>
      <c r="AR182" s="442"/>
      <c r="AS182" s="442"/>
      <c r="AT182" s="442"/>
      <c r="AU182" s="442"/>
      <c r="AV182" s="442"/>
      <c r="AW182" s="442"/>
      <c r="AX182" s="442"/>
      <c r="AY182" s="442"/>
      <c r="AZ182" s="442"/>
    </row>
    <row r="183" spans="2:52" ht="20.100000000000001" hidden="1" customHeight="1" outlineLevel="1">
      <c r="B183" s="434"/>
      <c r="C183" s="1002"/>
      <c r="D183" s="1003"/>
      <c r="E183" s="1003"/>
      <c r="F183" s="1004"/>
      <c r="G183" s="1005"/>
      <c r="H183" s="1006"/>
      <c r="I183" s="1006"/>
      <c r="J183" s="1006"/>
      <c r="K183" s="1007"/>
      <c r="L183" s="715"/>
      <c r="M183" s="715"/>
      <c r="N183" s="715"/>
      <c r="O183" s="715"/>
      <c r="P183" s="715"/>
      <c r="Q183" s="715"/>
      <c r="R183" s="715"/>
      <c r="S183" s="716"/>
      <c r="T183" s="717"/>
      <c r="U183" s="720">
        <f t="shared" si="57"/>
        <v>0</v>
      </c>
      <c r="V183" s="721">
        <f t="shared" si="58"/>
        <v>0</v>
      </c>
      <c r="W183" s="722">
        <f t="shared" si="59"/>
        <v>0</v>
      </c>
      <c r="X183" s="442"/>
      <c r="Y183" s="442"/>
      <c r="Z183" s="442"/>
      <c r="AA183" s="442"/>
      <c r="AB183" s="442"/>
      <c r="AC183" s="442"/>
      <c r="AD183" s="442"/>
      <c r="AE183" s="442"/>
      <c r="AF183" s="442"/>
      <c r="AG183" s="442"/>
      <c r="AH183" s="442"/>
      <c r="AI183" s="442"/>
      <c r="AJ183" s="442"/>
      <c r="AK183" s="442"/>
      <c r="AL183" s="442"/>
      <c r="AM183" s="442"/>
      <c r="AN183" s="442"/>
      <c r="AO183" s="442"/>
      <c r="AP183" s="442"/>
      <c r="AQ183" s="442"/>
      <c r="AR183" s="442"/>
      <c r="AS183" s="442"/>
      <c r="AT183" s="442"/>
      <c r="AU183" s="442"/>
      <c r="AV183" s="442"/>
      <c r="AW183" s="442"/>
      <c r="AX183" s="442"/>
      <c r="AY183" s="442"/>
      <c r="AZ183" s="442"/>
    </row>
    <row r="184" spans="2:52" ht="20.100000000000001" hidden="1" customHeight="1" outlineLevel="1">
      <c r="B184" s="434"/>
      <c r="C184" s="1002"/>
      <c r="D184" s="1003"/>
      <c r="E184" s="1003"/>
      <c r="F184" s="1004"/>
      <c r="G184" s="1005"/>
      <c r="H184" s="1006"/>
      <c r="I184" s="1006"/>
      <c r="J184" s="1006"/>
      <c r="K184" s="1007"/>
      <c r="L184" s="715"/>
      <c r="M184" s="715"/>
      <c r="N184" s="715"/>
      <c r="O184" s="715"/>
      <c r="P184" s="715"/>
      <c r="Q184" s="715"/>
      <c r="R184" s="715"/>
      <c r="S184" s="716"/>
      <c r="T184" s="717"/>
      <c r="U184" s="720">
        <f t="shared" si="57"/>
        <v>0</v>
      </c>
      <c r="V184" s="721">
        <f t="shared" si="58"/>
        <v>0</v>
      </c>
      <c r="W184" s="722">
        <f t="shared" si="59"/>
        <v>0</v>
      </c>
      <c r="X184" s="442"/>
      <c r="Y184" s="442"/>
      <c r="Z184" s="442"/>
      <c r="AA184" s="442"/>
      <c r="AB184" s="442"/>
      <c r="AC184" s="442"/>
      <c r="AD184" s="442"/>
      <c r="AE184" s="442"/>
      <c r="AF184" s="442"/>
      <c r="AG184" s="442"/>
      <c r="AH184" s="442"/>
      <c r="AI184" s="442"/>
      <c r="AJ184" s="442"/>
      <c r="AK184" s="442"/>
      <c r="AL184" s="442"/>
      <c r="AM184" s="442"/>
      <c r="AN184" s="442"/>
      <c r="AO184" s="442"/>
      <c r="AP184" s="442"/>
      <c r="AQ184" s="442"/>
      <c r="AR184" s="442"/>
      <c r="AS184" s="442"/>
      <c r="AT184" s="442"/>
      <c r="AU184" s="442"/>
      <c r="AV184" s="442"/>
      <c r="AW184" s="442"/>
      <c r="AX184" s="442"/>
      <c r="AY184" s="442"/>
      <c r="AZ184" s="442"/>
    </row>
    <row r="185" spans="2:52" ht="20.100000000000001" hidden="1" customHeight="1" outlineLevel="1">
      <c r="B185" s="434"/>
      <c r="C185" s="1002"/>
      <c r="D185" s="1003"/>
      <c r="E185" s="1003"/>
      <c r="F185" s="1004"/>
      <c r="G185" s="1005"/>
      <c r="H185" s="1006"/>
      <c r="I185" s="1006"/>
      <c r="J185" s="1006"/>
      <c r="K185" s="1007"/>
      <c r="L185" s="715"/>
      <c r="M185" s="715"/>
      <c r="N185" s="715"/>
      <c r="O185" s="715"/>
      <c r="P185" s="715"/>
      <c r="Q185" s="715"/>
      <c r="R185" s="715"/>
      <c r="S185" s="716"/>
      <c r="T185" s="717"/>
      <c r="U185" s="720">
        <f t="shared" si="57"/>
        <v>0</v>
      </c>
      <c r="V185" s="721">
        <f t="shared" si="58"/>
        <v>0</v>
      </c>
      <c r="W185" s="722">
        <f t="shared" si="59"/>
        <v>0</v>
      </c>
      <c r="X185" s="442"/>
      <c r="Y185" s="442"/>
      <c r="Z185" s="442"/>
      <c r="AA185" s="442"/>
      <c r="AB185" s="442"/>
      <c r="AC185" s="442"/>
      <c r="AD185" s="442"/>
      <c r="AE185" s="442"/>
      <c r="AF185" s="442"/>
      <c r="AG185" s="442"/>
      <c r="AH185" s="442"/>
      <c r="AI185" s="442"/>
      <c r="AJ185" s="442"/>
      <c r="AK185" s="442"/>
      <c r="AL185" s="442"/>
      <c r="AM185" s="442"/>
      <c r="AN185" s="442"/>
      <c r="AO185" s="442"/>
      <c r="AP185" s="442"/>
      <c r="AQ185" s="442"/>
      <c r="AR185" s="442"/>
      <c r="AS185" s="442"/>
      <c r="AT185" s="442"/>
      <c r="AU185" s="442"/>
      <c r="AV185" s="442"/>
      <c r="AW185" s="442"/>
      <c r="AX185" s="442"/>
      <c r="AY185" s="442"/>
      <c r="AZ185" s="442"/>
    </row>
    <row r="186" spans="2:52" ht="20.100000000000001" hidden="1" customHeight="1" outlineLevel="1">
      <c r="B186" s="434"/>
      <c r="C186" s="1002"/>
      <c r="D186" s="1003"/>
      <c r="E186" s="1003"/>
      <c r="F186" s="1004"/>
      <c r="G186" s="1005"/>
      <c r="H186" s="1006"/>
      <c r="I186" s="1006"/>
      <c r="J186" s="1006"/>
      <c r="K186" s="1007"/>
      <c r="L186" s="715"/>
      <c r="M186" s="715"/>
      <c r="N186" s="715"/>
      <c r="O186" s="715"/>
      <c r="P186" s="715"/>
      <c r="Q186" s="715"/>
      <c r="R186" s="715"/>
      <c r="S186" s="716"/>
      <c r="T186" s="717"/>
      <c r="U186" s="720">
        <f t="shared" si="57"/>
        <v>0</v>
      </c>
      <c r="V186" s="721">
        <f t="shared" si="58"/>
        <v>0</v>
      </c>
      <c r="W186" s="722">
        <f t="shared" si="59"/>
        <v>0</v>
      </c>
      <c r="X186" s="442"/>
      <c r="Y186" s="442"/>
      <c r="Z186" s="442"/>
      <c r="AA186" s="442"/>
      <c r="AB186" s="442"/>
      <c r="AC186" s="442"/>
      <c r="AD186" s="442"/>
      <c r="AE186" s="442"/>
      <c r="AF186" s="442"/>
      <c r="AG186" s="442"/>
      <c r="AH186" s="442"/>
      <c r="AI186" s="442"/>
      <c r="AJ186" s="442"/>
      <c r="AK186" s="442"/>
      <c r="AL186" s="442"/>
      <c r="AM186" s="442"/>
      <c r="AN186" s="442"/>
      <c r="AO186" s="442"/>
      <c r="AP186" s="442"/>
      <c r="AQ186" s="442"/>
      <c r="AR186" s="442"/>
      <c r="AS186" s="442"/>
      <c r="AT186" s="442"/>
      <c r="AU186" s="442"/>
      <c r="AV186" s="442"/>
      <c r="AW186" s="442"/>
      <c r="AX186" s="442"/>
      <c r="AY186" s="442"/>
      <c r="AZ186" s="442"/>
    </row>
    <row r="187" spans="2:52" ht="20.100000000000001" hidden="1" customHeight="1" outlineLevel="1">
      <c r="B187" s="434"/>
      <c r="C187" s="1002"/>
      <c r="D187" s="1003"/>
      <c r="E187" s="1003"/>
      <c r="F187" s="1004"/>
      <c r="G187" s="1005"/>
      <c r="H187" s="1006"/>
      <c r="I187" s="1006"/>
      <c r="J187" s="1006"/>
      <c r="K187" s="1007"/>
      <c r="L187" s="715"/>
      <c r="M187" s="715"/>
      <c r="N187" s="715"/>
      <c r="O187" s="715"/>
      <c r="P187" s="715"/>
      <c r="Q187" s="715"/>
      <c r="R187" s="715"/>
      <c r="S187" s="716"/>
      <c r="T187" s="717"/>
      <c r="U187" s="720">
        <f t="shared" si="57"/>
        <v>0</v>
      </c>
      <c r="V187" s="721">
        <f t="shared" si="58"/>
        <v>0</v>
      </c>
      <c r="W187" s="722">
        <f t="shared" si="59"/>
        <v>0</v>
      </c>
      <c r="X187" s="442"/>
      <c r="Y187" s="442"/>
      <c r="Z187" s="442"/>
      <c r="AA187" s="442"/>
      <c r="AB187" s="442"/>
      <c r="AC187" s="442"/>
      <c r="AD187" s="442"/>
      <c r="AE187" s="442"/>
      <c r="AF187" s="442"/>
      <c r="AG187" s="442"/>
      <c r="AH187" s="442"/>
      <c r="AI187" s="442"/>
      <c r="AJ187" s="442"/>
      <c r="AK187" s="442"/>
      <c r="AL187" s="442"/>
      <c r="AM187" s="442"/>
      <c r="AN187" s="442"/>
      <c r="AO187" s="442"/>
      <c r="AP187" s="442"/>
      <c r="AQ187" s="442"/>
      <c r="AR187" s="442"/>
      <c r="AS187" s="442"/>
      <c r="AT187" s="442"/>
      <c r="AU187" s="442"/>
      <c r="AV187" s="442"/>
      <c r="AW187" s="442"/>
      <c r="AX187" s="442"/>
      <c r="AY187" s="442"/>
      <c r="AZ187" s="442"/>
    </row>
    <row r="188" spans="2:52" ht="20.100000000000001" hidden="1" customHeight="1" outlineLevel="1">
      <c r="B188" s="434"/>
      <c r="C188" s="1002"/>
      <c r="D188" s="1003"/>
      <c r="E188" s="1003"/>
      <c r="F188" s="1004"/>
      <c r="G188" s="1005"/>
      <c r="H188" s="1006"/>
      <c r="I188" s="1006"/>
      <c r="J188" s="1006"/>
      <c r="K188" s="1007"/>
      <c r="L188" s="715"/>
      <c r="M188" s="715"/>
      <c r="N188" s="715"/>
      <c r="O188" s="715"/>
      <c r="P188" s="715"/>
      <c r="Q188" s="715"/>
      <c r="R188" s="715"/>
      <c r="S188" s="716"/>
      <c r="T188" s="717"/>
      <c r="U188" s="720">
        <f t="shared" si="57"/>
        <v>0</v>
      </c>
      <c r="V188" s="721">
        <f t="shared" si="58"/>
        <v>0</v>
      </c>
      <c r="W188" s="722">
        <f t="shared" si="59"/>
        <v>0</v>
      </c>
      <c r="X188" s="442"/>
      <c r="Y188" s="442"/>
      <c r="Z188" s="442"/>
      <c r="AA188" s="442"/>
      <c r="AB188" s="442"/>
      <c r="AC188" s="442"/>
      <c r="AD188" s="442"/>
      <c r="AE188" s="442"/>
      <c r="AF188" s="442"/>
      <c r="AG188" s="442"/>
      <c r="AH188" s="442"/>
      <c r="AI188" s="442"/>
      <c r="AJ188" s="442"/>
      <c r="AK188" s="442"/>
      <c r="AL188" s="442"/>
      <c r="AM188" s="442"/>
      <c r="AN188" s="442"/>
      <c r="AO188" s="442"/>
      <c r="AP188" s="442"/>
      <c r="AQ188" s="442"/>
      <c r="AR188" s="442"/>
      <c r="AS188" s="442"/>
      <c r="AT188" s="442"/>
      <c r="AU188" s="442"/>
      <c r="AV188" s="442"/>
      <c r="AW188" s="442"/>
      <c r="AX188" s="442"/>
      <c r="AY188" s="442"/>
      <c r="AZ188" s="442"/>
    </row>
    <row r="189" spans="2:52" ht="20.100000000000001" hidden="1" customHeight="1" outlineLevel="1">
      <c r="B189" s="434"/>
      <c r="C189" s="1002"/>
      <c r="D189" s="1003"/>
      <c r="E189" s="1003"/>
      <c r="F189" s="1004"/>
      <c r="G189" s="1005"/>
      <c r="H189" s="1006"/>
      <c r="I189" s="1006"/>
      <c r="J189" s="1006"/>
      <c r="K189" s="1007"/>
      <c r="L189" s="715"/>
      <c r="M189" s="715"/>
      <c r="N189" s="715"/>
      <c r="O189" s="715"/>
      <c r="P189" s="715"/>
      <c r="Q189" s="715"/>
      <c r="R189" s="715"/>
      <c r="S189" s="716"/>
      <c r="T189" s="717"/>
      <c r="U189" s="720">
        <f t="shared" si="57"/>
        <v>0</v>
      </c>
      <c r="V189" s="721">
        <f t="shared" si="58"/>
        <v>0</v>
      </c>
      <c r="W189" s="722">
        <f t="shared" si="59"/>
        <v>0</v>
      </c>
      <c r="X189" s="442"/>
      <c r="Y189" s="442"/>
      <c r="Z189" s="442"/>
      <c r="AA189" s="442"/>
      <c r="AB189" s="442"/>
      <c r="AC189" s="442"/>
      <c r="AD189" s="442"/>
      <c r="AE189" s="442"/>
      <c r="AF189" s="442"/>
      <c r="AG189" s="442"/>
      <c r="AH189" s="442"/>
      <c r="AI189" s="442"/>
      <c r="AJ189" s="442"/>
      <c r="AK189" s="442"/>
      <c r="AL189" s="442"/>
      <c r="AM189" s="442"/>
      <c r="AN189" s="442"/>
      <c r="AO189" s="442"/>
      <c r="AP189" s="442"/>
      <c r="AQ189" s="442"/>
      <c r="AR189" s="442"/>
      <c r="AS189" s="442"/>
      <c r="AT189" s="442"/>
      <c r="AU189" s="442"/>
      <c r="AV189" s="442"/>
      <c r="AW189" s="442"/>
      <c r="AX189" s="442"/>
      <c r="AY189" s="442"/>
      <c r="AZ189" s="442"/>
    </row>
    <row r="190" spans="2:52" ht="20.100000000000001" hidden="1" customHeight="1" outlineLevel="1">
      <c r="B190" s="434"/>
      <c r="C190" s="1002"/>
      <c r="D190" s="1003"/>
      <c r="E190" s="1003"/>
      <c r="F190" s="1004"/>
      <c r="G190" s="1005"/>
      <c r="H190" s="1006"/>
      <c r="I190" s="1006"/>
      <c r="J190" s="1006"/>
      <c r="K190" s="1007"/>
      <c r="L190" s="715"/>
      <c r="M190" s="715"/>
      <c r="N190" s="715"/>
      <c r="O190" s="715"/>
      <c r="P190" s="715"/>
      <c r="Q190" s="715"/>
      <c r="R190" s="715"/>
      <c r="S190" s="716"/>
      <c r="T190" s="717"/>
      <c r="U190" s="720">
        <f t="shared" si="57"/>
        <v>0</v>
      </c>
      <c r="V190" s="721">
        <f t="shared" si="58"/>
        <v>0</v>
      </c>
      <c r="W190" s="722">
        <f t="shared" si="59"/>
        <v>0</v>
      </c>
      <c r="X190" s="442"/>
      <c r="Y190" s="442"/>
      <c r="Z190" s="442"/>
      <c r="AA190" s="442"/>
      <c r="AB190" s="442"/>
      <c r="AC190" s="442"/>
      <c r="AD190" s="442"/>
      <c r="AE190" s="442"/>
      <c r="AF190" s="442"/>
      <c r="AG190" s="442"/>
      <c r="AH190" s="442"/>
      <c r="AI190" s="442"/>
      <c r="AJ190" s="442"/>
      <c r="AK190" s="442"/>
      <c r="AL190" s="442"/>
      <c r="AM190" s="442"/>
      <c r="AN190" s="442"/>
      <c r="AO190" s="442"/>
      <c r="AP190" s="442"/>
      <c r="AQ190" s="442"/>
      <c r="AR190" s="442"/>
      <c r="AS190" s="442"/>
      <c r="AT190" s="442"/>
      <c r="AU190" s="442"/>
      <c r="AV190" s="442"/>
      <c r="AW190" s="442"/>
      <c r="AX190" s="442"/>
      <c r="AY190" s="442"/>
      <c r="AZ190" s="442"/>
    </row>
    <row r="191" spans="2:52" ht="20.100000000000001" hidden="1" customHeight="1" outlineLevel="1">
      <c r="B191" s="434"/>
      <c r="C191" s="1002"/>
      <c r="D191" s="1003"/>
      <c r="E191" s="1003"/>
      <c r="F191" s="1004"/>
      <c r="G191" s="1005"/>
      <c r="H191" s="1006"/>
      <c r="I191" s="1006"/>
      <c r="J191" s="1006"/>
      <c r="K191" s="1007"/>
      <c r="L191" s="715"/>
      <c r="M191" s="715"/>
      <c r="N191" s="715"/>
      <c r="O191" s="715"/>
      <c r="P191" s="715"/>
      <c r="Q191" s="715"/>
      <c r="R191" s="715"/>
      <c r="S191" s="716"/>
      <c r="T191" s="717"/>
      <c r="U191" s="720">
        <f t="shared" si="57"/>
        <v>0</v>
      </c>
      <c r="V191" s="721">
        <f t="shared" si="58"/>
        <v>0</v>
      </c>
      <c r="W191" s="722">
        <f t="shared" si="59"/>
        <v>0</v>
      </c>
      <c r="X191" s="442"/>
      <c r="Y191" s="442"/>
      <c r="Z191" s="442"/>
      <c r="AA191" s="442"/>
      <c r="AB191" s="442"/>
      <c r="AC191" s="442"/>
      <c r="AD191" s="442"/>
      <c r="AE191" s="442"/>
      <c r="AF191" s="442"/>
      <c r="AG191" s="442"/>
      <c r="AH191" s="442"/>
      <c r="AI191" s="442"/>
      <c r="AJ191" s="442"/>
      <c r="AK191" s="442"/>
      <c r="AL191" s="442"/>
      <c r="AM191" s="442"/>
      <c r="AN191" s="442"/>
      <c r="AO191" s="442"/>
      <c r="AP191" s="442"/>
      <c r="AQ191" s="442"/>
      <c r="AR191" s="442"/>
      <c r="AS191" s="442"/>
      <c r="AT191" s="442"/>
      <c r="AU191" s="442"/>
      <c r="AV191" s="442"/>
      <c r="AW191" s="442"/>
      <c r="AX191" s="442"/>
      <c r="AY191" s="442"/>
      <c r="AZ191" s="442"/>
    </row>
    <row r="192" spans="2:52" s="19" customFormat="1" ht="9.9499999999999993" hidden="1" customHeight="1" outlineLevel="1">
      <c r="B192" s="435"/>
      <c r="C192" s="437"/>
      <c r="D192" s="437"/>
      <c r="E192" s="437"/>
      <c r="F192" s="437"/>
      <c r="G192" s="666"/>
      <c r="H192" s="666"/>
      <c r="I192" s="666"/>
      <c r="J192" s="666"/>
      <c r="K192" s="666"/>
      <c r="L192" s="438"/>
      <c r="M192" s="438"/>
      <c r="N192" s="438"/>
      <c r="O192" s="438"/>
      <c r="P192" s="438"/>
      <c r="Q192" s="438"/>
      <c r="R192" s="438"/>
      <c r="S192" s="438"/>
      <c r="T192" s="439"/>
      <c r="U192" s="439"/>
      <c r="V192" s="439"/>
      <c r="W192" s="667"/>
      <c r="X192" s="668"/>
      <c r="Y192" s="668"/>
      <c r="Z192" s="668"/>
      <c r="AA192" s="668"/>
      <c r="AB192" s="668"/>
      <c r="AC192" s="668"/>
      <c r="AD192" s="668"/>
      <c r="AE192" s="668"/>
      <c r="AF192" s="668"/>
      <c r="AG192" s="668"/>
      <c r="AH192" s="668"/>
      <c r="AI192" s="668"/>
      <c r="AJ192" s="668"/>
      <c r="AK192" s="668"/>
      <c r="AL192" s="668"/>
      <c r="AM192" s="668"/>
      <c r="AN192" s="668"/>
      <c r="AO192" s="668"/>
      <c r="AP192" s="668"/>
      <c r="AQ192" s="668"/>
      <c r="AR192" s="668"/>
      <c r="AS192" s="668"/>
      <c r="AT192" s="668"/>
      <c r="AU192" s="668"/>
      <c r="AV192" s="668"/>
      <c r="AW192" s="668"/>
      <c r="AX192" s="668"/>
      <c r="AY192" s="668"/>
      <c r="AZ192" s="668"/>
    </row>
    <row r="193" spans="2:52" ht="20.100000000000001" customHeight="1" collapsed="1">
      <c r="B193" s="32">
        <f>B181+1</f>
        <v>16</v>
      </c>
      <c r="C193" s="1013"/>
      <c r="D193" s="1014"/>
      <c r="E193" s="1014"/>
      <c r="F193" s="1015"/>
      <c r="G193" s="1016"/>
      <c r="H193" s="1017"/>
      <c r="I193" s="1017"/>
      <c r="J193" s="1017"/>
      <c r="K193" s="1018"/>
      <c r="L193" s="701">
        <f t="shared" ref="L193:R193" si="60">SUM(L194:L203)</f>
        <v>0</v>
      </c>
      <c r="M193" s="702">
        <f t="shared" si="60"/>
        <v>0</v>
      </c>
      <c r="N193" s="703">
        <f t="shared" si="60"/>
        <v>0</v>
      </c>
      <c r="O193" s="703">
        <f t="shared" si="60"/>
        <v>0</v>
      </c>
      <c r="P193" s="702">
        <f t="shared" si="60"/>
        <v>0</v>
      </c>
      <c r="Q193" s="704">
        <f t="shared" si="60"/>
        <v>0</v>
      </c>
      <c r="R193" s="701">
        <f t="shared" si="60"/>
        <v>0</v>
      </c>
      <c r="S193" s="705">
        <v>1</v>
      </c>
      <c r="T193" s="706">
        <f>(S194*T194)+(S195*T195)+(S196*T196)+(S197*T197)+(S198*T198)+(S199*T199)+(S200*T200)+(S201*T201)+(S202*T202)+(S203*T203)</f>
        <v>0</v>
      </c>
      <c r="U193" s="665">
        <f t="shared" ref="U193:U203" si="61">S193*T193*(1+MGKZ)*(1+Gewinn)*(1+Sicherheit)</f>
        <v>0</v>
      </c>
      <c r="V193" s="643">
        <f t="shared" ref="V193:V203" si="62">R193*Fertigung</f>
        <v>0</v>
      </c>
      <c r="W193" s="50">
        <f t="shared" ref="W193:W203" si="63">L193*$E$6+M193*$M$6+N193*$M$7+O193*$M$8+P193*$E$7+Q193*$M$9+U193+V193</f>
        <v>0</v>
      </c>
      <c r="X193" s="442"/>
      <c r="Y193" s="442"/>
      <c r="Z193" s="442"/>
      <c r="AA193" s="442"/>
      <c r="AB193" s="442"/>
      <c r="AC193" s="442"/>
      <c r="AD193" s="442"/>
      <c r="AE193" s="442"/>
      <c r="AF193" s="442"/>
      <c r="AG193" s="442"/>
      <c r="AH193" s="442"/>
      <c r="AI193" s="442"/>
      <c r="AJ193" s="442"/>
      <c r="AK193" s="442"/>
      <c r="AL193" s="442"/>
      <c r="AM193" s="442"/>
      <c r="AN193" s="442"/>
      <c r="AO193" s="442"/>
      <c r="AP193" s="442"/>
      <c r="AQ193" s="442"/>
      <c r="AR193" s="442"/>
      <c r="AS193" s="442"/>
      <c r="AT193" s="442"/>
      <c r="AU193" s="442"/>
      <c r="AV193" s="442"/>
      <c r="AW193" s="442"/>
      <c r="AX193" s="442"/>
      <c r="AY193" s="442"/>
      <c r="AZ193" s="442"/>
    </row>
    <row r="194" spans="2:52" ht="20.100000000000001" hidden="1" customHeight="1" outlineLevel="1">
      <c r="B194" s="433"/>
      <c r="C194" s="1002"/>
      <c r="D194" s="1003"/>
      <c r="E194" s="1003"/>
      <c r="F194" s="1004"/>
      <c r="G194" s="1005"/>
      <c r="H194" s="1006"/>
      <c r="I194" s="1006"/>
      <c r="J194" s="1006"/>
      <c r="K194" s="1007"/>
      <c r="L194" s="715"/>
      <c r="M194" s="715"/>
      <c r="N194" s="715"/>
      <c r="O194" s="715"/>
      <c r="P194" s="715"/>
      <c r="Q194" s="715"/>
      <c r="R194" s="715"/>
      <c r="S194" s="716"/>
      <c r="T194" s="717"/>
      <c r="U194" s="720">
        <f t="shared" si="61"/>
        <v>0</v>
      </c>
      <c r="V194" s="721">
        <f t="shared" si="62"/>
        <v>0</v>
      </c>
      <c r="W194" s="722">
        <f t="shared" si="63"/>
        <v>0</v>
      </c>
      <c r="X194" s="442"/>
      <c r="Y194" s="442"/>
      <c r="Z194" s="442"/>
      <c r="AA194" s="442"/>
      <c r="AB194" s="442"/>
      <c r="AC194" s="442"/>
      <c r="AD194" s="442"/>
      <c r="AE194" s="442"/>
      <c r="AF194" s="442"/>
      <c r="AG194" s="442"/>
      <c r="AH194" s="442"/>
      <c r="AI194" s="442"/>
      <c r="AJ194" s="442"/>
      <c r="AK194" s="442"/>
      <c r="AL194" s="442"/>
      <c r="AM194" s="442"/>
      <c r="AN194" s="442"/>
      <c r="AO194" s="442"/>
      <c r="AP194" s="442"/>
      <c r="AQ194" s="442"/>
      <c r="AR194" s="442"/>
      <c r="AS194" s="442"/>
      <c r="AT194" s="442"/>
      <c r="AU194" s="442"/>
      <c r="AV194" s="442"/>
      <c r="AW194" s="442"/>
      <c r="AX194" s="442"/>
      <c r="AY194" s="442"/>
      <c r="AZ194" s="442"/>
    </row>
    <row r="195" spans="2:52" ht="20.100000000000001" hidden="1" customHeight="1" outlineLevel="1">
      <c r="B195" s="434"/>
      <c r="C195" s="1002"/>
      <c r="D195" s="1003"/>
      <c r="E195" s="1003"/>
      <c r="F195" s="1004"/>
      <c r="G195" s="1005"/>
      <c r="H195" s="1006"/>
      <c r="I195" s="1006"/>
      <c r="J195" s="1006"/>
      <c r="K195" s="1007"/>
      <c r="L195" s="715"/>
      <c r="M195" s="715"/>
      <c r="N195" s="715"/>
      <c r="O195" s="715"/>
      <c r="P195" s="715"/>
      <c r="Q195" s="715"/>
      <c r="R195" s="715"/>
      <c r="S195" s="716"/>
      <c r="T195" s="717"/>
      <c r="U195" s="720">
        <f t="shared" si="61"/>
        <v>0</v>
      </c>
      <c r="V195" s="721">
        <f t="shared" si="62"/>
        <v>0</v>
      </c>
      <c r="W195" s="722">
        <f t="shared" si="63"/>
        <v>0</v>
      </c>
      <c r="X195" s="442"/>
      <c r="Y195" s="442"/>
      <c r="Z195" s="442"/>
      <c r="AA195" s="442"/>
      <c r="AB195" s="442"/>
      <c r="AC195" s="442"/>
      <c r="AD195" s="442"/>
      <c r="AE195" s="442"/>
      <c r="AF195" s="442"/>
      <c r="AG195" s="442"/>
      <c r="AH195" s="442"/>
      <c r="AI195" s="442"/>
      <c r="AJ195" s="442"/>
      <c r="AK195" s="442"/>
      <c r="AL195" s="442"/>
      <c r="AM195" s="442"/>
      <c r="AN195" s="442"/>
      <c r="AO195" s="442"/>
      <c r="AP195" s="442"/>
      <c r="AQ195" s="442"/>
      <c r="AR195" s="442"/>
      <c r="AS195" s="442"/>
      <c r="AT195" s="442"/>
      <c r="AU195" s="442"/>
      <c r="AV195" s="442"/>
      <c r="AW195" s="442"/>
      <c r="AX195" s="442"/>
      <c r="AY195" s="442"/>
      <c r="AZ195" s="442"/>
    </row>
    <row r="196" spans="2:52" ht="20.100000000000001" hidden="1" customHeight="1" outlineLevel="1">
      <c r="B196" s="434"/>
      <c r="C196" s="1002"/>
      <c r="D196" s="1003"/>
      <c r="E196" s="1003"/>
      <c r="F196" s="1004"/>
      <c r="G196" s="1005"/>
      <c r="H196" s="1006"/>
      <c r="I196" s="1006"/>
      <c r="J196" s="1006"/>
      <c r="K196" s="1007"/>
      <c r="L196" s="715"/>
      <c r="M196" s="715"/>
      <c r="N196" s="715"/>
      <c r="O196" s="715"/>
      <c r="P196" s="715"/>
      <c r="Q196" s="715"/>
      <c r="R196" s="715"/>
      <c r="S196" s="716"/>
      <c r="T196" s="717"/>
      <c r="U196" s="720">
        <f t="shared" si="61"/>
        <v>0</v>
      </c>
      <c r="V196" s="721">
        <f t="shared" si="62"/>
        <v>0</v>
      </c>
      <c r="W196" s="722">
        <f t="shared" si="63"/>
        <v>0</v>
      </c>
      <c r="X196" s="442"/>
      <c r="Y196" s="442"/>
      <c r="Z196" s="442"/>
      <c r="AA196" s="442"/>
      <c r="AB196" s="442"/>
      <c r="AC196" s="442"/>
      <c r="AD196" s="442"/>
      <c r="AE196" s="442"/>
      <c r="AF196" s="442"/>
      <c r="AG196" s="442"/>
      <c r="AH196" s="442"/>
      <c r="AI196" s="442"/>
      <c r="AJ196" s="442"/>
      <c r="AK196" s="442"/>
      <c r="AL196" s="442"/>
      <c r="AM196" s="442"/>
      <c r="AN196" s="442"/>
      <c r="AO196" s="442"/>
      <c r="AP196" s="442"/>
      <c r="AQ196" s="442"/>
      <c r="AR196" s="442"/>
      <c r="AS196" s="442"/>
      <c r="AT196" s="442"/>
      <c r="AU196" s="442"/>
      <c r="AV196" s="442"/>
      <c r="AW196" s="442"/>
      <c r="AX196" s="442"/>
      <c r="AY196" s="442"/>
      <c r="AZ196" s="442"/>
    </row>
    <row r="197" spans="2:52" ht="20.100000000000001" hidden="1" customHeight="1" outlineLevel="1">
      <c r="B197" s="434"/>
      <c r="C197" s="1002"/>
      <c r="D197" s="1003"/>
      <c r="E197" s="1003"/>
      <c r="F197" s="1004"/>
      <c r="G197" s="1005"/>
      <c r="H197" s="1006"/>
      <c r="I197" s="1006"/>
      <c r="J197" s="1006"/>
      <c r="K197" s="1007"/>
      <c r="L197" s="715"/>
      <c r="M197" s="715"/>
      <c r="N197" s="715"/>
      <c r="O197" s="715"/>
      <c r="P197" s="715"/>
      <c r="Q197" s="715"/>
      <c r="R197" s="715"/>
      <c r="S197" s="716"/>
      <c r="T197" s="717"/>
      <c r="U197" s="720">
        <f t="shared" si="61"/>
        <v>0</v>
      </c>
      <c r="V197" s="721">
        <f t="shared" si="62"/>
        <v>0</v>
      </c>
      <c r="W197" s="722">
        <f t="shared" si="63"/>
        <v>0</v>
      </c>
      <c r="X197" s="442"/>
      <c r="Y197" s="442"/>
      <c r="Z197" s="442"/>
      <c r="AA197" s="442"/>
      <c r="AB197" s="442"/>
      <c r="AC197" s="442"/>
      <c r="AD197" s="442"/>
      <c r="AE197" s="442"/>
      <c r="AF197" s="442"/>
      <c r="AG197" s="442"/>
      <c r="AH197" s="442"/>
      <c r="AI197" s="442"/>
      <c r="AJ197" s="442"/>
      <c r="AK197" s="442"/>
      <c r="AL197" s="442"/>
      <c r="AM197" s="442"/>
      <c r="AN197" s="442"/>
      <c r="AO197" s="442"/>
      <c r="AP197" s="442"/>
      <c r="AQ197" s="442"/>
      <c r="AR197" s="442"/>
      <c r="AS197" s="442"/>
      <c r="AT197" s="442"/>
      <c r="AU197" s="442"/>
      <c r="AV197" s="442"/>
      <c r="AW197" s="442"/>
      <c r="AX197" s="442"/>
      <c r="AY197" s="442"/>
      <c r="AZ197" s="442"/>
    </row>
    <row r="198" spans="2:52" ht="20.100000000000001" hidden="1" customHeight="1" outlineLevel="1">
      <c r="B198" s="434"/>
      <c r="C198" s="1002"/>
      <c r="D198" s="1003"/>
      <c r="E198" s="1003"/>
      <c r="F198" s="1004"/>
      <c r="G198" s="1005"/>
      <c r="H198" s="1006"/>
      <c r="I198" s="1006"/>
      <c r="J198" s="1006"/>
      <c r="K198" s="1007"/>
      <c r="L198" s="715"/>
      <c r="M198" s="715"/>
      <c r="N198" s="715"/>
      <c r="O198" s="715"/>
      <c r="P198" s="715"/>
      <c r="Q198" s="715"/>
      <c r="R198" s="715"/>
      <c r="S198" s="716"/>
      <c r="T198" s="717"/>
      <c r="U198" s="720">
        <f t="shared" si="61"/>
        <v>0</v>
      </c>
      <c r="V198" s="721">
        <f t="shared" si="62"/>
        <v>0</v>
      </c>
      <c r="W198" s="722">
        <f t="shared" si="63"/>
        <v>0</v>
      </c>
      <c r="X198" s="442"/>
      <c r="Y198" s="442"/>
      <c r="Z198" s="442"/>
      <c r="AA198" s="442"/>
      <c r="AB198" s="442"/>
      <c r="AC198" s="442"/>
      <c r="AD198" s="442"/>
      <c r="AE198" s="442"/>
      <c r="AF198" s="442"/>
      <c r="AG198" s="442"/>
      <c r="AH198" s="442"/>
      <c r="AI198" s="442"/>
      <c r="AJ198" s="442"/>
      <c r="AK198" s="442"/>
      <c r="AL198" s="442"/>
      <c r="AM198" s="442"/>
      <c r="AN198" s="442"/>
      <c r="AO198" s="442"/>
      <c r="AP198" s="442"/>
      <c r="AQ198" s="442"/>
      <c r="AR198" s="442"/>
      <c r="AS198" s="442"/>
      <c r="AT198" s="442"/>
      <c r="AU198" s="442"/>
      <c r="AV198" s="442"/>
      <c r="AW198" s="442"/>
      <c r="AX198" s="442"/>
      <c r="AY198" s="442"/>
      <c r="AZ198" s="442"/>
    </row>
    <row r="199" spans="2:52" ht="20.100000000000001" hidden="1" customHeight="1" outlineLevel="1">
      <c r="B199" s="434"/>
      <c r="C199" s="1002"/>
      <c r="D199" s="1003"/>
      <c r="E199" s="1003"/>
      <c r="F199" s="1004"/>
      <c r="G199" s="1005"/>
      <c r="H199" s="1006"/>
      <c r="I199" s="1006"/>
      <c r="J199" s="1006"/>
      <c r="K199" s="1007"/>
      <c r="L199" s="715"/>
      <c r="M199" s="715"/>
      <c r="N199" s="715"/>
      <c r="O199" s="715"/>
      <c r="P199" s="715"/>
      <c r="Q199" s="715"/>
      <c r="R199" s="715"/>
      <c r="S199" s="716"/>
      <c r="T199" s="717"/>
      <c r="U199" s="720">
        <f t="shared" si="61"/>
        <v>0</v>
      </c>
      <c r="V199" s="721">
        <f t="shared" si="62"/>
        <v>0</v>
      </c>
      <c r="W199" s="722">
        <f t="shared" si="63"/>
        <v>0</v>
      </c>
      <c r="X199" s="442"/>
      <c r="Y199" s="442"/>
      <c r="Z199" s="442"/>
      <c r="AA199" s="442"/>
      <c r="AB199" s="442"/>
      <c r="AC199" s="442"/>
      <c r="AD199" s="442"/>
      <c r="AE199" s="442"/>
      <c r="AF199" s="442"/>
      <c r="AG199" s="442"/>
      <c r="AH199" s="442"/>
      <c r="AI199" s="442"/>
      <c r="AJ199" s="442"/>
      <c r="AK199" s="442"/>
      <c r="AL199" s="442"/>
      <c r="AM199" s="442"/>
      <c r="AN199" s="442"/>
      <c r="AO199" s="442"/>
      <c r="AP199" s="442"/>
      <c r="AQ199" s="442"/>
      <c r="AR199" s="442"/>
      <c r="AS199" s="442"/>
      <c r="AT199" s="442"/>
      <c r="AU199" s="442"/>
      <c r="AV199" s="442"/>
      <c r="AW199" s="442"/>
      <c r="AX199" s="442"/>
      <c r="AY199" s="442"/>
      <c r="AZ199" s="442"/>
    </row>
    <row r="200" spans="2:52" ht="20.100000000000001" hidden="1" customHeight="1" outlineLevel="1">
      <c r="B200" s="434"/>
      <c r="C200" s="1002"/>
      <c r="D200" s="1003"/>
      <c r="E200" s="1003"/>
      <c r="F200" s="1004"/>
      <c r="G200" s="1005"/>
      <c r="H200" s="1006"/>
      <c r="I200" s="1006"/>
      <c r="J200" s="1006"/>
      <c r="K200" s="1007"/>
      <c r="L200" s="715"/>
      <c r="M200" s="715"/>
      <c r="N200" s="715"/>
      <c r="O200" s="715"/>
      <c r="P200" s="715"/>
      <c r="Q200" s="715"/>
      <c r="R200" s="715"/>
      <c r="S200" s="716"/>
      <c r="T200" s="717"/>
      <c r="U200" s="720">
        <f t="shared" si="61"/>
        <v>0</v>
      </c>
      <c r="V200" s="721">
        <f t="shared" si="62"/>
        <v>0</v>
      </c>
      <c r="W200" s="722">
        <f t="shared" si="63"/>
        <v>0</v>
      </c>
      <c r="X200" s="442"/>
      <c r="Y200" s="442"/>
      <c r="Z200" s="442"/>
      <c r="AA200" s="442"/>
      <c r="AB200" s="442"/>
      <c r="AC200" s="442"/>
      <c r="AD200" s="442"/>
      <c r="AE200" s="442"/>
      <c r="AF200" s="442"/>
      <c r="AG200" s="442"/>
      <c r="AH200" s="442"/>
      <c r="AI200" s="442"/>
      <c r="AJ200" s="442"/>
      <c r="AK200" s="442"/>
      <c r="AL200" s="442"/>
      <c r="AM200" s="442"/>
      <c r="AN200" s="442"/>
      <c r="AO200" s="442"/>
      <c r="AP200" s="442"/>
      <c r="AQ200" s="442"/>
      <c r="AR200" s="442"/>
      <c r="AS200" s="442"/>
      <c r="AT200" s="442"/>
      <c r="AU200" s="442"/>
      <c r="AV200" s="442"/>
      <c r="AW200" s="442"/>
      <c r="AX200" s="442"/>
      <c r="AY200" s="442"/>
      <c r="AZ200" s="442"/>
    </row>
    <row r="201" spans="2:52" ht="20.100000000000001" hidden="1" customHeight="1" outlineLevel="1">
      <c r="B201" s="434"/>
      <c r="C201" s="1002"/>
      <c r="D201" s="1003"/>
      <c r="E201" s="1003"/>
      <c r="F201" s="1004"/>
      <c r="G201" s="1005"/>
      <c r="H201" s="1006"/>
      <c r="I201" s="1006"/>
      <c r="J201" s="1006"/>
      <c r="K201" s="1007"/>
      <c r="L201" s="715"/>
      <c r="M201" s="715"/>
      <c r="N201" s="715"/>
      <c r="O201" s="715"/>
      <c r="P201" s="715"/>
      <c r="Q201" s="715"/>
      <c r="R201" s="715"/>
      <c r="S201" s="716"/>
      <c r="T201" s="717"/>
      <c r="U201" s="720">
        <f t="shared" si="61"/>
        <v>0</v>
      </c>
      <c r="V201" s="721">
        <f t="shared" si="62"/>
        <v>0</v>
      </c>
      <c r="W201" s="722">
        <f t="shared" si="63"/>
        <v>0</v>
      </c>
      <c r="X201" s="442"/>
      <c r="Y201" s="442"/>
      <c r="Z201" s="442"/>
      <c r="AA201" s="442"/>
      <c r="AB201" s="442"/>
      <c r="AC201" s="442"/>
      <c r="AD201" s="442"/>
      <c r="AE201" s="442"/>
      <c r="AF201" s="442"/>
      <c r="AG201" s="442"/>
      <c r="AH201" s="442"/>
      <c r="AI201" s="442"/>
      <c r="AJ201" s="442"/>
      <c r="AK201" s="442"/>
      <c r="AL201" s="442"/>
      <c r="AM201" s="442"/>
      <c r="AN201" s="442"/>
      <c r="AO201" s="442"/>
      <c r="AP201" s="442"/>
      <c r="AQ201" s="442"/>
      <c r="AR201" s="442"/>
      <c r="AS201" s="442"/>
      <c r="AT201" s="442"/>
      <c r="AU201" s="442"/>
      <c r="AV201" s="442"/>
      <c r="AW201" s="442"/>
      <c r="AX201" s="442"/>
      <c r="AY201" s="442"/>
      <c r="AZ201" s="442"/>
    </row>
    <row r="202" spans="2:52" ht="20.100000000000001" hidden="1" customHeight="1" outlineLevel="1">
      <c r="B202" s="434"/>
      <c r="C202" s="1002"/>
      <c r="D202" s="1003"/>
      <c r="E202" s="1003"/>
      <c r="F202" s="1004"/>
      <c r="G202" s="1005"/>
      <c r="H202" s="1006"/>
      <c r="I202" s="1006"/>
      <c r="J202" s="1006"/>
      <c r="K202" s="1007"/>
      <c r="L202" s="715"/>
      <c r="M202" s="715"/>
      <c r="N202" s="715"/>
      <c r="O202" s="715"/>
      <c r="P202" s="715"/>
      <c r="Q202" s="715"/>
      <c r="R202" s="715"/>
      <c r="S202" s="716"/>
      <c r="T202" s="717"/>
      <c r="U202" s="720">
        <f t="shared" si="61"/>
        <v>0</v>
      </c>
      <c r="V202" s="721">
        <f t="shared" si="62"/>
        <v>0</v>
      </c>
      <c r="W202" s="722">
        <f t="shared" si="63"/>
        <v>0</v>
      </c>
      <c r="X202" s="442"/>
      <c r="Y202" s="442"/>
      <c r="Z202" s="442"/>
      <c r="AA202" s="442"/>
      <c r="AB202" s="442"/>
      <c r="AC202" s="442"/>
      <c r="AD202" s="442"/>
      <c r="AE202" s="442"/>
      <c r="AF202" s="442"/>
      <c r="AG202" s="442"/>
      <c r="AH202" s="442"/>
      <c r="AI202" s="442"/>
      <c r="AJ202" s="442"/>
      <c r="AK202" s="442"/>
      <c r="AL202" s="442"/>
      <c r="AM202" s="442"/>
      <c r="AN202" s="442"/>
      <c r="AO202" s="442"/>
      <c r="AP202" s="442"/>
      <c r="AQ202" s="442"/>
      <c r="AR202" s="442"/>
      <c r="AS202" s="442"/>
      <c r="AT202" s="442"/>
      <c r="AU202" s="442"/>
      <c r="AV202" s="442"/>
      <c r="AW202" s="442"/>
      <c r="AX202" s="442"/>
      <c r="AY202" s="442"/>
      <c r="AZ202" s="442"/>
    </row>
    <row r="203" spans="2:52" ht="20.100000000000001" hidden="1" customHeight="1" outlineLevel="1">
      <c r="B203" s="434"/>
      <c r="C203" s="1002"/>
      <c r="D203" s="1003"/>
      <c r="E203" s="1003"/>
      <c r="F203" s="1004"/>
      <c r="G203" s="1005"/>
      <c r="H203" s="1006"/>
      <c r="I203" s="1006"/>
      <c r="J203" s="1006"/>
      <c r="K203" s="1007"/>
      <c r="L203" s="715"/>
      <c r="M203" s="715"/>
      <c r="N203" s="715"/>
      <c r="O203" s="715"/>
      <c r="P203" s="715"/>
      <c r="Q203" s="715"/>
      <c r="R203" s="715"/>
      <c r="S203" s="716"/>
      <c r="T203" s="717"/>
      <c r="U203" s="720">
        <f t="shared" si="61"/>
        <v>0</v>
      </c>
      <c r="V203" s="721">
        <f t="shared" si="62"/>
        <v>0</v>
      </c>
      <c r="W203" s="722">
        <f t="shared" si="63"/>
        <v>0</v>
      </c>
      <c r="X203" s="442"/>
      <c r="Y203" s="442"/>
      <c r="Z203" s="442"/>
      <c r="AA203" s="442"/>
      <c r="AB203" s="442"/>
      <c r="AC203" s="442"/>
      <c r="AD203" s="442"/>
      <c r="AE203" s="442"/>
      <c r="AF203" s="442"/>
      <c r="AG203" s="442"/>
      <c r="AH203" s="442"/>
      <c r="AI203" s="442"/>
      <c r="AJ203" s="442"/>
      <c r="AK203" s="442"/>
      <c r="AL203" s="442"/>
      <c r="AM203" s="442"/>
      <c r="AN203" s="442"/>
      <c r="AO203" s="442"/>
      <c r="AP203" s="442"/>
      <c r="AQ203" s="442"/>
      <c r="AR203" s="442"/>
      <c r="AS203" s="442"/>
      <c r="AT203" s="442"/>
      <c r="AU203" s="442"/>
      <c r="AV203" s="442"/>
      <c r="AW203" s="442"/>
      <c r="AX203" s="442"/>
      <c r="AY203" s="442"/>
      <c r="AZ203" s="442"/>
    </row>
    <row r="204" spans="2:52" s="19" customFormat="1" ht="9.9499999999999993" hidden="1" customHeight="1" outlineLevel="1">
      <c r="B204" s="435"/>
      <c r="C204" s="437"/>
      <c r="D204" s="437"/>
      <c r="E204" s="437"/>
      <c r="F204" s="437"/>
      <c r="G204" s="666"/>
      <c r="H204" s="666"/>
      <c r="I204" s="666"/>
      <c r="J204" s="666"/>
      <c r="K204" s="666"/>
      <c r="L204" s="438"/>
      <c r="M204" s="438"/>
      <c r="N204" s="438"/>
      <c r="O204" s="438"/>
      <c r="P204" s="438"/>
      <c r="Q204" s="438"/>
      <c r="R204" s="438"/>
      <c r="S204" s="438"/>
      <c r="T204" s="439"/>
      <c r="U204" s="439"/>
      <c r="V204" s="439"/>
      <c r="W204" s="667"/>
      <c r="X204" s="668"/>
      <c r="Y204" s="668"/>
      <c r="Z204" s="668"/>
      <c r="AA204" s="668"/>
      <c r="AB204" s="668"/>
      <c r="AC204" s="668"/>
      <c r="AD204" s="668"/>
      <c r="AE204" s="668"/>
      <c r="AF204" s="668"/>
      <c r="AG204" s="668"/>
      <c r="AH204" s="668"/>
      <c r="AI204" s="668"/>
      <c r="AJ204" s="668"/>
      <c r="AK204" s="668"/>
      <c r="AL204" s="668"/>
      <c r="AM204" s="668"/>
      <c r="AN204" s="668"/>
      <c r="AO204" s="668"/>
      <c r="AP204" s="668"/>
      <c r="AQ204" s="668"/>
      <c r="AR204" s="668"/>
      <c r="AS204" s="668"/>
      <c r="AT204" s="668"/>
      <c r="AU204" s="668"/>
      <c r="AV204" s="668"/>
      <c r="AW204" s="668"/>
      <c r="AX204" s="668"/>
      <c r="AY204" s="668"/>
      <c r="AZ204" s="668"/>
    </row>
    <row r="205" spans="2:52" ht="20.100000000000001" customHeight="1" collapsed="1">
      <c r="B205" s="32">
        <f>B193+1</f>
        <v>17</v>
      </c>
      <c r="C205" s="1013"/>
      <c r="D205" s="1014"/>
      <c r="E205" s="1014"/>
      <c r="F205" s="1015"/>
      <c r="G205" s="1016"/>
      <c r="H205" s="1017"/>
      <c r="I205" s="1017"/>
      <c r="J205" s="1017"/>
      <c r="K205" s="1018"/>
      <c r="L205" s="701">
        <f t="shared" ref="L205:R205" si="64">SUM(L206:L215)</f>
        <v>0</v>
      </c>
      <c r="M205" s="702">
        <f t="shared" si="64"/>
        <v>0</v>
      </c>
      <c r="N205" s="703">
        <f t="shared" si="64"/>
        <v>0</v>
      </c>
      <c r="O205" s="703">
        <f t="shared" si="64"/>
        <v>0</v>
      </c>
      <c r="P205" s="702">
        <f t="shared" si="64"/>
        <v>0</v>
      </c>
      <c r="Q205" s="704">
        <f t="shared" si="64"/>
        <v>0</v>
      </c>
      <c r="R205" s="701">
        <f t="shared" si="64"/>
        <v>0</v>
      </c>
      <c r="S205" s="705">
        <v>1</v>
      </c>
      <c r="T205" s="706">
        <f>(S206*T206)+(S207*T207)+(S208*T208)+(S209*T209)+(S210*T210)+(S211*T211)+(S212*T212)+(S213*T213)+(S214*T214)+(S215*T215)</f>
        <v>0</v>
      </c>
      <c r="U205" s="665">
        <f t="shared" ref="U205:U215" si="65">S205*T205*(1+MGKZ)*(1+Gewinn)*(1+Sicherheit)</f>
        <v>0</v>
      </c>
      <c r="V205" s="643">
        <f t="shared" ref="V205:V215" si="66">R205*Fertigung</f>
        <v>0</v>
      </c>
      <c r="W205" s="50">
        <f t="shared" ref="W205:W215" si="67">L205*$E$6+M205*$M$6+N205*$M$7+O205*$M$8+P205*$E$7+Q205*$M$9+U205+V205</f>
        <v>0</v>
      </c>
      <c r="X205" s="442"/>
      <c r="Y205" s="442"/>
      <c r="Z205" s="442"/>
      <c r="AA205" s="442"/>
      <c r="AB205" s="442"/>
      <c r="AC205" s="442"/>
      <c r="AD205" s="442"/>
      <c r="AE205" s="442"/>
      <c r="AF205" s="442"/>
      <c r="AG205" s="442"/>
      <c r="AH205" s="442"/>
      <c r="AI205" s="442"/>
      <c r="AJ205" s="442"/>
      <c r="AK205" s="442"/>
      <c r="AL205" s="442"/>
      <c r="AM205" s="442"/>
      <c r="AN205" s="442"/>
      <c r="AO205" s="442"/>
      <c r="AP205" s="442"/>
      <c r="AQ205" s="442"/>
      <c r="AR205" s="442"/>
      <c r="AS205" s="442"/>
      <c r="AT205" s="442"/>
      <c r="AU205" s="442"/>
      <c r="AV205" s="442"/>
      <c r="AW205" s="442"/>
      <c r="AX205" s="442"/>
      <c r="AY205" s="442"/>
      <c r="AZ205" s="442"/>
    </row>
    <row r="206" spans="2:52" ht="20.100000000000001" hidden="1" customHeight="1" outlineLevel="1">
      <c r="B206" s="433"/>
      <c r="C206" s="1002"/>
      <c r="D206" s="1003"/>
      <c r="E206" s="1003"/>
      <c r="F206" s="1004"/>
      <c r="G206" s="1005"/>
      <c r="H206" s="1006"/>
      <c r="I206" s="1006"/>
      <c r="J206" s="1006"/>
      <c r="K206" s="1007"/>
      <c r="L206" s="715"/>
      <c r="M206" s="715"/>
      <c r="N206" s="715"/>
      <c r="O206" s="715"/>
      <c r="P206" s="715"/>
      <c r="Q206" s="715"/>
      <c r="R206" s="715"/>
      <c r="S206" s="716"/>
      <c r="T206" s="717"/>
      <c r="U206" s="720">
        <f t="shared" si="65"/>
        <v>0</v>
      </c>
      <c r="V206" s="721">
        <f t="shared" si="66"/>
        <v>0</v>
      </c>
      <c r="W206" s="722">
        <f t="shared" si="67"/>
        <v>0</v>
      </c>
      <c r="X206" s="442"/>
      <c r="Y206" s="442"/>
      <c r="Z206" s="442"/>
      <c r="AA206" s="442"/>
      <c r="AB206" s="442"/>
      <c r="AC206" s="442"/>
      <c r="AD206" s="442"/>
      <c r="AE206" s="442"/>
      <c r="AF206" s="442"/>
      <c r="AG206" s="442"/>
      <c r="AH206" s="442"/>
      <c r="AI206" s="442"/>
      <c r="AJ206" s="442"/>
      <c r="AK206" s="442"/>
      <c r="AL206" s="442"/>
      <c r="AM206" s="442"/>
      <c r="AN206" s="442"/>
      <c r="AO206" s="442"/>
      <c r="AP206" s="442"/>
      <c r="AQ206" s="442"/>
      <c r="AR206" s="442"/>
      <c r="AS206" s="442"/>
      <c r="AT206" s="442"/>
      <c r="AU206" s="442"/>
      <c r="AV206" s="442"/>
      <c r="AW206" s="442"/>
      <c r="AX206" s="442"/>
      <c r="AY206" s="442"/>
      <c r="AZ206" s="442"/>
    </row>
    <row r="207" spans="2:52" ht="20.100000000000001" hidden="1" customHeight="1" outlineLevel="1">
      <c r="B207" s="434"/>
      <c r="C207" s="1002"/>
      <c r="D207" s="1003"/>
      <c r="E207" s="1003"/>
      <c r="F207" s="1004"/>
      <c r="G207" s="1005"/>
      <c r="H207" s="1006"/>
      <c r="I207" s="1006"/>
      <c r="J207" s="1006"/>
      <c r="K207" s="1007"/>
      <c r="L207" s="715"/>
      <c r="M207" s="715"/>
      <c r="N207" s="715"/>
      <c r="O207" s="715"/>
      <c r="P207" s="715"/>
      <c r="Q207" s="715"/>
      <c r="R207" s="715"/>
      <c r="S207" s="716"/>
      <c r="T207" s="717"/>
      <c r="U207" s="720">
        <f t="shared" si="65"/>
        <v>0</v>
      </c>
      <c r="V207" s="721">
        <f t="shared" si="66"/>
        <v>0</v>
      </c>
      <c r="W207" s="722">
        <f t="shared" si="67"/>
        <v>0</v>
      </c>
      <c r="X207" s="442"/>
      <c r="Y207" s="442"/>
      <c r="Z207" s="442"/>
      <c r="AA207" s="442"/>
      <c r="AB207" s="442"/>
      <c r="AC207" s="442"/>
      <c r="AD207" s="442"/>
      <c r="AE207" s="442"/>
      <c r="AF207" s="442"/>
      <c r="AG207" s="442"/>
      <c r="AH207" s="442"/>
      <c r="AI207" s="442"/>
      <c r="AJ207" s="442"/>
      <c r="AK207" s="442"/>
      <c r="AL207" s="442"/>
      <c r="AM207" s="442"/>
      <c r="AN207" s="442"/>
      <c r="AO207" s="442"/>
      <c r="AP207" s="442"/>
      <c r="AQ207" s="442"/>
      <c r="AR207" s="442"/>
      <c r="AS207" s="442"/>
      <c r="AT207" s="442"/>
      <c r="AU207" s="442"/>
      <c r="AV207" s="442"/>
      <c r="AW207" s="442"/>
      <c r="AX207" s="442"/>
      <c r="AY207" s="442"/>
      <c r="AZ207" s="442"/>
    </row>
    <row r="208" spans="2:52" ht="20.100000000000001" hidden="1" customHeight="1" outlineLevel="1">
      <c r="B208" s="434"/>
      <c r="C208" s="1002"/>
      <c r="D208" s="1003"/>
      <c r="E208" s="1003"/>
      <c r="F208" s="1004"/>
      <c r="G208" s="1005"/>
      <c r="H208" s="1006"/>
      <c r="I208" s="1006"/>
      <c r="J208" s="1006"/>
      <c r="K208" s="1007"/>
      <c r="L208" s="715"/>
      <c r="M208" s="715"/>
      <c r="N208" s="715"/>
      <c r="O208" s="715"/>
      <c r="P208" s="715"/>
      <c r="Q208" s="715"/>
      <c r="R208" s="715"/>
      <c r="S208" s="716"/>
      <c r="T208" s="717"/>
      <c r="U208" s="720">
        <f t="shared" si="65"/>
        <v>0</v>
      </c>
      <c r="V208" s="721">
        <f t="shared" si="66"/>
        <v>0</v>
      </c>
      <c r="W208" s="722">
        <f t="shared" si="67"/>
        <v>0</v>
      </c>
      <c r="X208" s="442"/>
      <c r="Y208" s="442"/>
      <c r="Z208" s="442"/>
      <c r="AA208" s="442"/>
      <c r="AB208" s="442"/>
      <c r="AC208" s="442"/>
      <c r="AD208" s="442"/>
      <c r="AE208" s="442"/>
      <c r="AF208" s="442"/>
      <c r="AG208" s="442"/>
      <c r="AH208" s="442"/>
      <c r="AI208" s="442"/>
      <c r="AJ208" s="442"/>
      <c r="AK208" s="442"/>
      <c r="AL208" s="442"/>
      <c r="AM208" s="442"/>
      <c r="AN208" s="442"/>
      <c r="AO208" s="442"/>
      <c r="AP208" s="442"/>
      <c r="AQ208" s="442"/>
      <c r="AR208" s="442"/>
      <c r="AS208" s="442"/>
      <c r="AT208" s="442"/>
      <c r="AU208" s="442"/>
      <c r="AV208" s="442"/>
      <c r="AW208" s="442"/>
      <c r="AX208" s="442"/>
      <c r="AY208" s="442"/>
      <c r="AZ208" s="442"/>
    </row>
    <row r="209" spans="2:52" ht="20.100000000000001" hidden="1" customHeight="1" outlineLevel="1">
      <c r="B209" s="434"/>
      <c r="C209" s="1002"/>
      <c r="D209" s="1003"/>
      <c r="E209" s="1003"/>
      <c r="F209" s="1004"/>
      <c r="G209" s="1005"/>
      <c r="H209" s="1006"/>
      <c r="I209" s="1006"/>
      <c r="J209" s="1006"/>
      <c r="K209" s="1007"/>
      <c r="L209" s="715"/>
      <c r="M209" s="715"/>
      <c r="N209" s="715"/>
      <c r="O209" s="715"/>
      <c r="P209" s="715"/>
      <c r="Q209" s="715"/>
      <c r="R209" s="715"/>
      <c r="S209" s="716"/>
      <c r="T209" s="717"/>
      <c r="U209" s="720">
        <f t="shared" si="65"/>
        <v>0</v>
      </c>
      <c r="V209" s="721">
        <f t="shared" si="66"/>
        <v>0</v>
      </c>
      <c r="W209" s="722">
        <f t="shared" si="67"/>
        <v>0</v>
      </c>
      <c r="X209" s="442"/>
      <c r="Y209" s="442"/>
      <c r="Z209" s="442"/>
      <c r="AA209" s="442"/>
      <c r="AB209" s="442"/>
      <c r="AC209" s="442"/>
      <c r="AD209" s="442"/>
      <c r="AE209" s="442"/>
      <c r="AF209" s="442"/>
      <c r="AG209" s="442"/>
      <c r="AH209" s="442"/>
      <c r="AI209" s="442"/>
      <c r="AJ209" s="442"/>
      <c r="AK209" s="442"/>
      <c r="AL209" s="442"/>
      <c r="AM209" s="442"/>
      <c r="AN209" s="442"/>
      <c r="AO209" s="442"/>
      <c r="AP209" s="442"/>
      <c r="AQ209" s="442"/>
      <c r="AR209" s="442"/>
      <c r="AS209" s="442"/>
      <c r="AT209" s="442"/>
      <c r="AU209" s="442"/>
      <c r="AV209" s="442"/>
      <c r="AW209" s="442"/>
      <c r="AX209" s="442"/>
      <c r="AY209" s="442"/>
      <c r="AZ209" s="442"/>
    </row>
    <row r="210" spans="2:52" ht="20.100000000000001" hidden="1" customHeight="1" outlineLevel="1">
      <c r="B210" s="434"/>
      <c r="C210" s="1002"/>
      <c r="D210" s="1003"/>
      <c r="E210" s="1003"/>
      <c r="F210" s="1004"/>
      <c r="G210" s="1005"/>
      <c r="H210" s="1006"/>
      <c r="I210" s="1006"/>
      <c r="J210" s="1006"/>
      <c r="K210" s="1007"/>
      <c r="L210" s="715"/>
      <c r="M210" s="715"/>
      <c r="N210" s="715"/>
      <c r="O210" s="715"/>
      <c r="P210" s="715"/>
      <c r="Q210" s="715"/>
      <c r="R210" s="715"/>
      <c r="S210" s="716"/>
      <c r="T210" s="717"/>
      <c r="U210" s="720">
        <f t="shared" si="65"/>
        <v>0</v>
      </c>
      <c r="V210" s="721">
        <f t="shared" si="66"/>
        <v>0</v>
      </c>
      <c r="W210" s="722">
        <f t="shared" si="67"/>
        <v>0</v>
      </c>
      <c r="X210" s="442"/>
      <c r="Y210" s="442"/>
      <c r="Z210" s="442"/>
      <c r="AA210" s="442"/>
      <c r="AB210" s="442"/>
      <c r="AC210" s="442"/>
      <c r="AD210" s="442"/>
      <c r="AE210" s="442"/>
      <c r="AF210" s="442"/>
      <c r="AG210" s="442"/>
      <c r="AH210" s="442"/>
      <c r="AI210" s="442"/>
      <c r="AJ210" s="442"/>
      <c r="AK210" s="442"/>
      <c r="AL210" s="442"/>
      <c r="AM210" s="442"/>
      <c r="AN210" s="442"/>
      <c r="AO210" s="442"/>
      <c r="AP210" s="442"/>
      <c r="AQ210" s="442"/>
      <c r="AR210" s="442"/>
      <c r="AS210" s="442"/>
      <c r="AT210" s="442"/>
      <c r="AU210" s="442"/>
      <c r="AV210" s="442"/>
      <c r="AW210" s="442"/>
      <c r="AX210" s="442"/>
      <c r="AY210" s="442"/>
      <c r="AZ210" s="442"/>
    </row>
    <row r="211" spans="2:52" ht="20.100000000000001" hidden="1" customHeight="1" outlineLevel="1">
      <c r="B211" s="434"/>
      <c r="C211" s="1002"/>
      <c r="D211" s="1003"/>
      <c r="E211" s="1003"/>
      <c r="F211" s="1004"/>
      <c r="G211" s="1005"/>
      <c r="H211" s="1006"/>
      <c r="I211" s="1006"/>
      <c r="J211" s="1006"/>
      <c r="K211" s="1007"/>
      <c r="L211" s="715"/>
      <c r="M211" s="715"/>
      <c r="N211" s="715"/>
      <c r="O211" s="715"/>
      <c r="P211" s="715"/>
      <c r="Q211" s="715"/>
      <c r="R211" s="715"/>
      <c r="S211" s="716"/>
      <c r="T211" s="717"/>
      <c r="U211" s="720">
        <f t="shared" si="65"/>
        <v>0</v>
      </c>
      <c r="V211" s="721">
        <f t="shared" si="66"/>
        <v>0</v>
      </c>
      <c r="W211" s="722">
        <f t="shared" si="67"/>
        <v>0</v>
      </c>
      <c r="X211" s="442"/>
      <c r="Y211" s="442"/>
      <c r="Z211" s="442"/>
      <c r="AA211" s="442"/>
      <c r="AB211" s="442"/>
      <c r="AC211" s="442"/>
      <c r="AD211" s="442"/>
      <c r="AE211" s="442"/>
      <c r="AF211" s="442"/>
      <c r="AG211" s="442"/>
      <c r="AH211" s="442"/>
      <c r="AI211" s="442"/>
      <c r="AJ211" s="442"/>
      <c r="AK211" s="442"/>
      <c r="AL211" s="442"/>
      <c r="AM211" s="442"/>
      <c r="AN211" s="442"/>
      <c r="AO211" s="442"/>
      <c r="AP211" s="442"/>
      <c r="AQ211" s="442"/>
      <c r="AR211" s="442"/>
      <c r="AS211" s="442"/>
      <c r="AT211" s="442"/>
      <c r="AU211" s="442"/>
      <c r="AV211" s="442"/>
      <c r="AW211" s="442"/>
      <c r="AX211" s="442"/>
      <c r="AY211" s="442"/>
      <c r="AZ211" s="442"/>
    </row>
    <row r="212" spans="2:52" ht="20.100000000000001" hidden="1" customHeight="1" outlineLevel="1">
      <c r="B212" s="434"/>
      <c r="C212" s="1002"/>
      <c r="D212" s="1003"/>
      <c r="E212" s="1003"/>
      <c r="F212" s="1004"/>
      <c r="G212" s="1005"/>
      <c r="H212" s="1006"/>
      <c r="I212" s="1006"/>
      <c r="J212" s="1006"/>
      <c r="K212" s="1007"/>
      <c r="L212" s="715"/>
      <c r="M212" s="715"/>
      <c r="N212" s="715"/>
      <c r="O212" s="715"/>
      <c r="P212" s="715"/>
      <c r="Q212" s="715"/>
      <c r="R212" s="715"/>
      <c r="S212" s="716"/>
      <c r="T212" s="717"/>
      <c r="U212" s="720">
        <f t="shared" si="65"/>
        <v>0</v>
      </c>
      <c r="V212" s="721">
        <f t="shared" si="66"/>
        <v>0</v>
      </c>
      <c r="W212" s="722">
        <f t="shared" si="67"/>
        <v>0</v>
      </c>
      <c r="X212" s="442"/>
      <c r="Y212" s="442"/>
      <c r="Z212" s="442"/>
      <c r="AA212" s="442"/>
      <c r="AB212" s="442"/>
      <c r="AC212" s="442"/>
      <c r="AD212" s="442"/>
      <c r="AE212" s="442"/>
      <c r="AF212" s="442"/>
      <c r="AG212" s="442"/>
      <c r="AH212" s="442"/>
      <c r="AI212" s="442"/>
      <c r="AJ212" s="442"/>
      <c r="AK212" s="442"/>
      <c r="AL212" s="442"/>
      <c r="AM212" s="442"/>
      <c r="AN212" s="442"/>
      <c r="AO212" s="442"/>
      <c r="AP212" s="442"/>
      <c r="AQ212" s="442"/>
      <c r="AR212" s="442"/>
      <c r="AS212" s="442"/>
      <c r="AT212" s="442"/>
      <c r="AU212" s="442"/>
      <c r="AV212" s="442"/>
      <c r="AW212" s="442"/>
      <c r="AX212" s="442"/>
      <c r="AY212" s="442"/>
      <c r="AZ212" s="442"/>
    </row>
    <row r="213" spans="2:52" ht="20.100000000000001" hidden="1" customHeight="1" outlineLevel="1">
      <c r="B213" s="434"/>
      <c r="C213" s="1002"/>
      <c r="D213" s="1003"/>
      <c r="E213" s="1003"/>
      <c r="F213" s="1004"/>
      <c r="G213" s="1005"/>
      <c r="H213" s="1006"/>
      <c r="I213" s="1006"/>
      <c r="J213" s="1006"/>
      <c r="K213" s="1007"/>
      <c r="L213" s="715"/>
      <c r="M213" s="715"/>
      <c r="N213" s="715"/>
      <c r="O213" s="715"/>
      <c r="P213" s="715"/>
      <c r="Q213" s="715"/>
      <c r="R213" s="715"/>
      <c r="S213" s="716"/>
      <c r="T213" s="717"/>
      <c r="U213" s="720">
        <f t="shared" si="65"/>
        <v>0</v>
      </c>
      <c r="V213" s="721">
        <f t="shared" si="66"/>
        <v>0</v>
      </c>
      <c r="W213" s="722">
        <f t="shared" si="67"/>
        <v>0</v>
      </c>
      <c r="X213" s="442"/>
      <c r="Y213" s="442"/>
      <c r="Z213" s="442"/>
      <c r="AA213" s="442"/>
      <c r="AB213" s="442"/>
      <c r="AC213" s="442"/>
      <c r="AD213" s="442"/>
      <c r="AE213" s="442"/>
      <c r="AF213" s="442"/>
      <c r="AG213" s="442"/>
      <c r="AH213" s="442"/>
      <c r="AI213" s="442"/>
      <c r="AJ213" s="442"/>
      <c r="AK213" s="442"/>
      <c r="AL213" s="442"/>
      <c r="AM213" s="442"/>
      <c r="AN213" s="442"/>
      <c r="AO213" s="442"/>
      <c r="AP213" s="442"/>
      <c r="AQ213" s="442"/>
      <c r="AR213" s="442"/>
      <c r="AS213" s="442"/>
      <c r="AT213" s="442"/>
      <c r="AU213" s="442"/>
      <c r="AV213" s="442"/>
      <c r="AW213" s="442"/>
      <c r="AX213" s="442"/>
      <c r="AY213" s="442"/>
      <c r="AZ213" s="442"/>
    </row>
    <row r="214" spans="2:52" ht="20.100000000000001" hidden="1" customHeight="1" outlineLevel="1">
      <c r="B214" s="434"/>
      <c r="C214" s="1002"/>
      <c r="D214" s="1003"/>
      <c r="E214" s="1003"/>
      <c r="F214" s="1004"/>
      <c r="G214" s="1005"/>
      <c r="H214" s="1006"/>
      <c r="I214" s="1006"/>
      <c r="J214" s="1006"/>
      <c r="K214" s="1007"/>
      <c r="L214" s="715"/>
      <c r="M214" s="715"/>
      <c r="N214" s="715"/>
      <c r="O214" s="715"/>
      <c r="P214" s="715"/>
      <c r="Q214" s="715"/>
      <c r="R214" s="715"/>
      <c r="S214" s="716"/>
      <c r="T214" s="717"/>
      <c r="U214" s="720">
        <f t="shared" si="65"/>
        <v>0</v>
      </c>
      <c r="V214" s="721">
        <f t="shared" si="66"/>
        <v>0</v>
      </c>
      <c r="W214" s="722">
        <f t="shared" si="67"/>
        <v>0</v>
      </c>
      <c r="X214" s="442"/>
      <c r="Y214" s="442"/>
      <c r="Z214" s="442"/>
      <c r="AA214" s="442"/>
      <c r="AB214" s="442"/>
      <c r="AC214" s="442"/>
      <c r="AD214" s="442"/>
      <c r="AE214" s="442"/>
      <c r="AF214" s="442"/>
      <c r="AG214" s="442"/>
      <c r="AH214" s="442"/>
      <c r="AI214" s="442"/>
      <c r="AJ214" s="442"/>
      <c r="AK214" s="442"/>
      <c r="AL214" s="442"/>
      <c r="AM214" s="442"/>
      <c r="AN214" s="442"/>
      <c r="AO214" s="442"/>
      <c r="AP214" s="442"/>
      <c r="AQ214" s="442"/>
      <c r="AR214" s="442"/>
      <c r="AS214" s="442"/>
      <c r="AT214" s="442"/>
      <c r="AU214" s="442"/>
      <c r="AV214" s="442"/>
      <c r="AW214" s="442"/>
      <c r="AX214" s="442"/>
      <c r="AY214" s="442"/>
      <c r="AZ214" s="442"/>
    </row>
    <row r="215" spans="2:52" ht="20.100000000000001" hidden="1" customHeight="1" outlineLevel="1">
      <c r="B215" s="434"/>
      <c r="C215" s="1002"/>
      <c r="D215" s="1003"/>
      <c r="E215" s="1003"/>
      <c r="F215" s="1004"/>
      <c r="G215" s="1005"/>
      <c r="H215" s="1006"/>
      <c r="I215" s="1006"/>
      <c r="J215" s="1006"/>
      <c r="K215" s="1007"/>
      <c r="L215" s="715"/>
      <c r="M215" s="715"/>
      <c r="N215" s="715"/>
      <c r="O215" s="715"/>
      <c r="P215" s="715"/>
      <c r="Q215" s="715"/>
      <c r="R215" s="715"/>
      <c r="S215" s="716"/>
      <c r="T215" s="717"/>
      <c r="U215" s="720">
        <f t="shared" si="65"/>
        <v>0</v>
      </c>
      <c r="V215" s="721">
        <f t="shared" si="66"/>
        <v>0</v>
      </c>
      <c r="W215" s="722">
        <f t="shared" si="67"/>
        <v>0</v>
      </c>
      <c r="X215" s="442"/>
      <c r="Y215" s="442"/>
      <c r="Z215" s="442"/>
      <c r="AA215" s="442"/>
      <c r="AB215" s="442"/>
      <c r="AC215" s="442"/>
      <c r="AD215" s="442"/>
      <c r="AE215" s="442"/>
      <c r="AF215" s="442"/>
      <c r="AG215" s="442"/>
      <c r="AH215" s="442"/>
      <c r="AI215" s="442"/>
      <c r="AJ215" s="442"/>
      <c r="AK215" s="442"/>
      <c r="AL215" s="442"/>
      <c r="AM215" s="442"/>
      <c r="AN215" s="442"/>
      <c r="AO215" s="442"/>
      <c r="AP215" s="442"/>
      <c r="AQ215" s="442"/>
      <c r="AR215" s="442"/>
      <c r="AS215" s="442"/>
      <c r="AT215" s="442"/>
      <c r="AU215" s="442"/>
      <c r="AV215" s="442"/>
      <c r="AW215" s="442"/>
      <c r="AX215" s="442"/>
      <c r="AY215" s="442"/>
      <c r="AZ215" s="442"/>
    </row>
    <row r="216" spans="2:52" s="19" customFormat="1" ht="9.9499999999999993" hidden="1" customHeight="1" outlineLevel="1">
      <c r="B216" s="435"/>
      <c r="C216" s="437"/>
      <c r="D216" s="437"/>
      <c r="E216" s="437"/>
      <c r="F216" s="437"/>
      <c r="G216" s="666"/>
      <c r="H216" s="666"/>
      <c r="I216" s="666"/>
      <c r="J216" s="666"/>
      <c r="K216" s="666"/>
      <c r="L216" s="438"/>
      <c r="M216" s="438"/>
      <c r="N216" s="438"/>
      <c r="O216" s="438"/>
      <c r="P216" s="438"/>
      <c r="Q216" s="438"/>
      <c r="R216" s="438"/>
      <c r="S216" s="438"/>
      <c r="T216" s="439"/>
      <c r="U216" s="439"/>
      <c r="V216" s="439"/>
      <c r="W216" s="667"/>
      <c r="X216" s="668"/>
      <c r="Y216" s="668"/>
      <c r="Z216" s="668"/>
      <c r="AA216" s="668"/>
      <c r="AB216" s="668"/>
      <c r="AC216" s="668"/>
      <c r="AD216" s="668"/>
      <c r="AE216" s="668"/>
      <c r="AF216" s="668"/>
      <c r="AG216" s="668"/>
      <c r="AH216" s="668"/>
      <c r="AI216" s="668"/>
      <c r="AJ216" s="668"/>
      <c r="AK216" s="668"/>
      <c r="AL216" s="668"/>
      <c r="AM216" s="668"/>
      <c r="AN216" s="668"/>
      <c r="AO216" s="668"/>
      <c r="AP216" s="668"/>
      <c r="AQ216" s="668"/>
      <c r="AR216" s="668"/>
      <c r="AS216" s="668"/>
      <c r="AT216" s="668"/>
      <c r="AU216" s="668"/>
      <c r="AV216" s="668"/>
      <c r="AW216" s="668"/>
      <c r="AX216" s="668"/>
      <c r="AY216" s="668"/>
      <c r="AZ216" s="668"/>
    </row>
    <row r="217" spans="2:52" ht="20.100000000000001" customHeight="1" collapsed="1">
      <c r="B217" s="32">
        <f>B205+1</f>
        <v>18</v>
      </c>
      <c r="C217" s="1013"/>
      <c r="D217" s="1014"/>
      <c r="E217" s="1014"/>
      <c r="F217" s="1015"/>
      <c r="G217" s="1016"/>
      <c r="H217" s="1017"/>
      <c r="I217" s="1017"/>
      <c r="J217" s="1017"/>
      <c r="K217" s="1018"/>
      <c r="L217" s="701">
        <f t="shared" ref="L217:R217" si="68">SUM(L218:L227)</f>
        <v>0</v>
      </c>
      <c r="M217" s="702">
        <f t="shared" si="68"/>
        <v>0</v>
      </c>
      <c r="N217" s="703">
        <f t="shared" si="68"/>
        <v>0</v>
      </c>
      <c r="O217" s="703">
        <f t="shared" si="68"/>
        <v>0</v>
      </c>
      <c r="P217" s="702">
        <f t="shared" si="68"/>
        <v>0</v>
      </c>
      <c r="Q217" s="704">
        <f t="shared" si="68"/>
        <v>0</v>
      </c>
      <c r="R217" s="701">
        <f t="shared" si="68"/>
        <v>0</v>
      </c>
      <c r="S217" s="705">
        <v>1</v>
      </c>
      <c r="T217" s="706">
        <f>(S218*T218)+(S219*T219)+(S220*T220)+(S221*T221)+(S222*T222)+(S223*T223)+(S224*T224)+(S225*T225)+(S226*T226)+(S227*T227)</f>
        <v>0</v>
      </c>
      <c r="U217" s="665">
        <f t="shared" ref="U217:U227" si="69">S217*T217*(1+MGKZ)*(1+Gewinn)*(1+Sicherheit)</f>
        <v>0</v>
      </c>
      <c r="V217" s="643">
        <f t="shared" ref="V217:V227" si="70">R217*Fertigung</f>
        <v>0</v>
      </c>
      <c r="W217" s="50">
        <f t="shared" ref="W217:W227" si="71">L217*$E$6+M217*$M$6+N217*$M$7+O217*$M$8+P217*$E$7+Q217*$M$9+U217+V217</f>
        <v>0</v>
      </c>
      <c r="X217" s="442"/>
      <c r="Y217" s="442"/>
      <c r="Z217" s="442"/>
      <c r="AA217" s="442"/>
      <c r="AB217" s="442"/>
      <c r="AC217" s="442"/>
      <c r="AD217" s="442"/>
      <c r="AE217" s="442"/>
      <c r="AF217" s="442"/>
      <c r="AG217" s="442"/>
      <c r="AH217" s="442"/>
      <c r="AI217" s="442"/>
      <c r="AJ217" s="442"/>
      <c r="AK217" s="442"/>
      <c r="AL217" s="442"/>
      <c r="AM217" s="442"/>
      <c r="AN217" s="442"/>
      <c r="AO217" s="442"/>
      <c r="AP217" s="442"/>
      <c r="AQ217" s="442"/>
      <c r="AR217" s="442"/>
      <c r="AS217" s="442"/>
      <c r="AT217" s="442"/>
      <c r="AU217" s="442"/>
      <c r="AV217" s="442"/>
      <c r="AW217" s="442"/>
      <c r="AX217" s="442"/>
      <c r="AY217" s="442"/>
      <c r="AZ217" s="442"/>
    </row>
    <row r="218" spans="2:52" ht="20.100000000000001" hidden="1" customHeight="1" outlineLevel="1">
      <c r="B218" s="433"/>
      <c r="C218" s="1002"/>
      <c r="D218" s="1003"/>
      <c r="E218" s="1003"/>
      <c r="F218" s="1004"/>
      <c r="G218" s="1005"/>
      <c r="H218" s="1006"/>
      <c r="I218" s="1006"/>
      <c r="J218" s="1006"/>
      <c r="K218" s="1007"/>
      <c r="L218" s="715"/>
      <c r="M218" s="715"/>
      <c r="N218" s="715"/>
      <c r="O218" s="715"/>
      <c r="P218" s="715"/>
      <c r="Q218" s="715"/>
      <c r="R218" s="715"/>
      <c r="S218" s="716"/>
      <c r="T218" s="717"/>
      <c r="U218" s="720">
        <f t="shared" si="69"/>
        <v>0</v>
      </c>
      <c r="V218" s="721">
        <f t="shared" si="70"/>
        <v>0</v>
      </c>
      <c r="W218" s="722">
        <f t="shared" si="71"/>
        <v>0</v>
      </c>
      <c r="X218" s="442"/>
      <c r="Y218" s="442"/>
      <c r="Z218" s="442"/>
      <c r="AA218" s="442"/>
      <c r="AB218" s="442"/>
      <c r="AC218" s="442"/>
      <c r="AD218" s="442"/>
      <c r="AE218" s="442"/>
      <c r="AF218" s="442"/>
      <c r="AG218" s="442"/>
      <c r="AH218" s="442"/>
      <c r="AI218" s="442"/>
      <c r="AJ218" s="442"/>
      <c r="AK218" s="442"/>
      <c r="AL218" s="442"/>
      <c r="AM218" s="442"/>
      <c r="AN218" s="442"/>
      <c r="AO218" s="442"/>
      <c r="AP218" s="442"/>
      <c r="AQ218" s="442"/>
      <c r="AR218" s="442"/>
      <c r="AS218" s="442"/>
      <c r="AT218" s="442"/>
      <c r="AU218" s="442"/>
      <c r="AV218" s="442"/>
      <c r="AW218" s="442"/>
      <c r="AX218" s="442"/>
      <c r="AY218" s="442"/>
      <c r="AZ218" s="442"/>
    </row>
    <row r="219" spans="2:52" ht="20.100000000000001" hidden="1" customHeight="1" outlineLevel="1">
      <c r="B219" s="434"/>
      <c r="C219" s="1002"/>
      <c r="D219" s="1003"/>
      <c r="E219" s="1003"/>
      <c r="F219" s="1004"/>
      <c r="G219" s="1005"/>
      <c r="H219" s="1006"/>
      <c r="I219" s="1006"/>
      <c r="J219" s="1006"/>
      <c r="K219" s="1007"/>
      <c r="L219" s="715"/>
      <c r="M219" s="715"/>
      <c r="N219" s="715"/>
      <c r="O219" s="715"/>
      <c r="P219" s="715"/>
      <c r="Q219" s="715"/>
      <c r="R219" s="715"/>
      <c r="S219" s="716"/>
      <c r="T219" s="717"/>
      <c r="U219" s="720">
        <f t="shared" si="69"/>
        <v>0</v>
      </c>
      <c r="V219" s="721">
        <f t="shared" si="70"/>
        <v>0</v>
      </c>
      <c r="W219" s="722">
        <f t="shared" si="71"/>
        <v>0</v>
      </c>
      <c r="X219" s="442"/>
      <c r="Y219" s="442"/>
      <c r="Z219" s="442"/>
      <c r="AA219" s="442"/>
      <c r="AB219" s="442"/>
      <c r="AC219" s="442"/>
      <c r="AD219" s="442"/>
      <c r="AE219" s="442"/>
      <c r="AF219" s="442"/>
      <c r="AG219" s="442"/>
      <c r="AH219" s="442"/>
      <c r="AI219" s="442"/>
      <c r="AJ219" s="442"/>
      <c r="AK219" s="442"/>
      <c r="AL219" s="442"/>
      <c r="AM219" s="442"/>
      <c r="AN219" s="442"/>
      <c r="AO219" s="442"/>
      <c r="AP219" s="442"/>
      <c r="AQ219" s="442"/>
      <c r="AR219" s="442"/>
      <c r="AS219" s="442"/>
      <c r="AT219" s="442"/>
      <c r="AU219" s="442"/>
      <c r="AV219" s="442"/>
      <c r="AW219" s="442"/>
      <c r="AX219" s="442"/>
      <c r="AY219" s="442"/>
      <c r="AZ219" s="442"/>
    </row>
    <row r="220" spans="2:52" ht="20.100000000000001" hidden="1" customHeight="1" outlineLevel="1">
      <c r="B220" s="434"/>
      <c r="C220" s="1002"/>
      <c r="D220" s="1003"/>
      <c r="E220" s="1003"/>
      <c r="F220" s="1004"/>
      <c r="G220" s="1005"/>
      <c r="H220" s="1006"/>
      <c r="I220" s="1006"/>
      <c r="J220" s="1006"/>
      <c r="K220" s="1007"/>
      <c r="L220" s="715"/>
      <c r="M220" s="715"/>
      <c r="N220" s="715"/>
      <c r="O220" s="715"/>
      <c r="P220" s="715"/>
      <c r="Q220" s="715"/>
      <c r="R220" s="715"/>
      <c r="S220" s="716"/>
      <c r="T220" s="717"/>
      <c r="U220" s="720">
        <f t="shared" si="69"/>
        <v>0</v>
      </c>
      <c r="V220" s="721">
        <f t="shared" si="70"/>
        <v>0</v>
      </c>
      <c r="W220" s="722">
        <f t="shared" si="71"/>
        <v>0</v>
      </c>
      <c r="X220" s="442"/>
      <c r="Y220" s="442"/>
      <c r="Z220" s="442"/>
      <c r="AA220" s="442"/>
      <c r="AB220" s="442"/>
      <c r="AC220" s="442"/>
      <c r="AD220" s="442"/>
      <c r="AE220" s="442"/>
      <c r="AF220" s="442"/>
      <c r="AG220" s="442"/>
      <c r="AH220" s="442"/>
      <c r="AI220" s="442"/>
      <c r="AJ220" s="442"/>
      <c r="AK220" s="442"/>
      <c r="AL220" s="442"/>
      <c r="AM220" s="442"/>
      <c r="AN220" s="442"/>
      <c r="AO220" s="442"/>
      <c r="AP220" s="442"/>
      <c r="AQ220" s="442"/>
      <c r="AR220" s="442"/>
      <c r="AS220" s="442"/>
      <c r="AT220" s="442"/>
      <c r="AU220" s="442"/>
      <c r="AV220" s="442"/>
      <c r="AW220" s="442"/>
      <c r="AX220" s="442"/>
      <c r="AY220" s="442"/>
      <c r="AZ220" s="442"/>
    </row>
    <row r="221" spans="2:52" ht="20.100000000000001" hidden="1" customHeight="1" outlineLevel="1">
      <c r="B221" s="434"/>
      <c r="C221" s="1002"/>
      <c r="D221" s="1003"/>
      <c r="E221" s="1003"/>
      <c r="F221" s="1004"/>
      <c r="G221" s="1005"/>
      <c r="H221" s="1006"/>
      <c r="I221" s="1006"/>
      <c r="J221" s="1006"/>
      <c r="K221" s="1007"/>
      <c r="L221" s="715"/>
      <c r="M221" s="715"/>
      <c r="N221" s="715"/>
      <c r="O221" s="715"/>
      <c r="P221" s="715"/>
      <c r="Q221" s="715"/>
      <c r="R221" s="715"/>
      <c r="S221" s="716"/>
      <c r="T221" s="717"/>
      <c r="U221" s="720">
        <f t="shared" si="69"/>
        <v>0</v>
      </c>
      <c r="V221" s="721">
        <f t="shared" si="70"/>
        <v>0</v>
      </c>
      <c r="W221" s="722">
        <f t="shared" si="71"/>
        <v>0</v>
      </c>
      <c r="X221" s="442"/>
      <c r="Y221" s="442"/>
      <c r="Z221" s="442"/>
      <c r="AA221" s="442"/>
      <c r="AB221" s="442"/>
      <c r="AC221" s="442"/>
      <c r="AD221" s="442"/>
      <c r="AE221" s="442"/>
      <c r="AF221" s="442"/>
      <c r="AG221" s="442"/>
      <c r="AH221" s="442"/>
      <c r="AI221" s="442"/>
      <c r="AJ221" s="442"/>
      <c r="AK221" s="442"/>
      <c r="AL221" s="442"/>
      <c r="AM221" s="442"/>
      <c r="AN221" s="442"/>
      <c r="AO221" s="442"/>
      <c r="AP221" s="442"/>
      <c r="AQ221" s="442"/>
      <c r="AR221" s="442"/>
      <c r="AS221" s="442"/>
      <c r="AT221" s="442"/>
      <c r="AU221" s="442"/>
      <c r="AV221" s="442"/>
      <c r="AW221" s="442"/>
      <c r="AX221" s="442"/>
      <c r="AY221" s="442"/>
      <c r="AZ221" s="442"/>
    </row>
    <row r="222" spans="2:52" ht="20.100000000000001" hidden="1" customHeight="1" outlineLevel="1">
      <c r="B222" s="434"/>
      <c r="C222" s="1002"/>
      <c r="D222" s="1003"/>
      <c r="E222" s="1003"/>
      <c r="F222" s="1004"/>
      <c r="G222" s="1005"/>
      <c r="H222" s="1006"/>
      <c r="I222" s="1006"/>
      <c r="J222" s="1006"/>
      <c r="K222" s="1007"/>
      <c r="L222" s="715"/>
      <c r="M222" s="715"/>
      <c r="N222" s="715"/>
      <c r="O222" s="715"/>
      <c r="P222" s="715"/>
      <c r="Q222" s="715"/>
      <c r="R222" s="715"/>
      <c r="S222" s="716"/>
      <c r="T222" s="717"/>
      <c r="U222" s="720">
        <f t="shared" si="69"/>
        <v>0</v>
      </c>
      <c r="V222" s="721">
        <f t="shared" si="70"/>
        <v>0</v>
      </c>
      <c r="W222" s="722">
        <f t="shared" si="71"/>
        <v>0</v>
      </c>
      <c r="X222" s="442"/>
      <c r="Y222" s="442"/>
      <c r="Z222" s="442"/>
      <c r="AA222" s="442"/>
      <c r="AB222" s="442"/>
      <c r="AC222" s="442"/>
      <c r="AD222" s="442"/>
      <c r="AE222" s="442"/>
      <c r="AF222" s="442"/>
      <c r="AG222" s="442"/>
      <c r="AH222" s="442"/>
      <c r="AI222" s="442"/>
      <c r="AJ222" s="442"/>
      <c r="AK222" s="442"/>
      <c r="AL222" s="442"/>
      <c r="AM222" s="442"/>
      <c r="AN222" s="442"/>
      <c r="AO222" s="442"/>
      <c r="AP222" s="442"/>
      <c r="AQ222" s="442"/>
      <c r="AR222" s="442"/>
      <c r="AS222" s="442"/>
      <c r="AT222" s="442"/>
      <c r="AU222" s="442"/>
      <c r="AV222" s="442"/>
      <c r="AW222" s="442"/>
      <c r="AX222" s="442"/>
      <c r="AY222" s="442"/>
      <c r="AZ222" s="442"/>
    </row>
    <row r="223" spans="2:52" ht="20.100000000000001" hidden="1" customHeight="1" outlineLevel="1">
      <c r="B223" s="434"/>
      <c r="C223" s="1002"/>
      <c r="D223" s="1003"/>
      <c r="E223" s="1003"/>
      <c r="F223" s="1004"/>
      <c r="G223" s="1005"/>
      <c r="H223" s="1006"/>
      <c r="I223" s="1006"/>
      <c r="J223" s="1006"/>
      <c r="K223" s="1007"/>
      <c r="L223" s="715"/>
      <c r="M223" s="715"/>
      <c r="N223" s="715"/>
      <c r="O223" s="715"/>
      <c r="P223" s="715"/>
      <c r="Q223" s="715"/>
      <c r="R223" s="715"/>
      <c r="S223" s="716"/>
      <c r="T223" s="717"/>
      <c r="U223" s="720">
        <f t="shared" si="69"/>
        <v>0</v>
      </c>
      <c r="V223" s="721">
        <f t="shared" si="70"/>
        <v>0</v>
      </c>
      <c r="W223" s="722">
        <f t="shared" si="71"/>
        <v>0</v>
      </c>
      <c r="X223" s="442"/>
      <c r="Y223" s="442"/>
      <c r="Z223" s="442"/>
      <c r="AA223" s="442"/>
      <c r="AB223" s="442"/>
      <c r="AC223" s="442"/>
      <c r="AD223" s="442"/>
      <c r="AE223" s="442"/>
      <c r="AF223" s="442"/>
      <c r="AG223" s="442"/>
      <c r="AH223" s="442"/>
      <c r="AI223" s="442"/>
      <c r="AJ223" s="442"/>
      <c r="AK223" s="442"/>
      <c r="AL223" s="442"/>
      <c r="AM223" s="442"/>
      <c r="AN223" s="442"/>
      <c r="AO223" s="442"/>
      <c r="AP223" s="442"/>
      <c r="AQ223" s="442"/>
      <c r="AR223" s="442"/>
      <c r="AS223" s="442"/>
      <c r="AT223" s="442"/>
      <c r="AU223" s="442"/>
      <c r="AV223" s="442"/>
      <c r="AW223" s="442"/>
      <c r="AX223" s="442"/>
      <c r="AY223" s="442"/>
      <c r="AZ223" s="442"/>
    </row>
    <row r="224" spans="2:52" ht="20.100000000000001" hidden="1" customHeight="1" outlineLevel="1">
      <c r="B224" s="434"/>
      <c r="C224" s="1002"/>
      <c r="D224" s="1003"/>
      <c r="E224" s="1003"/>
      <c r="F224" s="1004"/>
      <c r="G224" s="1005"/>
      <c r="H224" s="1006"/>
      <c r="I224" s="1006"/>
      <c r="J224" s="1006"/>
      <c r="K224" s="1007"/>
      <c r="L224" s="715"/>
      <c r="M224" s="715"/>
      <c r="N224" s="715"/>
      <c r="O224" s="715"/>
      <c r="P224" s="715"/>
      <c r="Q224" s="715"/>
      <c r="R224" s="715"/>
      <c r="S224" s="716"/>
      <c r="T224" s="717"/>
      <c r="U224" s="720">
        <f t="shared" si="69"/>
        <v>0</v>
      </c>
      <c r="V224" s="721">
        <f t="shared" si="70"/>
        <v>0</v>
      </c>
      <c r="W224" s="722">
        <f t="shared" si="71"/>
        <v>0</v>
      </c>
      <c r="X224" s="442"/>
      <c r="Y224" s="442"/>
      <c r="Z224" s="442"/>
      <c r="AA224" s="442"/>
      <c r="AB224" s="442"/>
      <c r="AC224" s="442"/>
      <c r="AD224" s="442"/>
      <c r="AE224" s="442"/>
      <c r="AF224" s="442"/>
      <c r="AG224" s="442"/>
      <c r="AH224" s="442"/>
      <c r="AI224" s="442"/>
      <c r="AJ224" s="442"/>
      <c r="AK224" s="442"/>
      <c r="AL224" s="442"/>
      <c r="AM224" s="442"/>
      <c r="AN224" s="442"/>
      <c r="AO224" s="442"/>
      <c r="AP224" s="442"/>
      <c r="AQ224" s="442"/>
      <c r="AR224" s="442"/>
      <c r="AS224" s="442"/>
      <c r="AT224" s="442"/>
      <c r="AU224" s="442"/>
      <c r="AV224" s="442"/>
      <c r="AW224" s="442"/>
      <c r="AX224" s="442"/>
      <c r="AY224" s="442"/>
      <c r="AZ224" s="442"/>
    </row>
    <row r="225" spans="2:52" ht="20.100000000000001" hidden="1" customHeight="1" outlineLevel="1">
      <c r="B225" s="434"/>
      <c r="C225" s="1002"/>
      <c r="D225" s="1003"/>
      <c r="E225" s="1003"/>
      <c r="F225" s="1004"/>
      <c r="G225" s="1005"/>
      <c r="H225" s="1006"/>
      <c r="I225" s="1006"/>
      <c r="J225" s="1006"/>
      <c r="K225" s="1007"/>
      <c r="L225" s="715"/>
      <c r="M225" s="715"/>
      <c r="N225" s="715"/>
      <c r="O225" s="715"/>
      <c r="P225" s="715"/>
      <c r="Q225" s="715"/>
      <c r="R225" s="715"/>
      <c r="S225" s="716"/>
      <c r="T225" s="717"/>
      <c r="U225" s="720">
        <f t="shared" si="69"/>
        <v>0</v>
      </c>
      <c r="V225" s="721">
        <f t="shared" si="70"/>
        <v>0</v>
      </c>
      <c r="W225" s="722">
        <f t="shared" si="71"/>
        <v>0</v>
      </c>
      <c r="X225" s="442"/>
      <c r="Y225" s="442"/>
      <c r="Z225" s="442"/>
      <c r="AA225" s="442"/>
      <c r="AB225" s="442"/>
      <c r="AC225" s="442"/>
      <c r="AD225" s="442"/>
      <c r="AE225" s="442"/>
      <c r="AF225" s="442"/>
      <c r="AG225" s="442"/>
      <c r="AH225" s="442"/>
      <c r="AI225" s="442"/>
      <c r="AJ225" s="442"/>
      <c r="AK225" s="442"/>
      <c r="AL225" s="442"/>
      <c r="AM225" s="442"/>
      <c r="AN225" s="442"/>
      <c r="AO225" s="442"/>
      <c r="AP225" s="442"/>
      <c r="AQ225" s="442"/>
      <c r="AR225" s="442"/>
      <c r="AS225" s="442"/>
      <c r="AT225" s="442"/>
      <c r="AU225" s="442"/>
      <c r="AV225" s="442"/>
      <c r="AW225" s="442"/>
      <c r="AX225" s="442"/>
      <c r="AY225" s="442"/>
      <c r="AZ225" s="442"/>
    </row>
    <row r="226" spans="2:52" ht="20.100000000000001" hidden="1" customHeight="1" outlineLevel="1">
      <c r="B226" s="434"/>
      <c r="C226" s="1002"/>
      <c r="D226" s="1003"/>
      <c r="E226" s="1003"/>
      <c r="F226" s="1004"/>
      <c r="G226" s="1005"/>
      <c r="H226" s="1006"/>
      <c r="I226" s="1006"/>
      <c r="J226" s="1006"/>
      <c r="K226" s="1007"/>
      <c r="L226" s="715"/>
      <c r="M226" s="715"/>
      <c r="N226" s="715"/>
      <c r="O226" s="715"/>
      <c r="P226" s="715"/>
      <c r="Q226" s="715"/>
      <c r="R226" s="715"/>
      <c r="S226" s="716"/>
      <c r="T226" s="717"/>
      <c r="U226" s="720">
        <f t="shared" si="69"/>
        <v>0</v>
      </c>
      <c r="V226" s="721">
        <f t="shared" si="70"/>
        <v>0</v>
      </c>
      <c r="W226" s="722">
        <f t="shared" si="71"/>
        <v>0</v>
      </c>
      <c r="X226" s="442"/>
      <c r="Y226" s="442"/>
      <c r="Z226" s="442"/>
      <c r="AA226" s="442"/>
      <c r="AB226" s="442"/>
      <c r="AC226" s="442"/>
      <c r="AD226" s="442"/>
      <c r="AE226" s="442"/>
      <c r="AF226" s="442"/>
      <c r="AG226" s="442"/>
      <c r="AH226" s="442"/>
      <c r="AI226" s="442"/>
      <c r="AJ226" s="442"/>
      <c r="AK226" s="442"/>
      <c r="AL226" s="442"/>
      <c r="AM226" s="442"/>
      <c r="AN226" s="442"/>
      <c r="AO226" s="442"/>
      <c r="AP226" s="442"/>
      <c r="AQ226" s="442"/>
      <c r="AR226" s="442"/>
      <c r="AS226" s="442"/>
      <c r="AT226" s="442"/>
      <c r="AU226" s="442"/>
      <c r="AV226" s="442"/>
      <c r="AW226" s="442"/>
      <c r="AX226" s="442"/>
      <c r="AY226" s="442"/>
      <c r="AZ226" s="442"/>
    </row>
    <row r="227" spans="2:52" ht="20.100000000000001" hidden="1" customHeight="1" outlineLevel="1">
      <c r="B227" s="434"/>
      <c r="C227" s="1002"/>
      <c r="D227" s="1003"/>
      <c r="E227" s="1003"/>
      <c r="F227" s="1004"/>
      <c r="G227" s="1005"/>
      <c r="H227" s="1006"/>
      <c r="I227" s="1006"/>
      <c r="J227" s="1006"/>
      <c r="K227" s="1007"/>
      <c r="L227" s="715"/>
      <c r="M227" s="715"/>
      <c r="N227" s="715"/>
      <c r="O227" s="715"/>
      <c r="P227" s="715"/>
      <c r="Q227" s="715"/>
      <c r="R227" s="715"/>
      <c r="S227" s="716"/>
      <c r="T227" s="717"/>
      <c r="U227" s="720">
        <f t="shared" si="69"/>
        <v>0</v>
      </c>
      <c r="V227" s="721">
        <f t="shared" si="70"/>
        <v>0</v>
      </c>
      <c r="W227" s="722">
        <f t="shared" si="71"/>
        <v>0</v>
      </c>
      <c r="X227" s="442"/>
      <c r="Y227" s="442"/>
      <c r="Z227" s="442"/>
      <c r="AA227" s="442"/>
      <c r="AB227" s="442"/>
      <c r="AC227" s="442"/>
      <c r="AD227" s="442"/>
      <c r="AE227" s="442"/>
      <c r="AF227" s="442"/>
      <c r="AG227" s="442"/>
      <c r="AH227" s="442"/>
      <c r="AI227" s="442"/>
      <c r="AJ227" s="442"/>
      <c r="AK227" s="442"/>
      <c r="AL227" s="442"/>
      <c r="AM227" s="442"/>
      <c r="AN227" s="442"/>
      <c r="AO227" s="442"/>
      <c r="AP227" s="442"/>
      <c r="AQ227" s="442"/>
      <c r="AR227" s="442"/>
      <c r="AS227" s="442"/>
      <c r="AT227" s="442"/>
      <c r="AU227" s="442"/>
      <c r="AV227" s="442"/>
      <c r="AW227" s="442"/>
      <c r="AX227" s="442"/>
      <c r="AY227" s="442"/>
      <c r="AZ227" s="442"/>
    </row>
    <row r="228" spans="2:52" s="19" customFormat="1" ht="9.9499999999999993" hidden="1" customHeight="1" outlineLevel="1">
      <c r="B228" s="435"/>
      <c r="C228" s="437"/>
      <c r="D228" s="437"/>
      <c r="E228" s="437"/>
      <c r="F228" s="437"/>
      <c r="G228" s="666"/>
      <c r="H228" s="666"/>
      <c r="I228" s="666"/>
      <c r="J228" s="666"/>
      <c r="K228" s="666"/>
      <c r="L228" s="438"/>
      <c r="M228" s="438"/>
      <c r="N228" s="438"/>
      <c r="O228" s="438"/>
      <c r="P228" s="438"/>
      <c r="Q228" s="438"/>
      <c r="R228" s="438"/>
      <c r="S228" s="438"/>
      <c r="T228" s="439"/>
      <c r="U228" s="439"/>
      <c r="V228" s="439"/>
      <c r="W228" s="667"/>
      <c r="X228" s="668"/>
      <c r="Y228" s="668"/>
      <c r="Z228" s="668"/>
      <c r="AA228" s="668"/>
      <c r="AB228" s="668"/>
      <c r="AC228" s="668"/>
      <c r="AD228" s="668"/>
      <c r="AE228" s="668"/>
      <c r="AF228" s="668"/>
      <c r="AG228" s="668"/>
      <c r="AH228" s="668"/>
      <c r="AI228" s="668"/>
      <c r="AJ228" s="668"/>
      <c r="AK228" s="668"/>
      <c r="AL228" s="668"/>
      <c r="AM228" s="668"/>
      <c r="AN228" s="668"/>
      <c r="AO228" s="668"/>
      <c r="AP228" s="668"/>
      <c r="AQ228" s="668"/>
      <c r="AR228" s="668"/>
      <c r="AS228" s="668"/>
      <c r="AT228" s="668"/>
      <c r="AU228" s="668"/>
      <c r="AV228" s="668"/>
      <c r="AW228" s="668"/>
      <c r="AX228" s="668"/>
      <c r="AY228" s="668"/>
      <c r="AZ228" s="668"/>
    </row>
    <row r="229" spans="2:52" ht="20.100000000000001" customHeight="1" collapsed="1">
      <c r="B229" s="32">
        <f>B217+1</f>
        <v>19</v>
      </c>
      <c r="C229" s="1013"/>
      <c r="D229" s="1014"/>
      <c r="E229" s="1014"/>
      <c r="F229" s="1015"/>
      <c r="G229" s="1016"/>
      <c r="H229" s="1017"/>
      <c r="I229" s="1017"/>
      <c r="J229" s="1017"/>
      <c r="K229" s="1018"/>
      <c r="L229" s="701">
        <f t="shared" ref="L229:R229" si="72">SUM(L230:L239)</f>
        <v>0</v>
      </c>
      <c r="M229" s="702">
        <f t="shared" si="72"/>
        <v>0</v>
      </c>
      <c r="N229" s="703">
        <f t="shared" si="72"/>
        <v>0</v>
      </c>
      <c r="O229" s="703">
        <f t="shared" si="72"/>
        <v>0</v>
      </c>
      <c r="P229" s="702">
        <f t="shared" si="72"/>
        <v>0</v>
      </c>
      <c r="Q229" s="704">
        <f t="shared" si="72"/>
        <v>0</v>
      </c>
      <c r="R229" s="701">
        <f t="shared" si="72"/>
        <v>0</v>
      </c>
      <c r="S229" s="705">
        <v>1</v>
      </c>
      <c r="T229" s="706">
        <f>(S230*T230)+(S231*T231)+(S232*T232)+(S233*T233)+(S234*T234)+(S235*T235)+(S236*T236)+(S237*T237)+(S238*T238)+(S239*T239)</f>
        <v>0</v>
      </c>
      <c r="U229" s="665">
        <f t="shared" ref="U229:U239" si="73">S229*T229*(1+MGKZ)*(1+Gewinn)*(1+Sicherheit)</f>
        <v>0</v>
      </c>
      <c r="V229" s="643">
        <f t="shared" ref="V229:V239" si="74">R229*Fertigung</f>
        <v>0</v>
      </c>
      <c r="W229" s="50">
        <f t="shared" ref="W229:W239" si="75">L229*$E$6+M229*$M$6+N229*$M$7+O229*$M$8+P229*$E$7+Q229*$M$9+U229+V229</f>
        <v>0</v>
      </c>
      <c r="X229" s="442"/>
      <c r="Y229" s="442"/>
      <c r="Z229" s="442"/>
      <c r="AA229" s="442"/>
      <c r="AB229" s="442"/>
      <c r="AC229" s="442"/>
      <c r="AD229" s="442"/>
      <c r="AE229" s="442"/>
      <c r="AF229" s="442"/>
      <c r="AG229" s="442"/>
      <c r="AH229" s="442"/>
      <c r="AI229" s="442"/>
      <c r="AJ229" s="442"/>
      <c r="AK229" s="442"/>
      <c r="AL229" s="442"/>
      <c r="AM229" s="442"/>
      <c r="AN229" s="442"/>
      <c r="AO229" s="442"/>
      <c r="AP229" s="442"/>
      <c r="AQ229" s="442"/>
      <c r="AR229" s="442"/>
      <c r="AS229" s="442"/>
      <c r="AT229" s="442"/>
      <c r="AU229" s="442"/>
      <c r="AV229" s="442"/>
      <c r="AW229" s="442"/>
      <c r="AX229" s="442"/>
      <c r="AY229" s="442"/>
      <c r="AZ229" s="442"/>
    </row>
    <row r="230" spans="2:52" ht="20.100000000000001" hidden="1" customHeight="1" outlineLevel="1">
      <c r="B230" s="433"/>
      <c r="C230" s="1002"/>
      <c r="D230" s="1003"/>
      <c r="E230" s="1003"/>
      <c r="F230" s="1004"/>
      <c r="G230" s="1005"/>
      <c r="H230" s="1006"/>
      <c r="I230" s="1006"/>
      <c r="J230" s="1006"/>
      <c r="K230" s="1007"/>
      <c r="L230" s="715"/>
      <c r="M230" s="715"/>
      <c r="N230" s="715"/>
      <c r="O230" s="715"/>
      <c r="P230" s="715"/>
      <c r="Q230" s="715"/>
      <c r="R230" s="715"/>
      <c r="S230" s="716"/>
      <c r="T230" s="717"/>
      <c r="U230" s="720">
        <f t="shared" si="73"/>
        <v>0</v>
      </c>
      <c r="V230" s="721">
        <f t="shared" si="74"/>
        <v>0</v>
      </c>
      <c r="W230" s="722">
        <f t="shared" si="75"/>
        <v>0</v>
      </c>
      <c r="X230" s="442"/>
      <c r="Y230" s="442"/>
      <c r="Z230" s="442"/>
      <c r="AA230" s="442"/>
      <c r="AB230" s="442"/>
      <c r="AC230" s="442"/>
      <c r="AD230" s="442"/>
      <c r="AE230" s="442"/>
      <c r="AF230" s="442"/>
      <c r="AG230" s="442"/>
      <c r="AH230" s="442"/>
      <c r="AI230" s="442"/>
      <c r="AJ230" s="442"/>
      <c r="AK230" s="442"/>
      <c r="AL230" s="442"/>
      <c r="AM230" s="442"/>
      <c r="AN230" s="442"/>
      <c r="AO230" s="442"/>
      <c r="AP230" s="442"/>
      <c r="AQ230" s="442"/>
      <c r="AR230" s="442"/>
      <c r="AS230" s="442"/>
      <c r="AT230" s="442"/>
      <c r="AU230" s="442"/>
      <c r="AV230" s="442"/>
      <c r="AW230" s="442"/>
      <c r="AX230" s="442"/>
      <c r="AY230" s="442"/>
      <c r="AZ230" s="442"/>
    </row>
    <row r="231" spans="2:52" ht="20.100000000000001" hidden="1" customHeight="1" outlineLevel="1">
      <c r="B231" s="434"/>
      <c r="C231" s="1002"/>
      <c r="D231" s="1003"/>
      <c r="E231" s="1003"/>
      <c r="F231" s="1004"/>
      <c r="G231" s="1005"/>
      <c r="H231" s="1006"/>
      <c r="I231" s="1006"/>
      <c r="J231" s="1006"/>
      <c r="K231" s="1007"/>
      <c r="L231" s="715"/>
      <c r="M231" s="715"/>
      <c r="N231" s="715"/>
      <c r="O231" s="715"/>
      <c r="P231" s="715"/>
      <c r="Q231" s="715"/>
      <c r="R231" s="715"/>
      <c r="S231" s="716"/>
      <c r="T231" s="717"/>
      <c r="U231" s="720">
        <f t="shared" si="73"/>
        <v>0</v>
      </c>
      <c r="V231" s="721">
        <f t="shared" si="74"/>
        <v>0</v>
      </c>
      <c r="W231" s="722">
        <f t="shared" si="75"/>
        <v>0</v>
      </c>
      <c r="X231" s="442"/>
      <c r="Y231" s="442"/>
      <c r="Z231" s="442"/>
      <c r="AA231" s="442"/>
      <c r="AB231" s="442"/>
      <c r="AC231" s="442"/>
      <c r="AD231" s="442"/>
      <c r="AE231" s="442"/>
      <c r="AF231" s="442"/>
      <c r="AG231" s="442"/>
      <c r="AH231" s="442"/>
      <c r="AI231" s="442"/>
      <c r="AJ231" s="442"/>
      <c r="AK231" s="442"/>
      <c r="AL231" s="442"/>
      <c r="AM231" s="442"/>
      <c r="AN231" s="442"/>
      <c r="AO231" s="442"/>
      <c r="AP231" s="442"/>
      <c r="AQ231" s="442"/>
      <c r="AR231" s="442"/>
      <c r="AS231" s="442"/>
      <c r="AT231" s="442"/>
      <c r="AU231" s="442"/>
      <c r="AV231" s="442"/>
      <c r="AW231" s="442"/>
      <c r="AX231" s="442"/>
      <c r="AY231" s="442"/>
      <c r="AZ231" s="442"/>
    </row>
    <row r="232" spans="2:52" ht="20.100000000000001" hidden="1" customHeight="1" outlineLevel="1">
      <c r="B232" s="434"/>
      <c r="C232" s="1002"/>
      <c r="D232" s="1003"/>
      <c r="E232" s="1003"/>
      <c r="F232" s="1004"/>
      <c r="G232" s="1005"/>
      <c r="H232" s="1006"/>
      <c r="I232" s="1006"/>
      <c r="J232" s="1006"/>
      <c r="K232" s="1007"/>
      <c r="L232" s="715"/>
      <c r="M232" s="715"/>
      <c r="N232" s="715"/>
      <c r="O232" s="715"/>
      <c r="P232" s="715"/>
      <c r="Q232" s="715"/>
      <c r="R232" s="715"/>
      <c r="S232" s="716"/>
      <c r="T232" s="717"/>
      <c r="U232" s="720">
        <f t="shared" si="73"/>
        <v>0</v>
      </c>
      <c r="V232" s="721">
        <f t="shared" si="74"/>
        <v>0</v>
      </c>
      <c r="W232" s="722">
        <f t="shared" si="75"/>
        <v>0</v>
      </c>
      <c r="X232" s="442"/>
      <c r="Y232" s="442"/>
      <c r="Z232" s="442"/>
      <c r="AA232" s="442"/>
      <c r="AB232" s="442"/>
      <c r="AC232" s="442"/>
      <c r="AD232" s="442"/>
      <c r="AE232" s="442"/>
      <c r="AF232" s="442"/>
      <c r="AG232" s="442"/>
      <c r="AH232" s="442"/>
      <c r="AI232" s="442"/>
      <c r="AJ232" s="442"/>
      <c r="AK232" s="442"/>
      <c r="AL232" s="442"/>
      <c r="AM232" s="442"/>
      <c r="AN232" s="442"/>
      <c r="AO232" s="442"/>
      <c r="AP232" s="442"/>
      <c r="AQ232" s="442"/>
      <c r="AR232" s="442"/>
      <c r="AS232" s="442"/>
      <c r="AT232" s="442"/>
      <c r="AU232" s="442"/>
      <c r="AV232" s="442"/>
      <c r="AW232" s="442"/>
      <c r="AX232" s="442"/>
      <c r="AY232" s="442"/>
      <c r="AZ232" s="442"/>
    </row>
    <row r="233" spans="2:52" ht="20.100000000000001" hidden="1" customHeight="1" outlineLevel="1">
      <c r="B233" s="434"/>
      <c r="C233" s="1002"/>
      <c r="D233" s="1003"/>
      <c r="E233" s="1003"/>
      <c r="F233" s="1004"/>
      <c r="G233" s="1005"/>
      <c r="H233" s="1006"/>
      <c r="I233" s="1006"/>
      <c r="J233" s="1006"/>
      <c r="K233" s="1007"/>
      <c r="L233" s="715"/>
      <c r="M233" s="715"/>
      <c r="N233" s="715"/>
      <c r="O233" s="715"/>
      <c r="P233" s="715"/>
      <c r="Q233" s="715"/>
      <c r="R233" s="715"/>
      <c r="S233" s="716"/>
      <c r="T233" s="717"/>
      <c r="U233" s="720">
        <f t="shared" si="73"/>
        <v>0</v>
      </c>
      <c r="V233" s="721">
        <f t="shared" si="74"/>
        <v>0</v>
      </c>
      <c r="W233" s="722">
        <f t="shared" si="75"/>
        <v>0</v>
      </c>
      <c r="X233" s="442"/>
      <c r="Y233" s="442"/>
      <c r="Z233" s="442"/>
      <c r="AA233" s="442"/>
      <c r="AB233" s="442"/>
      <c r="AC233" s="442"/>
      <c r="AD233" s="442"/>
      <c r="AE233" s="442"/>
      <c r="AF233" s="442"/>
      <c r="AG233" s="442"/>
      <c r="AH233" s="442"/>
      <c r="AI233" s="442"/>
      <c r="AJ233" s="442"/>
      <c r="AK233" s="442"/>
      <c r="AL233" s="442"/>
      <c r="AM233" s="442"/>
      <c r="AN233" s="442"/>
      <c r="AO233" s="442"/>
      <c r="AP233" s="442"/>
      <c r="AQ233" s="442"/>
      <c r="AR233" s="442"/>
      <c r="AS233" s="442"/>
      <c r="AT233" s="442"/>
      <c r="AU233" s="442"/>
      <c r="AV233" s="442"/>
      <c r="AW233" s="442"/>
      <c r="AX233" s="442"/>
      <c r="AY233" s="442"/>
      <c r="AZ233" s="442"/>
    </row>
    <row r="234" spans="2:52" ht="20.100000000000001" hidden="1" customHeight="1" outlineLevel="1">
      <c r="B234" s="434"/>
      <c r="C234" s="1002"/>
      <c r="D234" s="1003"/>
      <c r="E234" s="1003"/>
      <c r="F234" s="1004"/>
      <c r="G234" s="1005"/>
      <c r="H234" s="1006"/>
      <c r="I234" s="1006"/>
      <c r="J234" s="1006"/>
      <c r="K234" s="1007"/>
      <c r="L234" s="715"/>
      <c r="M234" s="715"/>
      <c r="N234" s="715"/>
      <c r="O234" s="715"/>
      <c r="P234" s="715"/>
      <c r="Q234" s="715"/>
      <c r="R234" s="715"/>
      <c r="S234" s="716"/>
      <c r="T234" s="717"/>
      <c r="U234" s="720">
        <f t="shared" si="73"/>
        <v>0</v>
      </c>
      <c r="V234" s="721">
        <f t="shared" si="74"/>
        <v>0</v>
      </c>
      <c r="W234" s="722">
        <f t="shared" si="75"/>
        <v>0</v>
      </c>
      <c r="X234" s="442"/>
      <c r="Y234" s="442"/>
      <c r="Z234" s="442"/>
      <c r="AA234" s="442"/>
      <c r="AB234" s="442"/>
      <c r="AC234" s="442"/>
      <c r="AD234" s="442"/>
      <c r="AE234" s="442"/>
      <c r="AF234" s="442"/>
      <c r="AG234" s="442"/>
      <c r="AH234" s="442"/>
      <c r="AI234" s="442"/>
      <c r="AJ234" s="442"/>
      <c r="AK234" s="442"/>
      <c r="AL234" s="442"/>
      <c r="AM234" s="442"/>
      <c r="AN234" s="442"/>
      <c r="AO234" s="442"/>
      <c r="AP234" s="442"/>
      <c r="AQ234" s="442"/>
      <c r="AR234" s="442"/>
      <c r="AS234" s="442"/>
      <c r="AT234" s="442"/>
      <c r="AU234" s="442"/>
      <c r="AV234" s="442"/>
      <c r="AW234" s="442"/>
      <c r="AX234" s="442"/>
      <c r="AY234" s="442"/>
      <c r="AZ234" s="442"/>
    </row>
    <row r="235" spans="2:52" ht="20.100000000000001" hidden="1" customHeight="1" outlineLevel="1">
      <c r="B235" s="434"/>
      <c r="C235" s="1002"/>
      <c r="D235" s="1003"/>
      <c r="E235" s="1003"/>
      <c r="F235" s="1004"/>
      <c r="G235" s="1005"/>
      <c r="H235" s="1006"/>
      <c r="I235" s="1006"/>
      <c r="J235" s="1006"/>
      <c r="K235" s="1007"/>
      <c r="L235" s="715"/>
      <c r="M235" s="715"/>
      <c r="N235" s="715"/>
      <c r="O235" s="715"/>
      <c r="P235" s="715"/>
      <c r="Q235" s="715"/>
      <c r="R235" s="715"/>
      <c r="S235" s="716"/>
      <c r="T235" s="717"/>
      <c r="U235" s="720">
        <f t="shared" si="73"/>
        <v>0</v>
      </c>
      <c r="V235" s="721">
        <f t="shared" si="74"/>
        <v>0</v>
      </c>
      <c r="W235" s="722">
        <f t="shared" si="75"/>
        <v>0</v>
      </c>
      <c r="X235" s="442"/>
      <c r="Y235" s="442"/>
      <c r="Z235" s="442"/>
      <c r="AA235" s="442"/>
      <c r="AB235" s="442"/>
      <c r="AC235" s="442"/>
      <c r="AD235" s="442"/>
      <c r="AE235" s="442"/>
      <c r="AF235" s="442"/>
      <c r="AG235" s="442"/>
      <c r="AH235" s="442"/>
      <c r="AI235" s="442"/>
      <c r="AJ235" s="442"/>
      <c r="AK235" s="442"/>
      <c r="AL235" s="442"/>
      <c r="AM235" s="442"/>
      <c r="AN235" s="442"/>
      <c r="AO235" s="442"/>
      <c r="AP235" s="442"/>
      <c r="AQ235" s="442"/>
      <c r="AR235" s="442"/>
      <c r="AS235" s="442"/>
      <c r="AT235" s="442"/>
      <c r="AU235" s="442"/>
      <c r="AV235" s="442"/>
      <c r="AW235" s="442"/>
      <c r="AX235" s="442"/>
      <c r="AY235" s="442"/>
      <c r="AZ235" s="442"/>
    </row>
    <row r="236" spans="2:52" ht="20.100000000000001" hidden="1" customHeight="1" outlineLevel="1">
      <c r="B236" s="434"/>
      <c r="C236" s="1002"/>
      <c r="D236" s="1003"/>
      <c r="E236" s="1003"/>
      <c r="F236" s="1004"/>
      <c r="G236" s="1005"/>
      <c r="H236" s="1006"/>
      <c r="I236" s="1006"/>
      <c r="J236" s="1006"/>
      <c r="K236" s="1007"/>
      <c r="L236" s="715"/>
      <c r="M236" s="715"/>
      <c r="N236" s="715"/>
      <c r="O236" s="715"/>
      <c r="P236" s="715"/>
      <c r="Q236" s="715"/>
      <c r="R236" s="715"/>
      <c r="S236" s="716"/>
      <c r="T236" s="717"/>
      <c r="U236" s="720">
        <f t="shared" si="73"/>
        <v>0</v>
      </c>
      <c r="V236" s="721">
        <f t="shared" si="74"/>
        <v>0</v>
      </c>
      <c r="W236" s="722">
        <f t="shared" si="75"/>
        <v>0</v>
      </c>
      <c r="X236" s="442"/>
      <c r="Y236" s="442"/>
      <c r="Z236" s="442"/>
      <c r="AA236" s="442"/>
      <c r="AB236" s="442"/>
      <c r="AC236" s="442"/>
      <c r="AD236" s="442"/>
      <c r="AE236" s="442"/>
      <c r="AF236" s="442"/>
      <c r="AG236" s="442"/>
      <c r="AH236" s="442"/>
      <c r="AI236" s="442"/>
      <c r="AJ236" s="442"/>
      <c r="AK236" s="442"/>
      <c r="AL236" s="442"/>
      <c r="AM236" s="442"/>
      <c r="AN236" s="442"/>
      <c r="AO236" s="442"/>
      <c r="AP236" s="442"/>
      <c r="AQ236" s="442"/>
      <c r="AR236" s="442"/>
      <c r="AS236" s="442"/>
      <c r="AT236" s="442"/>
      <c r="AU236" s="442"/>
      <c r="AV236" s="442"/>
      <c r="AW236" s="442"/>
      <c r="AX236" s="442"/>
      <c r="AY236" s="442"/>
      <c r="AZ236" s="442"/>
    </row>
    <row r="237" spans="2:52" ht="20.100000000000001" hidden="1" customHeight="1" outlineLevel="1">
      <c r="B237" s="434"/>
      <c r="C237" s="1002"/>
      <c r="D237" s="1003"/>
      <c r="E237" s="1003"/>
      <c r="F237" s="1004"/>
      <c r="G237" s="1005"/>
      <c r="H237" s="1006"/>
      <c r="I237" s="1006"/>
      <c r="J237" s="1006"/>
      <c r="K237" s="1007"/>
      <c r="L237" s="715"/>
      <c r="M237" s="715"/>
      <c r="N237" s="715"/>
      <c r="O237" s="715"/>
      <c r="P237" s="715"/>
      <c r="Q237" s="715"/>
      <c r="R237" s="715"/>
      <c r="S237" s="716"/>
      <c r="T237" s="717"/>
      <c r="U237" s="720">
        <f t="shared" si="73"/>
        <v>0</v>
      </c>
      <c r="V237" s="721">
        <f t="shared" si="74"/>
        <v>0</v>
      </c>
      <c r="W237" s="722">
        <f t="shared" si="75"/>
        <v>0</v>
      </c>
      <c r="X237" s="442"/>
      <c r="Y237" s="442"/>
      <c r="Z237" s="442"/>
      <c r="AA237" s="442"/>
      <c r="AB237" s="442"/>
      <c r="AC237" s="442"/>
      <c r="AD237" s="442"/>
      <c r="AE237" s="442"/>
      <c r="AF237" s="442"/>
      <c r="AG237" s="442"/>
      <c r="AH237" s="442"/>
      <c r="AI237" s="442"/>
      <c r="AJ237" s="442"/>
      <c r="AK237" s="442"/>
      <c r="AL237" s="442"/>
      <c r="AM237" s="442"/>
      <c r="AN237" s="442"/>
      <c r="AO237" s="442"/>
      <c r="AP237" s="442"/>
      <c r="AQ237" s="442"/>
      <c r="AR237" s="442"/>
      <c r="AS237" s="442"/>
      <c r="AT237" s="442"/>
      <c r="AU237" s="442"/>
      <c r="AV237" s="442"/>
      <c r="AW237" s="442"/>
      <c r="AX237" s="442"/>
      <c r="AY237" s="442"/>
      <c r="AZ237" s="442"/>
    </row>
    <row r="238" spans="2:52" ht="20.100000000000001" hidden="1" customHeight="1" outlineLevel="1">
      <c r="B238" s="434"/>
      <c r="C238" s="1002"/>
      <c r="D238" s="1003"/>
      <c r="E238" s="1003"/>
      <c r="F238" s="1004"/>
      <c r="G238" s="1005"/>
      <c r="H238" s="1006"/>
      <c r="I238" s="1006"/>
      <c r="J238" s="1006"/>
      <c r="K238" s="1007"/>
      <c r="L238" s="715"/>
      <c r="M238" s="715"/>
      <c r="N238" s="715"/>
      <c r="O238" s="715"/>
      <c r="P238" s="715"/>
      <c r="Q238" s="715"/>
      <c r="R238" s="715"/>
      <c r="S238" s="716"/>
      <c r="T238" s="717"/>
      <c r="U238" s="720">
        <f t="shared" si="73"/>
        <v>0</v>
      </c>
      <c r="V238" s="721">
        <f t="shared" si="74"/>
        <v>0</v>
      </c>
      <c r="W238" s="722">
        <f t="shared" si="75"/>
        <v>0</v>
      </c>
      <c r="X238" s="442"/>
      <c r="Y238" s="442"/>
      <c r="Z238" s="442"/>
      <c r="AA238" s="442"/>
      <c r="AB238" s="442"/>
      <c r="AC238" s="442"/>
      <c r="AD238" s="442"/>
      <c r="AE238" s="442"/>
      <c r="AF238" s="442"/>
      <c r="AG238" s="442"/>
      <c r="AH238" s="442"/>
      <c r="AI238" s="442"/>
      <c r="AJ238" s="442"/>
      <c r="AK238" s="442"/>
      <c r="AL238" s="442"/>
      <c r="AM238" s="442"/>
      <c r="AN238" s="442"/>
      <c r="AO238" s="442"/>
      <c r="AP238" s="442"/>
      <c r="AQ238" s="442"/>
      <c r="AR238" s="442"/>
      <c r="AS238" s="442"/>
      <c r="AT238" s="442"/>
      <c r="AU238" s="442"/>
      <c r="AV238" s="442"/>
      <c r="AW238" s="442"/>
      <c r="AX238" s="442"/>
      <c r="AY238" s="442"/>
      <c r="AZ238" s="442"/>
    </row>
    <row r="239" spans="2:52" ht="20.100000000000001" hidden="1" customHeight="1" outlineLevel="1">
      <c r="B239" s="434"/>
      <c r="C239" s="1002"/>
      <c r="D239" s="1003"/>
      <c r="E239" s="1003"/>
      <c r="F239" s="1004"/>
      <c r="G239" s="1005"/>
      <c r="H239" s="1006"/>
      <c r="I239" s="1006"/>
      <c r="J239" s="1006"/>
      <c r="K239" s="1007"/>
      <c r="L239" s="715"/>
      <c r="M239" s="715"/>
      <c r="N239" s="715"/>
      <c r="O239" s="715"/>
      <c r="P239" s="715"/>
      <c r="Q239" s="715"/>
      <c r="R239" s="715"/>
      <c r="S239" s="716"/>
      <c r="T239" s="717"/>
      <c r="U239" s="720">
        <f t="shared" si="73"/>
        <v>0</v>
      </c>
      <c r="V239" s="721">
        <f t="shared" si="74"/>
        <v>0</v>
      </c>
      <c r="W239" s="722">
        <f t="shared" si="75"/>
        <v>0</v>
      </c>
      <c r="X239" s="442"/>
      <c r="Y239" s="442"/>
      <c r="Z239" s="442"/>
      <c r="AA239" s="442"/>
      <c r="AB239" s="442"/>
      <c r="AC239" s="442"/>
      <c r="AD239" s="442"/>
      <c r="AE239" s="442"/>
      <c r="AF239" s="442"/>
      <c r="AG239" s="442"/>
      <c r="AH239" s="442"/>
      <c r="AI239" s="442"/>
      <c r="AJ239" s="442"/>
      <c r="AK239" s="442"/>
      <c r="AL239" s="442"/>
      <c r="AM239" s="442"/>
      <c r="AN239" s="442"/>
      <c r="AO239" s="442"/>
      <c r="AP239" s="442"/>
      <c r="AQ239" s="442"/>
      <c r="AR239" s="442"/>
      <c r="AS239" s="442"/>
      <c r="AT239" s="442"/>
      <c r="AU239" s="442"/>
      <c r="AV239" s="442"/>
      <c r="AW239" s="442"/>
      <c r="AX239" s="442"/>
      <c r="AY239" s="442"/>
      <c r="AZ239" s="442"/>
    </row>
    <row r="240" spans="2:52" s="19" customFormat="1" ht="9.9499999999999993" hidden="1" customHeight="1" outlineLevel="1">
      <c r="B240" s="435"/>
      <c r="C240" s="437"/>
      <c r="D240" s="437"/>
      <c r="E240" s="437"/>
      <c r="F240" s="437"/>
      <c r="G240" s="666"/>
      <c r="H240" s="666"/>
      <c r="I240" s="666"/>
      <c r="J240" s="666"/>
      <c r="K240" s="666"/>
      <c r="L240" s="438"/>
      <c r="M240" s="438"/>
      <c r="N240" s="438"/>
      <c r="O240" s="438"/>
      <c r="P240" s="438"/>
      <c r="Q240" s="438"/>
      <c r="R240" s="438"/>
      <c r="S240" s="438"/>
      <c r="T240" s="439"/>
      <c r="U240" s="432"/>
      <c r="V240" s="432"/>
      <c r="W240" s="667"/>
      <c r="X240" s="668"/>
      <c r="Y240" s="668"/>
      <c r="Z240" s="668"/>
      <c r="AA240" s="668"/>
      <c r="AB240" s="668"/>
      <c r="AC240" s="668"/>
      <c r="AD240" s="668"/>
      <c r="AE240" s="668"/>
      <c r="AF240" s="668"/>
      <c r="AG240" s="668"/>
      <c r="AH240" s="668"/>
      <c r="AI240" s="668"/>
      <c r="AJ240" s="668"/>
      <c r="AK240" s="668"/>
      <c r="AL240" s="668"/>
      <c r="AM240" s="668"/>
      <c r="AN240" s="668"/>
      <c r="AO240" s="668"/>
      <c r="AP240" s="668"/>
      <c r="AQ240" s="668"/>
      <c r="AR240" s="668"/>
      <c r="AS240" s="668"/>
      <c r="AT240" s="668"/>
      <c r="AU240" s="668"/>
      <c r="AV240" s="668"/>
      <c r="AW240" s="668"/>
      <c r="AX240" s="668"/>
      <c r="AY240" s="668"/>
      <c r="AZ240" s="668"/>
    </row>
    <row r="241" spans="2:52" ht="20.100000000000001" customHeight="1" collapsed="1">
      <c r="B241" s="32">
        <f>B229+1</f>
        <v>20</v>
      </c>
      <c r="C241" s="1013"/>
      <c r="D241" s="1014"/>
      <c r="E241" s="1014"/>
      <c r="F241" s="1015"/>
      <c r="G241" s="1016"/>
      <c r="H241" s="1017"/>
      <c r="I241" s="1017"/>
      <c r="J241" s="1017"/>
      <c r="K241" s="1018"/>
      <c r="L241" s="701">
        <f t="shared" ref="L241:R241" si="76">SUM(L242:L251)</f>
        <v>0</v>
      </c>
      <c r="M241" s="702">
        <f t="shared" si="76"/>
        <v>0</v>
      </c>
      <c r="N241" s="703">
        <f t="shared" si="76"/>
        <v>0</v>
      </c>
      <c r="O241" s="703">
        <f t="shared" si="76"/>
        <v>0</v>
      </c>
      <c r="P241" s="702">
        <f t="shared" si="76"/>
        <v>0</v>
      </c>
      <c r="Q241" s="704">
        <f t="shared" si="76"/>
        <v>0</v>
      </c>
      <c r="R241" s="701">
        <f t="shared" si="76"/>
        <v>0</v>
      </c>
      <c r="S241" s="705">
        <v>1</v>
      </c>
      <c r="T241" s="706">
        <f>(S242*T242)+(S243*T243)+(S244*T244)+(S245*T245)+(S246*T246)+(S247*T247)+(S248*T248)+(S249*T249)+(S250*T250)+(S251*T251)</f>
        <v>0</v>
      </c>
      <c r="U241" s="665">
        <f t="shared" ref="U241:U251" si="77">S241*T241*(1+MGKZ)*(1+Gewinn)*(1+Sicherheit)</f>
        <v>0</v>
      </c>
      <c r="V241" s="643">
        <f t="shared" ref="V241:V251" si="78">R241*Fertigung</f>
        <v>0</v>
      </c>
      <c r="W241" s="50">
        <f t="shared" ref="W241:W251" si="79">L241*$E$6+M241*$M$6+N241*$M$7+O241*$M$8+P241*$E$7+Q241*$M$9+U241+V241</f>
        <v>0</v>
      </c>
      <c r="X241" s="442"/>
      <c r="Y241" s="442"/>
      <c r="Z241" s="442"/>
      <c r="AA241" s="442"/>
      <c r="AB241" s="442"/>
      <c r="AC241" s="442"/>
      <c r="AD241" s="442"/>
      <c r="AE241" s="442"/>
      <c r="AF241" s="442"/>
      <c r="AG241" s="442"/>
      <c r="AH241" s="442"/>
      <c r="AI241" s="442"/>
      <c r="AJ241" s="442"/>
      <c r="AK241" s="442"/>
      <c r="AL241" s="442"/>
      <c r="AM241" s="442"/>
      <c r="AN241" s="442"/>
      <c r="AO241" s="442"/>
      <c r="AP241" s="442"/>
      <c r="AQ241" s="442"/>
      <c r="AR241" s="442"/>
      <c r="AS241" s="442"/>
      <c r="AT241" s="442"/>
      <c r="AU241" s="442"/>
      <c r="AV241" s="442"/>
      <c r="AW241" s="442"/>
      <c r="AX241" s="442"/>
      <c r="AY241" s="442"/>
      <c r="AZ241" s="442"/>
    </row>
    <row r="242" spans="2:52" ht="20.100000000000001" hidden="1" customHeight="1" outlineLevel="1">
      <c r="B242" s="433"/>
      <c r="C242" s="1002"/>
      <c r="D242" s="1003"/>
      <c r="E242" s="1003"/>
      <c r="F242" s="1004"/>
      <c r="G242" s="1005"/>
      <c r="H242" s="1006"/>
      <c r="I242" s="1006"/>
      <c r="J242" s="1006"/>
      <c r="K242" s="1007"/>
      <c r="L242" s="715"/>
      <c r="M242" s="715"/>
      <c r="N242" s="715"/>
      <c r="O242" s="715"/>
      <c r="P242" s="715"/>
      <c r="Q242" s="715"/>
      <c r="R242" s="715"/>
      <c r="S242" s="716"/>
      <c r="T242" s="717"/>
      <c r="U242" s="720">
        <f t="shared" si="77"/>
        <v>0</v>
      </c>
      <c r="V242" s="721">
        <f t="shared" si="78"/>
        <v>0</v>
      </c>
      <c r="W242" s="722">
        <f t="shared" si="79"/>
        <v>0</v>
      </c>
      <c r="X242" s="442"/>
      <c r="Y242" s="442"/>
      <c r="Z242" s="442"/>
      <c r="AA242" s="442"/>
      <c r="AB242" s="442"/>
      <c r="AC242" s="442"/>
      <c r="AD242" s="442"/>
      <c r="AE242" s="442"/>
      <c r="AF242" s="442"/>
      <c r="AG242" s="442"/>
      <c r="AH242" s="442"/>
      <c r="AI242" s="442"/>
      <c r="AJ242" s="442"/>
      <c r="AK242" s="442"/>
      <c r="AL242" s="442"/>
      <c r="AM242" s="442"/>
      <c r="AN242" s="442"/>
      <c r="AO242" s="442"/>
      <c r="AP242" s="442"/>
      <c r="AQ242" s="442"/>
      <c r="AR242" s="442"/>
      <c r="AS242" s="442"/>
      <c r="AT242" s="442"/>
      <c r="AU242" s="442"/>
      <c r="AV242" s="442"/>
      <c r="AW242" s="442"/>
      <c r="AX242" s="442"/>
      <c r="AY242" s="442"/>
      <c r="AZ242" s="442"/>
    </row>
    <row r="243" spans="2:52" ht="20.100000000000001" hidden="1" customHeight="1" outlineLevel="1">
      <c r="B243" s="434"/>
      <c r="C243" s="1002"/>
      <c r="D243" s="1003"/>
      <c r="E243" s="1003"/>
      <c r="F243" s="1004"/>
      <c r="G243" s="1005"/>
      <c r="H243" s="1006"/>
      <c r="I243" s="1006"/>
      <c r="J243" s="1006"/>
      <c r="K243" s="1007"/>
      <c r="L243" s="715"/>
      <c r="M243" s="715"/>
      <c r="N243" s="715"/>
      <c r="O243" s="715"/>
      <c r="P243" s="715"/>
      <c r="Q243" s="715"/>
      <c r="R243" s="715"/>
      <c r="S243" s="716"/>
      <c r="T243" s="717"/>
      <c r="U243" s="720">
        <f t="shared" si="77"/>
        <v>0</v>
      </c>
      <c r="V243" s="721">
        <f t="shared" si="78"/>
        <v>0</v>
      </c>
      <c r="W243" s="722">
        <f t="shared" si="79"/>
        <v>0</v>
      </c>
      <c r="X243" s="442"/>
      <c r="Y243" s="442"/>
      <c r="Z243" s="442"/>
      <c r="AA243" s="442"/>
      <c r="AB243" s="442"/>
      <c r="AC243" s="442"/>
      <c r="AD243" s="442"/>
      <c r="AE243" s="442"/>
      <c r="AF243" s="442"/>
      <c r="AG243" s="442"/>
      <c r="AH243" s="442"/>
      <c r="AI243" s="442"/>
      <c r="AJ243" s="442"/>
      <c r="AK243" s="442"/>
      <c r="AL243" s="442"/>
      <c r="AM243" s="442"/>
      <c r="AN243" s="442"/>
      <c r="AO243" s="442"/>
      <c r="AP243" s="442"/>
      <c r="AQ243" s="442"/>
      <c r="AR243" s="442"/>
      <c r="AS243" s="442"/>
      <c r="AT243" s="442"/>
      <c r="AU243" s="442"/>
      <c r="AV243" s="442"/>
      <c r="AW243" s="442"/>
      <c r="AX243" s="442"/>
      <c r="AY243" s="442"/>
      <c r="AZ243" s="442"/>
    </row>
    <row r="244" spans="2:52" ht="20.100000000000001" hidden="1" customHeight="1" outlineLevel="1">
      <c r="B244" s="434"/>
      <c r="C244" s="1002"/>
      <c r="D244" s="1003"/>
      <c r="E244" s="1003"/>
      <c r="F244" s="1004"/>
      <c r="G244" s="1005"/>
      <c r="H244" s="1006"/>
      <c r="I244" s="1006"/>
      <c r="J244" s="1006"/>
      <c r="K244" s="1007"/>
      <c r="L244" s="715"/>
      <c r="M244" s="715"/>
      <c r="N244" s="715"/>
      <c r="O244" s="715"/>
      <c r="P244" s="715"/>
      <c r="Q244" s="715"/>
      <c r="R244" s="715"/>
      <c r="S244" s="716"/>
      <c r="T244" s="717"/>
      <c r="U244" s="720">
        <f t="shared" si="77"/>
        <v>0</v>
      </c>
      <c r="V244" s="721">
        <f t="shared" si="78"/>
        <v>0</v>
      </c>
      <c r="W244" s="722">
        <f t="shared" si="79"/>
        <v>0</v>
      </c>
      <c r="X244" s="442"/>
      <c r="Y244" s="442"/>
      <c r="Z244" s="442"/>
      <c r="AA244" s="442"/>
      <c r="AB244" s="442"/>
      <c r="AC244" s="442"/>
      <c r="AD244" s="442"/>
      <c r="AE244" s="442"/>
      <c r="AF244" s="442"/>
      <c r="AG244" s="442"/>
      <c r="AH244" s="442"/>
      <c r="AI244" s="442"/>
      <c r="AJ244" s="442"/>
      <c r="AK244" s="442"/>
      <c r="AL244" s="442"/>
      <c r="AM244" s="442"/>
      <c r="AN244" s="442"/>
      <c r="AO244" s="442"/>
      <c r="AP244" s="442"/>
      <c r="AQ244" s="442"/>
      <c r="AR244" s="442"/>
      <c r="AS244" s="442"/>
      <c r="AT244" s="442"/>
      <c r="AU244" s="442"/>
      <c r="AV244" s="442"/>
      <c r="AW244" s="442"/>
      <c r="AX244" s="442"/>
      <c r="AY244" s="442"/>
      <c r="AZ244" s="442"/>
    </row>
    <row r="245" spans="2:52" ht="20.100000000000001" hidden="1" customHeight="1" outlineLevel="1">
      <c r="B245" s="434"/>
      <c r="C245" s="1002"/>
      <c r="D245" s="1003"/>
      <c r="E245" s="1003"/>
      <c r="F245" s="1004"/>
      <c r="G245" s="1005"/>
      <c r="H245" s="1006"/>
      <c r="I245" s="1006"/>
      <c r="J245" s="1006"/>
      <c r="K245" s="1007"/>
      <c r="L245" s="715"/>
      <c r="M245" s="715"/>
      <c r="N245" s="715"/>
      <c r="O245" s="715"/>
      <c r="P245" s="715"/>
      <c r="Q245" s="715"/>
      <c r="R245" s="715"/>
      <c r="S245" s="716"/>
      <c r="T245" s="717"/>
      <c r="U245" s="720">
        <f t="shared" si="77"/>
        <v>0</v>
      </c>
      <c r="V245" s="721">
        <f t="shared" si="78"/>
        <v>0</v>
      </c>
      <c r="W245" s="722">
        <f t="shared" si="79"/>
        <v>0</v>
      </c>
      <c r="X245" s="442"/>
      <c r="Y245" s="442"/>
      <c r="Z245" s="442"/>
      <c r="AA245" s="442"/>
      <c r="AB245" s="442"/>
      <c r="AC245" s="442"/>
      <c r="AD245" s="442"/>
      <c r="AE245" s="442"/>
      <c r="AF245" s="442"/>
      <c r="AG245" s="442"/>
      <c r="AH245" s="442"/>
      <c r="AI245" s="442"/>
      <c r="AJ245" s="442"/>
      <c r="AK245" s="442"/>
      <c r="AL245" s="442"/>
      <c r="AM245" s="442"/>
      <c r="AN245" s="442"/>
      <c r="AO245" s="442"/>
      <c r="AP245" s="442"/>
      <c r="AQ245" s="442"/>
      <c r="AR245" s="442"/>
      <c r="AS245" s="442"/>
      <c r="AT245" s="442"/>
      <c r="AU245" s="442"/>
      <c r="AV245" s="442"/>
      <c r="AW245" s="442"/>
      <c r="AX245" s="442"/>
      <c r="AY245" s="442"/>
      <c r="AZ245" s="442"/>
    </row>
    <row r="246" spans="2:52" ht="20.100000000000001" hidden="1" customHeight="1" outlineLevel="1">
      <c r="B246" s="434"/>
      <c r="C246" s="1002"/>
      <c r="D246" s="1003"/>
      <c r="E246" s="1003"/>
      <c r="F246" s="1004"/>
      <c r="G246" s="1005"/>
      <c r="H246" s="1006"/>
      <c r="I246" s="1006"/>
      <c r="J246" s="1006"/>
      <c r="K246" s="1007"/>
      <c r="L246" s="715"/>
      <c r="M246" s="715"/>
      <c r="N246" s="715"/>
      <c r="O246" s="715"/>
      <c r="P246" s="715"/>
      <c r="Q246" s="715"/>
      <c r="R246" s="715"/>
      <c r="S246" s="716"/>
      <c r="T246" s="717"/>
      <c r="U246" s="720">
        <f t="shared" si="77"/>
        <v>0</v>
      </c>
      <c r="V246" s="721">
        <f t="shared" si="78"/>
        <v>0</v>
      </c>
      <c r="W246" s="722">
        <f t="shared" si="79"/>
        <v>0</v>
      </c>
      <c r="X246" s="442"/>
      <c r="Y246" s="442"/>
      <c r="Z246" s="442"/>
      <c r="AA246" s="442"/>
      <c r="AB246" s="442"/>
      <c r="AC246" s="442"/>
      <c r="AD246" s="442"/>
      <c r="AE246" s="442"/>
      <c r="AF246" s="442"/>
      <c r="AG246" s="442"/>
      <c r="AH246" s="442"/>
      <c r="AI246" s="442"/>
      <c r="AJ246" s="442"/>
      <c r="AK246" s="442"/>
      <c r="AL246" s="442"/>
      <c r="AM246" s="442"/>
      <c r="AN246" s="442"/>
      <c r="AO246" s="442"/>
      <c r="AP246" s="442"/>
      <c r="AQ246" s="442"/>
      <c r="AR246" s="442"/>
      <c r="AS246" s="442"/>
      <c r="AT246" s="442"/>
      <c r="AU246" s="442"/>
      <c r="AV246" s="442"/>
      <c r="AW246" s="442"/>
      <c r="AX246" s="442"/>
      <c r="AY246" s="442"/>
      <c r="AZ246" s="442"/>
    </row>
    <row r="247" spans="2:52" ht="20.100000000000001" hidden="1" customHeight="1" outlineLevel="1">
      <c r="B247" s="434"/>
      <c r="C247" s="1002"/>
      <c r="D247" s="1003"/>
      <c r="E247" s="1003"/>
      <c r="F247" s="1004"/>
      <c r="G247" s="1005"/>
      <c r="H247" s="1006"/>
      <c r="I247" s="1006"/>
      <c r="J247" s="1006"/>
      <c r="K247" s="1007"/>
      <c r="L247" s="715"/>
      <c r="M247" s="715"/>
      <c r="N247" s="715"/>
      <c r="O247" s="715"/>
      <c r="P247" s="715"/>
      <c r="Q247" s="715"/>
      <c r="R247" s="715"/>
      <c r="S247" s="716"/>
      <c r="T247" s="717"/>
      <c r="U247" s="720">
        <f t="shared" si="77"/>
        <v>0</v>
      </c>
      <c r="V247" s="721">
        <f t="shared" si="78"/>
        <v>0</v>
      </c>
      <c r="W247" s="722">
        <f t="shared" si="79"/>
        <v>0</v>
      </c>
      <c r="X247" s="442"/>
      <c r="Y247" s="442"/>
      <c r="Z247" s="442"/>
      <c r="AA247" s="442"/>
      <c r="AB247" s="442"/>
      <c r="AC247" s="442"/>
      <c r="AD247" s="442"/>
      <c r="AE247" s="442"/>
      <c r="AF247" s="442"/>
      <c r="AG247" s="442"/>
      <c r="AH247" s="442"/>
      <c r="AI247" s="442"/>
      <c r="AJ247" s="442"/>
      <c r="AK247" s="442"/>
      <c r="AL247" s="442"/>
      <c r="AM247" s="442"/>
      <c r="AN247" s="442"/>
      <c r="AO247" s="442"/>
      <c r="AP247" s="442"/>
      <c r="AQ247" s="442"/>
      <c r="AR247" s="442"/>
      <c r="AS247" s="442"/>
      <c r="AT247" s="442"/>
      <c r="AU247" s="442"/>
      <c r="AV247" s="442"/>
      <c r="AW247" s="442"/>
      <c r="AX247" s="442"/>
      <c r="AY247" s="442"/>
      <c r="AZ247" s="442"/>
    </row>
    <row r="248" spans="2:52" ht="20.100000000000001" hidden="1" customHeight="1" outlineLevel="1">
      <c r="B248" s="434"/>
      <c r="C248" s="1002"/>
      <c r="D248" s="1003"/>
      <c r="E248" s="1003"/>
      <c r="F248" s="1004"/>
      <c r="G248" s="1005"/>
      <c r="H248" s="1006"/>
      <c r="I248" s="1006"/>
      <c r="J248" s="1006"/>
      <c r="K248" s="1007"/>
      <c r="L248" s="715"/>
      <c r="M248" s="715"/>
      <c r="N248" s="715"/>
      <c r="O248" s="715"/>
      <c r="P248" s="715"/>
      <c r="Q248" s="715"/>
      <c r="R248" s="715"/>
      <c r="S248" s="716"/>
      <c r="T248" s="717"/>
      <c r="U248" s="720">
        <f t="shared" si="77"/>
        <v>0</v>
      </c>
      <c r="V248" s="721">
        <f t="shared" si="78"/>
        <v>0</v>
      </c>
      <c r="W248" s="722">
        <f t="shared" si="79"/>
        <v>0</v>
      </c>
      <c r="X248" s="442"/>
      <c r="Y248" s="442"/>
      <c r="Z248" s="442"/>
      <c r="AA248" s="442"/>
      <c r="AB248" s="442"/>
      <c r="AC248" s="442"/>
      <c r="AD248" s="442"/>
      <c r="AE248" s="442"/>
      <c r="AF248" s="442"/>
      <c r="AG248" s="442"/>
      <c r="AH248" s="442"/>
      <c r="AI248" s="442"/>
      <c r="AJ248" s="442"/>
      <c r="AK248" s="442"/>
      <c r="AL248" s="442"/>
      <c r="AM248" s="442"/>
      <c r="AN248" s="442"/>
      <c r="AO248" s="442"/>
      <c r="AP248" s="442"/>
      <c r="AQ248" s="442"/>
      <c r="AR248" s="442"/>
      <c r="AS248" s="442"/>
      <c r="AT248" s="442"/>
      <c r="AU248" s="442"/>
      <c r="AV248" s="442"/>
      <c r="AW248" s="442"/>
      <c r="AX248" s="442"/>
      <c r="AY248" s="442"/>
      <c r="AZ248" s="442"/>
    </row>
    <row r="249" spans="2:52" ht="20.100000000000001" hidden="1" customHeight="1" outlineLevel="1">
      <c r="B249" s="434"/>
      <c r="C249" s="1002"/>
      <c r="D249" s="1003"/>
      <c r="E249" s="1003"/>
      <c r="F249" s="1004"/>
      <c r="G249" s="1005"/>
      <c r="H249" s="1006"/>
      <c r="I249" s="1006"/>
      <c r="J249" s="1006"/>
      <c r="K249" s="1007"/>
      <c r="L249" s="715"/>
      <c r="M249" s="715"/>
      <c r="N249" s="715"/>
      <c r="O249" s="715"/>
      <c r="P249" s="715"/>
      <c r="Q249" s="715"/>
      <c r="R249" s="715"/>
      <c r="S249" s="716"/>
      <c r="T249" s="717"/>
      <c r="U249" s="720">
        <f t="shared" si="77"/>
        <v>0</v>
      </c>
      <c r="V249" s="721">
        <f t="shared" si="78"/>
        <v>0</v>
      </c>
      <c r="W249" s="722">
        <f t="shared" si="79"/>
        <v>0</v>
      </c>
      <c r="X249" s="442"/>
      <c r="Y249" s="442"/>
      <c r="Z249" s="442"/>
      <c r="AA249" s="442"/>
      <c r="AB249" s="442"/>
      <c r="AC249" s="442"/>
      <c r="AD249" s="442"/>
      <c r="AE249" s="442"/>
      <c r="AF249" s="442"/>
      <c r="AG249" s="442"/>
      <c r="AH249" s="442"/>
      <c r="AI249" s="442"/>
      <c r="AJ249" s="442"/>
      <c r="AK249" s="442"/>
      <c r="AL249" s="442"/>
      <c r="AM249" s="442"/>
      <c r="AN249" s="442"/>
      <c r="AO249" s="442"/>
      <c r="AP249" s="442"/>
      <c r="AQ249" s="442"/>
      <c r="AR249" s="442"/>
      <c r="AS249" s="442"/>
      <c r="AT249" s="442"/>
      <c r="AU249" s="442"/>
      <c r="AV249" s="442"/>
      <c r="AW249" s="442"/>
      <c r="AX249" s="442"/>
      <c r="AY249" s="442"/>
      <c r="AZ249" s="442"/>
    </row>
    <row r="250" spans="2:52" ht="20.100000000000001" hidden="1" customHeight="1" outlineLevel="1">
      <c r="B250" s="434"/>
      <c r="C250" s="1002"/>
      <c r="D250" s="1003"/>
      <c r="E250" s="1003"/>
      <c r="F250" s="1004"/>
      <c r="G250" s="1005"/>
      <c r="H250" s="1006"/>
      <c r="I250" s="1006"/>
      <c r="J250" s="1006"/>
      <c r="K250" s="1007"/>
      <c r="L250" s="715"/>
      <c r="M250" s="715"/>
      <c r="N250" s="715"/>
      <c r="O250" s="715"/>
      <c r="P250" s="715"/>
      <c r="Q250" s="715"/>
      <c r="R250" s="715"/>
      <c r="S250" s="716"/>
      <c r="T250" s="717"/>
      <c r="U250" s="720">
        <f t="shared" si="77"/>
        <v>0</v>
      </c>
      <c r="V250" s="721">
        <f t="shared" si="78"/>
        <v>0</v>
      </c>
      <c r="W250" s="722">
        <f t="shared" si="79"/>
        <v>0</v>
      </c>
      <c r="X250" s="442"/>
      <c r="Y250" s="442"/>
      <c r="Z250" s="442"/>
      <c r="AA250" s="442"/>
      <c r="AB250" s="442"/>
      <c r="AC250" s="442"/>
      <c r="AD250" s="442"/>
      <c r="AE250" s="442"/>
      <c r="AF250" s="442"/>
      <c r="AG250" s="442"/>
      <c r="AH250" s="442"/>
      <c r="AI250" s="442"/>
      <c r="AJ250" s="442"/>
      <c r="AK250" s="442"/>
      <c r="AL250" s="442"/>
      <c r="AM250" s="442"/>
      <c r="AN250" s="442"/>
      <c r="AO250" s="442"/>
      <c r="AP250" s="442"/>
      <c r="AQ250" s="442"/>
      <c r="AR250" s="442"/>
      <c r="AS250" s="442"/>
      <c r="AT250" s="442"/>
      <c r="AU250" s="442"/>
      <c r="AV250" s="442"/>
      <c r="AW250" s="442"/>
      <c r="AX250" s="442"/>
      <c r="AY250" s="442"/>
      <c r="AZ250" s="442"/>
    </row>
    <row r="251" spans="2:52" ht="20.100000000000001" hidden="1" customHeight="1" outlineLevel="1">
      <c r="B251" s="434"/>
      <c r="C251" s="1002"/>
      <c r="D251" s="1003"/>
      <c r="E251" s="1003"/>
      <c r="F251" s="1004"/>
      <c r="G251" s="1005"/>
      <c r="H251" s="1006"/>
      <c r="I251" s="1006"/>
      <c r="J251" s="1006"/>
      <c r="K251" s="1007"/>
      <c r="L251" s="715"/>
      <c r="M251" s="715"/>
      <c r="N251" s="715"/>
      <c r="O251" s="715"/>
      <c r="P251" s="715"/>
      <c r="Q251" s="715"/>
      <c r="R251" s="715"/>
      <c r="S251" s="716"/>
      <c r="T251" s="717"/>
      <c r="U251" s="720">
        <f t="shared" si="77"/>
        <v>0</v>
      </c>
      <c r="V251" s="721">
        <f t="shared" si="78"/>
        <v>0</v>
      </c>
      <c r="W251" s="722">
        <f t="shared" si="79"/>
        <v>0</v>
      </c>
      <c r="X251" s="442"/>
      <c r="Y251" s="442"/>
      <c r="Z251" s="442"/>
      <c r="AA251" s="442"/>
      <c r="AB251" s="442"/>
      <c r="AC251" s="442"/>
      <c r="AD251" s="442"/>
      <c r="AE251" s="442"/>
      <c r="AF251" s="442"/>
      <c r="AG251" s="442"/>
      <c r="AH251" s="442"/>
      <c r="AI251" s="442"/>
      <c r="AJ251" s="442"/>
      <c r="AK251" s="442"/>
      <c r="AL251" s="442"/>
      <c r="AM251" s="442"/>
      <c r="AN251" s="442"/>
      <c r="AO251" s="442"/>
      <c r="AP251" s="442"/>
      <c r="AQ251" s="442"/>
      <c r="AR251" s="442"/>
      <c r="AS251" s="442"/>
      <c r="AT251" s="442"/>
      <c r="AU251" s="442"/>
      <c r="AV251" s="442"/>
      <c r="AW251" s="442"/>
      <c r="AX251" s="442"/>
      <c r="AY251" s="442"/>
      <c r="AZ251" s="442"/>
    </row>
    <row r="252" spans="2:52" s="19" customFormat="1" ht="9.9499999999999993" hidden="1" customHeight="1" outlineLevel="1">
      <c r="B252" s="435"/>
      <c r="C252" s="437"/>
      <c r="D252" s="437"/>
      <c r="E252" s="437"/>
      <c r="F252" s="437"/>
      <c r="G252" s="666"/>
      <c r="H252" s="666"/>
      <c r="I252" s="666"/>
      <c r="J252" s="666"/>
      <c r="K252" s="666"/>
      <c r="L252" s="438"/>
      <c r="M252" s="438"/>
      <c r="N252" s="438"/>
      <c r="O252" s="438"/>
      <c r="P252" s="438"/>
      <c r="Q252" s="438"/>
      <c r="R252" s="438"/>
      <c r="S252" s="438"/>
      <c r="T252" s="439"/>
      <c r="U252" s="439"/>
      <c r="V252" s="439"/>
      <c r="W252" s="667"/>
      <c r="X252" s="668"/>
      <c r="Y252" s="668"/>
      <c r="Z252" s="668"/>
      <c r="AA252" s="668"/>
      <c r="AB252" s="668"/>
      <c r="AC252" s="668"/>
      <c r="AD252" s="668"/>
      <c r="AE252" s="668"/>
      <c r="AF252" s="668"/>
      <c r="AG252" s="668"/>
      <c r="AH252" s="668"/>
      <c r="AI252" s="668"/>
      <c r="AJ252" s="668"/>
      <c r="AK252" s="668"/>
      <c r="AL252" s="668"/>
      <c r="AM252" s="668"/>
      <c r="AN252" s="668"/>
      <c r="AO252" s="668"/>
      <c r="AP252" s="668"/>
      <c r="AQ252" s="668"/>
      <c r="AR252" s="668"/>
      <c r="AS252" s="668"/>
      <c r="AT252" s="668"/>
      <c r="AU252" s="668"/>
      <c r="AV252" s="668"/>
      <c r="AW252" s="668"/>
      <c r="AX252" s="668"/>
      <c r="AY252" s="668"/>
      <c r="AZ252" s="668"/>
    </row>
    <row r="253" spans="2:52" ht="20.100000000000001" customHeight="1" collapsed="1">
      <c r="B253" s="32">
        <f>B241+1</f>
        <v>21</v>
      </c>
      <c r="C253" s="1013"/>
      <c r="D253" s="1014"/>
      <c r="E253" s="1014"/>
      <c r="F253" s="1015"/>
      <c r="G253" s="1016"/>
      <c r="H253" s="1017"/>
      <c r="I253" s="1017"/>
      <c r="J253" s="1017"/>
      <c r="K253" s="1018"/>
      <c r="L253" s="701">
        <f t="shared" ref="L253:R253" si="80">SUM(L254:L263)</f>
        <v>0</v>
      </c>
      <c r="M253" s="702">
        <f t="shared" si="80"/>
        <v>0</v>
      </c>
      <c r="N253" s="703">
        <f t="shared" si="80"/>
        <v>0</v>
      </c>
      <c r="O253" s="703">
        <f t="shared" si="80"/>
        <v>0</v>
      </c>
      <c r="P253" s="702">
        <f t="shared" si="80"/>
        <v>0</v>
      </c>
      <c r="Q253" s="704">
        <f t="shared" si="80"/>
        <v>0</v>
      </c>
      <c r="R253" s="701">
        <f t="shared" si="80"/>
        <v>0</v>
      </c>
      <c r="S253" s="705">
        <v>1</v>
      </c>
      <c r="T253" s="706">
        <f>(S254*T254)+(S255*T255)+(S256*T256)+(S257*T257)+(S258*T258)+(S259*T259)+(S260*T260)+(S261*T261)+(S262*T262)+(S263*T263)</f>
        <v>0</v>
      </c>
      <c r="U253" s="665">
        <f t="shared" ref="U253:U263" si="81">S253*T253*(1+MGKZ)*(1+Gewinn)*(1+Sicherheit)</f>
        <v>0</v>
      </c>
      <c r="V253" s="643">
        <f t="shared" ref="V253:V263" si="82">R253*Fertigung</f>
        <v>0</v>
      </c>
      <c r="W253" s="50">
        <f t="shared" ref="W253:W263" si="83">L253*$E$6+M253*$M$6+N253*$M$7+O253*$M$8+P253*$E$7+Q253*$M$9+U253+V253</f>
        <v>0</v>
      </c>
      <c r="X253" s="442"/>
      <c r="Y253" s="442"/>
      <c r="Z253" s="442"/>
      <c r="AA253" s="442"/>
      <c r="AB253" s="442"/>
      <c r="AC253" s="442"/>
      <c r="AD253" s="442"/>
      <c r="AE253" s="442"/>
      <c r="AF253" s="442"/>
      <c r="AG253" s="442"/>
      <c r="AH253" s="442"/>
      <c r="AI253" s="442"/>
      <c r="AJ253" s="442"/>
      <c r="AK253" s="442"/>
      <c r="AL253" s="442"/>
      <c r="AM253" s="442"/>
      <c r="AN253" s="442"/>
      <c r="AO253" s="442"/>
      <c r="AP253" s="442"/>
      <c r="AQ253" s="442"/>
      <c r="AR253" s="442"/>
      <c r="AS253" s="442"/>
      <c r="AT253" s="442"/>
      <c r="AU253" s="442"/>
      <c r="AV253" s="442"/>
      <c r="AW253" s="442"/>
      <c r="AX253" s="442"/>
      <c r="AY253" s="442"/>
      <c r="AZ253" s="442"/>
    </row>
    <row r="254" spans="2:52" ht="20.100000000000001" hidden="1" customHeight="1" outlineLevel="1">
      <c r="B254" s="433"/>
      <c r="C254" s="1002"/>
      <c r="D254" s="1003"/>
      <c r="E254" s="1003"/>
      <c r="F254" s="1004"/>
      <c r="G254" s="1005"/>
      <c r="H254" s="1006"/>
      <c r="I254" s="1006"/>
      <c r="J254" s="1006"/>
      <c r="K254" s="1007"/>
      <c r="L254" s="715"/>
      <c r="M254" s="715"/>
      <c r="N254" s="715"/>
      <c r="O254" s="715"/>
      <c r="P254" s="715"/>
      <c r="Q254" s="715"/>
      <c r="R254" s="715"/>
      <c r="S254" s="716"/>
      <c r="T254" s="717"/>
      <c r="U254" s="720">
        <f t="shared" si="81"/>
        <v>0</v>
      </c>
      <c r="V254" s="721">
        <f t="shared" si="82"/>
        <v>0</v>
      </c>
      <c r="W254" s="722">
        <f t="shared" si="83"/>
        <v>0</v>
      </c>
      <c r="X254" s="442"/>
      <c r="Y254" s="442"/>
      <c r="Z254" s="442"/>
      <c r="AA254" s="442"/>
      <c r="AB254" s="442"/>
      <c r="AC254" s="442"/>
      <c r="AD254" s="442"/>
      <c r="AE254" s="442"/>
      <c r="AF254" s="442"/>
      <c r="AG254" s="442"/>
      <c r="AH254" s="442"/>
      <c r="AI254" s="442"/>
      <c r="AJ254" s="442"/>
      <c r="AK254" s="442"/>
      <c r="AL254" s="442"/>
      <c r="AM254" s="442"/>
      <c r="AN254" s="442"/>
      <c r="AO254" s="442"/>
      <c r="AP254" s="442"/>
      <c r="AQ254" s="442"/>
      <c r="AR254" s="442"/>
      <c r="AS254" s="442"/>
      <c r="AT254" s="442"/>
      <c r="AU254" s="442"/>
      <c r="AV254" s="442"/>
      <c r="AW254" s="442"/>
      <c r="AX254" s="442"/>
      <c r="AY254" s="442"/>
      <c r="AZ254" s="442"/>
    </row>
    <row r="255" spans="2:52" ht="20.100000000000001" hidden="1" customHeight="1" outlineLevel="1">
      <c r="B255" s="434"/>
      <c r="C255" s="1002"/>
      <c r="D255" s="1003"/>
      <c r="E255" s="1003"/>
      <c r="F255" s="1004"/>
      <c r="G255" s="1005"/>
      <c r="H255" s="1006"/>
      <c r="I255" s="1006"/>
      <c r="J255" s="1006"/>
      <c r="K255" s="1007"/>
      <c r="L255" s="715"/>
      <c r="M255" s="715"/>
      <c r="N255" s="715"/>
      <c r="O255" s="715"/>
      <c r="P255" s="715"/>
      <c r="Q255" s="715"/>
      <c r="R255" s="715"/>
      <c r="S255" s="716"/>
      <c r="T255" s="717"/>
      <c r="U255" s="720">
        <f t="shared" si="81"/>
        <v>0</v>
      </c>
      <c r="V255" s="721">
        <f t="shared" si="82"/>
        <v>0</v>
      </c>
      <c r="W255" s="722">
        <f t="shared" si="83"/>
        <v>0</v>
      </c>
      <c r="X255" s="442"/>
      <c r="Y255" s="442"/>
      <c r="Z255" s="442"/>
      <c r="AA255" s="442"/>
      <c r="AB255" s="442"/>
      <c r="AC255" s="442"/>
      <c r="AD255" s="442"/>
      <c r="AE255" s="442"/>
      <c r="AF255" s="442"/>
      <c r="AG255" s="442"/>
      <c r="AH255" s="442"/>
      <c r="AI255" s="442"/>
      <c r="AJ255" s="442"/>
      <c r="AK255" s="442"/>
      <c r="AL255" s="442"/>
      <c r="AM255" s="442"/>
      <c r="AN255" s="442"/>
      <c r="AO255" s="442"/>
      <c r="AP255" s="442"/>
      <c r="AQ255" s="442"/>
      <c r="AR255" s="442"/>
      <c r="AS255" s="442"/>
      <c r="AT255" s="442"/>
      <c r="AU255" s="442"/>
      <c r="AV255" s="442"/>
      <c r="AW255" s="442"/>
      <c r="AX255" s="442"/>
      <c r="AY255" s="442"/>
      <c r="AZ255" s="442"/>
    </row>
    <row r="256" spans="2:52" ht="20.100000000000001" hidden="1" customHeight="1" outlineLevel="1">
      <c r="B256" s="434"/>
      <c r="C256" s="1002"/>
      <c r="D256" s="1003"/>
      <c r="E256" s="1003"/>
      <c r="F256" s="1004"/>
      <c r="G256" s="1005"/>
      <c r="H256" s="1006"/>
      <c r="I256" s="1006"/>
      <c r="J256" s="1006"/>
      <c r="K256" s="1007"/>
      <c r="L256" s="715"/>
      <c r="M256" s="715"/>
      <c r="N256" s="715"/>
      <c r="O256" s="715"/>
      <c r="P256" s="715"/>
      <c r="Q256" s="715"/>
      <c r="R256" s="715"/>
      <c r="S256" s="716"/>
      <c r="T256" s="717"/>
      <c r="U256" s="720">
        <f t="shared" si="81"/>
        <v>0</v>
      </c>
      <c r="V256" s="721">
        <f t="shared" si="82"/>
        <v>0</v>
      </c>
      <c r="W256" s="722">
        <f t="shared" si="83"/>
        <v>0</v>
      </c>
      <c r="X256" s="442"/>
      <c r="Y256" s="442"/>
      <c r="Z256" s="442"/>
      <c r="AA256" s="442"/>
      <c r="AB256" s="442"/>
      <c r="AC256" s="442"/>
      <c r="AD256" s="442"/>
      <c r="AE256" s="442"/>
      <c r="AF256" s="442"/>
      <c r="AG256" s="442"/>
      <c r="AH256" s="442"/>
      <c r="AI256" s="442"/>
      <c r="AJ256" s="442"/>
      <c r="AK256" s="442"/>
      <c r="AL256" s="442"/>
      <c r="AM256" s="442"/>
      <c r="AN256" s="442"/>
      <c r="AO256" s="442"/>
      <c r="AP256" s="442"/>
      <c r="AQ256" s="442"/>
      <c r="AR256" s="442"/>
      <c r="AS256" s="442"/>
      <c r="AT256" s="442"/>
      <c r="AU256" s="442"/>
      <c r="AV256" s="442"/>
      <c r="AW256" s="442"/>
      <c r="AX256" s="442"/>
      <c r="AY256" s="442"/>
      <c r="AZ256" s="442"/>
    </row>
    <row r="257" spans="2:52" ht="20.100000000000001" hidden="1" customHeight="1" outlineLevel="1">
      <c r="B257" s="434"/>
      <c r="C257" s="1002"/>
      <c r="D257" s="1003"/>
      <c r="E257" s="1003"/>
      <c r="F257" s="1004"/>
      <c r="G257" s="1005"/>
      <c r="H257" s="1006"/>
      <c r="I257" s="1006"/>
      <c r="J257" s="1006"/>
      <c r="K257" s="1007"/>
      <c r="L257" s="715"/>
      <c r="M257" s="715"/>
      <c r="N257" s="715"/>
      <c r="O257" s="715"/>
      <c r="P257" s="715"/>
      <c r="Q257" s="715"/>
      <c r="R257" s="715"/>
      <c r="S257" s="716"/>
      <c r="T257" s="717"/>
      <c r="U257" s="720">
        <f t="shared" si="81"/>
        <v>0</v>
      </c>
      <c r="V257" s="721">
        <f t="shared" si="82"/>
        <v>0</v>
      </c>
      <c r="W257" s="722">
        <f t="shared" si="83"/>
        <v>0</v>
      </c>
      <c r="X257" s="442"/>
      <c r="Y257" s="442"/>
      <c r="Z257" s="442"/>
      <c r="AA257" s="442"/>
      <c r="AB257" s="442"/>
      <c r="AC257" s="442"/>
      <c r="AD257" s="442"/>
      <c r="AE257" s="442"/>
      <c r="AF257" s="442"/>
      <c r="AG257" s="442"/>
      <c r="AH257" s="442"/>
      <c r="AI257" s="442"/>
      <c r="AJ257" s="442"/>
      <c r="AK257" s="442"/>
      <c r="AL257" s="442"/>
      <c r="AM257" s="442"/>
      <c r="AN257" s="442"/>
      <c r="AO257" s="442"/>
      <c r="AP257" s="442"/>
      <c r="AQ257" s="442"/>
      <c r="AR257" s="442"/>
      <c r="AS257" s="442"/>
      <c r="AT257" s="442"/>
      <c r="AU257" s="442"/>
      <c r="AV257" s="442"/>
      <c r="AW257" s="442"/>
      <c r="AX257" s="442"/>
      <c r="AY257" s="442"/>
      <c r="AZ257" s="442"/>
    </row>
    <row r="258" spans="2:52" ht="20.100000000000001" hidden="1" customHeight="1" outlineLevel="1">
      <c r="B258" s="434"/>
      <c r="C258" s="1002"/>
      <c r="D258" s="1003"/>
      <c r="E258" s="1003"/>
      <c r="F258" s="1004"/>
      <c r="G258" s="1005"/>
      <c r="H258" s="1006"/>
      <c r="I258" s="1006"/>
      <c r="J258" s="1006"/>
      <c r="K258" s="1007"/>
      <c r="L258" s="715"/>
      <c r="M258" s="715"/>
      <c r="N258" s="715"/>
      <c r="O258" s="715"/>
      <c r="P258" s="715"/>
      <c r="Q258" s="715"/>
      <c r="R258" s="715"/>
      <c r="S258" s="716"/>
      <c r="T258" s="717"/>
      <c r="U258" s="720">
        <f t="shared" si="81"/>
        <v>0</v>
      </c>
      <c r="V258" s="721">
        <f t="shared" si="82"/>
        <v>0</v>
      </c>
      <c r="W258" s="722">
        <f t="shared" si="83"/>
        <v>0</v>
      </c>
      <c r="X258" s="442"/>
      <c r="Y258" s="442"/>
      <c r="Z258" s="442"/>
      <c r="AA258" s="442"/>
      <c r="AB258" s="442"/>
      <c r="AC258" s="442"/>
      <c r="AD258" s="442"/>
      <c r="AE258" s="442"/>
      <c r="AF258" s="442"/>
      <c r="AG258" s="442"/>
      <c r="AH258" s="442"/>
      <c r="AI258" s="442"/>
      <c r="AJ258" s="442"/>
      <c r="AK258" s="442"/>
      <c r="AL258" s="442"/>
      <c r="AM258" s="442"/>
      <c r="AN258" s="442"/>
      <c r="AO258" s="442"/>
      <c r="AP258" s="442"/>
      <c r="AQ258" s="442"/>
      <c r="AR258" s="442"/>
      <c r="AS258" s="442"/>
      <c r="AT258" s="442"/>
      <c r="AU258" s="442"/>
      <c r="AV258" s="442"/>
      <c r="AW258" s="442"/>
      <c r="AX258" s="442"/>
      <c r="AY258" s="442"/>
      <c r="AZ258" s="442"/>
    </row>
    <row r="259" spans="2:52" ht="20.100000000000001" hidden="1" customHeight="1" outlineLevel="1">
      <c r="B259" s="434"/>
      <c r="C259" s="1002"/>
      <c r="D259" s="1003"/>
      <c r="E259" s="1003"/>
      <c r="F259" s="1004"/>
      <c r="G259" s="1005"/>
      <c r="H259" s="1006"/>
      <c r="I259" s="1006"/>
      <c r="J259" s="1006"/>
      <c r="K259" s="1007"/>
      <c r="L259" s="715"/>
      <c r="M259" s="715"/>
      <c r="N259" s="715"/>
      <c r="O259" s="715"/>
      <c r="P259" s="715"/>
      <c r="Q259" s="715"/>
      <c r="R259" s="715"/>
      <c r="S259" s="716"/>
      <c r="T259" s="717"/>
      <c r="U259" s="720">
        <f t="shared" si="81"/>
        <v>0</v>
      </c>
      <c r="V259" s="721">
        <f t="shared" si="82"/>
        <v>0</v>
      </c>
      <c r="W259" s="722">
        <f t="shared" si="83"/>
        <v>0</v>
      </c>
      <c r="X259" s="442"/>
      <c r="Y259" s="442"/>
      <c r="Z259" s="442"/>
      <c r="AA259" s="442"/>
      <c r="AB259" s="442"/>
      <c r="AC259" s="442"/>
      <c r="AD259" s="442"/>
      <c r="AE259" s="442"/>
      <c r="AF259" s="442"/>
      <c r="AG259" s="442"/>
      <c r="AH259" s="442"/>
      <c r="AI259" s="442"/>
      <c r="AJ259" s="442"/>
      <c r="AK259" s="442"/>
      <c r="AL259" s="442"/>
      <c r="AM259" s="442"/>
      <c r="AN259" s="442"/>
      <c r="AO259" s="442"/>
      <c r="AP259" s="442"/>
      <c r="AQ259" s="442"/>
      <c r="AR259" s="442"/>
      <c r="AS259" s="442"/>
      <c r="AT259" s="442"/>
      <c r="AU259" s="442"/>
      <c r="AV259" s="442"/>
      <c r="AW259" s="442"/>
      <c r="AX259" s="442"/>
      <c r="AY259" s="442"/>
      <c r="AZ259" s="442"/>
    </row>
    <row r="260" spans="2:52" ht="20.100000000000001" hidden="1" customHeight="1" outlineLevel="1">
      <c r="B260" s="434"/>
      <c r="C260" s="1002"/>
      <c r="D260" s="1003"/>
      <c r="E260" s="1003"/>
      <c r="F260" s="1004"/>
      <c r="G260" s="1005"/>
      <c r="H260" s="1006"/>
      <c r="I260" s="1006"/>
      <c r="J260" s="1006"/>
      <c r="K260" s="1007"/>
      <c r="L260" s="715"/>
      <c r="M260" s="715"/>
      <c r="N260" s="715"/>
      <c r="O260" s="715"/>
      <c r="P260" s="715"/>
      <c r="Q260" s="715"/>
      <c r="R260" s="715"/>
      <c r="S260" s="716"/>
      <c r="T260" s="717"/>
      <c r="U260" s="720">
        <f t="shared" si="81"/>
        <v>0</v>
      </c>
      <c r="V260" s="721">
        <f t="shared" si="82"/>
        <v>0</v>
      </c>
      <c r="W260" s="722">
        <f t="shared" si="83"/>
        <v>0</v>
      </c>
      <c r="X260" s="442"/>
      <c r="Y260" s="442"/>
      <c r="Z260" s="442"/>
      <c r="AA260" s="442"/>
      <c r="AB260" s="442"/>
      <c r="AC260" s="442"/>
      <c r="AD260" s="442"/>
      <c r="AE260" s="442"/>
      <c r="AF260" s="442"/>
      <c r="AG260" s="442"/>
      <c r="AH260" s="442"/>
      <c r="AI260" s="442"/>
      <c r="AJ260" s="442"/>
      <c r="AK260" s="442"/>
      <c r="AL260" s="442"/>
      <c r="AM260" s="442"/>
      <c r="AN260" s="442"/>
      <c r="AO260" s="442"/>
      <c r="AP260" s="442"/>
      <c r="AQ260" s="442"/>
      <c r="AR260" s="442"/>
      <c r="AS260" s="442"/>
      <c r="AT260" s="442"/>
      <c r="AU260" s="442"/>
      <c r="AV260" s="442"/>
      <c r="AW260" s="442"/>
      <c r="AX260" s="442"/>
      <c r="AY260" s="442"/>
      <c r="AZ260" s="442"/>
    </row>
    <row r="261" spans="2:52" ht="20.100000000000001" hidden="1" customHeight="1" outlineLevel="1">
      <c r="B261" s="434"/>
      <c r="C261" s="1002"/>
      <c r="D261" s="1003"/>
      <c r="E261" s="1003"/>
      <c r="F261" s="1004"/>
      <c r="G261" s="1005"/>
      <c r="H261" s="1006"/>
      <c r="I261" s="1006"/>
      <c r="J261" s="1006"/>
      <c r="K261" s="1007"/>
      <c r="L261" s="715"/>
      <c r="M261" s="715"/>
      <c r="N261" s="715"/>
      <c r="O261" s="715"/>
      <c r="P261" s="715"/>
      <c r="Q261" s="715"/>
      <c r="R261" s="715"/>
      <c r="S261" s="716"/>
      <c r="T261" s="717"/>
      <c r="U261" s="720">
        <f t="shared" si="81"/>
        <v>0</v>
      </c>
      <c r="V261" s="721">
        <f t="shared" si="82"/>
        <v>0</v>
      </c>
      <c r="W261" s="722">
        <f t="shared" si="83"/>
        <v>0</v>
      </c>
      <c r="X261" s="442"/>
      <c r="Y261" s="442"/>
      <c r="Z261" s="442"/>
      <c r="AA261" s="442"/>
      <c r="AB261" s="442"/>
      <c r="AC261" s="442"/>
      <c r="AD261" s="442"/>
      <c r="AE261" s="442"/>
      <c r="AF261" s="442"/>
      <c r="AG261" s="442"/>
      <c r="AH261" s="442"/>
      <c r="AI261" s="442"/>
      <c r="AJ261" s="442"/>
      <c r="AK261" s="442"/>
      <c r="AL261" s="442"/>
      <c r="AM261" s="442"/>
      <c r="AN261" s="442"/>
      <c r="AO261" s="442"/>
      <c r="AP261" s="442"/>
      <c r="AQ261" s="442"/>
      <c r="AR261" s="442"/>
      <c r="AS261" s="442"/>
      <c r="AT261" s="442"/>
      <c r="AU261" s="442"/>
      <c r="AV261" s="442"/>
      <c r="AW261" s="442"/>
      <c r="AX261" s="442"/>
      <c r="AY261" s="442"/>
      <c r="AZ261" s="442"/>
    </row>
    <row r="262" spans="2:52" ht="20.100000000000001" hidden="1" customHeight="1" outlineLevel="1">
      <c r="B262" s="434"/>
      <c r="C262" s="1002"/>
      <c r="D262" s="1003"/>
      <c r="E262" s="1003"/>
      <c r="F262" s="1004"/>
      <c r="G262" s="1005"/>
      <c r="H262" s="1006"/>
      <c r="I262" s="1006"/>
      <c r="J262" s="1006"/>
      <c r="K262" s="1007"/>
      <c r="L262" s="715"/>
      <c r="M262" s="715"/>
      <c r="N262" s="715"/>
      <c r="O262" s="715"/>
      <c r="P262" s="715"/>
      <c r="Q262" s="715"/>
      <c r="R262" s="715"/>
      <c r="S262" s="716"/>
      <c r="T262" s="717"/>
      <c r="U262" s="720">
        <f t="shared" si="81"/>
        <v>0</v>
      </c>
      <c r="V262" s="721">
        <f t="shared" si="82"/>
        <v>0</v>
      </c>
      <c r="W262" s="722">
        <f t="shared" si="83"/>
        <v>0</v>
      </c>
      <c r="X262" s="442"/>
      <c r="Y262" s="442"/>
      <c r="Z262" s="442"/>
      <c r="AA262" s="442"/>
      <c r="AB262" s="442"/>
      <c r="AC262" s="442"/>
      <c r="AD262" s="442"/>
      <c r="AE262" s="442"/>
      <c r="AF262" s="442"/>
      <c r="AG262" s="442"/>
      <c r="AH262" s="442"/>
      <c r="AI262" s="442"/>
      <c r="AJ262" s="442"/>
      <c r="AK262" s="442"/>
      <c r="AL262" s="442"/>
      <c r="AM262" s="442"/>
      <c r="AN262" s="442"/>
      <c r="AO262" s="442"/>
      <c r="AP262" s="442"/>
      <c r="AQ262" s="442"/>
      <c r="AR262" s="442"/>
      <c r="AS262" s="442"/>
      <c r="AT262" s="442"/>
      <c r="AU262" s="442"/>
      <c r="AV262" s="442"/>
      <c r="AW262" s="442"/>
      <c r="AX262" s="442"/>
      <c r="AY262" s="442"/>
      <c r="AZ262" s="442"/>
    </row>
    <row r="263" spans="2:52" ht="20.100000000000001" hidden="1" customHeight="1" outlineLevel="1">
      <c r="B263" s="434"/>
      <c r="C263" s="1002"/>
      <c r="D263" s="1003"/>
      <c r="E263" s="1003"/>
      <c r="F263" s="1004"/>
      <c r="G263" s="1005"/>
      <c r="H263" s="1006"/>
      <c r="I263" s="1006"/>
      <c r="J263" s="1006"/>
      <c r="K263" s="1007"/>
      <c r="L263" s="715"/>
      <c r="M263" s="715"/>
      <c r="N263" s="715"/>
      <c r="O263" s="715"/>
      <c r="P263" s="715"/>
      <c r="Q263" s="715"/>
      <c r="R263" s="715"/>
      <c r="S263" s="716"/>
      <c r="T263" s="717"/>
      <c r="U263" s="720">
        <f t="shared" si="81"/>
        <v>0</v>
      </c>
      <c r="V263" s="721">
        <f t="shared" si="82"/>
        <v>0</v>
      </c>
      <c r="W263" s="722">
        <f t="shared" si="83"/>
        <v>0</v>
      </c>
      <c r="X263" s="442"/>
      <c r="Y263" s="442"/>
      <c r="Z263" s="442"/>
      <c r="AA263" s="442"/>
      <c r="AB263" s="442"/>
      <c r="AC263" s="442"/>
      <c r="AD263" s="442"/>
      <c r="AE263" s="442"/>
      <c r="AF263" s="442"/>
      <c r="AG263" s="442"/>
      <c r="AH263" s="442"/>
      <c r="AI263" s="442"/>
      <c r="AJ263" s="442"/>
      <c r="AK263" s="442"/>
      <c r="AL263" s="442"/>
      <c r="AM263" s="442"/>
      <c r="AN263" s="442"/>
      <c r="AO263" s="442"/>
      <c r="AP263" s="442"/>
      <c r="AQ263" s="442"/>
      <c r="AR263" s="442"/>
      <c r="AS263" s="442"/>
      <c r="AT263" s="442"/>
      <c r="AU263" s="442"/>
      <c r="AV263" s="442"/>
      <c r="AW263" s="442"/>
      <c r="AX263" s="442"/>
      <c r="AY263" s="442"/>
      <c r="AZ263" s="442"/>
    </row>
    <row r="264" spans="2:52" s="19" customFormat="1" ht="9.9499999999999993" hidden="1" customHeight="1" outlineLevel="1">
      <c r="B264" s="435"/>
      <c r="C264" s="437"/>
      <c r="D264" s="437"/>
      <c r="E264" s="437"/>
      <c r="F264" s="437"/>
      <c r="G264" s="666"/>
      <c r="H264" s="666"/>
      <c r="I264" s="666"/>
      <c r="J264" s="666"/>
      <c r="K264" s="666"/>
      <c r="L264" s="438"/>
      <c r="M264" s="438"/>
      <c r="N264" s="438"/>
      <c r="O264" s="438"/>
      <c r="P264" s="438"/>
      <c r="Q264" s="438"/>
      <c r="R264" s="438"/>
      <c r="S264" s="438"/>
      <c r="T264" s="439"/>
      <c r="U264" s="439"/>
      <c r="V264" s="439"/>
      <c r="W264" s="667"/>
      <c r="X264" s="668"/>
      <c r="Y264" s="668"/>
      <c r="Z264" s="668"/>
      <c r="AA264" s="668"/>
      <c r="AB264" s="668"/>
      <c r="AC264" s="668"/>
      <c r="AD264" s="668"/>
      <c r="AE264" s="668"/>
      <c r="AF264" s="668"/>
      <c r="AG264" s="668"/>
      <c r="AH264" s="668"/>
      <c r="AI264" s="668"/>
      <c r="AJ264" s="668"/>
      <c r="AK264" s="668"/>
      <c r="AL264" s="668"/>
      <c r="AM264" s="668"/>
      <c r="AN264" s="668"/>
      <c r="AO264" s="668"/>
      <c r="AP264" s="668"/>
      <c r="AQ264" s="668"/>
      <c r="AR264" s="668"/>
      <c r="AS264" s="668"/>
      <c r="AT264" s="668"/>
      <c r="AU264" s="668"/>
      <c r="AV264" s="668"/>
      <c r="AW264" s="668"/>
      <c r="AX264" s="668"/>
      <c r="AY264" s="668"/>
      <c r="AZ264" s="668"/>
    </row>
    <row r="265" spans="2:52" ht="20.100000000000001" customHeight="1" collapsed="1">
      <c r="B265" s="32">
        <f>B253+1</f>
        <v>22</v>
      </c>
      <c r="C265" s="1013"/>
      <c r="D265" s="1014"/>
      <c r="E265" s="1014"/>
      <c r="F265" s="1015"/>
      <c r="G265" s="1016"/>
      <c r="H265" s="1017"/>
      <c r="I265" s="1017"/>
      <c r="J265" s="1017"/>
      <c r="K265" s="1018"/>
      <c r="L265" s="701">
        <f t="shared" ref="L265:R265" si="84">SUM(L266:L275)</f>
        <v>0</v>
      </c>
      <c r="M265" s="702">
        <f t="shared" si="84"/>
        <v>0</v>
      </c>
      <c r="N265" s="703">
        <f t="shared" si="84"/>
        <v>0</v>
      </c>
      <c r="O265" s="703">
        <f t="shared" si="84"/>
        <v>0</v>
      </c>
      <c r="P265" s="702">
        <f t="shared" si="84"/>
        <v>0</v>
      </c>
      <c r="Q265" s="704">
        <f t="shared" si="84"/>
        <v>0</v>
      </c>
      <c r="R265" s="701">
        <f t="shared" si="84"/>
        <v>0</v>
      </c>
      <c r="S265" s="705">
        <v>1</v>
      </c>
      <c r="T265" s="706">
        <f>(S266*T266)+(S267*T267)+(S268*T268)+(S269*T269)+(S270*T270)+(S271*T271)+(S272*T272)+(S273*T273)+(S274*T274)+(S275*T275)</f>
        <v>0</v>
      </c>
      <c r="U265" s="665">
        <f t="shared" ref="U265:U275" si="85">S265*T265*(1+MGKZ)*(1+Gewinn)*(1+Sicherheit)</f>
        <v>0</v>
      </c>
      <c r="V265" s="643">
        <f t="shared" ref="V265:V275" si="86">R265*Fertigung</f>
        <v>0</v>
      </c>
      <c r="W265" s="50">
        <f t="shared" ref="W265:W275" si="87">L265*$E$6+M265*$M$6+N265*$M$7+O265*$M$8+P265*$E$7+Q265*$M$9+U265+V265</f>
        <v>0</v>
      </c>
      <c r="X265" s="442"/>
      <c r="Y265" s="442"/>
      <c r="Z265" s="442"/>
      <c r="AA265" s="442"/>
      <c r="AB265" s="442"/>
      <c r="AC265" s="442"/>
      <c r="AD265" s="442"/>
      <c r="AE265" s="442"/>
      <c r="AF265" s="442"/>
      <c r="AG265" s="442"/>
      <c r="AH265" s="442"/>
      <c r="AI265" s="442"/>
      <c r="AJ265" s="442"/>
      <c r="AK265" s="442"/>
      <c r="AL265" s="442"/>
      <c r="AM265" s="442"/>
      <c r="AN265" s="442"/>
      <c r="AO265" s="442"/>
      <c r="AP265" s="442"/>
      <c r="AQ265" s="442"/>
      <c r="AR265" s="442"/>
      <c r="AS265" s="442"/>
      <c r="AT265" s="442"/>
      <c r="AU265" s="442"/>
      <c r="AV265" s="442"/>
      <c r="AW265" s="442"/>
      <c r="AX265" s="442"/>
      <c r="AY265" s="442"/>
      <c r="AZ265" s="442"/>
    </row>
    <row r="266" spans="2:52" ht="20.100000000000001" hidden="1" customHeight="1" outlineLevel="1">
      <c r="B266" s="433"/>
      <c r="C266" s="1002"/>
      <c r="D266" s="1003"/>
      <c r="E266" s="1003"/>
      <c r="F266" s="1004"/>
      <c r="G266" s="1005"/>
      <c r="H266" s="1006"/>
      <c r="I266" s="1006"/>
      <c r="J266" s="1006"/>
      <c r="K266" s="1007"/>
      <c r="L266" s="715"/>
      <c r="M266" s="715"/>
      <c r="N266" s="715"/>
      <c r="O266" s="715"/>
      <c r="P266" s="715"/>
      <c r="Q266" s="715"/>
      <c r="R266" s="715"/>
      <c r="S266" s="716"/>
      <c r="T266" s="717"/>
      <c r="U266" s="720">
        <f t="shared" si="85"/>
        <v>0</v>
      </c>
      <c r="V266" s="721">
        <f t="shared" si="86"/>
        <v>0</v>
      </c>
      <c r="W266" s="722">
        <f t="shared" si="87"/>
        <v>0</v>
      </c>
      <c r="X266" s="442"/>
      <c r="Y266" s="442"/>
      <c r="Z266" s="442"/>
      <c r="AA266" s="442"/>
      <c r="AB266" s="442"/>
      <c r="AC266" s="442"/>
      <c r="AD266" s="442"/>
      <c r="AE266" s="442"/>
      <c r="AF266" s="442"/>
      <c r="AG266" s="442"/>
      <c r="AH266" s="442"/>
      <c r="AI266" s="442"/>
      <c r="AJ266" s="442"/>
      <c r="AK266" s="442"/>
      <c r="AL266" s="442"/>
      <c r="AM266" s="442"/>
      <c r="AN266" s="442"/>
      <c r="AO266" s="442"/>
      <c r="AP266" s="442"/>
      <c r="AQ266" s="442"/>
      <c r="AR266" s="442"/>
      <c r="AS266" s="442"/>
      <c r="AT266" s="442"/>
      <c r="AU266" s="442"/>
      <c r="AV266" s="442"/>
      <c r="AW266" s="442"/>
      <c r="AX266" s="442"/>
      <c r="AY266" s="442"/>
      <c r="AZ266" s="442"/>
    </row>
    <row r="267" spans="2:52" ht="20.100000000000001" hidden="1" customHeight="1" outlineLevel="1">
      <c r="B267" s="434"/>
      <c r="C267" s="1002"/>
      <c r="D267" s="1003"/>
      <c r="E267" s="1003"/>
      <c r="F267" s="1004"/>
      <c r="G267" s="1005"/>
      <c r="H267" s="1006"/>
      <c r="I267" s="1006"/>
      <c r="J267" s="1006"/>
      <c r="K267" s="1007"/>
      <c r="L267" s="715"/>
      <c r="M267" s="715"/>
      <c r="N267" s="715"/>
      <c r="O267" s="715"/>
      <c r="P267" s="715"/>
      <c r="Q267" s="715"/>
      <c r="R267" s="715"/>
      <c r="S267" s="716"/>
      <c r="T267" s="717"/>
      <c r="U267" s="720">
        <f t="shared" si="85"/>
        <v>0</v>
      </c>
      <c r="V267" s="721">
        <f t="shared" si="86"/>
        <v>0</v>
      </c>
      <c r="W267" s="722">
        <f t="shared" si="87"/>
        <v>0</v>
      </c>
      <c r="X267" s="442"/>
      <c r="Y267" s="442"/>
      <c r="Z267" s="442"/>
      <c r="AA267" s="442"/>
      <c r="AB267" s="442"/>
      <c r="AC267" s="442"/>
      <c r="AD267" s="442"/>
      <c r="AE267" s="442"/>
      <c r="AF267" s="442"/>
      <c r="AG267" s="442"/>
      <c r="AH267" s="442"/>
      <c r="AI267" s="442"/>
      <c r="AJ267" s="442"/>
      <c r="AK267" s="442"/>
      <c r="AL267" s="442"/>
      <c r="AM267" s="442"/>
      <c r="AN267" s="442"/>
      <c r="AO267" s="442"/>
      <c r="AP267" s="442"/>
      <c r="AQ267" s="442"/>
      <c r="AR267" s="442"/>
      <c r="AS267" s="442"/>
      <c r="AT267" s="442"/>
      <c r="AU267" s="442"/>
      <c r="AV267" s="442"/>
      <c r="AW267" s="442"/>
      <c r="AX267" s="442"/>
      <c r="AY267" s="442"/>
      <c r="AZ267" s="442"/>
    </row>
    <row r="268" spans="2:52" ht="20.100000000000001" hidden="1" customHeight="1" outlineLevel="1">
      <c r="B268" s="434"/>
      <c r="C268" s="1002"/>
      <c r="D268" s="1003"/>
      <c r="E268" s="1003"/>
      <c r="F268" s="1004"/>
      <c r="G268" s="1005"/>
      <c r="H268" s="1006"/>
      <c r="I268" s="1006"/>
      <c r="J268" s="1006"/>
      <c r="K268" s="1007"/>
      <c r="L268" s="715"/>
      <c r="M268" s="715"/>
      <c r="N268" s="715"/>
      <c r="O268" s="715"/>
      <c r="P268" s="715"/>
      <c r="Q268" s="715"/>
      <c r="R268" s="715"/>
      <c r="S268" s="716"/>
      <c r="T268" s="717"/>
      <c r="U268" s="720">
        <f t="shared" si="85"/>
        <v>0</v>
      </c>
      <c r="V268" s="721">
        <f t="shared" si="86"/>
        <v>0</v>
      </c>
      <c r="W268" s="722">
        <f t="shared" si="87"/>
        <v>0</v>
      </c>
      <c r="X268" s="442"/>
      <c r="Y268" s="442"/>
      <c r="Z268" s="442"/>
      <c r="AA268" s="442"/>
      <c r="AB268" s="442"/>
      <c r="AC268" s="442"/>
      <c r="AD268" s="442"/>
      <c r="AE268" s="442"/>
      <c r="AF268" s="442"/>
      <c r="AG268" s="442"/>
      <c r="AH268" s="442"/>
      <c r="AI268" s="442"/>
      <c r="AJ268" s="442"/>
      <c r="AK268" s="442"/>
      <c r="AL268" s="442"/>
      <c r="AM268" s="442"/>
      <c r="AN268" s="442"/>
      <c r="AO268" s="442"/>
      <c r="AP268" s="442"/>
      <c r="AQ268" s="442"/>
      <c r="AR268" s="442"/>
      <c r="AS268" s="442"/>
      <c r="AT268" s="442"/>
      <c r="AU268" s="442"/>
      <c r="AV268" s="442"/>
      <c r="AW268" s="442"/>
      <c r="AX268" s="442"/>
      <c r="AY268" s="442"/>
      <c r="AZ268" s="442"/>
    </row>
    <row r="269" spans="2:52" ht="20.100000000000001" hidden="1" customHeight="1" outlineLevel="1">
      <c r="B269" s="434"/>
      <c r="C269" s="1002"/>
      <c r="D269" s="1003"/>
      <c r="E269" s="1003"/>
      <c r="F269" s="1004"/>
      <c r="G269" s="1005"/>
      <c r="H269" s="1006"/>
      <c r="I269" s="1006"/>
      <c r="J269" s="1006"/>
      <c r="K269" s="1007"/>
      <c r="L269" s="715"/>
      <c r="M269" s="715"/>
      <c r="N269" s="715"/>
      <c r="O269" s="715"/>
      <c r="P269" s="715"/>
      <c r="Q269" s="715"/>
      <c r="R269" s="715"/>
      <c r="S269" s="716"/>
      <c r="T269" s="717"/>
      <c r="U269" s="720">
        <f t="shared" si="85"/>
        <v>0</v>
      </c>
      <c r="V269" s="721">
        <f t="shared" si="86"/>
        <v>0</v>
      </c>
      <c r="W269" s="722">
        <f t="shared" si="87"/>
        <v>0</v>
      </c>
      <c r="X269" s="442"/>
      <c r="Y269" s="442"/>
      <c r="Z269" s="442"/>
      <c r="AA269" s="442"/>
      <c r="AB269" s="442"/>
      <c r="AC269" s="442"/>
      <c r="AD269" s="442"/>
      <c r="AE269" s="442"/>
      <c r="AF269" s="442"/>
      <c r="AG269" s="442"/>
      <c r="AH269" s="442"/>
      <c r="AI269" s="442"/>
      <c r="AJ269" s="442"/>
      <c r="AK269" s="442"/>
      <c r="AL269" s="442"/>
      <c r="AM269" s="442"/>
      <c r="AN269" s="442"/>
      <c r="AO269" s="442"/>
      <c r="AP269" s="442"/>
      <c r="AQ269" s="442"/>
      <c r="AR269" s="442"/>
      <c r="AS269" s="442"/>
      <c r="AT269" s="442"/>
      <c r="AU269" s="442"/>
      <c r="AV269" s="442"/>
      <c r="AW269" s="442"/>
      <c r="AX269" s="442"/>
      <c r="AY269" s="442"/>
      <c r="AZ269" s="442"/>
    </row>
    <row r="270" spans="2:52" ht="20.100000000000001" hidden="1" customHeight="1" outlineLevel="1">
      <c r="B270" s="434"/>
      <c r="C270" s="1002"/>
      <c r="D270" s="1003"/>
      <c r="E270" s="1003"/>
      <c r="F270" s="1004"/>
      <c r="G270" s="1005"/>
      <c r="H270" s="1006"/>
      <c r="I270" s="1006"/>
      <c r="J270" s="1006"/>
      <c r="K270" s="1007"/>
      <c r="L270" s="715"/>
      <c r="M270" s="715"/>
      <c r="N270" s="715"/>
      <c r="O270" s="715"/>
      <c r="P270" s="715"/>
      <c r="Q270" s="715"/>
      <c r="R270" s="715"/>
      <c r="S270" s="716"/>
      <c r="T270" s="717"/>
      <c r="U270" s="720">
        <f t="shared" si="85"/>
        <v>0</v>
      </c>
      <c r="V270" s="721">
        <f t="shared" si="86"/>
        <v>0</v>
      </c>
      <c r="W270" s="722">
        <f t="shared" si="87"/>
        <v>0</v>
      </c>
      <c r="X270" s="442"/>
      <c r="Y270" s="442"/>
      <c r="Z270" s="442"/>
      <c r="AA270" s="442"/>
      <c r="AB270" s="442"/>
      <c r="AC270" s="442"/>
      <c r="AD270" s="442"/>
      <c r="AE270" s="442"/>
      <c r="AF270" s="442"/>
      <c r="AG270" s="442"/>
      <c r="AH270" s="442"/>
      <c r="AI270" s="442"/>
      <c r="AJ270" s="442"/>
      <c r="AK270" s="442"/>
      <c r="AL270" s="442"/>
      <c r="AM270" s="442"/>
      <c r="AN270" s="442"/>
      <c r="AO270" s="442"/>
      <c r="AP270" s="442"/>
      <c r="AQ270" s="442"/>
      <c r="AR270" s="442"/>
      <c r="AS270" s="442"/>
      <c r="AT270" s="442"/>
      <c r="AU270" s="442"/>
      <c r="AV270" s="442"/>
      <c r="AW270" s="442"/>
      <c r="AX270" s="442"/>
      <c r="AY270" s="442"/>
      <c r="AZ270" s="442"/>
    </row>
    <row r="271" spans="2:52" ht="20.100000000000001" hidden="1" customHeight="1" outlineLevel="1">
      <c r="B271" s="434"/>
      <c r="C271" s="1002"/>
      <c r="D271" s="1003"/>
      <c r="E271" s="1003"/>
      <c r="F271" s="1004"/>
      <c r="G271" s="1005"/>
      <c r="H271" s="1006"/>
      <c r="I271" s="1006"/>
      <c r="J271" s="1006"/>
      <c r="K271" s="1007"/>
      <c r="L271" s="715"/>
      <c r="M271" s="715"/>
      <c r="N271" s="715"/>
      <c r="O271" s="715"/>
      <c r="P271" s="715"/>
      <c r="Q271" s="715"/>
      <c r="R271" s="715"/>
      <c r="S271" s="716"/>
      <c r="T271" s="717"/>
      <c r="U271" s="720">
        <f t="shared" si="85"/>
        <v>0</v>
      </c>
      <c r="V271" s="721">
        <f t="shared" si="86"/>
        <v>0</v>
      </c>
      <c r="W271" s="722">
        <f t="shared" si="87"/>
        <v>0</v>
      </c>
      <c r="X271" s="442"/>
      <c r="Y271" s="442"/>
      <c r="Z271" s="442"/>
      <c r="AA271" s="442"/>
      <c r="AB271" s="442"/>
      <c r="AC271" s="442"/>
      <c r="AD271" s="442"/>
      <c r="AE271" s="442"/>
      <c r="AF271" s="442"/>
      <c r="AG271" s="442"/>
      <c r="AH271" s="442"/>
      <c r="AI271" s="442"/>
      <c r="AJ271" s="442"/>
      <c r="AK271" s="442"/>
      <c r="AL271" s="442"/>
      <c r="AM271" s="442"/>
      <c r="AN271" s="442"/>
      <c r="AO271" s="442"/>
      <c r="AP271" s="442"/>
      <c r="AQ271" s="442"/>
      <c r="AR271" s="442"/>
      <c r="AS271" s="442"/>
      <c r="AT271" s="442"/>
      <c r="AU271" s="442"/>
      <c r="AV271" s="442"/>
      <c r="AW271" s="442"/>
      <c r="AX271" s="442"/>
      <c r="AY271" s="442"/>
      <c r="AZ271" s="442"/>
    </row>
    <row r="272" spans="2:52" ht="20.100000000000001" hidden="1" customHeight="1" outlineLevel="1">
      <c r="B272" s="434"/>
      <c r="C272" s="1002"/>
      <c r="D272" s="1003"/>
      <c r="E272" s="1003"/>
      <c r="F272" s="1004"/>
      <c r="G272" s="1005"/>
      <c r="H272" s="1006"/>
      <c r="I272" s="1006"/>
      <c r="J272" s="1006"/>
      <c r="K272" s="1007"/>
      <c r="L272" s="715"/>
      <c r="M272" s="715"/>
      <c r="N272" s="715"/>
      <c r="O272" s="715"/>
      <c r="P272" s="715"/>
      <c r="Q272" s="715"/>
      <c r="R272" s="715"/>
      <c r="S272" s="716"/>
      <c r="T272" s="717"/>
      <c r="U272" s="720">
        <f t="shared" si="85"/>
        <v>0</v>
      </c>
      <c r="V272" s="721">
        <f t="shared" si="86"/>
        <v>0</v>
      </c>
      <c r="W272" s="722">
        <f t="shared" si="87"/>
        <v>0</v>
      </c>
      <c r="X272" s="442"/>
      <c r="Y272" s="442"/>
      <c r="Z272" s="442"/>
      <c r="AA272" s="442"/>
      <c r="AB272" s="442"/>
      <c r="AC272" s="442"/>
      <c r="AD272" s="442"/>
      <c r="AE272" s="442"/>
      <c r="AF272" s="442"/>
      <c r="AG272" s="442"/>
      <c r="AH272" s="442"/>
      <c r="AI272" s="442"/>
      <c r="AJ272" s="442"/>
      <c r="AK272" s="442"/>
      <c r="AL272" s="442"/>
      <c r="AM272" s="442"/>
      <c r="AN272" s="442"/>
      <c r="AO272" s="442"/>
      <c r="AP272" s="442"/>
      <c r="AQ272" s="442"/>
      <c r="AR272" s="442"/>
      <c r="AS272" s="442"/>
      <c r="AT272" s="442"/>
      <c r="AU272" s="442"/>
      <c r="AV272" s="442"/>
      <c r="AW272" s="442"/>
      <c r="AX272" s="442"/>
      <c r="AY272" s="442"/>
      <c r="AZ272" s="442"/>
    </row>
    <row r="273" spans="2:52" ht="20.100000000000001" hidden="1" customHeight="1" outlineLevel="1">
      <c r="B273" s="434"/>
      <c r="C273" s="1002"/>
      <c r="D273" s="1003"/>
      <c r="E273" s="1003"/>
      <c r="F273" s="1004"/>
      <c r="G273" s="1005"/>
      <c r="H273" s="1006"/>
      <c r="I273" s="1006"/>
      <c r="J273" s="1006"/>
      <c r="K273" s="1007"/>
      <c r="L273" s="715"/>
      <c r="M273" s="715"/>
      <c r="N273" s="715"/>
      <c r="O273" s="715"/>
      <c r="P273" s="715"/>
      <c r="Q273" s="715"/>
      <c r="R273" s="715"/>
      <c r="S273" s="716"/>
      <c r="T273" s="717"/>
      <c r="U273" s="720">
        <f t="shared" si="85"/>
        <v>0</v>
      </c>
      <c r="V273" s="721">
        <f t="shared" si="86"/>
        <v>0</v>
      </c>
      <c r="W273" s="722">
        <f t="shared" si="87"/>
        <v>0</v>
      </c>
      <c r="X273" s="442"/>
      <c r="Y273" s="442"/>
      <c r="Z273" s="442"/>
      <c r="AA273" s="442"/>
      <c r="AB273" s="442"/>
      <c r="AC273" s="442"/>
      <c r="AD273" s="442"/>
      <c r="AE273" s="442"/>
      <c r="AF273" s="442"/>
      <c r="AG273" s="442"/>
      <c r="AH273" s="442"/>
      <c r="AI273" s="442"/>
      <c r="AJ273" s="442"/>
      <c r="AK273" s="442"/>
      <c r="AL273" s="442"/>
      <c r="AM273" s="442"/>
      <c r="AN273" s="442"/>
      <c r="AO273" s="442"/>
      <c r="AP273" s="442"/>
      <c r="AQ273" s="442"/>
      <c r="AR273" s="442"/>
      <c r="AS273" s="442"/>
      <c r="AT273" s="442"/>
      <c r="AU273" s="442"/>
      <c r="AV273" s="442"/>
      <c r="AW273" s="442"/>
      <c r="AX273" s="442"/>
      <c r="AY273" s="442"/>
      <c r="AZ273" s="442"/>
    </row>
    <row r="274" spans="2:52" ht="20.100000000000001" hidden="1" customHeight="1" outlineLevel="1">
      <c r="B274" s="434"/>
      <c r="C274" s="1002"/>
      <c r="D274" s="1003"/>
      <c r="E274" s="1003"/>
      <c r="F274" s="1004"/>
      <c r="G274" s="1005"/>
      <c r="H274" s="1006"/>
      <c r="I274" s="1006"/>
      <c r="J274" s="1006"/>
      <c r="K274" s="1007"/>
      <c r="L274" s="715"/>
      <c r="M274" s="715"/>
      <c r="N274" s="715"/>
      <c r="O274" s="715"/>
      <c r="P274" s="715"/>
      <c r="Q274" s="715"/>
      <c r="R274" s="715"/>
      <c r="S274" s="716"/>
      <c r="T274" s="717"/>
      <c r="U274" s="720">
        <f t="shared" si="85"/>
        <v>0</v>
      </c>
      <c r="V274" s="721">
        <f t="shared" si="86"/>
        <v>0</v>
      </c>
      <c r="W274" s="722">
        <f t="shared" si="87"/>
        <v>0</v>
      </c>
      <c r="X274" s="442"/>
      <c r="Y274" s="442"/>
      <c r="Z274" s="442"/>
      <c r="AA274" s="442"/>
      <c r="AB274" s="442"/>
      <c r="AC274" s="442"/>
      <c r="AD274" s="442"/>
      <c r="AE274" s="442"/>
      <c r="AF274" s="442"/>
      <c r="AG274" s="442"/>
      <c r="AH274" s="442"/>
      <c r="AI274" s="442"/>
      <c r="AJ274" s="442"/>
      <c r="AK274" s="442"/>
      <c r="AL274" s="442"/>
      <c r="AM274" s="442"/>
      <c r="AN274" s="442"/>
      <c r="AO274" s="442"/>
      <c r="AP274" s="442"/>
      <c r="AQ274" s="442"/>
      <c r="AR274" s="442"/>
      <c r="AS274" s="442"/>
      <c r="AT274" s="442"/>
      <c r="AU274" s="442"/>
      <c r="AV274" s="442"/>
      <c r="AW274" s="442"/>
      <c r="AX274" s="442"/>
      <c r="AY274" s="442"/>
      <c r="AZ274" s="442"/>
    </row>
    <row r="275" spans="2:52" ht="20.100000000000001" hidden="1" customHeight="1" outlineLevel="1">
      <c r="B275" s="434"/>
      <c r="C275" s="1002"/>
      <c r="D275" s="1003"/>
      <c r="E275" s="1003"/>
      <c r="F275" s="1004"/>
      <c r="G275" s="1005"/>
      <c r="H275" s="1006"/>
      <c r="I275" s="1006"/>
      <c r="J275" s="1006"/>
      <c r="K275" s="1007"/>
      <c r="L275" s="715"/>
      <c r="M275" s="715"/>
      <c r="N275" s="715"/>
      <c r="O275" s="715"/>
      <c r="P275" s="715"/>
      <c r="Q275" s="715"/>
      <c r="R275" s="715"/>
      <c r="S275" s="716"/>
      <c r="T275" s="717"/>
      <c r="U275" s="720">
        <f t="shared" si="85"/>
        <v>0</v>
      </c>
      <c r="V275" s="721">
        <f t="shared" si="86"/>
        <v>0</v>
      </c>
      <c r="W275" s="722">
        <f t="shared" si="87"/>
        <v>0</v>
      </c>
      <c r="X275" s="442"/>
      <c r="Y275" s="442"/>
      <c r="Z275" s="442"/>
      <c r="AA275" s="442"/>
      <c r="AB275" s="442"/>
      <c r="AC275" s="442"/>
      <c r="AD275" s="442"/>
      <c r="AE275" s="442"/>
      <c r="AF275" s="442"/>
      <c r="AG275" s="442"/>
      <c r="AH275" s="442"/>
      <c r="AI275" s="442"/>
      <c r="AJ275" s="442"/>
      <c r="AK275" s="442"/>
      <c r="AL275" s="442"/>
      <c r="AM275" s="442"/>
      <c r="AN275" s="442"/>
      <c r="AO275" s="442"/>
      <c r="AP275" s="442"/>
      <c r="AQ275" s="442"/>
      <c r="AR275" s="442"/>
      <c r="AS275" s="442"/>
      <c r="AT275" s="442"/>
      <c r="AU275" s="442"/>
      <c r="AV275" s="442"/>
      <c r="AW275" s="442"/>
      <c r="AX275" s="442"/>
      <c r="AY275" s="442"/>
      <c r="AZ275" s="442"/>
    </row>
    <row r="276" spans="2:52" s="19" customFormat="1" ht="9.9499999999999993" hidden="1" customHeight="1" outlineLevel="1">
      <c r="B276" s="435"/>
      <c r="C276" s="437"/>
      <c r="D276" s="437"/>
      <c r="E276" s="437"/>
      <c r="F276" s="437"/>
      <c r="G276" s="666"/>
      <c r="H276" s="666"/>
      <c r="I276" s="666"/>
      <c r="J276" s="666"/>
      <c r="K276" s="666"/>
      <c r="L276" s="438"/>
      <c r="M276" s="438"/>
      <c r="N276" s="438"/>
      <c r="O276" s="438"/>
      <c r="P276" s="438"/>
      <c r="Q276" s="438"/>
      <c r="R276" s="438"/>
      <c r="S276" s="438"/>
      <c r="T276" s="439"/>
      <c r="U276" s="439"/>
      <c r="V276" s="439"/>
      <c r="W276" s="667"/>
      <c r="X276" s="668"/>
      <c r="Y276" s="668"/>
      <c r="Z276" s="668"/>
      <c r="AA276" s="668"/>
      <c r="AB276" s="668"/>
      <c r="AC276" s="668"/>
      <c r="AD276" s="668"/>
      <c r="AE276" s="668"/>
      <c r="AF276" s="668"/>
      <c r="AG276" s="668"/>
      <c r="AH276" s="668"/>
      <c r="AI276" s="668"/>
      <c r="AJ276" s="668"/>
      <c r="AK276" s="668"/>
      <c r="AL276" s="668"/>
      <c r="AM276" s="668"/>
      <c r="AN276" s="668"/>
      <c r="AO276" s="668"/>
      <c r="AP276" s="668"/>
      <c r="AQ276" s="668"/>
      <c r="AR276" s="668"/>
      <c r="AS276" s="668"/>
      <c r="AT276" s="668"/>
      <c r="AU276" s="668"/>
      <c r="AV276" s="668"/>
      <c r="AW276" s="668"/>
      <c r="AX276" s="668"/>
      <c r="AY276" s="668"/>
      <c r="AZ276" s="668"/>
    </row>
    <row r="277" spans="2:52" ht="20.100000000000001" customHeight="1" collapsed="1">
      <c r="B277" s="32">
        <f>B265+1</f>
        <v>23</v>
      </c>
      <c r="C277" s="1013"/>
      <c r="D277" s="1014"/>
      <c r="E277" s="1014"/>
      <c r="F277" s="1015"/>
      <c r="G277" s="1016"/>
      <c r="H277" s="1017"/>
      <c r="I277" s="1017"/>
      <c r="J277" s="1017"/>
      <c r="K277" s="1018"/>
      <c r="L277" s="701">
        <f t="shared" ref="L277:R277" si="88">SUM(L278:L287)</f>
        <v>0</v>
      </c>
      <c r="M277" s="702">
        <f t="shared" si="88"/>
        <v>0</v>
      </c>
      <c r="N277" s="703">
        <f t="shared" si="88"/>
        <v>0</v>
      </c>
      <c r="O277" s="703">
        <f t="shared" si="88"/>
        <v>0</v>
      </c>
      <c r="P277" s="702">
        <f t="shared" si="88"/>
        <v>0</v>
      </c>
      <c r="Q277" s="704">
        <f t="shared" si="88"/>
        <v>0</v>
      </c>
      <c r="R277" s="701">
        <f t="shared" si="88"/>
        <v>0</v>
      </c>
      <c r="S277" s="705">
        <v>1</v>
      </c>
      <c r="T277" s="706">
        <f>(S278*T278)+(S279*T279)+(S280*T280)+(S281*T281)+(S282*T282)+(S283*T283)+(S284*T284)+(S285*T285)+(S286*T286)+(S287*T287)</f>
        <v>0</v>
      </c>
      <c r="U277" s="665">
        <f t="shared" ref="U277:U287" si="89">S277*T277*(1+MGKZ)*(1+Gewinn)*(1+Sicherheit)</f>
        <v>0</v>
      </c>
      <c r="V277" s="643">
        <f t="shared" ref="V277:V287" si="90">R277*Fertigung</f>
        <v>0</v>
      </c>
      <c r="W277" s="50">
        <f t="shared" ref="W277:W287" si="91">L277*$E$6+M277*$M$6+N277*$M$7+O277*$M$8+P277*$E$7+Q277*$M$9+U277+V277</f>
        <v>0</v>
      </c>
      <c r="X277" s="442"/>
      <c r="Y277" s="442"/>
      <c r="Z277" s="442"/>
      <c r="AA277" s="442"/>
      <c r="AB277" s="442"/>
      <c r="AC277" s="442"/>
      <c r="AD277" s="442"/>
      <c r="AE277" s="442"/>
      <c r="AF277" s="442"/>
      <c r="AG277" s="442"/>
      <c r="AH277" s="442"/>
      <c r="AI277" s="442"/>
      <c r="AJ277" s="442"/>
      <c r="AK277" s="442"/>
      <c r="AL277" s="442"/>
      <c r="AM277" s="442"/>
      <c r="AN277" s="442"/>
      <c r="AO277" s="442"/>
      <c r="AP277" s="442"/>
      <c r="AQ277" s="442"/>
      <c r="AR277" s="442"/>
      <c r="AS277" s="442"/>
      <c r="AT277" s="442"/>
      <c r="AU277" s="442"/>
      <c r="AV277" s="442"/>
      <c r="AW277" s="442"/>
      <c r="AX277" s="442"/>
      <c r="AY277" s="442"/>
      <c r="AZ277" s="442"/>
    </row>
    <row r="278" spans="2:52" ht="20.100000000000001" hidden="1" customHeight="1" outlineLevel="1">
      <c r="B278" s="433"/>
      <c r="C278" s="1002"/>
      <c r="D278" s="1003"/>
      <c r="E278" s="1003"/>
      <c r="F278" s="1004"/>
      <c r="G278" s="1005"/>
      <c r="H278" s="1006"/>
      <c r="I278" s="1006"/>
      <c r="J278" s="1006"/>
      <c r="K278" s="1007"/>
      <c r="L278" s="715"/>
      <c r="M278" s="715"/>
      <c r="N278" s="715"/>
      <c r="O278" s="715"/>
      <c r="P278" s="715"/>
      <c r="Q278" s="715"/>
      <c r="R278" s="715"/>
      <c r="S278" s="716"/>
      <c r="T278" s="717"/>
      <c r="U278" s="720">
        <f t="shared" si="89"/>
        <v>0</v>
      </c>
      <c r="V278" s="721">
        <f t="shared" si="90"/>
        <v>0</v>
      </c>
      <c r="W278" s="722">
        <f t="shared" si="91"/>
        <v>0</v>
      </c>
      <c r="X278" s="442"/>
      <c r="Y278" s="442"/>
      <c r="Z278" s="442"/>
      <c r="AA278" s="442"/>
      <c r="AB278" s="442"/>
      <c r="AC278" s="442"/>
      <c r="AD278" s="442"/>
      <c r="AE278" s="442"/>
      <c r="AF278" s="442"/>
      <c r="AG278" s="442"/>
      <c r="AH278" s="442"/>
      <c r="AI278" s="442"/>
      <c r="AJ278" s="442"/>
      <c r="AK278" s="442"/>
      <c r="AL278" s="442"/>
      <c r="AM278" s="442"/>
      <c r="AN278" s="442"/>
      <c r="AO278" s="442"/>
      <c r="AP278" s="442"/>
      <c r="AQ278" s="442"/>
      <c r="AR278" s="442"/>
      <c r="AS278" s="442"/>
      <c r="AT278" s="442"/>
      <c r="AU278" s="442"/>
      <c r="AV278" s="442"/>
      <c r="AW278" s="442"/>
      <c r="AX278" s="442"/>
      <c r="AY278" s="442"/>
      <c r="AZ278" s="442"/>
    </row>
    <row r="279" spans="2:52" ht="20.100000000000001" hidden="1" customHeight="1" outlineLevel="1">
      <c r="B279" s="434"/>
      <c r="C279" s="1002"/>
      <c r="D279" s="1003"/>
      <c r="E279" s="1003"/>
      <c r="F279" s="1004"/>
      <c r="G279" s="1005"/>
      <c r="H279" s="1006"/>
      <c r="I279" s="1006"/>
      <c r="J279" s="1006"/>
      <c r="K279" s="1007"/>
      <c r="L279" s="715"/>
      <c r="M279" s="715"/>
      <c r="N279" s="715"/>
      <c r="O279" s="715"/>
      <c r="P279" s="715"/>
      <c r="Q279" s="715"/>
      <c r="R279" s="715"/>
      <c r="S279" s="716"/>
      <c r="T279" s="717"/>
      <c r="U279" s="720">
        <f t="shared" si="89"/>
        <v>0</v>
      </c>
      <c r="V279" s="721">
        <f t="shared" si="90"/>
        <v>0</v>
      </c>
      <c r="W279" s="722">
        <f t="shared" si="91"/>
        <v>0</v>
      </c>
      <c r="X279" s="442"/>
      <c r="Y279" s="442"/>
      <c r="Z279" s="442"/>
      <c r="AA279" s="442"/>
      <c r="AB279" s="442"/>
      <c r="AC279" s="442"/>
      <c r="AD279" s="442"/>
      <c r="AE279" s="442"/>
      <c r="AF279" s="442"/>
      <c r="AG279" s="442"/>
      <c r="AH279" s="442"/>
      <c r="AI279" s="442"/>
      <c r="AJ279" s="442"/>
      <c r="AK279" s="442"/>
      <c r="AL279" s="442"/>
      <c r="AM279" s="442"/>
      <c r="AN279" s="442"/>
      <c r="AO279" s="442"/>
      <c r="AP279" s="442"/>
      <c r="AQ279" s="442"/>
      <c r="AR279" s="442"/>
      <c r="AS279" s="442"/>
      <c r="AT279" s="442"/>
      <c r="AU279" s="442"/>
      <c r="AV279" s="442"/>
      <c r="AW279" s="442"/>
      <c r="AX279" s="442"/>
      <c r="AY279" s="442"/>
      <c r="AZ279" s="442"/>
    </row>
    <row r="280" spans="2:52" ht="20.100000000000001" hidden="1" customHeight="1" outlineLevel="1">
      <c r="B280" s="434"/>
      <c r="C280" s="1002"/>
      <c r="D280" s="1003"/>
      <c r="E280" s="1003"/>
      <c r="F280" s="1004"/>
      <c r="G280" s="1005"/>
      <c r="H280" s="1006"/>
      <c r="I280" s="1006"/>
      <c r="J280" s="1006"/>
      <c r="K280" s="1007"/>
      <c r="L280" s="715"/>
      <c r="M280" s="715"/>
      <c r="N280" s="715"/>
      <c r="O280" s="715"/>
      <c r="P280" s="715"/>
      <c r="Q280" s="715"/>
      <c r="R280" s="715"/>
      <c r="S280" s="716"/>
      <c r="T280" s="717"/>
      <c r="U280" s="720">
        <f t="shared" si="89"/>
        <v>0</v>
      </c>
      <c r="V280" s="721">
        <f t="shared" si="90"/>
        <v>0</v>
      </c>
      <c r="W280" s="722">
        <f t="shared" si="91"/>
        <v>0</v>
      </c>
      <c r="X280" s="442"/>
      <c r="Y280" s="442"/>
      <c r="Z280" s="442"/>
      <c r="AA280" s="442"/>
      <c r="AB280" s="442"/>
      <c r="AC280" s="442"/>
      <c r="AD280" s="442"/>
      <c r="AE280" s="442"/>
      <c r="AF280" s="442"/>
      <c r="AG280" s="442"/>
      <c r="AH280" s="442"/>
      <c r="AI280" s="442"/>
      <c r="AJ280" s="442"/>
      <c r="AK280" s="442"/>
      <c r="AL280" s="442"/>
      <c r="AM280" s="442"/>
      <c r="AN280" s="442"/>
      <c r="AO280" s="442"/>
      <c r="AP280" s="442"/>
      <c r="AQ280" s="442"/>
      <c r="AR280" s="442"/>
      <c r="AS280" s="442"/>
      <c r="AT280" s="442"/>
      <c r="AU280" s="442"/>
      <c r="AV280" s="442"/>
      <c r="AW280" s="442"/>
      <c r="AX280" s="442"/>
      <c r="AY280" s="442"/>
      <c r="AZ280" s="442"/>
    </row>
    <row r="281" spans="2:52" ht="20.100000000000001" hidden="1" customHeight="1" outlineLevel="1">
      <c r="B281" s="434"/>
      <c r="C281" s="1002"/>
      <c r="D281" s="1003"/>
      <c r="E281" s="1003"/>
      <c r="F281" s="1004"/>
      <c r="G281" s="1005"/>
      <c r="H281" s="1006"/>
      <c r="I281" s="1006"/>
      <c r="J281" s="1006"/>
      <c r="K281" s="1007"/>
      <c r="L281" s="715"/>
      <c r="M281" s="715"/>
      <c r="N281" s="715"/>
      <c r="O281" s="715"/>
      <c r="P281" s="715"/>
      <c r="Q281" s="715"/>
      <c r="R281" s="715"/>
      <c r="S281" s="716"/>
      <c r="T281" s="717"/>
      <c r="U281" s="720">
        <f t="shared" si="89"/>
        <v>0</v>
      </c>
      <c r="V281" s="721">
        <f t="shared" si="90"/>
        <v>0</v>
      </c>
      <c r="W281" s="722">
        <f t="shared" si="91"/>
        <v>0</v>
      </c>
      <c r="X281" s="442"/>
      <c r="Y281" s="442"/>
      <c r="Z281" s="442"/>
      <c r="AA281" s="442"/>
      <c r="AB281" s="442"/>
      <c r="AC281" s="442"/>
      <c r="AD281" s="442"/>
      <c r="AE281" s="442"/>
      <c r="AF281" s="442"/>
      <c r="AG281" s="442"/>
      <c r="AH281" s="442"/>
      <c r="AI281" s="442"/>
      <c r="AJ281" s="442"/>
      <c r="AK281" s="442"/>
      <c r="AL281" s="442"/>
      <c r="AM281" s="442"/>
      <c r="AN281" s="442"/>
      <c r="AO281" s="442"/>
      <c r="AP281" s="442"/>
      <c r="AQ281" s="442"/>
      <c r="AR281" s="442"/>
      <c r="AS281" s="442"/>
      <c r="AT281" s="442"/>
      <c r="AU281" s="442"/>
      <c r="AV281" s="442"/>
      <c r="AW281" s="442"/>
      <c r="AX281" s="442"/>
      <c r="AY281" s="442"/>
      <c r="AZ281" s="442"/>
    </row>
    <row r="282" spans="2:52" ht="20.100000000000001" hidden="1" customHeight="1" outlineLevel="1">
      <c r="B282" s="434"/>
      <c r="C282" s="1002"/>
      <c r="D282" s="1003"/>
      <c r="E282" s="1003"/>
      <c r="F282" s="1004"/>
      <c r="G282" s="1005"/>
      <c r="H282" s="1006"/>
      <c r="I282" s="1006"/>
      <c r="J282" s="1006"/>
      <c r="K282" s="1007"/>
      <c r="L282" s="715"/>
      <c r="M282" s="715"/>
      <c r="N282" s="715"/>
      <c r="O282" s="715"/>
      <c r="P282" s="715"/>
      <c r="Q282" s="715"/>
      <c r="R282" s="715"/>
      <c r="S282" s="716"/>
      <c r="T282" s="717"/>
      <c r="U282" s="720">
        <f t="shared" si="89"/>
        <v>0</v>
      </c>
      <c r="V282" s="721">
        <f t="shared" si="90"/>
        <v>0</v>
      </c>
      <c r="W282" s="722">
        <f t="shared" si="91"/>
        <v>0</v>
      </c>
      <c r="X282" s="442"/>
      <c r="Y282" s="442"/>
      <c r="Z282" s="442"/>
      <c r="AA282" s="442"/>
      <c r="AB282" s="442"/>
      <c r="AC282" s="442"/>
      <c r="AD282" s="442"/>
      <c r="AE282" s="442"/>
      <c r="AF282" s="442"/>
      <c r="AG282" s="442"/>
      <c r="AH282" s="442"/>
      <c r="AI282" s="442"/>
      <c r="AJ282" s="442"/>
      <c r="AK282" s="442"/>
      <c r="AL282" s="442"/>
      <c r="AM282" s="442"/>
      <c r="AN282" s="442"/>
      <c r="AO282" s="442"/>
      <c r="AP282" s="442"/>
      <c r="AQ282" s="442"/>
      <c r="AR282" s="442"/>
      <c r="AS282" s="442"/>
      <c r="AT282" s="442"/>
      <c r="AU282" s="442"/>
      <c r="AV282" s="442"/>
      <c r="AW282" s="442"/>
      <c r="AX282" s="442"/>
      <c r="AY282" s="442"/>
      <c r="AZ282" s="442"/>
    </row>
    <row r="283" spans="2:52" ht="20.100000000000001" hidden="1" customHeight="1" outlineLevel="1">
      <c r="B283" s="434"/>
      <c r="C283" s="1002"/>
      <c r="D283" s="1003"/>
      <c r="E283" s="1003"/>
      <c r="F283" s="1004"/>
      <c r="G283" s="1005"/>
      <c r="H283" s="1006"/>
      <c r="I283" s="1006"/>
      <c r="J283" s="1006"/>
      <c r="K283" s="1007"/>
      <c r="L283" s="715"/>
      <c r="M283" s="715"/>
      <c r="N283" s="715"/>
      <c r="O283" s="715"/>
      <c r="P283" s="715"/>
      <c r="Q283" s="715"/>
      <c r="R283" s="715"/>
      <c r="S283" s="716"/>
      <c r="T283" s="717"/>
      <c r="U283" s="720">
        <f t="shared" si="89"/>
        <v>0</v>
      </c>
      <c r="V283" s="721">
        <f t="shared" si="90"/>
        <v>0</v>
      </c>
      <c r="W283" s="722">
        <f t="shared" si="91"/>
        <v>0</v>
      </c>
      <c r="X283" s="442"/>
      <c r="Y283" s="442"/>
      <c r="Z283" s="442"/>
      <c r="AA283" s="442"/>
      <c r="AB283" s="442"/>
      <c r="AC283" s="442"/>
      <c r="AD283" s="442"/>
      <c r="AE283" s="442"/>
      <c r="AF283" s="442"/>
      <c r="AG283" s="442"/>
      <c r="AH283" s="442"/>
      <c r="AI283" s="442"/>
      <c r="AJ283" s="442"/>
      <c r="AK283" s="442"/>
      <c r="AL283" s="442"/>
      <c r="AM283" s="442"/>
      <c r="AN283" s="442"/>
      <c r="AO283" s="442"/>
      <c r="AP283" s="442"/>
      <c r="AQ283" s="442"/>
      <c r="AR283" s="442"/>
      <c r="AS283" s="442"/>
      <c r="AT283" s="442"/>
      <c r="AU283" s="442"/>
      <c r="AV283" s="442"/>
      <c r="AW283" s="442"/>
      <c r="AX283" s="442"/>
      <c r="AY283" s="442"/>
      <c r="AZ283" s="442"/>
    </row>
    <row r="284" spans="2:52" ht="20.100000000000001" hidden="1" customHeight="1" outlineLevel="1">
      <c r="B284" s="434"/>
      <c r="C284" s="1002"/>
      <c r="D284" s="1003"/>
      <c r="E284" s="1003"/>
      <c r="F284" s="1004"/>
      <c r="G284" s="1005"/>
      <c r="H284" s="1006"/>
      <c r="I284" s="1006"/>
      <c r="J284" s="1006"/>
      <c r="K284" s="1007"/>
      <c r="L284" s="715"/>
      <c r="M284" s="715"/>
      <c r="N284" s="715"/>
      <c r="O284" s="715"/>
      <c r="P284" s="715"/>
      <c r="Q284" s="715"/>
      <c r="R284" s="715"/>
      <c r="S284" s="716"/>
      <c r="T284" s="717"/>
      <c r="U284" s="720">
        <f t="shared" si="89"/>
        <v>0</v>
      </c>
      <c r="V284" s="721">
        <f t="shared" si="90"/>
        <v>0</v>
      </c>
      <c r="W284" s="722">
        <f t="shared" si="91"/>
        <v>0</v>
      </c>
      <c r="X284" s="442"/>
      <c r="Y284" s="442"/>
      <c r="Z284" s="442"/>
      <c r="AA284" s="442"/>
      <c r="AB284" s="442"/>
      <c r="AC284" s="442"/>
      <c r="AD284" s="442"/>
      <c r="AE284" s="442"/>
      <c r="AF284" s="442"/>
      <c r="AG284" s="442"/>
      <c r="AH284" s="442"/>
      <c r="AI284" s="442"/>
      <c r="AJ284" s="442"/>
      <c r="AK284" s="442"/>
      <c r="AL284" s="442"/>
      <c r="AM284" s="442"/>
      <c r="AN284" s="442"/>
      <c r="AO284" s="442"/>
      <c r="AP284" s="442"/>
      <c r="AQ284" s="442"/>
      <c r="AR284" s="442"/>
      <c r="AS284" s="442"/>
      <c r="AT284" s="442"/>
      <c r="AU284" s="442"/>
      <c r="AV284" s="442"/>
      <c r="AW284" s="442"/>
      <c r="AX284" s="442"/>
      <c r="AY284" s="442"/>
      <c r="AZ284" s="442"/>
    </row>
    <row r="285" spans="2:52" ht="20.100000000000001" hidden="1" customHeight="1" outlineLevel="1">
      <c r="B285" s="434"/>
      <c r="C285" s="1002"/>
      <c r="D285" s="1003"/>
      <c r="E285" s="1003"/>
      <c r="F285" s="1004"/>
      <c r="G285" s="1005"/>
      <c r="H285" s="1006"/>
      <c r="I285" s="1006"/>
      <c r="J285" s="1006"/>
      <c r="K285" s="1007"/>
      <c r="L285" s="715"/>
      <c r="M285" s="715"/>
      <c r="N285" s="715"/>
      <c r="O285" s="715"/>
      <c r="P285" s="715"/>
      <c r="Q285" s="715"/>
      <c r="R285" s="715"/>
      <c r="S285" s="716"/>
      <c r="T285" s="717"/>
      <c r="U285" s="720">
        <f t="shared" si="89"/>
        <v>0</v>
      </c>
      <c r="V285" s="721">
        <f t="shared" si="90"/>
        <v>0</v>
      </c>
      <c r="W285" s="722">
        <f t="shared" si="91"/>
        <v>0</v>
      </c>
      <c r="X285" s="442"/>
      <c r="Y285" s="442"/>
      <c r="Z285" s="442"/>
      <c r="AA285" s="442"/>
      <c r="AB285" s="442"/>
      <c r="AC285" s="442"/>
      <c r="AD285" s="442"/>
      <c r="AE285" s="442"/>
      <c r="AF285" s="442"/>
      <c r="AG285" s="442"/>
      <c r="AH285" s="442"/>
      <c r="AI285" s="442"/>
      <c r="AJ285" s="442"/>
      <c r="AK285" s="442"/>
      <c r="AL285" s="442"/>
      <c r="AM285" s="442"/>
      <c r="AN285" s="442"/>
      <c r="AO285" s="442"/>
      <c r="AP285" s="442"/>
      <c r="AQ285" s="442"/>
      <c r="AR285" s="442"/>
      <c r="AS285" s="442"/>
      <c r="AT285" s="442"/>
      <c r="AU285" s="442"/>
      <c r="AV285" s="442"/>
      <c r="AW285" s="442"/>
      <c r="AX285" s="442"/>
      <c r="AY285" s="442"/>
      <c r="AZ285" s="442"/>
    </row>
    <row r="286" spans="2:52" ht="20.100000000000001" hidden="1" customHeight="1" outlineLevel="1">
      <c r="B286" s="434"/>
      <c r="C286" s="1002"/>
      <c r="D286" s="1003"/>
      <c r="E286" s="1003"/>
      <c r="F286" s="1004"/>
      <c r="G286" s="1005"/>
      <c r="H286" s="1006"/>
      <c r="I286" s="1006"/>
      <c r="J286" s="1006"/>
      <c r="K286" s="1007"/>
      <c r="L286" s="715"/>
      <c r="M286" s="715"/>
      <c r="N286" s="715"/>
      <c r="O286" s="715"/>
      <c r="P286" s="715"/>
      <c r="Q286" s="715"/>
      <c r="R286" s="715"/>
      <c r="S286" s="716"/>
      <c r="T286" s="717"/>
      <c r="U286" s="720">
        <f t="shared" si="89"/>
        <v>0</v>
      </c>
      <c r="V286" s="721">
        <f t="shared" si="90"/>
        <v>0</v>
      </c>
      <c r="W286" s="722">
        <f t="shared" si="91"/>
        <v>0</v>
      </c>
      <c r="X286" s="442"/>
      <c r="Y286" s="442"/>
      <c r="Z286" s="442"/>
      <c r="AA286" s="442"/>
      <c r="AB286" s="442"/>
      <c r="AC286" s="442"/>
      <c r="AD286" s="442"/>
      <c r="AE286" s="442"/>
      <c r="AF286" s="442"/>
      <c r="AG286" s="442"/>
      <c r="AH286" s="442"/>
      <c r="AI286" s="442"/>
      <c r="AJ286" s="442"/>
      <c r="AK286" s="442"/>
      <c r="AL286" s="442"/>
      <c r="AM286" s="442"/>
      <c r="AN286" s="442"/>
      <c r="AO286" s="442"/>
      <c r="AP286" s="442"/>
      <c r="AQ286" s="442"/>
      <c r="AR286" s="442"/>
      <c r="AS286" s="442"/>
      <c r="AT286" s="442"/>
      <c r="AU286" s="442"/>
      <c r="AV286" s="442"/>
      <c r="AW286" s="442"/>
      <c r="AX286" s="442"/>
      <c r="AY286" s="442"/>
      <c r="AZ286" s="442"/>
    </row>
    <row r="287" spans="2:52" ht="20.100000000000001" hidden="1" customHeight="1" outlineLevel="1">
      <c r="B287" s="434"/>
      <c r="C287" s="1002"/>
      <c r="D287" s="1003"/>
      <c r="E287" s="1003"/>
      <c r="F287" s="1004"/>
      <c r="G287" s="1005"/>
      <c r="H287" s="1006"/>
      <c r="I287" s="1006"/>
      <c r="J287" s="1006"/>
      <c r="K287" s="1007"/>
      <c r="L287" s="715"/>
      <c r="M287" s="715"/>
      <c r="N287" s="715"/>
      <c r="O287" s="715"/>
      <c r="P287" s="715"/>
      <c r="Q287" s="715"/>
      <c r="R287" s="715"/>
      <c r="S287" s="716"/>
      <c r="T287" s="717"/>
      <c r="U287" s="720">
        <f t="shared" si="89"/>
        <v>0</v>
      </c>
      <c r="V287" s="721">
        <f t="shared" si="90"/>
        <v>0</v>
      </c>
      <c r="W287" s="722">
        <f t="shared" si="91"/>
        <v>0</v>
      </c>
      <c r="X287" s="442"/>
      <c r="Y287" s="442"/>
      <c r="Z287" s="442"/>
      <c r="AA287" s="442"/>
      <c r="AB287" s="442"/>
      <c r="AC287" s="442"/>
      <c r="AD287" s="442"/>
      <c r="AE287" s="442"/>
      <c r="AF287" s="442"/>
      <c r="AG287" s="442"/>
      <c r="AH287" s="442"/>
      <c r="AI287" s="442"/>
      <c r="AJ287" s="442"/>
      <c r="AK287" s="442"/>
      <c r="AL287" s="442"/>
      <c r="AM287" s="442"/>
      <c r="AN287" s="442"/>
      <c r="AO287" s="442"/>
      <c r="AP287" s="442"/>
      <c r="AQ287" s="442"/>
      <c r="AR287" s="442"/>
      <c r="AS287" s="442"/>
      <c r="AT287" s="442"/>
      <c r="AU287" s="442"/>
      <c r="AV287" s="442"/>
      <c r="AW287" s="442"/>
      <c r="AX287" s="442"/>
      <c r="AY287" s="442"/>
      <c r="AZ287" s="442"/>
    </row>
    <row r="288" spans="2:52" s="19" customFormat="1" ht="9.9499999999999993" hidden="1" customHeight="1" outlineLevel="1">
      <c r="B288" s="435"/>
      <c r="C288" s="437"/>
      <c r="D288" s="437"/>
      <c r="E288" s="437"/>
      <c r="F288" s="437"/>
      <c r="G288" s="666"/>
      <c r="H288" s="666"/>
      <c r="I288" s="666"/>
      <c r="J288" s="666"/>
      <c r="K288" s="666"/>
      <c r="L288" s="438"/>
      <c r="M288" s="438"/>
      <c r="N288" s="438"/>
      <c r="O288" s="438"/>
      <c r="P288" s="438"/>
      <c r="Q288" s="438"/>
      <c r="R288" s="438"/>
      <c r="S288" s="438"/>
      <c r="T288" s="439"/>
      <c r="U288" s="439"/>
      <c r="V288" s="439"/>
      <c r="W288" s="667"/>
      <c r="X288" s="668"/>
      <c r="Y288" s="668"/>
      <c r="Z288" s="668"/>
      <c r="AA288" s="668"/>
      <c r="AB288" s="668"/>
      <c r="AC288" s="668"/>
      <c r="AD288" s="668"/>
      <c r="AE288" s="668"/>
      <c r="AF288" s="668"/>
      <c r="AG288" s="668"/>
      <c r="AH288" s="668"/>
      <c r="AI288" s="668"/>
      <c r="AJ288" s="668"/>
      <c r="AK288" s="668"/>
      <c r="AL288" s="668"/>
      <c r="AM288" s="668"/>
      <c r="AN288" s="668"/>
      <c r="AO288" s="668"/>
      <c r="AP288" s="668"/>
      <c r="AQ288" s="668"/>
      <c r="AR288" s="668"/>
      <c r="AS288" s="668"/>
      <c r="AT288" s="668"/>
      <c r="AU288" s="668"/>
      <c r="AV288" s="668"/>
      <c r="AW288" s="668"/>
      <c r="AX288" s="668"/>
      <c r="AY288" s="668"/>
      <c r="AZ288" s="668"/>
    </row>
    <row r="289" spans="2:52" ht="20.100000000000001" customHeight="1" collapsed="1">
      <c r="B289" s="32">
        <f>B277+1</f>
        <v>24</v>
      </c>
      <c r="C289" s="1013"/>
      <c r="D289" s="1014"/>
      <c r="E289" s="1014"/>
      <c r="F289" s="1015"/>
      <c r="G289" s="1016"/>
      <c r="H289" s="1017"/>
      <c r="I289" s="1017"/>
      <c r="J289" s="1017"/>
      <c r="K289" s="1018"/>
      <c r="L289" s="701">
        <f t="shared" ref="L289:R289" si="92">SUM(L290:L299)</f>
        <v>0</v>
      </c>
      <c r="M289" s="702">
        <f t="shared" si="92"/>
        <v>0</v>
      </c>
      <c r="N289" s="703">
        <f t="shared" si="92"/>
        <v>0</v>
      </c>
      <c r="O289" s="703">
        <f t="shared" si="92"/>
        <v>0</v>
      </c>
      <c r="P289" s="702">
        <f t="shared" si="92"/>
        <v>0</v>
      </c>
      <c r="Q289" s="704">
        <f t="shared" si="92"/>
        <v>0</v>
      </c>
      <c r="R289" s="701">
        <f t="shared" si="92"/>
        <v>0</v>
      </c>
      <c r="S289" s="705">
        <v>1</v>
      </c>
      <c r="T289" s="706">
        <f>(S290*T290)+(S291*T291)+(S292*T292)+(S293*T293)+(S294*T294)+(S295*T295)+(S296*T296)+(S297*T297)+(S298*T298)+(S299*T299)</f>
        <v>0</v>
      </c>
      <c r="U289" s="665">
        <f t="shared" ref="U289:U299" si="93">S289*T289*(1+MGKZ)*(1+Gewinn)*(1+Sicherheit)</f>
        <v>0</v>
      </c>
      <c r="V289" s="643">
        <f t="shared" ref="V289:V299" si="94">R289*Fertigung</f>
        <v>0</v>
      </c>
      <c r="W289" s="50">
        <f t="shared" ref="W289:W299" si="95">L289*$E$6+M289*$M$6+N289*$M$7+O289*$M$8+P289*$E$7+Q289*$M$9+U289+V289</f>
        <v>0</v>
      </c>
      <c r="X289" s="442"/>
      <c r="Y289" s="442"/>
      <c r="Z289" s="442"/>
      <c r="AA289" s="442"/>
      <c r="AB289" s="442"/>
      <c r="AC289" s="442"/>
      <c r="AD289" s="442"/>
      <c r="AE289" s="442"/>
      <c r="AF289" s="442"/>
      <c r="AG289" s="442"/>
      <c r="AH289" s="442"/>
      <c r="AI289" s="442"/>
      <c r="AJ289" s="442"/>
      <c r="AK289" s="442"/>
      <c r="AL289" s="442"/>
      <c r="AM289" s="442"/>
      <c r="AN289" s="442"/>
      <c r="AO289" s="442"/>
      <c r="AP289" s="442"/>
      <c r="AQ289" s="442"/>
      <c r="AR289" s="442"/>
      <c r="AS289" s="442"/>
      <c r="AT289" s="442"/>
      <c r="AU289" s="442"/>
      <c r="AV289" s="442"/>
      <c r="AW289" s="442"/>
      <c r="AX289" s="442"/>
      <c r="AY289" s="442"/>
      <c r="AZ289" s="442"/>
    </row>
    <row r="290" spans="2:52" ht="20.100000000000001" hidden="1" customHeight="1" outlineLevel="1">
      <c r="B290" s="433"/>
      <c r="C290" s="1002"/>
      <c r="D290" s="1003"/>
      <c r="E290" s="1003"/>
      <c r="F290" s="1004"/>
      <c r="G290" s="1005"/>
      <c r="H290" s="1006"/>
      <c r="I290" s="1006"/>
      <c r="J290" s="1006"/>
      <c r="K290" s="1007"/>
      <c r="L290" s="715"/>
      <c r="M290" s="715"/>
      <c r="N290" s="715"/>
      <c r="O290" s="715"/>
      <c r="P290" s="715"/>
      <c r="Q290" s="715"/>
      <c r="R290" s="715"/>
      <c r="S290" s="716"/>
      <c r="T290" s="717"/>
      <c r="U290" s="720">
        <f t="shared" si="93"/>
        <v>0</v>
      </c>
      <c r="V290" s="721">
        <f t="shared" si="94"/>
        <v>0</v>
      </c>
      <c r="W290" s="722">
        <f t="shared" si="95"/>
        <v>0</v>
      </c>
      <c r="X290" s="442"/>
      <c r="Y290" s="442"/>
      <c r="Z290" s="442"/>
      <c r="AA290" s="442"/>
      <c r="AB290" s="442"/>
      <c r="AC290" s="442"/>
      <c r="AD290" s="442"/>
      <c r="AE290" s="442"/>
      <c r="AF290" s="442"/>
      <c r="AG290" s="442"/>
      <c r="AH290" s="442"/>
      <c r="AI290" s="442"/>
      <c r="AJ290" s="442"/>
      <c r="AK290" s="442"/>
      <c r="AL290" s="442"/>
      <c r="AM290" s="442"/>
      <c r="AN290" s="442"/>
      <c r="AO290" s="442"/>
      <c r="AP290" s="442"/>
      <c r="AQ290" s="442"/>
      <c r="AR290" s="442"/>
      <c r="AS290" s="442"/>
      <c r="AT290" s="442"/>
      <c r="AU290" s="442"/>
      <c r="AV290" s="442"/>
      <c r="AW290" s="442"/>
      <c r="AX290" s="442"/>
      <c r="AY290" s="442"/>
      <c r="AZ290" s="442"/>
    </row>
    <row r="291" spans="2:52" ht="20.100000000000001" hidden="1" customHeight="1" outlineLevel="1">
      <c r="B291" s="434"/>
      <c r="C291" s="1002"/>
      <c r="D291" s="1003"/>
      <c r="E291" s="1003"/>
      <c r="F291" s="1004"/>
      <c r="G291" s="1005"/>
      <c r="H291" s="1006"/>
      <c r="I291" s="1006"/>
      <c r="J291" s="1006"/>
      <c r="K291" s="1007"/>
      <c r="L291" s="715"/>
      <c r="M291" s="715"/>
      <c r="N291" s="715"/>
      <c r="O291" s="715"/>
      <c r="P291" s="715"/>
      <c r="Q291" s="715"/>
      <c r="R291" s="715"/>
      <c r="S291" s="716"/>
      <c r="T291" s="717"/>
      <c r="U291" s="720">
        <f t="shared" si="93"/>
        <v>0</v>
      </c>
      <c r="V291" s="721">
        <f t="shared" si="94"/>
        <v>0</v>
      </c>
      <c r="W291" s="722">
        <f t="shared" si="95"/>
        <v>0</v>
      </c>
      <c r="X291" s="442"/>
      <c r="Y291" s="442"/>
      <c r="Z291" s="442"/>
      <c r="AA291" s="442"/>
      <c r="AB291" s="442"/>
      <c r="AC291" s="442"/>
      <c r="AD291" s="442"/>
      <c r="AE291" s="442"/>
      <c r="AF291" s="442"/>
      <c r="AG291" s="442"/>
      <c r="AH291" s="442"/>
      <c r="AI291" s="442"/>
      <c r="AJ291" s="442"/>
      <c r="AK291" s="442"/>
      <c r="AL291" s="442"/>
      <c r="AM291" s="442"/>
      <c r="AN291" s="442"/>
      <c r="AO291" s="442"/>
      <c r="AP291" s="442"/>
      <c r="AQ291" s="442"/>
      <c r="AR291" s="442"/>
      <c r="AS291" s="442"/>
      <c r="AT291" s="442"/>
      <c r="AU291" s="442"/>
      <c r="AV291" s="442"/>
      <c r="AW291" s="442"/>
      <c r="AX291" s="442"/>
      <c r="AY291" s="442"/>
      <c r="AZ291" s="442"/>
    </row>
    <row r="292" spans="2:52" ht="20.100000000000001" hidden="1" customHeight="1" outlineLevel="1">
      <c r="B292" s="434"/>
      <c r="C292" s="1002"/>
      <c r="D292" s="1003"/>
      <c r="E292" s="1003"/>
      <c r="F292" s="1004"/>
      <c r="G292" s="1005"/>
      <c r="H292" s="1006"/>
      <c r="I292" s="1006"/>
      <c r="J292" s="1006"/>
      <c r="K292" s="1007"/>
      <c r="L292" s="715"/>
      <c r="M292" s="715"/>
      <c r="N292" s="715"/>
      <c r="O292" s="715"/>
      <c r="P292" s="715"/>
      <c r="Q292" s="715"/>
      <c r="R292" s="715"/>
      <c r="S292" s="716"/>
      <c r="T292" s="717"/>
      <c r="U292" s="720">
        <f t="shared" si="93"/>
        <v>0</v>
      </c>
      <c r="V292" s="721">
        <f t="shared" si="94"/>
        <v>0</v>
      </c>
      <c r="W292" s="722">
        <f t="shared" si="95"/>
        <v>0</v>
      </c>
      <c r="X292" s="442"/>
      <c r="Y292" s="442"/>
      <c r="Z292" s="442"/>
      <c r="AA292" s="442"/>
      <c r="AB292" s="442"/>
      <c r="AC292" s="442"/>
      <c r="AD292" s="442"/>
      <c r="AE292" s="442"/>
      <c r="AF292" s="442"/>
      <c r="AG292" s="442"/>
      <c r="AH292" s="442"/>
      <c r="AI292" s="442"/>
      <c r="AJ292" s="442"/>
      <c r="AK292" s="442"/>
      <c r="AL292" s="442"/>
      <c r="AM292" s="442"/>
      <c r="AN292" s="442"/>
      <c r="AO292" s="442"/>
      <c r="AP292" s="442"/>
      <c r="AQ292" s="442"/>
      <c r="AR292" s="442"/>
      <c r="AS292" s="442"/>
      <c r="AT292" s="442"/>
      <c r="AU292" s="442"/>
      <c r="AV292" s="442"/>
      <c r="AW292" s="442"/>
      <c r="AX292" s="442"/>
      <c r="AY292" s="442"/>
      <c r="AZ292" s="442"/>
    </row>
    <row r="293" spans="2:52" ht="20.100000000000001" hidden="1" customHeight="1" outlineLevel="1">
      <c r="B293" s="434"/>
      <c r="C293" s="1002"/>
      <c r="D293" s="1003"/>
      <c r="E293" s="1003"/>
      <c r="F293" s="1004"/>
      <c r="G293" s="1005"/>
      <c r="H293" s="1006"/>
      <c r="I293" s="1006"/>
      <c r="J293" s="1006"/>
      <c r="K293" s="1007"/>
      <c r="L293" s="715"/>
      <c r="M293" s="715"/>
      <c r="N293" s="715"/>
      <c r="O293" s="715"/>
      <c r="P293" s="715"/>
      <c r="Q293" s="715"/>
      <c r="R293" s="715"/>
      <c r="S293" s="716"/>
      <c r="T293" s="717"/>
      <c r="U293" s="720">
        <f t="shared" si="93"/>
        <v>0</v>
      </c>
      <c r="V293" s="721">
        <f t="shared" si="94"/>
        <v>0</v>
      </c>
      <c r="W293" s="722">
        <f t="shared" si="95"/>
        <v>0</v>
      </c>
      <c r="X293" s="442"/>
      <c r="Y293" s="442"/>
      <c r="Z293" s="442"/>
      <c r="AA293" s="442"/>
      <c r="AB293" s="442"/>
      <c r="AC293" s="442"/>
      <c r="AD293" s="442"/>
      <c r="AE293" s="442"/>
      <c r="AF293" s="442"/>
      <c r="AG293" s="442"/>
      <c r="AH293" s="442"/>
      <c r="AI293" s="442"/>
      <c r="AJ293" s="442"/>
      <c r="AK293" s="442"/>
      <c r="AL293" s="442"/>
      <c r="AM293" s="442"/>
      <c r="AN293" s="442"/>
      <c r="AO293" s="442"/>
      <c r="AP293" s="442"/>
      <c r="AQ293" s="442"/>
      <c r="AR293" s="442"/>
      <c r="AS293" s="442"/>
      <c r="AT293" s="442"/>
      <c r="AU293" s="442"/>
      <c r="AV293" s="442"/>
      <c r="AW293" s="442"/>
      <c r="AX293" s="442"/>
      <c r="AY293" s="442"/>
      <c r="AZ293" s="442"/>
    </row>
    <row r="294" spans="2:52" ht="20.100000000000001" hidden="1" customHeight="1" outlineLevel="1">
      <c r="B294" s="434"/>
      <c r="C294" s="1002"/>
      <c r="D294" s="1003"/>
      <c r="E294" s="1003"/>
      <c r="F294" s="1004"/>
      <c r="G294" s="1005"/>
      <c r="H294" s="1006"/>
      <c r="I294" s="1006"/>
      <c r="J294" s="1006"/>
      <c r="K294" s="1007"/>
      <c r="L294" s="715"/>
      <c r="M294" s="715"/>
      <c r="N294" s="715"/>
      <c r="O294" s="715"/>
      <c r="P294" s="715"/>
      <c r="Q294" s="715"/>
      <c r="R294" s="715"/>
      <c r="S294" s="716"/>
      <c r="T294" s="717"/>
      <c r="U294" s="720">
        <f t="shared" si="93"/>
        <v>0</v>
      </c>
      <c r="V294" s="721">
        <f t="shared" si="94"/>
        <v>0</v>
      </c>
      <c r="W294" s="722">
        <f t="shared" si="95"/>
        <v>0</v>
      </c>
      <c r="X294" s="442"/>
      <c r="Y294" s="442"/>
      <c r="Z294" s="442"/>
      <c r="AA294" s="442"/>
      <c r="AB294" s="442"/>
      <c r="AC294" s="442"/>
      <c r="AD294" s="442"/>
      <c r="AE294" s="442"/>
      <c r="AF294" s="442"/>
      <c r="AG294" s="442"/>
      <c r="AH294" s="442"/>
      <c r="AI294" s="442"/>
      <c r="AJ294" s="442"/>
      <c r="AK294" s="442"/>
      <c r="AL294" s="442"/>
      <c r="AM294" s="442"/>
      <c r="AN294" s="442"/>
      <c r="AO294" s="442"/>
      <c r="AP294" s="442"/>
      <c r="AQ294" s="442"/>
      <c r="AR294" s="442"/>
      <c r="AS294" s="442"/>
      <c r="AT294" s="442"/>
      <c r="AU294" s="442"/>
      <c r="AV294" s="442"/>
      <c r="AW294" s="442"/>
      <c r="AX294" s="442"/>
      <c r="AY294" s="442"/>
      <c r="AZ294" s="442"/>
    </row>
    <row r="295" spans="2:52" ht="20.100000000000001" hidden="1" customHeight="1" outlineLevel="1">
      <c r="B295" s="434"/>
      <c r="C295" s="1002"/>
      <c r="D295" s="1003"/>
      <c r="E295" s="1003"/>
      <c r="F295" s="1004"/>
      <c r="G295" s="1005"/>
      <c r="H295" s="1006"/>
      <c r="I295" s="1006"/>
      <c r="J295" s="1006"/>
      <c r="K295" s="1007"/>
      <c r="L295" s="715"/>
      <c r="M295" s="715"/>
      <c r="N295" s="715"/>
      <c r="O295" s="715"/>
      <c r="P295" s="715"/>
      <c r="Q295" s="715"/>
      <c r="R295" s="715"/>
      <c r="S295" s="716"/>
      <c r="T295" s="717"/>
      <c r="U295" s="720">
        <f t="shared" si="93"/>
        <v>0</v>
      </c>
      <c r="V295" s="721">
        <f t="shared" si="94"/>
        <v>0</v>
      </c>
      <c r="W295" s="722">
        <f t="shared" si="95"/>
        <v>0</v>
      </c>
      <c r="X295" s="442"/>
      <c r="Y295" s="442"/>
      <c r="Z295" s="442"/>
      <c r="AA295" s="442"/>
      <c r="AB295" s="442"/>
      <c r="AC295" s="442"/>
      <c r="AD295" s="442"/>
      <c r="AE295" s="442"/>
      <c r="AF295" s="442"/>
      <c r="AG295" s="442"/>
      <c r="AH295" s="442"/>
      <c r="AI295" s="442"/>
      <c r="AJ295" s="442"/>
      <c r="AK295" s="442"/>
      <c r="AL295" s="442"/>
      <c r="AM295" s="442"/>
      <c r="AN295" s="442"/>
      <c r="AO295" s="442"/>
      <c r="AP295" s="442"/>
      <c r="AQ295" s="442"/>
      <c r="AR295" s="442"/>
      <c r="AS295" s="442"/>
      <c r="AT295" s="442"/>
      <c r="AU295" s="442"/>
      <c r="AV295" s="442"/>
      <c r="AW295" s="442"/>
      <c r="AX295" s="442"/>
      <c r="AY295" s="442"/>
      <c r="AZ295" s="442"/>
    </row>
    <row r="296" spans="2:52" ht="20.100000000000001" hidden="1" customHeight="1" outlineLevel="1">
      <c r="B296" s="434"/>
      <c r="C296" s="1002"/>
      <c r="D296" s="1003"/>
      <c r="E296" s="1003"/>
      <c r="F296" s="1004"/>
      <c r="G296" s="1005"/>
      <c r="H296" s="1006"/>
      <c r="I296" s="1006"/>
      <c r="J296" s="1006"/>
      <c r="K296" s="1007"/>
      <c r="L296" s="715"/>
      <c r="M296" s="715"/>
      <c r="N296" s="715"/>
      <c r="O296" s="715"/>
      <c r="P296" s="715"/>
      <c r="Q296" s="715"/>
      <c r="R296" s="715"/>
      <c r="S296" s="716"/>
      <c r="T296" s="717"/>
      <c r="U296" s="720">
        <f t="shared" si="93"/>
        <v>0</v>
      </c>
      <c r="V296" s="721">
        <f t="shared" si="94"/>
        <v>0</v>
      </c>
      <c r="W296" s="722">
        <f t="shared" si="95"/>
        <v>0</v>
      </c>
      <c r="X296" s="442"/>
      <c r="Y296" s="442"/>
      <c r="Z296" s="442"/>
      <c r="AA296" s="442"/>
      <c r="AB296" s="442"/>
      <c r="AC296" s="442"/>
      <c r="AD296" s="442"/>
      <c r="AE296" s="442"/>
      <c r="AF296" s="442"/>
      <c r="AG296" s="442"/>
      <c r="AH296" s="442"/>
      <c r="AI296" s="442"/>
      <c r="AJ296" s="442"/>
      <c r="AK296" s="442"/>
      <c r="AL296" s="442"/>
      <c r="AM296" s="442"/>
      <c r="AN296" s="442"/>
      <c r="AO296" s="442"/>
      <c r="AP296" s="442"/>
      <c r="AQ296" s="442"/>
      <c r="AR296" s="442"/>
      <c r="AS296" s="442"/>
      <c r="AT296" s="442"/>
      <c r="AU296" s="442"/>
      <c r="AV296" s="442"/>
      <c r="AW296" s="442"/>
      <c r="AX296" s="442"/>
      <c r="AY296" s="442"/>
      <c r="AZ296" s="442"/>
    </row>
    <row r="297" spans="2:52" ht="20.100000000000001" hidden="1" customHeight="1" outlineLevel="1">
      <c r="B297" s="434"/>
      <c r="C297" s="1002"/>
      <c r="D297" s="1003"/>
      <c r="E297" s="1003"/>
      <c r="F297" s="1004"/>
      <c r="G297" s="1005"/>
      <c r="H297" s="1006"/>
      <c r="I297" s="1006"/>
      <c r="J297" s="1006"/>
      <c r="K297" s="1007"/>
      <c r="L297" s="715"/>
      <c r="M297" s="715"/>
      <c r="N297" s="715"/>
      <c r="O297" s="715"/>
      <c r="P297" s="715"/>
      <c r="Q297" s="715"/>
      <c r="R297" s="715"/>
      <c r="S297" s="716"/>
      <c r="T297" s="717"/>
      <c r="U297" s="720">
        <f t="shared" si="93"/>
        <v>0</v>
      </c>
      <c r="V297" s="721">
        <f t="shared" si="94"/>
        <v>0</v>
      </c>
      <c r="W297" s="722">
        <f t="shared" si="95"/>
        <v>0</v>
      </c>
      <c r="X297" s="442"/>
      <c r="Y297" s="442"/>
      <c r="Z297" s="442"/>
      <c r="AA297" s="442"/>
      <c r="AB297" s="442"/>
      <c r="AC297" s="442"/>
      <c r="AD297" s="442"/>
      <c r="AE297" s="442"/>
      <c r="AF297" s="442"/>
      <c r="AG297" s="442"/>
      <c r="AH297" s="442"/>
      <c r="AI297" s="442"/>
      <c r="AJ297" s="442"/>
      <c r="AK297" s="442"/>
      <c r="AL297" s="442"/>
      <c r="AM297" s="442"/>
      <c r="AN297" s="442"/>
      <c r="AO297" s="442"/>
      <c r="AP297" s="442"/>
      <c r="AQ297" s="442"/>
      <c r="AR297" s="442"/>
      <c r="AS297" s="442"/>
      <c r="AT297" s="442"/>
      <c r="AU297" s="442"/>
      <c r="AV297" s="442"/>
      <c r="AW297" s="442"/>
      <c r="AX297" s="442"/>
      <c r="AY297" s="442"/>
      <c r="AZ297" s="442"/>
    </row>
    <row r="298" spans="2:52" ht="20.100000000000001" hidden="1" customHeight="1" outlineLevel="1">
      <c r="B298" s="434"/>
      <c r="C298" s="1002"/>
      <c r="D298" s="1003"/>
      <c r="E298" s="1003"/>
      <c r="F298" s="1004"/>
      <c r="G298" s="1005"/>
      <c r="H298" s="1006"/>
      <c r="I298" s="1006"/>
      <c r="J298" s="1006"/>
      <c r="K298" s="1007"/>
      <c r="L298" s="715"/>
      <c r="M298" s="715"/>
      <c r="N298" s="715"/>
      <c r="O298" s="715"/>
      <c r="P298" s="715"/>
      <c r="Q298" s="715"/>
      <c r="R298" s="715"/>
      <c r="S298" s="716"/>
      <c r="T298" s="717"/>
      <c r="U298" s="720">
        <f t="shared" si="93"/>
        <v>0</v>
      </c>
      <c r="V298" s="721">
        <f t="shared" si="94"/>
        <v>0</v>
      </c>
      <c r="W298" s="722">
        <f t="shared" si="95"/>
        <v>0</v>
      </c>
      <c r="X298" s="442"/>
      <c r="Y298" s="442"/>
      <c r="Z298" s="442"/>
      <c r="AA298" s="442"/>
      <c r="AB298" s="442"/>
      <c r="AC298" s="442"/>
      <c r="AD298" s="442"/>
      <c r="AE298" s="442"/>
      <c r="AF298" s="442"/>
      <c r="AG298" s="442"/>
      <c r="AH298" s="442"/>
      <c r="AI298" s="442"/>
      <c r="AJ298" s="442"/>
      <c r="AK298" s="442"/>
      <c r="AL298" s="442"/>
      <c r="AM298" s="442"/>
      <c r="AN298" s="442"/>
      <c r="AO298" s="442"/>
      <c r="AP298" s="442"/>
      <c r="AQ298" s="442"/>
      <c r="AR298" s="442"/>
      <c r="AS298" s="442"/>
      <c r="AT298" s="442"/>
      <c r="AU298" s="442"/>
      <c r="AV298" s="442"/>
      <c r="AW298" s="442"/>
      <c r="AX298" s="442"/>
      <c r="AY298" s="442"/>
      <c r="AZ298" s="442"/>
    </row>
    <row r="299" spans="2:52" ht="20.100000000000001" hidden="1" customHeight="1" outlineLevel="1">
      <c r="B299" s="434"/>
      <c r="C299" s="1002"/>
      <c r="D299" s="1003"/>
      <c r="E299" s="1003"/>
      <c r="F299" s="1004"/>
      <c r="G299" s="1005"/>
      <c r="H299" s="1006"/>
      <c r="I299" s="1006"/>
      <c r="J299" s="1006"/>
      <c r="K299" s="1007"/>
      <c r="L299" s="715"/>
      <c r="M299" s="715"/>
      <c r="N299" s="715"/>
      <c r="O299" s="715"/>
      <c r="P299" s="715"/>
      <c r="Q299" s="715"/>
      <c r="R299" s="715"/>
      <c r="S299" s="716"/>
      <c r="T299" s="717"/>
      <c r="U299" s="720">
        <f t="shared" si="93"/>
        <v>0</v>
      </c>
      <c r="V299" s="721">
        <f t="shared" si="94"/>
        <v>0</v>
      </c>
      <c r="W299" s="722">
        <f t="shared" si="95"/>
        <v>0</v>
      </c>
      <c r="X299" s="442"/>
      <c r="Y299" s="442"/>
      <c r="Z299" s="442"/>
      <c r="AA299" s="442"/>
      <c r="AB299" s="442"/>
      <c r="AC299" s="442"/>
      <c r="AD299" s="442"/>
      <c r="AE299" s="442"/>
      <c r="AF299" s="442"/>
      <c r="AG299" s="442"/>
      <c r="AH299" s="442"/>
      <c r="AI299" s="442"/>
      <c r="AJ299" s="442"/>
      <c r="AK299" s="442"/>
      <c r="AL299" s="442"/>
      <c r="AM299" s="442"/>
      <c r="AN299" s="442"/>
      <c r="AO299" s="442"/>
      <c r="AP299" s="442"/>
      <c r="AQ299" s="442"/>
      <c r="AR299" s="442"/>
      <c r="AS299" s="442"/>
      <c r="AT299" s="442"/>
      <c r="AU299" s="442"/>
      <c r="AV299" s="442"/>
      <c r="AW299" s="442"/>
      <c r="AX299" s="442"/>
      <c r="AY299" s="442"/>
      <c r="AZ299" s="442"/>
    </row>
    <row r="300" spans="2:52" s="19" customFormat="1" ht="9.9499999999999993" hidden="1" customHeight="1" outlineLevel="1">
      <c r="B300" s="435"/>
      <c r="C300" s="437"/>
      <c r="D300" s="437"/>
      <c r="E300" s="437"/>
      <c r="F300" s="437"/>
      <c r="G300" s="666"/>
      <c r="H300" s="666"/>
      <c r="I300" s="666"/>
      <c r="J300" s="666"/>
      <c r="K300" s="666"/>
      <c r="L300" s="438"/>
      <c r="M300" s="438"/>
      <c r="N300" s="438"/>
      <c r="O300" s="438"/>
      <c r="P300" s="438"/>
      <c r="Q300" s="438"/>
      <c r="R300" s="438"/>
      <c r="S300" s="438"/>
      <c r="T300" s="439"/>
      <c r="U300" s="432"/>
      <c r="V300" s="432"/>
      <c r="W300" s="667"/>
      <c r="X300" s="668"/>
      <c r="Y300" s="668"/>
      <c r="Z300" s="668"/>
      <c r="AA300" s="668"/>
      <c r="AB300" s="668"/>
      <c r="AC300" s="668"/>
      <c r="AD300" s="668"/>
      <c r="AE300" s="668"/>
      <c r="AF300" s="668"/>
      <c r="AG300" s="668"/>
      <c r="AH300" s="668"/>
      <c r="AI300" s="668"/>
      <c r="AJ300" s="668"/>
      <c r="AK300" s="668"/>
      <c r="AL300" s="668"/>
      <c r="AM300" s="668"/>
      <c r="AN300" s="668"/>
      <c r="AO300" s="668"/>
      <c r="AP300" s="668"/>
      <c r="AQ300" s="668"/>
      <c r="AR300" s="668"/>
      <c r="AS300" s="668"/>
      <c r="AT300" s="668"/>
      <c r="AU300" s="668"/>
      <c r="AV300" s="668"/>
      <c r="AW300" s="668"/>
      <c r="AX300" s="668"/>
      <c r="AY300" s="668"/>
      <c r="AZ300" s="668"/>
    </row>
    <row r="301" spans="2:52" ht="20.100000000000001" customHeight="1" collapsed="1">
      <c r="B301" s="32">
        <f>B289+1</f>
        <v>25</v>
      </c>
      <c r="C301" s="1013"/>
      <c r="D301" s="1014"/>
      <c r="E301" s="1014"/>
      <c r="F301" s="1015"/>
      <c r="G301" s="1016"/>
      <c r="H301" s="1017"/>
      <c r="I301" s="1017"/>
      <c r="J301" s="1017"/>
      <c r="K301" s="1018"/>
      <c r="L301" s="701">
        <f t="shared" ref="L301:R301" si="96">SUM(L302:L311)</f>
        <v>0</v>
      </c>
      <c r="M301" s="702">
        <f t="shared" si="96"/>
        <v>0</v>
      </c>
      <c r="N301" s="703">
        <f t="shared" si="96"/>
        <v>0</v>
      </c>
      <c r="O301" s="703">
        <f t="shared" si="96"/>
        <v>0</v>
      </c>
      <c r="P301" s="702">
        <f t="shared" si="96"/>
        <v>0</v>
      </c>
      <c r="Q301" s="704">
        <f t="shared" si="96"/>
        <v>0</v>
      </c>
      <c r="R301" s="701">
        <f t="shared" si="96"/>
        <v>0</v>
      </c>
      <c r="S301" s="705">
        <v>1</v>
      </c>
      <c r="T301" s="706">
        <f>(S302*T302)+(S303*T303)+(S304*T304)+(S305*T305)+(S306*T306)+(S307*T307)+(S308*T308)+(S309*T309)+(S310*T310)+(S311*T311)</f>
        <v>0</v>
      </c>
      <c r="U301" s="665">
        <f t="shared" ref="U301:U311" si="97">S301*T301*(1+MGKZ)*(1+Gewinn)*(1+Sicherheit)</f>
        <v>0</v>
      </c>
      <c r="V301" s="643">
        <f t="shared" ref="V301:V311" si="98">R301*Fertigung</f>
        <v>0</v>
      </c>
      <c r="W301" s="50">
        <f t="shared" ref="W301:W311" si="99">L301*$E$6+M301*$M$6+N301*$M$7+O301*$M$8+P301*$E$7+Q301*$M$9+U301+V301</f>
        <v>0</v>
      </c>
      <c r="X301" s="442"/>
      <c r="Y301" s="442"/>
      <c r="Z301" s="442"/>
      <c r="AA301" s="442"/>
      <c r="AB301" s="442"/>
      <c r="AC301" s="442"/>
      <c r="AD301" s="442"/>
      <c r="AE301" s="442"/>
      <c r="AF301" s="442"/>
      <c r="AG301" s="442"/>
      <c r="AH301" s="442"/>
      <c r="AI301" s="442"/>
      <c r="AJ301" s="442"/>
      <c r="AK301" s="442"/>
      <c r="AL301" s="442"/>
      <c r="AM301" s="442"/>
      <c r="AN301" s="442"/>
      <c r="AO301" s="442"/>
      <c r="AP301" s="442"/>
      <c r="AQ301" s="442"/>
      <c r="AR301" s="442"/>
      <c r="AS301" s="442"/>
      <c r="AT301" s="442"/>
      <c r="AU301" s="442"/>
      <c r="AV301" s="442"/>
      <c r="AW301" s="442"/>
      <c r="AX301" s="442"/>
      <c r="AY301" s="442"/>
      <c r="AZ301" s="442"/>
    </row>
    <row r="302" spans="2:52" ht="20.100000000000001" hidden="1" customHeight="1" outlineLevel="1">
      <c r="B302" s="433"/>
      <c r="C302" s="1002"/>
      <c r="D302" s="1003"/>
      <c r="E302" s="1003"/>
      <c r="F302" s="1004"/>
      <c r="G302" s="1005"/>
      <c r="H302" s="1006"/>
      <c r="I302" s="1006"/>
      <c r="J302" s="1006"/>
      <c r="K302" s="1007"/>
      <c r="L302" s="715"/>
      <c r="M302" s="715"/>
      <c r="N302" s="715"/>
      <c r="O302" s="715"/>
      <c r="P302" s="715"/>
      <c r="Q302" s="715"/>
      <c r="R302" s="715"/>
      <c r="S302" s="716"/>
      <c r="T302" s="717"/>
      <c r="U302" s="720">
        <f t="shared" si="97"/>
        <v>0</v>
      </c>
      <c r="V302" s="721">
        <f t="shared" si="98"/>
        <v>0</v>
      </c>
      <c r="W302" s="722">
        <f t="shared" si="99"/>
        <v>0</v>
      </c>
      <c r="X302" s="442"/>
      <c r="Y302" s="442"/>
      <c r="Z302" s="442"/>
      <c r="AA302" s="442"/>
      <c r="AB302" s="442"/>
      <c r="AC302" s="442"/>
      <c r="AD302" s="442"/>
      <c r="AE302" s="442"/>
      <c r="AF302" s="442"/>
      <c r="AG302" s="442"/>
      <c r="AH302" s="442"/>
      <c r="AI302" s="442"/>
      <c r="AJ302" s="442"/>
      <c r="AK302" s="442"/>
      <c r="AL302" s="442"/>
      <c r="AM302" s="442"/>
      <c r="AN302" s="442"/>
      <c r="AO302" s="442"/>
      <c r="AP302" s="442"/>
      <c r="AQ302" s="442"/>
      <c r="AR302" s="442"/>
      <c r="AS302" s="442"/>
      <c r="AT302" s="442"/>
      <c r="AU302" s="442"/>
      <c r="AV302" s="442"/>
      <c r="AW302" s="442"/>
      <c r="AX302" s="442"/>
      <c r="AY302" s="442"/>
      <c r="AZ302" s="442"/>
    </row>
    <row r="303" spans="2:52" ht="20.100000000000001" hidden="1" customHeight="1" outlineLevel="1">
      <c r="B303" s="434"/>
      <c r="C303" s="1002"/>
      <c r="D303" s="1003"/>
      <c r="E303" s="1003"/>
      <c r="F303" s="1004"/>
      <c r="G303" s="1005"/>
      <c r="H303" s="1006"/>
      <c r="I303" s="1006"/>
      <c r="J303" s="1006"/>
      <c r="K303" s="1007"/>
      <c r="L303" s="715"/>
      <c r="M303" s="715"/>
      <c r="N303" s="715"/>
      <c r="O303" s="715"/>
      <c r="P303" s="715"/>
      <c r="Q303" s="715"/>
      <c r="R303" s="715"/>
      <c r="S303" s="716"/>
      <c r="T303" s="717"/>
      <c r="U303" s="720">
        <f t="shared" si="97"/>
        <v>0</v>
      </c>
      <c r="V303" s="721">
        <f t="shared" si="98"/>
        <v>0</v>
      </c>
      <c r="W303" s="722">
        <f t="shared" si="99"/>
        <v>0</v>
      </c>
      <c r="X303" s="442"/>
      <c r="Y303" s="442"/>
      <c r="Z303" s="442"/>
      <c r="AA303" s="442"/>
      <c r="AB303" s="442"/>
      <c r="AC303" s="442"/>
      <c r="AD303" s="442"/>
      <c r="AE303" s="442"/>
      <c r="AF303" s="442"/>
      <c r="AG303" s="442"/>
      <c r="AH303" s="442"/>
      <c r="AI303" s="442"/>
      <c r="AJ303" s="442"/>
      <c r="AK303" s="442"/>
      <c r="AL303" s="442"/>
      <c r="AM303" s="442"/>
      <c r="AN303" s="442"/>
      <c r="AO303" s="442"/>
      <c r="AP303" s="442"/>
      <c r="AQ303" s="442"/>
      <c r="AR303" s="442"/>
      <c r="AS303" s="442"/>
      <c r="AT303" s="442"/>
      <c r="AU303" s="442"/>
      <c r="AV303" s="442"/>
      <c r="AW303" s="442"/>
      <c r="AX303" s="442"/>
      <c r="AY303" s="442"/>
      <c r="AZ303" s="442"/>
    </row>
    <row r="304" spans="2:52" ht="20.100000000000001" hidden="1" customHeight="1" outlineLevel="1">
      <c r="B304" s="434"/>
      <c r="C304" s="1002"/>
      <c r="D304" s="1003"/>
      <c r="E304" s="1003"/>
      <c r="F304" s="1004"/>
      <c r="G304" s="1005"/>
      <c r="H304" s="1006"/>
      <c r="I304" s="1006"/>
      <c r="J304" s="1006"/>
      <c r="K304" s="1007"/>
      <c r="L304" s="715"/>
      <c r="M304" s="715"/>
      <c r="N304" s="715"/>
      <c r="O304" s="715"/>
      <c r="P304" s="715"/>
      <c r="Q304" s="715"/>
      <c r="R304" s="715"/>
      <c r="S304" s="716"/>
      <c r="T304" s="717"/>
      <c r="U304" s="720">
        <f t="shared" si="97"/>
        <v>0</v>
      </c>
      <c r="V304" s="721">
        <f t="shared" si="98"/>
        <v>0</v>
      </c>
      <c r="W304" s="722">
        <f t="shared" si="99"/>
        <v>0</v>
      </c>
      <c r="X304" s="442"/>
      <c r="Y304" s="442"/>
      <c r="Z304" s="442"/>
      <c r="AA304" s="442"/>
      <c r="AB304" s="442"/>
      <c r="AC304" s="442"/>
      <c r="AD304" s="442"/>
      <c r="AE304" s="442"/>
      <c r="AF304" s="442"/>
      <c r="AG304" s="442"/>
      <c r="AH304" s="442"/>
      <c r="AI304" s="442"/>
      <c r="AJ304" s="442"/>
      <c r="AK304" s="442"/>
      <c r="AL304" s="442"/>
      <c r="AM304" s="442"/>
      <c r="AN304" s="442"/>
      <c r="AO304" s="442"/>
      <c r="AP304" s="442"/>
      <c r="AQ304" s="442"/>
      <c r="AR304" s="442"/>
      <c r="AS304" s="442"/>
      <c r="AT304" s="442"/>
      <c r="AU304" s="442"/>
      <c r="AV304" s="442"/>
      <c r="AW304" s="442"/>
      <c r="AX304" s="442"/>
      <c r="AY304" s="442"/>
      <c r="AZ304" s="442"/>
    </row>
    <row r="305" spans="2:52" ht="20.100000000000001" hidden="1" customHeight="1" outlineLevel="1">
      <c r="B305" s="434"/>
      <c r="C305" s="1002"/>
      <c r="D305" s="1003"/>
      <c r="E305" s="1003"/>
      <c r="F305" s="1004"/>
      <c r="G305" s="1005"/>
      <c r="H305" s="1006"/>
      <c r="I305" s="1006"/>
      <c r="J305" s="1006"/>
      <c r="K305" s="1007"/>
      <c r="L305" s="715"/>
      <c r="M305" s="715"/>
      <c r="N305" s="715"/>
      <c r="O305" s="715"/>
      <c r="P305" s="715"/>
      <c r="Q305" s="715"/>
      <c r="R305" s="715"/>
      <c r="S305" s="716"/>
      <c r="T305" s="717"/>
      <c r="U305" s="720">
        <f t="shared" si="97"/>
        <v>0</v>
      </c>
      <c r="V305" s="721">
        <f t="shared" si="98"/>
        <v>0</v>
      </c>
      <c r="W305" s="722">
        <f t="shared" si="99"/>
        <v>0</v>
      </c>
      <c r="X305" s="442"/>
      <c r="Y305" s="442"/>
      <c r="Z305" s="442"/>
      <c r="AA305" s="442"/>
      <c r="AB305" s="442"/>
      <c r="AC305" s="442"/>
      <c r="AD305" s="442"/>
      <c r="AE305" s="442"/>
      <c r="AF305" s="442"/>
      <c r="AG305" s="442"/>
      <c r="AH305" s="442"/>
      <c r="AI305" s="442"/>
      <c r="AJ305" s="442"/>
      <c r="AK305" s="442"/>
      <c r="AL305" s="442"/>
      <c r="AM305" s="442"/>
      <c r="AN305" s="442"/>
      <c r="AO305" s="442"/>
      <c r="AP305" s="442"/>
      <c r="AQ305" s="442"/>
      <c r="AR305" s="442"/>
      <c r="AS305" s="442"/>
      <c r="AT305" s="442"/>
      <c r="AU305" s="442"/>
      <c r="AV305" s="442"/>
      <c r="AW305" s="442"/>
      <c r="AX305" s="442"/>
      <c r="AY305" s="442"/>
      <c r="AZ305" s="442"/>
    </row>
    <row r="306" spans="2:52" ht="20.100000000000001" hidden="1" customHeight="1" outlineLevel="1">
      <c r="B306" s="434"/>
      <c r="C306" s="1002"/>
      <c r="D306" s="1003"/>
      <c r="E306" s="1003"/>
      <c r="F306" s="1004"/>
      <c r="G306" s="1005"/>
      <c r="H306" s="1006"/>
      <c r="I306" s="1006"/>
      <c r="J306" s="1006"/>
      <c r="K306" s="1007"/>
      <c r="L306" s="715"/>
      <c r="M306" s="715"/>
      <c r="N306" s="715"/>
      <c r="O306" s="715"/>
      <c r="P306" s="715"/>
      <c r="Q306" s="715"/>
      <c r="R306" s="715"/>
      <c r="S306" s="716"/>
      <c r="T306" s="717"/>
      <c r="U306" s="720">
        <f t="shared" si="97"/>
        <v>0</v>
      </c>
      <c r="V306" s="721">
        <f t="shared" si="98"/>
        <v>0</v>
      </c>
      <c r="W306" s="722">
        <f t="shared" si="99"/>
        <v>0</v>
      </c>
      <c r="X306" s="442"/>
      <c r="Y306" s="442"/>
      <c r="Z306" s="442"/>
      <c r="AA306" s="442"/>
      <c r="AB306" s="442"/>
      <c r="AC306" s="442"/>
      <c r="AD306" s="442"/>
      <c r="AE306" s="442"/>
      <c r="AF306" s="442"/>
      <c r="AG306" s="442"/>
      <c r="AH306" s="442"/>
      <c r="AI306" s="442"/>
      <c r="AJ306" s="442"/>
      <c r="AK306" s="442"/>
      <c r="AL306" s="442"/>
      <c r="AM306" s="442"/>
      <c r="AN306" s="442"/>
      <c r="AO306" s="442"/>
      <c r="AP306" s="442"/>
      <c r="AQ306" s="442"/>
      <c r="AR306" s="442"/>
      <c r="AS306" s="442"/>
      <c r="AT306" s="442"/>
      <c r="AU306" s="442"/>
      <c r="AV306" s="442"/>
      <c r="AW306" s="442"/>
      <c r="AX306" s="442"/>
      <c r="AY306" s="442"/>
      <c r="AZ306" s="442"/>
    </row>
    <row r="307" spans="2:52" ht="20.100000000000001" hidden="1" customHeight="1" outlineLevel="1">
      <c r="B307" s="434"/>
      <c r="C307" s="1002"/>
      <c r="D307" s="1003"/>
      <c r="E307" s="1003"/>
      <c r="F307" s="1004"/>
      <c r="G307" s="1005"/>
      <c r="H307" s="1006"/>
      <c r="I307" s="1006"/>
      <c r="J307" s="1006"/>
      <c r="K307" s="1007"/>
      <c r="L307" s="715"/>
      <c r="M307" s="715"/>
      <c r="N307" s="715"/>
      <c r="O307" s="715"/>
      <c r="P307" s="715"/>
      <c r="Q307" s="715"/>
      <c r="R307" s="715"/>
      <c r="S307" s="716"/>
      <c r="T307" s="717"/>
      <c r="U307" s="720">
        <f t="shared" si="97"/>
        <v>0</v>
      </c>
      <c r="V307" s="721">
        <f t="shared" si="98"/>
        <v>0</v>
      </c>
      <c r="W307" s="722">
        <f t="shared" si="99"/>
        <v>0</v>
      </c>
      <c r="X307" s="442"/>
      <c r="Y307" s="442"/>
      <c r="Z307" s="442"/>
      <c r="AA307" s="442"/>
      <c r="AB307" s="442"/>
      <c r="AC307" s="442"/>
      <c r="AD307" s="442"/>
      <c r="AE307" s="442"/>
      <c r="AF307" s="442"/>
      <c r="AG307" s="442"/>
      <c r="AH307" s="442"/>
      <c r="AI307" s="442"/>
      <c r="AJ307" s="442"/>
      <c r="AK307" s="442"/>
      <c r="AL307" s="442"/>
      <c r="AM307" s="442"/>
      <c r="AN307" s="442"/>
      <c r="AO307" s="442"/>
      <c r="AP307" s="442"/>
      <c r="AQ307" s="442"/>
      <c r="AR307" s="442"/>
      <c r="AS307" s="442"/>
      <c r="AT307" s="442"/>
      <c r="AU307" s="442"/>
      <c r="AV307" s="442"/>
      <c r="AW307" s="442"/>
      <c r="AX307" s="442"/>
      <c r="AY307" s="442"/>
      <c r="AZ307" s="442"/>
    </row>
    <row r="308" spans="2:52" ht="20.100000000000001" hidden="1" customHeight="1" outlineLevel="1">
      <c r="B308" s="434"/>
      <c r="C308" s="1002"/>
      <c r="D308" s="1003"/>
      <c r="E308" s="1003"/>
      <c r="F308" s="1004"/>
      <c r="G308" s="1005"/>
      <c r="H308" s="1006"/>
      <c r="I308" s="1006"/>
      <c r="J308" s="1006"/>
      <c r="K308" s="1007"/>
      <c r="L308" s="715"/>
      <c r="M308" s="715"/>
      <c r="N308" s="715"/>
      <c r="O308" s="715"/>
      <c r="P308" s="715"/>
      <c r="Q308" s="715"/>
      <c r="R308" s="715"/>
      <c r="S308" s="716"/>
      <c r="T308" s="717"/>
      <c r="U308" s="720">
        <f t="shared" si="97"/>
        <v>0</v>
      </c>
      <c r="V308" s="721">
        <f t="shared" si="98"/>
        <v>0</v>
      </c>
      <c r="W308" s="722">
        <f t="shared" si="99"/>
        <v>0</v>
      </c>
      <c r="X308" s="442"/>
      <c r="Y308" s="442"/>
      <c r="Z308" s="442"/>
      <c r="AA308" s="442"/>
      <c r="AB308" s="442"/>
      <c r="AC308" s="442"/>
      <c r="AD308" s="442"/>
      <c r="AE308" s="442"/>
      <c r="AF308" s="442"/>
      <c r="AG308" s="442"/>
      <c r="AH308" s="442"/>
      <c r="AI308" s="442"/>
      <c r="AJ308" s="442"/>
      <c r="AK308" s="442"/>
      <c r="AL308" s="442"/>
      <c r="AM308" s="442"/>
      <c r="AN308" s="442"/>
      <c r="AO308" s="442"/>
      <c r="AP308" s="442"/>
      <c r="AQ308" s="442"/>
      <c r="AR308" s="442"/>
      <c r="AS308" s="442"/>
      <c r="AT308" s="442"/>
      <c r="AU308" s="442"/>
      <c r="AV308" s="442"/>
      <c r="AW308" s="442"/>
      <c r="AX308" s="442"/>
      <c r="AY308" s="442"/>
      <c r="AZ308" s="442"/>
    </row>
    <row r="309" spans="2:52" ht="20.100000000000001" hidden="1" customHeight="1" outlineLevel="1">
      <c r="B309" s="434"/>
      <c r="C309" s="1002"/>
      <c r="D309" s="1003"/>
      <c r="E309" s="1003"/>
      <c r="F309" s="1004"/>
      <c r="G309" s="1005"/>
      <c r="H309" s="1006"/>
      <c r="I309" s="1006"/>
      <c r="J309" s="1006"/>
      <c r="K309" s="1007"/>
      <c r="L309" s="715"/>
      <c r="M309" s="715"/>
      <c r="N309" s="715"/>
      <c r="O309" s="715"/>
      <c r="P309" s="715"/>
      <c r="Q309" s="715"/>
      <c r="R309" s="715"/>
      <c r="S309" s="716"/>
      <c r="T309" s="717"/>
      <c r="U309" s="720">
        <f t="shared" si="97"/>
        <v>0</v>
      </c>
      <c r="V309" s="721">
        <f t="shared" si="98"/>
        <v>0</v>
      </c>
      <c r="W309" s="722">
        <f t="shared" si="99"/>
        <v>0</v>
      </c>
      <c r="X309" s="442"/>
      <c r="Y309" s="442"/>
      <c r="Z309" s="442"/>
      <c r="AA309" s="442"/>
      <c r="AB309" s="442"/>
      <c r="AC309" s="442"/>
      <c r="AD309" s="442"/>
      <c r="AE309" s="442"/>
      <c r="AF309" s="442"/>
      <c r="AG309" s="442"/>
      <c r="AH309" s="442"/>
      <c r="AI309" s="442"/>
      <c r="AJ309" s="442"/>
      <c r="AK309" s="442"/>
      <c r="AL309" s="442"/>
      <c r="AM309" s="442"/>
      <c r="AN309" s="442"/>
      <c r="AO309" s="442"/>
      <c r="AP309" s="442"/>
      <c r="AQ309" s="442"/>
      <c r="AR309" s="442"/>
      <c r="AS309" s="442"/>
      <c r="AT309" s="442"/>
      <c r="AU309" s="442"/>
      <c r="AV309" s="442"/>
      <c r="AW309" s="442"/>
      <c r="AX309" s="442"/>
      <c r="AY309" s="442"/>
      <c r="AZ309" s="442"/>
    </row>
    <row r="310" spans="2:52" ht="20.100000000000001" hidden="1" customHeight="1" outlineLevel="1">
      <c r="B310" s="434"/>
      <c r="C310" s="1002"/>
      <c r="D310" s="1003"/>
      <c r="E310" s="1003"/>
      <c r="F310" s="1004"/>
      <c r="G310" s="1005"/>
      <c r="H310" s="1006"/>
      <c r="I310" s="1006"/>
      <c r="J310" s="1006"/>
      <c r="K310" s="1007"/>
      <c r="L310" s="715"/>
      <c r="M310" s="715"/>
      <c r="N310" s="715"/>
      <c r="O310" s="715"/>
      <c r="P310" s="715"/>
      <c r="Q310" s="715"/>
      <c r="R310" s="715"/>
      <c r="S310" s="716"/>
      <c r="T310" s="717"/>
      <c r="U310" s="720">
        <f t="shared" si="97"/>
        <v>0</v>
      </c>
      <c r="V310" s="721">
        <f t="shared" si="98"/>
        <v>0</v>
      </c>
      <c r="W310" s="722">
        <f t="shared" si="99"/>
        <v>0</v>
      </c>
      <c r="X310" s="442"/>
      <c r="Y310" s="442"/>
      <c r="Z310" s="442"/>
      <c r="AA310" s="442"/>
      <c r="AB310" s="442"/>
      <c r="AC310" s="442"/>
      <c r="AD310" s="442"/>
      <c r="AE310" s="442"/>
      <c r="AF310" s="442"/>
      <c r="AG310" s="442"/>
      <c r="AH310" s="442"/>
      <c r="AI310" s="442"/>
      <c r="AJ310" s="442"/>
      <c r="AK310" s="442"/>
      <c r="AL310" s="442"/>
      <c r="AM310" s="442"/>
      <c r="AN310" s="442"/>
      <c r="AO310" s="442"/>
      <c r="AP310" s="442"/>
      <c r="AQ310" s="442"/>
      <c r="AR310" s="442"/>
      <c r="AS310" s="442"/>
      <c r="AT310" s="442"/>
      <c r="AU310" s="442"/>
      <c r="AV310" s="442"/>
      <c r="AW310" s="442"/>
      <c r="AX310" s="442"/>
      <c r="AY310" s="442"/>
      <c r="AZ310" s="442"/>
    </row>
    <row r="311" spans="2:52" ht="20.100000000000001" hidden="1" customHeight="1" outlineLevel="1">
      <c r="B311" s="434"/>
      <c r="C311" s="1002"/>
      <c r="D311" s="1003"/>
      <c r="E311" s="1003"/>
      <c r="F311" s="1004"/>
      <c r="G311" s="1005"/>
      <c r="H311" s="1006"/>
      <c r="I311" s="1006"/>
      <c r="J311" s="1006"/>
      <c r="K311" s="1007"/>
      <c r="L311" s="715"/>
      <c r="M311" s="715"/>
      <c r="N311" s="715"/>
      <c r="O311" s="715"/>
      <c r="P311" s="715"/>
      <c r="Q311" s="715"/>
      <c r="R311" s="715"/>
      <c r="S311" s="716"/>
      <c r="T311" s="717"/>
      <c r="U311" s="720">
        <f t="shared" si="97"/>
        <v>0</v>
      </c>
      <c r="V311" s="721">
        <f t="shared" si="98"/>
        <v>0</v>
      </c>
      <c r="W311" s="722">
        <f t="shared" si="99"/>
        <v>0</v>
      </c>
      <c r="X311" s="442"/>
      <c r="Y311" s="442"/>
      <c r="Z311" s="442"/>
      <c r="AA311" s="442"/>
      <c r="AB311" s="442"/>
      <c r="AC311" s="442"/>
      <c r="AD311" s="442"/>
      <c r="AE311" s="442"/>
      <c r="AF311" s="442"/>
      <c r="AG311" s="442"/>
      <c r="AH311" s="442"/>
      <c r="AI311" s="442"/>
      <c r="AJ311" s="442"/>
      <c r="AK311" s="442"/>
      <c r="AL311" s="442"/>
      <c r="AM311" s="442"/>
      <c r="AN311" s="442"/>
      <c r="AO311" s="442"/>
      <c r="AP311" s="442"/>
      <c r="AQ311" s="442"/>
      <c r="AR311" s="442"/>
      <c r="AS311" s="442"/>
      <c r="AT311" s="442"/>
      <c r="AU311" s="442"/>
      <c r="AV311" s="442"/>
      <c r="AW311" s="442"/>
      <c r="AX311" s="442"/>
      <c r="AY311" s="442"/>
      <c r="AZ311" s="442"/>
    </row>
    <row r="312" spans="2:52" s="19" customFormat="1" ht="9.9499999999999993" hidden="1" customHeight="1" outlineLevel="1">
      <c r="B312" s="435"/>
      <c r="C312" s="437"/>
      <c r="D312" s="437"/>
      <c r="E312" s="437"/>
      <c r="F312" s="437"/>
      <c r="G312" s="666"/>
      <c r="H312" s="666"/>
      <c r="I312" s="666"/>
      <c r="J312" s="666"/>
      <c r="K312" s="666"/>
      <c r="L312" s="438"/>
      <c r="M312" s="438"/>
      <c r="N312" s="438"/>
      <c r="O312" s="438"/>
      <c r="P312" s="438"/>
      <c r="Q312" s="438"/>
      <c r="R312" s="438"/>
      <c r="S312" s="438"/>
      <c r="T312" s="439"/>
      <c r="U312" s="439"/>
      <c r="V312" s="439"/>
      <c r="W312" s="667"/>
      <c r="X312" s="668"/>
      <c r="Y312" s="668"/>
      <c r="Z312" s="668"/>
      <c r="AA312" s="668"/>
      <c r="AB312" s="668"/>
      <c r="AC312" s="668"/>
      <c r="AD312" s="668"/>
      <c r="AE312" s="668"/>
      <c r="AF312" s="668"/>
      <c r="AG312" s="668"/>
      <c r="AH312" s="668"/>
      <c r="AI312" s="668"/>
      <c r="AJ312" s="668"/>
      <c r="AK312" s="668"/>
      <c r="AL312" s="668"/>
      <c r="AM312" s="668"/>
      <c r="AN312" s="668"/>
      <c r="AO312" s="668"/>
      <c r="AP312" s="668"/>
      <c r="AQ312" s="668"/>
      <c r="AR312" s="668"/>
      <c r="AS312" s="668"/>
      <c r="AT312" s="668"/>
      <c r="AU312" s="668"/>
      <c r="AV312" s="668"/>
      <c r="AW312" s="668"/>
      <c r="AX312" s="668"/>
      <c r="AY312" s="668"/>
      <c r="AZ312" s="668"/>
    </row>
    <row r="313" spans="2:52" ht="20.100000000000001" customHeight="1" collapsed="1">
      <c r="B313" s="32">
        <f>B301+1</f>
        <v>26</v>
      </c>
      <c r="C313" s="1013"/>
      <c r="D313" s="1014"/>
      <c r="E313" s="1014"/>
      <c r="F313" s="1015"/>
      <c r="G313" s="1016"/>
      <c r="H313" s="1017"/>
      <c r="I313" s="1017"/>
      <c r="J313" s="1017"/>
      <c r="K313" s="1018"/>
      <c r="L313" s="701">
        <f t="shared" ref="L313:R313" si="100">SUM(L314:L323)</f>
        <v>0</v>
      </c>
      <c r="M313" s="702">
        <f t="shared" si="100"/>
        <v>0</v>
      </c>
      <c r="N313" s="703">
        <f t="shared" si="100"/>
        <v>0</v>
      </c>
      <c r="O313" s="703">
        <f t="shared" si="100"/>
        <v>0</v>
      </c>
      <c r="P313" s="702">
        <f t="shared" si="100"/>
        <v>0</v>
      </c>
      <c r="Q313" s="704">
        <f t="shared" si="100"/>
        <v>0</v>
      </c>
      <c r="R313" s="701">
        <f t="shared" si="100"/>
        <v>0</v>
      </c>
      <c r="S313" s="705">
        <v>1</v>
      </c>
      <c r="T313" s="706">
        <f>(S314*T314)+(S315*T315)+(S316*T316)+(S317*T317)+(S318*T318)+(S319*T319)+(S320*T320)+(S321*T321)+(S322*T322)+(S323*T323)</f>
        <v>0</v>
      </c>
      <c r="U313" s="665">
        <f t="shared" ref="U313:U323" si="101">S313*T313*(1+MGKZ)*(1+Gewinn)*(1+Sicherheit)</f>
        <v>0</v>
      </c>
      <c r="V313" s="643">
        <f t="shared" ref="V313:V323" si="102">R313*Fertigung</f>
        <v>0</v>
      </c>
      <c r="W313" s="50">
        <f t="shared" ref="W313:W323" si="103">L313*$E$6+M313*$M$6+N313*$M$7+O313*$M$8+P313*$E$7+Q313*$M$9+U313+V313</f>
        <v>0</v>
      </c>
      <c r="X313" s="442"/>
      <c r="Y313" s="442"/>
      <c r="Z313" s="442"/>
      <c r="AA313" s="442"/>
      <c r="AB313" s="442"/>
      <c r="AC313" s="442"/>
      <c r="AD313" s="442"/>
      <c r="AE313" s="442"/>
      <c r="AF313" s="442"/>
      <c r="AG313" s="442"/>
      <c r="AH313" s="442"/>
      <c r="AI313" s="442"/>
      <c r="AJ313" s="442"/>
      <c r="AK313" s="442"/>
      <c r="AL313" s="442"/>
      <c r="AM313" s="442"/>
      <c r="AN313" s="442"/>
      <c r="AO313" s="442"/>
      <c r="AP313" s="442"/>
      <c r="AQ313" s="442"/>
      <c r="AR313" s="442"/>
      <c r="AS313" s="442"/>
      <c r="AT313" s="442"/>
      <c r="AU313" s="442"/>
      <c r="AV313" s="442"/>
      <c r="AW313" s="442"/>
      <c r="AX313" s="442"/>
      <c r="AY313" s="442"/>
      <c r="AZ313" s="442"/>
    </row>
    <row r="314" spans="2:52" ht="20.100000000000001" hidden="1" customHeight="1" outlineLevel="1">
      <c r="B314" s="433"/>
      <c r="C314" s="1002"/>
      <c r="D314" s="1003"/>
      <c r="E314" s="1003"/>
      <c r="F314" s="1004"/>
      <c r="G314" s="1005"/>
      <c r="H314" s="1006"/>
      <c r="I314" s="1006"/>
      <c r="J314" s="1006"/>
      <c r="K314" s="1007"/>
      <c r="L314" s="715"/>
      <c r="M314" s="715"/>
      <c r="N314" s="715"/>
      <c r="O314" s="715"/>
      <c r="P314" s="715"/>
      <c r="Q314" s="715"/>
      <c r="R314" s="715"/>
      <c r="S314" s="716"/>
      <c r="T314" s="717"/>
      <c r="U314" s="720">
        <f t="shared" si="101"/>
        <v>0</v>
      </c>
      <c r="V314" s="721">
        <f t="shared" si="102"/>
        <v>0</v>
      </c>
      <c r="W314" s="722">
        <f t="shared" si="103"/>
        <v>0</v>
      </c>
      <c r="X314" s="442"/>
      <c r="Y314" s="442"/>
      <c r="Z314" s="442"/>
      <c r="AA314" s="442"/>
      <c r="AB314" s="442"/>
      <c r="AC314" s="442"/>
      <c r="AD314" s="442"/>
      <c r="AE314" s="442"/>
      <c r="AF314" s="442"/>
      <c r="AG314" s="442"/>
      <c r="AH314" s="442"/>
      <c r="AI314" s="442"/>
      <c r="AJ314" s="442"/>
      <c r="AK314" s="442"/>
      <c r="AL314" s="442"/>
      <c r="AM314" s="442"/>
      <c r="AN314" s="442"/>
      <c r="AO314" s="442"/>
      <c r="AP314" s="442"/>
      <c r="AQ314" s="442"/>
      <c r="AR314" s="442"/>
      <c r="AS314" s="442"/>
      <c r="AT314" s="442"/>
      <c r="AU314" s="442"/>
      <c r="AV314" s="442"/>
      <c r="AW314" s="442"/>
      <c r="AX314" s="442"/>
      <c r="AY314" s="442"/>
      <c r="AZ314" s="442"/>
    </row>
    <row r="315" spans="2:52" ht="20.100000000000001" hidden="1" customHeight="1" outlineLevel="1">
      <c r="B315" s="434"/>
      <c r="C315" s="1002"/>
      <c r="D315" s="1003"/>
      <c r="E315" s="1003"/>
      <c r="F315" s="1004"/>
      <c r="G315" s="1005"/>
      <c r="H315" s="1006"/>
      <c r="I315" s="1006"/>
      <c r="J315" s="1006"/>
      <c r="K315" s="1007"/>
      <c r="L315" s="715"/>
      <c r="M315" s="715"/>
      <c r="N315" s="715"/>
      <c r="O315" s="715"/>
      <c r="P315" s="715"/>
      <c r="Q315" s="715"/>
      <c r="R315" s="715"/>
      <c r="S315" s="716"/>
      <c r="T315" s="717"/>
      <c r="U315" s="720">
        <f t="shared" si="101"/>
        <v>0</v>
      </c>
      <c r="V315" s="721">
        <f t="shared" si="102"/>
        <v>0</v>
      </c>
      <c r="W315" s="722">
        <f t="shared" si="103"/>
        <v>0</v>
      </c>
      <c r="X315" s="442"/>
      <c r="Y315" s="442"/>
      <c r="Z315" s="442"/>
      <c r="AA315" s="442"/>
      <c r="AB315" s="442"/>
      <c r="AC315" s="442"/>
      <c r="AD315" s="442"/>
      <c r="AE315" s="442"/>
      <c r="AF315" s="442"/>
      <c r="AG315" s="442"/>
      <c r="AH315" s="442"/>
      <c r="AI315" s="442"/>
      <c r="AJ315" s="442"/>
      <c r="AK315" s="442"/>
      <c r="AL315" s="442"/>
      <c r="AM315" s="442"/>
      <c r="AN315" s="442"/>
      <c r="AO315" s="442"/>
      <c r="AP315" s="442"/>
      <c r="AQ315" s="442"/>
      <c r="AR315" s="442"/>
      <c r="AS315" s="442"/>
      <c r="AT315" s="442"/>
      <c r="AU315" s="442"/>
      <c r="AV315" s="442"/>
      <c r="AW315" s="442"/>
      <c r="AX315" s="442"/>
      <c r="AY315" s="442"/>
      <c r="AZ315" s="442"/>
    </row>
    <row r="316" spans="2:52" ht="20.100000000000001" hidden="1" customHeight="1" outlineLevel="1">
      <c r="B316" s="434"/>
      <c r="C316" s="1002"/>
      <c r="D316" s="1003"/>
      <c r="E316" s="1003"/>
      <c r="F316" s="1004"/>
      <c r="G316" s="1005"/>
      <c r="H316" s="1006"/>
      <c r="I316" s="1006"/>
      <c r="J316" s="1006"/>
      <c r="K316" s="1007"/>
      <c r="L316" s="715"/>
      <c r="M316" s="715"/>
      <c r="N316" s="715"/>
      <c r="O316" s="715"/>
      <c r="P316" s="715"/>
      <c r="Q316" s="715"/>
      <c r="R316" s="715"/>
      <c r="S316" s="716"/>
      <c r="T316" s="717"/>
      <c r="U316" s="720">
        <f t="shared" si="101"/>
        <v>0</v>
      </c>
      <c r="V316" s="721">
        <f t="shared" si="102"/>
        <v>0</v>
      </c>
      <c r="W316" s="722">
        <f t="shared" si="103"/>
        <v>0</v>
      </c>
      <c r="X316" s="442"/>
      <c r="Y316" s="442"/>
      <c r="Z316" s="442"/>
      <c r="AA316" s="442"/>
      <c r="AB316" s="442"/>
      <c r="AC316" s="442"/>
      <c r="AD316" s="442"/>
      <c r="AE316" s="442"/>
      <c r="AF316" s="442"/>
      <c r="AG316" s="442"/>
      <c r="AH316" s="442"/>
      <c r="AI316" s="442"/>
      <c r="AJ316" s="442"/>
      <c r="AK316" s="442"/>
      <c r="AL316" s="442"/>
      <c r="AM316" s="442"/>
      <c r="AN316" s="442"/>
      <c r="AO316" s="442"/>
      <c r="AP316" s="442"/>
      <c r="AQ316" s="442"/>
      <c r="AR316" s="442"/>
      <c r="AS316" s="442"/>
      <c r="AT316" s="442"/>
      <c r="AU316" s="442"/>
      <c r="AV316" s="442"/>
      <c r="AW316" s="442"/>
      <c r="AX316" s="442"/>
      <c r="AY316" s="442"/>
      <c r="AZ316" s="442"/>
    </row>
    <row r="317" spans="2:52" ht="20.100000000000001" hidden="1" customHeight="1" outlineLevel="1">
      <c r="B317" s="434"/>
      <c r="C317" s="1002"/>
      <c r="D317" s="1003"/>
      <c r="E317" s="1003"/>
      <c r="F317" s="1004"/>
      <c r="G317" s="1005"/>
      <c r="H317" s="1006"/>
      <c r="I317" s="1006"/>
      <c r="J317" s="1006"/>
      <c r="K317" s="1007"/>
      <c r="L317" s="715"/>
      <c r="M317" s="715"/>
      <c r="N317" s="715"/>
      <c r="O317" s="715"/>
      <c r="P317" s="715"/>
      <c r="Q317" s="715"/>
      <c r="R317" s="715"/>
      <c r="S317" s="716"/>
      <c r="T317" s="717"/>
      <c r="U317" s="720">
        <f t="shared" si="101"/>
        <v>0</v>
      </c>
      <c r="V317" s="721">
        <f t="shared" si="102"/>
        <v>0</v>
      </c>
      <c r="W317" s="722">
        <f t="shared" si="103"/>
        <v>0</v>
      </c>
      <c r="X317" s="442"/>
      <c r="Y317" s="442"/>
      <c r="Z317" s="442"/>
      <c r="AA317" s="442"/>
      <c r="AB317" s="442"/>
      <c r="AC317" s="442"/>
      <c r="AD317" s="442"/>
      <c r="AE317" s="442"/>
      <c r="AF317" s="442"/>
      <c r="AG317" s="442"/>
      <c r="AH317" s="442"/>
      <c r="AI317" s="442"/>
      <c r="AJ317" s="442"/>
      <c r="AK317" s="442"/>
      <c r="AL317" s="442"/>
      <c r="AM317" s="442"/>
      <c r="AN317" s="442"/>
      <c r="AO317" s="442"/>
      <c r="AP317" s="442"/>
      <c r="AQ317" s="442"/>
      <c r="AR317" s="442"/>
      <c r="AS317" s="442"/>
      <c r="AT317" s="442"/>
      <c r="AU317" s="442"/>
      <c r="AV317" s="442"/>
      <c r="AW317" s="442"/>
      <c r="AX317" s="442"/>
      <c r="AY317" s="442"/>
      <c r="AZ317" s="442"/>
    </row>
    <row r="318" spans="2:52" ht="20.100000000000001" hidden="1" customHeight="1" outlineLevel="1">
      <c r="B318" s="434"/>
      <c r="C318" s="1002"/>
      <c r="D318" s="1003"/>
      <c r="E318" s="1003"/>
      <c r="F318" s="1004"/>
      <c r="G318" s="1005"/>
      <c r="H318" s="1006"/>
      <c r="I318" s="1006"/>
      <c r="J318" s="1006"/>
      <c r="K318" s="1007"/>
      <c r="L318" s="715"/>
      <c r="M318" s="715"/>
      <c r="N318" s="715"/>
      <c r="O318" s="715"/>
      <c r="P318" s="715"/>
      <c r="Q318" s="715"/>
      <c r="R318" s="715"/>
      <c r="S318" s="716"/>
      <c r="T318" s="717"/>
      <c r="U318" s="720">
        <f t="shared" si="101"/>
        <v>0</v>
      </c>
      <c r="V318" s="721">
        <f t="shared" si="102"/>
        <v>0</v>
      </c>
      <c r="W318" s="722">
        <f t="shared" si="103"/>
        <v>0</v>
      </c>
      <c r="X318" s="442"/>
      <c r="Y318" s="442"/>
      <c r="Z318" s="442"/>
      <c r="AA318" s="442"/>
      <c r="AB318" s="442"/>
      <c r="AC318" s="442"/>
      <c r="AD318" s="442"/>
      <c r="AE318" s="442"/>
      <c r="AF318" s="442"/>
      <c r="AG318" s="442"/>
      <c r="AH318" s="442"/>
      <c r="AI318" s="442"/>
      <c r="AJ318" s="442"/>
      <c r="AK318" s="442"/>
      <c r="AL318" s="442"/>
      <c r="AM318" s="442"/>
      <c r="AN318" s="442"/>
      <c r="AO318" s="442"/>
      <c r="AP318" s="442"/>
      <c r="AQ318" s="442"/>
      <c r="AR318" s="442"/>
      <c r="AS318" s="442"/>
      <c r="AT318" s="442"/>
      <c r="AU318" s="442"/>
      <c r="AV318" s="442"/>
      <c r="AW318" s="442"/>
      <c r="AX318" s="442"/>
      <c r="AY318" s="442"/>
      <c r="AZ318" s="442"/>
    </row>
    <row r="319" spans="2:52" ht="20.100000000000001" hidden="1" customHeight="1" outlineLevel="1">
      <c r="B319" s="434"/>
      <c r="C319" s="1002"/>
      <c r="D319" s="1003"/>
      <c r="E319" s="1003"/>
      <c r="F319" s="1004"/>
      <c r="G319" s="1005"/>
      <c r="H319" s="1006"/>
      <c r="I319" s="1006"/>
      <c r="J319" s="1006"/>
      <c r="K319" s="1007"/>
      <c r="L319" s="715"/>
      <c r="M319" s="715"/>
      <c r="N319" s="715"/>
      <c r="O319" s="715"/>
      <c r="P319" s="715"/>
      <c r="Q319" s="715"/>
      <c r="R319" s="715"/>
      <c r="S319" s="716"/>
      <c r="T319" s="717"/>
      <c r="U319" s="720">
        <f t="shared" si="101"/>
        <v>0</v>
      </c>
      <c r="V319" s="721">
        <f t="shared" si="102"/>
        <v>0</v>
      </c>
      <c r="W319" s="722">
        <f t="shared" si="103"/>
        <v>0</v>
      </c>
      <c r="X319" s="442"/>
      <c r="Y319" s="442"/>
      <c r="Z319" s="442"/>
      <c r="AA319" s="442"/>
      <c r="AB319" s="442"/>
      <c r="AC319" s="442"/>
      <c r="AD319" s="442"/>
      <c r="AE319" s="442"/>
      <c r="AF319" s="442"/>
      <c r="AG319" s="442"/>
      <c r="AH319" s="442"/>
      <c r="AI319" s="442"/>
      <c r="AJ319" s="442"/>
      <c r="AK319" s="442"/>
      <c r="AL319" s="442"/>
      <c r="AM319" s="442"/>
      <c r="AN319" s="442"/>
      <c r="AO319" s="442"/>
      <c r="AP319" s="442"/>
      <c r="AQ319" s="442"/>
      <c r="AR319" s="442"/>
      <c r="AS319" s="442"/>
      <c r="AT319" s="442"/>
      <c r="AU319" s="442"/>
      <c r="AV319" s="442"/>
      <c r="AW319" s="442"/>
      <c r="AX319" s="442"/>
      <c r="AY319" s="442"/>
      <c r="AZ319" s="442"/>
    </row>
    <row r="320" spans="2:52" ht="20.100000000000001" hidden="1" customHeight="1" outlineLevel="1">
      <c r="B320" s="434"/>
      <c r="C320" s="1002"/>
      <c r="D320" s="1003"/>
      <c r="E320" s="1003"/>
      <c r="F320" s="1004"/>
      <c r="G320" s="1005"/>
      <c r="H320" s="1006"/>
      <c r="I320" s="1006"/>
      <c r="J320" s="1006"/>
      <c r="K320" s="1007"/>
      <c r="L320" s="715"/>
      <c r="M320" s="715"/>
      <c r="N320" s="715"/>
      <c r="O320" s="715"/>
      <c r="P320" s="715"/>
      <c r="Q320" s="715"/>
      <c r="R320" s="715"/>
      <c r="S320" s="716"/>
      <c r="T320" s="717"/>
      <c r="U320" s="720">
        <f t="shared" si="101"/>
        <v>0</v>
      </c>
      <c r="V320" s="721">
        <f t="shared" si="102"/>
        <v>0</v>
      </c>
      <c r="W320" s="722">
        <f t="shared" si="103"/>
        <v>0</v>
      </c>
      <c r="X320" s="442"/>
      <c r="Y320" s="442"/>
      <c r="Z320" s="442"/>
      <c r="AA320" s="442"/>
      <c r="AB320" s="442"/>
      <c r="AC320" s="442"/>
      <c r="AD320" s="442"/>
      <c r="AE320" s="442"/>
      <c r="AF320" s="442"/>
      <c r="AG320" s="442"/>
      <c r="AH320" s="442"/>
      <c r="AI320" s="442"/>
      <c r="AJ320" s="442"/>
      <c r="AK320" s="442"/>
      <c r="AL320" s="442"/>
      <c r="AM320" s="442"/>
      <c r="AN320" s="442"/>
      <c r="AO320" s="442"/>
      <c r="AP320" s="442"/>
      <c r="AQ320" s="442"/>
      <c r="AR320" s="442"/>
      <c r="AS320" s="442"/>
      <c r="AT320" s="442"/>
      <c r="AU320" s="442"/>
      <c r="AV320" s="442"/>
      <c r="AW320" s="442"/>
      <c r="AX320" s="442"/>
      <c r="AY320" s="442"/>
      <c r="AZ320" s="442"/>
    </row>
    <row r="321" spans="2:52" ht="20.100000000000001" hidden="1" customHeight="1" outlineLevel="1">
      <c r="B321" s="434"/>
      <c r="C321" s="1002"/>
      <c r="D321" s="1003"/>
      <c r="E321" s="1003"/>
      <c r="F321" s="1004"/>
      <c r="G321" s="1005"/>
      <c r="H321" s="1006"/>
      <c r="I321" s="1006"/>
      <c r="J321" s="1006"/>
      <c r="K321" s="1007"/>
      <c r="L321" s="715"/>
      <c r="M321" s="715"/>
      <c r="N321" s="715"/>
      <c r="O321" s="715"/>
      <c r="P321" s="715"/>
      <c r="Q321" s="715"/>
      <c r="R321" s="715"/>
      <c r="S321" s="716"/>
      <c r="T321" s="717"/>
      <c r="U321" s="720">
        <f t="shared" si="101"/>
        <v>0</v>
      </c>
      <c r="V321" s="721">
        <f t="shared" si="102"/>
        <v>0</v>
      </c>
      <c r="W321" s="722">
        <f t="shared" si="103"/>
        <v>0</v>
      </c>
      <c r="X321" s="442"/>
      <c r="Y321" s="442"/>
      <c r="Z321" s="442"/>
      <c r="AA321" s="442"/>
      <c r="AB321" s="442"/>
      <c r="AC321" s="442"/>
      <c r="AD321" s="442"/>
      <c r="AE321" s="442"/>
      <c r="AF321" s="442"/>
      <c r="AG321" s="442"/>
      <c r="AH321" s="442"/>
      <c r="AI321" s="442"/>
      <c r="AJ321" s="442"/>
      <c r="AK321" s="442"/>
      <c r="AL321" s="442"/>
      <c r="AM321" s="442"/>
      <c r="AN321" s="442"/>
      <c r="AO321" s="442"/>
      <c r="AP321" s="442"/>
      <c r="AQ321" s="442"/>
      <c r="AR321" s="442"/>
      <c r="AS321" s="442"/>
      <c r="AT321" s="442"/>
      <c r="AU321" s="442"/>
      <c r="AV321" s="442"/>
      <c r="AW321" s="442"/>
      <c r="AX321" s="442"/>
      <c r="AY321" s="442"/>
      <c r="AZ321" s="442"/>
    </row>
    <row r="322" spans="2:52" ht="20.100000000000001" hidden="1" customHeight="1" outlineLevel="1">
      <c r="B322" s="434"/>
      <c r="C322" s="1002"/>
      <c r="D322" s="1003"/>
      <c r="E322" s="1003"/>
      <c r="F322" s="1004"/>
      <c r="G322" s="1005"/>
      <c r="H322" s="1006"/>
      <c r="I322" s="1006"/>
      <c r="J322" s="1006"/>
      <c r="K322" s="1007"/>
      <c r="L322" s="715"/>
      <c r="M322" s="715"/>
      <c r="N322" s="715"/>
      <c r="O322" s="715"/>
      <c r="P322" s="715"/>
      <c r="Q322" s="715"/>
      <c r="R322" s="715"/>
      <c r="S322" s="716"/>
      <c r="T322" s="717"/>
      <c r="U322" s="720">
        <f t="shared" si="101"/>
        <v>0</v>
      </c>
      <c r="V322" s="721">
        <f t="shared" si="102"/>
        <v>0</v>
      </c>
      <c r="W322" s="722">
        <f t="shared" si="103"/>
        <v>0</v>
      </c>
      <c r="X322" s="442"/>
      <c r="Y322" s="442"/>
      <c r="Z322" s="442"/>
      <c r="AA322" s="442"/>
      <c r="AB322" s="442"/>
      <c r="AC322" s="442"/>
      <c r="AD322" s="442"/>
      <c r="AE322" s="442"/>
      <c r="AF322" s="442"/>
      <c r="AG322" s="442"/>
      <c r="AH322" s="442"/>
      <c r="AI322" s="442"/>
      <c r="AJ322" s="442"/>
      <c r="AK322" s="442"/>
      <c r="AL322" s="442"/>
      <c r="AM322" s="442"/>
      <c r="AN322" s="442"/>
      <c r="AO322" s="442"/>
      <c r="AP322" s="442"/>
      <c r="AQ322" s="442"/>
      <c r="AR322" s="442"/>
      <c r="AS322" s="442"/>
      <c r="AT322" s="442"/>
      <c r="AU322" s="442"/>
      <c r="AV322" s="442"/>
      <c r="AW322" s="442"/>
      <c r="AX322" s="442"/>
      <c r="AY322" s="442"/>
      <c r="AZ322" s="442"/>
    </row>
    <row r="323" spans="2:52" ht="20.100000000000001" hidden="1" customHeight="1" outlineLevel="1">
      <c r="B323" s="434"/>
      <c r="C323" s="1002"/>
      <c r="D323" s="1003"/>
      <c r="E323" s="1003"/>
      <c r="F323" s="1004"/>
      <c r="G323" s="1005"/>
      <c r="H323" s="1006"/>
      <c r="I323" s="1006"/>
      <c r="J323" s="1006"/>
      <c r="K323" s="1007"/>
      <c r="L323" s="715"/>
      <c r="M323" s="715"/>
      <c r="N323" s="715"/>
      <c r="O323" s="715"/>
      <c r="P323" s="715"/>
      <c r="Q323" s="715"/>
      <c r="R323" s="715"/>
      <c r="S323" s="716"/>
      <c r="T323" s="717"/>
      <c r="U323" s="720">
        <f t="shared" si="101"/>
        <v>0</v>
      </c>
      <c r="V323" s="721">
        <f t="shared" si="102"/>
        <v>0</v>
      </c>
      <c r="W323" s="722">
        <f t="shared" si="103"/>
        <v>0</v>
      </c>
      <c r="X323" s="442"/>
      <c r="Y323" s="442"/>
      <c r="Z323" s="442"/>
      <c r="AA323" s="442"/>
      <c r="AB323" s="442"/>
      <c r="AC323" s="442"/>
      <c r="AD323" s="442"/>
      <c r="AE323" s="442"/>
      <c r="AF323" s="442"/>
      <c r="AG323" s="442"/>
      <c r="AH323" s="442"/>
      <c r="AI323" s="442"/>
      <c r="AJ323" s="442"/>
      <c r="AK323" s="442"/>
      <c r="AL323" s="442"/>
      <c r="AM323" s="442"/>
      <c r="AN323" s="442"/>
      <c r="AO323" s="442"/>
      <c r="AP323" s="442"/>
      <c r="AQ323" s="442"/>
      <c r="AR323" s="442"/>
      <c r="AS323" s="442"/>
      <c r="AT323" s="442"/>
      <c r="AU323" s="442"/>
      <c r="AV323" s="442"/>
      <c r="AW323" s="442"/>
      <c r="AX323" s="442"/>
      <c r="AY323" s="442"/>
      <c r="AZ323" s="442"/>
    </row>
    <row r="324" spans="2:52" s="19" customFormat="1" ht="9.9499999999999993" hidden="1" customHeight="1" outlineLevel="1">
      <c r="B324" s="435"/>
      <c r="C324" s="437"/>
      <c r="D324" s="437"/>
      <c r="E324" s="437"/>
      <c r="F324" s="437"/>
      <c r="G324" s="666"/>
      <c r="H324" s="666"/>
      <c r="I324" s="666"/>
      <c r="J324" s="666"/>
      <c r="K324" s="666"/>
      <c r="L324" s="438"/>
      <c r="M324" s="438"/>
      <c r="N324" s="438"/>
      <c r="O324" s="438"/>
      <c r="P324" s="438"/>
      <c r="Q324" s="438"/>
      <c r="R324" s="438"/>
      <c r="S324" s="438"/>
      <c r="T324" s="439"/>
      <c r="U324" s="439"/>
      <c r="V324" s="439"/>
      <c r="W324" s="667"/>
      <c r="X324" s="668"/>
      <c r="Y324" s="668"/>
      <c r="Z324" s="668"/>
      <c r="AA324" s="668"/>
      <c r="AB324" s="668"/>
      <c r="AC324" s="668"/>
      <c r="AD324" s="668"/>
      <c r="AE324" s="668"/>
      <c r="AF324" s="668"/>
      <c r="AG324" s="668"/>
      <c r="AH324" s="668"/>
      <c r="AI324" s="668"/>
      <c r="AJ324" s="668"/>
      <c r="AK324" s="668"/>
      <c r="AL324" s="668"/>
      <c r="AM324" s="668"/>
      <c r="AN324" s="668"/>
      <c r="AO324" s="668"/>
      <c r="AP324" s="668"/>
      <c r="AQ324" s="668"/>
      <c r="AR324" s="668"/>
      <c r="AS324" s="668"/>
      <c r="AT324" s="668"/>
      <c r="AU324" s="668"/>
      <c r="AV324" s="668"/>
      <c r="AW324" s="668"/>
      <c r="AX324" s="668"/>
      <c r="AY324" s="668"/>
      <c r="AZ324" s="668"/>
    </row>
    <row r="325" spans="2:52" ht="20.100000000000001" customHeight="1" collapsed="1">
      <c r="B325" s="32">
        <f>B313+1</f>
        <v>27</v>
      </c>
      <c r="C325" s="1013"/>
      <c r="D325" s="1014"/>
      <c r="E325" s="1014"/>
      <c r="F325" s="1015"/>
      <c r="G325" s="1016"/>
      <c r="H325" s="1017"/>
      <c r="I325" s="1017"/>
      <c r="J325" s="1017"/>
      <c r="K325" s="1018"/>
      <c r="L325" s="701">
        <f t="shared" ref="L325:R325" si="104">SUM(L326:L335)</f>
        <v>0</v>
      </c>
      <c r="M325" s="702">
        <f t="shared" si="104"/>
        <v>0</v>
      </c>
      <c r="N325" s="703">
        <f t="shared" si="104"/>
        <v>0</v>
      </c>
      <c r="O325" s="703">
        <f t="shared" si="104"/>
        <v>0</v>
      </c>
      <c r="P325" s="702">
        <f t="shared" si="104"/>
        <v>0</v>
      </c>
      <c r="Q325" s="704">
        <f t="shared" si="104"/>
        <v>0</v>
      </c>
      <c r="R325" s="701">
        <f t="shared" si="104"/>
        <v>0</v>
      </c>
      <c r="S325" s="705">
        <v>1</v>
      </c>
      <c r="T325" s="706">
        <f>(S326*T326)+(S327*T327)+(S328*T328)+(S329*T329)+(S330*T330)+(S331*T331)+(S332*T332)+(S333*T333)+(S334*T334)+(S335*T335)</f>
        <v>0</v>
      </c>
      <c r="U325" s="665">
        <f t="shared" ref="U325:U335" si="105">S325*T325*(1+MGKZ)*(1+Gewinn)*(1+Sicherheit)</f>
        <v>0</v>
      </c>
      <c r="V325" s="643">
        <f t="shared" ref="V325:V335" si="106">R325*Fertigung</f>
        <v>0</v>
      </c>
      <c r="W325" s="50">
        <f t="shared" ref="W325:W335" si="107">L325*$E$6+M325*$M$6+N325*$M$7+O325*$M$8+P325*$E$7+Q325*$M$9+U325+V325</f>
        <v>0</v>
      </c>
      <c r="X325" s="442"/>
      <c r="Y325" s="442"/>
      <c r="Z325" s="442"/>
      <c r="AA325" s="442"/>
      <c r="AB325" s="442"/>
      <c r="AC325" s="442"/>
      <c r="AD325" s="442"/>
      <c r="AE325" s="442"/>
      <c r="AF325" s="442"/>
      <c r="AG325" s="442"/>
      <c r="AH325" s="442"/>
      <c r="AI325" s="442"/>
      <c r="AJ325" s="442"/>
      <c r="AK325" s="442"/>
      <c r="AL325" s="442"/>
      <c r="AM325" s="442"/>
      <c r="AN325" s="442"/>
      <c r="AO325" s="442"/>
      <c r="AP325" s="442"/>
      <c r="AQ325" s="442"/>
      <c r="AR325" s="442"/>
      <c r="AS325" s="442"/>
      <c r="AT325" s="442"/>
      <c r="AU325" s="442"/>
      <c r="AV325" s="442"/>
      <c r="AW325" s="442"/>
      <c r="AX325" s="442"/>
      <c r="AY325" s="442"/>
      <c r="AZ325" s="442"/>
    </row>
    <row r="326" spans="2:52" ht="20.100000000000001" hidden="1" customHeight="1" outlineLevel="1">
      <c r="B326" s="433"/>
      <c r="C326" s="1002"/>
      <c r="D326" s="1003"/>
      <c r="E326" s="1003"/>
      <c r="F326" s="1004"/>
      <c r="G326" s="1005"/>
      <c r="H326" s="1006"/>
      <c r="I326" s="1006"/>
      <c r="J326" s="1006"/>
      <c r="K326" s="1007"/>
      <c r="L326" s="715"/>
      <c r="M326" s="715"/>
      <c r="N326" s="715"/>
      <c r="O326" s="715"/>
      <c r="P326" s="715"/>
      <c r="Q326" s="715"/>
      <c r="R326" s="715"/>
      <c r="S326" s="716"/>
      <c r="T326" s="717"/>
      <c r="U326" s="720">
        <f t="shared" si="105"/>
        <v>0</v>
      </c>
      <c r="V326" s="721">
        <f t="shared" si="106"/>
        <v>0</v>
      </c>
      <c r="W326" s="722">
        <f t="shared" si="107"/>
        <v>0</v>
      </c>
      <c r="X326" s="442"/>
      <c r="Y326" s="442"/>
      <c r="Z326" s="442"/>
      <c r="AA326" s="442"/>
      <c r="AB326" s="442"/>
      <c r="AC326" s="442"/>
      <c r="AD326" s="442"/>
      <c r="AE326" s="442"/>
      <c r="AF326" s="442"/>
      <c r="AG326" s="442"/>
      <c r="AH326" s="442"/>
      <c r="AI326" s="442"/>
      <c r="AJ326" s="442"/>
      <c r="AK326" s="442"/>
      <c r="AL326" s="442"/>
      <c r="AM326" s="442"/>
      <c r="AN326" s="442"/>
      <c r="AO326" s="442"/>
      <c r="AP326" s="442"/>
      <c r="AQ326" s="442"/>
      <c r="AR326" s="442"/>
      <c r="AS326" s="442"/>
      <c r="AT326" s="442"/>
      <c r="AU326" s="442"/>
      <c r="AV326" s="442"/>
      <c r="AW326" s="442"/>
      <c r="AX326" s="442"/>
      <c r="AY326" s="442"/>
      <c r="AZ326" s="442"/>
    </row>
    <row r="327" spans="2:52" ht="20.100000000000001" hidden="1" customHeight="1" outlineLevel="1">
      <c r="B327" s="434"/>
      <c r="C327" s="1002"/>
      <c r="D327" s="1003"/>
      <c r="E327" s="1003"/>
      <c r="F327" s="1004"/>
      <c r="G327" s="1005"/>
      <c r="H327" s="1006"/>
      <c r="I327" s="1006"/>
      <c r="J327" s="1006"/>
      <c r="K327" s="1007"/>
      <c r="L327" s="715"/>
      <c r="M327" s="715"/>
      <c r="N327" s="715"/>
      <c r="O327" s="715"/>
      <c r="P327" s="715"/>
      <c r="Q327" s="715"/>
      <c r="R327" s="715"/>
      <c r="S327" s="716"/>
      <c r="T327" s="717"/>
      <c r="U327" s="720">
        <f t="shared" si="105"/>
        <v>0</v>
      </c>
      <c r="V327" s="721">
        <f t="shared" si="106"/>
        <v>0</v>
      </c>
      <c r="W327" s="722">
        <f t="shared" si="107"/>
        <v>0</v>
      </c>
      <c r="X327" s="442"/>
      <c r="Y327" s="442"/>
      <c r="Z327" s="442"/>
      <c r="AA327" s="442"/>
      <c r="AB327" s="442"/>
      <c r="AC327" s="442"/>
      <c r="AD327" s="442"/>
      <c r="AE327" s="442"/>
      <c r="AF327" s="442"/>
      <c r="AG327" s="442"/>
      <c r="AH327" s="442"/>
      <c r="AI327" s="442"/>
      <c r="AJ327" s="442"/>
      <c r="AK327" s="442"/>
      <c r="AL327" s="442"/>
      <c r="AM327" s="442"/>
      <c r="AN327" s="442"/>
      <c r="AO327" s="442"/>
      <c r="AP327" s="442"/>
      <c r="AQ327" s="442"/>
      <c r="AR327" s="442"/>
      <c r="AS327" s="442"/>
      <c r="AT327" s="442"/>
      <c r="AU327" s="442"/>
      <c r="AV327" s="442"/>
      <c r="AW327" s="442"/>
      <c r="AX327" s="442"/>
      <c r="AY327" s="442"/>
      <c r="AZ327" s="442"/>
    </row>
    <row r="328" spans="2:52" ht="20.100000000000001" hidden="1" customHeight="1" outlineLevel="1">
      <c r="B328" s="434"/>
      <c r="C328" s="1002"/>
      <c r="D328" s="1003"/>
      <c r="E328" s="1003"/>
      <c r="F328" s="1004"/>
      <c r="G328" s="1005"/>
      <c r="H328" s="1006"/>
      <c r="I328" s="1006"/>
      <c r="J328" s="1006"/>
      <c r="K328" s="1007"/>
      <c r="L328" s="715"/>
      <c r="M328" s="715"/>
      <c r="N328" s="715"/>
      <c r="O328" s="715"/>
      <c r="P328" s="715"/>
      <c r="Q328" s="715"/>
      <c r="R328" s="715"/>
      <c r="S328" s="716"/>
      <c r="T328" s="717"/>
      <c r="U328" s="720">
        <f t="shared" si="105"/>
        <v>0</v>
      </c>
      <c r="V328" s="721">
        <f t="shared" si="106"/>
        <v>0</v>
      </c>
      <c r="W328" s="722">
        <f t="shared" si="107"/>
        <v>0</v>
      </c>
      <c r="X328" s="442"/>
      <c r="Y328" s="442"/>
      <c r="Z328" s="442"/>
      <c r="AA328" s="442"/>
      <c r="AB328" s="442"/>
      <c r="AC328" s="442"/>
      <c r="AD328" s="442"/>
      <c r="AE328" s="442"/>
      <c r="AF328" s="442"/>
      <c r="AG328" s="442"/>
      <c r="AH328" s="442"/>
      <c r="AI328" s="442"/>
      <c r="AJ328" s="442"/>
      <c r="AK328" s="442"/>
      <c r="AL328" s="442"/>
      <c r="AM328" s="442"/>
      <c r="AN328" s="442"/>
      <c r="AO328" s="442"/>
      <c r="AP328" s="442"/>
      <c r="AQ328" s="442"/>
      <c r="AR328" s="442"/>
      <c r="AS328" s="442"/>
      <c r="AT328" s="442"/>
      <c r="AU328" s="442"/>
      <c r="AV328" s="442"/>
      <c r="AW328" s="442"/>
      <c r="AX328" s="442"/>
      <c r="AY328" s="442"/>
      <c r="AZ328" s="442"/>
    </row>
    <row r="329" spans="2:52" ht="20.100000000000001" hidden="1" customHeight="1" outlineLevel="1">
      <c r="B329" s="434"/>
      <c r="C329" s="1002"/>
      <c r="D329" s="1003"/>
      <c r="E329" s="1003"/>
      <c r="F329" s="1004"/>
      <c r="G329" s="1005"/>
      <c r="H329" s="1006"/>
      <c r="I329" s="1006"/>
      <c r="J329" s="1006"/>
      <c r="K329" s="1007"/>
      <c r="L329" s="715"/>
      <c r="M329" s="715"/>
      <c r="N329" s="715"/>
      <c r="O329" s="715"/>
      <c r="P329" s="715"/>
      <c r="Q329" s="715"/>
      <c r="R329" s="715"/>
      <c r="S329" s="716"/>
      <c r="T329" s="717"/>
      <c r="U329" s="720">
        <f t="shared" si="105"/>
        <v>0</v>
      </c>
      <c r="V329" s="721">
        <f t="shared" si="106"/>
        <v>0</v>
      </c>
      <c r="W329" s="722">
        <f t="shared" si="107"/>
        <v>0</v>
      </c>
      <c r="X329" s="442"/>
      <c r="Y329" s="442"/>
      <c r="Z329" s="442"/>
      <c r="AA329" s="442"/>
      <c r="AB329" s="442"/>
      <c r="AC329" s="442"/>
      <c r="AD329" s="442"/>
      <c r="AE329" s="442"/>
      <c r="AF329" s="442"/>
      <c r="AG329" s="442"/>
      <c r="AH329" s="442"/>
      <c r="AI329" s="442"/>
      <c r="AJ329" s="442"/>
      <c r="AK329" s="442"/>
      <c r="AL329" s="442"/>
      <c r="AM329" s="442"/>
      <c r="AN329" s="442"/>
      <c r="AO329" s="442"/>
      <c r="AP329" s="442"/>
      <c r="AQ329" s="442"/>
      <c r="AR329" s="442"/>
      <c r="AS329" s="442"/>
      <c r="AT329" s="442"/>
      <c r="AU329" s="442"/>
      <c r="AV329" s="442"/>
      <c r="AW329" s="442"/>
      <c r="AX329" s="442"/>
      <c r="AY329" s="442"/>
      <c r="AZ329" s="442"/>
    </row>
    <row r="330" spans="2:52" ht="20.100000000000001" hidden="1" customHeight="1" outlineLevel="1">
      <c r="B330" s="434"/>
      <c r="C330" s="1002"/>
      <c r="D330" s="1003"/>
      <c r="E330" s="1003"/>
      <c r="F330" s="1004"/>
      <c r="G330" s="1005"/>
      <c r="H330" s="1006"/>
      <c r="I330" s="1006"/>
      <c r="J330" s="1006"/>
      <c r="K330" s="1007"/>
      <c r="L330" s="715"/>
      <c r="M330" s="715"/>
      <c r="N330" s="715"/>
      <c r="O330" s="715"/>
      <c r="P330" s="715"/>
      <c r="Q330" s="715"/>
      <c r="R330" s="715"/>
      <c r="S330" s="716"/>
      <c r="T330" s="717"/>
      <c r="U330" s="720">
        <f t="shared" si="105"/>
        <v>0</v>
      </c>
      <c r="V330" s="721">
        <f t="shared" si="106"/>
        <v>0</v>
      </c>
      <c r="W330" s="722">
        <f t="shared" si="107"/>
        <v>0</v>
      </c>
      <c r="X330" s="442"/>
      <c r="Y330" s="442"/>
      <c r="Z330" s="442"/>
      <c r="AA330" s="442"/>
      <c r="AB330" s="442"/>
      <c r="AC330" s="442"/>
      <c r="AD330" s="442"/>
      <c r="AE330" s="442"/>
      <c r="AF330" s="442"/>
      <c r="AG330" s="442"/>
      <c r="AH330" s="442"/>
      <c r="AI330" s="442"/>
      <c r="AJ330" s="442"/>
      <c r="AK330" s="442"/>
      <c r="AL330" s="442"/>
      <c r="AM330" s="442"/>
      <c r="AN330" s="442"/>
      <c r="AO330" s="442"/>
      <c r="AP330" s="442"/>
      <c r="AQ330" s="442"/>
      <c r="AR330" s="442"/>
      <c r="AS330" s="442"/>
      <c r="AT330" s="442"/>
      <c r="AU330" s="442"/>
      <c r="AV330" s="442"/>
      <c r="AW330" s="442"/>
      <c r="AX330" s="442"/>
      <c r="AY330" s="442"/>
      <c r="AZ330" s="442"/>
    </row>
    <row r="331" spans="2:52" ht="20.100000000000001" hidden="1" customHeight="1" outlineLevel="1">
      <c r="B331" s="434"/>
      <c r="C331" s="1002"/>
      <c r="D331" s="1003"/>
      <c r="E331" s="1003"/>
      <c r="F331" s="1004"/>
      <c r="G331" s="1005"/>
      <c r="H331" s="1006"/>
      <c r="I331" s="1006"/>
      <c r="J331" s="1006"/>
      <c r="K331" s="1007"/>
      <c r="L331" s="715"/>
      <c r="M331" s="715"/>
      <c r="N331" s="715"/>
      <c r="O331" s="715"/>
      <c r="P331" s="715"/>
      <c r="Q331" s="715"/>
      <c r="R331" s="715"/>
      <c r="S331" s="716"/>
      <c r="T331" s="717"/>
      <c r="U331" s="720">
        <f t="shared" si="105"/>
        <v>0</v>
      </c>
      <c r="V331" s="721">
        <f t="shared" si="106"/>
        <v>0</v>
      </c>
      <c r="W331" s="722">
        <f t="shared" si="107"/>
        <v>0</v>
      </c>
      <c r="X331" s="442"/>
      <c r="Y331" s="442"/>
      <c r="Z331" s="442"/>
      <c r="AA331" s="442"/>
      <c r="AB331" s="442"/>
      <c r="AC331" s="442"/>
      <c r="AD331" s="442"/>
      <c r="AE331" s="442"/>
      <c r="AF331" s="442"/>
      <c r="AG331" s="442"/>
      <c r="AH331" s="442"/>
      <c r="AI331" s="442"/>
      <c r="AJ331" s="442"/>
      <c r="AK331" s="442"/>
      <c r="AL331" s="442"/>
      <c r="AM331" s="442"/>
      <c r="AN331" s="442"/>
      <c r="AO331" s="442"/>
      <c r="AP331" s="442"/>
      <c r="AQ331" s="442"/>
      <c r="AR331" s="442"/>
      <c r="AS331" s="442"/>
      <c r="AT331" s="442"/>
      <c r="AU331" s="442"/>
      <c r="AV331" s="442"/>
      <c r="AW331" s="442"/>
      <c r="AX331" s="442"/>
      <c r="AY331" s="442"/>
      <c r="AZ331" s="442"/>
    </row>
    <row r="332" spans="2:52" ht="20.100000000000001" hidden="1" customHeight="1" outlineLevel="1">
      <c r="B332" s="434"/>
      <c r="C332" s="1002"/>
      <c r="D332" s="1003"/>
      <c r="E332" s="1003"/>
      <c r="F332" s="1004"/>
      <c r="G332" s="1005"/>
      <c r="H332" s="1006"/>
      <c r="I332" s="1006"/>
      <c r="J332" s="1006"/>
      <c r="K332" s="1007"/>
      <c r="L332" s="715"/>
      <c r="M332" s="715"/>
      <c r="N332" s="715"/>
      <c r="O332" s="715"/>
      <c r="P332" s="715"/>
      <c r="Q332" s="715"/>
      <c r="R332" s="715"/>
      <c r="S332" s="716"/>
      <c r="T332" s="717"/>
      <c r="U332" s="720">
        <f t="shared" si="105"/>
        <v>0</v>
      </c>
      <c r="V332" s="721">
        <f t="shared" si="106"/>
        <v>0</v>
      </c>
      <c r="W332" s="722">
        <f t="shared" si="107"/>
        <v>0</v>
      </c>
      <c r="X332" s="442"/>
      <c r="Y332" s="442"/>
      <c r="Z332" s="442"/>
      <c r="AA332" s="442"/>
      <c r="AB332" s="442"/>
      <c r="AC332" s="442"/>
      <c r="AD332" s="442"/>
      <c r="AE332" s="442"/>
      <c r="AF332" s="442"/>
      <c r="AG332" s="442"/>
      <c r="AH332" s="442"/>
      <c r="AI332" s="442"/>
      <c r="AJ332" s="442"/>
      <c r="AK332" s="442"/>
      <c r="AL332" s="442"/>
      <c r="AM332" s="442"/>
      <c r="AN332" s="442"/>
      <c r="AO332" s="442"/>
      <c r="AP332" s="442"/>
      <c r="AQ332" s="442"/>
      <c r="AR332" s="442"/>
      <c r="AS332" s="442"/>
      <c r="AT332" s="442"/>
      <c r="AU332" s="442"/>
      <c r="AV332" s="442"/>
      <c r="AW332" s="442"/>
      <c r="AX332" s="442"/>
      <c r="AY332" s="442"/>
      <c r="AZ332" s="442"/>
    </row>
    <row r="333" spans="2:52" ht="20.100000000000001" hidden="1" customHeight="1" outlineLevel="1">
      <c r="B333" s="434"/>
      <c r="C333" s="1002"/>
      <c r="D333" s="1003"/>
      <c r="E333" s="1003"/>
      <c r="F333" s="1004"/>
      <c r="G333" s="1005"/>
      <c r="H333" s="1006"/>
      <c r="I333" s="1006"/>
      <c r="J333" s="1006"/>
      <c r="K333" s="1007"/>
      <c r="L333" s="715"/>
      <c r="M333" s="715"/>
      <c r="N333" s="715"/>
      <c r="O333" s="715"/>
      <c r="P333" s="715"/>
      <c r="Q333" s="715"/>
      <c r="R333" s="715"/>
      <c r="S333" s="716"/>
      <c r="T333" s="717"/>
      <c r="U333" s="720">
        <f t="shared" si="105"/>
        <v>0</v>
      </c>
      <c r="V333" s="721">
        <f t="shared" si="106"/>
        <v>0</v>
      </c>
      <c r="W333" s="722">
        <f t="shared" si="107"/>
        <v>0</v>
      </c>
      <c r="X333" s="442"/>
      <c r="Y333" s="442"/>
      <c r="Z333" s="442"/>
      <c r="AA333" s="442"/>
      <c r="AB333" s="442"/>
      <c r="AC333" s="442"/>
      <c r="AD333" s="442"/>
      <c r="AE333" s="442"/>
      <c r="AF333" s="442"/>
      <c r="AG333" s="442"/>
      <c r="AH333" s="442"/>
      <c r="AI333" s="442"/>
      <c r="AJ333" s="442"/>
      <c r="AK333" s="442"/>
      <c r="AL333" s="442"/>
      <c r="AM333" s="442"/>
      <c r="AN333" s="442"/>
      <c r="AO333" s="442"/>
      <c r="AP333" s="442"/>
      <c r="AQ333" s="442"/>
      <c r="AR333" s="442"/>
      <c r="AS333" s="442"/>
      <c r="AT333" s="442"/>
      <c r="AU333" s="442"/>
      <c r="AV333" s="442"/>
      <c r="AW333" s="442"/>
      <c r="AX333" s="442"/>
      <c r="AY333" s="442"/>
      <c r="AZ333" s="442"/>
    </row>
    <row r="334" spans="2:52" ht="20.100000000000001" hidden="1" customHeight="1" outlineLevel="1">
      <c r="B334" s="434"/>
      <c r="C334" s="1002"/>
      <c r="D334" s="1003"/>
      <c r="E334" s="1003"/>
      <c r="F334" s="1004"/>
      <c r="G334" s="1005"/>
      <c r="H334" s="1006"/>
      <c r="I334" s="1006"/>
      <c r="J334" s="1006"/>
      <c r="K334" s="1007"/>
      <c r="L334" s="715"/>
      <c r="M334" s="715"/>
      <c r="N334" s="715"/>
      <c r="O334" s="715"/>
      <c r="P334" s="715"/>
      <c r="Q334" s="715"/>
      <c r="R334" s="715"/>
      <c r="S334" s="716"/>
      <c r="T334" s="717"/>
      <c r="U334" s="720">
        <f t="shared" si="105"/>
        <v>0</v>
      </c>
      <c r="V334" s="721">
        <f t="shared" si="106"/>
        <v>0</v>
      </c>
      <c r="W334" s="722">
        <f t="shared" si="107"/>
        <v>0</v>
      </c>
      <c r="X334" s="442"/>
      <c r="Y334" s="442"/>
      <c r="Z334" s="442"/>
      <c r="AA334" s="442"/>
      <c r="AB334" s="442"/>
      <c r="AC334" s="442"/>
      <c r="AD334" s="442"/>
      <c r="AE334" s="442"/>
      <c r="AF334" s="442"/>
      <c r="AG334" s="442"/>
      <c r="AH334" s="442"/>
      <c r="AI334" s="442"/>
      <c r="AJ334" s="442"/>
      <c r="AK334" s="442"/>
      <c r="AL334" s="442"/>
      <c r="AM334" s="442"/>
      <c r="AN334" s="442"/>
      <c r="AO334" s="442"/>
      <c r="AP334" s="442"/>
      <c r="AQ334" s="442"/>
      <c r="AR334" s="442"/>
      <c r="AS334" s="442"/>
      <c r="AT334" s="442"/>
      <c r="AU334" s="442"/>
      <c r="AV334" s="442"/>
      <c r="AW334" s="442"/>
      <c r="AX334" s="442"/>
      <c r="AY334" s="442"/>
      <c r="AZ334" s="442"/>
    </row>
    <row r="335" spans="2:52" ht="20.100000000000001" hidden="1" customHeight="1" outlineLevel="1">
      <c r="B335" s="434"/>
      <c r="C335" s="1002"/>
      <c r="D335" s="1003"/>
      <c r="E335" s="1003"/>
      <c r="F335" s="1004"/>
      <c r="G335" s="1005"/>
      <c r="H335" s="1006"/>
      <c r="I335" s="1006"/>
      <c r="J335" s="1006"/>
      <c r="K335" s="1007"/>
      <c r="L335" s="715"/>
      <c r="M335" s="715"/>
      <c r="N335" s="715"/>
      <c r="O335" s="715"/>
      <c r="P335" s="715"/>
      <c r="Q335" s="715"/>
      <c r="R335" s="715"/>
      <c r="S335" s="716"/>
      <c r="T335" s="717"/>
      <c r="U335" s="720">
        <f t="shared" si="105"/>
        <v>0</v>
      </c>
      <c r="V335" s="721">
        <f t="shared" si="106"/>
        <v>0</v>
      </c>
      <c r="W335" s="722">
        <f t="shared" si="107"/>
        <v>0</v>
      </c>
      <c r="X335" s="442"/>
      <c r="Y335" s="442"/>
      <c r="Z335" s="442"/>
      <c r="AA335" s="442"/>
      <c r="AB335" s="442"/>
      <c r="AC335" s="442"/>
      <c r="AD335" s="442"/>
      <c r="AE335" s="442"/>
      <c r="AF335" s="442"/>
      <c r="AG335" s="442"/>
      <c r="AH335" s="442"/>
      <c r="AI335" s="442"/>
      <c r="AJ335" s="442"/>
      <c r="AK335" s="442"/>
      <c r="AL335" s="442"/>
      <c r="AM335" s="442"/>
      <c r="AN335" s="442"/>
      <c r="AO335" s="442"/>
      <c r="AP335" s="442"/>
      <c r="AQ335" s="442"/>
      <c r="AR335" s="442"/>
      <c r="AS335" s="442"/>
      <c r="AT335" s="442"/>
      <c r="AU335" s="442"/>
      <c r="AV335" s="442"/>
      <c r="AW335" s="442"/>
      <c r="AX335" s="442"/>
      <c r="AY335" s="442"/>
      <c r="AZ335" s="442"/>
    </row>
    <row r="336" spans="2:52" s="19" customFormat="1" ht="9.9499999999999993" hidden="1" customHeight="1" outlineLevel="1">
      <c r="B336" s="435"/>
      <c r="C336" s="437"/>
      <c r="D336" s="437"/>
      <c r="E336" s="437"/>
      <c r="F336" s="437"/>
      <c r="G336" s="666"/>
      <c r="H336" s="666"/>
      <c r="I336" s="666"/>
      <c r="J336" s="666"/>
      <c r="K336" s="666"/>
      <c r="L336" s="438"/>
      <c r="M336" s="438"/>
      <c r="N336" s="438"/>
      <c r="O336" s="438"/>
      <c r="P336" s="438"/>
      <c r="Q336" s="438"/>
      <c r="R336" s="438"/>
      <c r="S336" s="438"/>
      <c r="T336" s="439"/>
      <c r="U336" s="439"/>
      <c r="V336" s="439"/>
      <c r="W336" s="667"/>
      <c r="X336" s="668"/>
      <c r="Y336" s="668"/>
      <c r="Z336" s="668"/>
      <c r="AA336" s="668"/>
      <c r="AB336" s="668"/>
      <c r="AC336" s="668"/>
      <c r="AD336" s="668"/>
      <c r="AE336" s="668"/>
      <c r="AF336" s="668"/>
      <c r="AG336" s="668"/>
      <c r="AH336" s="668"/>
      <c r="AI336" s="668"/>
      <c r="AJ336" s="668"/>
      <c r="AK336" s="668"/>
      <c r="AL336" s="668"/>
      <c r="AM336" s="668"/>
      <c r="AN336" s="668"/>
      <c r="AO336" s="668"/>
      <c r="AP336" s="668"/>
      <c r="AQ336" s="668"/>
      <c r="AR336" s="668"/>
      <c r="AS336" s="668"/>
      <c r="AT336" s="668"/>
      <c r="AU336" s="668"/>
      <c r="AV336" s="668"/>
      <c r="AW336" s="668"/>
      <c r="AX336" s="668"/>
      <c r="AY336" s="668"/>
      <c r="AZ336" s="668"/>
    </row>
    <row r="337" spans="2:52" ht="20.100000000000001" customHeight="1" collapsed="1">
      <c r="B337" s="32">
        <f>B325+1</f>
        <v>28</v>
      </c>
      <c r="C337" s="1013"/>
      <c r="D337" s="1014"/>
      <c r="E337" s="1014"/>
      <c r="F337" s="1015"/>
      <c r="G337" s="1016"/>
      <c r="H337" s="1017"/>
      <c r="I337" s="1017"/>
      <c r="J337" s="1017"/>
      <c r="K337" s="1018"/>
      <c r="L337" s="701">
        <f t="shared" ref="L337:R337" si="108">SUM(L338:L347)</f>
        <v>0</v>
      </c>
      <c r="M337" s="702">
        <f t="shared" si="108"/>
        <v>0</v>
      </c>
      <c r="N337" s="703">
        <f t="shared" si="108"/>
        <v>0</v>
      </c>
      <c r="O337" s="703">
        <f t="shared" si="108"/>
        <v>0</v>
      </c>
      <c r="P337" s="702">
        <f t="shared" si="108"/>
        <v>0</v>
      </c>
      <c r="Q337" s="704">
        <f t="shared" si="108"/>
        <v>0</v>
      </c>
      <c r="R337" s="701">
        <f t="shared" si="108"/>
        <v>0</v>
      </c>
      <c r="S337" s="705">
        <v>1</v>
      </c>
      <c r="T337" s="706">
        <f>(S338*T338)+(S339*T339)+(S340*T340)+(S341*T341)+(S342*T342)+(S343*T343)+(S344*T344)+(S345*T345)+(S346*T346)+(S347*T347)</f>
        <v>0</v>
      </c>
      <c r="U337" s="665">
        <f t="shared" ref="U337:U347" si="109">S337*T337*(1+MGKZ)*(1+Gewinn)*(1+Sicherheit)</f>
        <v>0</v>
      </c>
      <c r="V337" s="643">
        <f t="shared" ref="V337:V347" si="110">R337*Fertigung</f>
        <v>0</v>
      </c>
      <c r="W337" s="50">
        <f t="shared" ref="W337:W347" si="111">L337*$E$6+M337*$M$6+N337*$M$7+O337*$M$8+P337*$E$7+Q337*$M$9+U337+V337</f>
        <v>0</v>
      </c>
      <c r="X337" s="442"/>
      <c r="Y337" s="442"/>
      <c r="Z337" s="442"/>
      <c r="AA337" s="442"/>
      <c r="AB337" s="442"/>
      <c r="AC337" s="442"/>
      <c r="AD337" s="442"/>
      <c r="AE337" s="442"/>
      <c r="AF337" s="442"/>
      <c r="AG337" s="442"/>
      <c r="AH337" s="442"/>
      <c r="AI337" s="442"/>
      <c r="AJ337" s="442"/>
      <c r="AK337" s="442"/>
      <c r="AL337" s="442"/>
      <c r="AM337" s="442"/>
      <c r="AN337" s="442"/>
      <c r="AO337" s="442"/>
      <c r="AP337" s="442"/>
      <c r="AQ337" s="442"/>
      <c r="AR337" s="442"/>
      <c r="AS337" s="442"/>
      <c r="AT337" s="442"/>
      <c r="AU337" s="442"/>
      <c r="AV337" s="442"/>
      <c r="AW337" s="442"/>
      <c r="AX337" s="442"/>
      <c r="AY337" s="442"/>
      <c r="AZ337" s="442"/>
    </row>
    <row r="338" spans="2:52" ht="20.100000000000001" hidden="1" customHeight="1" outlineLevel="1">
      <c r="B338" s="433"/>
      <c r="C338" s="1002"/>
      <c r="D338" s="1003"/>
      <c r="E338" s="1003"/>
      <c r="F338" s="1004"/>
      <c r="G338" s="1005"/>
      <c r="H338" s="1006"/>
      <c r="I338" s="1006"/>
      <c r="J338" s="1006"/>
      <c r="K338" s="1007"/>
      <c r="L338" s="715"/>
      <c r="M338" s="715"/>
      <c r="N338" s="715"/>
      <c r="O338" s="715"/>
      <c r="P338" s="715"/>
      <c r="Q338" s="715"/>
      <c r="R338" s="715"/>
      <c r="S338" s="716"/>
      <c r="T338" s="717"/>
      <c r="U338" s="720">
        <f t="shared" si="109"/>
        <v>0</v>
      </c>
      <c r="V338" s="721">
        <f t="shared" si="110"/>
        <v>0</v>
      </c>
      <c r="W338" s="722">
        <f t="shared" si="111"/>
        <v>0</v>
      </c>
      <c r="X338" s="442"/>
      <c r="Y338" s="442"/>
      <c r="Z338" s="442"/>
      <c r="AA338" s="442"/>
      <c r="AB338" s="442"/>
      <c r="AC338" s="442"/>
      <c r="AD338" s="442"/>
      <c r="AE338" s="442"/>
      <c r="AF338" s="442"/>
      <c r="AG338" s="442"/>
      <c r="AH338" s="442"/>
      <c r="AI338" s="442"/>
      <c r="AJ338" s="442"/>
      <c r="AK338" s="442"/>
      <c r="AL338" s="442"/>
      <c r="AM338" s="442"/>
      <c r="AN338" s="442"/>
      <c r="AO338" s="442"/>
      <c r="AP338" s="442"/>
      <c r="AQ338" s="442"/>
      <c r="AR338" s="442"/>
      <c r="AS338" s="442"/>
      <c r="AT338" s="442"/>
      <c r="AU338" s="442"/>
      <c r="AV338" s="442"/>
      <c r="AW338" s="442"/>
      <c r="AX338" s="442"/>
      <c r="AY338" s="442"/>
      <c r="AZ338" s="442"/>
    </row>
    <row r="339" spans="2:52" ht="20.100000000000001" hidden="1" customHeight="1" outlineLevel="1">
      <c r="B339" s="434"/>
      <c r="C339" s="1002"/>
      <c r="D339" s="1003"/>
      <c r="E339" s="1003"/>
      <c r="F339" s="1004"/>
      <c r="G339" s="1005"/>
      <c r="H339" s="1006"/>
      <c r="I339" s="1006"/>
      <c r="J339" s="1006"/>
      <c r="K339" s="1007"/>
      <c r="L339" s="715"/>
      <c r="M339" s="715"/>
      <c r="N339" s="715"/>
      <c r="O339" s="715"/>
      <c r="P339" s="715"/>
      <c r="Q339" s="715"/>
      <c r="R339" s="715"/>
      <c r="S339" s="716"/>
      <c r="T339" s="717"/>
      <c r="U339" s="720">
        <f t="shared" si="109"/>
        <v>0</v>
      </c>
      <c r="V339" s="721">
        <f t="shared" si="110"/>
        <v>0</v>
      </c>
      <c r="W339" s="722">
        <f t="shared" si="111"/>
        <v>0</v>
      </c>
      <c r="X339" s="442"/>
      <c r="Y339" s="442"/>
      <c r="Z339" s="442"/>
      <c r="AA339" s="442"/>
      <c r="AB339" s="442"/>
      <c r="AC339" s="442"/>
      <c r="AD339" s="442"/>
      <c r="AE339" s="442"/>
      <c r="AF339" s="442"/>
      <c r="AG339" s="442"/>
      <c r="AH339" s="442"/>
      <c r="AI339" s="442"/>
      <c r="AJ339" s="442"/>
      <c r="AK339" s="442"/>
      <c r="AL339" s="442"/>
      <c r="AM339" s="442"/>
      <c r="AN339" s="442"/>
      <c r="AO339" s="442"/>
      <c r="AP339" s="442"/>
      <c r="AQ339" s="442"/>
      <c r="AR339" s="442"/>
      <c r="AS339" s="442"/>
      <c r="AT339" s="442"/>
      <c r="AU339" s="442"/>
      <c r="AV339" s="442"/>
      <c r="AW339" s="442"/>
      <c r="AX339" s="442"/>
      <c r="AY339" s="442"/>
      <c r="AZ339" s="442"/>
    </row>
    <row r="340" spans="2:52" ht="20.100000000000001" hidden="1" customHeight="1" outlineLevel="1">
      <c r="B340" s="434"/>
      <c r="C340" s="1002"/>
      <c r="D340" s="1003"/>
      <c r="E340" s="1003"/>
      <c r="F340" s="1004"/>
      <c r="G340" s="1005"/>
      <c r="H340" s="1006"/>
      <c r="I340" s="1006"/>
      <c r="J340" s="1006"/>
      <c r="K340" s="1007"/>
      <c r="L340" s="715"/>
      <c r="M340" s="715"/>
      <c r="N340" s="715"/>
      <c r="O340" s="715"/>
      <c r="P340" s="715"/>
      <c r="Q340" s="715"/>
      <c r="R340" s="715"/>
      <c r="S340" s="716"/>
      <c r="T340" s="717"/>
      <c r="U340" s="720">
        <f t="shared" si="109"/>
        <v>0</v>
      </c>
      <c r="V340" s="721">
        <f t="shared" si="110"/>
        <v>0</v>
      </c>
      <c r="W340" s="722">
        <f t="shared" si="111"/>
        <v>0</v>
      </c>
      <c r="X340" s="442"/>
      <c r="Y340" s="442"/>
      <c r="Z340" s="442"/>
      <c r="AA340" s="442"/>
      <c r="AB340" s="442"/>
      <c r="AC340" s="442"/>
      <c r="AD340" s="442"/>
      <c r="AE340" s="442"/>
      <c r="AF340" s="442"/>
      <c r="AG340" s="442"/>
      <c r="AH340" s="442"/>
      <c r="AI340" s="442"/>
      <c r="AJ340" s="442"/>
      <c r="AK340" s="442"/>
      <c r="AL340" s="442"/>
      <c r="AM340" s="442"/>
      <c r="AN340" s="442"/>
      <c r="AO340" s="442"/>
      <c r="AP340" s="442"/>
      <c r="AQ340" s="442"/>
      <c r="AR340" s="442"/>
      <c r="AS340" s="442"/>
      <c r="AT340" s="442"/>
      <c r="AU340" s="442"/>
      <c r="AV340" s="442"/>
      <c r="AW340" s="442"/>
      <c r="AX340" s="442"/>
      <c r="AY340" s="442"/>
      <c r="AZ340" s="442"/>
    </row>
    <row r="341" spans="2:52" ht="20.100000000000001" hidden="1" customHeight="1" outlineLevel="1">
      <c r="B341" s="434"/>
      <c r="C341" s="1002"/>
      <c r="D341" s="1003"/>
      <c r="E341" s="1003"/>
      <c r="F341" s="1004"/>
      <c r="G341" s="1005"/>
      <c r="H341" s="1006"/>
      <c r="I341" s="1006"/>
      <c r="J341" s="1006"/>
      <c r="K341" s="1007"/>
      <c r="L341" s="715"/>
      <c r="M341" s="715"/>
      <c r="N341" s="715"/>
      <c r="O341" s="715"/>
      <c r="P341" s="715"/>
      <c r="Q341" s="715"/>
      <c r="R341" s="715"/>
      <c r="S341" s="716"/>
      <c r="T341" s="717"/>
      <c r="U341" s="720">
        <f t="shared" si="109"/>
        <v>0</v>
      </c>
      <c r="V341" s="721">
        <f t="shared" si="110"/>
        <v>0</v>
      </c>
      <c r="W341" s="722">
        <f t="shared" si="111"/>
        <v>0</v>
      </c>
      <c r="X341" s="442"/>
      <c r="Y341" s="442"/>
      <c r="Z341" s="442"/>
      <c r="AA341" s="442"/>
      <c r="AB341" s="442"/>
      <c r="AC341" s="442"/>
      <c r="AD341" s="442"/>
      <c r="AE341" s="442"/>
      <c r="AF341" s="442"/>
      <c r="AG341" s="442"/>
      <c r="AH341" s="442"/>
      <c r="AI341" s="442"/>
      <c r="AJ341" s="442"/>
      <c r="AK341" s="442"/>
      <c r="AL341" s="442"/>
      <c r="AM341" s="442"/>
      <c r="AN341" s="442"/>
      <c r="AO341" s="442"/>
      <c r="AP341" s="442"/>
      <c r="AQ341" s="442"/>
      <c r="AR341" s="442"/>
      <c r="AS341" s="442"/>
      <c r="AT341" s="442"/>
      <c r="AU341" s="442"/>
      <c r="AV341" s="442"/>
      <c r="AW341" s="442"/>
      <c r="AX341" s="442"/>
      <c r="AY341" s="442"/>
      <c r="AZ341" s="442"/>
    </row>
    <row r="342" spans="2:52" ht="20.100000000000001" hidden="1" customHeight="1" outlineLevel="1">
      <c r="B342" s="434"/>
      <c r="C342" s="1002"/>
      <c r="D342" s="1003"/>
      <c r="E342" s="1003"/>
      <c r="F342" s="1004"/>
      <c r="G342" s="1005"/>
      <c r="H342" s="1006"/>
      <c r="I342" s="1006"/>
      <c r="J342" s="1006"/>
      <c r="K342" s="1007"/>
      <c r="L342" s="715"/>
      <c r="M342" s="715"/>
      <c r="N342" s="715"/>
      <c r="O342" s="715"/>
      <c r="P342" s="715"/>
      <c r="Q342" s="715"/>
      <c r="R342" s="715"/>
      <c r="S342" s="716"/>
      <c r="T342" s="717"/>
      <c r="U342" s="720">
        <f t="shared" si="109"/>
        <v>0</v>
      </c>
      <c r="V342" s="721">
        <f t="shared" si="110"/>
        <v>0</v>
      </c>
      <c r="W342" s="722">
        <f t="shared" si="111"/>
        <v>0</v>
      </c>
      <c r="X342" s="442"/>
      <c r="Y342" s="442"/>
      <c r="Z342" s="442"/>
      <c r="AA342" s="442"/>
      <c r="AB342" s="442"/>
      <c r="AC342" s="442"/>
      <c r="AD342" s="442"/>
      <c r="AE342" s="442"/>
      <c r="AF342" s="442"/>
      <c r="AG342" s="442"/>
      <c r="AH342" s="442"/>
      <c r="AI342" s="442"/>
      <c r="AJ342" s="442"/>
      <c r="AK342" s="442"/>
      <c r="AL342" s="442"/>
      <c r="AM342" s="442"/>
      <c r="AN342" s="442"/>
      <c r="AO342" s="442"/>
      <c r="AP342" s="442"/>
      <c r="AQ342" s="442"/>
      <c r="AR342" s="442"/>
      <c r="AS342" s="442"/>
      <c r="AT342" s="442"/>
      <c r="AU342" s="442"/>
      <c r="AV342" s="442"/>
      <c r="AW342" s="442"/>
      <c r="AX342" s="442"/>
      <c r="AY342" s="442"/>
      <c r="AZ342" s="442"/>
    </row>
    <row r="343" spans="2:52" ht="20.100000000000001" hidden="1" customHeight="1" outlineLevel="1">
      <c r="B343" s="434"/>
      <c r="C343" s="1002"/>
      <c r="D343" s="1003"/>
      <c r="E343" s="1003"/>
      <c r="F343" s="1004"/>
      <c r="G343" s="1005"/>
      <c r="H343" s="1006"/>
      <c r="I343" s="1006"/>
      <c r="J343" s="1006"/>
      <c r="K343" s="1007"/>
      <c r="L343" s="715"/>
      <c r="M343" s="715"/>
      <c r="N343" s="715"/>
      <c r="O343" s="715"/>
      <c r="P343" s="715"/>
      <c r="Q343" s="715"/>
      <c r="R343" s="715"/>
      <c r="S343" s="716"/>
      <c r="T343" s="717"/>
      <c r="U343" s="720">
        <f t="shared" si="109"/>
        <v>0</v>
      </c>
      <c r="V343" s="721">
        <f t="shared" si="110"/>
        <v>0</v>
      </c>
      <c r="W343" s="722">
        <f t="shared" si="111"/>
        <v>0</v>
      </c>
      <c r="X343" s="442"/>
      <c r="Y343" s="442"/>
      <c r="Z343" s="442"/>
      <c r="AA343" s="442"/>
      <c r="AB343" s="442"/>
      <c r="AC343" s="442"/>
      <c r="AD343" s="442"/>
      <c r="AE343" s="442"/>
      <c r="AF343" s="442"/>
      <c r="AG343" s="442"/>
      <c r="AH343" s="442"/>
      <c r="AI343" s="442"/>
      <c r="AJ343" s="442"/>
      <c r="AK343" s="442"/>
      <c r="AL343" s="442"/>
      <c r="AM343" s="442"/>
      <c r="AN343" s="442"/>
      <c r="AO343" s="442"/>
      <c r="AP343" s="442"/>
      <c r="AQ343" s="442"/>
      <c r="AR343" s="442"/>
      <c r="AS343" s="442"/>
      <c r="AT343" s="442"/>
      <c r="AU343" s="442"/>
      <c r="AV343" s="442"/>
      <c r="AW343" s="442"/>
      <c r="AX343" s="442"/>
      <c r="AY343" s="442"/>
      <c r="AZ343" s="442"/>
    </row>
    <row r="344" spans="2:52" ht="20.100000000000001" hidden="1" customHeight="1" outlineLevel="1">
      <c r="B344" s="434"/>
      <c r="C344" s="1002"/>
      <c r="D344" s="1003"/>
      <c r="E344" s="1003"/>
      <c r="F344" s="1004"/>
      <c r="G344" s="1005"/>
      <c r="H344" s="1006"/>
      <c r="I344" s="1006"/>
      <c r="J344" s="1006"/>
      <c r="K344" s="1007"/>
      <c r="L344" s="715"/>
      <c r="M344" s="715"/>
      <c r="N344" s="715"/>
      <c r="O344" s="715"/>
      <c r="P344" s="715"/>
      <c r="Q344" s="715"/>
      <c r="R344" s="715"/>
      <c r="S344" s="716"/>
      <c r="T344" s="717"/>
      <c r="U344" s="720">
        <f t="shared" si="109"/>
        <v>0</v>
      </c>
      <c r="V344" s="721">
        <f t="shared" si="110"/>
        <v>0</v>
      </c>
      <c r="W344" s="722">
        <f t="shared" si="111"/>
        <v>0</v>
      </c>
      <c r="X344" s="442"/>
      <c r="Y344" s="442"/>
      <c r="Z344" s="442"/>
      <c r="AA344" s="442"/>
      <c r="AB344" s="442"/>
      <c r="AC344" s="442"/>
      <c r="AD344" s="442"/>
      <c r="AE344" s="442"/>
      <c r="AF344" s="442"/>
      <c r="AG344" s="442"/>
      <c r="AH344" s="442"/>
      <c r="AI344" s="442"/>
      <c r="AJ344" s="442"/>
      <c r="AK344" s="442"/>
      <c r="AL344" s="442"/>
      <c r="AM344" s="442"/>
      <c r="AN344" s="442"/>
      <c r="AO344" s="442"/>
      <c r="AP344" s="442"/>
      <c r="AQ344" s="442"/>
      <c r="AR344" s="442"/>
      <c r="AS344" s="442"/>
      <c r="AT344" s="442"/>
      <c r="AU344" s="442"/>
      <c r="AV344" s="442"/>
      <c r="AW344" s="442"/>
      <c r="AX344" s="442"/>
      <c r="AY344" s="442"/>
      <c r="AZ344" s="442"/>
    </row>
    <row r="345" spans="2:52" ht="20.100000000000001" hidden="1" customHeight="1" outlineLevel="1">
      <c r="B345" s="434"/>
      <c r="C345" s="1002"/>
      <c r="D345" s="1003"/>
      <c r="E345" s="1003"/>
      <c r="F345" s="1004"/>
      <c r="G345" s="1005"/>
      <c r="H345" s="1006"/>
      <c r="I345" s="1006"/>
      <c r="J345" s="1006"/>
      <c r="K345" s="1007"/>
      <c r="L345" s="715"/>
      <c r="M345" s="715"/>
      <c r="N345" s="715"/>
      <c r="O345" s="715"/>
      <c r="P345" s="715"/>
      <c r="Q345" s="715"/>
      <c r="R345" s="715"/>
      <c r="S345" s="716"/>
      <c r="T345" s="717"/>
      <c r="U345" s="720">
        <f t="shared" si="109"/>
        <v>0</v>
      </c>
      <c r="V345" s="721">
        <f t="shared" si="110"/>
        <v>0</v>
      </c>
      <c r="W345" s="722">
        <f t="shared" si="111"/>
        <v>0</v>
      </c>
      <c r="X345" s="442"/>
      <c r="Y345" s="442"/>
      <c r="Z345" s="442"/>
      <c r="AA345" s="442"/>
      <c r="AB345" s="442"/>
      <c r="AC345" s="442"/>
      <c r="AD345" s="442"/>
      <c r="AE345" s="442"/>
      <c r="AF345" s="442"/>
      <c r="AG345" s="442"/>
      <c r="AH345" s="442"/>
      <c r="AI345" s="442"/>
      <c r="AJ345" s="442"/>
      <c r="AK345" s="442"/>
      <c r="AL345" s="442"/>
      <c r="AM345" s="442"/>
      <c r="AN345" s="442"/>
      <c r="AO345" s="442"/>
      <c r="AP345" s="442"/>
      <c r="AQ345" s="442"/>
      <c r="AR345" s="442"/>
      <c r="AS345" s="442"/>
      <c r="AT345" s="442"/>
      <c r="AU345" s="442"/>
      <c r="AV345" s="442"/>
      <c r="AW345" s="442"/>
      <c r="AX345" s="442"/>
      <c r="AY345" s="442"/>
      <c r="AZ345" s="442"/>
    </row>
    <row r="346" spans="2:52" ht="20.100000000000001" hidden="1" customHeight="1" outlineLevel="1">
      <c r="B346" s="434"/>
      <c r="C346" s="1002"/>
      <c r="D346" s="1003"/>
      <c r="E346" s="1003"/>
      <c r="F346" s="1004"/>
      <c r="G346" s="1005"/>
      <c r="H346" s="1006"/>
      <c r="I346" s="1006"/>
      <c r="J346" s="1006"/>
      <c r="K346" s="1007"/>
      <c r="L346" s="715"/>
      <c r="M346" s="715"/>
      <c r="N346" s="715"/>
      <c r="O346" s="715"/>
      <c r="P346" s="715"/>
      <c r="Q346" s="715"/>
      <c r="R346" s="715"/>
      <c r="S346" s="716"/>
      <c r="T346" s="717"/>
      <c r="U346" s="720">
        <f t="shared" si="109"/>
        <v>0</v>
      </c>
      <c r="V346" s="721">
        <f t="shared" si="110"/>
        <v>0</v>
      </c>
      <c r="W346" s="722">
        <f t="shared" si="111"/>
        <v>0</v>
      </c>
      <c r="X346" s="442"/>
      <c r="Y346" s="442"/>
      <c r="Z346" s="442"/>
      <c r="AA346" s="442"/>
      <c r="AB346" s="442"/>
      <c r="AC346" s="442"/>
      <c r="AD346" s="442"/>
      <c r="AE346" s="442"/>
      <c r="AF346" s="442"/>
      <c r="AG346" s="442"/>
      <c r="AH346" s="442"/>
      <c r="AI346" s="442"/>
      <c r="AJ346" s="442"/>
      <c r="AK346" s="442"/>
      <c r="AL346" s="442"/>
      <c r="AM346" s="442"/>
      <c r="AN346" s="442"/>
      <c r="AO346" s="442"/>
      <c r="AP346" s="442"/>
      <c r="AQ346" s="442"/>
      <c r="AR346" s="442"/>
      <c r="AS346" s="442"/>
      <c r="AT346" s="442"/>
      <c r="AU346" s="442"/>
      <c r="AV346" s="442"/>
      <c r="AW346" s="442"/>
      <c r="AX346" s="442"/>
      <c r="AY346" s="442"/>
      <c r="AZ346" s="442"/>
    </row>
    <row r="347" spans="2:52" ht="20.100000000000001" hidden="1" customHeight="1" outlineLevel="1">
      <c r="B347" s="434"/>
      <c r="C347" s="1002"/>
      <c r="D347" s="1003"/>
      <c r="E347" s="1003"/>
      <c r="F347" s="1004"/>
      <c r="G347" s="1005"/>
      <c r="H347" s="1006"/>
      <c r="I347" s="1006"/>
      <c r="J347" s="1006"/>
      <c r="K347" s="1007"/>
      <c r="L347" s="715"/>
      <c r="M347" s="715"/>
      <c r="N347" s="715"/>
      <c r="O347" s="715"/>
      <c r="P347" s="715"/>
      <c r="Q347" s="715"/>
      <c r="R347" s="715"/>
      <c r="S347" s="716"/>
      <c r="T347" s="717"/>
      <c r="U347" s="720">
        <f t="shared" si="109"/>
        <v>0</v>
      </c>
      <c r="V347" s="721">
        <f t="shared" si="110"/>
        <v>0</v>
      </c>
      <c r="W347" s="722">
        <f t="shared" si="111"/>
        <v>0</v>
      </c>
      <c r="X347" s="442"/>
      <c r="Y347" s="442"/>
      <c r="Z347" s="442"/>
      <c r="AA347" s="442"/>
      <c r="AB347" s="442"/>
      <c r="AC347" s="442"/>
      <c r="AD347" s="442"/>
      <c r="AE347" s="442"/>
      <c r="AF347" s="442"/>
      <c r="AG347" s="442"/>
      <c r="AH347" s="442"/>
      <c r="AI347" s="442"/>
      <c r="AJ347" s="442"/>
      <c r="AK347" s="442"/>
      <c r="AL347" s="442"/>
      <c r="AM347" s="442"/>
      <c r="AN347" s="442"/>
      <c r="AO347" s="442"/>
      <c r="AP347" s="442"/>
      <c r="AQ347" s="442"/>
      <c r="AR347" s="442"/>
      <c r="AS347" s="442"/>
      <c r="AT347" s="442"/>
      <c r="AU347" s="442"/>
      <c r="AV347" s="442"/>
      <c r="AW347" s="442"/>
      <c r="AX347" s="442"/>
      <c r="AY347" s="442"/>
      <c r="AZ347" s="442"/>
    </row>
    <row r="348" spans="2:52" s="19" customFormat="1" ht="9.9499999999999993" hidden="1" customHeight="1" outlineLevel="1">
      <c r="B348" s="435"/>
      <c r="C348" s="437"/>
      <c r="D348" s="437"/>
      <c r="E348" s="437"/>
      <c r="F348" s="437"/>
      <c r="G348" s="666"/>
      <c r="H348" s="666"/>
      <c r="I348" s="666"/>
      <c r="J348" s="666"/>
      <c r="K348" s="666"/>
      <c r="L348" s="438"/>
      <c r="M348" s="438"/>
      <c r="N348" s="438"/>
      <c r="O348" s="438"/>
      <c r="P348" s="438"/>
      <c r="Q348" s="438"/>
      <c r="R348" s="438"/>
      <c r="S348" s="438"/>
      <c r="T348" s="439"/>
      <c r="U348" s="439"/>
      <c r="V348" s="439"/>
      <c r="W348" s="667"/>
      <c r="X348" s="668"/>
      <c r="Y348" s="668"/>
      <c r="Z348" s="668"/>
      <c r="AA348" s="668"/>
      <c r="AB348" s="668"/>
      <c r="AC348" s="668"/>
      <c r="AD348" s="668"/>
      <c r="AE348" s="668"/>
      <c r="AF348" s="668"/>
      <c r="AG348" s="668"/>
      <c r="AH348" s="668"/>
      <c r="AI348" s="668"/>
      <c r="AJ348" s="668"/>
      <c r="AK348" s="668"/>
      <c r="AL348" s="668"/>
      <c r="AM348" s="668"/>
      <c r="AN348" s="668"/>
      <c r="AO348" s="668"/>
      <c r="AP348" s="668"/>
      <c r="AQ348" s="668"/>
      <c r="AR348" s="668"/>
      <c r="AS348" s="668"/>
      <c r="AT348" s="668"/>
      <c r="AU348" s="668"/>
      <c r="AV348" s="668"/>
      <c r="AW348" s="668"/>
      <c r="AX348" s="668"/>
      <c r="AY348" s="668"/>
      <c r="AZ348" s="668"/>
    </row>
    <row r="349" spans="2:52" ht="20.100000000000001" customHeight="1" collapsed="1">
      <c r="B349" s="32">
        <f>B337+1</f>
        <v>29</v>
      </c>
      <c r="C349" s="1013"/>
      <c r="D349" s="1014"/>
      <c r="E349" s="1014"/>
      <c r="F349" s="1015"/>
      <c r="G349" s="1016"/>
      <c r="H349" s="1017"/>
      <c r="I349" s="1017"/>
      <c r="J349" s="1017"/>
      <c r="K349" s="1018"/>
      <c r="L349" s="701">
        <f t="shared" ref="L349:R349" si="112">SUM(L350:L359)</f>
        <v>0</v>
      </c>
      <c r="M349" s="702">
        <f t="shared" si="112"/>
        <v>0</v>
      </c>
      <c r="N349" s="703">
        <f t="shared" si="112"/>
        <v>0</v>
      </c>
      <c r="O349" s="703">
        <f t="shared" si="112"/>
        <v>0</v>
      </c>
      <c r="P349" s="702">
        <f t="shared" si="112"/>
        <v>0</v>
      </c>
      <c r="Q349" s="704">
        <f t="shared" si="112"/>
        <v>0</v>
      </c>
      <c r="R349" s="701">
        <f t="shared" si="112"/>
        <v>0</v>
      </c>
      <c r="S349" s="705">
        <v>1</v>
      </c>
      <c r="T349" s="706">
        <f>(S350*T350)+(S351*T351)+(S352*T352)+(S353*T353)+(S354*T354)+(S355*T355)+(S356*T356)+(S357*T357)+(S358*T358)+(S359*T359)</f>
        <v>0</v>
      </c>
      <c r="U349" s="665">
        <f t="shared" ref="U349:U359" si="113">S349*T349*(1+MGKZ)*(1+Gewinn)*(1+Sicherheit)</f>
        <v>0</v>
      </c>
      <c r="V349" s="643">
        <f t="shared" ref="V349:V359" si="114">R349*Fertigung</f>
        <v>0</v>
      </c>
      <c r="W349" s="50">
        <f t="shared" ref="W349:W359" si="115">L349*$E$6+M349*$M$6+N349*$M$7+O349*$M$8+P349*$E$7+Q349*$M$9+U349+V349</f>
        <v>0</v>
      </c>
      <c r="X349" s="442"/>
      <c r="Y349" s="442"/>
      <c r="Z349" s="442"/>
      <c r="AA349" s="442"/>
      <c r="AB349" s="442"/>
      <c r="AC349" s="442"/>
      <c r="AD349" s="442"/>
      <c r="AE349" s="442"/>
      <c r="AF349" s="442"/>
      <c r="AG349" s="442"/>
      <c r="AH349" s="442"/>
      <c r="AI349" s="442"/>
      <c r="AJ349" s="442"/>
      <c r="AK349" s="442"/>
      <c r="AL349" s="442"/>
      <c r="AM349" s="442"/>
      <c r="AN349" s="442"/>
      <c r="AO349" s="442"/>
      <c r="AP349" s="442"/>
      <c r="AQ349" s="442"/>
      <c r="AR349" s="442"/>
      <c r="AS349" s="442"/>
      <c r="AT349" s="442"/>
      <c r="AU349" s="442"/>
      <c r="AV349" s="442"/>
      <c r="AW349" s="442"/>
      <c r="AX349" s="442"/>
      <c r="AY349" s="442"/>
      <c r="AZ349" s="442"/>
    </row>
    <row r="350" spans="2:52" ht="20.100000000000001" hidden="1" customHeight="1" outlineLevel="1">
      <c r="B350" s="433"/>
      <c r="C350" s="1002"/>
      <c r="D350" s="1003"/>
      <c r="E350" s="1003"/>
      <c r="F350" s="1004"/>
      <c r="G350" s="1005"/>
      <c r="H350" s="1006"/>
      <c r="I350" s="1006"/>
      <c r="J350" s="1006"/>
      <c r="K350" s="1007"/>
      <c r="L350" s="715"/>
      <c r="M350" s="715"/>
      <c r="N350" s="715"/>
      <c r="O350" s="715"/>
      <c r="P350" s="715"/>
      <c r="Q350" s="715"/>
      <c r="R350" s="715"/>
      <c r="S350" s="716"/>
      <c r="T350" s="717"/>
      <c r="U350" s="720">
        <f t="shared" si="113"/>
        <v>0</v>
      </c>
      <c r="V350" s="721">
        <f t="shared" si="114"/>
        <v>0</v>
      </c>
      <c r="W350" s="722">
        <f t="shared" si="115"/>
        <v>0</v>
      </c>
      <c r="X350" s="442"/>
      <c r="Y350" s="442"/>
      <c r="Z350" s="442"/>
      <c r="AA350" s="442"/>
      <c r="AB350" s="442"/>
      <c r="AC350" s="442"/>
      <c r="AD350" s="442"/>
      <c r="AE350" s="442"/>
      <c r="AF350" s="442"/>
      <c r="AG350" s="442"/>
      <c r="AH350" s="442"/>
      <c r="AI350" s="442"/>
      <c r="AJ350" s="442"/>
      <c r="AK350" s="442"/>
      <c r="AL350" s="442"/>
      <c r="AM350" s="442"/>
      <c r="AN350" s="442"/>
      <c r="AO350" s="442"/>
      <c r="AP350" s="442"/>
      <c r="AQ350" s="442"/>
      <c r="AR350" s="442"/>
      <c r="AS350" s="442"/>
      <c r="AT350" s="442"/>
      <c r="AU350" s="442"/>
      <c r="AV350" s="442"/>
      <c r="AW350" s="442"/>
      <c r="AX350" s="442"/>
      <c r="AY350" s="442"/>
      <c r="AZ350" s="442"/>
    </row>
    <row r="351" spans="2:52" ht="20.100000000000001" hidden="1" customHeight="1" outlineLevel="1">
      <c r="B351" s="434"/>
      <c r="C351" s="1002"/>
      <c r="D351" s="1003"/>
      <c r="E351" s="1003"/>
      <c r="F351" s="1004"/>
      <c r="G351" s="1005"/>
      <c r="H351" s="1006"/>
      <c r="I351" s="1006"/>
      <c r="J351" s="1006"/>
      <c r="K351" s="1007"/>
      <c r="L351" s="715"/>
      <c r="M351" s="715"/>
      <c r="N351" s="715"/>
      <c r="O351" s="715"/>
      <c r="P351" s="715"/>
      <c r="Q351" s="715"/>
      <c r="R351" s="715"/>
      <c r="S351" s="716"/>
      <c r="T351" s="717"/>
      <c r="U351" s="720">
        <f t="shared" si="113"/>
        <v>0</v>
      </c>
      <c r="V351" s="721">
        <f t="shared" si="114"/>
        <v>0</v>
      </c>
      <c r="W351" s="722">
        <f t="shared" si="115"/>
        <v>0</v>
      </c>
      <c r="X351" s="442"/>
      <c r="Y351" s="442"/>
      <c r="Z351" s="442"/>
      <c r="AA351" s="442"/>
      <c r="AB351" s="442"/>
      <c r="AC351" s="442"/>
      <c r="AD351" s="442"/>
      <c r="AE351" s="442"/>
      <c r="AF351" s="442"/>
      <c r="AG351" s="442"/>
      <c r="AH351" s="442"/>
      <c r="AI351" s="442"/>
      <c r="AJ351" s="442"/>
      <c r="AK351" s="442"/>
      <c r="AL351" s="442"/>
      <c r="AM351" s="442"/>
      <c r="AN351" s="442"/>
      <c r="AO351" s="442"/>
      <c r="AP351" s="442"/>
      <c r="AQ351" s="442"/>
      <c r="AR351" s="442"/>
      <c r="AS351" s="442"/>
      <c r="AT351" s="442"/>
      <c r="AU351" s="442"/>
      <c r="AV351" s="442"/>
      <c r="AW351" s="442"/>
      <c r="AX351" s="442"/>
      <c r="AY351" s="442"/>
      <c r="AZ351" s="442"/>
    </row>
    <row r="352" spans="2:52" ht="20.100000000000001" hidden="1" customHeight="1" outlineLevel="1">
      <c r="B352" s="434"/>
      <c r="C352" s="1002"/>
      <c r="D352" s="1003"/>
      <c r="E352" s="1003"/>
      <c r="F352" s="1004"/>
      <c r="G352" s="1005"/>
      <c r="H352" s="1006"/>
      <c r="I352" s="1006"/>
      <c r="J352" s="1006"/>
      <c r="K352" s="1007"/>
      <c r="L352" s="715"/>
      <c r="M352" s="715"/>
      <c r="N352" s="715"/>
      <c r="O352" s="715"/>
      <c r="P352" s="715"/>
      <c r="Q352" s="715"/>
      <c r="R352" s="715"/>
      <c r="S352" s="716"/>
      <c r="T352" s="717"/>
      <c r="U352" s="720">
        <f t="shared" si="113"/>
        <v>0</v>
      </c>
      <c r="V352" s="721">
        <f t="shared" si="114"/>
        <v>0</v>
      </c>
      <c r="W352" s="722">
        <f t="shared" si="115"/>
        <v>0</v>
      </c>
      <c r="X352" s="442"/>
      <c r="Y352" s="442"/>
      <c r="Z352" s="442"/>
      <c r="AA352" s="442"/>
      <c r="AB352" s="442"/>
      <c r="AC352" s="442"/>
      <c r="AD352" s="442"/>
      <c r="AE352" s="442"/>
      <c r="AF352" s="442"/>
      <c r="AG352" s="442"/>
      <c r="AH352" s="442"/>
      <c r="AI352" s="442"/>
      <c r="AJ352" s="442"/>
      <c r="AK352" s="442"/>
      <c r="AL352" s="442"/>
      <c r="AM352" s="442"/>
      <c r="AN352" s="442"/>
      <c r="AO352" s="442"/>
      <c r="AP352" s="442"/>
      <c r="AQ352" s="442"/>
      <c r="AR352" s="442"/>
      <c r="AS352" s="442"/>
      <c r="AT352" s="442"/>
      <c r="AU352" s="442"/>
      <c r="AV352" s="442"/>
      <c r="AW352" s="442"/>
      <c r="AX352" s="442"/>
      <c r="AY352" s="442"/>
      <c r="AZ352" s="442"/>
    </row>
    <row r="353" spans="2:52" ht="20.100000000000001" hidden="1" customHeight="1" outlineLevel="1">
      <c r="B353" s="434"/>
      <c r="C353" s="1002"/>
      <c r="D353" s="1003"/>
      <c r="E353" s="1003"/>
      <c r="F353" s="1004"/>
      <c r="G353" s="1005"/>
      <c r="H353" s="1006"/>
      <c r="I353" s="1006"/>
      <c r="J353" s="1006"/>
      <c r="K353" s="1007"/>
      <c r="L353" s="715"/>
      <c r="M353" s="715"/>
      <c r="N353" s="715"/>
      <c r="O353" s="715"/>
      <c r="P353" s="715"/>
      <c r="Q353" s="715"/>
      <c r="R353" s="715"/>
      <c r="S353" s="716"/>
      <c r="T353" s="717"/>
      <c r="U353" s="720">
        <f t="shared" si="113"/>
        <v>0</v>
      </c>
      <c r="V353" s="721">
        <f t="shared" si="114"/>
        <v>0</v>
      </c>
      <c r="W353" s="722">
        <f t="shared" si="115"/>
        <v>0</v>
      </c>
      <c r="X353" s="442"/>
      <c r="Y353" s="442"/>
      <c r="Z353" s="442"/>
      <c r="AA353" s="442"/>
      <c r="AB353" s="442"/>
      <c r="AC353" s="442"/>
      <c r="AD353" s="442"/>
      <c r="AE353" s="442"/>
      <c r="AF353" s="442"/>
      <c r="AG353" s="442"/>
      <c r="AH353" s="442"/>
      <c r="AI353" s="442"/>
      <c r="AJ353" s="442"/>
      <c r="AK353" s="442"/>
      <c r="AL353" s="442"/>
      <c r="AM353" s="442"/>
      <c r="AN353" s="442"/>
      <c r="AO353" s="442"/>
      <c r="AP353" s="442"/>
      <c r="AQ353" s="442"/>
      <c r="AR353" s="442"/>
      <c r="AS353" s="442"/>
      <c r="AT353" s="442"/>
      <c r="AU353" s="442"/>
      <c r="AV353" s="442"/>
      <c r="AW353" s="442"/>
      <c r="AX353" s="442"/>
      <c r="AY353" s="442"/>
      <c r="AZ353" s="442"/>
    </row>
    <row r="354" spans="2:52" ht="20.100000000000001" hidden="1" customHeight="1" outlineLevel="1">
      <c r="B354" s="434"/>
      <c r="C354" s="1002"/>
      <c r="D354" s="1003"/>
      <c r="E354" s="1003"/>
      <c r="F354" s="1004"/>
      <c r="G354" s="1005"/>
      <c r="H354" s="1006"/>
      <c r="I354" s="1006"/>
      <c r="J354" s="1006"/>
      <c r="K354" s="1007"/>
      <c r="L354" s="715"/>
      <c r="M354" s="715"/>
      <c r="N354" s="715"/>
      <c r="O354" s="715"/>
      <c r="P354" s="715"/>
      <c r="Q354" s="715"/>
      <c r="R354" s="715"/>
      <c r="S354" s="716"/>
      <c r="T354" s="717"/>
      <c r="U354" s="720">
        <f t="shared" si="113"/>
        <v>0</v>
      </c>
      <c r="V354" s="721">
        <f t="shared" si="114"/>
        <v>0</v>
      </c>
      <c r="W354" s="722">
        <f t="shared" si="115"/>
        <v>0</v>
      </c>
      <c r="X354" s="442"/>
      <c r="Y354" s="442"/>
      <c r="Z354" s="442"/>
      <c r="AA354" s="442"/>
      <c r="AB354" s="442"/>
      <c r="AC354" s="442"/>
      <c r="AD354" s="442"/>
      <c r="AE354" s="442"/>
      <c r="AF354" s="442"/>
      <c r="AG354" s="442"/>
      <c r="AH354" s="442"/>
      <c r="AI354" s="442"/>
      <c r="AJ354" s="442"/>
      <c r="AK354" s="442"/>
      <c r="AL354" s="442"/>
      <c r="AM354" s="442"/>
      <c r="AN354" s="442"/>
      <c r="AO354" s="442"/>
      <c r="AP354" s="442"/>
      <c r="AQ354" s="442"/>
      <c r="AR354" s="442"/>
      <c r="AS354" s="442"/>
      <c r="AT354" s="442"/>
      <c r="AU354" s="442"/>
      <c r="AV354" s="442"/>
      <c r="AW354" s="442"/>
      <c r="AX354" s="442"/>
      <c r="AY354" s="442"/>
      <c r="AZ354" s="442"/>
    </row>
    <row r="355" spans="2:52" ht="20.100000000000001" hidden="1" customHeight="1" outlineLevel="1">
      <c r="B355" s="434"/>
      <c r="C355" s="1002"/>
      <c r="D355" s="1003"/>
      <c r="E355" s="1003"/>
      <c r="F355" s="1004"/>
      <c r="G355" s="1005"/>
      <c r="H355" s="1006"/>
      <c r="I355" s="1006"/>
      <c r="J355" s="1006"/>
      <c r="K355" s="1007"/>
      <c r="L355" s="715"/>
      <c r="M355" s="715"/>
      <c r="N355" s="715"/>
      <c r="O355" s="715"/>
      <c r="P355" s="715"/>
      <c r="Q355" s="715"/>
      <c r="R355" s="715"/>
      <c r="S355" s="716"/>
      <c r="T355" s="717"/>
      <c r="U355" s="720">
        <f t="shared" si="113"/>
        <v>0</v>
      </c>
      <c r="V355" s="721">
        <f t="shared" si="114"/>
        <v>0</v>
      </c>
      <c r="W355" s="722">
        <f t="shared" si="115"/>
        <v>0</v>
      </c>
      <c r="X355" s="442"/>
      <c r="Y355" s="442"/>
      <c r="Z355" s="442"/>
      <c r="AA355" s="442"/>
      <c r="AB355" s="442"/>
      <c r="AC355" s="442"/>
      <c r="AD355" s="442"/>
      <c r="AE355" s="442"/>
      <c r="AF355" s="442"/>
      <c r="AG355" s="442"/>
      <c r="AH355" s="442"/>
      <c r="AI355" s="442"/>
      <c r="AJ355" s="442"/>
      <c r="AK355" s="442"/>
      <c r="AL355" s="442"/>
      <c r="AM355" s="442"/>
      <c r="AN355" s="442"/>
      <c r="AO355" s="442"/>
      <c r="AP355" s="442"/>
      <c r="AQ355" s="442"/>
      <c r="AR355" s="442"/>
      <c r="AS355" s="442"/>
      <c r="AT355" s="442"/>
      <c r="AU355" s="442"/>
      <c r="AV355" s="442"/>
      <c r="AW355" s="442"/>
      <c r="AX355" s="442"/>
      <c r="AY355" s="442"/>
      <c r="AZ355" s="442"/>
    </row>
    <row r="356" spans="2:52" ht="20.100000000000001" hidden="1" customHeight="1" outlineLevel="1">
      <c r="B356" s="434"/>
      <c r="C356" s="1002"/>
      <c r="D356" s="1003"/>
      <c r="E356" s="1003"/>
      <c r="F356" s="1004"/>
      <c r="G356" s="1005"/>
      <c r="H356" s="1006"/>
      <c r="I356" s="1006"/>
      <c r="J356" s="1006"/>
      <c r="K356" s="1007"/>
      <c r="L356" s="715"/>
      <c r="M356" s="715"/>
      <c r="N356" s="715"/>
      <c r="O356" s="715"/>
      <c r="P356" s="715"/>
      <c r="Q356" s="715"/>
      <c r="R356" s="715"/>
      <c r="S356" s="716"/>
      <c r="T356" s="717"/>
      <c r="U356" s="720">
        <f t="shared" si="113"/>
        <v>0</v>
      </c>
      <c r="V356" s="721">
        <f t="shared" si="114"/>
        <v>0</v>
      </c>
      <c r="W356" s="722">
        <f t="shared" si="115"/>
        <v>0</v>
      </c>
      <c r="X356" s="442"/>
      <c r="Y356" s="442"/>
      <c r="Z356" s="442"/>
      <c r="AA356" s="442"/>
      <c r="AB356" s="442"/>
      <c r="AC356" s="442"/>
      <c r="AD356" s="442"/>
      <c r="AE356" s="442"/>
      <c r="AF356" s="442"/>
      <c r="AG356" s="442"/>
      <c r="AH356" s="442"/>
      <c r="AI356" s="442"/>
      <c r="AJ356" s="442"/>
      <c r="AK356" s="442"/>
      <c r="AL356" s="442"/>
      <c r="AM356" s="442"/>
      <c r="AN356" s="442"/>
      <c r="AO356" s="442"/>
      <c r="AP356" s="442"/>
      <c r="AQ356" s="442"/>
      <c r="AR356" s="442"/>
      <c r="AS356" s="442"/>
      <c r="AT356" s="442"/>
      <c r="AU356" s="442"/>
      <c r="AV356" s="442"/>
      <c r="AW356" s="442"/>
      <c r="AX356" s="442"/>
      <c r="AY356" s="442"/>
      <c r="AZ356" s="442"/>
    </row>
    <row r="357" spans="2:52" ht="20.100000000000001" hidden="1" customHeight="1" outlineLevel="1">
      <c r="B357" s="434"/>
      <c r="C357" s="1002"/>
      <c r="D357" s="1003"/>
      <c r="E357" s="1003"/>
      <c r="F357" s="1004"/>
      <c r="G357" s="1005"/>
      <c r="H357" s="1006"/>
      <c r="I357" s="1006"/>
      <c r="J357" s="1006"/>
      <c r="K357" s="1007"/>
      <c r="L357" s="715"/>
      <c r="M357" s="715"/>
      <c r="N357" s="715"/>
      <c r="O357" s="715"/>
      <c r="P357" s="715"/>
      <c r="Q357" s="715"/>
      <c r="R357" s="715"/>
      <c r="S357" s="716"/>
      <c r="T357" s="717"/>
      <c r="U357" s="720">
        <f t="shared" si="113"/>
        <v>0</v>
      </c>
      <c r="V357" s="721">
        <f t="shared" si="114"/>
        <v>0</v>
      </c>
      <c r="W357" s="722">
        <f t="shared" si="115"/>
        <v>0</v>
      </c>
      <c r="X357" s="442"/>
      <c r="Y357" s="442"/>
      <c r="Z357" s="442"/>
      <c r="AA357" s="442"/>
      <c r="AB357" s="442"/>
      <c r="AC357" s="442"/>
      <c r="AD357" s="442"/>
      <c r="AE357" s="442"/>
      <c r="AF357" s="442"/>
      <c r="AG357" s="442"/>
      <c r="AH357" s="442"/>
      <c r="AI357" s="442"/>
      <c r="AJ357" s="442"/>
      <c r="AK357" s="442"/>
      <c r="AL357" s="442"/>
      <c r="AM357" s="442"/>
      <c r="AN357" s="442"/>
      <c r="AO357" s="442"/>
      <c r="AP357" s="442"/>
      <c r="AQ357" s="442"/>
      <c r="AR357" s="442"/>
      <c r="AS357" s="442"/>
      <c r="AT357" s="442"/>
      <c r="AU357" s="442"/>
      <c r="AV357" s="442"/>
      <c r="AW357" s="442"/>
      <c r="AX357" s="442"/>
      <c r="AY357" s="442"/>
      <c r="AZ357" s="442"/>
    </row>
    <row r="358" spans="2:52" ht="20.100000000000001" hidden="1" customHeight="1" outlineLevel="1">
      <c r="B358" s="434"/>
      <c r="C358" s="1002"/>
      <c r="D358" s="1003"/>
      <c r="E358" s="1003"/>
      <c r="F358" s="1004"/>
      <c r="G358" s="1005"/>
      <c r="H358" s="1006"/>
      <c r="I358" s="1006"/>
      <c r="J358" s="1006"/>
      <c r="K358" s="1007"/>
      <c r="L358" s="715"/>
      <c r="M358" s="715"/>
      <c r="N358" s="715"/>
      <c r="O358" s="715"/>
      <c r="P358" s="715"/>
      <c r="Q358" s="715"/>
      <c r="R358" s="715"/>
      <c r="S358" s="716"/>
      <c r="T358" s="717"/>
      <c r="U358" s="720">
        <f t="shared" si="113"/>
        <v>0</v>
      </c>
      <c r="V358" s="721">
        <f t="shared" si="114"/>
        <v>0</v>
      </c>
      <c r="W358" s="722">
        <f t="shared" si="115"/>
        <v>0</v>
      </c>
      <c r="X358" s="442"/>
      <c r="Y358" s="442"/>
      <c r="Z358" s="442"/>
      <c r="AA358" s="442"/>
      <c r="AB358" s="442"/>
      <c r="AC358" s="442"/>
      <c r="AD358" s="442"/>
      <c r="AE358" s="442"/>
      <c r="AF358" s="442"/>
      <c r="AG358" s="442"/>
      <c r="AH358" s="442"/>
      <c r="AI358" s="442"/>
      <c r="AJ358" s="442"/>
      <c r="AK358" s="442"/>
      <c r="AL358" s="442"/>
      <c r="AM358" s="442"/>
      <c r="AN358" s="442"/>
      <c r="AO358" s="442"/>
      <c r="AP358" s="442"/>
      <c r="AQ358" s="442"/>
      <c r="AR358" s="442"/>
      <c r="AS358" s="442"/>
      <c r="AT358" s="442"/>
      <c r="AU358" s="442"/>
      <c r="AV358" s="442"/>
      <c r="AW358" s="442"/>
      <c r="AX358" s="442"/>
      <c r="AY358" s="442"/>
      <c r="AZ358" s="442"/>
    </row>
    <row r="359" spans="2:52" ht="20.100000000000001" hidden="1" customHeight="1" outlineLevel="1">
      <c r="B359" s="434"/>
      <c r="C359" s="1002"/>
      <c r="D359" s="1003"/>
      <c r="E359" s="1003"/>
      <c r="F359" s="1004"/>
      <c r="G359" s="1005"/>
      <c r="H359" s="1006"/>
      <c r="I359" s="1006"/>
      <c r="J359" s="1006"/>
      <c r="K359" s="1007"/>
      <c r="L359" s="715"/>
      <c r="M359" s="715"/>
      <c r="N359" s="715"/>
      <c r="O359" s="715"/>
      <c r="P359" s="715"/>
      <c r="Q359" s="715"/>
      <c r="R359" s="715"/>
      <c r="S359" s="716"/>
      <c r="T359" s="717"/>
      <c r="U359" s="720">
        <f t="shared" si="113"/>
        <v>0</v>
      </c>
      <c r="V359" s="721">
        <f t="shared" si="114"/>
        <v>0</v>
      </c>
      <c r="W359" s="722">
        <f t="shared" si="115"/>
        <v>0</v>
      </c>
      <c r="X359" s="442"/>
      <c r="Y359" s="442"/>
      <c r="Z359" s="442"/>
      <c r="AA359" s="442"/>
      <c r="AB359" s="442"/>
      <c r="AC359" s="442"/>
      <c r="AD359" s="442"/>
      <c r="AE359" s="442"/>
      <c r="AF359" s="442"/>
      <c r="AG359" s="442"/>
      <c r="AH359" s="442"/>
      <c r="AI359" s="442"/>
      <c r="AJ359" s="442"/>
      <c r="AK359" s="442"/>
      <c r="AL359" s="442"/>
      <c r="AM359" s="442"/>
      <c r="AN359" s="442"/>
      <c r="AO359" s="442"/>
      <c r="AP359" s="442"/>
      <c r="AQ359" s="442"/>
      <c r="AR359" s="442"/>
      <c r="AS359" s="442"/>
      <c r="AT359" s="442"/>
      <c r="AU359" s="442"/>
      <c r="AV359" s="442"/>
      <c r="AW359" s="442"/>
      <c r="AX359" s="442"/>
      <c r="AY359" s="442"/>
      <c r="AZ359" s="442"/>
    </row>
    <row r="360" spans="2:52" s="19" customFormat="1" ht="9.9499999999999993" hidden="1" customHeight="1" outlineLevel="1">
      <c r="B360" s="435"/>
      <c r="C360" s="437"/>
      <c r="D360" s="437"/>
      <c r="E360" s="437"/>
      <c r="F360" s="437"/>
      <c r="G360" s="666"/>
      <c r="H360" s="666"/>
      <c r="I360" s="666"/>
      <c r="J360" s="666"/>
      <c r="K360" s="666"/>
      <c r="L360" s="438"/>
      <c r="M360" s="438"/>
      <c r="N360" s="438"/>
      <c r="O360" s="438"/>
      <c r="P360" s="438"/>
      <c r="Q360" s="438"/>
      <c r="R360" s="438"/>
      <c r="S360" s="438"/>
      <c r="T360" s="439"/>
      <c r="U360" s="439"/>
      <c r="V360" s="439"/>
      <c r="W360" s="667"/>
      <c r="X360" s="668"/>
      <c r="Y360" s="668"/>
      <c r="Z360" s="668"/>
      <c r="AA360" s="668"/>
      <c r="AB360" s="668"/>
      <c r="AC360" s="668"/>
      <c r="AD360" s="668"/>
      <c r="AE360" s="668"/>
      <c r="AF360" s="668"/>
      <c r="AG360" s="668"/>
      <c r="AH360" s="668"/>
      <c r="AI360" s="668"/>
      <c r="AJ360" s="668"/>
      <c r="AK360" s="668"/>
      <c r="AL360" s="668"/>
      <c r="AM360" s="668"/>
      <c r="AN360" s="668"/>
      <c r="AO360" s="668"/>
      <c r="AP360" s="668"/>
      <c r="AQ360" s="668"/>
      <c r="AR360" s="668"/>
      <c r="AS360" s="668"/>
      <c r="AT360" s="668"/>
      <c r="AU360" s="668"/>
      <c r="AV360" s="668"/>
      <c r="AW360" s="668"/>
      <c r="AX360" s="668"/>
      <c r="AY360" s="668"/>
      <c r="AZ360" s="668"/>
    </row>
    <row r="361" spans="2:52" ht="20.100000000000001" customHeight="1" collapsed="1">
      <c r="B361" s="32">
        <f>B349+1</f>
        <v>30</v>
      </c>
      <c r="C361" s="1013"/>
      <c r="D361" s="1014"/>
      <c r="E361" s="1014"/>
      <c r="F361" s="1015"/>
      <c r="G361" s="1016"/>
      <c r="H361" s="1017"/>
      <c r="I361" s="1017"/>
      <c r="J361" s="1017"/>
      <c r="K361" s="1018"/>
      <c r="L361" s="701">
        <f t="shared" ref="L361:R361" si="116">SUM(L362:L371)</f>
        <v>0</v>
      </c>
      <c r="M361" s="702">
        <f t="shared" si="116"/>
        <v>0</v>
      </c>
      <c r="N361" s="703">
        <f t="shared" si="116"/>
        <v>0</v>
      </c>
      <c r="O361" s="703">
        <f t="shared" si="116"/>
        <v>0</v>
      </c>
      <c r="P361" s="702">
        <f t="shared" si="116"/>
        <v>0</v>
      </c>
      <c r="Q361" s="704">
        <f t="shared" si="116"/>
        <v>0</v>
      </c>
      <c r="R361" s="701">
        <f t="shared" si="116"/>
        <v>0</v>
      </c>
      <c r="S361" s="705">
        <v>1</v>
      </c>
      <c r="T361" s="706">
        <f>(S362*T362)+(S363*T363)+(S364*T364)+(S365*T365)+(S366*T366)+(S367*T367)+(S368*T368)+(S369*T369)+(S370*T370)+(S371*T371)</f>
        <v>0</v>
      </c>
      <c r="U361" s="665">
        <f t="shared" ref="U361:U371" si="117">S361*T361*(1+MGKZ)*(1+Gewinn)*(1+Sicherheit)</f>
        <v>0</v>
      </c>
      <c r="V361" s="643">
        <f t="shared" ref="V361:V371" si="118">R361*Fertigung</f>
        <v>0</v>
      </c>
      <c r="W361" s="50">
        <f t="shared" ref="W361:W371" si="119">L361*$E$6+M361*$M$6+N361*$M$7+O361*$M$8+P361*$E$7+Q361*$M$9+U361+V361</f>
        <v>0</v>
      </c>
      <c r="X361" s="442"/>
      <c r="Y361" s="442"/>
      <c r="Z361" s="442"/>
      <c r="AA361" s="442"/>
      <c r="AB361" s="442"/>
      <c r="AC361" s="442"/>
      <c r="AD361" s="442"/>
      <c r="AE361" s="442"/>
      <c r="AF361" s="442"/>
      <c r="AG361" s="442"/>
      <c r="AH361" s="442"/>
      <c r="AI361" s="442"/>
      <c r="AJ361" s="442"/>
      <c r="AK361" s="442"/>
      <c r="AL361" s="442"/>
      <c r="AM361" s="442"/>
      <c r="AN361" s="442"/>
      <c r="AO361" s="442"/>
      <c r="AP361" s="442"/>
      <c r="AQ361" s="442"/>
      <c r="AR361" s="442"/>
      <c r="AS361" s="442"/>
      <c r="AT361" s="442"/>
      <c r="AU361" s="442"/>
      <c r="AV361" s="442"/>
      <c r="AW361" s="442"/>
      <c r="AX361" s="442"/>
      <c r="AY361" s="442"/>
      <c r="AZ361" s="442"/>
    </row>
    <row r="362" spans="2:52" ht="20.100000000000001" hidden="1" customHeight="1" outlineLevel="1">
      <c r="B362" s="433"/>
      <c r="C362" s="1002"/>
      <c r="D362" s="1003"/>
      <c r="E362" s="1003"/>
      <c r="F362" s="1004"/>
      <c r="G362" s="1005"/>
      <c r="H362" s="1006"/>
      <c r="I362" s="1006"/>
      <c r="J362" s="1006"/>
      <c r="K362" s="1007"/>
      <c r="L362" s="715"/>
      <c r="M362" s="715"/>
      <c r="N362" s="715"/>
      <c r="O362" s="715"/>
      <c r="P362" s="715"/>
      <c r="Q362" s="715"/>
      <c r="R362" s="715"/>
      <c r="S362" s="716"/>
      <c r="T362" s="717"/>
      <c r="U362" s="720">
        <f t="shared" si="117"/>
        <v>0</v>
      </c>
      <c r="V362" s="721">
        <f t="shared" si="118"/>
        <v>0</v>
      </c>
      <c r="W362" s="722">
        <f t="shared" si="119"/>
        <v>0</v>
      </c>
      <c r="X362" s="442"/>
      <c r="Y362" s="442"/>
      <c r="Z362" s="442"/>
      <c r="AA362" s="442"/>
      <c r="AB362" s="442"/>
      <c r="AC362" s="442"/>
      <c r="AD362" s="442"/>
      <c r="AE362" s="442"/>
      <c r="AF362" s="442"/>
      <c r="AG362" s="442"/>
      <c r="AH362" s="442"/>
      <c r="AI362" s="442"/>
      <c r="AJ362" s="442"/>
      <c r="AK362" s="442"/>
      <c r="AL362" s="442"/>
      <c r="AM362" s="442"/>
      <c r="AN362" s="442"/>
      <c r="AO362" s="442"/>
      <c r="AP362" s="442"/>
      <c r="AQ362" s="442"/>
      <c r="AR362" s="442"/>
      <c r="AS362" s="442"/>
      <c r="AT362" s="442"/>
      <c r="AU362" s="442"/>
      <c r="AV362" s="442"/>
      <c r="AW362" s="442"/>
      <c r="AX362" s="442"/>
      <c r="AY362" s="442"/>
      <c r="AZ362" s="442"/>
    </row>
    <row r="363" spans="2:52" ht="20.100000000000001" hidden="1" customHeight="1" outlineLevel="1">
      <c r="B363" s="434"/>
      <c r="C363" s="1002"/>
      <c r="D363" s="1003"/>
      <c r="E363" s="1003"/>
      <c r="F363" s="1004"/>
      <c r="G363" s="1005"/>
      <c r="H363" s="1006"/>
      <c r="I363" s="1006"/>
      <c r="J363" s="1006"/>
      <c r="K363" s="1007"/>
      <c r="L363" s="715"/>
      <c r="M363" s="715"/>
      <c r="N363" s="715"/>
      <c r="O363" s="715"/>
      <c r="P363" s="715"/>
      <c r="Q363" s="715"/>
      <c r="R363" s="715"/>
      <c r="S363" s="716"/>
      <c r="T363" s="717"/>
      <c r="U363" s="720">
        <f t="shared" si="117"/>
        <v>0</v>
      </c>
      <c r="V363" s="721">
        <f t="shared" si="118"/>
        <v>0</v>
      </c>
      <c r="W363" s="722">
        <f t="shared" si="119"/>
        <v>0</v>
      </c>
      <c r="X363" s="442"/>
      <c r="Y363" s="442"/>
      <c r="Z363" s="442"/>
      <c r="AA363" s="442"/>
      <c r="AB363" s="442"/>
      <c r="AC363" s="442"/>
      <c r="AD363" s="442"/>
      <c r="AE363" s="442"/>
      <c r="AF363" s="442"/>
      <c r="AG363" s="442"/>
      <c r="AH363" s="442"/>
      <c r="AI363" s="442"/>
      <c r="AJ363" s="442"/>
      <c r="AK363" s="442"/>
      <c r="AL363" s="442"/>
      <c r="AM363" s="442"/>
      <c r="AN363" s="442"/>
      <c r="AO363" s="442"/>
      <c r="AP363" s="442"/>
      <c r="AQ363" s="442"/>
      <c r="AR363" s="442"/>
      <c r="AS363" s="442"/>
      <c r="AT363" s="442"/>
      <c r="AU363" s="442"/>
      <c r="AV363" s="442"/>
      <c r="AW363" s="442"/>
      <c r="AX363" s="442"/>
      <c r="AY363" s="442"/>
      <c r="AZ363" s="442"/>
    </row>
    <row r="364" spans="2:52" ht="20.100000000000001" hidden="1" customHeight="1" outlineLevel="1">
      <c r="B364" s="434"/>
      <c r="C364" s="1002"/>
      <c r="D364" s="1003"/>
      <c r="E364" s="1003"/>
      <c r="F364" s="1004"/>
      <c r="G364" s="1005"/>
      <c r="H364" s="1006"/>
      <c r="I364" s="1006"/>
      <c r="J364" s="1006"/>
      <c r="K364" s="1007"/>
      <c r="L364" s="715"/>
      <c r="M364" s="715"/>
      <c r="N364" s="715"/>
      <c r="O364" s="715"/>
      <c r="P364" s="715"/>
      <c r="Q364" s="715"/>
      <c r="R364" s="715"/>
      <c r="S364" s="716"/>
      <c r="T364" s="717"/>
      <c r="U364" s="720">
        <f t="shared" si="117"/>
        <v>0</v>
      </c>
      <c r="V364" s="721">
        <f t="shared" si="118"/>
        <v>0</v>
      </c>
      <c r="W364" s="722">
        <f t="shared" si="119"/>
        <v>0</v>
      </c>
      <c r="X364" s="442"/>
      <c r="Y364" s="442"/>
      <c r="Z364" s="442"/>
      <c r="AA364" s="442"/>
      <c r="AB364" s="442"/>
      <c r="AC364" s="442"/>
      <c r="AD364" s="442"/>
      <c r="AE364" s="442"/>
      <c r="AF364" s="442"/>
      <c r="AG364" s="442"/>
      <c r="AH364" s="442"/>
      <c r="AI364" s="442"/>
      <c r="AJ364" s="442"/>
      <c r="AK364" s="442"/>
      <c r="AL364" s="442"/>
      <c r="AM364" s="442"/>
      <c r="AN364" s="442"/>
      <c r="AO364" s="442"/>
      <c r="AP364" s="442"/>
      <c r="AQ364" s="442"/>
      <c r="AR364" s="442"/>
      <c r="AS364" s="442"/>
      <c r="AT364" s="442"/>
      <c r="AU364" s="442"/>
      <c r="AV364" s="442"/>
      <c r="AW364" s="442"/>
      <c r="AX364" s="442"/>
      <c r="AY364" s="442"/>
      <c r="AZ364" s="442"/>
    </row>
    <row r="365" spans="2:52" ht="20.100000000000001" hidden="1" customHeight="1" outlineLevel="1">
      <c r="B365" s="434"/>
      <c r="C365" s="1002"/>
      <c r="D365" s="1003"/>
      <c r="E365" s="1003"/>
      <c r="F365" s="1004"/>
      <c r="G365" s="1005"/>
      <c r="H365" s="1006"/>
      <c r="I365" s="1006"/>
      <c r="J365" s="1006"/>
      <c r="K365" s="1007"/>
      <c r="L365" s="715"/>
      <c r="M365" s="715"/>
      <c r="N365" s="715"/>
      <c r="O365" s="715"/>
      <c r="P365" s="715"/>
      <c r="Q365" s="715"/>
      <c r="R365" s="715"/>
      <c r="S365" s="716"/>
      <c r="T365" s="717"/>
      <c r="U365" s="720">
        <f t="shared" si="117"/>
        <v>0</v>
      </c>
      <c r="V365" s="721">
        <f t="shared" si="118"/>
        <v>0</v>
      </c>
      <c r="W365" s="722">
        <f t="shared" si="119"/>
        <v>0</v>
      </c>
      <c r="X365" s="442"/>
      <c r="Y365" s="442"/>
      <c r="Z365" s="442"/>
      <c r="AA365" s="442"/>
      <c r="AB365" s="442"/>
      <c r="AC365" s="442"/>
      <c r="AD365" s="442"/>
      <c r="AE365" s="442"/>
      <c r="AF365" s="442"/>
      <c r="AG365" s="442"/>
      <c r="AH365" s="442"/>
      <c r="AI365" s="442"/>
      <c r="AJ365" s="442"/>
      <c r="AK365" s="442"/>
      <c r="AL365" s="442"/>
      <c r="AM365" s="442"/>
      <c r="AN365" s="442"/>
      <c r="AO365" s="442"/>
      <c r="AP365" s="442"/>
      <c r="AQ365" s="442"/>
      <c r="AR365" s="442"/>
      <c r="AS365" s="442"/>
      <c r="AT365" s="442"/>
      <c r="AU365" s="442"/>
      <c r="AV365" s="442"/>
      <c r="AW365" s="442"/>
      <c r="AX365" s="442"/>
      <c r="AY365" s="442"/>
      <c r="AZ365" s="442"/>
    </row>
    <row r="366" spans="2:52" ht="20.100000000000001" hidden="1" customHeight="1" outlineLevel="1">
      <c r="B366" s="434"/>
      <c r="C366" s="1002"/>
      <c r="D366" s="1003"/>
      <c r="E366" s="1003"/>
      <c r="F366" s="1004"/>
      <c r="G366" s="1005"/>
      <c r="H366" s="1006"/>
      <c r="I366" s="1006"/>
      <c r="J366" s="1006"/>
      <c r="K366" s="1007"/>
      <c r="L366" s="715"/>
      <c r="M366" s="715"/>
      <c r="N366" s="715"/>
      <c r="O366" s="715"/>
      <c r="P366" s="715"/>
      <c r="Q366" s="715"/>
      <c r="R366" s="715"/>
      <c r="S366" s="716"/>
      <c r="T366" s="717"/>
      <c r="U366" s="720">
        <f t="shared" si="117"/>
        <v>0</v>
      </c>
      <c r="V366" s="721">
        <f t="shared" si="118"/>
        <v>0</v>
      </c>
      <c r="W366" s="722">
        <f t="shared" si="119"/>
        <v>0</v>
      </c>
      <c r="X366" s="442"/>
      <c r="Y366" s="442"/>
      <c r="Z366" s="442"/>
      <c r="AA366" s="442"/>
      <c r="AB366" s="442"/>
      <c r="AC366" s="442"/>
      <c r="AD366" s="442"/>
      <c r="AE366" s="442"/>
      <c r="AF366" s="442"/>
      <c r="AG366" s="442"/>
      <c r="AH366" s="442"/>
      <c r="AI366" s="442"/>
      <c r="AJ366" s="442"/>
      <c r="AK366" s="442"/>
      <c r="AL366" s="442"/>
      <c r="AM366" s="442"/>
      <c r="AN366" s="442"/>
      <c r="AO366" s="442"/>
      <c r="AP366" s="442"/>
      <c r="AQ366" s="442"/>
      <c r="AR366" s="442"/>
      <c r="AS366" s="442"/>
      <c r="AT366" s="442"/>
      <c r="AU366" s="442"/>
      <c r="AV366" s="442"/>
      <c r="AW366" s="442"/>
      <c r="AX366" s="442"/>
      <c r="AY366" s="442"/>
      <c r="AZ366" s="442"/>
    </row>
    <row r="367" spans="2:52" ht="20.100000000000001" hidden="1" customHeight="1" outlineLevel="1">
      <c r="B367" s="434"/>
      <c r="C367" s="1002"/>
      <c r="D367" s="1003"/>
      <c r="E367" s="1003"/>
      <c r="F367" s="1004"/>
      <c r="G367" s="1005"/>
      <c r="H367" s="1006"/>
      <c r="I367" s="1006"/>
      <c r="J367" s="1006"/>
      <c r="K367" s="1007"/>
      <c r="L367" s="715"/>
      <c r="M367" s="715"/>
      <c r="N367" s="715"/>
      <c r="O367" s="715"/>
      <c r="P367" s="715"/>
      <c r="Q367" s="715"/>
      <c r="R367" s="715"/>
      <c r="S367" s="716"/>
      <c r="T367" s="717"/>
      <c r="U367" s="720">
        <f t="shared" si="117"/>
        <v>0</v>
      </c>
      <c r="V367" s="721">
        <f t="shared" si="118"/>
        <v>0</v>
      </c>
      <c r="W367" s="722">
        <f t="shared" si="119"/>
        <v>0</v>
      </c>
      <c r="X367" s="442"/>
      <c r="Y367" s="442"/>
      <c r="Z367" s="442"/>
      <c r="AA367" s="442"/>
      <c r="AB367" s="442"/>
      <c r="AC367" s="442"/>
      <c r="AD367" s="442"/>
      <c r="AE367" s="442"/>
      <c r="AF367" s="442"/>
      <c r="AG367" s="442"/>
      <c r="AH367" s="442"/>
      <c r="AI367" s="442"/>
      <c r="AJ367" s="442"/>
      <c r="AK367" s="442"/>
      <c r="AL367" s="442"/>
      <c r="AM367" s="442"/>
      <c r="AN367" s="442"/>
      <c r="AO367" s="442"/>
      <c r="AP367" s="442"/>
      <c r="AQ367" s="442"/>
      <c r="AR367" s="442"/>
      <c r="AS367" s="442"/>
      <c r="AT367" s="442"/>
      <c r="AU367" s="442"/>
      <c r="AV367" s="442"/>
      <c r="AW367" s="442"/>
      <c r="AX367" s="442"/>
      <c r="AY367" s="442"/>
      <c r="AZ367" s="442"/>
    </row>
    <row r="368" spans="2:52" ht="20.100000000000001" hidden="1" customHeight="1" outlineLevel="1">
      <c r="B368" s="434"/>
      <c r="C368" s="1002"/>
      <c r="D368" s="1003"/>
      <c r="E368" s="1003"/>
      <c r="F368" s="1004"/>
      <c r="G368" s="1005"/>
      <c r="H368" s="1006"/>
      <c r="I368" s="1006"/>
      <c r="J368" s="1006"/>
      <c r="K368" s="1007"/>
      <c r="L368" s="715"/>
      <c r="M368" s="715"/>
      <c r="N368" s="715"/>
      <c r="O368" s="715"/>
      <c r="P368" s="715"/>
      <c r="Q368" s="715"/>
      <c r="R368" s="715"/>
      <c r="S368" s="716"/>
      <c r="T368" s="717"/>
      <c r="U368" s="720">
        <f t="shared" si="117"/>
        <v>0</v>
      </c>
      <c r="V368" s="721">
        <f t="shared" si="118"/>
        <v>0</v>
      </c>
      <c r="W368" s="722">
        <f t="shared" si="119"/>
        <v>0</v>
      </c>
      <c r="X368" s="442"/>
      <c r="Y368" s="442"/>
      <c r="Z368" s="442"/>
      <c r="AA368" s="442"/>
      <c r="AB368" s="442"/>
      <c r="AC368" s="442"/>
      <c r="AD368" s="442"/>
      <c r="AE368" s="442"/>
      <c r="AF368" s="442"/>
      <c r="AG368" s="442"/>
      <c r="AH368" s="442"/>
      <c r="AI368" s="442"/>
      <c r="AJ368" s="442"/>
      <c r="AK368" s="442"/>
      <c r="AL368" s="442"/>
      <c r="AM368" s="442"/>
      <c r="AN368" s="442"/>
      <c r="AO368" s="442"/>
      <c r="AP368" s="442"/>
      <c r="AQ368" s="442"/>
      <c r="AR368" s="442"/>
      <c r="AS368" s="442"/>
      <c r="AT368" s="442"/>
      <c r="AU368" s="442"/>
      <c r="AV368" s="442"/>
      <c r="AW368" s="442"/>
      <c r="AX368" s="442"/>
      <c r="AY368" s="442"/>
      <c r="AZ368" s="442"/>
    </row>
    <row r="369" spans="2:52" ht="20.100000000000001" hidden="1" customHeight="1" outlineLevel="1">
      <c r="B369" s="434"/>
      <c r="C369" s="1002"/>
      <c r="D369" s="1003"/>
      <c r="E369" s="1003"/>
      <c r="F369" s="1004"/>
      <c r="G369" s="1005"/>
      <c r="H369" s="1006"/>
      <c r="I369" s="1006"/>
      <c r="J369" s="1006"/>
      <c r="K369" s="1007"/>
      <c r="L369" s="715"/>
      <c r="M369" s="715"/>
      <c r="N369" s="715"/>
      <c r="O369" s="715"/>
      <c r="P369" s="715"/>
      <c r="Q369" s="715"/>
      <c r="R369" s="715"/>
      <c r="S369" s="716"/>
      <c r="T369" s="717"/>
      <c r="U369" s="720">
        <f t="shared" si="117"/>
        <v>0</v>
      </c>
      <c r="V369" s="721">
        <f t="shared" si="118"/>
        <v>0</v>
      </c>
      <c r="W369" s="722">
        <f t="shared" si="119"/>
        <v>0</v>
      </c>
      <c r="X369" s="442"/>
      <c r="Y369" s="442"/>
      <c r="Z369" s="442"/>
      <c r="AA369" s="442"/>
      <c r="AB369" s="442"/>
      <c r="AC369" s="442"/>
      <c r="AD369" s="442"/>
      <c r="AE369" s="442"/>
      <c r="AF369" s="442"/>
      <c r="AG369" s="442"/>
      <c r="AH369" s="442"/>
      <c r="AI369" s="442"/>
      <c r="AJ369" s="442"/>
      <c r="AK369" s="442"/>
      <c r="AL369" s="442"/>
      <c r="AM369" s="442"/>
      <c r="AN369" s="442"/>
      <c r="AO369" s="442"/>
      <c r="AP369" s="442"/>
      <c r="AQ369" s="442"/>
      <c r="AR369" s="442"/>
      <c r="AS369" s="442"/>
      <c r="AT369" s="442"/>
      <c r="AU369" s="442"/>
      <c r="AV369" s="442"/>
      <c r="AW369" s="442"/>
      <c r="AX369" s="442"/>
      <c r="AY369" s="442"/>
      <c r="AZ369" s="442"/>
    </row>
    <row r="370" spans="2:52" ht="20.100000000000001" hidden="1" customHeight="1" outlineLevel="1">
      <c r="B370" s="434"/>
      <c r="C370" s="1002"/>
      <c r="D370" s="1003"/>
      <c r="E370" s="1003"/>
      <c r="F370" s="1004"/>
      <c r="G370" s="1005"/>
      <c r="H370" s="1006"/>
      <c r="I370" s="1006"/>
      <c r="J370" s="1006"/>
      <c r="K370" s="1007"/>
      <c r="L370" s="715"/>
      <c r="M370" s="715"/>
      <c r="N370" s="715"/>
      <c r="O370" s="715"/>
      <c r="P370" s="715"/>
      <c r="Q370" s="715"/>
      <c r="R370" s="715"/>
      <c r="S370" s="716"/>
      <c r="T370" s="717"/>
      <c r="U370" s="720">
        <f t="shared" si="117"/>
        <v>0</v>
      </c>
      <c r="V370" s="721">
        <f t="shared" si="118"/>
        <v>0</v>
      </c>
      <c r="W370" s="722">
        <f t="shared" si="119"/>
        <v>0</v>
      </c>
      <c r="X370" s="442"/>
      <c r="Y370" s="442"/>
      <c r="Z370" s="442"/>
      <c r="AA370" s="442"/>
      <c r="AB370" s="442"/>
      <c r="AC370" s="442"/>
      <c r="AD370" s="442"/>
      <c r="AE370" s="442"/>
      <c r="AF370" s="442"/>
      <c r="AG370" s="442"/>
      <c r="AH370" s="442"/>
      <c r="AI370" s="442"/>
      <c r="AJ370" s="442"/>
      <c r="AK370" s="442"/>
      <c r="AL370" s="442"/>
      <c r="AM370" s="442"/>
      <c r="AN370" s="442"/>
      <c r="AO370" s="442"/>
      <c r="AP370" s="442"/>
      <c r="AQ370" s="442"/>
      <c r="AR370" s="442"/>
      <c r="AS370" s="442"/>
      <c r="AT370" s="442"/>
      <c r="AU370" s="442"/>
      <c r="AV370" s="442"/>
      <c r="AW370" s="442"/>
      <c r="AX370" s="442"/>
      <c r="AY370" s="442"/>
      <c r="AZ370" s="442"/>
    </row>
    <row r="371" spans="2:52" ht="20.100000000000001" hidden="1" customHeight="1" outlineLevel="1">
      <c r="B371" s="434"/>
      <c r="C371" s="1002"/>
      <c r="D371" s="1003"/>
      <c r="E371" s="1003"/>
      <c r="F371" s="1004"/>
      <c r="G371" s="1005"/>
      <c r="H371" s="1006"/>
      <c r="I371" s="1006"/>
      <c r="J371" s="1006"/>
      <c r="K371" s="1007"/>
      <c r="L371" s="715"/>
      <c r="M371" s="715"/>
      <c r="N371" s="715"/>
      <c r="O371" s="715"/>
      <c r="P371" s="715"/>
      <c r="Q371" s="715"/>
      <c r="R371" s="715"/>
      <c r="S371" s="716"/>
      <c r="T371" s="717"/>
      <c r="U371" s="720">
        <f t="shared" si="117"/>
        <v>0</v>
      </c>
      <c r="V371" s="721">
        <f t="shared" si="118"/>
        <v>0</v>
      </c>
      <c r="W371" s="722">
        <f t="shared" si="119"/>
        <v>0</v>
      </c>
      <c r="X371" s="442"/>
      <c r="Y371" s="442"/>
      <c r="Z371" s="442"/>
      <c r="AA371" s="442"/>
      <c r="AB371" s="442"/>
      <c r="AC371" s="442"/>
      <c r="AD371" s="442"/>
      <c r="AE371" s="442"/>
      <c r="AF371" s="442"/>
      <c r="AG371" s="442"/>
      <c r="AH371" s="442"/>
      <c r="AI371" s="442"/>
      <c r="AJ371" s="442"/>
      <c r="AK371" s="442"/>
      <c r="AL371" s="442"/>
      <c r="AM371" s="442"/>
      <c r="AN371" s="442"/>
      <c r="AO371" s="442"/>
      <c r="AP371" s="442"/>
      <c r="AQ371" s="442"/>
      <c r="AR371" s="442"/>
      <c r="AS371" s="442"/>
      <c r="AT371" s="442"/>
      <c r="AU371" s="442"/>
      <c r="AV371" s="442"/>
      <c r="AW371" s="442"/>
      <c r="AX371" s="442"/>
      <c r="AY371" s="442"/>
      <c r="AZ371" s="442"/>
    </row>
    <row r="372" spans="2:52" ht="9.9499999999999993" hidden="1" customHeight="1" outlineLevel="1">
      <c r="B372" s="435"/>
      <c r="C372" s="437"/>
      <c r="D372" s="437"/>
      <c r="E372" s="437"/>
      <c r="F372" s="437"/>
      <c r="G372" s="436"/>
      <c r="H372" s="436"/>
      <c r="I372" s="436"/>
      <c r="J372" s="436"/>
      <c r="K372" s="436"/>
      <c r="L372" s="438"/>
      <c r="M372" s="438"/>
      <c r="N372" s="438"/>
      <c r="O372" s="438"/>
      <c r="P372" s="438"/>
      <c r="Q372" s="438"/>
      <c r="R372" s="438"/>
      <c r="S372" s="438"/>
      <c r="T372" s="439"/>
      <c r="U372" s="432"/>
      <c r="V372" s="432"/>
      <c r="W372" s="431"/>
      <c r="X372" s="442"/>
      <c r="Y372" s="442"/>
      <c r="Z372" s="442"/>
      <c r="AA372" s="442"/>
      <c r="AB372" s="442"/>
      <c r="AC372" s="442"/>
      <c r="AD372" s="442"/>
      <c r="AE372" s="442"/>
      <c r="AF372" s="442"/>
      <c r="AG372" s="442"/>
      <c r="AH372" s="442"/>
      <c r="AI372" s="442"/>
      <c r="AJ372" s="442"/>
      <c r="AK372" s="442"/>
      <c r="AL372" s="442"/>
      <c r="AM372" s="442"/>
      <c r="AN372" s="442"/>
      <c r="AO372" s="442"/>
      <c r="AP372" s="442"/>
      <c r="AQ372" s="442"/>
      <c r="AR372" s="442"/>
      <c r="AS372" s="442"/>
      <c r="AT372" s="442"/>
      <c r="AU372" s="442"/>
      <c r="AV372" s="442"/>
      <c r="AW372" s="442"/>
      <c r="AX372" s="442"/>
      <c r="AY372" s="442"/>
      <c r="AZ372" s="442"/>
    </row>
    <row r="373" spans="2:52" ht="3" customHeight="1" collapsed="1" thickBot="1">
      <c r="B373" s="503"/>
      <c r="C373" s="1008"/>
      <c r="D373" s="1009"/>
      <c r="E373" s="1009"/>
      <c r="F373" s="1010"/>
      <c r="G373" s="1011"/>
      <c r="H373" s="1012"/>
      <c r="I373" s="1012"/>
      <c r="J373" s="523"/>
      <c r="K373" s="498"/>
      <c r="L373" s="499"/>
      <c r="M373" s="499"/>
      <c r="N373" s="499"/>
      <c r="O373" s="499"/>
      <c r="P373" s="499"/>
      <c r="Q373" s="499"/>
      <c r="R373" s="499"/>
      <c r="S373" s="49"/>
      <c r="T373" s="500"/>
      <c r="U373" s="501"/>
      <c r="V373" s="501"/>
      <c r="W373" s="502"/>
      <c r="X373" s="442"/>
      <c r="Y373" s="442"/>
      <c r="Z373" s="442"/>
      <c r="AA373" s="442"/>
      <c r="AB373" s="442"/>
      <c r="AC373" s="442"/>
      <c r="AD373" s="442"/>
      <c r="AE373" s="442"/>
      <c r="AF373" s="442"/>
      <c r="AG373" s="442"/>
      <c r="AH373" s="442"/>
      <c r="AI373" s="442"/>
      <c r="AJ373" s="442"/>
      <c r="AK373" s="442"/>
      <c r="AL373" s="442"/>
      <c r="AM373" s="442"/>
      <c r="AN373" s="442"/>
      <c r="AO373" s="442"/>
      <c r="AP373" s="442"/>
      <c r="AQ373" s="442"/>
      <c r="AR373" s="442"/>
      <c r="AS373" s="442"/>
      <c r="AT373" s="442"/>
      <c r="AU373" s="442"/>
      <c r="AV373" s="442"/>
      <c r="AW373" s="442"/>
      <c r="AX373" s="442"/>
      <c r="AY373" s="442"/>
      <c r="AZ373" s="442"/>
    </row>
    <row r="374" spans="2:52" ht="13.5" customHeight="1">
      <c r="F374" s="3"/>
      <c r="G374" s="3"/>
      <c r="H374" s="3"/>
      <c r="I374" s="3"/>
      <c r="J374" s="3"/>
      <c r="K374" s="4"/>
      <c r="L374" s="10"/>
      <c r="M374" s="10"/>
      <c r="N374" s="10"/>
      <c r="O374" s="10"/>
      <c r="P374" s="10"/>
      <c r="Q374" s="10"/>
      <c r="R374" s="10"/>
      <c r="S374" s="10"/>
      <c r="V374" s="10"/>
      <c r="W374" s="16"/>
      <c r="X374" s="442"/>
      <c r="Y374" s="442"/>
      <c r="Z374" s="442"/>
      <c r="AA374" s="442"/>
      <c r="AB374" s="442"/>
      <c r="AC374" s="442"/>
      <c r="AD374" s="442"/>
      <c r="AE374" s="442"/>
      <c r="AF374" s="442"/>
      <c r="AG374" s="442"/>
      <c r="AH374" s="442"/>
      <c r="AI374" s="442"/>
      <c r="AJ374" s="442"/>
      <c r="AK374" s="442"/>
      <c r="AL374" s="442"/>
      <c r="AM374" s="442"/>
      <c r="AN374" s="442"/>
      <c r="AO374" s="442"/>
      <c r="AP374" s="442"/>
      <c r="AQ374" s="442"/>
      <c r="AR374" s="442"/>
      <c r="AS374" s="442"/>
      <c r="AT374" s="442"/>
      <c r="AU374" s="442"/>
      <c r="AV374" s="442"/>
      <c r="AW374" s="442"/>
      <c r="AX374" s="442"/>
      <c r="AY374" s="442"/>
      <c r="AZ374" s="442"/>
    </row>
    <row r="375" spans="2:52">
      <c r="X375" s="442"/>
      <c r="Y375" s="442"/>
      <c r="Z375" s="442"/>
      <c r="AA375" s="442"/>
      <c r="AB375" s="442"/>
      <c r="AC375" s="442"/>
      <c r="AD375" s="442"/>
      <c r="AE375" s="442"/>
      <c r="AF375" s="442"/>
      <c r="AG375" s="442"/>
      <c r="AH375" s="442"/>
      <c r="AI375" s="442"/>
      <c r="AJ375" s="442"/>
      <c r="AK375" s="442"/>
      <c r="AL375" s="442"/>
      <c r="AM375" s="442"/>
      <c r="AN375" s="442"/>
      <c r="AO375" s="442"/>
      <c r="AP375" s="442"/>
      <c r="AQ375" s="442"/>
      <c r="AR375" s="442"/>
      <c r="AS375" s="442"/>
      <c r="AT375" s="442"/>
      <c r="AU375" s="442"/>
      <c r="AV375" s="442"/>
      <c r="AW375" s="442"/>
      <c r="AX375" s="442"/>
      <c r="AY375" s="442"/>
      <c r="AZ375" s="442"/>
    </row>
    <row r="376" spans="2:52">
      <c r="X376" s="442"/>
      <c r="Y376" s="442"/>
      <c r="Z376" s="442"/>
      <c r="AA376" s="442"/>
      <c r="AB376" s="442"/>
      <c r="AC376" s="442"/>
      <c r="AD376" s="442"/>
      <c r="AE376" s="442"/>
      <c r="AF376" s="442"/>
      <c r="AG376" s="442"/>
      <c r="AH376" s="442"/>
      <c r="AI376" s="442"/>
      <c r="AJ376" s="442"/>
      <c r="AK376" s="442"/>
      <c r="AL376" s="442"/>
      <c r="AM376" s="442"/>
      <c r="AN376" s="442"/>
      <c r="AO376" s="442"/>
      <c r="AP376" s="442"/>
      <c r="AQ376" s="442"/>
      <c r="AR376" s="442"/>
      <c r="AS376" s="442"/>
      <c r="AT376" s="442"/>
      <c r="AU376" s="442"/>
      <c r="AV376" s="442"/>
      <c r="AW376" s="442"/>
      <c r="AX376" s="442"/>
      <c r="AY376" s="442"/>
      <c r="AZ376" s="442"/>
    </row>
    <row r="377" spans="2:52">
      <c r="X377" s="442"/>
      <c r="Y377" s="442"/>
      <c r="Z377" s="442"/>
      <c r="AA377" s="442"/>
      <c r="AB377" s="442"/>
      <c r="AC377" s="442"/>
      <c r="AD377" s="442"/>
      <c r="AE377" s="442"/>
      <c r="AF377" s="442"/>
      <c r="AG377" s="442"/>
      <c r="AH377" s="442"/>
      <c r="AI377" s="442"/>
      <c r="AJ377" s="442"/>
      <c r="AK377" s="442"/>
      <c r="AL377" s="442"/>
      <c r="AM377" s="442"/>
      <c r="AN377" s="442"/>
      <c r="AO377" s="442"/>
      <c r="AP377" s="442"/>
      <c r="AQ377" s="442"/>
      <c r="AR377" s="442"/>
      <c r="AS377" s="442"/>
      <c r="AT377" s="442"/>
      <c r="AU377" s="442"/>
      <c r="AV377" s="442"/>
      <c r="AW377" s="442"/>
      <c r="AX377" s="442"/>
      <c r="AY377" s="442"/>
      <c r="AZ377" s="442"/>
    </row>
    <row r="378" spans="2:52">
      <c r="X378" s="442"/>
      <c r="Y378" s="442"/>
      <c r="Z378" s="442"/>
      <c r="AA378" s="442"/>
      <c r="AB378" s="442"/>
      <c r="AC378" s="442"/>
      <c r="AD378" s="442"/>
      <c r="AE378" s="442"/>
      <c r="AF378" s="442"/>
      <c r="AG378" s="442"/>
      <c r="AH378" s="442"/>
      <c r="AI378" s="442"/>
      <c r="AJ378" s="442"/>
      <c r="AK378" s="442"/>
      <c r="AL378" s="442"/>
      <c r="AM378" s="442"/>
      <c r="AN378" s="442"/>
      <c r="AO378" s="442"/>
      <c r="AP378" s="442"/>
      <c r="AQ378" s="442"/>
      <c r="AR378" s="442"/>
      <c r="AS378" s="442"/>
      <c r="AT378" s="442"/>
      <c r="AU378" s="442"/>
      <c r="AV378" s="442"/>
      <c r="AW378" s="442"/>
      <c r="AX378" s="442"/>
      <c r="AY378" s="442"/>
      <c r="AZ378" s="442"/>
    </row>
    <row r="379" spans="2:52">
      <c r="X379" s="442"/>
      <c r="Y379" s="442"/>
      <c r="Z379" s="442"/>
      <c r="AA379" s="442"/>
      <c r="AB379" s="442"/>
      <c r="AC379" s="442"/>
      <c r="AD379" s="442"/>
      <c r="AE379" s="442"/>
      <c r="AF379" s="442"/>
      <c r="AG379" s="442"/>
      <c r="AH379" s="442"/>
      <c r="AI379" s="442"/>
      <c r="AJ379" s="442"/>
      <c r="AK379" s="442"/>
      <c r="AL379" s="442"/>
      <c r="AM379" s="442"/>
      <c r="AN379" s="442"/>
      <c r="AO379" s="442"/>
      <c r="AP379" s="442"/>
      <c r="AQ379" s="442"/>
      <c r="AR379" s="442"/>
      <c r="AS379" s="442"/>
      <c r="AT379" s="442"/>
      <c r="AU379" s="442"/>
      <c r="AV379" s="442"/>
      <c r="AW379" s="442"/>
      <c r="AX379" s="442"/>
      <c r="AY379" s="442"/>
      <c r="AZ379" s="442"/>
    </row>
    <row r="380" spans="2:52">
      <c r="X380" s="442"/>
      <c r="Y380" s="442"/>
      <c r="Z380" s="442"/>
      <c r="AA380" s="442"/>
      <c r="AB380" s="442"/>
      <c r="AC380" s="442"/>
      <c r="AD380" s="442"/>
      <c r="AE380" s="442"/>
      <c r="AF380" s="442"/>
      <c r="AG380" s="442"/>
      <c r="AH380" s="442"/>
      <c r="AI380" s="442"/>
      <c r="AJ380" s="442"/>
      <c r="AK380" s="442"/>
      <c r="AL380" s="442"/>
      <c r="AM380" s="442"/>
      <c r="AN380" s="442"/>
      <c r="AO380" s="442"/>
      <c r="AP380" s="442"/>
      <c r="AQ380" s="442"/>
      <c r="AR380" s="442"/>
      <c r="AS380" s="442"/>
      <c r="AT380" s="442"/>
      <c r="AU380" s="442"/>
      <c r="AV380" s="442"/>
      <c r="AW380" s="442"/>
      <c r="AX380" s="442"/>
      <c r="AY380" s="442"/>
      <c r="AZ380" s="442"/>
    </row>
    <row r="381" spans="2:52">
      <c r="X381" s="442"/>
      <c r="Y381" s="442"/>
      <c r="Z381" s="442"/>
      <c r="AA381" s="442"/>
      <c r="AB381" s="442"/>
      <c r="AC381" s="442"/>
      <c r="AD381" s="442"/>
      <c r="AE381" s="442"/>
      <c r="AF381" s="442"/>
      <c r="AG381" s="442"/>
      <c r="AH381" s="442"/>
      <c r="AI381" s="442"/>
      <c r="AJ381" s="442"/>
      <c r="AK381" s="442"/>
      <c r="AL381" s="442"/>
      <c r="AM381" s="442"/>
      <c r="AN381" s="442"/>
      <c r="AO381" s="442"/>
      <c r="AP381" s="442"/>
      <c r="AQ381" s="442"/>
      <c r="AR381" s="442"/>
      <c r="AS381" s="442"/>
      <c r="AT381" s="442"/>
      <c r="AU381" s="442"/>
      <c r="AV381" s="442"/>
      <c r="AW381" s="442"/>
      <c r="AX381" s="442"/>
      <c r="AY381" s="442"/>
      <c r="AZ381" s="442"/>
    </row>
    <row r="382" spans="2:52">
      <c r="X382" s="442"/>
      <c r="Y382" s="442"/>
      <c r="Z382" s="442"/>
      <c r="AA382" s="442"/>
      <c r="AB382" s="442"/>
      <c r="AC382" s="442"/>
      <c r="AD382" s="442"/>
      <c r="AE382" s="442"/>
      <c r="AF382" s="442"/>
      <c r="AG382" s="442"/>
      <c r="AH382" s="442"/>
      <c r="AI382" s="442"/>
      <c r="AJ382" s="442"/>
      <c r="AK382" s="442"/>
      <c r="AL382" s="442"/>
      <c r="AM382" s="442"/>
      <c r="AN382" s="442"/>
      <c r="AO382" s="442"/>
      <c r="AP382" s="442"/>
      <c r="AQ382" s="442"/>
      <c r="AR382" s="442"/>
      <c r="AS382" s="442"/>
      <c r="AT382" s="442"/>
      <c r="AU382" s="442"/>
      <c r="AV382" s="442"/>
      <c r="AW382" s="442"/>
      <c r="AX382" s="442"/>
      <c r="AY382" s="442"/>
      <c r="AZ382" s="442"/>
    </row>
    <row r="383" spans="2:52">
      <c r="X383" s="442"/>
      <c r="Y383" s="442"/>
      <c r="Z383" s="442"/>
      <c r="AA383" s="442"/>
      <c r="AB383" s="442"/>
      <c r="AC383" s="442"/>
      <c r="AD383" s="442"/>
      <c r="AE383" s="442"/>
      <c r="AF383" s="442"/>
      <c r="AG383" s="442"/>
      <c r="AH383" s="442"/>
      <c r="AI383" s="442"/>
      <c r="AJ383" s="442"/>
      <c r="AK383" s="442"/>
      <c r="AL383" s="442"/>
      <c r="AM383" s="442"/>
      <c r="AN383" s="442"/>
      <c r="AO383" s="442"/>
      <c r="AP383" s="442"/>
      <c r="AQ383" s="442"/>
      <c r="AR383" s="442"/>
      <c r="AS383" s="442"/>
      <c r="AT383" s="442"/>
      <c r="AU383" s="442"/>
      <c r="AV383" s="442"/>
      <c r="AW383" s="442"/>
      <c r="AX383" s="442"/>
      <c r="AY383" s="442"/>
      <c r="AZ383" s="442"/>
    </row>
    <row r="384" spans="2:52">
      <c r="X384" s="442"/>
      <c r="Y384" s="442"/>
      <c r="Z384" s="442"/>
      <c r="AA384" s="442"/>
      <c r="AB384" s="442"/>
      <c r="AC384" s="442"/>
      <c r="AD384" s="442"/>
      <c r="AE384" s="442"/>
      <c r="AF384" s="442"/>
      <c r="AG384" s="442"/>
      <c r="AH384" s="442"/>
      <c r="AI384" s="442"/>
      <c r="AJ384" s="442"/>
      <c r="AK384" s="442"/>
      <c r="AL384" s="442"/>
      <c r="AM384" s="442"/>
      <c r="AN384" s="442"/>
      <c r="AO384" s="442"/>
      <c r="AP384" s="442"/>
      <c r="AQ384" s="442"/>
      <c r="AR384" s="442"/>
      <c r="AS384" s="442"/>
      <c r="AT384" s="442"/>
      <c r="AU384" s="442"/>
      <c r="AV384" s="442"/>
      <c r="AW384" s="442"/>
      <c r="AX384" s="442"/>
      <c r="AY384" s="442"/>
      <c r="AZ384" s="442"/>
    </row>
    <row r="385" spans="24:52">
      <c r="X385" s="442"/>
      <c r="Y385" s="442"/>
      <c r="Z385" s="442"/>
      <c r="AA385" s="442"/>
      <c r="AB385" s="442"/>
      <c r="AC385" s="442"/>
      <c r="AD385" s="442"/>
      <c r="AE385" s="442"/>
      <c r="AF385" s="442"/>
      <c r="AG385" s="442"/>
      <c r="AH385" s="442"/>
      <c r="AI385" s="442"/>
      <c r="AJ385" s="442"/>
      <c r="AK385" s="442"/>
      <c r="AL385" s="442"/>
      <c r="AM385" s="442"/>
      <c r="AN385" s="442"/>
      <c r="AO385" s="442"/>
      <c r="AP385" s="442"/>
      <c r="AQ385" s="442"/>
      <c r="AR385" s="442"/>
      <c r="AS385" s="442"/>
      <c r="AT385" s="442"/>
      <c r="AU385" s="442"/>
      <c r="AV385" s="442"/>
      <c r="AW385" s="442"/>
      <c r="AX385" s="442"/>
      <c r="AY385" s="442"/>
      <c r="AZ385" s="442"/>
    </row>
    <row r="386" spans="24:52">
      <c r="X386" s="442"/>
      <c r="Y386" s="442"/>
      <c r="Z386" s="442"/>
      <c r="AA386" s="442"/>
      <c r="AB386" s="442"/>
      <c r="AC386" s="442"/>
      <c r="AD386" s="442"/>
      <c r="AE386" s="442"/>
      <c r="AF386" s="442"/>
      <c r="AG386" s="442"/>
      <c r="AH386" s="442"/>
      <c r="AI386" s="442"/>
      <c r="AJ386" s="442"/>
      <c r="AK386" s="442"/>
      <c r="AL386" s="442"/>
      <c r="AM386" s="442"/>
      <c r="AN386" s="442"/>
      <c r="AO386" s="442"/>
      <c r="AP386" s="442"/>
      <c r="AQ386" s="442"/>
      <c r="AR386" s="442"/>
      <c r="AS386" s="442"/>
      <c r="AT386" s="442"/>
      <c r="AU386" s="442"/>
      <c r="AV386" s="442"/>
      <c r="AW386" s="442"/>
      <c r="AX386" s="442"/>
      <c r="AY386" s="442"/>
      <c r="AZ386" s="442"/>
    </row>
    <row r="387" spans="24:52">
      <c r="X387" s="442"/>
      <c r="Y387" s="442"/>
      <c r="Z387" s="442"/>
      <c r="AA387" s="442"/>
      <c r="AB387" s="442"/>
      <c r="AC387" s="442"/>
      <c r="AD387" s="442"/>
      <c r="AE387" s="442"/>
      <c r="AF387" s="442"/>
      <c r="AG387" s="442"/>
      <c r="AH387" s="442"/>
      <c r="AI387" s="442"/>
      <c r="AJ387" s="442"/>
      <c r="AK387" s="442"/>
      <c r="AL387" s="442"/>
      <c r="AM387" s="442"/>
      <c r="AN387" s="442"/>
      <c r="AO387" s="442"/>
      <c r="AP387" s="442"/>
      <c r="AQ387" s="442"/>
      <c r="AR387" s="442"/>
      <c r="AS387" s="442"/>
      <c r="AT387" s="442"/>
      <c r="AU387" s="442"/>
      <c r="AV387" s="442"/>
      <c r="AW387" s="442"/>
      <c r="AX387" s="442"/>
      <c r="AY387" s="442"/>
      <c r="AZ387" s="442"/>
    </row>
    <row r="388" spans="24:52">
      <c r="X388" s="442"/>
      <c r="Y388" s="442"/>
      <c r="Z388" s="442"/>
      <c r="AA388" s="442"/>
      <c r="AB388" s="442"/>
      <c r="AC388" s="442"/>
      <c r="AD388" s="442"/>
      <c r="AE388" s="442"/>
      <c r="AF388" s="442"/>
      <c r="AG388" s="442"/>
      <c r="AH388" s="442"/>
      <c r="AI388" s="442"/>
      <c r="AJ388" s="442"/>
      <c r="AK388" s="442"/>
      <c r="AL388" s="442"/>
      <c r="AM388" s="442"/>
      <c r="AN388" s="442"/>
      <c r="AO388" s="442"/>
      <c r="AP388" s="442"/>
      <c r="AQ388" s="442"/>
      <c r="AR388" s="442"/>
      <c r="AS388" s="442"/>
      <c r="AT388" s="442"/>
      <c r="AU388" s="442"/>
      <c r="AV388" s="442"/>
      <c r="AW388" s="442"/>
      <c r="AX388" s="442"/>
      <c r="AY388" s="442"/>
      <c r="AZ388" s="442"/>
    </row>
    <row r="389" spans="24:52">
      <c r="X389" s="442"/>
      <c r="Y389" s="442"/>
      <c r="Z389" s="442"/>
      <c r="AA389" s="442"/>
      <c r="AB389" s="442"/>
      <c r="AC389" s="442"/>
      <c r="AD389" s="442"/>
      <c r="AE389" s="442"/>
      <c r="AF389" s="442"/>
      <c r="AG389" s="442"/>
      <c r="AH389" s="442"/>
      <c r="AI389" s="442"/>
      <c r="AJ389" s="442"/>
      <c r="AK389" s="442"/>
      <c r="AL389" s="442"/>
      <c r="AM389" s="442"/>
      <c r="AN389" s="442"/>
      <c r="AO389" s="442"/>
      <c r="AP389" s="442"/>
      <c r="AQ389" s="442"/>
      <c r="AR389" s="442"/>
      <c r="AS389" s="442"/>
      <c r="AT389" s="442"/>
      <c r="AU389" s="442"/>
      <c r="AV389" s="442"/>
      <c r="AW389" s="442"/>
      <c r="AX389" s="442"/>
      <c r="AY389" s="442"/>
      <c r="AZ389" s="442"/>
    </row>
    <row r="390" spans="24:52">
      <c r="X390" s="442"/>
      <c r="Y390" s="442"/>
      <c r="Z390" s="442"/>
      <c r="AA390" s="442"/>
      <c r="AB390" s="442"/>
      <c r="AC390" s="442"/>
      <c r="AD390" s="442"/>
      <c r="AE390" s="442"/>
      <c r="AF390" s="442"/>
      <c r="AG390" s="442"/>
      <c r="AH390" s="442"/>
      <c r="AI390" s="442"/>
      <c r="AJ390" s="442"/>
      <c r="AK390" s="442"/>
      <c r="AL390" s="442"/>
      <c r="AM390" s="442"/>
      <c r="AN390" s="442"/>
      <c r="AO390" s="442"/>
      <c r="AP390" s="442"/>
      <c r="AQ390" s="442"/>
      <c r="AR390" s="442"/>
      <c r="AS390" s="442"/>
      <c r="AT390" s="442"/>
      <c r="AU390" s="442"/>
      <c r="AV390" s="442"/>
      <c r="AW390" s="442"/>
      <c r="AX390" s="442"/>
      <c r="AY390" s="442"/>
      <c r="AZ390" s="442"/>
    </row>
    <row r="391" spans="24:52">
      <c r="X391" s="442"/>
      <c r="Y391" s="442"/>
      <c r="Z391" s="442"/>
      <c r="AA391" s="442"/>
      <c r="AB391" s="442"/>
      <c r="AC391" s="442"/>
      <c r="AD391" s="442"/>
      <c r="AE391" s="442"/>
      <c r="AF391" s="442"/>
      <c r="AG391" s="442"/>
      <c r="AH391" s="442"/>
      <c r="AI391" s="442"/>
      <c r="AJ391" s="442"/>
      <c r="AK391" s="442"/>
      <c r="AL391" s="442"/>
      <c r="AM391" s="442"/>
      <c r="AN391" s="442"/>
      <c r="AO391" s="442"/>
      <c r="AP391" s="442"/>
      <c r="AQ391" s="442"/>
      <c r="AR391" s="442"/>
      <c r="AS391" s="442"/>
      <c r="AT391" s="442"/>
      <c r="AU391" s="442"/>
      <c r="AV391" s="442"/>
      <c r="AW391" s="442"/>
      <c r="AX391" s="442"/>
      <c r="AY391" s="442"/>
      <c r="AZ391" s="442"/>
    </row>
    <row r="392" spans="24:52">
      <c r="X392" s="442"/>
      <c r="Y392" s="442"/>
      <c r="Z392" s="442"/>
      <c r="AA392" s="442"/>
      <c r="AB392" s="442"/>
      <c r="AC392" s="442"/>
      <c r="AD392" s="442"/>
      <c r="AE392" s="442"/>
      <c r="AF392" s="442"/>
      <c r="AG392" s="442"/>
      <c r="AH392" s="442"/>
      <c r="AI392" s="442"/>
      <c r="AJ392" s="442"/>
      <c r="AK392" s="442"/>
      <c r="AL392" s="442"/>
      <c r="AM392" s="442"/>
      <c r="AN392" s="442"/>
      <c r="AO392" s="442"/>
      <c r="AP392" s="442"/>
      <c r="AQ392" s="442"/>
      <c r="AR392" s="442"/>
      <c r="AS392" s="442"/>
      <c r="AT392" s="442"/>
      <c r="AU392" s="442"/>
      <c r="AV392" s="442"/>
      <c r="AW392" s="442"/>
      <c r="AX392" s="442"/>
      <c r="AY392" s="442"/>
      <c r="AZ392" s="442"/>
    </row>
    <row r="393" spans="24:52">
      <c r="X393" s="442"/>
      <c r="Y393" s="442"/>
      <c r="Z393" s="442"/>
      <c r="AA393" s="442"/>
      <c r="AB393" s="442"/>
      <c r="AC393" s="442"/>
      <c r="AD393" s="442"/>
      <c r="AE393" s="442"/>
      <c r="AF393" s="442"/>
      <c r="AG393" s="442"/>
      <c r="AH393" s="442"/>
      <c r="AI393" s="442"/>
      <c r="AJ393" s="442"/>
      <c r="AK393" s="442"/>
      <c r="AL393" s="442"/>
      <c r="AM393" s="442"/>
      <c r="AN393" s="442"/>
      <c r="AO393" s="442"/>
      <c r="AP393" s="442"/>
      <c r="AQ393" s="442"/>
      <c r="AR393" s="442"/>
      <c r="AS393" s="442"/>
      <c r="AT393" s="442"/>
      <c r="AU393" s="442"/>
      <c r="AV393" s="442"/>
      <c r="AW393" s="442"/>
      <c r="AX393" s="442"/>
      <c r="AY393" s="442"/>
      <c r="AZ393" s="442"/>
    </row>
    <row r="394" spans="24:52">
      <c r="X394" s="442"/>
      <c r="Y394" s="442"/>
      <c r="Z394" s="442"/>
      <c r="AA394" s="442"/>
      <c r="AB394" s="442"/>
      <c r="AC394" s="442"/>
      <c r="AD394" s="442"/>
      <c r="AE394" s="442"/>
      <c r="AF394" s="442"/>
      <c r="AG394" s="442"/>
      <c r="AH394" s="442"/>
      <c r="AI394" s="442"/>
      <c r="AJ394" s="442"/>
      <c r="AK394" s="442"/>
      <c r="AL394" s="442"/>
      <c r="AM394" s="442"/>
      <c r="AN394" s="442"/>
      <c r="AO394" s="442"/>
      <c r="AP394" s="442"/>
      <c r="AQ394" s="442"/>
      <c r="AR394" s="442"/>
      <c r="AS394" s="442"/>
      <c r="AT394" s="442"/>
      <c r="AU394" s="442"/>
      <c r="AV394" s="442"/>
      <c r="AW394" s="442"/>
      <c r="AX394" s="442"/>
      <c r="AY394" s="442"/>
      <c r="AZ394" s="442"/>
    </row>
    <row r="395" spans="24:52">
      <c r="X395" s="442"/>
      <c r="Y395" s="442"/>
      <c r="Z395" s="442"/>
      <c r="AA395" s="442"/>
      <c r="AB395" s="442"/>
      <c r="AC395" s="442"/>
      <c r="AD395" s="442"/>
      <c r="AE395" s="442"/>
      <c r="AF395" s="442"/>
      <c r="AG395" s="442"/>
      <c r="AH395" s="442"/>
      <c r="AI395" s="442"/>
      <c r="AJ395" s="442"/>
      <c r="AK395" s="442"/>
      <c r="AL395" s="442"/>
      <c r="AM395" s="442"/>
      <c r="AN395" s="442"/>
      <c r="AO395" s="442"/>
      <c r="AP395" s="442"/>
      <c r="AQ395" s="442"/>
      <c r="AR395" s="442"/>
      <c r="AS395" s="442"/>
      <c r="AT395" s="442"/>
      <c r="AU395" s="442"/>
      <c r="AV395" s="442"/>
      <c r="AW395" s="442"/>
      <c r="AX395" s="442"/>
      <c r="AY395" s="442"/>
      <c r="AZ395" s="442"/>
    </row>
    <row r="396" spans="24:52">
      <c r="X396" s="442"/>
      <c r="Y396" s="442"/>
      <c r="Z396" s="442"/>
      <c r="AA396" s="442"/>
      <c r="AB396" s="442"/>
      <c r="AC396" s="442"/>
      <c r="AD396" s="442"/>
      <c r="AE396" s="442"/>
      <c r="AF396" s="442"/>
      <c r="AG396" s="442"/>
      <c r="AH396" s="442"/>
      <c r="AI396" s="442"/>
      <c r="AJ396" s="442"/>
      <c r="AK396" s="442"/>
      <c r="AL396" s="442"/>
      <c r="AM396" s="442"/>
      <c r="AN396" s="442"/>
      <c r="AO396" s="442"/>
      <c r="AP396" s="442"/>
      <c r="AQ396" s="442"/>
      <c r="AR396" s="442"/>
      <c r="AS396" s="442"/>
      <c r="AT396" s="442"/>
      <c r="AU396" s="442"/>
      <c r="AV396" s="442"/>
      <c r="AW396" s="442"/>
      <c r="AX396" s="442"/>
      <c r="AY396" s="442"/>
      <c r="AZ396" s="442"/>
    </row>
    <row r="397" spans="24:52">
      <c r="X397" s="442"/>
      <c r="Y397" s="442"/>
      <c r="Z397" s="442"/>
      <c r="AA397" s="442"/>
      <c r="AB397" s="442"/>
      <c r="AC397" s="442"/>
      <c r="AD397" s="442"/>
      <c r="AE397" s="442"/>
      <c r="AF397" s="442"/>
      <c r="AG397" s="442"/>
      <c r="AH397" s="442"/>
      <c r="AI397" s="442"/>
      <c r="AJ397" s="442"/>
      <c r="AK397" s="442"/>
      <c r="AL397" s="442"/>
      <c r="AM397" s="442"/>
      <c r="AN397" s="442"/>
      <c r="AO397" s="442"/>
      <c r="AP397" s="442"/>
      <c r="AQ397" s="442"/>
      <c r="AR397" s="442"/>
      <c r="AS397" s="442"/>
      <c r="AT397" s="442"/>
      <c r="AU397" s="442"/>
      <c r="AV397" s="442"/>
      <c r="AW397" s="442"/>
      <c r="AX397" s="442"/>
      <c r="AY397" s="442"/>
      <c r="AZ397" s="442"/>
    </row>
    <row r="398" spans="24:52">
      <c r="X398" s="442"/>
      <c r="Y398" s="442"/>
      <c r="Z398" s="442"/>
      <c r="AA398" s="442"/>
      <c r="AB398" s="442"/>
      <c r="AC398" s="442"/>
      <c r="AD398" s="442"/>
      <c r="AE398" s="442"/>
      <c r="AF398" s="442"/>
      <c r="AG398" s="442"/>
      <c r="AH398" s="442"/>
      <c r="AI398" s="442"/>
      <c r="AJ398" s="442"/>
      <c r="AK398" s="442"/>
      <c r="AL398" s="442"/>
      <c r="AM398" s="442"/>
      <c r="AN398" s="442"/>
      <c r="AO398" s="442"/>
      <c r="AP398" s="442"/>
      <c r="AQ398" s="442"/>
      <c r="AR398" s="442"/>
      <c r="AS398" s="442"/>
      <c r="AT398" s="442"/>
      <c r="AU398" s="442"/>
      <c r="AV398" s="442"/>
      <c r="AW398" s="442"/>
      <c r="AX398" s="442"/>
      <c r="AY398" s="442"/>
      <c r="AZ398" s="442"/>
    </row>
    <row r="399" spans="24:52">
      <c r="X399" s="442"/>
      <c r="Y399" s="442"/>
      <c r="Z399" s="442"/>
      <c r="AA399" s="442"/>
      <c r="AB399" s="442"/>
      <c r="AC399" s="442"/>
      <c r="AD399" s="442"/>
      <c r="AE399" s="442"/>
      <c r="AF399" s="442"/>
      <c r="AG399" s="442"/>
      <c r="AH399" s="442"/>
      <c r="AI399" s="442"/>
      <c r="AJ399" s="442"/>
      <c r="AK399" s="442"/>
      <c r="AL399" s="442"/>
      <c r="AM399" s="442"/>
      <c r="AN399" s="442"/>
      <c r="AO399" s="442"/>
      <c r="AP399" s="442"/>
      <c r="AQ399" s="442"/>
      <c r="AR399" s="442"/>
      <c r="AS399" s="442"/>
      <c r="AT399" s="442"/>
      <c r="AU399" s="442"/>
      <c r="AV399" s="442"/>
      <c r="AW399" s="442"/>
      <c r="AX399" s="442"/>
      <c r="AY399" s="442"/>
      <c r="AZ399" s="442"/>
    </row>
    <row r="400" spans="24:52">
      <c r="X400" s="442"/>
      <c r="Y400" s="442"/>
      <c r="Z400" s="442"/>
      <c r="AA400" s="442"/>
      <c r="AB400" s="442"/>
      <c r="AC400" s="442"/>
      <c r="AD400" s="442"/>
      <c r="AE400" s="442"/>
      <c r="AF400" s="442"/>
      <c r="AG400" s="442"/>
      <c r="AH400" s="442"/>
      <c r="AI400" s="442"/>
      <c r="AJ400" s="442"/>
      <c r="AK400" s="442"/>
      <c r="AL400" s="442"/>
      <c r="AM400" s="442"/>
      <c r="AN400" s="442"/>
      <c r="AO400" s="442"/>
      <c r="AP400" s="442"/>
      <c r="AQ400" s="442"/>
      <c r="AR400" s="442"/>
      <c r="AS400" s="442"/>
      <c r="AT400" s="442"/>
      <c r="AU400" s="442"/>
      <c r="AV400" s="442"/>
      <c r="AW400" s="442"/>
      <c r="AX400" s="442"/>
      <c r="AY400" s="442"/>
      <c r="AZ400" s="442"/>
    </row>
    <row r="401" spans="24:52">
      <c r="X401" s="442"/>
      <c r="Y401" s="442"/>
      <c r="Z401" s="442"/>
      <c r="AA401" s="442"/>
      <c r="AB401" s="442"/>
      <c r="AC401" s="442"/>
      <c r="AD401" s="442"/>
      <c r="AE401" s="442"/>
      <c r="AF401" s="442"/>
      <c r="AG401" s="442"/>
      <c r="AH401" s="442"/>
      <c r="AI401" s="442"/>
      <c r="AJ401" s="442"/>
      <c r="AK401" s="442"/>
      <c r="AL401" s="442"/>
      <c r="AM401" s="442"/>
      <c r="AN401" s="442"/>
      <c r="AO401" s="442"/>
      <c r="AP401" s="442"/>
      <c r="AQ401" s="442"/>
      <c r="AR401" s="442"/>
      <c r="AS401" s="442"/>
      <c r="AT401" s="442"/>
      <c r="AU401" s="442"/>
      <c r="AV401" s="442"/>
      <c r="AW401" s="442"/>
      <c r="AX401" s="442"/>
      <c r="AY401" s="442"/>
      <c r="AZ401" s="442"/>
    </row>
  </sheetData>
  <sheetProtection algorithmName="SHA-512" hashValue="V7PVfEQNwVCwT30FjXcj5AlmAnHfUEvVTv6MaKEbjaKc1uPaVfFmHoaqIAyf9ereKS9INGjiKW4w/6HtK/rcNg==" saltValue="i9VACxrGATWA+pDJPDMomQ==" spinCount="100000" sheet="1" formatCells="0" formatColumns="0" formatRows="0"/>
  <mergeCells count="681">
    <mergeCell ref="C371:F371"/>
    <mergeCell ref="G371:K371"/>
    <mergeCell ref="C373:F373"/>
    <mergeCell ref="G373:I373"/>
    <mergeCell ref="C368:F368"/>
    <mergeCell ref="G368:K368"/>
    <mergeCell ref="C369:F369"/>
    <mergeCell ref="G369:K369"/>
    <mergeCell ref="C370:F370"/>
    <mergeCell ref="G370:K370"/>
    <mergeCell ref="C365:F365"/>
    <mergeCell ref="G365:K365"/>
    <mergeCell ref="C366:F366"/>
    <mergeCell ref="G366:K366"/>
    <mergeCell ref="C367:F367"/>
    <mergeCell ref="G367:K367"/>
    <mergeCell ref="C362:F362"/>
    <mergeCell ref="G362:K362"/>
    <mergeCell ref="C363:F363"/>
    <mergeCell ref="G363:K363"/>
    <mergeCell ref="C364:F364"/>
    <mergeCell ref="G364:K364"/>
    <mergeCell ref="C358:F358"/>
    <mergeCell ref="G358:K358"/>
    <mergeCell ref="C359:F359"/>
    <mergeCell ref="G359:K359"/>
    <mergeCell ref="C361:F361"/>
    <mergeCell ref="G361:K361"/>
    <mergeCell ref="C355:F355"/>
    <mergeCell ref="G355:K355"/>
    <mergeCell ref="C356:F356"/>
    <mergeCell ref="G356:K356"/>
    <mergeCell ref="C357:F357"/>
    <mergeCell ref="G357:K357"/>
    <mergeCell ref="C352:F352"/>
    <mergeCell ref="G352:K352"/>
    <mergeCell ref="C353:F353"/>
    <mergeCell ref="G353:K353"/>
    <mergeCell ref="C354:F354"/>
    <mergeCell ref="G354:K354"/>
    <mergeCell ref="C349:F349"/>
    <mergeCell ref="G349:K349"/>
    <mergeCell ref="C350:F350"/>
    <mergeCell ref="G350:K350"/>
    <mergeCell ref="C351:F351"/>
    <mergeCell ref="G351:K351"/>
    <mergeCell ref="C345:F345"/>
    <mergeCell ref="G345:K345"/>
    <mergeCell ref="C346:F346"/>
    <mergeCell ref="G346:K346"/>
    <mergeCell ref="C347:F347"/>
    <mergeCell ref="G347:K347"/>
    <mergeCell ref="C342:F342"/>
    <mergeCell ref="G342:K342"/>
    <mergeCell ref="C343:F343"/>
    <mergeCell ref="G343:K343"/>
    <mergeCell ref="C344:F344"/>
    <mergeCell ref="G344:K344"/>
    <mergeCell ref="C339:F339"/>
    <mergeCell ref="G339:K339"/>
    <mergeCell ref="C340:F340"/>
    <mergeCell ref="G340:K340"/>
    <mergeCell ref="C341:F341"/>
    <mergeCell ref="G341:K341"/>
    <mergeCell ref="C335:F335"/>
    <mergeCell ref="G335:K335"/>
    <mergeCell ref="C337:F337"/>
    <mergeCell ref="G337:K337"/>
    <mergeCell ref="C338:F338"/>
    <mergeCell ref="G338:K338"/>
    <mergeCell ref="C332:F332"/>
    <mergeCell ref="G332:K332"/>
    <mergeCell ref="C333:F333"/>
    <mergeCell ref="G333:K333"/>
    <mergeCell ref="C334:F334"/>
    <mergeCell ref="G334:K334"/>
    <mergeCell ref="C329:F329"/>
    <mergeCell ref="G329:K329"/>
    <mergeCell ref="C330:F330"/>
    <mergeCell ref="G330:K330"/>
    <mergeCell ref="C331:F331"/>
    <mergeCell ref="G331:K331"/>
    <mergeCell ref="C326:F326"/>
    <mergeCell ref="G326:K326"/>
    <mergeCell ref="C327:F327"/>
    <mergeCell ref="G327:K327"/>
    <mergeCell ref="C328:F328"/>
    <mergeCell ref="G328:K328"/>
    <mergeCell ref="C322:F322"/>
    <mergeCell ref="G322:K322"/>
    <mergeCell ref="C323:F323"/>
    <mergeCell ref="G323:K323"/>
    <mergeCell ref="C325:F325"/>
    <mergeCell ref="G325:K325"/>
    <mergeCell ref="C319:F319"/>
    <mergeCell ref="G319:K319"/>
    <mergeCell ref="C320:F320"/>
    <mergeCell ref="G320:K320"/>
    <mergeCell ref="C321:F321"/>
    <mergeCell ref="G321:K321"/>
    <mergeCell ref="C316:F316"/>
    <mergeCell ref="G316:K316"/>
    <mergeCell ref="C317:F317"/>
    <mergeCell ref="G317:K317"/>
    <mergeCell ref="C318:F318"/>
    <mergeCell ref="G318:K318"/>
    <mergeCell ref="C313:F313"/>
    <mergeCell ref="G313:K313"/>
    <mergeCell ref="C314:F314"/>
    <mergeCell ref="G314:K314"/>
    <mergeCell ref="C315:F315"/>
    <mergeCell ref="G315:K315"/>
    <mergeCell ref="C309:F309"/>
    <mergeCell ref="G309:K309"/>
    <mergeCell ref="C310:F310"/>
    <mergeCell ref="G310:K310"/>
    <mergeCell ref="C311:F311"/>
    <mergeCell ref="G311:K311"/>
    <mergeCell ref="C306:F306"/>
    <mergeCell ref="G306:K306"/>
    <mergeCell ref="C307:F307"/>
    <mergeCell ref="G307:K307"/>
    <mergeCell ref="C308:F308"/>
    <mergeCell ref="G308:K308"/>
    <mergeCell ref="C303:F303"/>
    <mergeCell ref="G303:K303"/>
    <mergeCell ref="C304:F304"/>
    <mergeCell ref="G304:K304"/>
    <mergeCell ref="C305:F305"/>
    <mergeCell ref="G305:K305"/>
    <mergeCell ref="C299:F299"/>
    <mergeCell ref="G299:K299"/>
    <mergeCell ref="C301:F301"/>
    <mergeCell ref="G301:K301"/>
    <mergeCell ref="C302:F302"/>
    <mergeCell ref="G302:K302"/>
    <mergeCell ref="C296:F296"/>
    <mergeCell ref="G296:K296"/>
    <mergeCell ref="C297:F297"/>
    <mergeCell ref="G297:K297"/>
    <mergeCell ref="C298:F298"/>
    <mergeCell ref="G298:K298"/>
    <mergeCell ref="C293:F293"/>
    <mergeCell ref="G293:K293"/>
    <mergeCell ref="C294:F294"/>
    <mergeCell ref="G294:K294"/>
    <mergeCell ref="C295:F295"/>
    <mergeCell ref="G295:K295"/>
    <mergeCell ref="C290:F290"/>
    <mergeCell ref="G290:K290"/>
    <mergeCell ref="C291:F291"/>
    <mergeCell ref="G291:K291"/>
    <mergeCell ref="C292:F292"/>
    <mergeCell ref="G292:K292"/>
    <mergeCell ref="C286:F286"/>
    <mergeCell ref="G286:K286"/>
    <mergeCell ref="C287:F287"/>
    <mergeCell ref="G287:K287"/>
    <mergeCell ref="C289:F289"/>
    <mergeCell ref="G289:K289"/>
    <mergeCell ref="C283:F283"/>
    <mergeCell ref="G283:K283"/>
    <mergeCell ref="C284:F284"/>
    <mergeCell ref="G284:K284"/>
    <mergeCell ref="C285:F285"/>
    <mergeCell ref="G285:K285"/>
    <mergeCell ref="C280:F280"/>
    <mergeCell ref="G280:K280"/>
    <mergeCell ref="C281:F281"/>
    <mergeCell ref="G281:K281"/>
    <mergeCell ref="C282:F282"/>
    <mergeCell ref="G282:K282"/>
    <mergeCell ref="C277:F277"/>
    <mergeCell ref="G277:K277"/>
    <mergeCell ref="C278:F278"/>
    <mergeCell ref="G278:K278"/>
    <mergeCell ref="C279:F279"/>
    <mergeCell ref="G279:K279"/>
    <mergeCell ref="C273:F273"/>
    <mergeCell ref="G273:K273"/>
    <mergeCell ref="C274:F274"/>
    <mergeCell ref="G274:K274"/>
    <mergeCell ref="C275:F275"/>
    <mergeCell ref="G275:K275"/>
    <mergeCell ref="C270:F270"/>
    <mergeCell ref="G270:K270"/>
    <mergeCell ref="C271:F271"/>
    <mergeCell ref="G271:K271"/>
    <mergeCell ref="C272:F272"/>
    <mergeCell ref="G272:K272"/>
    <mergeCell ref="C267:F267"/>
    <mergeCell ref="G267:K267"/>
    <mergeCell ref="C268:F268"/>
    <mergeCell ref="G268:K268"/>
    <mergeCell ref="C269:F269"/>
    <mergeCell ref="G269:K269"/>
    <mergeCell ref="C263:F263"/>
    <mergeCell ref="G263:K263"/>
    <mergeCell ref="C265:F265"/>
    <mergeCell ref="G265:K265"/>
    <mergeCell ref="C266:F266"/>
    <mergeCell ref="G266:K266"/>
    <mergeCell ref="C260:F260"/>
    <mergeCell ref="G260:K260"/>
    <mergeCell ref="C261:F261"/>
    <mergeCell ref="G261:K261"/>
    <mergeCell ref="C262:F262"/>
    <mergeCell ref="G262:K262"/>
    <mergeCell ref="C257:F257"/>
    <mergeCell ref="G257:K257"/>
    <mergeCell ref="C258:F258"/>
    <mergeCell ref="G258:K258"/>
    <mergeCell ref="C259:F259"/>
    <mergeCell ref="G259:K259"/>
    <mergeCell ref="C254:F254"/>
    <mergeCell ref="G254:K254"/>
    <mergeCell ref="C255:F255"/>
    <mergeCell ref="G255:K255"/>
    <mergeCell ref="C256:F256"/>
    <mergeCell ref="G256:K256"/>
    <mergeCell ref="C250:F250"/>
    <mergeCell ref="G250:K250"/>
    <mergeCell ref="C251:F251"/>
    <mergeCell ref="G251:K251"/>
    <mergeCell ref="C253:F253"/>
    <mergeCell ref="G253:K253"/>
    <mergeCell ref="C247:F247"/>
    <mergeCell ref="G247:K247"/>
    <mergeCell ref="C248:F248"/>
    <mergeCell ref="G248:K248"/>
    <mergeCell ref="C249:F249"/>
    <mergeCell ref="G249:K249"/>
    <mergeCell ref="C244:F244"/>
    <mergeCell ref="G244:K244"/>
    <mergeCell ref="C245:F245"/>
    <mergeCell ref="G245:K245"/>
    <mergeCell ref="C246:F246"/>
    <mergeCell ref="G246:K246"/>
    <mergeCell ref="C241:F241"/>
    <mergeCell ref="G241:K241"/>
    <mergeCell ref="C242:F242"/>
    <mergeCell ref="G242:K242"/>
    <mergeCell ref="C243:F243"/>
    <mergeCell ref="G243:K243"/>
    <mergeCell ref="C237:F237"/>
    <mergeCell ref="G237:K237"/>
    <mergeCell ref="C238:F238"/>
    <mergeCell ref="G238:K238"/>
    <mergeCell ref="C239:F239"/>
    <mergeCell ref="G239:K239"/>
    <mergeCell ref="C234:F234"/>
    <mergeCell ref="G234:K234"/>
    <mergeCell ref="C235:F235"/>
    <mergeCell ref="G235:K235"/>
    <mergeCell ref="C236:F236"/>
    <mergeCell ref="G236:K236"/>
    <mergeCell ref="C231:F231"/>
    <mergeCell ref="G231:K231"/>
    <mergeCell ref="C232:F232"/>
    <mergeCell ref="G232:K232"/>
    <mergeCell ref="C233:F233"/>
    <mergeCell ref="G233:K233"/>
    <mergeCell ref="C227:F227"/>
    <mergeCell ref="G227:K227"/>
    <mergeCell ref="C229:F229"/>
    <mergeCell ref="G229:K229"/>
    <mergeCell ref="C230:F230"/>
    <mergeCell ref="G230:K230"/>
    <mergeCell ref="C224:F224"/>
    <mergeCell ref="G224:K224"/>
    <mergeCell ref="C225:F225"/>
    <mergeCell ref="G225:K225"/>
    <mergeCell ref="C226:F226"/>
    <mergeCell ref="G226:K226"/>
    <mergeCell ref="C221:F221"/>
    <mergeCell ref="G221:K221"/>
    <mergeCell ref="C222:F222"/>
    <mergeCell ref="G222:K222"/>
    <mergeCell ref="C223:F223"/>
    <mergeCell ref="G223:K223"/>
    <mergeCell ref="C218:F218"/>
    <mergeCell ref="G218:K218"/>
    <mergeCell ref="C219:F219"/>
    <mergeCell ref="G219:K219"/>
    <mergeCell ref="C220:F220"/>
    <mergeCell ref="G220:K220"/>
    <mergeCell ref="C214:F214"/>
    <mergeCell ref="G214:K214"/>
    <mergeCell ref="C215:F215"/>
    <mergeCell ref="G215:K215"/>
    <mergeCell ref="C217:F217"/>
    <mergeCell ref="G217:K217"/>
    <mergeCell ref="C211:F211"/>
    <mergeCell ref="G211:K211"/>
    <mergeCell ref="C212:F212"/>
    <mergeCell ref="G212:K212"/>
    <mergeCell ref="C213:F213"/>
    <mergeCell ref="G213:K213"/>
    <mergeCell ref="C208:F208"/>
    <mergeCell ref="G208:K208"/>
    <mergeCell ref="C209:F209"/>
    <mergeCell ref="G209:K209"/>
    <mergeCell ref="C210:F210"/>
    <mergeCell ref="G210:K210"/>
    <mergeCell ref="C205:F205"/>
    <mergeCell ref="G205:K205"/>
    <mergeCell ref="C206:F206"/>
    <mergeCell ref="G206:K206"/>
    <mergeCell ref="C207:F207"/>
    <mergeCell ref="G207:K207"/>
    <mergeCell ref="C201:F201"/>
    <mergeCell ref="G201:K201"/>
    <mergeCell ref="C202:F202"/>
    <mergeCell ref="G202:K202"/>
    <mergeCell ref="C203:F203"/>
    <mergeCell ref="G203:K203"/>
    <mergeCell ref="C198:F198"/>
    <mergeCell ref="G198:K198"/>
    <mergeCell ref="C199:F199"/>
    <mergeCell ref="G199:K199"/>
    <mergeCell ref="C200:F200"/>
    <mergeCell ref="G200:K200"/>
    <mergeCell ref="C195:F195"/>
    <mergeCell ref="G195:K195"/>
    <mergeCell ref="C196:F196"/>
    <mergeCell ref="G196:K196"/>
    <mergeCell ref="C197:F197"/>
    <mergeCell ref="G197:K197"/>
    <mergeCell ref="C191:F191"/>
    <mergeCell ref="G191:K191"/>
    <mergeCell ref="C193:F193"/>
    <mergeCell ref="G193:K193"/>
    <mergeCell ref="C194:F194"/>
    <mergeCell ref="G194:K194"/>
    <mergeCell ref="C188:F188"/>
    <mergeCell ref="G188:K188"/>
    <mergeCell ref="C189:F189"/>
    <mergeCell ref="G189:K189"/>
    <mergeCell ref="C190:F190"/>
    <mergeCell ref="G190:K190"/>
    <mergeCell ref="C185:F185"/>
    <mergeCell ref="G185:K185"/>
    <mergeCell ref="C186:F186"/>
    <mergeCell ref="G186:K186"/>
    <mergeCell ref="C187:F187"/>
    <mergeCell ref="G187:K187"/>
    <mergeCell ref="C182:F182"/>
    <mergeCell ref="G182:K182"/>
    <mergeCell ref="C183:F183"/>
    <mergeCell ref="G183:K183"/>
    <mergeCell ref="C184:F184"/>
    <mergeCell ref="G184:K184"/>
    <mergeCell ref="C178:F178"/>
    <mergeCell ref="G178:K178"/>
    <mergeCell ref="C179:F179"/>
    <mergeCell ref="G179:K179"/>
    <mergeCell ref="C181:F181"/>
    <mergeCell ref="G181:K181"/>
    <mergeCell ref="C175:F175"/>
    <mergeCell ref="G175:K175"/>
    <mergeCell ref="C176:F176"/>
    <mergeCell ref="G176:K176"/>
    <mergeCell ref="C177:F177"/>
    <mergeCell ref="G177:K177"/>
    <mergeCell ref="C172:F172"/>
    <mergeCell ref="G172:K172"/>
    <mergeCell ref="C173:F173"/>
    <mergeCell ref="G173:K173"/>
    <mergeCell ref="C174:F174"/>
    <mergeCell ref="G174:K174"/>
    <mergeCell ref="C169:F169"/>
    <mergeCell ref="G169:K169"/>
    <mergeCell ref="C170:F170"/>
    <mergeCell ref="G170:K170"/>
    <mergeCell ref="C171:F171"/>
    <mergeCell ref="G171:K171"/>
    <mergeCell ref="C165:F165"/>
    <mergeCell ref="G165:K165"/>
    <mergeCell ref="C166:F166"/>
    <mergeCell ref="G166:K166"/>
    <mergeCell ref="C167:F167"/>
    <mergeCell ref="G167:K167"/>
    <mergeCell ref="C162:F162"/>
    <mergeCell ref="G162:K162"/>
    <mergeCell ref="C163:F163"/>
    <mergeCell ref="G163:K163"/>
    <mergeCell ref="C164:F164"/>
    <mergeCell ref="G164:K164"/>
    <mergeCell ref="C159:F159"/>
    <mergeCell ref="G159:K159"/>
    <mergeCell ref="C160:F160"/>
    <mergeCell ref="G160:K160"/>
    <mergeCell ref="C161:F161"/>
    <mergeCell ref="G161:K161"/>
    <mergeCell ref="C155:F155"/>
    <mergeCell ref="G155:K155"/>
    <mergeCell ref="C157:F157"/>
    <mergeCell ref="G157:K157"/>
    <mergeCell ref="C158:F158"/>
    <mergeCell ref="G158:K158"/>
    <mergeCell ref="C152:F152"/>
    <mergeCell ref="G152:K152"/>
    <mergeCell ref="C153:F153"/>
    <mergeCell ref="G153:K153"/>
    <mergeCell ref="C154:F154"/>
    <mergeCell ref="G154:K154"/>
    <mergeCell ref="C149:F149"/>
    <mergeCell ref="G149:K149"/>
    <mergeCell ref="C150:F150"/>
    <mergeCell ref="G150:K150"/>
    <mergeCell ref="C151:F151"/>
    <mergeCell ref="G151:K151"/>
    <mergeCell ref="C146:F146"/>
    <mergeCell ref="G146:K146"/>
    <mergeCell ref="C147:F147"/>
    <mergeCell ref="G147:K147"/>
    <mergeCell ref="C148:F148"/>
    <mergeCell ref="G148:K148"/>
    <mergeCell ref="C142:F142"/>
    <mergeCell ref="G142:K142"/>
    <mergeCell ref="C143:F143"/>
    <mergeCell ref="G143:K143"/>
    <mergeCell ref="C145:F145"/>
    <mergeCell ref="G145:K145"/>
    <mergeCell ref="C139:F139"/>
    <mergeCell ref="G139:K139"/>
    <mergeCell ref="C140:F140"/>
    <mergeCell ref="G140:K140"/>
    <mergeCell ref="C141:F141"/>
    <mergeCell ref="G141:K141"/>
    <mergeCell ref="C136:F136"/>
    <mergeCell ref="G136:K136"/>
    <mergeCell ref="C137:F137"/>
    <mergeCell ref="G137:K137"/>
    <mergeCell ref="C138:F138"/>
    <mergeCell ref="G138:K138"/>
    <mergeCell ref="C133:F133"/>
    <mergeCell ref="G133:K133"/>
    <mergeCell ref="C134:F134"/>
    <mergeCell ref="G134:K134"/>
    <mergeCell ref="C135:F135"/>
    <mergeCell ref="G135:K135"/>
    <mergeCell ref="C129:F129"/>
    <mergeCell ref="G129:K129"/>
    <mergeCell ref="C130:F130"/>
    <mergeCell ref="G130:K130"/>
    <mergeCell ref="C131:F131"/>
    <mergeCell ref="G131:K131"/>
    <mergeCell ref="C126:F126"/>
    <mergeCell ref="G126:K126"/>
    <mergeCell ref="C127:F127"/>
    <mergeCell ref="G127:K127"/>
    <mergeCell ref="C128:F128"/>
    <mergeCell ref="G128:K128"/>
    <mergeCell ref="C123:F123"/>
    <mergeCell ref="G123:K123"/>
    <mergeCell ref="C124:F124"/>
    <mergeCell ref="G124:K124"/>
    <mergeCell ref="C125:F125"/>
    <mergeCell ref="G125:K125"/>
    <mergeCell ref="C119:F119"/>
    <mergeCell ref="G119:K119"/>
    <mergeCell ref="C121:F121"/>
    <mergeCell ref="G121:K121"/>
    <mergeCell ref="C122:F122"/>
    <mergeCell ref="G122:K122"/>
    <mergeCell ref="C116:F116"/>
    <mergeCell ref="G116:K116"/>
    <mergeCell ref="C117:F117"/>
    <mergeCell ref="G117:K117"/>
    <mergeCell ref="C118:F118"/>
    <mergeCell ref="G118:K118"/>
    <mergeCell ref="C113:F113"/>
    <mergeCell ref="G113:K113"/>
    <mergeCell ref="C114:F114"/>
    <mergeCell ref="G114:K114"/>
    <mergeCell ref="C115:F115"/>
    <mergeCell ref="G115:K115"/>
    <mergeCell ref="C110:F110"/>
    <mergeCell ref="G110:K110"/>
    <mergeCell ref="C111:F111"/>
    <mergeCell ref="G111:K111"/>
    <mergeCell ref="C112:F112"/>
    <mergeCell ref="G112:K112"/>
    <mergeCell ref="C106:F106"/>
    <mergeCell ref="G106:K106"/>
    <mergeCell ref="C107:F107"/>
    <mergeCell ref="G107:K107"/>
    <mergeCell ref="C109:F109"/>
    <mergeCell ref="G109:K109"/>
    <mergeCell ref="C103:F103"/>
    <mergeCell ref="G103:K103"/>
    <mergeCell ref="C104:F104"/>
    <mergeCell ref="G104:K104"/>
    <mergeCell ref="C105:F105"/>
    <mergeCell ref="G105:K105"/>
    <mergeCell ref="C100:F100"/>
    <mergeCell ref="G100:K100"/>
    <mergeCell ref="C101:F101"/>
    <mergeCell ref="G101:K101"/>
    <mergeCell ref="C102:F102"/>
    <mergeCell ref="G102:K102"/>
    <mergeCell ref="C97:F97"/>
    <mergeCell ref="G97:K97"/>
    <mergeCell ref="C98:F98"/>
    <mergeCell ref="G98:K98"/>
    <mergeCell ref="C99:F99"/>
    <mergeCell ref="G99:K99"/>
    <mergeCell ref="C93:F93"/>
    <mergeCell ref="G93:K93"/>
    <mergeCell ref="C94:F94"/>
    <mergeCell ref="G94:K94"/>
    <mergeCell ref="C95:F95"/>
    <mergeCell ref="G95:K95"/>
    <mergeCell ref="C90:F90"/>
    <mergeCell ref="G90:K90"/>
    <mergeCell ref="C91:F91"/>
    <mergeCell ref="G91:K91"/>
    <mergeCell ref="C92:F92"/>
    <mergeCell ref="G92:K92"/>
    <mergeCell ref="C87:F87"/>
    <mergeCell ref="G87:K87"/>
    <mergeCell ref="C88:F88"/>
    <mergeCell ref="G88:K88"/>
    <mergeCell ref="C89:F89"/>
    <mergeCell ref="G89:K89"/>
    <mergeCell ref="C83:F83"/>
    <mergeCell ref="G83:K83"/>
    <mergeCell ref="C85:F85"/>
    <mergeCell ref="G85:K85"/>
    <mergeCell ref="C86:F86"/>
    <mergeCell ref="G86:K86"/>
    <mergeCell ref="C80:F80"/>
    <mergeCell ref="G80:K80"/>
    <mergeCell ref="C81:F81"/>
    <mergeCell ref="G81:K81"/>
    <mergeCell ref="C82:F82"/>
    <mergeCell ref="G82:K82"/>
    <mergeCell ref="C77:F77"/>
    <mergeCell ref="G77:K77"/>
    <mergeCell ref="C78:F78"/>
    <mergeCell ref="G78:K78"/>
    <mergeCell ref="C79:F79"/>
    <mergeCell ref="G79:K79"/>
    <mergeCell ref="C74:F74"/>
    <mergeCell ref="G74:K74"/>
    <mergeCell ref="C75:F75"/>
    <mergeCell ref="G75:K75"/>
    <mergeCell ref="C76:F76"/>
    <mergeCell ref="G76:K76"/>
    <mergeCell ref="C70:F70"/>
    <mergeCell ref="G70:K70"/>
    <mergeCell ref="C71:F71"/>
    <mergeCell ref="G71:K71"/>
    <mergeCell ref="C73:F73"/>
    <mergeCell ref="G73:K73"/>
    <mergeCell ref="C67:F67"/>
    <mergeCell ref="G67:K67"/>
    <mergeCell ref="C68:F68"/>
    <mergeCell ref="G68:K68"/>
    <mergeCell ref="C69:F69"/>
    <mergeCell ref="G69:K69"/>
    <mergeCell ref="C64:F64"/>
    <mergeCell ref="G64:K64"/>
    <mergeCell ref="C65:F65"/>
    <mergeCell ref="G65:K65"/>
    <mergeCell ref="C66:F66"/>
    <mergeCell ref="G66:K66"/>
    <mergeCell ref="C61:F61"/>
    <mergeCell ref="G61:K61"/>
    <mergeCell ref="C62:F62"/>
    <mergeCell ref="G62:K62"/>
    <mergeCell ref="C63:F63"/>
    <mergeCell ref="G63:K63"/>
    <mergeCell ref="C57:F57"/>
    <mergeCell ref="G57:K57"/>
    <mergeCell ref="C58:F58"/>
    <mergeCell ref="G58:K58"/>
    <mergeCell ref="C59:F59"/>
    <mergeCell ref="G59:K59"/>
    <mergeCell ref="C54:F54"/>
    <mergeCell ref="G54:K54"/>
    <mergeCell ref="C55:F55"/>
    <mergeCell ref="G55:K55"/>
    <mergeCell ref="C56:F56"/>
    <mergeCell ref="G56:K56"/>
    <mergeCell ref="C51:F51"/>
    <mergeCell ref="G51:K51"/>
    <mergeCell ref="C52:F52"/>
    <mergeCell ref="G52:K52"/>
    <mergeCell ref="C53:F53"/>
    <mergeCell ref="G53:K53"/>
    <mergeCell ref="C47:F47"/>
    <mergeCell ref="G47:K47"/>
    <mergeCell ref="C49:F49"/>
    <mergeCell ref="G49:K49"/>
    <mergeCell ref="C50:F50"/>
    <mergeCell ref="G50:K50"/>
    <mergeCell ref="C44:F44"/>
    <mergeCell ref="G44:K44"/>
    <mergeCell ref="C45:F45"/>
    <mergeCell ref="G45:K45"/>
    <mergeCell ref="C46:F46"/>
    <mergeCell ref="G46:K46"/>
    <mergeCell ref="C41:F41"/>
    <mergeCell ref="G41:K41"/>
    <mergeCell ref="C42:F42"/>
    <mergeCell ref="G42:K42"/>
    <mergeCell ref="C43:F43"/>
    <mergeCell ref="G43:K43"/>
    <mergeCell ref="C38:F38"/>
    <mergeCell ref="G38:K38"/>
    <mergeCell ref="C39:F39"/>
    <mergeCell ref="G39:K39"/>
    <mergeCell ref="C40:F40"/>
    <mergeCell ref="G40:K40"/>
    <mergeCell ref="C34:F34"/>
    <mergeCell ref="G34:K34"/>
    <mergeCell ref="C35:F35"/>
    <mergeCell ref="G35:K35"/>
    <mergeCell ref="C37:F37"/>
    <mergeCell ref="G37:K37"/>
    <mergeCell ref="C31:F31"/>
    <mergeCell ref="G31:K31"/>
    <mergeCell ref="C32:F32"/>
    <mergeCell ref="G32:K32"/>
    <mergeCell ref="C33:F33"/>
    <mergeCell ref="G33:K33"/>
    <mergeCell ref="C28:F28"/>
    <mergeCell ref="G28:K28"/>
    <mergeCell ref="C29:F29"/>
    <mergeCell ref="G29:K29"/>
    <mergeCell ref="C30:F30"/>
    <mergeCell ref="G30:K30"/>
    <mergeCell ref="C25:F25"/>
    <mergeCell ref="G25:K25"/>
    <mergeCell ref="C26:F26"/>
    <mergeCell ref="G26:K26"/>
    <mergeCell ref="C27:F27"/>
    <mergeCell ref="G27:K27"/>
    <mergeCell ref="C21:F21"/>
    <mergeCell ref="G21:K21"/>
    <mergeCell ref="C22:F22"/>
    <mergeCell ref="G22:K22"/>
    <mergeCell ref="C23:F23"/>
    <mergeCell ref="G23:K23"/>
    <mergeCell ref="C18:F18"/>
    <mergeCell ref="G18:K18"/>
    <mergeCell ref="C19:F19"/>
    <mergeCell ref="G19:K19"/>
    <mergeCell ref="C20:F20"/>
    <mergeCell ref="G20:K20"/>
    <mergeCell ref="C15:F15"/>
    <mergeCell ref="G15:K15"/>
    <mergeCell ref="C16:F16"/>
    <mergeCell ref="G16:K16"/>
    <mergeCell ref="C17:F17"/>
    <mergeCell ref="G17:K17"/>
    <mergeCell ref="C11:F11"/>
    <mergeCell ref="G11:K11"/>
    <mergeCell ref="C13:F13"/>
    <mergeCell ref="G13:K13"/>
    <mergeCell ref="C14:F14"/>
    <mergeCell ref="G14:K14"/>
    <mergeCell ref="I8:K8"/>
    <mergeCell ref="M8:N8"/>
    <mergeCell ref="O8:P8"/>
    <mergeCell ref="B2:B4"/>
    <mergeCell ref="I9:K9"/>
    <mergeCell ref="M9:N9"/>
    <mergeCell ref="O9:P9"/>
    <mergeCell ref="I6:K6"/>
    <mergeCell ref="M6:N6"/>
    <mergeCell ref="O6:P6"/>
    <mergeCell ref="I7:K7"/>
    <mergeCell ref="M7:N7"/>
    <mergeCell ref="O7:P7"/>
    <mergeCell ref="D2:K2"/>
    <mergeCell ref="D3:K3"/>
    <mergeCell ref="D4:E4"/>
    <mergeCell ref="F4:G4"/>
  </mergeCells>
  <pageMargins left="0.46" right="0.43307086614173229" top="0.48" bottom="0.38" header="0.27" footer="0.31496062992125984"/>
  <pageSetup paperSize="9" scale="65" orientation="landscape" r:id="rId1"/>
  <headerFooter>
    <oddFooter xml:space="preserve">&amp;R&amp;P 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6A2BA-D4F7-418A-98D0-43790CF54B6B}">
  <sheetPr codeName="Tabelle16">
    <tabColor theme="3" tint="0.59999389629810485"/>
    <outlinePr summaryBelow="0" summaryRight="0"/>
    <pageSetUpPr fitToPage="1"/>
  </sheetPr>
  <dimension ref="A1:AZ401"/>
  <sheetViews>
    <sheetView showGridLines="0" zoomScaleNormal="100" workbookViewId="0">
      <pane xSplit="2" ySplit="11" topLeftCell="C12" activePane="bottomRight" state="frozen"/>
      <selection activeCell="C369" sqref="C369:F369"/>
      <selection pane="topRight" activeCell="C369" sqref="C369:F369"/>
      <selection pane="bottomLeft" activeCell="C369" sqref="C369:F369"/>
      <selection pane="bottomRight" activeCell="C13" sqref="C13:F13"/>
    </sheetView>
  </sheetViews>
  <sheetFormatPr baseColWidth="10" defaultColWidth="11.42578125" defaultRowHeight="11.25" outlineLevelRow="1" outlineLevelCol="1"/>
  <cols>
    <col min="1" max="1" width="0.7109375" style="12" customWidth="1"/>
    <col min="2" max="2" width="4.7109375" style="12" customWidth="1"/>
    <col min="3" max="3" width="30.7109375" style="12" customWidth="1"/>
    <col min="4" max="4" width="7.7109375" style="12" customWidth="1"/>
    <col min="5" max="5" width="10.7109375" style="12" customWidth="1"/>
    <col min="6" max="6" width="15.7109375" style="12" customWidth="1"/>
    <col min="7" max="7" width="10.7109375" style="12" customWidth="1"/>
    <col min="8" max="8" width="4.7109375" style="12" customWidth="1"/>
    <col min="9" max="9" width="11.42578125" style="12" customWidth="1"/>
    <col min="10" max="11" width="4.7109375" style="12" customWidth="1"/>
    <col min="12" max="19" width="6.7109375" style="12" customWidth="1" outlineLevel="1"/>
    <col min="20" max="20" width="12.28515625" style="12" customWidth="1" outlineLevel="1"/>
    <col min="21" max="21" width="12.140625" style="12" customWidth="1" outlineLevel="1"/>
    <col min="22" max="22" width="11.5703125" style="12" customWidth="1" outlineLevel="1"/>
    <col min="23" max="23" width="15.7109375" style="12" customWidth="1"/>
    <col min="24" max="24" width="8.7109375" style="12" customWidth="1"/>
    <col min="25" max="25" width="4.7109375" style="12" customWidth="1"/>
    <col min="26" max="26" width="8.5703125" style="12" customWidth="1"/>
    <col min="27" max="27" width="6.7109375" style="12" hidden="1" customWidth="1"/>
    <col min="28" max="16384" width="11.42578125" style="12"/>
  </cols>
  <sheetData>
    <row r="1" spans="1:52" ht="8.25" customHeight="1" thickBot="1">
      <c r="X1" s="442"/>
      <c r="Y1" s="442"/>
      <c r="Z1" s="442"/>
      <c r="AA1" s="442"/>
      <c r="AB1" s="442"/>
      <c r="AC1" s="442"/>
      <c r="AD1" s="442"/>
      <c r="AE1" s="442"/>
      <c r="AF1" s="442"/>
      <c r="AG1" s="442"/>
      <c r="AH1" s="442"/>
      <c r="AI1" s="442"/>
      <c r="AJ1" s="442"/>
      <c r="AK1" s="442"/>
      <c r="AL1" s="442"/>
      <c r="AM1" s="442"/>
      <c r="AN1" s="442"/>
      <c r="AO1" s="442"/>
      <c r="AP1" s="442"/>
      <c r="AQ1" s="442"/>
      <c r="AR1" s="442"/>
      <c r="AS1" s="442"/>
      <c r="AT1" s="442"/>
      <c r="AU1" s="442"/>
      <c r="AV1" s="442"/>
      <c r="AW1" s="442"/>
      <c r="AX1" s="442"/>
      <c r="AY1" s="442"/>
      <c r="AZ1" s="442"/>
    </row>
    <row r="2" spans="1:52" s="13" customFormat="1" ht="20.100000000000001" customHeight="1" thickBot="1">
      <c r="B2" s="996" t="s">
        <v>267</v>
      </c>
      <c r="C2" s="22" t="str">
        <f>Kunde</f>
        <v>Bosch Rodez</v>
      </c>
      <c r="D2" s="899" t="str">
        <f>Anlage</f>
        <v>Montage Magnetanker</v>
      </c>
      <c r="E2" s="900"/>
      <c r="F2" s="900"/>
      <c r="G2" s="900"/>
      <c r="H2" s="900"/>
      <c r="I2" s="900"/>
      <c r="J2" s="900"/>
      <c r="K2" s="901"/>
      <c r="L2" s="688"/>
      <c r="M2" s="688"/>
      <c r="N2" s="688"/>
      <c r="O2" s="688"/>
      <c r="P2" s="688"/>
      <c r="Q2" s="688"/>
      <c r="R2" s="690"/>
      <c r="S2" s="690"/>
      <c r="T2" s="690"/>
      <c r="U2" s="379"/>
      <c r="V2" s="692"/>
      <c r="W2" s="695"/>
      <c r="X2" s="493"/>
      <c r="Y2" s="494"/>
      <c r="Z2" s="494"/>
      <c r="AA2" s="494"/>
      <c r="AB2" s="494"/>
      <c r="AC2" s="494"/>
      <c r="AD2" s="494"/>
      <c r="AE2" s="494"/>
      <c r="AF2" s="494"/>
      <c r="AG2" s="494"/>
      <c r="AH2" s="494"/>
      <c r="AI2" s="494"/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</row>
    <row r="3" spans="1:52" s="13" customFormat="1" ht="20.100000000000001" customHeight="1" thickBot="1">
      <c r="B3" s="1037"/>
      <c r="C3" s="689" t="s">
        <v>241</v>
      </c>
      <c r="D3" s="1052" t="str">
        <f>Übersicht!C25</f>
        <v>Modul 18 leer</v>
      </c>
      <c r="E3" s="1053"/>
      <c r="F3" s="1053"/>
      <c r="G3" s="1053"/>
      <c r="H3" s="1053"/>
      <c r="I3" s="1053"/>
      <c r="J3" s="1053"/>
      <c r="K3" s="1054"/>
      <c r="L3" s="688"/>
      <c r="M3" s="688"/>
      <c r="N3" s="688"/>
      <c r="O3" s="688"/>
      <c r="P3" s="688"/>
      <c r="Q3" s="688"/>
      <c r="R3" s="690"/>
      <c r="S3" s="690"/>
      <c r="T3" s="690"/>
      <c r="U3" s="379"/>
      <c r="V3" s="692"/>
      <c r="W3" s="694">
        <f>Übersicht!F25</f>
        <v>1</v>
      </c>
      <c r="X3" s="493"/>
      <c r="Y3" s="494"/>
      <c r="Z3" s="494"/>
      <c r="AA3" s="494"/>
      <c r="AB3" s="494"/>
      <c r="AC3" s="494"/>
      <c r="AD3" s="494"/>
      <c r="AE3" s="494"/>
      <c r="AF3" s="494"/>
      <c r="AG3" s="494"/>
      <c r="AH3" s="494"/>
      <c r="AI3" s="494"/>
      <c r="AJ3" s="494"/>
      <c r="AK3" s="494"/>
      <c r="AL3" s="494"/>
      <c r="AM3" s="494"/>
      <c r="AN3" s="494"/>
      <c r="AO3" s="494"/>
      <c r="AP3" s="494"/>
      <c r="AQ3" s="494"/>
      <c r="AR3" s="494"/>
      <c r="AS3" s="494"/>
      <c r="AT3" s="494"/>
      <c r="AU3" s="494"/>
      <c r="AV3" s="494"/>
      <c r="AW3" s="494"/>
      <c r="AX3" s="494"/>
      <c r="AY3" s="494"/>
      <c r="AZ3" s="494"/>
    </row>
    <row r="4" spans="1:52" s="13" customFormat="1" ht="20.100000000000001" customHeight="1" thickBot="1">
      <c r="B4" s="997"/>
      <c r="C4" s="691" t="str">
        <f>Angebotsnummer</f>
        <v>A07591000</v>
      </c>
      <c r="D4" s="1055">
        <f>Datum</f>
        <v>45344</v>
      </c>
      <c r="E4" s="1056"/>
      <c r="F4" s="1057" t="str">
        <f>Bearbeiter</f>
        <v>Waas. Harald</v>
      </c>
      <c r="G4" s="1057"/>
      <c r="H4" s="696"/>
      <c r="I4" s="696"/>
      <c r="J4" s="696"/>
      <c r="K4" s="697"/>
      <c r="L4" s="688"/>
      <c r="M4" s="688"/>
      <c r="N4" s="688"/>
      <c r="O4" s="688"/>
      <c r="P4" s="688"/>
      <c r="Q4" s="688"/>
      <c r="R4" s="690"/>
      <c r="S4" s="690"/>
      <c r="T4" s="690"/>
      <c r="U4" s="379"/>
      <c r="V4" s="692"/>
      <c r="W4" s="698">
        <f>Übersicht!V25</f>
        <v>0</v>
      </c>
      <c r="X4" s="495"/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4"/>
      <c r="AK4" s="494"/>
      <c r="AL4" s="494"/>
      <c r="AM4" s="494"/>
      <c r="AN4" s="494"/>
      <c r="AO4" s="494"/>
      <c r="AP4" s="494"/>
      <c r="AQ4" s="494"/>
      <c r="AR4" s="494"/>
      <c r="AS4" s="494"/>
      <c r="AT4" s="494"/>
      <c r="AU4" s="494"/>
      <c r="AV4" s="494"/>
      <c r="AW4" s="494"/>
      <c r="AX4" s="494"/>
      <c r="AY4" s="494"/>
      <c r="AZ4" s="494"/>
    </row>
    <row r="5" spans="1:52" ht="15" customHeight="1" collapsed="1" thickBot="1">
      <c r="T5" s="1"/>
      <c r="U5" s="1"/>
      <c r="X5" s="442"/>
      <c r="Y5" s="442"/>
      <c r="Z5" s="442"/>
      <c r="AA5" s="442"/>
      <c r="AB5" s="442"/>
      <c r="AC5" s="442"/>
      <c r="AD5" s="442"/>
      <c r="AE5" s="442"/>
      <c r="AF5" s="442"/>
      <c r="AG5" s="442"/>
      <c r="AH5" s="442"/>
      <c r="AI5" s="442"/>
      <c r="AJ5" s="442"/>
      <c r="AK5" s="442"/>
      <c r="AL5" s="442"/>
      <c r="AM5" s="442"/>
      <c r="AN5" s="442"/>
      <c r="AO5" s="442"/>
      <c r="AP5" s="442"/>
      <c r="AQ5" s="442"/>
      <c r="AR5" s="442"/>
      <c r="AS5" s="442"/>
      <c r="AT5" s="442"/>
      <c r="AU5" s="442"/>
      <c r="AV5" s="442"/>
      <c r="AW5" s="442"/>
      <c r="AX5" s="442"/>
      <c r="AY5" s="442"/>
      <c r="AZ5" s="442"/>
    </row>
    <row r="6" spans="1:52" s="4" customFormat="1" ht="20.100000000000001" hidden="1" customHeight="1" outlineLevel="1">
      <c r="B6" s="632">
        <v>1</v>
      </c>
      <c r="C6" s="633" t="s">
        <v>185</v>
      </c>
      <c r="D6" s="634">
        <f>SUM(L13,L25,L37,L49,L61,L73,L85,L97,L109,L121,L133,L145,L157,L169,L181,L193,L205,L217,L229,L241,L253,L265,L277,L289,L301,L313,L325,L337,L349,L361)</f>
        <v>0</v>
      </c>
      <c r="E6" s="635">
        <f>Konstruktion</f>
        <v>110.00000000000001</v>
      </c>
      <c r="F6" s="636">
        <f>D6*E6</f>
        <v>0</v>
      </c>
      <c r="G6" s="40"/>
      <c r="H6" s="644">
        <v>5</v>
      </c>
      <c r="I6" s="1045" t="s">
        <v>186</v>
      </c>
      <c r="J6" s="1046"/>
      <c r="K6" s="1047"/>
      <c r="L6" s="645">
        <f>SUM(M13,M25,M37,M49,M61,M73,M85,M97,M109,M121,M133,M145,M157,M169,M181,M193,M205,M217,M229,M241,M253,M265,M277,M289,M301,M313,M325,M337,M349,M361)</f>
        <v>0</v>
      </c>
      <c r="M6" s="1048">
        <f>Hardware</f>
        <v>101.2</v>
      </c>
      <c r="N6" s="1049"/>
      <c r="O6" s="1050">
        <f>L6*M6</f>
        <v>0</v>
      </c>
      <c r="P6" s="1051"/>
      <c r="Q6" s="40"/>
      <c r="R6" s="40"/>
      <c r="S6" s="40"/>
      <c r="T6" s="1"/>
      <c r="U6" s="1"/>
      <c r="V6" s="12"/>
      <c r="W6" s="12"/>
      <c r="X6" s="442"/>
      <c r="Y6" s="496"/>
      <c r="Z6" s="496"/>
      <c r="AA6" s="496"/>
      <c r="AB6" s="496"/>
      <c r="AC6" s="496"/>
      <c r="AD6" s="496"/>
      <c r="AE6" s="496"/>
      <c r="AF6" s="496"/>
      <c r="AG6" s="496"/>
      <c r="AH6" s="496"/>
      <c r="AI6" s="496"/>
      <c r="AJ6" s="496"/>
      <c r="AK6" s="496"/>
      <c r="AL6" s="496"/>
      <c r="AM6" s="496"/>
      <c r="AN6" s="496"/>
      <c r="AO6" s="496"/>
      <c r="AP6" s="496"/>
      <c r="AQ6" s="496"/>
      <c r="AR6" s="496"/>
      <c r="AS6" s="496"/>
      <c r="AT6" s="496"/>
      <c r="AU6" s="496"/>
      <c r="AV6" s="496"/>
      <c r="AW6" s="496"/>
      <c r="AX6" s="496"/>
      <c r="AY6" s="496"/>
      <c r="AZ6" s="496"/>
    </row>
    <row r="7" spans="1:52" ht="20.100000000000001" hidden="1" customHeight="1" outlineLevel="1">
      <c r="B7" s="652">
        <v>2</v>
      </c>
      <c r="C7" s="653" t="s">
        <v>14</v>
      </c>
      <c r="D7" s="654">
        <f>SUM(Q13,Q25,Q37,Q49,Q61,Q73,Q85,Q97,Q109,Q121,Q133,Q145,Q157,Q169,Q181,Q193,Q205,Q217,Q229,Q241,Q253,Q265,Q277,Q289,Q301,Q313,Q325,Q337,Q349,Q361)</f>
        <v>0</v>
      </c>
      <c r="E7" s="655">
        <f>Montage</f>
        <v>90.2</v>
      </c>
      <c r="F7" s="656">
        <f>D7*E7</f>
        <v>0</v>
      </c>
      <c r="G7" s="40"/>
      <c r="H7" s="649">
        <v>6</v>
      </c>
      <c r="I7" s="1030" t="s">
        <v>27</v>
      </c>
      <c r="J7" s="1031"/>
      <c r="K7" s="1032"/>
      <c r="L7" s="650">
        <f>SUM(N13,N25,N37,N49,N61,N73,N85,N97,N109,N121,N133,N145,N157,N169,N181,N193,N205,N217,N229,N241,N253,N265,N277,N289,N301,N313,N325,N337,N349,N361)</f>
        <v>0</v>
      </c>
      <c r="M7" s="1033">
        <f>Software</f>
        <v>115.50000000000001</v>
      </c>
      <c r="N7" s="1034"/>
      <c r="O7" s="1035">
        <f>L7*M7</f>
        <v>0</v>
      </c>
      <c r="P7" s="1036"/>
      <c r="Q7" s="40"/>
      <c r="R7" s="40"/>
      <c r="S7" s="40"/>
      <c r="T7" s="1"/>
      <c r="U7" s="1"/>
      <c r="X7" s="442"/>
      <c r="Y7" s="442"/>
      <c r="Z7" s="442"/>
      <c r="AA7" s="442"/>
      <c r="AB7" s="442"/>
      <c r="AC7" s="442"/>
      <c r="AD7" s="442"/>
      <c r="AE7" s="442"/>
      <c r="AF7" s="442"/>
      <c r="AG7" s="442"/>
      <c r="AH7" s="442"/>
      <c r="AI7" s="442"/>
      <c r="AJ7" s="442"/>
      <c r="AK7" s="442"/>
      <c r="AL7" s="442"/>
      <c r="AM7" s="442"/>
      <c r="AN7" s="442"/>
      <c r="AO7" s="442"/>
      <c r="AP7" s="442"/>
      <c r="AQ7" s="442"/>
      <c r="AR7" s="442"/>
      <c r="AS7" s="442"/>
      <c r="AT7" s="442"/>
      <c r="AU7" s="442"/>
      <c r="AV7" s="442"/>
      <c r="AW7" s="442"/>
      <c r="AX7" s="442"/>
      <c r="AY7" s="442"/>
      <c r="AZ7" s="442"/>
    </row>
    <row r="8" spans="1:52" ht="20.100000000000001" hidden="1" customHeight="1" outlineLevel="1">
      <c r="B8" s="637">
        <v>3</v>
      </c>
      <c r="C8" s="638" t="s">
        <v>15</v>
      </c>
      <c r="D8" s="639">
        <f>SUM(R13,R25,R37,R49,R61,R73,R85,R97,R109,R121,R133,R145,R157,R169,R181,R193,R205,R217,R229,R241,R253,R265,R277,R289,R301,R313,R325,R337,R349,R361)</f>
        <v>0</v>
      </c>
      <c r="E8" s="640">
        <f>Fertigung</f>
        <v>93.500000000000014</v>
      </c>
      <c r="F8" s="641">
        <f>D8*E8</f>
        <v>0</v>
      </c>
      <c r="G8" s="40"/>
      <c r="H8" s="649">
        <v>7</v>
      </c>
      <c r="I8" s="1030" t="s">
        <v>28</v>
      </c>
      <c r="J8" s="1031"/>
      <c r="K8" s="1032"/>
      <c r="L8" s="650">
        <f>SUM(O13,O25,O37,O49,O61,O73,O85,O97,O109,O121,O133,O145,O157,O169,O181,O193,O205,O217,O229,O241,O253,O265,O277,O289,O301,O313,O325,O337,O349,O361)</f>
        <v>0</v>
      </c>
      <c r="M8" s="1033">
        <f>INB</f>
        <v>115.50000000000001</v>
      </c>
      <c r="N8" s="1034"/>
      <c r="O8" s="1035">
        <f>L8*M8</f>
        <v>0</v>
      </c>
      <c r="P8" s="1036"/>
      <c r="Q8" s="40"/>
      <c r="R8" s="40"/>
      <c r="S8" s="40"/>
      <c r="T8" s="1"/>
      <c r="U8" s="1"/>
      <c r="X8" s="442"/>
      <c r="Y8" s="442"/>
      <c r="Z8" s="442"/>
      <c r="AA8" s="442"/>
      <c r="AB8" s="442"/>
      <c r="AC8" s="442"/>
      <c r="AD8" s="442"/>
      <c r="AE8" s="442"/>
      <c r="AF8" s="442"/>
      <c r="AG8" s="442"/>
      <c r="AH8" s="442"/>
      <c r="AI8" s="442"/>
      <c r="AJ8" s="442"/>
      <c r="AK8" s="442"/>
      <c r="AL8" s="442"/>
      <c r="AM8" s="442"/>
      <c r="AN8" s="442"/>
      <c r="AO8" s="442"/>
      <c r="AP8" s="442"/>
      <c r="AQ8" s="442"/>
      <c r="AR8" s="442"/>
      <c r="AS8" s="442"/>
      <c r="AT8" s="442"/>
      <c r="AU8" s="442"/>
      <c r="AV8" s="442"/>
      <c r="AW8" s="442"/>
      <c r="AX8" s="442"/>
      <c r="AY8" s="442"/>
      <c r="AZ8" s="442"/>
    </row>
    <row r="9" spans="1:52" ht="19.5" hidden="1" customHeight="1" outlineLevel="1" thickBot="1">
      <c r="B9" s="658">
        <v>4</v>
      </c>
      <c r="C9" s="659" t="s">
        <v>12</v>
      </c>
      <c r="D9" s="660"/>
      <c r="E9" s="661" t="s">
        <v>18</v>
      </c>
      <c r="F9" s="662">
        <f>SUM(U13,U25,U37,U49,U61,U73,U85,U97,U109,U121,U133,U145,U157,U169,U181,U193,U205,U217,U229,U241,U253,U265,U277,U289,U301,U313,U325,U337,U349,U361)</f>
        <v>0</v>
      </c>
      <c r="G9" s="40"/>
      <c r="H9" s="646">
        <v>8</v>
      </c>
      <c r="I9" s="1038" t="s">
        <v>29</v>
      </c>
      <c r="J9" s="1039"/>
      <c r="K9" s="1040"/>
      <c r="L9" s="647">
        <f>SUM(P13,P25,P37,P49,P61,P73,P85,P97,P109,P121,P133,P145,P157,P169,P181,P193,P205,P217,P229,P241,P253,P265,P277,P289,P301,P313,P325,P337,P349,P361)</f>
        <v>0</v>
      </c>
      <c r="M9" s="1041">
        <f>Elektrik</f>
        <v>90.2</v>
      </c>
      <c r="N9" s="1042"/>
      <c r="O9" s="1043">
        <f>L9*M9</f>
        <v>0</v>
      </c>
      <c r="P9" s="1044"/>
      <c r="Q9" s="40"/>
      <c r="R9" s="40"/>
      <c r="S9" s="40"/>
      <c r="T9" s="1"/>
      <c r="U9" s="1"/>
      <c r="X9" s="442"/>
      <c r="Y9" s="442"/>
      <c r="Z9" s="442"/>
      <c r="AA9" s="442"/>
      <c r="AB9" s="442"/>
      <c r="AC9" s="442"/>
      <c r="AD9" s="442"/>
      <c r="AE9" s="442"/>
      <c r="AF9" s="442"/>
      <c r="AG9" s="442"/>
      <c r="AH9" s="442"/>
      <c r="AI9" s="442"/>
      <c r="AJ9" s="442"/>
      <c r="AK9" s="442"/>
      <c r="AL9" s="442"/>
      <c r="AM9" s="442"/>
      <c r="AN9" s="442"/>
      <c r="AO9" s="442"/>
      <c r="AP9" s="442"/>
      <c r="AQ9" s="442"/>
      <c r="AR9" s="442"/>
      <c r="AS9" s="442"/>
      <c r="AT9" s="442"/>
      <c r="AU9" s="442"/>
      <c r="AV9" s="442"/>
      <c r="AW9" s="442"/>
      <c r="AX9" s="442"/>
      <c r="AY9" s="442"/>
      <c r="AZ9" s="442"/>
    </row>
    <row r="10" spans="1:52" ht="15" hidden="1" customHeight="1" outlineLevel="1" thickBot="1">
      <c r="A10" s="19"/>
      <c r="B10" s="30"/>
      <c r="C10" s="36"/>
      <c r="D10" s="36"/>
      <c r="E10" s="36"/>
      <c r="F10" s="25"/>
      <c r="G10" s="25"/>
      <c r="H10" s="25"/>
      <c r="I10" s="28"/>
      <c r="J10" s="28"/>
      <c r="K10" s="24"/>
      <c r="L10" s="27"/>
      <c r="M10" s="27"/>
      <c r="N10" s="27"/>
      <c r="O10" s="27"/>
      <c r="P10" s="27"/>
      <c r="Q10" s="26"/>
      <c r="R10" s="29"/>
      <c r="S10" s="29"/>
      <c r="T10" s="29"/>
      <c r="U10" s="29"/>
      <c r="V10" s="25"/>
      <c r="X10" s="442"/>
      <c r="Y10" s="442"/>
      <c r="Z10" s="442"/>
      <c r="AA10" s="442"/>
      <c r="AB10" s="442"/>
      <c r="AC10" s="442"/>
      <c r="AD10" s="442"/>
      <c r="AE10" s="442"/>
      <c r="AF10" s="442"/>
      <c r="AG10" s="442"/>
      <c r="AH10" s="442"/>
      <c r="AI10" s="442"/>
      <c r="AJ10" s="442"/>
      <c r="AK10" s="442"/>
      <c r="AL10" s="442"/>
      <c r="AM10" s="442"/>
      <c r="AN10" s="442"/>
      <c r="AO10" s="442"/>
      <c r="AP10" s="442"/>
      <c r="AQ10" s="442"/>
      <c r="AR10" s="442"/>
      <c r="AS10" s="442"/>
      <c r="AT10" s="442"/>
      <c r="AU10" s="442"/>
      <c r="AV10" s="442"/>
      <c r="AW10" s="442"/>
      <c r="AX10" s="442"/>
      <c r="AY10" s="442"/>
      <c r="AZ10" s="442"/>
    </row>
    <row r="11" spans="1:52" ht="20.100000000000001" customHeight="1" collapsed="1" thickBot="1">
      <c r="B11" s="39" t="s">
        <v>11</v>
      </c>
      <c r="C11" s="1027" t="s">
        <v>17</v>
      </c>
      <c r="D11" s="1028"/>
      <c r="E11" s="1028"/>
      <c r="F11" s="1029"/>
      <c r="G11" s="1027" t="s">
        <v>2</v>
      </c>
      <c r="H11" s="1028"/>
      <c r="I11" s="1028"/>
      <c r="J11" s="1028"/>
      <c r="K11" s="1029"/>
      <c r="L11" s="591" t="s">
        <v>247</v>
      </c>
      <c r="M11" s="648" t="s">
        <v>248</v>
      </c>
      <c r="N11" s="651" t="s">
        <v>25</v>
      </c>
      <c r="O11" s="651" t="s">
        <v>249</v>
      </c>
      <c r="P11" s="648" t="s">
        <v>246</v>
      </c>
      <c r="Q11" s="657" t="s">
        <v>250</v>
      </c>
      <c r="R11" s="591" t="s">
        <v>245</v>
      </c>
      <c r="S11" s="663" t="s">
        <v>21</v>
      </c>
      <c r="T11" s="663" t="s">
        <v>24</v>
      </c>
      <c r="U11" s="664" t="s">
        <v>275</v>
      </c>
      <c r="V11" s="642" t="s">
        <v>251</v>
      </c>
      <c r="W11" s="47" t="s">
        <v>6</v>
      </c>
      <c r="X11" s="442"/>
      <c r="Y11" s="442"/>
      <c r="Z11" s="442"/>
      <c r="AA11" s="442"/>
      <c r="AB11" s="442"/>
      <c r="AC11" s="442"/>
      <c r="AD11" s="442"/>
      <c r="AE11" s="442"/>
      <c r="AF11" s="442"/>
      <c r="AG11" s="442"/>
      <c r="AH11" s="442"/>
      <c r="AI11" s="442"/>
      <c r="AJ11" s="442"/>
      <c r="AK11" s="442"/>
      <c r="AL11" s="442"/>
      <c r="AM11" s="442"/>
      <c r="AN11" s="442"/>
      <c r="AO11" s="442"/>
      <c r="AP11" s="442"/>
      <c r="AQ11" s="442"/>
      <c r="AR11" s="442"/>
      <c r="AS11" s="442"/>
      <c r="AT11" s="442"/>
      <c r="AU11" s="442"/>
      <c r="AV11" s="442"/>
      <c r="AW11" s="442"/>
      <c r="AX11" s="442"/>
      <c r="AY11" s="442"/>
      <c r="AZ11" s="442"/>
    </row>
    <row r="12" spans="1:52" ht="3" customHeight="1">
      <c r="B12" s="504"/>
      <c r="C12" s="57"/>
      <c r="D12" s="56"/>
      <c r="E12" s="56"/>
      <c r="F12" s="290"/>
      <c r="G12" s="57"/>
      <c r="H12" s="56"/>
      <c r="I12" s="56"/>
      <c r="J12" s="430"/>
      <c r="K12" s="430"/>
      <c r="L12" s="55"/>
      <c r="M12" s="55"/>
      <c r="N12" s="55"/>
      <c r="O12" s="55"/>
      <c r="P12" s="55"/>
      <c r="Q12" s="55"/>
      <c r="R12" s="55"/>
      <c r="S12" s="56"/>
      <c r="T12" s="57"/>
      <c r="U12" s="60"/>
      <c r="V12" s="55"/>
      <c r="W12" s="55"/>
      <c r="X12" s="442"/>
      <c r="Y12" s="442"/>
      <c r="Z12" s="442"/>
      <c r="AA12" s="442"/>
      <c r="AB12" s="442"/>
      <c r="AC12" s="442"/>
      <c r="AD12" s="442"/>
      <c r="AE12" s="442"/>
      <c r="AF12" s="442"/>
      <c r="AG12" s="442"/>
      <c r="AH12" s="442"/>
      <c r="AI12" s="442"/>
      <c r="AJ12" s="442"/>
      <c r="AK12" s="442"/>
      <c r="AL12" s="442"/>
      <c r="AM12" s="442"/>
      <c r="AN12" s="442"/>
      <c r="AO12" s="442"/>
      <c r="AP12" s="442"/>
      <c r="AQ12" s="442"/>
      <c r="AR12" s="442"/>
      <c r="AS12" s="442"/>
      <c r="AT12" s="442"/>
      <c r="AU12" s="442"/>
      <c r="AV12" s="442"/>
      <c r="AW12" s="442"/>
      <c r="AX12" s="442"/>
      <c r="AY12" s="442"/>
      <c r="AZ12" s="442"/>
    </row>
    <row r="13" spans="1:52" ht="20.100000000000001" customHeight="1" collapsed="1">
      <c r="B13" s="714">
        <v>1</v>
      </c>
      <c r="C13" s="1013"/>
      <c r="D13" s="1014"/>
      <c r="E13" s="1014"/>
      <c r="F13" s="1015"/>
      <c r="G13" s="1016"/>
      <c r="H13" s="1017"/>
      <c r="I13" s="1017"/>
      <c r="J13" s="1017"/>
      <c r="K13" s="1018"/>
      <c r="L13" s="701">
        <f t="shared" ref="L13:R13" si="0">SUM(L14:L23)</f>
        <v>0</v>
      </c>
      <c r="M13" s="702">
        <f t="shared" si="0"/>
        <v>0</v>
      </c>
      <c r="N13" s="703">
        <f t="shared" si="0"/>
        <v>0</v>
      </c>
      <c r="O13" s="703">
        <f t="shared" si="0"/>
        <v>0</v>
      </c>
      <c r="P13" s="702">
        <f t="shared" si="0"/>
        <v>0</v>
      </c>
      <c r="Q13" s="704">
        <f t="shared" si="0"/>
        <v>0</v>
      </c>
      <c r="R13" s="701">
        <f t="shared" si="0"/>
        <v>0</v>
      </c>
      <c r="S13" s="705">
        <v>1</v>
      </c>
      <c r="T13" s="706">
        <f>(S14*T14)+(S15*T15)+(S16*T16)+(S17*T17)+(S18*T18)+(S19*T19)+(S20*T20)+(S21*T21)+(S22*T22)+(S23*T23)</f>
        <v>0</v>
      </c>
      <c r="U13" s="665">
        <f t="shared" ref="U13:U23" si="1">S13*T13*(1+MGKZ)*(1+Gewinn)*(1+Sicherheit)</f>
        <v>0</v>
      </c>
      <c r="V13" s="643">
        <f t="shared" ref="V13:V23" si="2">R13*Fertigung</f>
        <v>0</v>
      </c>
      <c r="W13" s="50">
        <f>L13*$E$6+M13*$M$6+N13*$M$7+O13*$M$8+P13*$E$7+Q13*$M$9+U13+V13</f>
        <v>0</v>
      </c>
      <c r="X13" s="442"/>
      <c r="Y13" s="442"/>
      <c r="Z13" s="442"/>
      <c r="AA13" s="442"/>
      <c r="AB13" s="442"/>
      <c r="AC13" s="442"/>
      <c r="AD13" s="442"/>
      <c r="AE13" s="442"/>
      <c r="AF13" s="442"/>
      <c r="AG13" s="442"/>
      <c r="AH13" s="442"/>
      <c r="AI13" s="442"/>
      <c r="AJ13" s="442"/>
      <c r="AK13" s="442"/>
      <c r="AL13" s="442"/>
      <c r="AM13" s="442"/>
      <c r="AN13" s="442"/>
      <c r="AO13" s="442"/>
      <c r="AP13" s="442"/>
      <c r="AQ13" s="442"/>
      <c r="AR13" s="442"/>
      <c r="AS13" s="442"/>
      <c r="AT13" s="442"/>
      <c r="AU13" s="442"/>
      <c r="AV13" s="442"/>
      <c r="AW13" s="442"/>
      <c r="AX13" s="442"/>
      <c r="AY13" s="442"/>
      <c r="AZ13" s="442"/>
    </row>
    <row r="14" spans="1:52" ht="18" hidden="1" customHeight="1" outlineLevel="1">
      <c r="B14" s="433"/>
      <c r="C14" s="1002"/>
      <c r="D14" s="1003"/>
      <c r="E14" s="1003"/>
      <c r="F14" s="1004"/>
      <c r="G14" s="1005"/>
      <c r="H14" s="1006"/>
      <c r="I14" s="1006"/>
      <c r="J14" s="1006"/>
      <c r="K14" s="1007"/>
      <c r="L14" s="715"/>
      <c r="M14" s="715"/>
      <c r="N14" s="715"/>
      <c r="O14" s="715"/>
      <c r="P14" s="715"/>
      <c r="Q14" s="715"/>
      <c r="R14" s="715"/>
      <c r="S14" s="716"/>
      <c r="T14" s="717"/>
      <c r="U14" s="720">
        <f t="shared" si="1"/>
        <v>0</v>
      </c>
      <c r="V14" s="721">
        <f t="shared" si="2"/>
        <v>0</v>
      </c>
      <c r="W14" s="722">
        <f t="shared" ref="W14:W23" si="3">L14*$E$6+M14*$M$6+N14*$M$7+O14*$M$8+P14*$E$7+Q14*$M$9+U14+V14</f>
        <v>0</v>
      </c>
      <c r="X14" s="442"/>
      <c r="Y14" s="442"/>
      <c r="Z14" s="442"/>
      <c r="AA14" s="442"/>
      <c r="AB14" s="442"/>
      <c r="AC14" s="442"/>
      <c r="AD14" s="442"/>
      <c r="AE14" s="442"/>
      <c r="AF14" s="442"/>
      <c r="AG14" s="442"/>
      <c r="AH14" s="442"/>
      <c r="AI14" s="442"/>
      <c r="AJ14" s="442"/>
      <c r="AK14" s="442"/>
      <c r="AL14" s="442"/>
      <c r="AM14" s="442"/>
      <c r="AN14" s="442"/>
      <c r="AO14" s="442"/>
      <c r="AP14" s="442"/>
      <c r="AQ14" s="442"/>
      <c r="AR14" s="442"/>
      <c r="AS14" s="442"/>
      <c r="AT14" s="442"/>
      <c r="AU14" s="442"/>
      <c r="AV14" s="442"/>
      <c r="AW14" s="442"/>
      <c r="AX14" s="442"/>
      <c r="AY14" s="442"/>
      <c r="AZ14" s="442"/>
    </row>
    <row r="15" spans="1:52" ht="18" hidden="1" customHeight="1" outlineLevel="1">
      <c r="B15" s="434"/>
      <c r="C15" s="1002"/>
      <c r="D15" s="1003"/>
      <c r="E15" s="1003"/>
      <c r="F15" s="1004"/>
      <c r="G15" s="1005"/>
      <c r="H15" s="1006"/>
      <c r="I15" s="1006"/>
      <c r="J15" s="1006"/>
      <c r="K15" s="1007"/>
      <c r="L15" s="715"/>
      <c r="M15" s="715"/>
      <c r="N15" s="715"/>
      <c r="O15" s="715"/>
      <c r="P15" s="715"/>
      <c r="Q15" s="715"/>
      <c r="R15" s="715"/>
      <c r="S15" s="716"/>
      <c r="T15" s="717"/>
      <c r="U15" s="720">
        <f t="shared" si="1"/>
        <v>0</v>
      </c>
      <c r="V15" s="721">
        <f t="shared" si="2"/>
        <v>0</v>
      </c>
      <c r="W15" s="722">
        <f t="shared" si="3"/>
        <v>0</v>
      </c>
      <c r="X15" s="442"/>
      <c r="Y15" s="442"/>
      <c r="Z15" s="442"/>
      <c r="AA15" s="442"/>
      <c r="AB15" s="442"/>
      <c r="AC15" s="442"/>
      <c r="AD15" s="442"/>
      <c r="AE15" s="442"/>
      <c r="AF15" s="442"/>
      <c r="AG15" s="442"/>
      <c r="AH15" s="442"/>
      <c r="AI15" s="442"/>
      <c r="AJ15" s="442"/>
      <c r="AK15" s="442"/>
      <c r="AL15" s="442"/>
      <c r="AM15" s="442"/>
      <c r="AN15" s="442"/>
      <c r="AO15" s="442"/>
      <c r="AP15" s="442"/>
      <c r="AQ15" s="442"/>
      <c r="AR15" s="442"/>
      <c r="AS15" s="442"/>
      <c r="AT15" s="442"/>
      <c r="AU15" s="442"/>
      <c r="AV15" s="442"/>
      <c r="AW15" s="442"/>
      <c r="AX15" s="442"/>
      <c r="AY15" s="442"/>
      <c r="AZ15" s="442"/>
    </row>
    <row r="16" spans="1:52" ht="18" hidden="1" customHeight="1" outlineLevel="1">
      <c r="B16" s="434"/>
      <c r="C16" s="1002"/>
      <c r="D16" s="1003"/>
      <c r="E16" s="1003"/>
      <c r="F16" s="1004"/>
      <c r="G16" s="1005"/>
      <c r="H16" s="1006"/>
      <c r="I16" s="1006"/>
      <c r="J16" s="1006"/>
      <c r="K16" s="1007"/>
      <c r="L16" s="715"/>
      <c r="M16" s="715"/>
      <c r="N16" s="715"/>
      <c r="O16" s="715"/>
      <c r="P16" s="715"/>
      <c r="Q16" s="715"/>
      <c r="R16" s="715"/>
      <c r="S16" s="716"/>
      <c r="T16" s="717"/>
      <c r="U16" s="720">
        <f t="shared" si="1"/>
        <v>0</v>
      </c>
      <c r="V16" s="721">
        <f t="shared" si="2"/>
        <v>0</v>
      </c>
      <c r="W16" s="722">
        <f t="shared" si="3"/>
        <v>0</v>
      </c>
      <c r="X16" s="442"/>
      <c r="Y16" s="442"/>
      <c r="Z16" s="442"/>
      <c r="AA16" s="442"/>
      <c r="AB16" s="442"/>
      <c r="AC16" s="442"/>
      <c r="AD16" s="442"/>
      <c r="AE16" s="442"/>
      <c r="AF16" s="442"/>
      <c r="AG16" s="442"/>
      <c r="AH16" s="442"/>
      <c r="AI16" s="442"/>
      <c r="AJ16" s="442"/>
      <c r="AK16" s="442"/>
      <c r="AL16" s="442"/>
      <c r="AM16" s="442"/>
      <c r="AN16" s="442"/>
      <c r="AO16" s="442"/>
      <c r="AP16" s="442"/>
      <c r="AQ16" s="442"/>
      <c r="AR16" s="442"/>
      <c r="AS16" s="442"/>
      <c r="AT16" s="442"/>
      <c r="AU16" s="442"/>
      <c r="AV16" s="442"/>
      <c r="AW16" s="442"/>
      <c r="AX16" s="442"/>
      <c r="AY16" s="442"/>
      <c r="AZ16" s="442"/>
    </row>
    <row r="17" spans="2:52" ht="18" hidden="1" customHeight="1" outlineLevel="1">
      <c r="B17" s="434"/>
      <c r="C17" s="1002"/>
      <c r="D17" s="1003"/>
      <c r="E17" s="1003"/>
      <c r="F17" s="1004"/>
      <c r="G17" s="1005"/>
      <c r="H17" s="1006"/>
      <c r="I17" s="1006"/>
      <c r="J17" s="1006"/>
      <c r="K17" s="1007"/>
      <c r="L17" s="715"/>
      <c r="M17" s="715"/>
      <c r="N17" s="715"/>
      <c r="O17" s="715"/>
      <c r="P17" s="715"/>
      <c r="Q17" s="715"/>
      <c r="R17" s="715"/>
      <c r="S17" s="716"/>
      <c r="T17" s="717"/>
      <c r="U17" s="720">
        <f t="shared" si="1"/>
        <v>0</v>
      </c>
      <c r="V17" s="721">
        <f t="shared" si="2"/>
        <v>0</v>
      </c>
      <c r="W17" s="722">
        <f t="shared" si="3"/>
        <v>0</v>
      </c>
      <c r="X17" s="442"/>
      <c r="Y17" s="442"/>
      <c r="Z17" s="442"/>
      <c r="AA17" s="442"/>
      <c r="AB17" s="442"/>
      <c r="AC17" s="442"/>
      <c r="AD17" s="442"/>
      <c r="AE17" s="442"/>
      <c r="AF17" s="442"/>
      <c r="AG17" s="442"/>
      <c r="AH17" s="442"/>
      <c r="AI17" s="442"/>
      <c r="AJ17" s="442"/>
      <c r="AK17" s="442"/>
      <c r="AL17" s="442"/>
      <c r="AM17" s="442"/>
      <c r="AN17" s="442"/>
      <c r="AO17" s="442"/>
      <c r="AP17" s="442"/>
      <c r="AQ17" s="442"/>
      <c r="AR17" s="442"/>
      <c r="AS17" s="442"/>
      <c r="AT17" s="442"/>
      <c r="AU17" s="442"/>
      <c r="AV17" s="442"/>
      <c r="AW17" s="442"/>
      <c r="AX17" s="442"/>
      <c r="AY17" s="442"/>
      <c r="AZ17" s="442"/>
    </row>
    <row r="18" spans="2:52" ht="18" hidden="1" customHeight="1" outlineLevel="1">
      <c r="B18" s="434"/>
      <c r="C18" s="1002"/>
      <c r="D18" s="1003"/>
      <c r="E18" s="1003"/>
      <c r="F18" s="1004"/>
      <c r="G18" s="1005"/>
      <c r="H18" s="1006"/>
      <c r="I18" s="1006"/>
      <c r="J18" s="1006"/>
      <c r="K18" s="1007"/>
      <c r="L18" s="715"/>
      <c r="M18" s="715"/>
      <c r="N18" s="715"/>
      <c r="O18" s="715"/>
      <c r="P18" s="715"/>
      <c r="Q18" s="715"/>
      <c r="R18" s="715"/>
      <c r="S18" s="716"/>
      <c r="T18" s="717"/>
      <c r="U18" s="720">
        <f t="shared" si="1"/>
        <v>0</v>
      </c>
      <c r="V18" s="721">
        <f t="shared" si="2"/>
        <v>0</v>
      </c>
      <c r="W18" s="722">
        <f t="shared" si="3"/>
        <v>0</v>
      </c>
      <c r="X18" s="442"/>
      <c r="Y18" s="442"/>
      <c r="Z18" s="442"/>
      <c r="AA18" s="442"/>
      <c r="AB18" s="442"/>
      <c r="AC18" s="442"/>
      <c r="AD18" s="442"/>
      <c r="AE18" s="442"/>
      <c r="AF18" s="442"/>
      <c r="AG18" s="442"/>
      <c r="AH18" s="442"/>
      <c r="AI18" s="442"/>
      <c r="AJ18" s="442"/>
      <c r="AK18" s="442"/>
      <c r="AL18" s="442"/>
      <c r="AM18" s="442"/>
      <c r="AN18" s="442"/>
      <c r="AO18" s="442"/>
      <c r="AP18" s="442"/>
      <c r="AQ18" s="442"/>
      <c r="AR18" s="442"/>
      <c r="AS18" s="442"/>
      <c r="AT18" s="442"/>
      <c r="AU18" s="442"/>
      <c r="AV18" s="442"/>
      <c r="AW18" s="442"/>
      <c r="AX18" s="442"/>
      <c r="AY18" s="442"/>
      <c r="AZ18" s="442"/>
    </row>
    <row r="19" spans="2:52" ht="18" hidden="1" customHeight="1" outlineLevel="1">
      <c r="B19" s="434"/>
      <c r="C19" s="1002"/>
      <c r="D19" s="1003"/>
      <c r="E19" s="1003"/>
      <c r="F19" s="1004"/>
      <c r="G19" s="1005"/>
      <c r="H19" s="1006"/>
      <c r="I19" s="1006"/>
      <c r="J19" s="1006"/>
      <c r="K19" s="1007"/>
      <c r="L19" s="715"/>
      <c r="M19" s="715"/>
      <c r="N19" s="715"/>
      <c r="O19" s="715"/>
      <c r="P19" s="715"/>
      <c r="Q19" s="715"/>
      <c r="R19" s="715"/>
      <c r="S19" s="716"/>
      <c r="T19" s="717"/>
      <c r="U19" s="720">
        <f t="shared" si="1"/>
        <v>0</v>
      </c>
      <c r="V19" s="721">
        <f t="shared" si="2"/>
        <v>0</v>
      </c>
      <c r="W19" s="722">
        <f t="shared" si="3"/>
        <v>0</v>
      </c>
      <c r="X19" s="442"/>
      <c r="Y19" s="442"/>
      <c r="Z19" s="442"/>
      <c r="AA19" s="442"/>
      <c r="AB19" s="442"/>
      <c r="AC19" s="442"/>
      <c r="AD19" s="442"/>
      <c r="AE19" s="442"/>
      <c r="AF19" s="442"/>
      <c r="AG19" s="442"/>
      <c r="AH19" s="442"/>
      <c r="AI19" s="442"/>
      <c r="AJ19" s="442"/>
      <c r="AK19" s="442"/>
      <c r="AL19" s="442"/>
      <c r="AM19" s="442"/>
      <c r="AN19" s="442"/>
      <c r="AO19" s="442"/>
      <c r="AP19" s="442"/>
      <c r="AQ19" s="442"/>
      <c r="AR19" s="442"/>
      <c r="AS19" s="442"/>
      <c r="AT19" s="442"/>
      <c r="AU19" s="442"/>
      <c r="AV19" s="442"/>
      <c r="AW19" s="442"/>
      <c r="AX19" s="442"/>
      <c r="AY19" s="442"/>
      <c r="AZ19" s="442"/>
    </row>
    <row r="20" spans="2:52" ht="18" hidden="1" customHeight="1" outlineLevel="1">
      <c r="B20" s="434"/>
      <c r="C20" s="1002"/>
      <c r="D20" s="1003"/>
      <c r="E20" s="1003"/>
      <c r="F20" s="1004"/>
      <c r="G20" s="1005"/>
      <c r="H20" s="1006"/>
      <c r="I20" s="1006"/>
      <c r="J20" s="1006"/>
      <c r="K20" s="1007"/>
      <c r="L20" s="715"/>
      <c r="M20" s="715"/>
      <c r="N20" s="715"/>
      <c r="O20" s="715"/>
      <c r="P20" s="715"/>
      <c r="Q20" s="715"/>
      <c r="R20" s="715"/>
      <c r="S20" s="716"/>
      <c r="T20" s="717"/>
      <c r="U20" s="720">
        <f t="shared" si="1"/>
        <v>0</v>
      </c>
      <c r="V20" s="721">
        <f t="shared" si="2"/>
        <v>0</v>
      </c>
      <c r="W20" s="722">
        <f t="shared" si="3"/>
        <v>0</v>
      </c>
      <c r="X20" s="442"/>
      <c r="Y20" s="442"/>
      <c r="Z20" s="442"/>
      <c r="AA20" s="442"/>
      <c r="AB20" s="442"/>
      <c r="AC20" s="442"/>
      <c r="AD20" s="442"/>
      <c r="AE20" s="442"/>
      <c r="AF20" s="442"/>
      <c r="AG20" s="442"/>
      <c r="AH20" s="442"/>
      <c r="AI20" s="442"/>
      <c r="AJ20" s="442"/>
      <c r="AK20" s="442"/>
      <c r="AL20" s="442"/>
      <c r="AM20" s="442"/>
      <c r="AN20" s="442"/>
      <c r="AO20" s="442"/>
      <c r="AP20" s="442"/>
      <c r="AQ20" s="442"/>
      <c r="AR20" s="442"/>
      <c r="AS20" s="442"/>
      <c r="AT20" s="442"/>
      <c r="AU20" s="442"/>
      <c r="AV20" s="442"/>
      <c r="AW20" s="442"/>
      <c r="AX20" s="442"/>
      <c r="AY20" s="442"/>
      <c r="AZ20" s="442"/>
    </row>
    <row r="21" spans="2:52" ht="18" hidden="1" customHeight="1" outlineLevel="1">
      <c r="B21" s="434"/>
      <c r="C21" s="1002"/>
      <c r="D21" s="1003"/>
      <c r="E21" s="1003"/>
      <c r="F21" s="1004"/>
      <c r="G21" s="1005"/>
      <c r="H21" s="1006"/>
      <c r="I21" s="1006"/>
      <c r="J21" s="1006"/>
      <c r="K21" s="1007"/>
      <c r="L21" s="715"/>
      <c r="M21" s="715"/>
      <c r="N21" s="715"/>
      <c r="O21" s="715"/>
      <c r="P21" s="715"/>
      <c r="Q21" s="715"/>
      <c r="R21" s="715"/>
      <c r="S21" s="716"/>
      <c r="T21" s="717"/>
      <c r="U21" s="720">
        <f t="shared" si="1"/>
        <v>0</v>
      </c>
      <c r="V21" s="721">
        <f t="shared" si="2"/>
        <v>0</v>
      </c>
      <c r="W21" s="722">
        <f t="shared" si="3"/>
        <v>0</v>
      </c>
      <c r="X21" s="442"/>
      <c r="Y21" s="442"/>
      <c r="Z21" s="442"/>
      <c r="AA21" s="442"/>
      <c r="AB21" s="442"/>
      <c r="AC21" s="442"/>
      <c r="AD21" s="442"/>
      <c r="AE21" s="442"/>
      <c r="AF21" s="442"/>
      <c r="AG21" s="442"/>
      <c r="AH21" s="442"/>
      <c r="AI21" s="442"/>
      <c r="AJ21" s="442"/>
      <c r="AK21" s="442"/>
      <c r="AL21" s="442"/>
      <c r="AM21" s="442"/>
      <c r="AN21" s="442"/>
      <c r="AO21" s="442"/>
      <c r="AP21" s="442"/>
      <c r="AQ21" s="442"/>
      <c r="AR21" s="442"/>
      <c r="AS21" s="442"/>
      <c r="AT21" s="442"/>
      <c r="AU21" s="442"/>
      <c r="AV21" s="442"/>
      <c r="AW21" s="442"/>
      <c r="AX21" s="442"/>
      <c r="AY21" s="442"/>
      <c r="AZ21" s="442"/>
    </row>
    <row r="22" spans="2:52" ht="18" hidden="1" customHeight="1" outlineLevel="1">
      <c r="B22" s="434"/>
      <c r="C22" s="1002"/>
      <c r="D22" s="1003"/>
      <c r="E22" s="1003"/>
      <c r="F22" s="1004"/>
      <c r="G22" s="1005"/>
      <c r="H22" s="1006"/>
      <c r="I22" s="1006"/>
      <c r="J22" s="1006"/>
      <c r="K22" s="1007"/>
      <c r="L22" s="715"/>
      <c r="M22" s="715"/>
      <c r="N22" s="715"/>
      <c r="O22" s="715"/>
      <c r="P22" s="715"/>
      <c r="Q22" s="715"/>
      <c r="R22" s="715"/>
      <c r="S22" s="716"/>
      <c r="T22" s="717"/>
      <c r="U22" s="720">
        <f t="shared" si="1"/>
        <v>0</v>
      </c>
      <c r="V22" s="721">
        <f t="shared" si="2"/>
        <v>0</v>
      </c>
      <c r="W22" s="722">
        <f t="shared" si="3"/>
        <v>0</v>
      </c>
      <c r="X22" s="442"/>
      <c r="Y22" s="442"/>
      <c r="Z22" s="442"/>
      <c r="AA22" s="442"/>
      <c r="AB22" s="442"/>
      <c r="AC22" s="442"/>
      <c r="AD22" s="442"/>
      <c r="AE22" s="442"/>
      <c r="AF22" s="442"/>
      <c r="AG22" s="442"/>
      <c r="AH22" s="442"/>
      <c r="AI22" s="442"/>
      <c r="AJ22" s="442"/>
      <c r="AK22" s="442"/>
      <c r="AL22" s="442"/>
      <c r="AM22" s="442"/>
      <c r="AN22" s="442"/>
      <c r="AO22" s="442"/>
      <c r="AP22" s="442"/>
      <c r="AQ22" s="442"/>
      <c r="AR22" s="442"/>
      <c r="AS22" s="442"/>
      <c r="AT22" s="442"/>
      <c r="AU22" s="442"/>
      <c r="AV22" s="442"/>
      <c r="AW22" s="442"/>
      <c r="AX22" s="442"/>
      <c r="AY22" s="442"/>
      <c r="AZ22" s="442"/>
    </row>
    <row r="23" spans="2:52" ht="18" hidden="1" customHeight="1" outlineLevel="1">
      <c r="B23" s="434"/>
      <c r="C23" s="1002"/>
      <c r="D23" s="1003"/>
      <c r="E23" s="1003"/>
      <c r="F23" s="1004"/>
      <c r="G23" s="1005"/>
      <c r="H23" s="1006"/>
      <c r="I23" s="1006"/>
      <c r="J23" s="1006"/>
      <c r="K23" s="1007"/>
      <c r="L23" s="715"/>
      <c r="M23" s="715"/>
      <c r="N23" s="715"/>
      <c r="O23" s="715"/>
      <c r="P23" s="715"/>
      <c r="Q23" s="715"/>
      <c r="R23" s="715"/>
      <c r="S23" s="716"/>
      <c r="T23" s="717"/>
      <c r="U23" s="720">
        <f t="shared" si="1"/>
        <v>0</v>
      </c>
      <c r="V23" s="721">
        <f t="shared" si="2"/>
        <v>0</v>
      </c>
      <c r="W23" s="722">
        <f t="shared" si="3"/>
        <v>0</v>
      </c>
      <c r="X23" s="442"/>
      <c r="Y23" s="442"/>
      <c r="Z23" s="442"/>
      <c r="AA23" s="442"/>
      <c r="AB23" s="442"/>
      <c r="AC23" s="442"/>
      <c r="AD23" s="442"/>
      <c r="AE23" s="442"/>
      <c r="AF23" s="442"/>
      <c r="AG23" s="442"/>
      <c r="AH23" s="442"/>
      <c r="AI23" s="442"/>
      <c r="AJ23" s="442"/>
      <c r="AK23" s="442"/>
      <c r="AL23" s="442"/>
      <c r="AM23" s="442"/>
      <c r="AN23" s="442"/>
      <c r="AO23" s="442"/>
      <c r="AP23" s="442"/>
      <c r="AQ23" s="442"/>
      <c r="AR23" s="442"/>
      <c r="AS23" s="442"/>
      <c r="AT23" s="442"/>
      <c r="AU23" s="442"/>
      <c r="AV23" s="442"/>
      <c r="AW23" s="442"/>
      <c r="AX23" s="442"/>
      <c r="AY23" s="442"/>
      <c r="AZ23" s="442"/>
    </row>
    <row r="24" spans="2:52" ht="9.9499999999999993" hidden="1" customHeight="1" outlineLevel="1">
      <c r="B24" s="435"/>
      <c r="C24" s="437"/>
      <c r="D24" s="437"/>
      <c r="E24" s="437"/>
      <c r="F24" s="437"/>
      <c r="G24" s="436"/>
      <c r="H24" s="436"/>
      <c r="I24" s="436"/>
      <c r="J24" s="436"/>
      <c r="K24" s="436"/>
      <c r="L24" s="707"/>
      <c r="M24" s="707"/>
      <c r="N24" s="707"/>
      <c r="O24" s="707"/>
      <c r="P24" s="707"/>
      <c r="Q24" s="707"/>
      <c r="R24" s="707"/>
      <c r="S24" s="438"/>
      <c r="T24" s="439"/>
      <c r="U24" s="439"/>
      <c r="V24" s="439"/>
      <c r="W24" s="431"/>
      <c r="X24" s="442"/>
      <c r="Y24" s="442"/>
      <c r="Z24" s="442"/>
      <c r="AA24" s="442"/>
      <c r="AB24" s="442"/>
      <c r="AC24" s="442"/>
      <c r="AD24" s="442"/>
      <c r="AE24" s="442"/>
      <c r="AF24" s="442"/>
      <c r="AG24" s="442"/>
      <c r="AH24" s="442"/>
      <c r="AI24" s="442"/>
      <c r="AJ24" s="442"/>
      <c r="AK24" s="442"/>
      <c r="AL24" s="442"/>
      <c r="AM24" s="442"/>
      <c r="AN24" s="442"/>
      <c r="AO24" s="442"/>
      <c r="AP24" s="442"/>
      <c r="AQ24" s="442"/>
      <c r="AR24" s="442"/>
      <c r="AS24" s="442"/>
      <c r="AT24" s="442"/>
      <c r="AU24" s="442"/>
      <c r="AV24" s="442"/>
      <c r="AW24" s="442"/>
      <c r="AX24" s="442"/>
      <c r="AY24" s="442"/>
      <c r="AZ24" s="442"/>
    </row>
    <row r="25" spans="2:52" ht="20.100000000000001" customHeight="1" collapsed="1">
      <c r="B25" s="714">
        <f>B13+1</f>
        <v>2</v>
      </c>
      <c r="C25" s="1013"/>
      <c r="D25" s="1014"/>
      <c r="E25" s="1014"/>
      <c r="F25" s="1015"/>
      <c r="G25" s="1016"/>
      <c r="H25" s="1017"/>
      <c r="I25" s="1017"/>
      <c r="J25" s="1017"/>
      <c r="K25" s="1018"/>
      <c r="L25" s="701">
        <f t="shared" ref="L25:R25" si="4">SUM(L26:L35)</f>
        <v>0</v>
      </c>
      <c r="M25" s="702">
        <f t="shared" si="4"/>
        <v>0</v>
      </c>
      <c r="N25" s="703">
        <f t="shared" si="4"/>
        <v>0</v>
      </c>
      <c r="O25" s="703">
        <f t="shared" si="4"/>
        <v>0</v>
      </c>
      <c r="P25" s="702">
        <f t="shared" si="4"/>
        <v>0</v>
      </c>
      <c r="Q25" s="704">
        <f t="shared" si="4"/>
        <v>0</v>
      </c>
      <c r="R25" s="701">
        <f t="shared" si="4"/>
        <v>0</v>
      </c>
      <c r="S25" s="705">
        <v>1</v>
      </c>
      <c r="T25" s="706">
        <f>(S26*T26)+(S27*T27)+(S28*T28)+(S29*T29)+(S30*T30)+(S31*T31)+(S32*T32)+(S33*T33)+(S34*T34)+(S35*T35)</f>
        <v>0</v>
      </c>
      <c r="U25" s="665">
        <f t="shared" ref="U25:U35" si="5">S25*T25*(1+MGKZ)*(1+Gewinn)*(1+Sicherheit)</f>
        <v>0</v>
      </c>
      <c r="V25" s="643">
        <f t="shared" ref="V25:V35" si="6">R25*Fertigung</f>
        <v>0</v>
      </c>
      <c r="W25" s="50">
        <f t="shared" ref="W25:W35" si="7">L25*$E$6+M25*$M$6+N25*$M$7+O25*$M$8+P25*$E$7+Q25*$M$9+U25+V25</f>
        <v>0</v>
      </c>
      <c r="X25" s="442"/>
      <c r="Y25" s="442"/>
      <c r="Z25" s="442"/>
      <c r="AA25" s="442"/>
      <c r="AB25" s="442"/>
      <c r="AC25" s="442"/>
      <c r="AD25" s="442"/>
      <c r="AE25" s="442"/>
      <c r="AF25" s="442"/>
      <c r="AG25" s="442"/>
      <c r="AH25" s="442"/>
      <c r="AI25" s="442"/>
      <c r="AJ25" s="442"/>
      <c r="AK25" s="442"/>
      <c r="AL25" s="442"/>
      <c r="AM25" s="442"/>
      <c r="AN25" s="442"/>
      <c r="AO25" s="442"/>
      <c r="AP25" s="442"/>
      <c r="AQ25" s="442"/>
      <c r="AR25" s="442"/>
      <c r="AS25" s="442"/>
      <c r="AT25" s="442"/>
      <c r="AU25" s="442"/>
      <c r="AV25" s="442"/>
      <c r="AW25" s="442"/>
      <c r="AX25" s="442"/>
      <c r="AY25" s="442"/>
      <c r="AZ25" s="442"/>
    </row>
    <row r="26" spans="2:52" ht="18" hidden="1" customHeight="1" outlineLevel="1">
      <c r="B26" s="433"/>
      <c r="C26" s="1002"/>
      <c r="D26" s="1003"/>
      <c r="E26" s="1003"/>
      <c r="F26" s="1004"/>
      <c r="G26" s="1005"/>
      <c r="H26" s="1006"/>
      <c r="I26" s="1006"/>
      <c r="J26" s="1006"/>
      <c r="K26" s="1007"/>
      <c r="L26" s="715"/>
      <c r="M26" s="715"/>
      <c r="N26" s="715"/>
      <c r="O26" s="715"/>
      <c r="P26" s="715"/>
      <c r="Q26" s="715"/>
      <c r="R26" s="715"/>
      <c r="S26" s="716"/>
      <c r="T26" s="717"/>
      <c r="U26" s="720">
        <f t="shared" si="5"/>
        <v>0</v>
      </c>
      <c r="V26" s="721">
        <f t="shared" si="6"/>
        <v>0</v>
      </c>
      <c r="W26" s="722">
        <f t="shared" si="7"/>
        <v>0</v>
      </c>
      <c r="X26" s="442"/>
      <c r="Y26" s="442"/>
      <c r="Z26" s="442"/>
      <c r="AA26" s="442"/>
      <c r="AB26" s="442"/>
      <c r="AC26" s="442"/>
      <c r="AD26" s="442"/>
      <c r="AE26" s="442"/>
      <c r="AF26" s="442"/>
      <c r="AG26" s="442"/>
      <c r="AH26" s="442"/>
      <c r="AI26" s="442"/>
      <c r="AJ26" s="442"/>
      <c r="AK26" s="442"/>
      <c r="AL26" s="442"/>
      <c r="AM26" s="442"/>
      <c r="AN26" s="442"/>
      <c r="AO26" s="442"/>
      <c r="AP26" s="442"/>
      <c r="AQ26" s="442"/>
      <c r="AR26" s="442"/>
      <c r="AS26" s="442"/>
      <c r="AT26" s="442"/>
      <c r="AU26" s="442"/>
      <c r="AV26" s="442"/>
      <c r="AW26" s="442"/>
      <c r="AX26" s="442"/>
      <c r="AY26" s="442"/>
      <c r="AZ26" s="442"/>
    </row>
    <row r="27" spans="2:52" ht="18" hidden="1" customHeight="1" outlineLevel="1">
      <c r="B27" s="434"/>
      <c r="C27" s="1002"/>
      <c r="D27" s="1003"/>
      <c r="E27" s="1003"/>
      <c r="F27" s="1004"/>
      <c r="G27" s="1005"/>
      <c r="H27" s="1006"/>
      <c r="I27" s="1006"/>
      <c r="J27" s="1006"/>
      <c r="K27" s="1007"/>
      <c r="L27" s="715"/>
      <c r="M27" s="715"/>
      <c r="N27" s="715"/>
      <c r="O27" s="715"/>
      <c r="P27" s="715"/>
      <c r="Q27" s="715"/>
      <c r="R27" s="715"/>
      <c r="S27" s="716"/>
      <c r="T27" s="717"/>
      <c r="U27" s="720">
        <f t="shared" si="5"/>
        <v>0</v>
      </c>
      <c r="V27" s="721">
        <f t="shared" si="6"/>
        <v>0</v>
      </c>
      <c r="W27" s="722">
        <f t="shared" si="7"/>
        <v>0</v>
      </c>
      <c r="X27" s="442"/>
      <c r="Y27" s="442"/>
      <c r="Z27" s="442"/>
      <c r="AA27" s="442"/>
      <c r="AB27" s="442"/>
      <c r="AC27" s="442"/>
      <c r="AD27" s="442"/>
      <c r="AE27" s="442"/>
      <c r="AF27" s="442"/>
      <c r="AG27" s="442"/>
      <c r="AH27" s="442"/>
      <c r="AI27" s="442"/>
      <c r="AJ27" s="442"/>
      <c r="AK27" s="442"/>
      <c r="AL27" s="442"/>
      <c r="AM27" s="442"/>
      <c r="AN27" s="442"/>
      <c r="AO27" s="442"/>
      <c r="AP27" s="442"/>
      <c r="AQ27" s="442"/>
      <c r="AR27" s="442"/>
      <c r="AS27" s="442"/>
      <c r="AT27" s="442"/>
      <c r="AU27" s="442"/>
      <c r="AV27" s="442"/>
      <c r="AW27" s="442"/>
      <c r="AX27" s="442"/>
      <c r="AY27" s="442"/>
      <c r="AZ27" s="442"/>
    </row>
    <row r="28" spans="2:52" ht="18" hidden="1" customHeight="1" outlineLevel="1">
      <c r="B28" s="434"/>
      <c r="C28" s="1002"/>
      <c r="D28" s="1003"/>
      <c r="E28" s="1003"/>
      <c r="F28" s="1004"/>
      <c r="G28" s="1005"/>
      <c r="H28" s="1006"/>
      <c r="I28" s="1006"/>
      <c r="J28" s="1006"/>
      <c r="K28" s="1007"/>
      <c r="L28" s="715"/>
      <c r="M28" s="715"/>
      <c r="N28" s="715"/>
      <c r="O28" s="715"/>
      <c r="P28" s="715"/>
      <c r="Q28" s="715"/>
      <c r="R28" s="715"/>
      <c r="S28" s="716"/>
      <c r="T28" s="717"/>
      <c r="U28" s="720">
        <f t="shared" si="5"/>
        <v>0</v>
      </c>
      <c r="V28" s="721">
        <f t="shared" si="6"/>
        <v>0</v>
      </c>
      <c r="W28" s="722">
        <f t="shared" si="7"/>
        <v>0</v>
      </c>
      <c r="X28" s="442"/>
      <c r="Y28" s="442"/>
      <c r="Z28" s="442"/>
      <c r="AA28" s="442"/>
      <c r="AB28" s="442"/>
      <c r="AC28" s="442"/>
      <c r="AD28" s="442"/>
      <c r="AE28" s="442"/>
      <c r="AF28" s="442"/>
      <c r="AG28" s="442"/>
      <c r="AH28" s="442"/>
      <c r="AI28" s="442"/>
      <c r="AJ28" s="442"/>
      <c r="AK28" s="442"/>
      <c r="AL28" s="442"/>
      <c r="AM28" s="442"/>
      <c r="AN28" s="442"/>
      <c r="AO28" s="442"/>
      <c r="AP28" s="442"/>
      <c r="AQ28" s="442"/>
      <c r="AR28" s="442"/>
      <c r="AS28" s="442"/>
      <c r="AT28" s="442"/>
      <c r="AU28" s="442"/>
      <c r="AV28" s="442"/>
      <c r="AW28" s="442"/>
      <c r="AX28" s="442"/>
      <c r="AY28" s="442"/>
      <c r="AZ28" s="442"/>
    </row>
    <row r="29" spans="2:52" ht="18" hidden="1" customHeight="1" outlineLevel="1">
      <c r="B29" s="434"/>
      <c r="C29" s="1002"/>
      <c r="D29" s="1003"/>
      <c r="E29" s="1003"/>
      <c r="F29" s="1004"/>
      <c r="G29" s="1005"/>
      <c r="H29" s="1006"/>
      <c r="I29" s="1006"/>
      <c r="J29" s="1006"/>
      <c r="K29" s="1007"/>
      <c r="L29" s="715"/>
      <c r="M29" s="715"/>
      <c r="N29" s="715"/>
      <c r="O29" s="715"/>
      <c r="P29" s="715"/>
      <c r="Q29" s="715"/>
      <c r="R29" s="715"/>
      <c r="S29" s="716"/>
      <c r="T29" s="717"/>
      <c r="U29" s="720">
        <f t="shared" si="5"/>
        <v>0</v>
      </c>
      <c r="V29" s="721">
        <f t="shared" si="6"/>
        <v>0</v>
      </c>
      <c r="W29" s="722">
        <f t="shared" si="7"/>
        <v>0</v>
      </c>
      <c r="X29" s="442"/>
      <c r="Y29" s="442"/>
      <c r="Z29" s="442"/>
      <c r="AA29" s="442"/>
      <c r="AB29" s="442"/>
      <c r="AC29" s="442"/>
      <c r="AD29" s="442"/>
      <c r="AE29" s="442"/>
      <c r="AF29" s="442"/>
      <c r="AG29" s="442"/>
      <c r="AH29" s="442"/>
      <c r="AI29" s="442"/>
      <c r="AJ29" s="442"/>
      <c r="AK29" s="442"/>
      <c r="AL29" s="442"/>
      <c r="AM29" s="442"/>
      <c r="AN29" s="442"/>
      <c r="AO29" s="442"/>
      <c r="AP29" s="442"/>
      <c r="AQ29" s="442"/>
      <c r="AR29" s="442"/>
      <c r="AS29" s="442"/>
      <c r="AT29" s="442"/>
      <c r="AU29" s="442"/>
      <c r="AV29" s="442"/>
      <c r="AW29" s="442"/>
      <c r="AX29" s="442"/>
      <c r="AY29" s="442"/>
      <c r="AZ29" s="442"/>
    </row>
    <row r="30" spans="2:52" ht="18" hidden="1" customHeight="1" outlineLevel="1">
      <c r="B30" s="434"/>
      <c r="C30" s="1002"/>
      <c r="D30" s="1003"/>
      <c r="E30" s="1003"/>
      <c r="F30" s="1004"/>
      <c r="G30" s="1005"/>
      <c r="H30" s="1006"/>
      <c r="I30" s="1006"/>
      <c r="J30" s="1006"/>
      <c r="K30" s="1007"/>
      <c r="L30" s="715"/>
      <c r="M30" s="715"/>
      <c r="N30" s="715"/>
      <c r="O30" s="715"/>
      <c r="P30" s="715"/>
      <c r="Q30" s="715"/>
      <c r="R30" s="715"/>
      <c r="S30" s="716"/>
      <c r="T30" s="717"/>
      <c r="U30" s="720">
        <f t="shared" si="5"/>
        <v>0</v>
      </c>
      <c r="V30" s="721">
        <f t="shared" si="6"/>
        <v>0</v>
      </c>
      <c r="W30" s="722">
        <f t="shared" si="7"/>
        <v>0</v>
      </c>
      <c r="X30" s="442"/>
      <c r="Y30" s="442"/>
      <c r="Z30" s="442"/>
      <c r="AA30" s="442"/>
      <c r="AB30" s="442"/>
      <c r="AC30" s="442"/>
      <c r="AD30" s="442"/>
      <c r="AE30" s="442"/>
      <c r="AF30" s="442"/>
      <c r="AG30" s="442"/>
      <c r="AH30" s="442"/>
      <c r="AI30" s="442"/>
      <c r="AJ30" s="442"/>
      <c r="AK30" s="442"/>
      <c r="AL30" s="442"/>
      <c r="AM30" s="442"/>
      <c r="AN30" s="442"/>
      <c r="AO30" s="442"/>
      <c r="AP30" s="442"/>
      <c r="AQ30" s="442"/>
      <c r="AR30" s="442"/>
      <c r="AS30" s="442"/>
      <c r="AT30" s="442"/>
      <c r="AU30" s="442"/>
      <c r="AV30" s="442"/>
      <c r="AW30" s="442"/>
      <c r="AX30" s="442"/>
      <c r="AY30" s="442"/>
      <c r="AZ30" s="442"/>
    </row>
    <row r="31" spans="2:52" ht="18" hidden="1" customHeight="1" outlineLevel="1">
      <c r="B31" s="434"/>
      <c r="C31" s="1002"/>
      <c r="D31" s="1003"/>
      <c r="E31" s="1003"/>
      <c r="F31" s="1004"/>
      <c r="G31" s="1005"/>
      <c r="H31" s="1006"/>
      <c r="I31" s="1006"/>
      <c r="J31" s="1006"/>
      <c r="K31" s="1007"/>
      <c r="L31" s="715"/>
      <c r="M31" s="715"/>
      <c r="N31" s="715"/>
      <c r="O31" s="715"/>
      <c r="P31" s="715"/>
      <c r="Q31" s="715"/>
      <c r="R31" s="715"/>
      <c r="S31" s="716"/>
      <c r="T31" s="717"/>
      <c r="U31" s="720">
        <f t="shared" si="5"/>
        <v>0</v>
      </c>
      <c r="V31" s="721">
        <f t="shared" si="6"/>
        <v>0</v>
      </c>
      <c r="W31" s="722">
        <f t="shared" si="7"/>
        <v>0</v>
      </c>
      <c r="X31" s="442"/>
      <c r="Y31" s="442"/>
      <c r="Z31" s="442"/>
      <c r="AA31" s="442"/>
      <c r="AB31" s="442"/>
      <c r="AC31" s="442"/>
      <c r="AD31" s="442"/>
      <c r="AE31" s="442"/>
      <c r="AF31" s="442"/>
      <c r="AG31" s="442"/>
      <c r="AH31" s="442"/>
      <c r="AI31" s="442"/>
      <c r="AJ31" s="442"/>
      <c r="AK31" s="442"/>
      <c r="AL31" s="442"/>
      <c r="AM31" s="442"/>
      <c r="AN31" s="442"/>
      <c r="AO31" s="442"/>
      <c r="AP31" s="442"/>
      <c r="AQ31" s="442"/>
      <c r="AR31" s="442"/>
      <c r="AS31" s="442"/>
      <c r="AT31" s="442"/>
      <c r="AU31" s="442"/>
      <c r="AV31" s="442"/>
      <c r="AW31" s="442"/>
      <c r="AX31" s="442"/>
      <c r="AY31" s="442"/>
      <c r="AZ31" s="442"/>
    </row>
    <row r="32" spans="2:52" ht="18" hidden="1" customHeight="1" outlineLevel="1">
      <c r="B32" s="434"/>
      <c r="C32" s="1002"/>
      <c r="D32" s="1003"/>
      <c r="E32" s="1003"/>
      <c r="F32" s="1004"/>
      <c r="G32" s="1005"/>
      <c r="H32" s="1006"/>
      <c r="I32" s="1006"/>
      <c r="J32" s="1006"/>
      <c r="K32" s="1007"/>
      <c r="L32" s="715"/>
      <c r="M32" s="715"/>
      <c r="N32" s="715"/>
      <c r="O32" s="715"/>
      <c r="P32" s="715"/>
      <c r="Q32" s="715"/>
      <c r="R32" s="715"/>
      <c r="S32" s="716"/>
      <c r="T32" s="717"/>
      <c r="U32" s="720">
        <f t="shared" si="5"/>
        <v>0</v>
      </c>
      <c r="V32" s="721">
        <f t="shared" si="6"/>
        <v>0</v>
      </c>
      <c r="W32" s="722">
        <f t="shared" si="7"/>
        <v>0</v>
      </c>
      <c r="X32" s="442"/>
      <c r="Y32" s="442"/>
      <c r="Z32" s="442"/>
      <c r="AA32" s="442"/>
      <c r="AB32" s="442"/>
      <c r="AC32" s="442"/>
      <c r="AD32" s="442"/>
      <c r="AE32" s="442"/>
      <c r="AF32" s="442"/>
      <c r="AG32" s="442"/>
      <c r="AH32" s="442"/>
      <c r="AI32" s="442"/>
      <c r="AJ32" s="442"/>
      <c r="AK32" s="442"/>
      <c r="AL32" s="442"/>
      <c r="AM32" s="442"/>
      <c r="AN32" s="442"/>
      <c r="AO32" s="442"/>
      <c r="AP32" s="442"/>
      <c r="AQ32" s="442"/>
      <c r="AR32" s="442"/>
      <c r="AS32" s="442"/>
      <c r="AT32" s="442"/>
      <c r="AU32" s="442"/>
      <c r="AV32" s="442"/>
      <c r="AW32" s="442"/>
      <c r="AX32" s="442"/>
      <c r="AY32" s="442"/>
      <c r="AZ32" s="442"/>
    </row>
    <row r="33" spans="2:52" ht="18" hidden="1" customHeight="1" outlineLevel="1">
      <c r="B33" s="434"/>
      <c r="C33" s="1002"/>
      <c r="D33" s="1003"/>
      <c r="E33" s="1003"/>
      <c r="F33" s="1004"/>
      <c r="G33" s="1005"/>
      <c r="H33" s="1006"/>
      <c r="I33" s="1006"/>
      <c r="J33" s="1006"/>
      <c r="K33" s="1007"/>
      <c r="L33" s="715"/>
      <c r="M33" s="715"/>
      <c r="N33" s="715"/>
      <c r="O33" s="715"/>
      <c r="P33" s="715"/>
      <c r="Q33" s="715"/>
      <c r="R33" s="715"/>
      <c r="S33" s="716"/>
      <c r="T33" s="717"/>
      <c r="U33" s="720">
        <f t="shared" si="5"/>
        <v>0</v>
      </c>
      <c r="V33" s="721">
        <f t="shared" si="6"/>
        <v>0</v>
      </c>
      <c r="W33" s="722">
        <f t="shared" si="7"/>
        <v>0</v>
      </c>
      <c r="X33" s="442"/>
      <c r="Y33" s="442"/>
      <c r="Z33" s="442"/>
      <c r="AA33" s="442"/>
      <c r="AB33" s="442"/>
      <c r="AC33" s="442"/>
      <c r="AD33" s="442"/>
      <c r="AE33" s="442"/>
      <c r="AF33" s="442"/>
      <c r="AG33" s="442"/>
      <c r="AH33" s="442"/>
      <c r="AI33" s="442"/>
      <c r="AJ33" s="442"/>
      <c r="AK33" s="442"/>
      <c r="AL33" s="442"/>
      <c r="AM33" s="442"/>
      <c r="AN33" s="442"/>
      <c r="AO33" s="442"/>
      <c r="AP33" s="442"/>
      <c r="AQ33" s="442"/>
      <c r="AR33" s="442"/>
      <c r="AS33" s="442"/>
      <c r="AT33" s="442"/>
      <c r="AU33" s="442"/>
      <c r="AV33" s="442"/>
      <c r="AW33" s="442"/>
      <c r="AX33" s="442"/>
      <c r="AY33" s="442"/>
      <c r="AZ33" s="442"/>
    </row>
    <row r="34" spans="2:52" ht="18" hidden="1" customHeight="1" outlineLevel="1">
      <c r="B34" s="434"/>
      <c r="C34" s="1002"/>
      <c r="D34" s="1003"/>
      <c r="E34" s="1003"/>
      <c r="F34" s="1004"/>
      <c r="G34" s="1005"/>
      <c r="H34" s="1006"/>
      <c r="I34" s="1006"/>
      <c r="J34" s="1006"/>
      <c r="K34" s="1007"/>
      <c r="L34" s="715"/>
      <c r="M34" s="715"/>
      <c r="N34" s="715"/>
      <c r="O34" s="715"/>
      <c r="P34" s="715"/>
      <c r="Q34" s="715"/>
      <c r="R34" s="715"/>
      <c r="S34" s="716"/>
      <c r="T34" s="717"/>
      <c r="U34" s="720">
        <f t="shared" si="5"/>
        <v>0</v>
      </c>
      <c r="V34" s="721">
        <f t="shared" si="6"/>
        <v>0</v>
      </c>
      <c r="W34" s="722">
        <f t="shared" si="7"/>
        <v>0</v>
      </c>
      <c r="X34" s="442"/>
      <c r="Y34" s="442"/>
      <c r="Z34" s="442"/>
      <c r="AA34" s="442"/>
      <c r="AB34" s="442"/>
      <c r="AC34" s="442"/>
      <c r="AD34" s="442"/>
      <c r="AE34" s="442"/>
      <c r="AF34" s="442"/>
      <c r="AG34" s="442"/>
      <c r="AH34" s="442"/>
      <c r="AI34" s="442"/>
      <c r="AJ34" s="442"/>
      <c r="AK34" s="442"/>
      <c r="AL34" s="442"/>
      <c r="AM34" s="442"/>
      <c r="AN34" s="442"/>
      <c r="AO34" s="442"/>
      <c r="AP34" s="442"/>
      <c r="AQ34" s="442"/>
      <c r="AR34" s="442"/>
      <c r="AS34" s="442"/>
      <c r="AT34" s="442"/>
      <c r="AU34" s="442"/>
      <c r="AV34" s="442"/>
      <c r="AW34" s="442"/>
      <c r="AX34" s="442"/>
      <c r="AY34" s="442"/>
      <c r="AZ34" s="442"/>
    </row>
    <row r="35" spans="2:52" ht="18" hidden="1" customHeight="1" outlineLevel="1">
      <c r="B35" s="434"/>
      <c r="C35" s="1002"/>
      <c r="D35" s="1003"/>
      <c r="E35" s="1003"/>
      <c r="F35" s="1004"/>
      <c r="G35" s="1005"/>
      <c r="H35" s="1006"/>
      <c r="I35" s="1006"/>
      <c r="J35" s="1006"/>
      <c r="K35" s="1007"/>
      <c r="L35" s="715"/>
      <c r="M35" s="715"/>
      <c r="N35" s="715"/>
      <c r="O35" s="715"/>
      <c r="P35" s="715"/>
      <c r="Q35" s="715"/>
      <c r="R35" s="715"/>
      <c r="S35" s="716"/>
      <c r="T35" s="717"/>
      <c r="U35" s="720">
        <f t="shared" si="5"/>
        <v>0</v>
      </c>
      <c r="V35" s="721">
        <f t="shared" si="6"/>
        <v>0</v>
      </c>
      <c r="W35" s="722">
        <f t="shared" si="7"/>
        <v>0</v>
      </c>
      <c r="X35" s="442"/>
      <c r="Y35" s="442"/>
      <c r="Z35" s="442"/>
      <c r="AA35" s="442"/>
      <c r="AB35" s="442"/>
      <c r="AC35" s="442"/>
      <c r="AD35" s="442"/>
      <c r="AE35" s="442"/>
      <c r="AF35" s="442"/>
      <c r="AG35" s="442"/>
      <c r="AH35" s="442"/>
      <c r="AI35" s="442"/>
      <c r="AJ35" s="442"/>
      <c r="AK35" s="442"/>
      <c r="AL35" s="442"/>
      <c r="AM35" s="442"/>
      <c r="AN35" s="442"/>
      <c r="AO35" s="442"/>
      <c r="AP35" s="442"/>
      <c r="AQ35" s="442"/>
      <c r="AR35" s="442"/>
      <c r="AS35" s="442"/>
      <c r="AT35" s="442"/>
      <c r="AU35" s="442"/>
      <c r="AV35" s="442"/>
      <c r="AW35" s="442"/>
      <c r="AX35" s="442"/>
      <c r="AY35" s="442"/>
      <c r="AZ35" s="442"/>
    </row>
    <row r="36" spans="2:52" ht="9.9499999999999993" hidden="1" customHeight="1" outlineLevel="1">
      <c r="B36" s="435"/>
      <c r="C36" s="437"/>
      <c r="D36" s="437"/>
      <c r="E36" s="437"/>
      <c r="F36" s="437"/>
      <c r="G36" s="436"/>
      <c r="H36" s="436"/>
      <c r="I36" s="436"/>
      <c r="J36" s="436"/>
      <c r="K36" s="436"/>
      <c r="L36" s="438"/>
      <c r="M36" s="438"/>
      <c r="N36" s="438"/>
      <c r="O36" s="438"/>
      <c r="P36" s="438"/>
      <c r="Q36" s="438"/>
      <c r="R36" s="438"/>
      <c r="S36" s="438"/>
      <c r="T36" s="439"/>
      <c r="U36" s="439"/>
      <c r="V36" s="439"/>
      <c r="W36" s="431"/>
      <c r="X36" s="442"/>
      <c r="Y36" s="442"/>
      <c r="Z36" s="442"/>
      <c r="AA36" s="442"/>
      <c r="AB36" s="442"/>
      <c r="AC36" s="442"/>
      <c r="AD36" s="442"/>
      <c r="AE36" s="442"/>
      <c r="AF36" s="442"/>
      <c r="AG36" s="442"/>
      <c r="AH36" s="442"/>
      <c r="AI36" s="442"/>
      <c r="AJ36" s="442"/>
      <c r="AK36" s="442"/>
      <c r="AL36" s="442"/>
      <c r="AM36" s="442"/>
      <c r="AN36" s="442"/>
      <c r="AO36" s="442"/>
      <c r="AP36" s="442"/>
      <c r="AQ36" s="442"/>
      <c r="AR36" s="442"/>
      <c r="AS36" s="442"/>
      <c r="AT36" s="442"/>
      <c r="AU36" s="442"/>
      <c r="AV36" s="442"/>
      <c r="AW36" s="442"/>
      <c r="AX36" s="442"/>
      <c r="AY36" s="442"/>
      <c r="AZ36" s="442"/>
    </row>
    <row r="37" spans="2:52" ht="20.100000000000001" customHeight="1" collapsed="1">
      <c r="B37" s="714">
        <f>B25+1</f>
        <v>3</v>
      </c>
      <c r="C37" s="1013"/>
      <c r="D37" s="1014"/>
      <c r="E37" s="1014"/>
      <c r="F37" s="1015"/>
      <c r="G37" s="1016"/>
      <c r="H37" s="1017"/>
      <c r="I37" s="1017"/>
      <c r="J37" s="1017"/>
      <c r="K37" s="1018"/>
      <c r="L37" s="701">
        <f t="shared" ref="L37:R37" si="8">SUM(L38:L47)</f>
        <v>0</v>
      </c>
      <c r="M37" s="702">
        <f t="shared" si="8"/>
        <v>0</v>
      </c>
      <c r="N37" s="703">
        <f t="shared" si="8"/>
        <v>0</v>
      </c>
      <c r="O37" s="703">
        <f t="shared" si="8"/>
        <v>0</v>
      </c>
      <c r="P37" s="702">
        <f t="shared" si="8"/>
        <v>0</v>
      </c>
      <c r="Q37" s="704">
        <f t="shared" si="8"/>
        <v>0</v>
      </c>
      <c r="R37" s="701">
        <f t="shared" si="8"/>
        <v>0</v>
      </c>
      <c r="S37" s="705">
        <v>1</v>
      </c>
      <c r="T37" s="706">
        <f>(S38*T38)+(S39*T39)+(S40*T40)+(S41*T41)+(S42*T42)+(S43*T43)+(S44*T44)+(S45*T45)+(S46*T46)+(S47*T47)</f>
        <v>0</v>
      </c>
      <c r="U37" s="665">
        <f t="shared" ref="U37:U47" si="9">S37*T37*(1+MGKZ)*(1+Gewinn)*(1+Sicherheit)</f>
        <v>0</v>
      </c>
      <c r="V37" s="643">
        <f t="shared" ref="V37:V47" si="10">R37*Fertigung</f>
        <v>0</v>
      </c>
      <c r="W37" s="50">
        <f t="shared" ref="W37:W47" si="11">L37*$E$6+M37*$M$6+N37*$M$7+O37*$M$8+P37*$E$7+Q37*$M$9+U37+V37</f>
        <v>0</v>
      </c>
      <c r="X37" s="442"/>
      <c r="Y37" s="442"/>
      <c r="Z37" s="442"/>
      <c r="AA37" s="442"/>
      <c r="AB37" s="442"/>
      <c r="AC37" s="442"/>
      <c r="AD37" s="442"/>
      <c r="AE37" s="442"/>
      <c r="AF37" s="442"/>
      <c r="AG37" s="442"/>
      <c r="AH37" s="442"/>
      <c r="AI37" s="442"/>
      <c r="AJ37" s="442"/>
      <c r="AK37" s="442"/>
      <c r="AL37" s="442"/>
      <c r="AM37" s="442"/>
      <c r="AN37" s="442"/>
      <c r="AO37" s="442"/>
      <c r="AP37" s="442"/>
      <c r="AQ37" s="442"/>
      <c r="AR37" s="442"/>
      <c r="AS37" s="442"/>
      <c r="AT37" s="442"/>
      <c r="AU37" s="442"/>
      <c r="AV37" s="442"/>
      <c r="AW37" s="442"/>
      <c r="AX37" s="442"/>
      <c r="AY37" s="442"/>
      <c r="AZ37" s="442"/>
    </row>
    <row r="38" spans="2:52" ht="20.100000000000001" hidden="1" customHeight="1" outlineLevel="1">
      <c r="B38" s="433"/>
      <c r="C38" s="1002"/>
      <c r="D38" s="1003"/>
      <c r="E38" s="1003"/>
      <c r="F38" s="1004"/>
      <c r="G38" s="1005"/>
      <c r="H38" s="1006"/>
      <c r="I38" s="1006"/>
      <c r="J38" s="1006"/>
      <c r="K38" s="1007"/>
      <c r="L38" s="715"/>
      <c r="M38" s="715"/>
      <c r="N38" s="715"/>
      <c r="O38" s="715"/>
      <c r="P38" s="715"/>
      <c r="Q38" s="715"/>
      <c r="R38" s="715"/>
      <c r="S38" s="716"/>
      <c r="T38" s="717"/>
      <c r="U38" s="720">
        <f t="shared" si="9"/>
        <v>0</v>
      </c>
      <c r="V38" s="721">
        <f t="shared" si="10"/>
        <v>0</v>
      </c>
      <c r="W38" s="722">
        <f t="shared" si="11"/>
        <v>0</v>
      </c>
      <c r="X38" s="442"/>
      <c r="Y38" s="442"/>
      <c r="Z38" s="442"/>
      <c r="AA38" s="442"/>
      <c r="AB38" s="442"/>
      <c r="AC38" s="442"/>
      <c r="AD38" s="442"/>
      <c r="AE38" s="442"/>
      <c r="AF38" s="442"/>
      <c r="AG38" s="442"/>
      <c r="AH38" s="442"/>
      <c r="AI38" s="442"/>
      <c r="AJ38" s="442"/>
      <c r="AK38" s="442"/>
      <c r="AL38" s="442"/>
      <c r="AM38" s="442"/>
      <c r="AN38" s="442"/>
      <c r="AO38" s="442"/>
      <c r="AP38" s="442"/>
      <c r="AQ38" s="442"/>
      <c r="AR38" s="442"/>
      <c r="AS38" s="442"/>
      <c r="AT38" s="442"/>
      <c r="AU38" s="442"/>
      <c r="AV38" s="442"/>
      <c r="AW38" s="442"/>
      <c r="AX38" s="442"/>
      <c r="AY38" s="442"/>
      <c r="AZ38" s="442"/>
    </row>
    <row r="39" spans="2:52" ht="20.100000000000001" hidden="1" customHeight="1" outlineLevel="1">
      <c r="B39" s="434"/>
      <c r="C39" s="1002"/>
      <c r="D39" s="1003"/>
      <c r="E39" s="1003"/>
      <c r="F39" s="1004"/>
      <c r="G39" s="1005"/>
      <c r="H39" s="1006"/>
      <c r="I39" s="1006"/>
      <c r="J39" s="1006"/>
      <c r="K39" s="1007"/>
      <c r="L39" s="715"/>
      <c r="M39" s="715"/>
      <c r="N39" s="715"/>
      <c r="O39" s="715"/>
      <c r="P39" s="715"/>
      <c r="Q39" s="715"/>
      <c r="R39" s="715"/>
      <c r="S39" s="716"/>
      <c r="T39" s="717"/>
      <c r="U39" s="720">
        <f t="shared" si="9"/>
        <v>0</v>
      </c>
      <c r="V39" s="721">
        <f t="shared" si="10"/>
        <v>0</v>
      </c>
      <c r="W39" s="722">
        <f t="shared" si="11"/>
        <v>0</v>
      </c>
      <c r="X39" s="442"/>
      <c r="Y39" s="442"/>
      <c r="Z39" s="442"/>
      <c r="AA39" s="442"/>
      <c r="AB39" s="442"/>
      <c r="AC39" s="442"/>
      <c r="AD39" s="442"/>
      <c r="AE39" s="442"/>
      <c r="AF39" s="442"/>
      <c r="AG39" s="442"/>
      <c r="AH39" s="442"/>
      <c r="AI39" s="442"/>
      <c r="AJ39" s="442"/>
      <c r="AK39" s="442"/>
      <c r="AL39" s="442"/>
      <c r="AM39" s="442"/>
      <c r="AN39" s="442"/>
      <c r="AO39" s="442"/>
      <c r="AP39" s="442"/>
      <c r="AQ39" s="442"/>
      <c r="AR39" s="442"/>
      <c r="AS39" s="442"/>
      <c r="AT39" s="442"/>
      <c r="AU39" s="442"/>
      <c r="AV39" s="442"/>
      <c r="AW39" s="442"/>
      <c r="AX39" s="442"/>
      <c r="AY39" s="442"/>
      <c r="AZ39" s="442"/>
    </row>
    <row r="40" spans="2:52" ht="20.100000000000001" hidden="1" customHeight="1" outlineLevel="1">
      <c r="B40" s="434"/>
      <c r="C40" s="1002"/>
      <c r="D40" s="1003"/>
      <c r="E40" s="1003"/>
      <c r="F40" s="1004"/>
      <c r="G40" s="1005"/>
      <c r="H40" s="1006"/>
      <c r="I40" s="1006"/>
      <c r="J40" s="1006"/>
      <c r="K40" s="1007"/>
      <c r="L40" s="715"/>
      <c r="M40" s="715"/>
      <c r="N40" s="715"/>
      <c r="O40" s="715"/>
      <c r="P40" s="715"/>
      <c r="Q40" s="715"/>
      <c r="R40" s="715"/>
      <c r="S40" s="716"/>
      <c r="T40" s="717"/>
      <c r="U40" s="720">
        <f t="shared" si="9"/>
        <v>0</v>
      </c>
      <c r="V40" s="721">
        <f t="shared" si="10"/>
        <v>0</v>
      </c>
      <c r="W40" s="722">
        <f t="shared" si="11"/>
        <v>0</v>
      </c>
      <c r="X40" s="442"/>
      <c r="Y40" s="442"/>
      <c r="Z40" s="442"/>
      <c r="AA40" s="442"/>
      <c r="AB40" s="442"/>
      <c r="AC40" s="442"/>
      <c r="AD40" s="442"/>
      <c r="AE40" s="442"/>
      <c r="AF40" s="442"/>
      <c r="AG40" s="442"/>
      <c r="AH40" s="442"/>
      <c r="AI40" s="442"/>
      <c r="AJ40" s="442"/>
      <c r="AK40" s="442"/>
      <c r="AL40" s="442"/>
      <c r="AM40" s="442"/>
      <c r="AN40" s="442"/>
      <c r="AO40" s="442"/>
      <c r="AP40" s="442"/>
      <c r="AQ40" s="442"/>
      <c r="AR40" s="442"/>
      <c r="AS40" s="442"/>
      <c r="AT40" s="442"/>
      <c r="AU40" s="442"/>
      <c r="AV40" s="442"/>
      <c r="AW40" s="442"/>
      <c r="AX40" s="442"/>
      <c r="AY40" s="442"/>
      <c r="AZ40" s="442"/>
    </row>
    <row r="41" spans="2:52" ht="20.100000000000001" hidden="1" customHeight="1" outlineLevel="1">
      <c r="B41" s="434"/>
      <c r="C41" s="1002"/>
      <c r="D41" s="1003"/>
      <c r="E41" s="1003"/>
      <c r="F41" s="1004"/>
      <c r="G41" s="1005"/>
      <c r="H41" s="1006"/>
      <c r="I41" s="1006"/>
      <c r="J41" s="1006"/>
      <c r="K41" s="1007"/>
      <c r="L41" s="715"/>
      <c r="M41" s="715"/>
      <c r="N41" s="715"/>
      <c r="O41" s="715"/>
      <c r="P41" s="715"/>
      <c r="Q41" s="715"/>
      <c r="R41" s="715"/>
      <c r="S41" s="716"/>
      <c r="T41" s="717"/>
      <c r="U41" s="720">
        <f t="shared" si="9"/>
        <v>0</v>
      </c>
      <c r="V41" s="721">
        <f t="shared" si="10"/>
        <v>0</v>
      </c>
      <c r="W41" s="722">
        <f t="shared" si="11"/>
        <v>0</v>
      </c>
      <c r="X41" s="442"/>
      <c r="Y41" s="442"/>
      <c r="Z41" s="442"/>
      <c r="AA41" s="442"/>
      <c r="AB41" s="442"/>
      <c r="AC41" s="442"/>
      <c r="AD41" s="442"/>
      <c r="AE41" s="442"/>
      <c r="AF41" s="442"/>
      <c r="AG41" s="442"/>
      <c r="AH41" s="442"/>
      <c r="AI41" s="442"/>
      <c r="AJ41" s="442"/>
      <c r="AK41" s="442"/>
      <c r="AL41" s="442"/>
      <c r="AM41" s="442"/>
      <c r="AN41" s="442"/>
      <c r="AO41" s="442"/>
      <c r="AP41" s="442"/>
      <c r="AQ41" s="442"/>
      <c r="AR41" s="442"/>
      <c r="AS41" s="442"/>
      <c r="AT41" s="442"/>
      <c r="AU41" s="442"/>
      <c r="AV41" s="442"/>
      <c r="AW41" s="442"/>
      <c r="AX41" s="442"/>
      <c r="AY41" s="442"/>
      <c r="AZ41" s="442"/>
    </row>
    <row r="42" spans="2:52" ht="20.100000000000001" hidden="1" customHeight="1" outlineLevel="1">
      <c r="B42" s="434"/>
      <c r="C42" s="1002"/>
      <c r="D42" s="1003"/>
      <c r="E42" s="1003"/>
      <c r="F42" s="1004"/>
      <c r="G42" s="1005"/>
      <c r="H42" s="1006"/>
      <c r="I42" s="1006"/>
      <c r="J42" s="1006"/>
      <c r="K42" s="1007"/>
      <c r="L42" s="715"/>
      <c r="M42" s="715"/>
      <c r="N42" s="715"/>
      <c r="O42" s="715"/>
      <c r="P42" s="715"/>
      <c r="Q42" s="715"/>
      <c r="R42" s="715"/>
      <c r="S42" s="716"/>
      <c r="T42" s="717"/>
      <c r="U42" s="720">
        <f t="shared" si="9"/>
        <v>0</v>
      </c>
      <c r="V42" s="721">
        <f t="shared" si="10"/>
        <v>0</v>
      </c>
      <c r="W42" s="722">
        <f t="shared" si="11"/>
        <v>0</v>
      </c>
      <c r="X42" s="442"/>
      <c r="Y42" s="442"/>
      <c r="Z42" s="442"/>
      <c r="AA42" s="442"/>
      <c r="AB42" s="442"/>
      <c r="AC42" s="442"/>
      <c r="AD42" s="442"/>
      <c r="AE42" s="442"/>
      <c r="AF42" s="442"/>
      <c r="AG42" s="442"/>
      <c r="AH42" s="442"/>
      <c r="AI42" s="442"/>
      <c r="AJ42" s="442"/>
      <c r="AK42" s="442"/>
      <c r="AL42" s="442"/>
      <c r="AM42" s="442"/>
      <c r="AN42" s="442"/>
      <c r="AO42" s="442"/>
      <c r="AP42" s="442"/>
      <c r="AQ42" s="442"/>
      <c r="AR42" s="442"/>
      <c r="AS42" s="442"/>
      <c r="AT42" s="442"/>
      <c r="AU42" s="442"/>
      <c r="AV42" s="442"/>
      <c r="AW42" s="442"/>
      <c r="AX42" s="442"/>
      <c r="AY42" s="442"/>
      <c r="AZ42" s="442"/>
    </row>
    <row r="43" spans="2:52" ht="20.100000000000001" hidden="1" customHeight="1" outlineLevel="1">
      <c r="B43" s="434"/>
      <c r="C43" s="1002"/>
      <c r="D43" s="1003"/>
      <c r="E43" s="1003"/>
      <c r="F43" s="1004"/>
      <c r="G43" s="1005"/>
      <c r="H43" s="1006"/>
      <c r="I43" s="1006"/>
      <c r="J43" s="1006"/>
      <c r="K43" s="1007"/>
      <c r="L43" s="715"/>
      <c r="M43" s="715"/>
      <c r="N43" s="715"/>
      <c r="O43" s="715"/>
      <c r="P43" s="715"/>
      <c r="Q43" s="715"/>
      <c r="R43" s="715"/>
      <c r="S43" s="716"/>
      <c r="T43" s="717"/>
      <c r="U43" s="720">
        <f t="shared" si="9"/>
        <v>0</v>
      </c>
      <c r="V43" s="721">
        <f t="shared" si="10"/>
        <v>0</v>
      </c>
      <c r="W43" s="722">
        <f t="shared" si="11"/>
        <v>0</v>
      </c>
      <c r="X43" s="442"/>
      <c r="Y43" s="442"/>
      <c r="Z43" s="442"/>
      <c r="AA43" s="442"/>
      <c r="AB43" s="442"/>
      <c r="AC43" s="442"/>
      <c r="AD43" s="442"/>
      <c r="AE43" s="442"/>
      <c r="AF43" s="442"/>
      <c r="AG43" s="442"/>
      <c r="AH43" s="442"/>
      <c r="AI43" s="442"/>
      <c r="AJ43" s="442"/>
      <c r="AK43" s="442"/>
      <c r="AL43" s="442"/>
      <c r="AM43" s="442"/>
      <c r="AN43" s="442"/>
      <c r="AO43" s="442"/>
      <c r="AP43" s="442"/>
      <c r="AQ43" s="442"/>
      <c r="AR43" s="442"/>
      <c r="AS43" s="442"/>
      <c r="AT43" s="442"/>
      <c r="AU43" s="442"/>
      <c r="AV43" s="442"/>
      <c r="AW43" s="442"/>
      <c r="AX43" s="442"/>
      <c r="AY43" s="442"/>
      <c r="AZ43" s="442"/>
    </row>
    <row r="44" spans="2:52" ht="20.100000000000001" hidden="1" customHeight="1" outlineLevel="1">
      <c r="B44" s="434"/>
      <c r="C44" s="1002"/>
      <c r="D44" s="1003"/>
      <c r="E44" s="1003"/>
      <c r="F44" s="1004"/>
      <c r="G44" s="1005"/>
      <c r="H44" s="1006"/>
      <c r="I44" s="1006"/>
      <c r="J44" s="1006"/>
      <c r="K44" s="1007"/>
      <c r="L44" s="715"/>
      <c r="M44" s="715"/>
      <c r="N44" s="715"/>
      <c r="O44" s="715"/>
      <c r="P44" s="715"/>
      <c r="Q44" s="715"/>
      <c r="R44" s="715"/>
      <c r="S44" s="716"/>
      <c r="T44" s="717"/>
      <c r="U44" s="720">
        <f t="shared" si="9"/>
        <v>0</v>
      </c>
      <c r="V44" s="721">
        <f t="shared" si="10"/>
        <v>0</v>
      </c>
      <c r="W44" s="722">
        <f t="shared" si="11"/>
        <v>0</v>
      </c>
      <c r="X44" s="442"/>
      <c r="Y44" s="442"/>
      <c r="Z44" s="442"/>
      <c r="AA44" s="442"/>
      <c r="AB44" s="442"/>
      <c r="AC44" s="442"/>
      <c r="AD44" s="442"/>
      <c r="AE44" s="442"/>
      <c r="AF44" s="442"/>
      <c r="AG44" s="442"/>
      <c r="AH44" s="442"/>
      <c r="AI44" s="442"/>
      <c r="AJ44" s="442"/>
      <c r="AK44" s="442"/>
      <c r="AL44" s="442"/>
      <c r="AM44" s="442"/>
      <c r="AN44" s="442"/>
      <c r="AO44" s="442"/>
      <c r="AP44" s="442"/>
      <c r="AQ44" s="442"/>
      <c r="AR44" s="442"/>
      <c r="AS44" s="442"/>
      <c r="AT44" s="442"/>
      <c r="AU44" s="442"/>
      <c r="AV44" s="442"/>
      <c r="AW44" s="442"/>
      <c r="AX44" s="442"/>
      <c r="AY44" s="442"/>
      <c r="AZ44" s="442"/>
    </row>
    <row r="45" spans="2:52" ht="20.100000000000001" hidden="1" customHeight="1" outlineLevel="1">
      <c r="B45" s="434"/>
      <c r="C45" s="1002"/>
      <c r="D45" s="1003"/>
      <c r="E45" s="1003"/>
      <c r="F45" s="1004"/>
      <c r="G45" s="1005"/>
      <c r="H45" s="1006"/>
      <c r="I45" s="1006"/>
      <c r="J45" s="1006"/>
      <c r="K45" s="1007"/>
      <c r="L45" s="715"/>
      <c r="M45" s="715"/>
      <c r="N45" s="715"/>
      <c r="O45" s="715"/>
      <c r="P45" s="715"/>
      <c r="Q45" s="715"/>
      <c r="R45" s="715"/>
      <c r="S45" s="716"/>
      <c r="T45" s="717"/>
      <c r="U45" s="720">
        <f t="shared" si="9"/>
        <v>0</v>
      </c>
      <c r="V45" s="721">
        <f t="shared" si="10"/>
        <v>0</v>
      </c>
      <c r="W45" s="722">
        <f t="shared" si="11"/>
        <v>0</v>
      </c>
      <c r="X45" s="442"/>
      <c r="Y45" s="442"/>
      <c r="Z45" s="442"/>
      <c r="AA45" s="442"/>
      <c r="AB45" s="442"/>
      <c r="AC45" s="442"/>
      <c r="AD45" s="442"/>
      <c r="AE45" s="442"/>
      <c r="AF45" s="442"/>
      <c r="AG45" s="442"/>
      <c r="AH45" s="442"/>
      <c r="AI45" s="442"/>
      <c r="AJ45" s="442"/>
      <c r="AK45" s="442"/>
      <c r="AL45" s="442"/>
      <c r="AM45" s="442"/>
      <c r="AN45" s="442"/>
      <c r="AO45" s="442"/>
      <c r="AP45" s="442"/>
      <c r="AQ45" s="442"/>
      <c r="AR45" s="442"/>
      <c r="AS45" s="442"/>
      <c r="AT45" s="442"/>
      <c r="AU45" s="442"/>
      <c r="AV45" s="442"/>
      <c r="AW45" s="442"/>
      <c r="AX45" s="442"/>
      <c r="AY45" s="442"/>
      <c r="AZ45" s="442"/>
    </row>
    <row r="46" spans="2:52" ht="20.100000000000001" hidden="1" customHeight="1" outlineLevel="1">
      <c r="B46" s="434"/>
      <c r="C46" s="1002"/>
      <c r="D46" s="1003"/>
      <c r="E46" s="1003"/>
      <c r="F46" s="1004"/>
      <c r="G46" s="1005"/>
      <c r="H46" s="1006"/>
      <c r="I46" s="1006"/>
      <c r="J46" s="1006"/>
      <c r="K46" s="1007"/>
      <c r="L46" s="715"/>
      <c r="M46" s="715"/>
      <c r="N46" s="715"/>
      <c r="O46" s="715"/>
      <c r="P46" s="715"/>
      <c r="Q46" s="715"/>
      <c r="R46" s="715"/>
      <c r="S46" s="716"/>
      <c r="T46" s="717"/>
      <c r="U46" s="720">
        <f t="shared" si="9"/>
        <v>0</v>
      </c>
      <c r="V46" s="721">
        <f t="shared" si="10"/>
        <v>0</v>
      </c>
      <c r="W46" s="722">
        <f t="shared" si="11"/>
        <v>0</v>
      </c>
      <c r="X46" s="442"/>
      <c r="Y46" s="442"/>
      <c r="Z46" s="442"/>
      <c r="AA46" s="442"/>
      <c r="AB46" s="442"/>
      <c r="AC46" s="442"/>
      <c r="AD46" s="442"/>
      <c r="AE46" s="442"/>
      <c r="AF46" s="442"/>
      <c r="AG46" s="442"/>
      <c r="AH46" s="442"/>
      <c r="AI46" s="442"/>
      <c r="AJ46" s="442"/>
      <c r="AK46" s="442"/>
      <c r="AL46" s="442"/>
      <c r="AM46" s="442"/>
      <c r="AN46" s="442"/>
      <c r="AO46" s="442"/>
      <c r="AP46" s="442"/>
      <c r="AQ46" s="442"/>
      <c r="AR46" s="442"/>
      <c r="AS46" s="442"/>
      <c r="AT46" s="442"/>
      <c r="AU46" s="442"/>
      <c r="AV46" s="442"/>
      <c r="AW46" s="442"/>
      <c r="AX46" s="442"/>
      <c r="AY46" s="442"/>
      <c r="AZ46" s="442"/>
    </row>
    <row r="47" spans="2:52" ht="20.100000000000001" hidden="1" customHeight="1" outlineLevel="1">
      <c r="B47" s="434"/>
      <c r="C47" s="1002"/>
      <c r="D47" s="1003"/>
      <c r="E47" s="1003"/>
      <c r="F47" s="1004"/>
      <c r="G47" s="1005"/>
      <c r="H47" s="1006"/>
      <c r="I47" s="1006"/>
      <c r="J47" s="1006"/>
      <c r="K47" s="1007"/>
      <c r="L47" s="715"/>
      <c r="M47" s="715"/>
      <c r="N47" s="715"/>
      <c r="O47" s="715"/>
      <c r="P47" s="715"/>
      <c r="Q47" s="715"/>
      <c r="R47" s="715"/>
      <c r="S47" s="716"/>
      <c r="T47" s="717"/>
      <c r="U47" s="720">
        <f t="shared" si="9"/>
        <v>0</v>
      </c>
      <c r="V47" s="721">
        <f t="shared" si="10"/>
        <v>0</v>
      </c>
      <c r="W47" s="722">
        <f t="shared" si="11"/>
        <v>0</v>
      </c>
      <c r="X47" s="442"/>
      <c r="Y47" s="442"/>
      <c r="Z47" s="442"/>
      <c r="AA47" s="442"/>
      <c r="AB47" s="442"/>
      <c r="AC47" s="442"/>
      <c r="AD47" s="442"/>
      <c r="AE47" s="442"/>
      <c r="AF47" s="442"/>
      <c r="AG47" s="442"/>
      <c r="AH47" s="442"/>
      <c r="AI47" s="442"/>
      <c r="AJ47" s="442"/>
      <c r="AK47" s="442"/>
      <c r="AL47" s="442"/>
      <c r="AM47" s="442"/>
      <c r="AN47" s="442"/>
      <c r="AO47" s="442"/>
      <c r="AP47" s="442"/>
      <c r="AQ47" s="442"/>
      <c r="AR47" s="442"/>
      <c r="AS47" s="442"/>
      <c r="AT47" s="442"/>
      <c r="AU47" s="442"/>
      <c r="AV47" s="442"/>
      <c r="AW47" s="442"/>
      <c r="AX47" s="442"/>
      <c r="AY47" s="442"/>
      <c r="AZ47" s="442"/>
    </row>
    <row r="48" spans="2:52" s="19" customFormat="1" ht="9.9499999999999993" hidden="1" customHeight="1" outlineLevel="1">
      <c r="B48" s="435"/>
      <c r="C48" s="437"/>
      <c r="D48" s="437"/>
      <c r="E48" s="437"/>
      <c r="F48" s="437"/>
      <c r="G48" s="666"/>
      <c r="H48" s="666"/>
      <c r="I48" s="666"/>
      <c r="J48" s="666"/>
      <c r="K48" s="666"/>
      <c r="L48" s="438"/>
      <c r="M48" s="438"/>
      <c r="N48" s="438"/>
      <c r="O48" s="438"/>
      <c r="P48" s="438"/>
      <c r="Q48" s="438"/>
      <c r="R48" s="438"/>
      <c r="S48" s="438"/>
      <c r="T48" s="439"/>
      <c r="U48" s="439"/>
      <c r="V48" s="439"/>
      <c r="W48" s="667"/>
      <c r="X48" s="668"/>
      <c r="Y48" s="668"/>
      <c r="Z48" s="668"/>
      <c r="AA48" s="668"/>
      <c r="AB48" s="668"/>
      <c r="AC48" s="668"/>
      <c r="AD48" s="668"/>
      <c r="AE48" s="668"/>
      <c r="AF48" s="668"/>
      <c r="AG48" s="668"/>
      <c r="AH48" s="668"/>
      <c r="AI48" s="668"/>
      <c r="AJ48" s="668"/>
      <c r="AK48" s="668"/>
      <c r="AL48" s="668"/>
      <c r="AM48" s="668"/>
      <c r="AN48" s="668"/>
      <c r="AO48" s="668"/>
      <c r="AP48" s="668"/>
      <c r="AQ48" s="668"/>
      <c r="AR48" s="668"/>
      <c r="AS48" s="668"/>
      <c r="AT48" s="668"/>
      <c r="AU48" s="668"/>
      <c r="AV48" s="668"/>
      <c r="AW48" s="668"/>
      <c r="AX48" s="668"/>
      <c r="AY48" s="668"/>
      <c r="AZ48" s="668"/>
    </row>
    <row r="49" spans="2:52" ht="20.100000000000001" customHeight="1" collapsed="1">
      <c r="B49" s="714">
        <f>B37+1</f>
        <v>4</v>
      </c>
      <c r="C49" s="1013"/>
      <c r="D49" s="1014"/>
      <c r="E49" s="1014"/>
      <c r="F49" s="1015"/>
      <c r="G49" s="1016"/>
      <c r="H49" s="1017"/>
      <c r="I49" s="1017"/>
      <c r="J49" s="1017"/>
      <c r="K49" s="1018"/>
      <c r="L49" s="701">
        <f t="shared" ref="L49:R49" si="12">SUM(L50:L59)</f>
        <v>0</v>
      </c>
      <c r="M49" s="702">
        <f t="shared" si="12"/>
        <v>0</v>
      </c>
      <c r="N49" s="703">
        <f t="shared" si="12"/>
        <v>0</v>
      </c>
      <c r="O49" s="703">
        <f t="shared" si="12"/>
        <v>0</v>
      </c>
      <c r="P49" s="702">
        <f t="shared" si="12"/>
        <v>0</v>
      </c>
      <c r="Q49" s="704">
        <f t="shared" si="12"/>
        <v>0</v>
      </c>
      <c r="R49" s="701">
        <f t="shared" si="12"/>
        <v>0</v>
      </c>
      <c r="S49" s="705">
        <v>1</v>
      </c>
      <c r="T49" s="706">
        <f>(S50*T50)+(S51*T51)+(S52*T52)+(S53*T53)+(S54*T54)+(S55*T55)+(S56*T56)+(S57*T57)+(S58*T58)+(S59*T59)</f>
        <v>0</v>
      </c>
      <c r="U49" s="665">
        <f t="shared" ref="U49:U59" si="13">S49*T49*(1+MGKZ)*(1+Gewinn)*(1+Sicherheit)</f>
        <v>0</v>
      </c>
      <c r="V49" s="643">
        <f t="shared" ref="V49:V59" si="14">R49*Fertigung</f>
        <v>0</v>
      </c>
      <c r="W49" s="50">
        <f t="shared" ref="W49:W59" si="15">L49*$E$6+M49*$M$6+N49*$M$7+O49*$M$8+P49*$E$7+Q49*$M$9+U49+V49</f>
        <v>0</v>
      </c>
      <c r="X49" s="442"/>
      <c r="Y49" s="442"/>
      <c r="Z49" s="442"/>
      <c r="AA49" s="442"/>
      <c r="AB49" s="442"/>
      <c r="AC49" s="442"/>
      <c r="AD49" s="442"/>
      <c r="AE49" s="442"/>
      <c r="AF49" s="442"/>
      <c r="AG49" s="442"/>
      <c r="AH49" s="442"/>
      <c r="AI49" s="442"/>
      <c r="AJ49" s="442"/>
      <c r="AK49" s="442"/>
      <c r="AL49" s="442"/>
      <c r="AM49" s="442"/>
      <c r="AN49" s="442"/>
      <c r="AO49" s="442"/>
      <c r="AP49" s="442"/>
      <c r="AQ49" s="442"/>
      <c r="AR49" s="442"/>
      <c r="AS49" s="442"/>
      <c r="AT49" s="442"/>
      <c r="AU49" s="442"/>
      <c r="AV49" s="442"/>
      <c r="AW49" s="442"/>
      <c r="AX49" s="442"/>
      <c r="AY49" s="442"/>
      <c r="AZ49" s="442"/>
    </row>
    <row r="50" spans="2:52" ht="20.100000000000001" hidden="1" customHeight="1" outlineLevel="1">
      <c r="B50" s="433"/>
      <c r="C50" s="1002"/>
      <c r="D50" s="1003"/>
      <c r="E50" s="1003"/>
      <c r="F50" s="1004"/>
      <c r="G50" s="1005"/>
      <c r="H50" s="1006"/>
      <c r="I50" s="1006"/>
      <c r="J50" s="1006"/>
      <c r="K50" s="1007"/>
      <c r="L50" s="715"/>
      <c r="M50" s="715"/>
      <c r="N50" s="715"/>
      <c r="O50" s="715"/>
      <c r="P50" s="715"/>
      <c r="Q50" s="715"/>
      <c r="R50" s="715"/>
      <c r="S50" s="716"/>
      <c r="T50" s="717"/>
      <c r="U50" s="720">
        <f t="shared" si="13"/>
        <v>0</v>
      </c>
      <c r="V50" s="721">
        <f t="shared" si="14"/>
        <v>0</v>
      </c>
      <c r="W50" s="722">
        <f t="shared" si="15"/>
        <v>0</v>
      </c>
      <c r="X50" s="442"/>
      <c r="Y50" s="442"/>
      <c r="Z50" s="442"/>
      <c r="AA50" s="442"/>
      <c r="AB50" s="442"/>
      <c r="AC50" s="442"/>
      <c r="AD50" s="442"/>
      <c r="AE50" s="442"/>
      <c r="AF50" s="442"/>
      <c r="AG50" s="442"/>
      <c r="AH50" s="442"/>
      <c r="AI50" s="442"/>
      <c r="AJ50" s="442"/>
      <c r="AK50" s="442"/>
      <c r="AL50" s="442"/>
      <c r="AM50" s="442"/>
      <c r="AN50" s="442"/>
      <c r="AO50" s="442"/>
      <c r="AP50" s="442"/>
      <c r="AQ50" s="442"/>
      <c r="AR50" s="442"/>
      <c r="AS50" s="442"/>
      <c r="AT50" s="442"/>
      <c r="AU50" s="442"/>
      <c r="AV50" s="442"/>
      <c r="AW50" s="442"/>
      <c r="AX50" s="442"/>
      <c r="AY50" s="442"/>
      <c r="AZ50" s="442"/>
    </row>
    <row r="51" spans="2:52" ht="20.100000000000001" hidden="1" customHeight="1" outlineLevel="1">
      <c r="B51" s="434"/>
      <c r="C51" s="1002"/>
      <c r="D51" s="1003"/>
      <c r="E51" s="1003"/>
      <c r="F51" s="1004"/>
      <c r="G51" s="1005"/>
      <c r="H51" s="1006"/>
      <c r="I51" s="1006"/>
      <c r="J51" s="1006"/>
      <c r="K51" s="1007"/>
      <c r="L51" s="715"/>
      <c r="M51" s="715"/>
      <c r="N51" s="715"/>
      <c r="O51" s="715"/>
      <c r="P51" s="715"/>
      <c r="Q51" s="715"/>
      <c r="R51" s="715"/>
      <c r="S51" s="716"/>
      <c r="T51" s="717"/>
      <c r="U51" s="720">
        <f t="shared" si="13"/>
        <v>0</v>
      </c>
      <c r="V51" s="721">
        <f t="shared" si="14"/>
        <v>0</v>
      </c>
      <c r="W51" s="722">
        <f t="shared" si="15"/>
        <v>0</v>
      </c>
      <c r="X51" s="442"/>
      <c r="Y51" s="442"/>
      <c r="Z51" s="442"/>
      <c r="AA51" s="442"/>
      <c r="AB51" s="442"/>
      <c r="AC51" s="442"/>
      <c r="AD51" s="442"/>
      <c r="AE51" s="442"/>
      <c r="AF51" s="442"/>
      <c r="AG51" s="442"/>
      <c r="AH51" s="442"/>
      <c r="AI51" s="442"/>
      <c r="AJ51" s="442"/>
      <c r="AK51" s="442"/>
      <c r="AL51" s="442"/>
      <c r="AM51" s="442"/>
      <c r="AN51" s="442"/>
      <c r="AO51" s="442"/>
      <c r="AP51" s="442"/>
      <c r="AQ51" s="442"/>
      <c r="AR51" s="442"/>
      <c r="AS51" s="442"/>
      <c r="AT51" s="442"/>
      <c r="AU51" s="442"/>
      <c r="AV51" s="442"/>
      <c r="AW51" s="442"/>
      <c r="AX51" s="442"/>
      <c r="AY51" s="442"/>
      <c r="AZ51" s="442"/>
    </row>
    <row r="52" spans="2:52" ht="20.100000000000001" hidden="1" customHeight="1" outlineLevel="1">
      <c r="B52" s="434"/>
      <c r="C52" s="1002"/>
      <c r="D52" s="1003"/>
      <c r="E52" s="1003"/>
      <c r="F52" s="1004"/>
      <c r="G52" s="1005"/>
      <c r="H52" s="1006"/>
      <c r="I52" s="1006"/>
      <c r="J52" s="1006"/>
      <c r="K52" s="1007"/>
      <c r="L52" s="715"/>
      <c r="M52" s="715"/>
      <c r="N52" s="715"/>
      <c r="O52" s="715"/>
      <c r="P52" s="715"/>
      <c r="Q52" s="715"/>
      <c r="R52" s="715"/>
      <c r="S52" s="716"/>
      <c r="T52" s="717"/>
      <c r="U52" s="720">
        <f t="shared" si="13"/>
        <v>0</v>
      </c>
      <c r="V52" s="721">
        <f t="shared" si="14"/>
        <v>0</v>
      </c>
      <c r="W52" s="722">
        <f t="shared" si="15"/>
        <v>0</v>
      </c>
      <c r="X52" s="442"/>
      <c r="Y52" s="442"/>
      <c r="Z52" s="442"/>
      <c r="AA52" s="442"/>
      <c r="AB52" s="442"/>
      <c r="AC52" s="442"/>
      <c r="AD52" s="442"/>
      <c r="AE52" s="442"/>
      <c r="AF52" s="442"/>
      <c r="AG52" s="442"/>
      <c r="AH52" s="442"/>
      <c r="AI52" s="442"/>
      <c r="AJ52" s="442"/>
      <c r="AK52" s="442"/>
      <c r="AL52" s="442"/>
      <c r="AM52" s="442"/>
      <c r="AN52" s="442"/>
      <c r="AO52" s="442"/>
      <c r="AP52" s="442"/>
      <c r="AQ52" s="442"/>
      <c r="AR52" s="442"/>
      <c r="AS52" s="442"/>
      <c r="AT52" s="442"/>
      <c r="AU52" s="442"/>
      <c r="AV52" s="442"/>
      <c r="AW52" s="442"/>
      <c r="AX52" s="442"/>
      <c r="AY52" s="442"/>
      <c r="AZ52" s="442"/>
    </row>
    <row r="53" spans="2:52" ht="20.100000000000001" hidden="1" customHeight="1" outlineLevel="1">
      <c r="B53" s="434"/>
      <c r="C53" s="1002"/>
      <c r="D53" s="1003"/>
      <c r="E53" s="1003"/>
      <c r="F53" s="1004"/>
      <c r="G53" s="1005"/>
      <c r="H53" s="1006"/>
      <c r="I53" s="1006"/>
      <c r="J53" s="1006"/>
      <c r="K53" s="1007"/>
      <c r="L53" s="715"/>
      <c r="M53" s="715"/>
      <c r="N53" s="715"/>
      <c r="O53" s="715"/>
      <c r="P53" s="715"/>
      <c r="Q53" s="715"/>
      <c r="R53" s="715"/>
      <c r="S53" s="716"/>
      <c r="T53" s="717"/>
      <c r="U53" s="720">
        <f t="shared" si="13"/>
        <v>0</v>
      </c>
      <c r="V53" s="721">
        <f t="shared" si="14"/>
        <v>0</v>
      </c>
      <c r="W53" s="722">
        <f t="shared" si="15"/>
        <v>0</v>
      </c>
      <c r="X53" s="442"/>
      <c r="Y53" s="442"/>
      <c r="Z53" s="442"/>
      <c r="AA53" s="442"/>
      <c r="AB53" s="442"/>
      <c r="AC53" s="442"/>
      <c r="AD53" s="442"/>
      <c r="AE53" s="442"/>
      <c r="AF53" s="442"/>
      <c r="AG53" s="442"/>
      <c r="AH53" s="442"/>
      <c r="AI53" s="442"/>
      <c r="AJ53" s="442"/>
      <c r="AK53" s="442"/>
      <c r="AL53" s="442"/>
      <c r="AM53" s="442"/>
      <c r="AN53" s="442"/>
      <c r="AO53" s="442"/>
      <c r="AP53" s="442"/>
      <c r="AQ53" s="442"/>
      <c r="AR53" s="442"/>
      <c r="AS53" s="442"/>
      <c r="AT53" s="442"/>
      <c r="AU53" s="442"/>
      <c r="AV53" s="442"/>
      <c r="AW53" s="442"/>
      <c r="AX53" s="442"/>
      <c r="AY53" s="442"/>
      <c r="AZ53" s="442"/>
    </row>
    <row r="54" spans="2:52" ht="20.100000000000001" hidden="1" customHeight="1" outlineLevel="1">
      <c r="B54" s="434"/>
      <c r="C54" s="1002"/>
      <c r="D54" s="1003"/>
      <c r="E54" s="1003"/>
      <c r="F54" s="1004"/>
      <c r="G54" s="1005"/>
      <c r="H54" s="1006"/>
      <c r="I54" s="1006"/>
      <c r="J54" s="1006"/>
      <c r="K54" s="1007"/>
      <c r="L54" s="715"/>
      <c r="M54" s="715"/>
      <c r="N54" s="715"/>
      <c r="O54" s="715"/>
      <c r="P54" s="715"/>
      <c r="Q54" s="715"/>
      <c r="R54" s="715"/>
      <c r="S54" s="716"/>
      <c r="T54" s="717"/>
      <c r="U54" s="720">
        <f t="shared" si="13"/>
        <v>0</v>
      </c>
      <c r="V54" s="721">
        <f t="shared" si="14"/>
        <v>0</v>
      </c>
      <c r="W54" s="722">
        <f t="shared" si="15"/>
        <v>0</v>
      </c>
      <c r="X54" s="442"/>
      <c r="Y54" s="442"/>
      <c r="Z54" s="442"/>
      <c r="AA54" s="442"/>
      <c r="AB54" s="442"/>
      <c r="AC54" s="442"/>
      <c r="AD54" s="442"/>
      <c r="AE54" s="442"/>
      <c r="AF54" s="442"/>
      <c r="AG54" s="442"/>
      <c r="AH54" s="442"/>
      <c r="AI54" s="442"/>
      <c r="AJ54" s="442"/>
      <c r="AK54" s="442"/>
      <c r="AL54" s="442"/>
      <c r="AM54" s="442"/>
      <c r="AN54" s="442"/>
      <c r="AO54" s="442"/>
      <c r="AP54" s="442"/>
      <c r="AQ54" s="442"/>
      <c r="AR54" s="442"/>
      <c r="AS54" s="442"/>
      <c r="AT54" s="442"/>
      <c r="AU54" s="442"/>
      <c r="AV54" s="442"/>
      <c r="AW54" s="442"/>
      <c r="AX54" s="442"/>
      <c r="AY54" s="442"/>
      <c r="AZ54" s="442"/>
    </row>
    <row r="55" spans="2:52" ht="20.100000000000001" hidden="1" customHeight="1" outlineLevel="1">
      <c r="B55" s="434"/>
      <c r="C55" s="1002" t="s">
        <v>283</v>
      </c>
      <c r="D55" s="1003"/>
      <c r="E55" s="1003"/>
      <c r="F55" s="1004"/>
      <c r="G55" s="1005"/>
      <c r="H55" s="1006"/>
      <c r="I55" s="1006"/>
      <c r="J55" s="1006"/>
      <c r="K55" s="1007"/>
      <c r="L55" s="715"/>
      <c r="M55" s="715"/>
      <c r="N55" s="715"/>
      <c r="O55" s="715"/>
      <c r="P55" s="715"/>
      <c r="Q55" s="715"/>
      <c r="R55" s="715"/>
      <c r="S55" s="716"/>
      <c r="T55" s="717"/>
      <c r="U55" s="720">
        <f t="shared" si="13"/>
        <v>0</v>
      </c>
      <c r="V55" s="721">
        <f t="shared" si="14"/>
        <v>0</v>
      </c>
      <c r="W55" s="722">
        <f t="shared" si="15"/>
        <v>0</v>
      </c>
      <c r="X55" s="442"/>
      <c r="Y55" s="442"/>
      <c r="Z55" s="442"/>
      <c r="AA55" s="442"/>
      <c r="AB55" s="442"/>
      <c r="AC55" s="442"/>
      <c r="AD55" s="442"/>
      <c r="AE55" s="442"/>
      <c r="AF55" s="442"/>
      <c r="AG55" s="442"/>
      <c r="AH55" s="442"/>
      <c r="AI55" s="442"/>
      <c r="AJ55" s="442"/>
      <c r="AK55" s="442"/>
      <c r="AL55" s="442"/>
      <c r="AM55" s="442"/>
      <c r="AN55" s="442"/>
      <c r="AO55" s="442"/>
      <c r="AP55" s="442"/>
      <c r="AQ55" s="442"/>
      <c r="AR55" s="442"/>
      <c r="AS55" s="442"/>
      <c r="AT55" s="442"/>
      <c r="AU55" s="442"/>
      <c r="AV55" s="442"/>
      <c r="AW55" s="442"/>
      <c r="AX55" s="442"/>
      <c r="AY55" s="442"/>
      <c r="AZ55" s="442"/>
    </row>
    <row r="56" spans="2:52" ht="20.100000000000001" hidden="1" customHeight="1" outlineLevel="1">
      <c r="B56" s="434"/>
      <c r="C56" s="1002"/>
      <c r="D56" s="1003"/>
      <c r="E56" s="1003"/>
      <c r="F56" s="1004"/>
      <c r="G56" s="1005"/>
      <c r="H56" s="1006"/>
      <c r="I56" s="1006"/>
      <c r="J56" s="1006"/>
      <c r="K56" s="1007"/>
      <c r="L56" s="715"/>
      <c r="M56" s="715"/>
      <c r="N56" s="715"/>
      <c r="O56" s="715"/>
      <c r="P56" s="715"/>
      <c r="Q56" s="715"/>
      <c r="R56" s="715"/>
      <c r="S56" s="716"/>
      <c r="T56" s="717"/>
      <c r="U56" s="720">
        <f t="shared" si="13"/>
        <v>0</v>
      </c>
      <c r="V56" s="721">
        <f t="shared" si="14"/>
        <v>0</v>
      </c>
      <c r="W56" s="722">
        <f t="shared" si="15"/>
        <v>0</v>
      </c>
      <c r="X56" s="442"/>
      <c r="Y56" s="442"/>
      <c r="Z56" s="442"/>
      <c r="AA56" s="442"/>
      <c r="AB56" s="442"/>
      <c r="AC56" s="442"/>
      <c r="AD56" s="442"/>
      <c r="AE56" s="442"/>
      <c r="AF56" s="442"/>
      <c r="AG56" s="442"/>
      <c r="AH56" s="442"/>
      <c r="AI56" s="442"/>
      <c r="AJ56" s="442"/>
      <c r="AK56" s="442"/>
      <c r="AL56" s="442"/>
      <c r="AM56" s="442"/>
      <c r="AN56" s="442"/>
      <c r="AO56" s="442"/>
      <c r="AP56" s="442"/>
      <c r="AQ56" s="442"/>
      <c r="AR56" s="442"/>
      <c r="AS56" s="442"/>
      <c r="AT56" s="442"/>
      <c r="AU56" s="442"/>
      <c r="AV56" s="442"/>
      <c r="AW56" s="442"/>
      <c r="AX56" s="442"/>
      <c r="AY56" s="442"/>
      <c r="AZ56" s="442"/>
    </row>
    <row r="57" spans="2:52" ht="20.100000000000001" hidden="1" customHeight="1" outlineLevel="1">
      <c r="B57" s="434"/>
      <c r="C57" s="1002"/>
      <c r="D57" s="1003"/>
      <c r="E57" s="1003"/>
      <c r="F57" s="1004"/>
      <c r="G57" s="1005"/>
      <c r="H57" s="1006"/>
      <c r="I57" s="1006"/>
      <c r="J57" s="1006"/>
      <c r="K57" s="1007"/>
      <c r="L57" s="715"/>
      <c r="M57" s="715"/>
      <c r="N57" s="715"/>
      <c r="O57" s="715"/>
      <c r="P57" s="715"/>
      <c r="Q57" s="715"/>
      <c r="R57" s="715"/>
      <c r="S57" s="716"/>
      <c r="T57" s="717"/>
      <c r="U57" s="720">
        <f t="shared" si="13"/>
        <v>0</v>
      </c>
      <c r="V57" s="721">
        <f t="shared" si="14"/>
        <v>0</v>
      </c>
      <c r="W57" s="722">
        <f t="shared" si="15"/>
        <v>0</v>
      </c>
      <c r="X57" s="442"/>
      <c r="Y57" s="442"/>
      <c r="Z57" s="442"/>
      <c r="AA57" s="442"/>
      <c r="AB57" s="442"/>
      <c r="AC57" s="442"/>
      <c r="AD57" s="442"/>
      <c r="AE57" s="442"/>
      <c r="AF57" s="442"/>
      <c r="AG57" s="442"/>
      <c r="AH57" s="442"/>
      <c r="AI57" s="442"/>
      <c r="AJ57" s="442"/>
      <c r="AK57" s="442"/>
      <c r="AL57" s="442"/>
      <c r="AM57" s="442"/>
      <c r="AN57" s="442"/>
      <c r="AO57" s="442"/>
      <c r="AP57" s="442"/>
      <c r="AQ57" s="442"/>
      <c r="AR57" s="442"/>
      <c r="AS57" s="442"/>
      <c r="AT57" s="442"/>
      <c r="AU57" s="442"/>
      <c r="AV57" s="442"/>
      <c r="AW57" s="442"/>
      <c r="AX57" s="442"/>
      <c r="AY57" s="442"/>
      <c r="AZ57" s="442"/>
    </row>
    <row r="58" spans="2:52" ht="20.100000000000001" hidden="1" customHeight="1" outlineLevel="1">
      <c r="B58" s="434"/>
      <c r="C58" s="1002"/>
      <c r="D58" s="1003"/>
      <c r="E58" s="1003"/>
      <c r="F58" s="1004"/>
      <c r="G58" s="1005"/>
      <c r="H58" s="1006"/>
      <c r="I58" s="1006"/>
      <c r="J58" s="1006"/>
      <c r="K58" s="1007"/>
      <c r="L58" s="715"/>
      <c r="M58" s="715"/>
      <c r="N58" s="715"/>
      <c r="O58" s="715"/>
      <c r="P58" s="715"/>
      <c r="Q58" s="715"/>
      <c r="R58" s="715"/>
      <c r="S58" s="716"/>
      <c r="T58" s="717"/>
      <c r="U58" s="720">
        <f t="shared" si="13"/>
        <v>0</v>
      </c>
      <c r="V58" s="721">
        <f t="shared" si="14"/>
        <v>0</v>
      </c>
      <c r="W58" s="722">
        <f t="shared" si="15"/>
        <v>0</v>
      </c>
      <c r="X58" s="442"/>
      <c r="Y58" s="442"/>
      <c r="Z58" s="442"/>
      <c r="AA58" s="442"/>
      <c r="AB58" s="442"/>
      <c r="AC58" s="442"/>
      <c r="AD58" s="442"/>
      <c r="AE58" s="442"/>
      <c r="AF58" s="442"/>
      <c r="AG58" s="442"/>
      <c r="AH58" s="442"/>
      <c r="AI58" s="442"/>
      <c r="AJ58" s="442"/>
      <c r="AK58" s="442"/>
      <c r="AL58" s="442"/>
      <c r="AM58" s="442"/>
      <c r="AN58" s="442"/>
      <c r="AO58" s="442"/>
      <c r="AP58" s="442"/>
      <c r="AQ58" s="442"/>
      <c r="AR58" s="442"/>
      <c r="AS58" s="442"/>
      <c r="AT58" s="442"/>
      <c r="AU58" s="442"/>
      <c r="AV58" s="442"/>
      <c r="AW58" s="442"/>
      <c r="AX58" s="442"/>
      <c r="AY58" s="442"/>
      <c r="AZ58" s="442"/>
    </row>
    <row r="59" spans="2:52" ht="20.100000000000001" hidden="1" customHeight="1" outlineLevel="1">
      <c r="B59" s="434"/>
      <c r="C59" s="1002"/>
      <c r="D59" s="1003"/>
      <c r="E59" s="1003"/>
      <c r="F59" s="1004"/>
      <c r="G59" s="1005"/>
      <c r="H59" s="1006"/>
      <c r="I59" s="1006"/>
      <c r="J59" s="1006"/>
      <c r="K59" s="1007"/>
      <c r="L59" s="715"/>
      <c r="M59" s="715"/>
      <c r="N59" s="715"/>
      <c r="O59" s="715"/>
      <c r="P59" s="715"/>
      <c r="Q59" s="715"/>
      <c r="R59" s="715"/>
      <c r="S59" s="716"/>
      <c r="T59" s="717"/>
      <c r="U59" s="720">
        <f t="shared" si="13"/>
        <v>0</v>
      </c>
      <c r="V59" s="721">
        <f t="shared" si="14"/>
        <v>0</v>
      </c>
      <c r="W59" s="722">
        <f t="shared" si="15"/>
        <v>0</v>
      </c>
      <c r="X59" s="442"/>
      <c r="Y59" s="442"/>
      <c r="Z59" s="442"/>
      <c r="AA59" s="442"/>
      <c r="AB59" s="442"/>
      <c r="AC59" s="442"/>
      <c r="AD59" s="442"/>
      <c r="AE59" s="442"/>
      <c r="AF59" s="442"/>
      <c r="AG59" s="442"/>
      <c r="AH59" s="442"/>
      <c r="AI59" s="442"/>
      <c r="AJ59" s="442"/>
      <c r="AK59" s="442"/>
      <c r="AL59" s="442"/>
      <c r="AM59" s="442"/>
      <c r="AN59" s="442"/>
      <c r="AO59" s="442"/>
      <c r="AP59" s="442"/>
      <c r="AQ59" s="442"/>
      <c r="AR59" s="442"/>
      <c r="AS59" s="442"/>
      <c r="AT59" s="442"/>
      <c r="AU59" s="442"/>
      <c r="AV59" s="442"/>
      <c r="AW59" s="442"/>
      <c r="AX59" s="442"/>
      <c r="AY59" s="442"/>
      <c r="AZ59" s="442"/>
    </row>
    <row r="60" spans="2:52" s="19" customFormat="1" ht="9.9499999999999993" hidden="1" customHeight="1" outlineLevel="1">
      <c r="B60" s="435"/>
      <c r="C60" s="437"/>
      <c r="D60" s="437"/>
      <c r="E60" s="437"/>
      <c r="F60" s="437"/>
      <c r="G60" s="666"/>
      <c r="H60" s="666"/>
      <c r="I60" s="666"/>
      <c r="J60" s="666"/>
      <c r="K60" s="666"/>
      <c r="L60" s="438"/>
      <c r="M60" s="438"/>
      <c r="N60" s="438"/>
      <c r="O60" s="438"/>
      <c r="P60" s="438"/>
      <c r="Q60" s="438"/>
      <c r="R60" s="438"/>
      <c r="S60" s="438"/>
      <c r="T60" s="439"/>
      <c r="U60" s="439"/>
      <c r="V60" s="439"/>
      <c r="W60" s="667"/>
      <c r="X60" s="668"/>
      <c r="Y60" s="668"/>
      <c r="Z60" s="668"/>
      <c r="AA60" s="668"/>
      <c r="AB60" s="668"/>
      <c r="AC60" s="668"/>
      <c r="AD60" s="668"/>
      <c r="AE60" s="668"/>
      <c r="AF60" s="668"/>
      <c r="AG60" s="668"/>
      <c r="AH60" s="668"/>
      <c r="AI60" s="668"/>
      <c r="AJ60" s="668"/>
      <c r="AK60" s="668"/>
      <c r="AL60" s="668"/>
      <c r="AM60" s="668"/>
      <c r="AN60" s="668"/>
      <c r="AO60" s="668"/>
      <c r="AP60" s="668"/>
      <c r="AQ60" s="668"/>
      <c r="AR60" s="668"/>
      <c r="AS60" s="668"/>
      <c r="AT60" s="668"/>
      <c r="AU60" s="668"/>
      <c r="AV60" s="668"/>
      <c r="AW60" s="668"/>
      <c r="AX60" s="668"/>
      <c r="AY60" s="668"/>
      <c r="AZ60" s="668"/>
    </row>
    <row r="61" spans="2:52" ht="20.100000000000001" customHeight="1" collapsed="1">
      <c r="B61" s="714">
        <f>B49+1</f>
        <v>5</v>
      </c>
      <c r="C61" s="1013"/>
      <c r="D61" s="1014"/>
      <c r="E61" s="1014"/>
      <c r="F61" s="1015"/>
      <c r="G61" s="1016"/>
      <c r="H61" s="1017"/>
      <c r="I61" s="1017"/>
      <c r="J61" s="1017"/>
      <c r="K61" s="1018"/>
      <c r="L61" s="701">
        <f t="shared" ref="L61:R61" si="16">SUM(L62:L71)</f>
        <v>0</v>
      </c>
      <c r="M61" s="702">
        <f t="shared" si="16"/>
        <v>0</v>
      </c>
      <c r="N61" s="703">
        <f t="shared" si="16"/>
        <v>0</v>
      </c>
      <c r="O61" s="703">
        <f t="shared" si="16"/>
        <v>0</v>
      </c>
      <c r="P61" s="702">
        <f t="shared" si="16"/>
        <v>0</v>
      </c>
      <c r="Q61" s="704">
        <f t="shared" si="16"/>
        <v>0</v>
      </c>
      <c r="R61" s="701">
        <f t="shared" si="16"/>
        <v>0</v>
      </c>
      <c r="S61" s="705">
        <v>1</v>
      </c>
      <c r="T61" s="706">
        <f>(S62*T62)+(S63*T63)+(S64*T64)+(S65*T65)+(S66*T66)+(S67*T67)+(S68*T68)+(S69*T69)+(S70*T70)+(S71*T71)</f>
        <v>0</v>
      </c>
      <c r="U61" s="665">
        <f t="shared" ref="U61:U71" si="17">S61*T61*(1+MGKZ)*(1+Gewinn)*(1+Sicherheit)</f>
        <v>0</v>
      </c>
      <c r="V61" s="643">
        <f t="shared" ref="V61:V71" si="18">R61*Fertigung</f>
        <v>0</v>
      </c>
      <c r="W61" s="50">
        <f t="shared" ref="W61:W71" si="19">L61*$E$6+M61*$M$6+N61*$M$7+O61*$M$8+P61*$E$7+Q61*$M$9+U61+V61</f>
        <v>0</v>
      </c>
      <c r="X61" s="442"/>
      <c r="Y61" s="442"/>
      <c r="Z61" s="442"/>
      <c r="AA61" s="442"/>
      <c r="AB61" s="442"/>
      <c r="AC61" s="442"/>
      <c r="AD61" s="442"/>
      <c r="AE61" s="442"/>
      <c r="AF61" s="442"/>
      <c r="AG61" s="442"/>
      <c r="AH61" s="442"/>
      <c r="AI61" s="442"/>
      <c r="AJ61" s="442"/>
      <c r="AK61" s="442"/>
      <c r="AL61" s="442"/>
      <c r="AM61" s="442"/>
      <c r="AN61" s="442"/>
      <c r="AO61" s="442"/>
      <c r="AP61" s="442"/>
      <c r="AQ61" s="442"/>
      <c r="AR61" s="442"/>
      <c r="AS61" s="442"/>
      <c r="AT61" s="442"/>
      <c r="AU61" s="442"/>
      <c r="AV61" s="442"/>
      <c r="AW61" s="442"/>
      <c r="AX61" s="442"/>
      <c r="AY61" s="442"/>
      <c r="AZ61" s="442"/>
    </row>
    <row r="62" spans="2:52" ht="20.100000000000001" hidden="1" customHeight="1" outlineLevel="1">
      <c r="B62" s="433"/>
      <c r="C62" s="1002"/>
      <c r="D62" s="1003"/>
      <c r="E62" s="1003"/>
      <c r="F62" s="1004"/>
      <c r="G62" s="1005"/>
      <c r="H62" s="1006"/>
      <c r="I62" s="1006"/>
      <c r="J62" s="1006"/>
      <c r="K62" s="1007"/>
      <c r="L62" s="715"/>
      <c r="M62" s="715"/>
      <c r="N62" s="715"/>
      <c r="O62" s="715"/>
      <c r="P62" s="715"/>
      <c r="Q62" s="715"/>
      <c r="R62" s="715"/>
      <c r="S62" s="716"/>
      <c r="T62" s="717"/>
      <c r="U62" s="720">
        <f t="shared" si="17"/>
        <v>0</v>
      </c>
      <c r="V62" s="721">
        <f t="shared" si="18"/>
        <v>0</v>
      </c>
      <c r="W62" s="722">
        <f t="shared" si="19"/>
        <v>0</v>
      </c>
      <c r="X62" s="442"/>
      <c r="Y62" s="442"/>
      <c r="Z62" s="442"/>
      <c r="AA62" s="442"/>
      <c r="AB62" s="442"/>
      <c r="AC62" s="442"/>
      <c r="AD62" s="442"/>
      <c r="AE62" s="442"/>
      <c r="AF62" s="442"/>
      <c r="AG62" s="442"/>
      <c r="AH62" s="442"/>
      <c r="AI62" s="442"/>
      <c r="AJ62" s="442"/>
      <c r="AK62" s="442"/>
      <c r="AL62" s="442"/>
      <c r="AM62" s="442"/>
      <c r="AN62" s="442"/>
      <c r="AO62" s="442"/>
      <c r="AP62" s="442"/>
      <c r="AQ62" s="442"/>
      <c r="AR62" s="442"/>
      <c r="AS62" s="442"/>
      <c r="AT62" s="442"/>
      <c r="AU62" s="442"/>
      <c r="AV62" s="442"/>
      <c r="AW62" s="442"/>
      <c r="AX62" s="442"/>
      <c r="AY62" s="442"/>
      <c r="AZ62" s="442"/>
    </row>
    <row r="63" spans="2:52" ht="20.100000000000001" hidden="1" customHeight="1" outlineLevel="1">
      <c r="B63" s="434"/>
      <c r="C63" s="1002"/>
      <c r="D63" s="1003"/>
      <c r="E63" s="1003"/>
      <c r="F63" s="1004"/>
      <c r="G63" s="1005"/>
      <c r="H63" s="1006"/>
      <c r="I63" s="1006"/>
      <c r="J63" s="1006"/>
      <c r="K63" s="1007"/>
      <c r="L63" s="715"/>
      <c r="M63" s="715"/>
      <c r="N63" s="715"/>
      <c r="O63" s="715"/>
      <c r="P63" s="715"/>
      <c r="Q63" s="715"/>
      <c r="R63" s="715"/>
      <c r="S63" s="716"/>
      <c r="T63" s="717"/>
      <c r="U63" s="720">
        <f t="shared" si="17"/>
        <v>0</v>
      </c>
      <c r="V63" s="721">
        <f t="shared" si="18"/>
        <v>0</v>
      </c>
      <c r="W63" s="722">
        <f t="shared" si="19"/>
        <v>0</v>
      </c>
      <c r="X63" s="442"/>
      <c r="Y63" s="442"/>
      <c r="Z63" s="442"/>
      <c r="AA63" s="442"/>
      <c r="AB63" s="442"/>
      <c r="AC63" s="442"/>
      <c r="AD63" s="442"/>
      <c r="AE63" s="442"/>
      <c r="AF63" s="442"/>
      <c r="AG63" s="442"/>
      <c r="AH63" s="442"/>
      <c r="AI63" s="442"/>
      <c r="AJ63" s="442"/>
      <c r="AK63" s="442"/>
      <c r="AL63" s="442"/>
      <c r="AM63" s="442"/>
      <c r="AN63" s="442"/>
      <c r="AO63" s="442"/>
      <c r="AP63" s="442"/>
      <c r="AQ63" s="442"/>
      <c r="AR63" s="442"/>
      <c r="AS63" s="442"/>
      <c r="AT63" s="442"/>
      <c r="AU63" s="442"/>
      <c r="AV63" s="442"/>
      <c r="AW63" s="442"/>
      <c r="AX63" s="442"/>
      <c r="AY63" s="442"/>
      <c r="AZ63" s="442"/>
    </row>
    <row r="64" spans="2:52" ht="20.100000000000001" hidden="1" customHeight="1" outlineLevel="1">
      <c r="B64" s="434"/>
      <c r="C64" s="1002"/>
      <c r="D64" s="1003"/>
      <c r="E64" s="1003"/>
      <c r="F64" s="1004"/>
      <c r="G64" s="1005"/>
      <c r="H64" s="1006"/>
      <c r="I64" s="1006"/>
      <c r="J64" s="1006"/>
      <c r="K64" s="1007"/>
      <c r="L64" s="715"/>
      <c r="M64" s="715"/>
      <c r="N64" s="715"/>
      <c r="O64" s="715"/>
      <c r="P64" s="715"/>
      <c r="Q64" s="715"/>
      <c r="R64" s="715"/>
      <c r="S64" s="716"/>
      <c r="T64" s="717"/>
      <c r="U64" s="720">
        <f t="shared" si="17"/>
        <v>0</v>
      </c>
      <c r="V64" s="721">
        <f t="shared" si="18"/>
        <v>0</v>
      </c>
      <c r="W64" s="722">
        <f t="shared" si="19"/>
        <v>0</v>
      </c>
      <c r="X64" s="442"/>
      <c r="Y64" s="442"/>
      <c r="Z64" s="442"/>
      <c r="AA64" s="442"/>
      <c r="AB64" s="442"/>
      <c r="AC64" s="442"/>
      <c r="AD64" s="442"/>
      <c r="AE64" s="442"/>
      <c r="AF64" s="442"/>
      <c r="AG64" s="442"/>
      <c r="AH64" s="442"/>
      <c r="AI64" s="442"/>
      <c r="AJ64" s="442"/>
      <c r="AK64" s="442"/>
      <c r="AL64" s="442"/>
      <c r="AM64" s="442"/>
      <c r="AN64" s="442"/>
      <c r="AO64" s="442"/>
      <c r="AP64" s="442"/>
      <c r="AQ64" s="442"/>
      <c r="AR64" s="442"/>
      <c r="AS64" s="442"/>
      <c r="AT64" s="442"/>
      <c r="AU64" s="442"/>
      <c r="AV64" s="442"/>
      <c r="AW64" s="442"/>
      <c r="AX64" s="442"/>
      <c r="AY64" s="442"/>
      <c r="AZ64" s="442"/>
    </row>
    <row r="65" spans="2:52" ht="20.100000000000001" hidden="1" customHeight="1" outlineLevel="1">
      <c r="B65" s="434"/>
      <c r="C65" s="1002"/>
      <c r="D65" s="1003"/>
      <c r="E65" s="1003"/>
      <c r="F65" s="1004"/>
      <c r="G65" s="1005"/>
      <c r="H65" s="1006"/>
      <c r="I65" s="1006"/>
      <c r="J65" s="1006"/>
      <c r="K65" s="1007"/>
      <c r="L65" s="715"/>
      <c r="M65" s="715"/>
      <c r="N65" s="715"/>
      <c r="O65" s="715"/>
      <c r="P65" s="715"/>
      <c r="Q65" s="715"/>
      <c r="R65" s="715"/>
      <c r="S65" s="716"/>
      <c r="T65" s="717"/>
      <c r="U65" s="720">
        <f t="shared" si="17"/>
        <v>0</v>
      </c>
      <c r="V65" s="721">
        <f t="shared" si="18"/>
        <v>0</v>
      </c>
      <c r="W65" s="722">
        <f t="shared" si="19"/>
        <v>0</v>
      </c>
      <c r="X65" s="442"/>
      <c r="Y65" s="442"/>
      <c r="Z65" s="442"/>
      <c r="AA65" s="442"/>
      <c r="AB65" s="442"/>
      <c r="AC65" s="442"/>
      <c r="AD65" s="442"/>
      <c r="AE65" s="442"/>
      <c r="AF65" s="442"/>
      <c r="AG65" s="442"/>
      <c r="AH65" s="442"/>
      <c r="AI65" s="442"/>
      <c r="AJ65" s="442"/>
      <c r="AK65" s="442"/>
      <c r="AL65" s="442"/>
      <c r="AM65" s="442"/>
      <c r="AN65" s="442"/>
      <c r="AO65" s="442"/>
      <c r="AP65" s="442"/>
      <c r="AQ65" s="442"/>
      <c r="AR65" s="442"/>
      <c r="AS65" s="442"/>
      <c r="AT65" s="442"/>
      <c r="AU65" s="442"/>
      <c r="AV65" s="442"/>
      <c r="AW65" s="442"/>
      <c r="AX65" s="442"/>
      <c r="AY65" s="442"/>
      <c r="AZ65" s="442"/>
    </row>
    <row r="66" spans="2:52" ht="20.100000000000001" hidden="1" customHeight="1" outlineLevel="1">
      <c r="B66" s="434"/>
      <c r="C66" s="1002"/>
      <c r="D66" s="1003"/>
      <c r="E66" s="1003"/>
      <c r="F66" s="1004"/>
      <c r="G66" s="1005"/>
      <c r="H66" s="1006"/>
      <c r="I66" s="1006"/>
      <c r="J66" s="1006"/>
      <c r="K66" s="1007"/>
      <c r="L66" s="715"/>
      <c r="M66" s="715"/>
      <c r="N66" s="715"/>
      <c r="O66" s="715"/>
      <c r="P66" s="715"/>
      <c r="Q66" s="715"/>
      <c r="R66" s="715"/>
      <c r="S66" s="716"/>
      <c r="T66" s="717"/>
      <c r="U66" s="720">
        <f t="shared" si="17"/>
        <v>0</v>
      </c>
      <c r="V66" s="721">
        <f t="shared" si="18"/>
        <v>0</v>
      </c>
      <c r="W66" s="722">
        <f t="shared" si="19"/>
        <v>0</v>
      </c>
      <c r="X66" s="442"/>
      <c r="Y66" s="442"/>
      <c r="Z66" s="442"/>
      <c r="AA66" s="442"/>
      <c r="AB66" s="442"/>
      <c r="AC66" s="442"/>
      <c r="AD66" s="442"/>
      <c r="AE66" s="442"/>
      <c r="AF66" s="442"/>
      <c r="AG66" s="442"/>
      <c r="AH66" s="442"/>
      <c r="AI66" s="442"/>
      <c r="AJ66" s="442"/>
      <c r="AK66" s="442"/>
      <c r="AL66" s="442"/>
      <c r="AM66" s="442"/>
      <c r="AN66" s="442"/>
      <c r="AO66" s="442"/>
      <c r="AP66" s="442"/>
      <c r="AQ66" s="442"/>
      <c r="AR66" s="442"/>
      <c r="AS66" s="442"/>
      <c r="AT66" s="442"/>
      <c r="AU66" s="442"/>
      <c r="AV66" s="442"/>
      <c r="AW66" s="442"/>
      <c r="AX66" s="442"/>
      <c r="AY66" s="442"/>
      <c r="AZ66" s="442"/>
    </row>
    <row r="67" spans="2:52" ht="20.100000000000001" hidden="1" customHeight="1" outlineLevel="1">
      <c r="B67" s="434"/>
      <c r="C67" s="1002"/>
      <c r="D67" s="1003"/>
      <c r="E67" s="1003"/>
      <c r="F67" s="1004"/>
      <c r="G67" s="1005"/>
      <c r="H67" s="1006"/>
      <c r="I67" s="1006"/>
      <c r="J67" s="1006"/>
      <c r="K67" s="1007"/>
      <c r="L67" s="715"/>
      <c r="M67" s="715"/>
      <c r="N67" s="715"/>
      <c r="O67" s="715"/>
      <c r="P67" s="715"/>
      <c r="Q67" s="715"/>
      <c r="R67" s="715"/>
      <c r="S67" s="716"/>
      <c r="T67" s="717"/>
      <c r="U67" s="720">
        <f t="shared" si="17"/>
        <v>0</v>
      </c>
      <c r="V67" s="721">
        <f t="shared" si="18"/>
        <v>0</v>
      </c>
      <c r="W67" s="722">
        <f t="shared" si="19"/>
        <v>0</v>
      </c>
      <c r="X67" s="442"/>
      <c r="Y67" s="442"/>
      <c r="Z67" s="442"/>
      <c r="AA67" s="442"/>
      <c r="AB67" s="442"/>
      <c r="AC67" s="442"/>
      <c r="AD67" s="442"/>
      <c r="AE67" s="442"/>
      <c r="AF67" s="442"/>
      <c r="AG67" s="442"/>
      <c r="AH67" s="442"/>
      <c r="AI67" s="442"/>
      <c r="AJ67" s="442"/>
      <c r="AK67" s="442"/>
      <c r="AL67" s="442"/>
      <c r="AM67" s="442"/>
      <c r="AN67" s="442"/>
      <c r="AO67" s="442"/>
      <c r="AP67" s="442"/>
      <c r="AQ67" s="442"/>
      <c r="AR67" s="442"/>
      <c r="AS67" s="442"/>
      <c r="AT67" s="442"/>
      <c r="AU67" s="442"/>
      <c r="AV67" s="442"/>
      <c r="AW67" s="442"/>
      <c r="AX67" s="442"/>
      <c r="AY67" s="442"/>
      <c r="AZ67" s="442"/>
    </row>
    <row r="68" spans="2:52" ht="20.100000000000001" hidden="1" customHeight="1" outlineLevel="1">
      <c r="B68" s="434"/>
      <c r="C68" s="1002"/>
      <c r="D68" s="1003"/>
      <c r="E68" s="1003"/>
      <c r="F68" s="1004"/>
      <c r="G68" s="1005"/>
      <c r="H68" s="1006"/>
      <c r="I68" s="1006"/>
      <c r="J68" s="1006"/>
      <c r="K68" s="1007"/>
      <c r="L68" s="715"/>
      <c r="M68" s="715"/>
      <c r="N68" s="715"/>
      <c r="O68" s="715"/>
      <c r="P68" s="715"/>
      <c r="Q68" s="715"/>
      <c r="R68" s="715"/>
      <c r="S68" s="716"/>
      <c r="T68" s="717"/>
      <c r="U68" s="720">
        <f t="shared" si="17"/>
        <v>0</v>
      </c>
      <c r="V68" s="721">
        <f t="shared" si="18"/>
        <v>0</v>
      </c>
      <c r="W68" s="722">
        <f t="shared" si="19"/>
        <v>0</v>
      </c>
      <c r="X68" s="442"/>
      <c r="Y68" s="442"/>
      <c r="Z68" s="442"/>
      <c r="AA68" s="442"/>
      <c r="AB68" s="442"/>
      <c r="AC68" s="442"/>
      <c r="AD68" s="442"/>
      <c r="AE68" s="442"/>
      <c r="AF68" s="442"/>
      <c r="AG68" s="442"/>
      <c r="AH68" s="442"/>
      <c r="AI68" s="442"/>
      <c r="AJ68" s="442"/>
      <c r="AK68" s="442"/>
      <c r="AL68" s="442"/>
      <c r="AM68" s="442"/>
      <c r="AN68" s="442"/>
      <c r="AO68" s="442"/>
      <c r="AP68" s="442"/>
      <c r="AQ68" s="442"/>
      <c r="AR68" s="442"/>
      <c r="AS68" s="442"/>
      <c r="AT68" s="442"/>
      <c r="AU68" s="442"/>
      <c r="AV68" s="442"/>
      <c r="AW68" s="442"/>
      <c r="AX68" s="442"/>
      <c r="AY68" s="442"/>
      <c r="AZ68" s="442"/>
    </row>
    <row r="69" spans="2:52" ht="20.100000000000001" hidden="1" customHeight="1" outlineLevel="1">
      <c r="B69" s="434"/>
      <c r="C69" s="1002"/>
      <c r="D69" s="1003"/>
      <c r="E69" s="1003"/>
      <c r="F69" s="1004"/>
      <c r="G69" s="1005"/>
      <c r="H69" s="1006"/>
      <c r="I69" s="1006"/>
      <c r="J69" s="1006"/>
      <c r="K69" s="1007"/>
      <c r="L69" s="715"/>
      <c r="M69" s="715"/>
      <c r="N69" s="715"/>
      <c r="O69" s="715"/>
      <c r="P69" s="715"/>
      <c r="Q69" s="715"/>
      <c r="R69" s="715"/>
      <c r="S69" s="716"/>
      <c r="T69" s="717"/>
      <c r="U69" s="720">
        <f t="shared" si="17"/>
        <v>0</v>
      </c>
      <c r="V69" s="721">
        <f t="shared" si="18"/>
        <v>0</v>
      </c>
      <c r="W69" s="722">
        <f t="shared" si="19"/>
        <v>0</v>
      </c>
      <c r="X69" s="442"/>
      <c r="Y69" s="442"/>
      <c r="Z69" s="442"/>
      <c r="AA69" s="442"/>
      <c r="AB69" s="442"/>
      <c r="AC69" s="442"/>
      <c r="AD69" s="442"/>
      <c r="AE69" s="442"/>
      <c r="AF69" s="442"/>
      <c r="AG69" s="442"/>
      <c r="AH69" s="442"/>
      <c r="AI69" s="442"/>
      <c r="AJ69" s="442"/>
      <c r="AK69" s="442"/>
      <c r="AL69" s="442"/>
      <c r="AM69" s="442"/>
      <c r="AN69" s="442"/>
      <c r="AO69" s="442"/>
      <c r="AP69" s="442"/>
      <c r="AQ69" s="442"/>
      <c r="AR69" s="442"/>
      <c r="AS69" s="442"/>
      <c r="AT69" s="442"/>
      <c r="AU69" s="442"/>
      <c r="AV69" s="442"/>
      <c r="AW69" s="442"/>
      <c r="AX69" s="442"/>
      <c r="AY69" s="442"/>
      <c r="AZ69" s="442"/>
    </row>
    <row r="70" spans="2:52" ht="20.100000000000001" hidden="1" customHeight="1" outlineLevel="1">
      <c r="B70" s="434"/>
      <c r="C70" s="1002"/>
      <c r="D70" s="1003"/>
      <c r="E70" s="1003"/>
      <c r="F70" s="1004"/>
      <c r="G70" s="1005"/>
      <c r="H70" s="1006"/>
      <c r="I70" s="1006"/>
      <c r="J70" s="1006"/>
      <c r="K70" s="1007"/>
      <c r="L70" s="715"/>
      <c r="M70" s="715"/>
      <c r="N70" s="715"/>
      <c r="O70" s="715"/>
      <c r="P70" s="715"/>
      <c r="Q70" s="715"/>
      <c r="R70" s="715"/>
      <c r="S70" s="716"/>
      <c r="T70" s="717"/>
      <c r="U70" s="720">
        <f t="shared" si="17"/>
        <v>0</v>
      </c>
      <c r="V70" s="721">
        <f t="shared" si="18"/>
        <v>0</v>
      </c>
      <c r="W70" s="722">
        <f t="shared" si="19"/>
        <v>0</v>
      </c>
      <c r="X70" s="442"/>
      <c r="Y70" s="442"/>
      <c r="Z70" s="442"/>
      <c r="AA70" s="442"/>
      <c r="AB70" s="442"/>
      <c r="AC70" s="442"/>
      <c r="AD70" s="442"/>
      <c r="AE70" s="442"/>
      <c r="AF70" s="442"/>
      <c r="AG70" s="442"/>
      <c r="AH70" s="442"/>
      <c r="AI70" s="442"/>
      <c r="AJ70" s="442"/>
      <c r="AK70" s="442"/>
      <c r="AL70" s="442"/>
      <c r="AM70" s="442"/>
      <c r="AN70" s="442"/>
      <c r="AO70" s="442"/>
      <c r="AP70" s="442"/>
      <c r="AQ70" s="442"/>
      <c r="AR70" s="442"/>
      <c r="AS70" s="442"/>
      <c r="AT70" s="442"/>
      <c r="AU70" s="442"/>
      <c r="AV70" s="442"/>
      <c r="AW70" s="442"/>
      <c r="AX70" s="442"/>
      <c r="AY70" s="442"/>
      <c r="AZ70" s="442"/>
    </row>
    <row r="71" spans="2:52" ht="20.100000000000001" hidden="1" customHeight="1" outlineLevel="1">
      <c r="B71" s="434"/>
      <c r="C71" s="1002"/>
      <c r="D71" s="1003"/>
      <c r="E71" s="1003"/>
      <c r="F71" s="1004"/>
      <c r="G71" s="1005"/>
      <c r="H71" s="1006"/>
      <c r="I71" s="1006"/>
      <c r="J71" s="1006"/>
      <c r="K71" s="1007"/>
      <c r="L71" s="715"/>
      <c r="M71" s="715"/>
      <c r="N71" s="715"/>
      <c r="O71" s="715"/>
      <c r="P71" s="715"/>
      <c r="Q71" s="715"/>
      <c r="R71" s="715"/>
      <c r="S71" s="716"/>
      <c r="T71" s="717"/>
      <c r="U71" s="720">
        <f t="shared" si="17"/>
        <v>0</v>
      </c>
      <c r="V71" s="721">
        <f t="shared" si="18"/>
        <v>0</v>
      </c>
      <c r="W71" s="722">
        <f t="shared" si="19"/>
        <v>0</v>
      </c>
      <c r="X71" s="442"/>
      <c r="Y71" s="442"/>
      <c r="Z71" s="442"/>
      <c r="AA71" s="442"/>
      <c r="AB71" s="442"/>
      <c r="AC71" s="442"/>
      <c r="AD71" s="442"/>
      <c r="AE71" s="442"/>
      <c r="AF71" s="442"/>
      <c r="AG71" s="442"/>
      <c r="AH71" s="442"/>
      <c r="AI71" s="442"/>
      <c r="AJ71" s="442"/>
      <c r="AK71" s="442"/>
      <c r="AL71" s="442"/>
      <c r="AM71" s="442"/>
      <c r="AN71" s="442"/>
      <c r="AO71" s="442"/>
      <c r="AP71" s="442"/>
      <c r="AQ71" s="442"/>
      <c r="AR71" s="442"/>
      <c r="AS71" s="442"/>
      <c r="AT71" s="442"/>
      <c r="AU71" s="442"/>
      <c r="AV71" s="442"/>
      <c r="AW71" s="442"/>
      <c r="AX71" s="442"/>
      <c r="AY71" s="442"/>
      <c r="AZ71" s="442"/>
    </row>
    <row r="72" spans="2:52" s="19" customFormat="1" ht="9.9499999999999993" hidden="1" customHeight="1" outlineLevel="1">
      <c r="B72" s="435"/>
      <c r="C72" s="437"/>
      <c r="D72" s="437"/>
      <c r="E72" s="437"/>
      <c r="F72" s="437"/>
      <c r="G72" s="666"/>
      <c r="H72" s="666"/>
      <c r="I72" s="666"/>
      <c r="J72" s="666"/>
      <c r="K72" s="666"/>
      <c r="L72" s="438"/>
      <c r="M72" s="438"/>
      <c r="N72" s="438"/>
      <c r="O72" s="438"/>
      <c r="P72" s="438"/>
      <c r="Q72" s="438"/>
      <c r="R72" s="438"/>
      <c r="S72" s="438"/>
      <c r="T72" s="439"/>
      <c r="U72" s="439"/>
      <c r="V72" s="439"/>
      <c r="W72" s="667"/>
      <c r="X72" s="668"/>
      <c r="Y72" s="668"/>
      <c r="Z72" s="668"/>
      <c r="AA72" s="668"/>
      <c r="AB72" s="668"/>
      <c r="AC72" s="668"/>
      <c r="AD72" s="668"/>
      <c r="AE72" s="668"/>
      <c r="AF72" s="668"/>
      <c r="AG72" s="668"/>
      <c r="AH72" s="668"/>
      <c r="AI72" s="668"/>
      <c r="AJ72" s="668"/>
      <c r="AK72" s="668"/>
      <c r="AL72" s="668"/>
      <c r="AM72" s="668"/>
      <c r="AN72" s="668"/>
      <c r="AO72" s="668"/>
      <c r="AP72" s="668"/>
      <c r="AQ72" s="668"/>
      <c r="AR72" s="668"/>
      <c r="AS72" s="668"/>
      <c r="AT72" s="668"/>
      <c r="AU72" s="668"/>
      <c r="AV72" s="668"/>
      <c r="AW72" s="668"/>
      <c r="AX72" s="668"/>
      <c r="AY72" s="668"/>
      <c r="AZ72" s="668"/>
    </row>
    <row r="73" spans="2:52" ht="20.100000000000001" customHeight="1" collapsed="1">
      <c r="B73" s="714">
        <f>B61+1</f>
        <v>6</v>
      </c>
      <c r="C73" s="1013"/>
      <c r="D73" s="1014"/>
      <c r="E73" s="1014"/>
      <c r="F73" s="1015"/>
      <c r="G73" s="1016"/>
      <c r="H73" s="1017"/>
      <c r="I73" s="1017"/>
      <c r="J73" s="1017"/>
      <c r="K73" s="1018"/>
      <c r="L73" s="701">
        <f t="shared" ref="L73:R73" si="20">SUM(L74:L83)</f>
        <v>0</v>
      </c>
      <c r="M73" s="702">
        <f t="shared" si="20"/>
        <v>0</v>
      </c>
      <c r="N73" s="703">
        <f t="shared" si="20"/>
        <v>0</v>
      </c>
      <c r="O73" s="703">
        <f t="shared" si="20"/>
        <v>0</v>
      </c>
      <c r="P73" s="702">
        <f t="shared" si="20"/>
        <v>0</v>
      </c>
      <c r="Q73" s="704">
        <f t="shared" si="20"/>
        <v>0</v>
      </c>
      <c r="R73" s="701">
        <f t="shared" si="20"/>
        <v>0</v>
      </c>
      <c r="S73" s="705">
        <v>1</v>
      </c>
      <c r="T73" s="706">
        <f>(S74*T74)+(S75*T75)+(S76*T76)+(S77*T77)+(S78*T78)+(S79*T79)+(S80*T80)+(S81*T81)+(S82*T82)+(S83*T83)</f>
        <v>0</v>
      </c>
      <c r="U73" s="665">
        <f t="shared" ref="U73:U83" si="21">S73*T73*(1+MGKZ)*(1+Gewinn)*(1+Sicherheit)</f>
        <v>0</v>
      </c>
      <c r="V73" s="643">
        <f t="shared" ref="V73:V83" si="22">R73*Fertigung</f>
        <v>0</v>
      </c>
      <c r="W73" s="50">
        <f t="shared" ref="W73:W83" si="23">L73*$E$6+M73*$M$6+N73*$M$7+O73*$M$8+P73*$E$7+Q73*$M$9+U73+V73</f>
        <v>0</v>
      </c>
      <c r="X73" s="442"/>
      <c r="Y73" s="442"/>
      <c r="Z73" s="442"/>
      <c r="AA73" s="442"/>
      <c r="AB73" s="442"/>
      <c r="AC73" s="442"/>
      <c r="AD73" s="442"/>
      <c r="AE73" s="442"/>
      <c r="AF73" s="442"/>
      <c r="AG73" s="442"/>
      <c r="AH73" s="442"/>
      <c r="AI73" s="442"/>
      <c r="AJ73" s="442"/>
      <c r="AK73" s="442"/>
      <c r="AL73" s="442"/>
      <c r="AM73" s="442"/>
      <c r="AN73" s="442"/>
      <c r="AO73" s="442"/>
      <c r="AP73" s="442"/>
      <c r="AQ73" s="442"/>
      <c r="AR73" s="442"/>
      <c r="AS73" s="442"/>
      <c r="AT73" s="442"/>
      <c r="AU73" s="442"/>
      <c r="AV73" s="442"/>
      <c r="AW73" s="442"/>
      <c r="AX73" s="442"/>
      <c r="AY73" s="442"/>
      <c r="AZ73" s="442"/>
    </row>
    <row r="74" spans="2:52" ht="20.100000000000001" hidden="1" customHeight="1" outlineLevel="1">
      <c r="B74" s="433"/>
      <c r="C74" s="1002"/>
      <c r="D74" s="1003"/>
      <c r="E74" s="1003"/>
      <c r="F74" s="1004"/>
      <c r="G74" s="1005"/>
      <c r="H74" s="1006"/>
      <c r="I74" s="1006"/>
      <c r="J74" s="1006"/>
      <c r="K74" s="1007"/>
      <c r="L74" s="715"/>
      <c r="M74" s="715"/>
      <c r="N74" s="715"/>
      <c r="O74" s="715"/>
      <c r="P74" s="715"/>
      <c r="Q74" s="715"/>
      <c r="R74" s="715"/>
      <c r="S74" s="716"/>
      <c r="T74" s="717"/>
      <c r="U74" s="720">
        <f t="shared" si="21"/>
        <v>0</v>
      </c>
      <c r="V74" s="721">
        <f t="shared" si="22"/>
        <v>0</v>
      </c>
      <c r="W74" s="722">
        <f t="shared" si="23"/>
        <v>0</v>
      </c>
      <c r="X74" s="442"/>
      <c r="Y74" s="442"/>
      <c r="Z74" s="442"/>
      <c r="AA74" s="442"/>
      <c r="AB74" s="442"/>
      <c r="AC74" s="442"/>
      <c r="AD74" s="442"/>
      <c r="AE74" s="442"/>
      <c r="AF74" s="442"/>
      <c r="AG74" s="442"/>
      <c r="AH74" s="442"/>
      <c r="AI74" s="442"/>
      <c r="AJ74" s="442"/>
      <c r="AK74" s="442"/>
      <c r="AL74" s="442"/>
      <c r="AM74" s="442"/>
      <c r="AN74" s="442"/>
      <c r="AO74" s="442"/>
      <c r="AP74" s="442"/>
      <c r="AQ74" s="442"/>
      <c r="AR74" s="442"/>
      <c r="AS74" s="442"/>
      <c r="AT74" s="442"/>
      <c r="AU74" s="442"/>
      <c r="AV74" s="442"/>
      <c r="AW74" s="442"/>
      <c r="AX74" s="442"/>
      <c r="AY74" s="442"/>
      <c r="AZ74" s="442"/>
    </row>
    <row r="75" spans="2:52" ht="20.100000000000001" hidden="1" customHeight="1" outlineLevel="1">
      <c r="B75" s="434"/>
      <c r="C75" s="1002"/>
      <c r="D75" s="1003"/>
      <c r="E75" s="1003"/>
      <c r="F75" s="1004"/>
      <c r="G75" s="1005"/>
      <c r="H75" s="1006"/>
      <c r="I75" s="1006"/>
      <c r="J75" s="1006"/>
      <c r="K75" s="1007"/>
      <c r="L75" s="715"/>
      <c r="M75" s="715"/>
      <c r="N75" s="715"/>
      <c r="O75" s="715"/>
      <c r="P75" s="715"/>
      <c r="Q75" s="715"/>
      <c r="R75" s="715"/>
      <c r="S75" s="716"/>
      <c r="T75" s="717"/>
      <c r="U75" s="720">
        <f t="shared" si="21"/>
        <v>0</v>
      </c>
      <c r="V75" s="721">
        <f t="shared" si="22"/>
        <v>0</v>
      </c>
      <c r="W75" s="722">
        <f t="shared" si="23"/>
        <v>0</v>
      </c>
      <c r="X75" s="442"/>
      <c r="Y75" s="442"/>
      <c r="Z75" s="442"/>
      <c r="AA75" s="442"/>
      <c r="AB75" s="442"/>
      <c r="AC75" s="442"/>
      <c r="AD75" s="442"/>
      <c r="AE75" s="442"/>
      <c r="AF75" s="442"/>
      <c r="AG75" s="442"/>
      <c r="AH75" s="442"/>
      <c r="AI75" s="442"/>
      <c r="AJ75" s="442"/>
      <c r="AK75" s="442"/>
      <c r="AL75" s="442"/>
      <c r="AM75" s="442"/>
      <c r="AN75" s="442"/>
      <c r="AO75" s="442"/>
      <c r="AP75" s="442"/>
      <c r="AQ75" s="442"/>
      <c r="AR75" s="442"/>
      <c r="AS75" s="442"/>
      <c r="AT75" s="442"/>
      <c r="AU75" s="442"/>
      <c r="AV75" s="442"/>
      <c r="AW75" s="442"/>
      <c r="AX75" s="442"/>
      <c r="AY75" s="442"/>
      <c r="AZ75" s="442"/>
    </row>
    <row r="76" spans="2:52" ht="20.100000000000001" hidden="1" customHeight="1" outlineLevel="1">
      <c r="B76" s="434"/>
      <c r="C76" s="1002"/>
      <c r="D76" s="1003"/>
      <c r="E76" s="1003"/>
      <c r="F76" s="1004"/>
      <c r="G76" s="1005"/>
      <c r="H76" s="1006"/>
      <c r="I76" s="1006"/>
      <c r="J76" s="1006"/>
      <c r="K76" s="1007"/>
      <c r="L76" s="715"/>
      <c r="M76" s="715"/>
      <c r="N76" s="715"/>
      <c r="O76" s="715"/>
      <c r="P76" s="715"/>
      <c r="Q76" s="715"/>
      <c r="R76" s="715"/>
      <c r="S76" s="716"/>
      <c r="T76" s="717"/>
      <c r="U76" s="720">
        <f t="shared" si="21"/>
        <v>0</v>
      </c>
      <c r="V76" s="721">
        <f t="shared" si="22"/>
        <v>0</v>
      </c>
      <c r="W76" s="722">
        <f t="shared" si="23"/>
        <v>0</v>
      </c>
      <c r="X76" s="442"/>
      <c r="Y76" s="442"/>
      <c r="Z76" s="442"/>
      <c r="AA76" s="442"/>
      <c r="AB76" s="442"/>
      <c r="AC76" s="442"/>
      <c r="AD76" s="442"/>
      <c r="AE76" s="442"/>
      <c r="AF76" s="442"/>
      <c r="AG76" s="442"/>
      <c r="AH76" s="442"/>
      <c r="AI76" s="442"/>
      <c r="AJ76" s="442"/>
      <c r="AK76" s="442"/>
      <c r="AL76" s="442"/>
      <c r="AM76" s="442"/>
      <c r="AN76" s="442"/>
      <c r="AO76" s="442"/>
      <c r="AP76" s="442"/>
      <c r="AQ76" s="442"/>
      <c r="AR76" s="442"/>
      <c r="AS76" s="442"/>
      <c r="AT76" s="442"/>
      <c r="AU76" s="442"/>
      <c r="AV76" s="442"/>
      <c r="AW76" s="442"/>
      <c r="AX76" s="442"/>
      <c r="AY76" s="442"/>
      <c r="AZ76" s="442"/>
    </row>
    <row r="77" spans="2:52" ht="20.100000000000001" hidden="1" customHeight="1" outlineLevel="1">
      <c r="B77" s="434"/>
      <c r="C77" s="1002"/>
      <c r="D77" s="1003"/>
      <c r="E77" s="1003"/>
      <c r="F77" s="1004"/>
      <c r="G77" s="1005"/>
      <c r="H77" s="1006"/>
      <c r="I77" s="1006"/>
      <c r="J77" s="1006"/>
      <c r="K77" s="1007"/>
      <c r="L77" s="715"/>
      <c r="M77" s="715"/>
      <c r="N77" s="715"/>
      <c r="O77" s="715"/>
      <c r="P77" s="715"/>
      <c r="Q77" s="715"/>
      <c r="R77" s="715"/>
      <c r="S77" s="716"/>
      <c r="T77" s="717"/>
      <c r="U77" s="720">
        <f t="shared" si="21"/>
        <v>0</v>
      </c>
      <c r="V77" s="721">
        <f t="shared" si="22"/>
        <v>0</v>
      </c>
      <c r="W77" s="722">
        <f t="shared" si="23"/>
        <v>0</v>
      </c>
      <c r="X77" s="442"/>
      <c r="Y77" s="442"/>
      <c r="Z77" s="442"/>
      <c r="AA77" s="442"/>
      <c r="AB77" s="442"/>
      <c r="AC77" s="442"/>
      <c r="AD77" s="442"/>
      <c r="AE77" s="442"/>
      <c r="AF77" s="442"/>
      <c r="AG77" s="442"/>
      <c r="AH77" s="442"/>
      <c r="AI77" s="442"/>
      <c r="AJ77" s="442"/>
      <c r="AK77" s="442"/>
      <c r="AL77" s="442"/>
      <c r="AM77" s="442"/>
      <c r="AN77" s="442"/>
      <c r="AO77" s="442"/>
      <c r="AP77" s="442"/>
      <c r="AQ77" s="442"/>
      <c r="AR77" s="442"/>
      <c r="AS77" s="442"/>
      <c r="AT77" s="442"/>
      <c r="AU77" s="442"/>
      <c r="AV77" s="442"/>
      <c r="AW77" s="442"/>
      <c r="AX77" s="442"/>
      <c r="AY77" s="442"/>
      <c r="AZ77" s="442"/>
    </row>
    <row r="78" spans="2:52" ht="20.100000000000001" hidden="1" customHeight="1" outlineLevel="1">
      <c r="B78" s="434"/>
      <c r="C78" s="1002"/>
      <c r="D78" s="1003"/>
      <c r="E78" s="1003"/>
      <c r="F78" s="1004"/>
      <c r="G78" s="1005"/>
      <c r="H78" s="1006"/>
      <c r="I78" s="1006"/>
      <c r="J78" s="1006"/>
      <c r="K78" s="1007"/>
      <c r="L78" s="715"/>
      <c r="M78" s="715"/>
      <c r="N78" s="715"/>
      <c r="O78" s="715"/>
      <c r="P78" s="715"/>
      <c r="Q78" s="715"/>
      <c r="R78" s="715"/>
      <c r="S78" s="716"/>
      <c r="T78" s="717"/>
      <c r="U78" s="720">
        <f t="shared" si="21"/>
        <v>0</v>
      </c>
      <c r="V78" s="721">
        <f t="shared" si="22"/>
        <v>0</v>
      </c>
      <c r="W78" s="722">
        <f t="shared" si="23"/>
        <v>0</v>
      </c>
      <c r="X78" s="442"/>
      <c r="Y78" s="442"/>
      <c r="Z78" s="442"/>
      <c r="AA78" s="442"/>
      <c r="AB78" s="442"/>
      <c r="AC78" s="442"/>
      <c r="AD78" s="442"/>
      <c r="AE78" s="442"/>
      <c r="AF78" s="442"/>
      <c r="AG78" s="442"/>
      <c r="AH78" s="442"/>
      <c r="AI78" s="442"/>
      <c r="AJ78" s="442"/>
      <c r="AK78" s="442"/>
      <c r="AL78" s="442"/>
      <c r="AM78" s="442"/>
      <c r="AN78" s="442"/>
      <c r="AO78" s="442"/>
      <c r="AP78" s="442"/>
      <c r="AQ78" s="442"/>
      <c r="AR78" s="442"/>
      <c r="AS78" s="442"/>
      <c r="AT78" s="442"/>
      <c r="AU78" s="442"/>
      <c r="AV78" s="442"/>
      <c r="AW78" s="442"/>
      <c r="AX78" s="442"/>
      <c r="AY78" s="442"/>
      <c r="AZ78" s="442"/>
    </row>
    <row r="79" spans="2:52" ht="20.100000000000001" hidden="1" customHeight="1" outlineLevel="1">
      <c r="B79" s="434"/>
      <c r="C79" s="1002"/>
      <c r="D79" s="1003"/>
      <c r="E79" s="1003"/>
      <c r="F79" s="1004"/>
      <c r="G79" s="1005"/>
      <c r="H79" s="1006"/>
      <c r="I79" s="1006"/>
      <c r="J79" s="1006"/>
      <c r="K79" s="1007"/>
      <c r="L79" s="715"/>
      <c r="M79" s="715"/>
      <c r="N79" s="715"/>
      <c r="O79" s="715"/>
      <c r="P79" s="715"/>
      <c r="Q79" s="715"/>
      <c r="R79" s="715"/>
      <c r="S79" s="716"/>
      <c r="T79" s="717"/>
      <c r="U79" s="720">
        <f t="shared" si="21"/>
        <v>0</v>
      </c>
      <c r="V79" s="721">
        <f t="shared" si="22"/>
        <v>0</v>
      </c>
      <c r="W79" s="722">
        <f t="shared" si="23"/>
        <v>0</v>
      </c>
      <c r="X79" s="442"/>
      <c r="Y79" s="442"/>
      <c r="Z79" s="442"/>
      <c r="AA79" s="442"/>
      <c r="AB79" s="442"/>
      <c r="AC79" s="442"/>
      <c r="AD79" s="442"/>
      <c r="AE79" s="442"/>
      <c r="AF79" s="442"/>
      <c r="AG79" s="442"/>
      <c r="AH79" s="442"/>
      <c r="AI79" s="442"/>
      <c r="AJ79" s="442"/>
      <c r="AK79" s="442"/>
      <c r="AL79" s="442"/>
      <c r="AM79" s="442"/>
      <c r="AN79" s="442"/>
      <c r="AO79" s="442"/>
      <c r="AP79" s="442"/>
      <c r="AQ79" s="442"/>
      <c r="AR79" s="442"/>
      <c r="AS79" s="442"/>
      <c r="AT79" s="442"/>
      <c r="AU79" s="442"/>
      <c r="AV79" s="442"/>
      <c r="AW79" s="442"/>
      <c r="AX79" s="442"/>
      <c r="AY79" s="442"/>
      <c r="AZ79" s="442"/>
    </row>
    <row r="80" spans="2:52" ht="20.100000000000001" hidden="1" customHeight="1" outlineLevel="1">
      <c r="B80" s="434"/>
      <c r="C80" s="1002"/>
      <c r="D80" s="1003"/>
      <c r="E80" s="1003"/>
      <c r="F80" s="1004"/>
      <c r="G80" s="1005"/>
      <c r="H80" s="1006"/>
      <c r="I80" s="1006"/>
      <c r="J80" s="1006"/>
      <c r="K80" s="1007"/>
      <c r="L80" s="715"/>
      <c r="M80" s="715"/>
      <c r="N80" s="715"/>
      <c r="O80" s="715"/>
      <c r="P80" s="715"/>
      <c r="Q80" s="715"/>
      <c r="R80" s="715"/>
      <c r="S80" s="716"/>
      <c r="T80" s="717"/>
      <c r="U80" s="720">
        <f t="shared" si="21"/>
        <v>0</v>
      </c>
      <c r="V80" s="721">
        <f t="shared" si="22"/>
        <v>0</v>
      </c>
      <c r="W80" s="722">
        <f t="shared" si="23"/>
        <v>0</v>
      </c>
      <c r="X80" s="442"/>
      <c r="Y80" s="442"/>
      <c r="Z80" s="442"/>
      <c r="AA80" s="442"/>
      <c r="AB80" s="442"/>
      <c r="AC80" s="442"/>
      <c r="AD80" s="442"/>
      <c r="AE80" s="442"/>
      <c r="AF80" s="442"/>
      <c r="AG80" s="442"/>
      <c r="AH80" s="442"/>
      <c r="AI80" s="442"/>
      <c r="AJ80" s="442"/>
      <c r="AK80" s="442"/>
      <c r="AL80" s="442"/>
      <c r="AM80" s="442"/>
      <c r="AN80" s="442"/>
      <c r="AO80" s="442"/>
      <c r="AP80" s="442"/>
      <c r="AQ80" s="442"/>
      <c r="AR80" s="442"/>
      <c r="AS80" s="442"/>
      <c r="AT80" s="442"/>
      <c r="AU80" s="442"/>
      <c r="AV80" s="442"/>
      <c r="AW80" s="442"/>
      <c r="AX80" s="442"/>
      <c r="AY80" s="442"/>
      <c r="AZ80" s="442"/>
    </row>
    <row r="81" spans="2:52" ht="20.100000000000001" hidden="1" customHeight="1" outlineLevel="1">
      <c r="B81" s="434"/>
      <c r="C81" s="1002"/>
      <c r="D81" s="1003"/>
      <c r="E81" s="1003"/>
      <c r="F81" s="1004"/>
      <c r="G81" s="1005"/>
      <c r="H81" s="1006"/>
      <c r="I81" s="1006"/>
      <c r="J81" s="1006"/>
      <c r="K81" s="1007"/>
      <c r="L81" s="715"/>
      <c r="M81" s="715"/>
      <c r="N81" s="715"/>
      <c r="O81" s="715"/>
      <c r="P81" s="715"/>
      <c r="Q81" s="715"/>
      <c r="R81" s="715"/>
      <c r="S81" s="716"/>
      <c r="T81" s="717"/>
      <c r="U81" s="720">
        <f t="shared" si="21"/>
        <v>0</v>
      </c>
      <c r="V81" s="721">
        <f t="shared" si="22"/>
        <v>0</v>
      </c>
      <c r="W81" s="722">
        <f t="shared" si="23"/>
        <v>0</v>
      </c>
      <c r="X81" s="442"/>
      <c r="Y81" s="442"/>
      <c r="Z81" s="442"/>
      <c r="AA81" s="442"/>
      <c r="AB81" s="442"/>
      <c r="AC81" s="442"/>
      <c r="AD81" s="442"/>
      <c r="AE81" s="442"/>
      <c r="AF81" s="442"/>
      <c r="AG81" s="442"/>
      <c r="AH81" s="442"/>
      <c r="AI81" s="442"/>
      <c r="AJ81" s="442"/>
      <c r="AK81" s="442"/>
      <c r="AL81" s="442"/>
      <c r="AM81" s="442"/>
      <c r="AN81" s="442"/>
      <c r="AO81" s="442"/>
      <c r="AP81" s="442"/>
      <c r="AQ81" s="442"/>
      <c r="AR81" s="442"/>
      <c r="AS81" s="442"/>
      <c r="AT81" s="442"/>
      <c r="AU81" s="442"/>
      <c r="AV81" s="442"/>
      <c r="AW81" s="442"/>
      <c r="AX81" s="442"/>
      <c r="AY81" s="442"/>
      <c r="AZ81" s="442"/>
    </row>
    <row r="82" spans="2:52" ht="20.100000000000001" hidden="1" customHeight="1" outlineLevel="1">
      <c r="B82" s="434"/>
      <c r="C82" s="1002"/>
      <c r="D82" s="1003"/>
      <c r="E82" s="1003"/>
      <c r="F82" s="1004"/>
      <c r="G82" s="1005"/>
      <c r="H82" s="1006"/>
      <c r="I82" s="1006"/>
      <c r="J82" s="1006"/>
      <c r="K82" s="1007"/>
      <c r="L82" s="715"/>
      <c r="M82" s="715"/>
      <c r="N82" s="715"/>
      <c r="O82" s="715"/>
      <c r="P82" s="715"/>
      <c r="Q82" s="715"/>
      <c r="R82" s="715"/>
      <c r="S82" s="716"/>
      <c r="T82" s="717"/>
      <c r="U82" s="720">
        <f t="shared" si="21"/>
        <v>0</v>
      </c>
      <c r="V82" s="721">
        <f t="shared" si="22"/>
        <v>0</v>
      </c>
      <c r="W82" s="722">
        <f t="shared" si="23"/>
        <v>0</v>
      </c>
      <c r="X82" s="442"/>
      <c r="Y82" s="442"/>
      <c r="Z82" s="442"/>
      <c r="AA82" s="442"/>
      <c r="AB82" s="442"/>
      <c r="AC82" s="442"/>
      <c r="AD82" s="442"/>
      <c r="AE82" s="442"/>
      <c r="AF82" s="442"/>
      <c r="AG82" s="442"/>
      <c r="AH82" s="442"/>
      <c r="AI82" s="442"/>
      <c r="AJ82" s="442"/>
      <c r="AK82" s="442"/>
      <c r="AL82" s="442"/>
      <c r="AM82" s="442"/>
      <c r="AN82" s="442"/>
      <c r="AO82" s="442"/>
      <c r="AP82" s="442"/>
      <c r="AQ82" s="442"/>
      <c r="AR82" s="442"/>
      <c r="AS82" s="442"/>
      <c r="AT82" s="442"/>
      <c r="AU82" s="442"/>
      <c r="AV82" s="442"/>
      <c r="AW82" s="442"/>
      <c r="AX82" s="442"/>
      <c r="AY82" s="442"/>
      <c r="AZ82" s="442"/>
    </row>
    <row r="83" spans="2:52" ht="20.100000000000001" hidden="1" customHeight="1" outlineLevel="1">
      <c r="B83" s="434"/>
      <c r="C83" s="1002"/>
      <c r="D83" s="1003"/>
      <c r="E83" s="1003"/>
      <c r="F83" s="1004"/>
      <c r="G83" s="1005"/>
      <c r="H83" s="1006"/>
      <c r="I83" s="1006"/>
      <c r="J83" s="1006"/>
      <c r="K83" s="1007"/>
      <c r="L83" s="715"/>
      <c r="M83" s="715"/>
      <c r="N83" s="715"/>
      <c r="O83" s="715"/>
      <c r="P83" s="715"/>
      <c r="Q83" s="715"/>
      <c r="R83" s="715"/>
      <c r="S83" s="716"/>
      <c r="T83" s="717"/>
      <c r="U83" s="720">
        <f t="shared" si="21"/>
        <v>0</v>
      </c>
      <c r="V83" s="721">
        <f t="shared" si="22"/>
        <v>0</v>
      </c>
      <c r="W83" s="722">
        <f t="shared" si="23"/>
        <v>0</v>
      </c>
      <c r="X83" s="442"/>
      <c r="Y83" s="442"/>
      <c r="Z83" s="442"/>
      <c r="AA83" s="442"/>
      <c r="AB83" s="442"/>
      <c r="AC83" s="442"/>
      <c r="AD83" s="442"/>
      <c r="AE83" s="442"/>
      <c r="AF83" s="442"/>
      <c r="AG83" s="442"/>
      <c r="AH83" s="442"/>
      <c r="AI83" s="442"/>
      <c r="AJ83" s="442"/>
      <c r="AK83" s="442"/>
      <c r="AL83" s="442"/>
      <c r="AM83" s="442"/>
      <c r="AN83" s="442"/>
      <c r="AO83" s="442"/>
      <c r="AP83" s="442"/>
      <c r="AQ83" s="442"/>
      <c r="AR83" s="442"/>
      <c r="AS83" s="442"/>
      <c r="AT83" s="442"/>
      <c r="AU83" s="442"/>
      <c r="AV83" s="442"/>
      <c r="AW83" s="442"/>
      <c r="AX83" s="442"/>
      <c r="AY83" s="442"/>
      <c r="AZ83" s="442"/>
    </row>
    <row r="84" spans="2:52" s="19" customFormat="1" ht="9.9499999999999993" hidden="1" customHeight="1" outlineLevel="1">
      <c r="B84" s="435"/>
      <c r="C84" s="437"/>
      <c r="D84" s="437"/>
      <c r="E84" s="437"/>
      <c r="F84" s="437"/>
      <c r="G84" s="666"/>
      <c r="H84" s="666"/>
      <c r="I84" s="666"/>
      <c r="J84" s="666"/>
      <c r="K84" s="666"/>
      <c r="L84" s="438"/>
      <c r="M84" s="438"/>
      <c r="N84" s="438"/>
      <c r="O84" s="438"/>
      <c r="P84" s="438"/>
      <c r="Q84" s="438"/>
      <c r="R84" s="438"/>
      <c r="S84" s="438"/>
      <c r="T84" s="439"/>
      <c r="U84" s="439"/>
      <c r="V84" s="439"/>
      <c r="W84" s="667"/>
      <c r="X84" s="668"/>
      <c r="Y84" s="668"/>
      <c r="Z84" s="668"/>
      <c r="AA84" s="668"/>
      <c r="AB84" s="668"/>
      <c r="AC84" s="668"/>
      <c r="AD84" s="668"/>
      <c r="AE84" s="668"/>
      <c r="AF84" s="668"/>
      <c r="AG84" s="668"/>
      <c r="AH84" s="668"/>
      <c r="AI84" s="668"/>
      <c r="AJ84" s="668"/>
      <c r="AK84" s="668"/>
      <c r="AL84" s="668"/>
      <c r="AM84" s="668"/>
      <c r="AN84" s="668"/>
      <c r="AO84" s="668"/>
      <c r="AP84" s="668"/>
      <c r="AQ84" s="668"/>
      <c r="AR84" s="668"/>
      <c r="AS84" s="668"/>
      <c r="AT84" s="668"/>
      <c r="AU84" s="668"/>
      <c r="AV84" s="668"/>
      <c r="AW84" s="668"/>
      <c r="AX84" s="668"/>
      <c r="AY84" s="668"/>
      <c r="AZ84" s="668"/>
    </row>
    <row r="85" spans="2:52" ht="20.100000000000001" customHeight="1" collapsed="1">
      <c r="B85" s="714">
        <f>B73+1</f>
        <v>7</v>
      </c>
      <c r="C85" s="1013"/>
      <c r="D85" s="1014"/>
      <c r="E85" s="1014"/>
      <c r="F85" s="1015"/>
      <c r="G85" s="1016"/>
      <c r="H85" s="1017"/>
      <c r="I85" s="1017"/>
      <c r="J85" s="1017"/>
      <c r="K85" s="1018"/>
      <c r="L85" s="701">
        <f t="shared" ref="L85:R85" si="24">SUM(L86:L95)</f>
        <v>0</v>
      </c>
      <c r="M85" s="702">
        <f t="shared" si="24"/>
        <v>0</v>
      </c>
      <c r="N85" s="703">
        <f t="shared" si="24"/>
        <v>0</v>
      </c>
      <c r="O85" s="703">
        <f t="shared" si="24"/>
        <v>0</v>
      </c>
      <c r="P85" s="702">
        <f t="shared" si="24"/>
        <v>0</v>
      </c>
      <c r="Q85" s="704">
        <f t="shared" si="24"/>
        <v>0</v>
      </c>
      <c r="R85" s="701">
        <f t="shared" si="24"/>
        <v>0</v>
      </c>
      <c r="S85" s="705">
        <v>1</v>
      </c>
      <c r="T85" s="706">
        <f>(S86*T86)+(S87*T87)+(S88*T88)+(S89*T89)+(S90*T90)+(S91*T91)+(S92*T92)+(S93*T93)+(S94*T94)+(S95*T95)</f>
        <v>0</v>
      </c>
      <c r="U85" s="665">
        <f t="shared" ref="U85:U95" si="25">S85*T85*(1+MGKZ)*(1+Gewinn)*(1+Sicherheit)</f>
        <v>0</v>
      </c>
      <c r="V85" s="643">
        <f t="shared" ref="V85:V95" si="26">R85*Fertigung</f>
        <v>0</v>
      </c>
      <c r="W85" s="50">
        <f t="shared" ref="W85:W95" si="27">L85*$E$6+M85*$M$6+N85*$M$7+O85*$M$8+P85*$E$7+Q85*$M$9+U85+V85</f>
        <v>0</v>
      </c>
      <c r="X85" s="442"/>
      <c r="Y85" s="442"/>
      <c r="Z85" s="442"/>
      <c r="AA85" s="442"/>
      <c r="AB85" s="442"/>
      <c r="AC85" s="442"/>
      <c r="AD85" s="442"/>
      <c r="AE85" s="442"/>
      <c r="AF85" s="442"/>
      <c r="AG85" s="442"/>
      <c r="AH85" s="442"/>
      <c r="AI85" s="442"/>
      <c r="AJ85" s="442"/>
      <c r="AK85" s="442"/>
      <c r="AL85" s="442"/>
      <c r="AM85" s="442"/>
      <c r="AN85" s="442"/>
      <c r="AO85" s="442"/>
      <c r="AP85" s="442"/>
      <c r="AQ85" s="442"/>
      <c r="AR85" s="442"/>
      <c r="AS85" s="442"/>
      <c r="AT85" s="442"/>
      <c r="AU85" s="442"/>
      <c r="AV85" s="442"/>
      <c r="AW85" s="442"/>
      <c r="AX85" s="442"/>
      <c r="AY85" s="442"/>
      <c r="AZ85" s="442"/>
    </row>
    <row r="86" spans="2:52" ht="20.100000000000001" hidden="1" customHeight="1" outlineLevel="1">
      <c r="B86" s="433"/>
      <c r="C86" s="1002"/>
      <c r="D86" s="1003"/>
      <c r="E86" s="1003"/>
      <c r="F86" s="1004"/>
      <c r="G86" s="1005"/>
      <c r="H86" s="1006"/>
      <c r="I86" s="1006"/>
      <c r="J86" s="1006"/>
      <c r="K86" s="1007"/>
      <c r="L86" s="715"/>
      <c r="M86" s="715"/>
      <c r="N86" s="715"/>
      <c r="O86" s="715"/>
      <c r="P86" s="715"/>
      <c r="Q86" s="715"/>
      <c r="R86" s="715"/>
      <c r="S86" s="716"/>
      <c r="T86" s="717"/>
      <c r="U86" s="720">
        <f t="shared" si="25"/>
        <v>0</v>
      </c>
      <c r="V86" s="721">
        <f t="shared" si="26"/>
        <v>0</v>
      </c>
      <c r="W86" s="722">
        <f t="shared" si="27"/>
        <v>0</v>
      </c>
      <c r="X86" s="442"/>
      <c r="Y86" s="442"/>
      <c r="Z86" s="442"/>
      <c r="AA86" s="442"/>
      <c r="AB86" s="442"/>
      <c r="AC86" s="442"/>
      <c r="AD86" s="442"/>
      <c r="AE86" s="442"/>
      <c r="AF86" s="442"/>
      <c r="AG86" s="442"/>
      <c r="AH86" s="442"/>
      <c r="AI86" s="442"/>
      <c r="AJ86" s="442"/>
      <c r="AK86" s="442"/>
      <c r="AL86" s="442"/>
      <c r="AM86" s="442"/>
      <c r="AN86" s="442"/>
      <c r="AO86" s="442"/>
      <c r="AP86" s="442"/>
      <c r="AQ86" s="442"/>
      <c r="AR86" s="442"/>
      <c r="AS86" s="442"/>
      <c r="AT86" s="442"/>
      <c r="AU86" s="442"/>
      <c r="AV86" s="442"/>
      <c r="AW86" s="442"/>
      <c r="AX86" s="442"/>
      <c r="AY86" s="442"/>
      <c r="AZ86" s="442"/>
    </row>
    <row r="87" spans="2:52" ht="20.100000000000001" hidden="1" customHeight="1" outlineLevel="1">
      <c r="B87" s="434"/>
      <c r="C87" s="1002"/>
      <c r="D87" s="1003"/>
      <c r="E87" s="1003"/>
      <c r="F87" s="1004"/>
      <c r="G87" s="1005"/>
      <c r="H87" s="1006"/>
      <c r="I87" s="1006"/>
      <c r="J87" s="1006"/>
      <c r="K87" s="1007"/>
      <c r="L87" s="715"/>
      <c r="M87" s="715"/>
      <c r="N87" s="715"/>
      <c r="O87" s="715"/>
      <c r="P87" s="715"/>
      <c r="Q87" s="715"/>
      <c r="R87" s="715"/>
      <c r="S87" s="716"/>
      <c r="T87" s="717"/>
      <c r="U87" s="720">
        <f t="shared" si="25"/>
        <v>0</v>
      </c>
      <c r="V87" s="721">
        <f t="shared" si="26"/>
        <v>0</v>
      </c>
      <c r="W87" s="722">
        <f t="shared" si="27"/>
        <v>0</v>
      </c>
      <c r="X87" s="442"/>
      <c r="Y87" s="442"/>
      <c r="Z87" s="442"/>
      <c r="AA87" s="442"/>
      <c r="AB87" s="442"/>
      <c r="AC87" s="442"/>
      <c r="AD87" s="442"/>
      <c r="AE87" s="442"/>
      <c r="AF87" s="442"/>
      <c r="AG87" s="442"/>
      <c r="AH87" s="442"/>
      <c r="AI87" s="442"/>
      <c r="AJ87" s="442"/>
      <c r="AK87" s="442"/>
      <c r="AL87" s="442"/>
      <c r="AM87" s="442"/>
      <c r="AN87" s="442"/>
      <c r="AO87" s="442"/>
      <c r="AP87" s="442"/>
      <c r="AQ87" s="442"/>
      <c r="AR87" s="442"/>
      <c r="AS87" s="442"/>
      <c r="AT87" s="442"/>
      <c r="AU87" s="442"/>
      <c r="AV87" s="442"/>
      <c r="AW87" s="442"/>
      <c r="AX87" s="442"/>
      <c r="AY87" s="442"/>
      <c r="AZ87" s="442"/>
    </row>
    <row r="88" spans="2:52" ht="20.100000000000001" hidden="1" customHeight="1" outlineLevel="1">
      <c r="B88" s="434"/>
      <c r="C88" s="1002"/>
      <c r="D88" s="1003"/>
      <c r="E88" s="1003"/>
      <c r="F88" s="1004"/>
      <c r="G88" s="1005"/>
      <c r="H88" s="1006"/>
      <c r="I88" s="1006"/>
      <c r="J88" s="1006"/>
      <c r="K88" s="1007"/>
      <c r="L88" s="715"/>
      <c r="M88" s="715"/>
      <c r="N88" s="715"/>
      <c r="O88" s="715"/>
      <c r="P88" s="715"/>
      <c r="Q88" s="715"/>
      <c r="R88" s="715"/>
      <c r="S88" s="716"/>
      <c r="T88" s="717"/>
      <c r="U88" s="720">
        <f t="shared" si="25"/>
        <v>0</v>
      </c>
      <c r="V88" s="721">
        <f t="shared" si="26"/>
        <v>0</v>
      </c>
      <c r="W88" s="722">
        <f t="shared" si="27"/>
        <v>0</v>
      </c>
      <c r="X88" s="442"/>
      <c r="Y88" s="442"/>
      <c r="Z88" s="442"/>
      <c r="AA88" s="442"/>
      <c r="AB88" s="442"/>
      <c r="AC88" s="442"/>
      <c r="AD88" s="442"/>
      <c r="AE88" s="442"/>
      <c r="AF88" s="442"/>
      <c r="AG88" s="442"/>
      <c r="AH88" s="442"/>
      <c r="AI88" s="442"/>
      <c r="AJ88" s="442"/>
      <c r="AK88" s="442"/>
      <c r="AL88" s="442"/>
      <c r="AM88" s="442"/>
      <c r="AN88" s="442"/>
      <c r="AO88" s="442"/>
      <c r="AP88" s="442"/>
      <c r="AQ88" s="442"/>
      <c r="AR88" s="442"/>
      <c r="AS88" s="442"/>
      <c r="AT88" s="442"/>
      <c r="AU88" s="442"/>
      <c r="AV88" s="442"/>
      <c r="AW88" s="442"/>
      <c r="AX88" s="442"/>
      <c r="AY88" s="442"/>
      <c r="AZ88" s="442"/>
    </row>
    <row r="89" spans="2:52" ht="20.100000000000001" hidden="1" customHeight="1" outlineLevel="1">
      <c r="B89" s="434"/>
      <c r="C89" s="1002"/>
      <c r="D89" s="1003"/>
      <c r="E89" s="1003"/>
      <c r="F89" s="1004"/>
      <c r="G89" s="1005"/>
      <c r="H89" s="1006"/>
      <c r="I89" s="1006"/>
      <c r="J89" s="1006"/>
      <c r="K89" s="1007"/>
      <c r="L89" s="715"/>
      <c r="M89" s="715"/>
      <c r="N89" s="715"/>
      <c r="O89" s="715"/>
      <c r="P89" s="715"/>
      <c r="Q89" s="715"/>
      <c r="R89" s="715"/>
      <c r="S89" s="716"/>
      <c r="T89" s="717"/>
      <c r="U89" s="720">
        <f t="shared" si="25"/>
        <v>0</v>
      </c>
      <c r="V89" s="721">
        <f t="shared" si="26"/>
        <v>0</v>
      </c>
      <c r="W89" s="722">
        <f t="shared" si="27"/>
        <v>0</v>
      </c>
      <c r="X89" s="442"/>
      <c r="Y89" s="442"/>
      <c r="Z89" s="442"/>
      <c r="AA89" s="442"/>
      <c r="AB89" s="442"/>
      <c r="AC89" s="442"/>
      <c r="AD89" s="442"/>
      <c r="AE89" s="442"/>
      <c r="AF89" s="442"/>
      <c r="AG89" s="442"/>
      <c r="AH89" s="442"/>
      <c r="AI89" s="442"/>
      <c r="AJ89" s="442"/>
      <c r="AK89" s="442"/>
      <c r="AL89" s="442"/>
      <c r="AM89" s="442"/>
      <c r="AN89" s="442"/>
      <c r="AO89" s="442"/>
      <c r="AP89" s="442"/>
      <c r="AQ89" s="442"/>
      <c r="AR89" s="442"/>
      <c r="AS89" s="442"/>
      <c r="AT89" s="442"/>
      <c r="AU89" s="442"/>
      <c r="AV89" s="442"/>
      <c r="AW89" s="442"/>
      <c r="AX89" s="442"/>
      <c r="AY89" s="442"/>
      <c r="AZ89" s="442"/>
    </row>
    <row r="90" spans="2:52" ht="20.100000000000001" hidden="1" customHeight="1" outlineLevel="1">
      <c r="B90" s="434"/>
      <c r="C90" s="1002"/>
      <c r="D90" s="1003"/>
      <c r="E90" s="1003"/>
      <c r="F90" s="1004"/>
      <c r="G90" s="1005"/>
      <c r="H90" s="1006"/>
      <c r="I90" s="1006"/>
      <c r="J90" s="1006"/>
      <c r="K90" s="1007"/>
      <c r="L90" s="715"/>
      <c r="M90" s="715"/>
      <c r="N90" s="715"/>
      <c r="O90" s="715"/>
      <c r="P90" s="715"/>
      <c r="Q90" s="715"/>
      <c r="R90" s="715"/>
      <c r="S90" s="716"/>
      <c r="T90" s="717"/>
      <c r="U90" s="720">
        <f t="shared" si="25"/>
        <v>0</v>
      </c>
      <c r="V90" s="721">
        <f t="shared" si="26"/>
        <v>0</v>
      </c>
      <c r="W90" s="722">
        <f t="shared" si="27"/>
        <v>0</v>
      </c>
      <c r="X90" s="442"/>
      <c r="Y90" s="442"/>
      <c r="Z90" s="442"/>
      <c r="AA90" s="442"/>
      <c r="AB90" s="442"/>
      <c r="AC90" s="442"/>
      <c r="AD90" s="442"/>
      <c r="AE90" s="442"/>
      <c r="AF90" s="442"/>
      <c r="AG90" s="442"/>
      <c r="AH90" s="442"/>
      <c r="AI90" s="442"/>
      <c r="AJ90" s="442"/>
      <c r="AK90" s="442"/>
      <c r="AL90" s="442"/>
      <c r="AM90" s="442"/>
      <c r="AN90" s="442"/>
      <c r="AO90" s="442"/>
      <c r="AP90" s="442"/>
      <c r="AQ90" s="442"/>
      <c r="AR90" s="442"/>
      <c r="AS90" s="442"/>
      <c r="AT90" s="442"/>
      <c r="AU90" s="442"/>
      <c r="AV90" s="442"/>
      <c r="AW90" s="442"/>
      <c r="AX90" s="442"/>
      <c r="AY90" s="442"/>
      <c r="AZ90" s="442"/>
    </row>
    <row r="91" spans="2:52" ht="20.100000000000001" hidden="1" customHeight="1" outlineLevel="1">
      <c r="B91" s="434"/>
      <c r="C91" s="1002"/>
      <c r="D91" s="1003"/>
      <c r="E91" s="1003"/>
      <c r="F91" s="1004"/>
      <c r="G91" s="1005"/>
      <c r="H91" s="1006"/>
      <c r="I91" s="1006"/>
      <c r="J91" s="1006"/>
      <c r="K91" s="1007"/>
      <c r="L91" s="715"/>
      <c r="M91" s="715"/>
      <c r="N91" s="715"/>
      <c r="O91" s="715"/>
      <c r="P91" s="715"/>
      <c r="Q91" s="715"/>
      <c r="R91" s="715"/>
      <c r="S91" s="716"/>
      <c r="T91" s="717"/>
      <c r="U91" s="720">
        <f t="shared" si="25"/>
        <v>0</v>
      </c>
      <c r="V91" s="721">
        <f t="shared" si="26"/>
        <v>0</v>
      </c>
      <c r="W91" s="722">
        <f t="shared" si="27"/>
        <v>0</v>
      </c>
      <c r="X91" s="442"/>
      <c r="Y91" s="442"/>
      <c r="Z91" s="442"/>
      <c r="AA91" s="442"/>
      <c r="AB91" s="442"/>
      <c r="AC91" s="442"/>
      <c r="AD91" s="442"/>
      <c r="AE91" s="442"/>
      <c r="AF91" s="442"/>
      <c r="AG91" s="442"/>
      <c r="AH91" s="442"/>
      <c r="AI91" s="442"/>
      <c r="AJ91" s="442"/>
      <c r="AK91" s="442"/>
      <c r="AL91" s="442"/>
      <c r="AM91" s="442"/>
      <c r="AN91" s="442"/>
      <c r="AO91" s="442"/>
      <c r="AP91" s="442"/>
      <c r="AQ91" s="442"/>
      <c r="AR91" s="442"/>
      <c r="AS91" s="442"/>
      <c r="AT91" s="442"/>
      <c r="AU91" s="442"/>
      <c r="AV91" s="442"/>
      <c r="AW91" s="442"/>
      <c r="AX91" s="442"/>
      <c r="AY91" s="442"/>
      <c r="AZ91" s="442"/>
    </row>
    <row r="92" spans="2:52" ht="20.100000000000001" hidden="1" customHeight="1" outlineLevel="1">
      <c r="B92" s="434"/>
      <c r="C92" s="1002"/>
      <c r="D92" s="1003"/>
      <c r="E92" s="1003"/>
      <c r="F92" s="1004"/>
      <c r="G92" s="1005"/>
      <c r="H92" s="1006"/>
      <c r="I92" s="1006"/>
      <c r="J92" s="1006"/>
      <c r="K92" s="1007"/>
      <c r="L92" s="715"/>
      <c r="M92" s="715"/>
      <c r="N92" s="715"/>
      <c r="O92" s="715"/>
      <c r="P92" s="715"/>
      <c r="Q92" s="715"/>
      <c r="R92" s="715"/>
      <c r="S92" s="716"/>
      <c r="T92" s="717"/>
      <c r="U92" s="720">
        <f t="shared" si="25"/>
        <v>0</v>
      </c>
      <c r="V92" s="721">
        <f t="shared" si="26"/>
        <v>0</v>
      </c>
      <c r="W92" s="722">
        <f t="shared" si="27"/>
        <v>0</v>
      </c>
      <c r="X92" s="442"/>
      <c r="Y92" s="442"/>
      <c r="Z92" s="442"/>
      <c r="AA92" s="442"/>
      <c r="AB92" s="442"/>
      <c r="AC92" s="442"/>
      <c r="AD92" s="442"/>
      <c r="AE92" s="442"/>
      <c r="AF92" s="442"/>
      <c r="AG92" s="442"/>
      <c r="AH92" s="442"/>
      <c r="AI92" s="442"/>
      <c r="AJ92" s="442"/>
      <c r="AK92" s="442"/>
      <c r="AL92" s="442"/>
      <c r="AM92" s="442"/>
      <c r="AN92" s="442"/>
      <c r="AO92" s="442"/>
      <c r="AP92" s="442"/>
      <c r="AQ92" s="442"/>
      <c r="AR92" s="442"/>
      <c r="AS92" s="442"/>
      <c r="AT92" s="442"/>
      <c r="AU92" s="442"/>
      <c r="AV92" s="442"/>
      <c r="AW92" s="442"/>
      <c r="AX92" s="442"/>
      <c r="AY92" s="442"/>
      <c r="AZ92" s="442"/>
    </row>
    <row r="93" spans="2:52" ht="20.100000000000001" hidden="1" customHeight="1" outlineLevel="1">
      <c r="B93" s="434"/>
      <c r="C93" s="1002"/>
      <c r="D93" s="1003"/>
      <c r="E93" s="1003"/>
      <c r="F93" s="1004"/>
      <c r="G93" s="1005"/>
      <c r="H93" s="1006"/>
      <c r="I93" s="1006"/>
      <c r="J93" s="1006"/>
      <c r="K93" s="1007"/>
      <c r="L93" s="715"/>
      <c r="M93" s="715"/>
      <c r="N93" s="715"/>
      <c r="O93" s="715"/>
      <c r="P93" s="715"/>
      <c r="Q93" s="715"/>
      <c r="R93" s="715"/>
      <c r="S93" s="716"/>
      <c r="T93" s="717"/>
      <c r="U93" s="720">
        <f t="shared" si="25"/>
        <v>0</v>
      </c>
      <c r="V93" s="721">
        <f t="shared" si="26"/>
        <v>0</v>
      </c>
      <c r="W93" s="722">
        <f t="shared" si="27"/>
        <v>0</v>
      </c>
      <c r="X93" s="442"/>
      <c r="Y93" s="442"/>
      <c r="Z93" s="442"/>
      <c r="AA93" s="442"/>
      <c r="AB93" s="442"/>
      <c r="AC93" s="442"/>
      <c r="AD93" s="442"/>
      <c r="AE93" s="442"/>
      <c r="AF93" s="442"/>
      <c r="AG93" s="442"/>
      <c r="AH93" s="442"/>
      <c r="AI93" s="442"/>
      <c r="AJ93" s="442"/>
      <c r="AK93" s="442"/>
      <c r="AL93" s="442"/>
      <c r="AM93" s="442"/>
      <c r="AN93" s="442"/>
      <c r="AO93" s="442"/>
      <c r="AP93" s="442"/>
      <c r="AQ93" s="442"/>
      <c r="AR93" s="442"/>
      <c r="AS93" s="442"/>
      <c r="AT93" s="442"/>
      <c r="AU93" s="442"/>
      <c r="AV93" s="442"/>
      <c r="AW93" s="442"/>
      <c r="AX93" s="442"/>
      <c r="AY93" s="442"/>
      <c r="AZ93" s="442"/>
    </row>
    <row r="94" spans="2:52" ht="20.100000000000001" hidden="1" customHeight="1" outlineLevel="1">
      <c r="B94" s="434"/>
      <c r="C94" s="1002"/>
      <c r="D94" s="1003"/>
      <c r="E94" s="1003"/>
      <c r="F94" s="1004"/>
      <c r="G94" s="1005"/>
      <c r="H94" s="1006"/>
      <c r="I94" s="1006"/>
      <c r="J94" s="1006"/>
      <c r="K94" s="1007"/>
      <c r="L94" s="715"/>
      <c r="M94" s="715"/>
      <c r="N94" s="715"/>
      <c r="O94" s="715"/>
      <c r="P94" s="715"/>
      <c r="Q94" s="715"/>
      <c r="R94" s="715"/>
      <c r="S94" s="716"/>
      <c r="T94" s="717"/>
      <c r="U94" s="720">
        <f t="shared" si="25"/>
        <v>0</v>
      </c>
      <c r="V94" s="721">
        <f t="shared" si="26"/>
        <v>0</v>
      </c>
      <c r="W94" s="722">
        <f t="shared" si="27"/>
        <v>0</v>
      </c>
      <c r="X94" s="442"/>
      <c r="Y94" s="442"/>
      <c r="Z94" s="442"/>
      <c r="AA94" s="442"/>
      <c r="AB94" s="442"/>
      <c r="AC94" s="442"/>
      <c r="AD94" s="442"/>
      <c r="AE94" s="442"/>
      <c r="AF94" s="442"/>
      <c r="AG94" s="442"/>
      <c r="AH94" s="442"/>
      <c r="AI94" s="442"/>
      <c r="AJ94" s="442"/>
      <c r="AK94" s="442"/>
      <c r="AL94" s="442"/>
      <c r="AM94" s="442"/>
      <c r="AN94" s="442"/>
      <c r="AO94" s="442"/>
      <c r="AP94" s="442"/>
      <c r="AQ94" s="442"/>
      <c r="AR94" s="442"/>
      <c r="AS94" s="442"/>
      <c r="AT94" s="442"/>
      <c r="AU94" s="442"/>
      <c r="AV94" s="442"/>
      <c r="AW94" s="442"/>
      <c r="AX94" s="442"/>
      <c r="AY94" s="442"/>
      <c r="AZ94" s="442"/>
    </row>
    <row r="95" spans="2:52" ht="20.100000000000001" hidden="1" customHeight="1" outlineLevel="1">
      <c r="B95" s="434"/>
      <c r="C95" s="1002"/>
      <c r="D95" s="1003"/>
      <c r="E95" s="1003"/>
      <c r="F95" s="1004"/>
      <c r="G95" s="1005"/>
      <c r="H95" s="1006"/>
      <c r="I95" s="1006"/>
      <c r="J95" s="1006"/>
      <c r="K95" s="1007"/>
      <c r="L95" s="715"/>
      <c r="M95" s="715"/>
      <c r="N95" s="715"/>
      <c r="O95" s="715"/>
      <c r="P95" s="715"/>
      <c r="Q95" s="715"/>
      <c r="R95" s="715"/>
      <c r="S95" s="716"/>
      <c r="T95" s="717"/>
      <c r="U95" s="720">
        <f t="shared" si="25"/>
        <v>0</v>
      </c>
      <c r="V95" s="721">
        <f t="shared" si="26"/>
        <v>0</v>
      </c>
      <c r="W95" s="722">
        <f t="shared" si="27"/>
        <v>0</v>
      </c>
      <c r="X95" s="442"/>
      <c r="Y95" s="442"/>
      <c r="Z95" s="442"/>
      <c r="AA95" s="442"/>
      <c r="AB95" s="442"/>
      <c r="AC95" s="442"/>
      <c r="AD95" s="442"/>
      <c r="AE95" s="442"/>
      <c r="AF95" s="442"/>
      <c r="AG95" s="442"/>
      <c r="AH95" s="442"/>
      <c r="AI95" s="442"/>
      <c r="AJ95" s="442"/>
      <c r="AK95" s="442"/>
      <c r="AL95" s="442"/>
      <c r="AM95" s="442"/>
      <c r="AN95" s="442"/>
      <c r="AO95" s="442"/>
      <c r="AP95" s="442"/>
      <c r="AQ95" s="442"/>
      <c r="AR95" s="442"/>
      <c r="AS95" s="442"/>
      <c r="AT95" s="442"/>
      <c r="AU95" s="442"/>
      <c r="AV95" s="442"/>
      <c r="AW95" s="442"/>
      <c r="AX95" s="442"/>
      <c r="AY95" s="442"/>
      <c r="AZ95" s="442"/>
    </row>
    <row r="96" spans="2:52" s="19" customFormat="1" ht="9.9499999999999993" hidden="1" customHeight="1" outlineLevel="1">
      <c r="B96" s="435"/>
      <c r="C96" s="437"/>
      <c r="D96" s="437"/>
      <c r="E96" s="437"/>
      <c r="F96" s="437"/>
      <c r="G96" s="666"/>
      <c r="H96" s="666"/>
      <c r="I96" s="666"/>
      <c r="J96" s="666"/>
      <c r="K96" s="666"/>
      <c r="L96" s="438"/>
      <c r="M96" s="438"/>
      <c r="N96" s="438"/>
      <c r="O96" s="438"/>
      <c r="P96" s="438"/>
      <c r="Q96" s="438"/>
      <c r="R96" s="438"/>
      <c r="S96" s="438"/>
      <c r="T96" s="439"/>
      <c r="U96" s="439"/>
      <c r="V96" s="439"/>
      <c r="W96" s="667"/>
      <c r="X96" s="668"/>
      <c r="Y96" s="668"/>
      <c r="Z96" s="668"/>
      <c r="AA96" s="668"/>
      <c r="AB96" s="668"/>
      <c r="AC96" s="668"/>
      <c r="AD96" s="668"/>
      <c r="AE96" s="668"/>
      <c r="AF96" s="668"/>
      <c r="AG96" s="668"/>
      <c r="AH96" s="668"/>
      <c r="AI96" s="668"/>
      <c r="AJ96" s="668"/>
      <c r="AK96" s="668"/>
      <c r="AL96" s="668"/>
      <c r="AM96" s="668"/>
      <c r="AN96" s="668"/>
      <c r="AO96" s="668"/>
      <c r="AP96" s="668"/>
      <c r="AQ96" s="668"/>
      <c r="AR96" s="668"/>
      <c r="AS96" s="668"/>
      <c r="AT96" s="668"/>
      <c r="AU96" s="668"/>
      <c r="AV96" s="668"/>
      <c r="AW96" s="668"/>
      <c r="AX96" s="668"/>
      <c r="AY96" s="668"/>
      <c r="AZ96" s="668"/>
    </row>
    <row r="97" spans="2:52" ht="20.100000000000001" customHeight="1" collapsed="1">
      <c r="B97" s="714">
        <f>B85+1</f>
        <v>8</v>
      </c>
      <c r="C97" s="1013"/>
      <c r="D97" s="1014"/>
      <c r="E97" s="1014"/>
      <c r="F97" s="1015"/>
      <c r="G97" s="1016"/>
      <c r="H97" s="1017"/>
      <c r="I97" s="1017"/>
      <c r="J97" s="1017"/>
      <c r="K97" s="1018"/>
      <c r="L97" s="701">
        <f t="shared" ref="L97:R97" si="28">SUM(L98:L107)</f>
        <v>0</v>
      </c>
      <c r="M97" s="702">
        <f t="shared" si="28"/>
        <v>0</v>
      </c>
      <c r="N97" s="703">
        <f t="shared" si="28"/>
        <v>0</v>
      </c>
      <c r="O97" s="703">
        <f t="shared" si="28"/>
        <v>0</v>
      </c>
      <c r="P97" s="702">
        <f t="shared" si="28"/>
        <v>0</v>
      </c>
      <c r="Q97" s="704">
        <f t="shared" si="28"/>
        <v>0</v>
      </c>
      <c r="R97" s="701">
        <f t="shared" si="28"/>
        <v>0</v>
      </c>
      <c r="S97" s="705">
        <v>1</v>
      </c>
      <c r="T97" s="706">
        <f>(S98*T98)+(S99*T99)+(S100*T100)+(S101*T101)+(S102*T102)+(S103*T103)+(S104*T104)+(S105*T105)+(S106*T106)+(S107*T107)</f>
        <v>0</v>
      </c>
      <c r="U97" s="665">
        <f t="shared" ref="U97:U107" si="29">S97*T97*(1+MGKZ)*(1+Gewinn)*(1+Sicherheit)</f>
        <v>0</v>
      </c>
      <c r="V97" s="643">
        <f t="shared" ref="V97:V107" si="30">R97*Fertigung</f>
        <v>0</v>
      </c>
      <c r="W97" s="50">
        <f t="shared" ref="W97:W107" si="31">L97*$E$6+M97*$M$6+N97*$M$7+O97*$M$8+P97*$E$7+Q97*$M$9+U97+V97</f>
        <v>0</v>
      </c>
      <c r="X97" s="442"/>
      <c r="Y97" s="442"/>
      <c r="Z97" s="442"/>
      <c r="AA97" s="442"/>
      <c r="AB97" s="442"/>
      <c r="AC97" s="442"/>
      <c r="AD97" s="442"/>
      <c r="AE97" s="442"/>
      <c r="AF97" s="442"/>
      <c r="AG97" s="442"/>
      <c r="AH97" s="442"/>
      <c r="AI97" s="442"/>
      <c r="AJ97" s="442"/>
      <c r="AK97" s="442"/>
      <c r="AL97" s="442"/>
      <c r="AM97" s="442"/>
      <c r="AN97" s="442"/>
      <c r="AO97" s="442"/>
      <c r="AP97" s="442"/>
      <c r="AQ97" s="442"/>
      <c r="AR97" s="442"/>
      <c r="AS97" s="442"/>
      <c r="AT97" s="442"/>
      <c r="AU97" s="442"/>
      <c r="AV97" s="442"/>
      <c r="AW97" s="442"/>
      <c r="AX97" s="442"/>
      <c r="AY97" s="442"/>
      <c r="AZ97" s="442"/>
    </row>
    <row r="98" spans="2:52" ht="20.100000000000001" hidden="1" customHeight="1" outlineLevel="1">
      <c r="B98" s="433"/>
      <c r="C98" s="1002"/>
      <c r="D98" s="1003"/>
      <c r="E98" s="1003"/>
      <c r="F98" s="1004"/>
      <c r="G98" s="1005"/>
      <c r="H98" s="1006"/>
      <c r="I98" s="1006"/>
      <c r="J98" s="1006"/>
      <c r="K98" s="1007"/>
      <c r="L98" s="715"/>
      <c r="M98" s="715"/>
      <c r="N98" s="715"/>
      <c r="O98" s="715"/>
      <c r="P98" s="715"/>
      <c r="Q98" s="715"/>
      <c r="R98" s="715"/>
      <c r="S98" s="716"/>
      <c r="T98" s="717"/>
      <c r="U98" s="720">
        <f t="shared" si="29"/>
        <v>0</v>
      </c>
      <c r="V98" s="721">
        <f t="shared" si="30"/>
        <v>0</v>
      </c>
      <c r="W98" s="722">
        <f t="shared" si="31"/>
        <v>0</v>
      </c>
      <c r="X98" s="442"/>
      <c r="Y98" s="442"/>
      <c r="Z98" s="442"/>
      <c r="AA98" s="442"/>
      <c r="AB98" s="442"/>
      <c r="AC98" s="442"/>
      <c r="AD98" s="442"/>
      <c r="AE98" s="442"/>
      <c r="AF98" s="442"/>
      <c r="AG98" s="442"/>
      <c r="AH98" s="442"/>
      <c r="AI98" s="442"/>
      <c r="AJ98" s="442"/>
      <c r="AK98" s="442"/>
      <c r="AL98" s="442"/>
      <c r="AM98" s="442"/>
      <c r="AN98" s="442"/>
      <c r="AO98" s="442"/>
      <c r="AP98" s="442"/>
      <c r="AQ98" s="442"/>
      <c r="AR98" s="442"/>
      <c r="AS98" s="442"/>
      <c r="AT98" s="442"/>
      <c r="AU98" s="442"/>
      <c r="AV98" s="442"/>
      <c r="AW98" s="442"/>
      <c r="AX98" s="442"/>
      <c r="AY98" s="442"/>
      <c r="AZ98" s="442"/>
    </row>
    <row r="99" spans="2:52" ht="20.100000000000001" hidden="1" customHeight="1" outlineLevel="1">
      <c r="B99" s="434"/>
      <c r="C99" s="1002"/>
      <c r="D99" s="1003"/>
      <c r="E99" s="1003"/>
      <c r="F99" s="1004"/>
      <c r="G99" s="1005"/>
      <c r="H99" s="1006"/>
      <c r="I99" s="1006"/>
      <c r="J99" s="1006"/>
      <c r="K99" s="1007"/>
      <c r="L99" s="715"/>
      <c r="M99" s="715"/>
      <c r="N99" s="715"/>
      <c r="O99" s="715"/>
      <c r="P99" s="715"/>
      <c r="Q99" s="715"/>
      <c r="R99" s="715"/>
      <c r="S99" s="716"/>
      <c r="T99" s="717"/>
      <c r="U99" s="720">
        <f t="shared" si="29"/>
        <v>0</v>
      </c>
      <c r="V99" s="721">
        <f t="shared" si="30"/>
        <v>0</v>
      </c>
      <c r="W99" s="722">
        <f t="shared" si="31"/>
        <v>0</v>
      </c>
      <c r="X99" s="442"/>
      <c r="Y99" s="442"/>
      <c r="Z99" s="442"/>
      <c r="AA99" s="442"/>
      <c r="AB99" s="442"/>
      <c r="AC99" s="442"/>
      <c r="AD99" s="442"/>
      <c r="AE99" s="442"/>
      <c r="AF99" s="442"/>
      <c r="AG99" s="442"/>
      <c r="AH99" s="442"/>
      <c r="AI99" s="442"/>
      <c r="AJ99" s="442"/>
      <c r="AK99" s="442"/>
      <c r="AL99" s="442"/>
      <c r="AM99" s="442"/>
      <c r="AN99" s="442"/>
      <c r="AO99" s="442"/>
      <c r="AP99" s="442"/>
      <c r="AQ99" s="442"/>
      <c r="AR99" s="442"/>
      <c r="AS99" s="442"/>
      <c r="AT99" s="442"/>
      <c r="AU99" s="442"/>
      <c r="AV99" s="442"/>
      <c r="AW99" s="442"/>
      <c r="AX99" s="442"/>
      <c r="AY99" s="442"/>
      <c r="AZ99" s="442"/>
    </row>
    <row r="100" spans="2:52" ht="20.100000000000001" hidden="1" customHeight="1" outlineLevel="1">
      <c r="B100" s="434"/>
      <c r="C100" s="1002"/>
      <c r="D100" s="1003"/>
      <c r="E100" s="1003"/>
      <c r="F100" s="1004"/>
      <c r="G100" s="1005"/>
      <c r="H100" s="1006"/>
      <c r="I100" s="1006"/>
      <c r="J100" s="1006"/>
      <c r="K100" s="1007"/>
      <c r="L100" s="715"/>
      <c r="M100" s="715"/>
      <c r="N100" s="715"/>
      <c r="O100" s="715"/>
      <c r="P100" s="715"/>
      <c r="Q100" s="715"/>
      <c r="R100" s="715"/>
      <c r="S100" s="716"/>
      <c r="T100" s="717"/>
      <c r="U100" s="720">
        <f t="shared" si="29"/>
        <v>0</v>
      </c>
      <c r="V100" s="721">
        <f t="shared" si="30"/>
        <v>0</v>
      </c>
      <c r="W100" s="722">
        <f t="shared" si="31"/>
        <v>0</v>
      </c>
      <c r="X100" s="442"/>
      <c r="Y100" s="442"/>
      <c r="Z100" s="442"/>
      <c r="AA100" s="442"/>
      <c r="AB100" s="442"/>
      <c r="AC100" s="442"/>
      <c r="AD100" s="442"/>
      <c r="AE100" s="442"/>
      <c r="AF100" s="442"/>
      <c r="AG100" s="442"/>
      <c r="AH100" s="442"/>
      <c r="AI100" s="442"/>
      <c r="AJ100" s="442"/>
      <c r="AK100" s="442"/>
      <c r="AL100" s="442"/>
      <c r="AM100" s="442"/>
      <c r="AN100" s="442"/>
      <c r="AO100" s="442"/>
      <c r="AP100" s="442"/>
      <c r="AQ100" s="442"/>
      <c r="AR100" s="442"/>
      <c r="AS100" s="442"/>
      <c r="AT100" s="442"/>
      <c r="AU100" s="442"/>
      <c r="AV100" s="442"/>
      <c r="AW100" s="442"/>
      <c r="AX100" s="442"/>
      <c r="AY100" s="442"/>
      <c r="AZ100" s="442"/>
    </row>
    <row r="101" spans="2:52" ht="20.100000000000001" hidden="1" customHeight="1" outlineLevel="1">
      <c r="B101" s="434"/>
      <c r="C101" s="1002"/>
      <c r="D101" s="1003"/>
      <c r="E101" s="1003"/>
      <c r="F101" s="1004"/>
      <c r="G101" s="1005"/>
      <c r="H101" s="1006"/>
      <c r="I101" s="1006"/>
      <c r="J101" s="1006"/>
      <c r="K101" s="1007"/>
      <c r="L101" s="715"/>
      <c r="M101" s="715"/>
      <c r="N101" s="715"/>
      <c r="O101" s="715"/>
      <c r="P101" s="715"/>
      <c r="Q101" s="715"/>
      <c r="R101" s="715"/>
      <c r="S101" s="716"/>
      <c r="T101" s="717"/>
      <c r="U101" s="720">
        <f t="shared" si="29"/>
        <v>0</v>
      </c>
      <c r="V101" s="721">
        <f t="shared" si="30"/>
        <v>0</v>
      </c>
      <c r="W101" s="722">
        <f t="shared" si="31"/>
        <v>0</v>
      </c>
      <c r="X101" s="442"/>
      <c r="Y101" s="442"/>
      <c r="Z101" s="442"/>
      <c r="AA101" s="442"/>
      <c r="AB101" s="442"/>
      <c r="AC101" s="442"/>
      <c r="AD101" s="442"/>
      <c r="AE101" s="442"/>
      <c r="AF101" s="442"/>
      <c r="AG101" s="442"/>
      <c r="AH101" s="442"/>
      <c r="AI101" s="442"/>
      <c r="AJ101" s="442"/>
      <c r="AK101" s="442"/>
      <c r="AL101" s="442"/>
      <c r="AM101" s="442"/>
      <c r="AN101" s="442"/>
      <c r="AO101" s="442"/>
      <c r="AP101" s="442"/>
      <c r="AQ101" s="442"/>
      <c r="AR101" s="442"/>
      <c r="AS101" s="442"/>
      <c r="AT101" s="442"/>
      <c r="AU101" s="442"/>
      <c r="AV101" s="442"/>
      <c r="AW101" s="442"/>
      <c r="AX101" s="442"/>
      <c r="AY101" s="442"/>
      <c r="AZ101" s="442"/>
    </row>
    <row r="102" spans="2:52" ht="20.100000000000001" hidden="1" customHeight="1" outlineLevel="1">
      <c r="B102" s="434"/>
      <c r="C102" s="1002"/>
      <c r="D102" s="1003"/>
      <c r="E102" s="1003"/>
      <c r="F102" s="1004"/>
      <c r="G102" s="1005"/>
      <c r="H102" s="1006"/>
      <c r="I102" s="1006"/>
      <c r="J102" s="1006"/>
      <c r="K102" s="1007"/>
      <c r="L102" s="715"/>
      <c r="M102" s="715"/>
      <c r="N102" s="715"/>
      <c r="O102" s="715"/>
      <c r="P102" s="715"/>
      <c r="Q102" s="715"/>
      <c r="R102" s="715"/>
      <c r="S102" s="716"/>
      <c r="T102" s="717"/>
      <c r="U102" s="720">
        <f t="shared" si="29"/>
        <v>0</v>
      </c>
      <c r="V102" s="721">
        <f t="shared" si="30"/>
        <v>0</v>
      </c>
      <c r="W102" s="722">
        <f t="shared" si="31"/>
        <v>0</v>
      </c>
      <c r="X102" s="442"/>
      <c r="Y102" s="442"/>
      <c r="Z102" s="442"/>
      <c r="AA102" s="442"/>
      <c r="AB102" s="442"/>
      <c r="AC102" s="442"/>
      <c r="AD102" s="442"/>
      <c r="AE102" s="442"/>
      <c r="AF102" s="442"/>
      <c r="AG102" s="442"/>
      <c r="AH102" s="442"/>
      <c r="AI102" s="442"/>
      <c r="AJ102" s="442"/>
      <c r="AK102" s="442"/>
      <c r="AL102" s="442"/>
      <c r="AM102" s="442"/>
      <c r="AN102" s="442"/>
      <c r="AO102" s="442"/>
      <c r="AP102" s="442"/>
      <c r="AQ102" s="442"/>
      <c r="AR102" s="442"/>
      <c r="AS102" s="442"/>
      <c r="AT102" s="442"/>
      <c r="AU102" s="442"/>
      <c r="AV102" s="442"/>
      <c r="AW102" s="442"/>
      <c r="AX102" s="442"/>
      <c r="AY102" s="442"/>
      <c r="AZ102" s="442"/>
    </row>
    <row r="103" spans="2:52" ht="20.100000000000001" hidden="1" customHeight="1" outlineLevel="1">
      <c r="B103" s="434"/>
      <c r="C103" s="1002"/>
      <c r="D103" s="1003"/>
      <c r="E103" s="1003"/>
      <c r="F103" s="1004"/>
      <c r="G103" s="1005"/>
      <c r="H103" s="1006"/>
      <c r="I103" s="1006"/>
      <c r="J103" s="1006"/>
      <c r="K103" s="1007"/>
      <c r="L103" s="715"/>
      <c r="M103" s="715"/>
      <c r="N103" s="715"/>
      <c r="O103" s="715"/>
      <c r="P103" s="715"/>
      <c r="Q103" s="715"/>
      <c r="R103" s="715"/>
      <c r="S103" s="716"/>
      <c r="T103" s="717"/>
      <c r="U103" s="720">
        <f t="shared" si="29"/>
        <v>0</v>
      </c>
      <c r="V103" s="721">
        <f t="shared" si="30"/>
        <v>0</v>
      </c>
      <c r="W103" s="722">
        <f t="shared" si="31"/>
        <v>0</v>
      </c>
      <c r="X103" s="442"/>
      <c r="Y103" s="442"/>
      <c r="Z103" s="442"/>
      <c r="AA103" s="442"/>
      <c r="AB103" s="442"/>
      <c r="AC103" s="442"/>
      <c r="AD103" s="442"/>
      <c r="AE103" s="442"/>
      <c r="AF103" s="442"/>
      <c r="AG103" s="442"/>
      <c r="AH103" s="442"/>
      <c r="AI103" s="442"/>
      <c r="AJ103" s="442"/>
      <c r="AK103" s="442"/>
      <c r="AL103" s="442"/>
      <c r="AM103" s="442"/>
      <c r="AN103" s="442"/>
      <c r="AO103" s="442"/>
      <c r="AP103" s="442"/>
      <c r="AQ103" s="442"/>
      <c r="AR103" s="442"/>
      <c r="AS103" s="442"/>
      <c r="AT103" s="442"/>
      <c r="AU103" s="442"/>
      <c r="AV103" s="442"/>
      <c r="AW103" s="442"/>
      <c r="AX103" s="442"/>
      <c r="AY103" s="442"/>
      <c r="AZ103" s="442"/>
    </row>
    <row r="104" spans="2:52" ht="20.100000000000001" hidden="1" customHeight="1" outlineLevel="1">
      <c r="B104" s="434"/>
      <c r="C104" s="1002"/>
      <c r="D104" s="1003"/>
      <c r="E104" s="1003"/>
      <c r="F104" s="1004"/>
      <c r="G104" s="1005"/>
      <c r="H104" s="1006"/>
      <c r="I104" s="1006"/>
      <c r="J104" s="1006"/>
      <c r="K104" s="1007"/>
      <c r="L104" s="715"/>
      <c r="M104" s="715"/>
      <c r="N104" s="715"/>
      <c r="O104" s="715"/>
      <c r="P104" s="715"/>
      <c r="Q104" s="715"/>
      <c r="R104" s="715"/>
      <c r="S104" s="716"/>
      <c r="T104" s="717"/>
      <c r="U104" s="720">
        <f t="shared" si="29"/>
        <v>0</v>
      </c>
      <c r="V104" s="721">
        <f t="shared" si="30"/>
        <v>0</v>
      </c>
      <c r="W104" s="722">
        <f t="shared" si="31"/>
        <v>0</v>
      </c>
      <c r="X104" s="442"/>
      <c r="Y104" s="442"/>
      <c r="Z104" s="442"/>
      <c r="AA104" s="442"/>
      <c r="AB104" s="442"/>
      <c r="AC104" s="442"/>
      <c r="AD104" s="442"/>
      <c r="AE104" s="442"/>
      <c r="AF104" s="442"/>
      <c r="AG104" s="442"/>
      <c r="AH104" s="442"/>
      <c r="AI104" s="442"/>
      <c r="AJ104" s="442"/>
      <c r="AK104" s="442"/>
      <c r="AL104" s="442"/>
      <c r="AM104" s="442"/>
      <c r="AN104" s="442"/>
      <c r="AO104" s="442"/>
      <c r="AP104" s="442"/>
      <c r="AQ104" s="442"/>
      <c r="AR104" s="442"/>
      <c r="AS104" s="442"/>
      <c r="AT104" s="442"/>
      <c r="AU104" s="442"/>
      <c r="AV104" s="442"/>
      <c r="AW104" s="442"/>
      <c r="AX104" s="442"/>
      <c r="AY104" s="442"/>
      <c r="AZ104" s="442"/>
    </row>
    <row r="105" spans="2:52" ht="20.100000000000001" hidden="1" customHeight="1" outlineLevel="1">
      <c r="B105" s="434"/>
      <c r="C105" s="1002"/>
      <c r="D105" s="1003"/>
      <c r="E105" s="1003"/>
      <c r="F105" s="1004"/>
      <c r="G105" s="1005"/>
      <c r="H105" s="1006"/>
      <c r="I105" s="1006"/>
      <c r="J105" s="1006"/>
      <c r="K105" s="1007"/>
      <c r="L105" s="715"/>
      <c r="M105" s="715"/>
      <c r="N105" s="715"/>
      <c r="O105" s="715"/>
      <c r="P105" s="715"/>
      <c r="Q105" s="715"/>
      <c r="R105" s="715"/>
      <c r="S105" s="716"/>
      <c r="T105" s="717"/>
      <c r="U105" s="720">
        <f t="shared" si="29"/>
        <v>0</v>
      </c>
      <c r="V105" s="721">
        <f t="shared" si="30"/>
        <v>0</v>
      </c>
      <c r="W105" s="722">
        <f t="shared" si="31"/>
        <v>0</v>
      </c>
      <c r="X105" s="442"/>
      <c r="Y105" s="442"/>
      <c r="Z105" s="442"/>
      <c r="AA105" s="442"/>
      <c r="AB105" s="442"/>
      <c r="AC105" s="442"/>
      <c r="AD105" s="442"/>
      <c r="AE105" s="442"/>
      <c r="AF105" s="442"/>
      <c r="AG105" s="442"/>
      <c r="AH105" s="442"/>
      <c r="AI105" s="442"/>
      <c r="AJ105" s="442"/>
      <c r="AK105" s="442"/>
      <c r="AL105" s="442"/>
      <c r="AM105" s="442"/>
      <c r="AN105" s="442"/>
      <c r="AO105" s="442"/>
      <c r="AP105" s="442"/>
      <c r="AQ105" s="442"/>
      <c r="AR105" s="442"/>
      <c r="AS105" s="442"/>
      <c r="AT105" s="442"/>
      <c r="AU105" s="442"/>
      <c r="AV105" s="442"/>
      <c r="AW105" s="442"/>
      <c r="AX105" s="442"/>
      <c r="AY105" s="442"/>
      <c r="AZ105" s="442"/>
    </row>
    <row r="106" spans="2:52" ht="20.100000000000001" hidden="1" customHeight="1" outlineLevel="1">
      <c r="B106" s="434"/>
      <c r="C106" s="1002"/>
      <c r="D106" s="1003"/>
      <c r="E106" s="1003"/>
      <c r="F106" s="1004"/>
      <c r="G106" s="1005"/>
      <c r="H106" s="1006"/>
      <c r="I106" s="1006"/>
      <c r="J106" s="1006"/>
      <c r="K106" s="1007"/>
      <c r="L106" s="715"/>
      <c r="M106" s="715"/>
      <c r="N106" s="715"/>
      <c r="O106" s="715"/>
      <c r="P106" s="715"/>
      <c r="Q106" s="715"/>
      <c r="R106" s="715"/>
      <c r="S106" s="716"/>
      <c r="T106" s="717"/>
      <c r="U106" s="720">
        <f t="shared" si="29"/>
        <v>0</v>
      </c>
      <c r="V106" s="721">
        <f t="shared" si="30"/>
        <v>0</v>
      </c>
      <c r="W106" s="722">
        <f t="shared" si="31"/>
        <v>0</v>
      </c>
      <c r="X106" s="442"/>
      <c r="Y106" s="442"/>
      <c r="Z106" s="442"/>
      <c r="AA106" s="442"/>
      <c r="AB106" s="442"/>
      <c r="AC106" s="442"/>
      <c r="AD106" s="442"/>
      <c r="AE106" s="442"/>
      <c r="AF106" s="442"/>
      <c r="AG106" s="442"/>
      <c r="AH106" s="442"/>
      <c r="AI106" s="442"/>
      <c r="AJ106" s="442"/>
      <c r="AK106" s="442"/>
      <c r="AL106" s="442"/>
      <c r="AM106" s="442"/>
      <c r="AN106" s="442"/>
      <c r="AO106" s="442"/>
      <c r="AP106" s="442"/>
      <c r="AQ106" s="442"/>
      <c r="AR106" s="442"/>
      <c r="AS106" s="442"/>
      <c r="AT106" s="442"/>
      <c r="AU106" s="442"/>
      <c r="AV106" s="442"/>
      <c r="AW106" s="442"/>
      <c r="AX106" s="442"/>
      <c r="AY106" s="442"/>
      <c r="AZ106" s="442"/>
    </row>
    <row r="107" spans="2:52" ht="20.100000000000001" hidden="1" customHeight="1" outlineLevel="1">
      <c r="B107" s="434"/>
      <c r="C107" s="1002"/>
      <c r="D107" s="1003"/>
      <c r="E107" s="1003"/>
      <c r="F107" s="1004"/>
      <c r="G107" s="1005"/>
      <c r="H107" s="1006"/>
      <c r="I107" s="1006"/>
      <c r="J107" s="1006"/>
      <c r="K107" s="1007"/>
      <c r="L107" s="715"/>
      <c r="M107" s="715"/>
      <c r="N107" s="715"/>
      <c r="O107" s="715"/>
      <c r="P107" s="715"/>
      <c r="Q107" s="715"/>
      <c r="R107" s="715"/>
      <c r="S107" s="716"/>
      <c r="T107" s="717"/>
      <c r="U107" s="720">
        <f t="shared" si="29"/>
        <v>0</v>
      </c>
      <c r="V107" s="721">
        <f t="shared" si="30"/>
        <v>0</v>
      </c>
      <c r="W107" s="722">
        <f t="shared" si="31"/>
        <v>0</v>
      </c>
      <c r="X107" s="442"/>
      <c r="Y107" s="442"/>
      <c r="Z107" s="442"/>
      <c r="AA107" s="442"/>
      <c r="AB107" s="442"/>
      <c r="AC107" s="442"/>
      <c r="AD107" s="442"/>
      <c r="AE107" s="442"/>
      <c r="AF107" s="442"/>
      <c r="AG107" s="442"/>
      <c r="AH107" s="442"/>
      <c r="AI107" s="442"/>
      <c r="AJ107" s="442"/>
      <c r="AK107" s="442"/>
      <c r="AL107" s="442"/>
      <c r="AM107" s="442"/>
      <c r="AN107" s="442"/>
      <c r="AO107" s="442"/>
      <c r="AP107" s="442"/>
      <c r="AQ107" s="442"/>
      <c r="AR107" s="442"/>
      <c r="AS107" s="442"/>
      <c r="AT107" s="442"/>
      <c r="AU107" s="442"/>
      <c r="AV107" s="442"/>
      <c r="AW107" s="442"/>
      <c r="AX107" s="442"/>
      <c r="AY107" s="442"/>
      <c r="AZ107" s="442"/>
    </row>
    <row r="108" spans="2:52" s="19" customFormat="1" ht="9.9499999999999993" hidden="1" customHeight="1" outlineLevel="1">
      <c r="B108" s="435"/>
      <c r="C108" s="437"/>
      <c r="D108" s="437"/>
      <c r="E108" s="437"/>
      <c r="F108" s="437"/>
      <c r="G108" s="666"/>
      <c r="H108" s="666"/>
      <c r="I108" s="666"/>
      <c r="J108" s="666"/>
      <c r="K108" s="666"/>
      <c r="L108" s="438"/>
      <c r="M108" s="438"/>
      <c r="N108" s="438"/>
      <c r="O108" s="438"/>
      <c r="P108" s="438"/>
      <c r="Q108" s="438"/>
      <c r="R108" s="438"/>
      <c r="S108" s="438"/>
      <c r="T108" s="439"/>
      <c r="U108" s="439"/>
      <c r="V108" s="439"/>
      <c r="W108" s="667"/>
      <c r="X108" s="668"/>
      <c r="Y108" s="668"/>
      <c r="Z108" s="668"/>
      <c r="AA108" s="668"/>
      <c r="AB108" s="668"/>
      <c r="AC108" s="668"/>
      <c r="AD108" s="668"/>
      <c r="AE108" s="668"/>
      <c r="AF108" s="668"/>
      <c r="AG108" s="668"/>
      <c r="AH108" s="668"/>
      <c r="AI108" s="668"/>
      <c r="AJ108" s="668"/>
      <c r="AK108" s="668"/>
      <c r="AL108" s="668"/>
      <c r="AM108" s="668"/>
      <c r="AN108" s="668"/>
      <c r="AO108" s="668"/>
      <c r="AP108" s="668"/>
      <c r="AQ108" s="668"/>
      <c r="AR108" s="668"/>
      <c r="AS108" s="668"/>
      <c r="AT108" s="668"/>
      <c r="AU108" s="668"/>
      <c r="AV108" s="668"/>
      <c r="AW108" s="668"/>
      <c r="AX108" s="668"/>
      <c r="AY108" s="668"/>
      <c r="AZ108" s="668"/>
    </row>
    <row r="109" spans="2:52" ht="20.100000000000001" customHeight="1" collapsed="1">
      <c r="B109" s="714">
        <f>B97+1</f>
        <v>9</v>
      </c>
      <c r="C109" s="1013"/>
      <c r="D109" s="1014"/>
      <c r="E109" s="1014"/>
      <c r="F109" s="1015"/>
      <c r="G109" s="1016"/>
      <c r="H109" s="1017"/>
      <c r="I109" s="1017"/>
      <c r="J109" s="1017"/>
      <c r="K109" s="1018"/>
      <c r="L109" s="701">
        <f t="shared" ref="L109:R109" si="32">SUM(L110:L119)</f>
        <v>0</v>
      </c>
      <c r="M109" s="702">
        <f t="shared" si="32"/>
        <v>0</v>
      </c>
      <c r="N109" s="703">
        <f t="shared" si="32"/>
        <v>0</v>
      </c>
      <c r="O109" s="703">
        <f t="shared" si="32"/>
        <v>0</v>
      </c>
      <c r="P109" s="702">
        <f t="shared" si="32"/>
        <v>0</v>
      </c>
      <c r="Q109" s="704">
        <f t="shared" si="32"/>
        <v>0</v>
      </c>
      <c r="R109" s="701">
        <f t="shared" si="32"/>
        <v>0</v>
      </c>
      <c r="S109" s="705">
        <v>1</v>
      </c>
      <c r="T109" s="706">
        <f>(S110*T110)+(S111*T111)+(S112*T112)+(S113*T113)+(S114*T114)+(S115*T115)+(S116*T116)+(S117*T117)+(S118*T118)+(S119*T119)</f>
        <v>0</v>
      </c>
      <c r="U109" s="665">
        <f t="shared" ref="U109:U119" si="33">S109*T109*(1+MGKZ)*(1+Gewinn)*(1+Sicherheit)</f>
        <v>0</v>
      </c>
      <c r="V109" s="643">
        <f t="shared" ref="V109:V119" si="34">R109*Fertigung</f>
        <v>0</v>
      </c>
      <c r="W109" s="50">
        <f t="shared" ref="W109:W119" si="35">L109*$E$6+M109*$M$6+N109*$M$7+O109*$M$8+P109*$E$7+Q109*$M$9+U109+V109</f>
        <v>0</v>
      </c>
      <c r="X109" s="442"/>
      <c r="Y109" s="442"/>
      <c r="Z109" s="442"/>
      <c r="AA109" s="442"/>
      <c r="AB109" s="442"/>
      <c r="AC109" s="442"/>
      <c r="AD109" s="442"/>
      <c r="AE109" s="442"/>
      <c r="AF109" s="442"/>
      <c r="AG109" s="442"/>
      <c r="AH109" s="442"/>
      <c r="AI109" s="442"/>
      <c r="AJ109" s="442"/>
      <c r="AK109" s="442"/>
      <c r="AL109" s="442"/>
      <c r="AM109" s="442"/>
      <c r="AN109" s="442"/>
      <c r="AO109" s="442"/>
      <c r="AP109" s="442"/>
      <c r="AQ109" s="442"/>
      <c r="AR109" s="442"/>
      <c r="AS109" s="442"/>
      <c r="AT109" s="442"/>
      <c r="AU109" s="442"/>
      <c r="AV109" s="442"/>
      <c r="AW109" s="442"/>
      <c r="AX109" s="442"/>
      <c r="AY109" s="442"/>
      <c r="AZ109" s="442"/>
    </row>
    <row r="110" spans="2:52" ht="20.100000000000001" hidden="1" customHeight="1" outlineLevel="1">
      <c r="B110" s="433"/>
      <c r="C110" s="1002"/>
      <c r="D110" s="1003"/>
      <c r="E110" s="1003"/>
      <c r="F110" s="1004"/>
      <c r="G110" s="1005"/>
      <c r="H110" s="1006"/>
      <c r="I110" s="1006"/>
      <c r="J110" s="1006"/>
      <c r="K110" s="1007"/>
      <c r="L110" s="715"/>
      <c r="M110" s="715"/>
      <c r="N110" s="715"/>
      <c r="O110" s="715"/>
      <c r="P110" s="715"/>
      <c r="Q110" s="715"/>
      <c r="R110" s="715"/>
      <c r="S110" s="716"/>
      <c r="T110" s="717"/>
      <c r="U110" s="720">
        <f t="shared" si="33"/>
        <v>0</v>
      </c>
      <c r="V110" s="721">
        <f t="shared" si="34"/>
        <v>0</v>
      </c>
      <c r="W110" s="722">
        <f t="shared" si="35"/>
        <v>0</v>
      </c>
      <c r="X110" s="442"/>
      <c r="Y110" s="442"/>
      <c r="Z110" s="442"/>
      <c r="AA110" s="442"/>
      <c r="AB110" s="442"/>
      <c r="AC110" s="442"/>
      <c r="AD110" s="442"/>
      <c r="AE110" s="442"/>
      <c r="AF110" s="442"/>
      <c r="AG110" s="442"/>
      <c r="AH110" s="442"/>
      <c r="AI110" s="442"/>
      <c r="AJ110" s="442"/>
      <c r="AK110" s="442"/>
      <c r="AL110" s="442"/>
      <c r="AM110" s="442"/>
      <c r="AN110" s="442"/>
      <c r="AO110" s="442"/>
      <c r="AP110" s="442"/>
      <c r="AQ110" s="442"/>
      <c r="AR110" s="442"/>
      <c r="AS110" s="442"/>
      <c r="AT110" s="442"/>
      <c r="AU110" s="442"/>
      <c r="AV110" s="442"/>
      <c r="AW110" s="442"/>
      <c r="AX110" s="442"/>
      <c r="AY110" s="442"/>
      <c r="AZ110" s="442"/>
    </row>
    <row r="111" spans="2:52" ht="20.100000000000001" hidden="1" customHeight="1" outlineLevel="1">
      <c r="B111" s="434"/>
      <c r="C111" s="1002"/>
      <c r="D111" s="1003"/>
      <c r="E111" s="1003"/>
      <c r="F111" s="1004"/>
      <c r="G111" s="1005"/>
      <c r="H111" s="1006"/>
      <c r="I111" s="1006"/>
      <c r="J111" s="1006"/>
      <c r="K111" s="1007"/>
      <c r="L111" s="715"/>
      <c r="M111" s="715"/>
      <c r="N111" s="715"/>
      <c r="O111" s="715"/>
      <c r="P111" s="715"/>
      <c r="Q111" s="715"/>
      <c r="R111" s="715"/>
      <c r="S111" s="716"/>
      <c r="T111" s="717"/>
      <c r="U111" s="720">
        <f t="shared" si="33"/>
        <v>0</v>
      </c>
      <c r="V111" s="721">
        <f t="shared" si="34"/>
        <v>0</v>
      </c>
      <c r="W111" s="722">
        <f t="shared" si="35"/>
        <v>0</v>
      </c>
      <c r="X111" s="442"/>
      <c r="Y111" s="442"/>
      <c r="Z111" s="442"/>
      <c r="AA111" s="442"/>
      <c r="AB111" s="442"/>
      <c r="AC111" s="442"/>
      <c r="AD111" s="442"/>
      <c r="AE111" s="442"/>
      <c r="AF111" s="442"/>
      <c r="AG111" s="442"/>
      <c r="AH111" s="442"/>
      <c r="AI111" s="442"/>
      <c r="AJ111" s="442"/>
      <c r="AK111" s="442"/>
      <c r="AL111" s="442"/>
      <c r="AM111" s="442"/>
      <c r="AN111" s="442"/>
      <c r="AO111" s="442"/>
      <c r="AP111" s="442"/>
      <c r="AQ111" s="442"/>
      <c r="AR111" s="442"/>
      <c r="AS111" s="442"/>
      <c r="AT111" s="442"/>
      <c r="AU111" s="442"/>
      <c r="AV111" s="442"/>
      <c r="AW111" s="442"/>
      <c r="AX111" s="442"/>
      <c r="AY111" s="442"/>
      <c r="AZ111" s="442"/>
    </row>
    <row r="112" spans="2:52" ht="20.100000000000001" hidden="1" customHeight="1" outlineLevel="1">
      <c r="B112" s="434"/>
      <c r="C112" s="1002"/>
      <c r="D112" s="1003"/>
      <c r="E112" s="1003"/>
      <c r="F112" s="1004"/>
      <c r="G112" s="1005"/>
      <c r="H112" s="1006"/>
      <c r="I112" s="1006"/>
      <c r="J112" s="1006"/>
      <c r="K112" s="1007"/>
      <c r="L112" s="715"/>
      <c r="M112" s="715"/>
      <c r="N112" s="715"/>
      <c r="O112" s="715"/>
      <c r="P112" s="715"/>
      <c r="Q112" s="715"/>
      <c r="R112" s="715"/>
      <c r="S112" s="716"/>
      <c r="T112" s="717"/>
      <c r="U112" s="720">
        <f t="shared" si="33"/>
        <v>0</v>
      </c>
      <c r="V112" s="721">
        <f t="shared" si="34"/>
        <v>0</v>
      </c>
      <c r="W112" s="722">
        <f t="shared" si="35"/>
        <v>0</v>
      </c>
      <c r="X112" s="442"/>
      <c r="Y112" s="442"/>
      <c r="Z112" s="442"/>
      <c r="AA112" s="442"/>
      <c r="AB112" s="442"/>
      <c r="AC112" s="442"/>
      <c r="AD112" s="442"/>
      <c r="AE112" s="442"/>
      <c r="AF112" s="442"/>
      <c r="AG112" s="442"/>
      <c r="AH112" s="442"/>
      <c r="AI112" s="442"/>
      <c r="AJ112" s="442"/>
      <c r="AK112" s="442"/>
      <c r="AL112" s="442"/>
      <c r="AM112" s="442"/>
      <c r="AN112" s="442"/>
      <c r="AO112" s="442"/>
      <c r="AP112" s="442"/>
      <c r="AQ112" s="442"/>
      <c r="AR112" s="442"/>
      <c r="AS112" s="442"/>
      <c r="AT112" s="442"/>
      <c r="AU112" s="442"/>
      <c r="AV112" s="442"/>
      <c r="AW112" s="442"/>
      <c r="AX112" s="442"/>
      <c r="AY112" s="442"/>
      <c r="AZ112" s="442"/>
    </row>
    <row r="113" spans="2:52" ht="20.100000000000001" hidden="1" customHeight="1" outlineLevel="1">
      <c r="B113" s="434"/>
      <c r="C113" s="1002"/>
      <c r="D113" s="1003"/>
      <c r="E113" s="1003"/>
      <c r="F113" s="1004"/>
      <c r="G113" s="1005"/>
      <c r="H113" s="1006"/>
      <c r="I113" s="1006"/>
      <c r="J113" s="1006"/>
      <c r="K113" s="1007"/>
      <c r="L113" s="715"/>
      <c r="M113" s="715"/>
      <c r="N113" s="715"/>
      <c r="O113" s="715"/>
      <c r="P113" s="715"/>
      <c r="Q113" s="715"/>
      <c r="R113" s="715"/>
      <c r="S113" s="716"/>
      <c r="T113" s="717"/>
      <c r="U113" s="720">
        <f t="shared" si="33"/>
        <v>0</v>
      </c>
      <c r="V113" s="721">
        <f t="shared" si="34"/>
        <v>0</v>
      </c>
      <c r="W113" s="722">
        <f t="shared" si="35"/>
        <v>0</v>
      </c>
      <c r="X113" s="442"/>
      <c r="Y113" s="442"/>
      <c r="Z113" s="442"/>
      <c r="AA113" s="442"/>
      <c r="AB113" s="442"/>
      <c r="AC113" s="442"/>
      <c r="AD113" s="442"/>
      <c r="AE113" s="442"/>
      <c r="AF113" s="442"/>
      <c r="AG113" s="442"/>
      <c r="AH113" s="442"/>
      <c r="AI113" s="442"/>
      <c r="AJ113" s="442"/>
      <c r="AK113" s="442"/>
      <c r="AL113" s="442"/>
      <c r="AM113" s="442"/>
      <c r="AN113" s="442"/>
      <c r="AO113" s="442"/>
      <c r="AP113" s="442"/>
      <c r="AQ113" s="442"/>
      <c r="AR113" s="442"/>
      <c r="AS113" s="442"/>
      <c r="AT113" s="442"/>
      <c r="AU113" s="442"/>
      <c r="AV113" s="442"/>
      <c r="AW113" s="442"/>
      <c r="AX113" s="442"/>
      <c r="AY113" s="442"/>
      <c r="AZ113" s="442"/>
    </row>
    <row r="114" spans="2:52" ht="20.100000000000001" hidden="1" customHeight="1" outlineLevel="1">
      <c r="B114" s="434"/>
      <c r="C114" s="1002"/>
      <c r="D114" s="1003"/>
      <c r="E114" s="1003"/>
      <c r="F114" s="1004"/>
      <c r="G114" s="1005"/>
      <c r="H114" s="1006"/>
      <c r="I114" s="1006"/>
      <c r="J114" s="1006"/>
      <c r="K114" s="1007"/>
      <c r="L114" s="715"/>
      <c r="M114" s="715"/>
      <c r="N114" s="715"/>
      <c r="O114" s="715"/>
      <c r="P114" s="715"/>
      <c r="Q114" s="715"/>
      <c r="R114" s="715"/>
      <c r="S114" s="716"/>
      <c r="T114" s="717"/>
      <c r="U114" s="720">
        <f t="shared" si="33"/>
        <v>0</v>
      </c>
      <c r="V114" s="721">
        <f t="shared" si="34"/>
        <v>0</v>
      </c>
      <c r="W114" s="722">
        <f t="shared" si="35"/>
        <v>0</v>
      </c>
      <c r="X114" s="442"/>
      <c r="Y114" s="442"/>
      <c r="Z114" s="442"/>
      <c r="AA114" s="442"/>
      <c r="AB114" s="442"/>
      <c r="AC114" s="442"/>
      <c r="AD114" s="442"/>
      <c r="AE114" s="442"/>
      <c r="AF114" s="442"/>
      <c r="AG114" s="442"/>
      <c r="AH114" s="442"/>
      <c r="AI114" s="442"/>
      <c r="AJ114" s="442"/>
      <c r="AK114" s="442"/>
      <c r="AL114" s="442"/>
      <c r="AM114" s="442"/>
      <c r="AN114" s="442"/>
      <c r="AO114" s="442"/>
      <c r="AP114" s="442"/>
      <c r="AQ114" s="442"/>
      <c r="AR114" s="442"/>
      <c r="AS114" s="442"/>
      <c r="AT114" s="442"/>
      <c r="AU114" s="442"/>
      <c r="AV114" s="442"/>
      <c r="AW114" s="442"/>
      <c r="AX114" s="442"/>
      <c r="AY114" s="442"/>
      <c r="AZ114" s="442"/>
    </row>
    <row r="115" spans="2:52" ht="20.100000000000001" hidden="1" customHeight="1" outlineLevel="1">
      <c r="B115" s="434"/>
      <c r="C115" s="1002"/>
      <c r="D115" s="1003"/>
      <c r="E115" s="1003"/>
      <c r="F115" s="1004"/>
      <c r="G115" s="1005"/>
      <c r="H115" s="1006"/>
      <c r="I115" s="1006"/>
      <c r="J115" s="1006"/>
      <c r="K115" s="1007"/>
      <c r="L115" s="715"/>
      <c r="M115" s="715"/>
      <c r="N115" s="715"/>
      <c r="O115" s="715"/>
      <c r="P115" s="715"/>
      <c r="Q115" s="715"/>
      <c r="R115" s="715"/>
      <c r="S115" s="716"/>
      <c r="T115" s="717"/>
      <c r="U115" s="720">
        <f t="shared" si="33"/>
        <v>0</v>
      </c>
      <c r="V115" s="721">
        <f t="shared" si="34"/>
        <v>0</v>
      </c>
      <c r="W115" s="722">
        <f t="shared" si="35"/>
        <v>0</v>
      </c>
      <c r="X115" s="442"/>
      <c r="Y115" s="442"/>
      <c r="Z115" s="442"/>
      <c r="AA115" s="442"/>
      <c r="AB115" s="442"/>
      <c r="AC115" s="442"/>
      <c r="AD115" s="442"/>
      <c r="AE115" s="442"/>
      <c r="AF115" s="442"/>
      <c r="AG115" s="442"/>
      <c r="AH115" s="442"/>
      <c r="AI115" s="442"/>
      <c r="AJ115" s="442"/>
      <c r="AK115" s="442"/>
      <c r="AL115" s="442"/>
      <c r="AM115" s="442"/>
      <c r="AN115" s="442"/>
      <c r="AO115" s="442"/>
      <c r="AP115" s="442"/>
      <c r="AQ115" s="442"/>
      <c r="AR115" s="442"/>
      <c r="AS115" s="442"/>
      <c r="AT115" s="442"/>
      <c r="AU115" s="442"/>
      <c r="AV115" s="442"/>
      <c r="AW115" s="442"/>
      <c r="AX115" s="442"/>
      <c r="AY115" s="442"/>
      <c r="AZ115" s="442"/>
    </row>
    <row r="116" spans="2:52" ht="20.100000000000001" hidden="1" customHeight="1" outlineLevel="1">
      <c r="B116" s="434"/>
      <c r="C116" s="1002"/>
      <c r="D116" s="1003"/>
      <c r="E116" s="1003"/>
      <c r="F116" s="1004"/>
      <c r="G116" s="1005"/>
      <c r="H116" s="1006"/>
      <c r="I116" s="1006"/>
      <c r="J116" s="1006"/>
      <c r="K116" s="1007"/>
      <c r="L116" s="715"/>
      <c r="M116" s="715"/>
      <c r="N116" s="715"/>
      <c r="O116" s="715"/>
      <c r="P116" s="715"/>
      <c r="Q116" s="715"/>
      <c r="R116" s="715"/>
      <c r="S116" s="716"/>
      <c r="T116" s="717"/>
      <c r="U116" s="720">
        <f t="shared" si="33"/>
        <v>0</v>
      </c>
      <c r="V116" s="721">
        <f t="shared" si="34"/>
        <v>0</v>
      </c>
      <c r="W116" s="722">
        <f t="shared" si="35"/>
        <v>0</v>
      </c>
      <c r="X116" s="442"/>
      <c r="Y116" s="442"/>
      <c r="Z116" s="442"/>
      <c r="AA116" s="442"/>
      <c r="AB116" s="442"/>
      <c r="AC116" s="442"/>
      <c r="AD116" s="442"/>
      <c r="AE116" s="442"/>
      <c r="AF116" s="442"/>
      <c r="AG116" s="442"/>
      <c r="AH116" s="442"/>
      <c r="AI116" s="442"/>
      <c r="AJ116" s="442"/>
      <c r="AK116" s="442"/>
      <c r="AL116" s="442"/>
      <c r="AM116" s="442"/>
      <c r="AN116" s="442"/>
      <c r="AO116" s="442"/>
      <c r="AP116" s="442"/>
      <c r="AQ116" s="442"/>
      <c r="AR116" s="442"/>
      <c r="AS116" s="442"/>
      <c r="AT116" s="442"/>
      <c r="AU116" s="442"/>
      <c r="AV116" s="442"/>
      <c r="AW116" s="442"/>
      <c r="AX116" s="442"/>
      <c r="AY116" s="442"/>
      <c r="AZ116" s="442"/>
    </row>
    <row r="117" spans="2:52" ht="20.100000000000001" hidden="1" customHeight="1" outlineLevel="1">
      <c r="B117" s="434"/>
      <c r="C117" s="1002"/>
      <c r="D117" s="1003"/>
      <c r="E117" s="1003"/>
      <c r="F117" s="1004"/>
      <c r="G117" s="1005"/>
      <c r="H117" s="1006"/>
      <c r="I117" s="1006"/>
      <c r="J117" s="1006"/>
      <c r="K117" s="1007"/>
      <c r="L117" s="715"/>
      <c r="M117" s="715"/>
      <c r="N117" s="715"/>
      <c r="O117" s="715"/>
      <c r="P117" s="715"/>
      <c r="Q117" s="715"/>
      <c r="R117" s="715"/>
      <c r="S117" s="716"/>
      <c r="T117" s="717"/>
      <c r="U117" s="720">
        <f t="shared" si="33"/>
        <v>0</v>
      </c>
      <c r="V117" s="721">
        <f t="shared" si="34"/>
        <v>0</v>
      </c>
      <c r="W117" s="722">
        <f t="shared" si="35"/>
        <v>0</v>
      </c>
      <c r="X117" s="442"/>
      <c r="Y117" s="442"/>
      <c r="Z117" s="442"/>
      <c r="AA117" s="442"/>
      <c r="AB117" s="442"/>
      <c r="AC117" s="442"/>
      <c r="AD117" s="442"/>
      <c r="AE117" s="442"/>
      <c r="AF117" s="442"/>
      <c r="AG117" s="442"/>
      <c r="AH117" s="442"/>
      <c r="AI117" s="442"/>
      <c r="AJ117" s="442"/>
      <c r="AK117" s="442"/>
      <c r="AL117" s="442"/>
      <c r="AM117" s="442"/>
      <c r="AN117" s="442"/>
      <c r="AO117" s="442"/>
      <c r="AP117" s="442"/>
      <c r="AQ117" s="442"/>
      <c r="AR117" s="442"/>
      <c r="AS117" s="442"/>
      <c r="AT117" s="442"/>
      <c r="AU117" s="442"/>
      <c r="AV117" s="442"/>
      <c r="AW117" s="442"/>
      <c r="AX117" s="442"/>
      <c r="AY117" s="442"/>
      <c r="AZ117" s="442"/>
    </row>
    <row r="118" spans="2:52" ht="20.100000000000001" hidden="1" customHeight="1" outlineLevel="1">
      <c r="B118" s="434"/>
      <c r="C118" s="1002"/>
      <c r="D118" s="1003"/>
      <c r="E118" s="1003"/>
      <c r="F118" s="1004"/>
      <c r="G118" s="1005"/>
      <c r="H118" s="1006"/>
      <c r="I118" s="1006"/>
      <c r="J118" s="1006"/>
      <c r="K118" s="1007"/>
      <c r="L118" s="715"/>
      <c r="M118" s="715"/>
      <c r="N118" s="715"/>
      <c r="O118" s="715"/>
      <c r="P118" s="715"/>
      <c r="Q118" s="715"/>
      <c r="R118" s="715"/>
      <c r="S118" s="716"/>
      <c r="T118" s="717"/>
      <c r="U118" s="720">
        <f t="shared" si="33"/>
        <v>0</v>
      </c>
      <c r="V118" s="721">
        <f t="shared" si="34"/>
        <v>0</v>
      </c>
      <c r="W118" s="722">
        <f t="shared" si="35"/>
        <v>0</v>
      </c>
      <c r="X118" s="442"/>
      <c r="Y118" s="442"/>
      <c r="Z118" s="442"/>
      <c r="AA118" s="442"/>
      <c r="AB118" s="442"/>
      <c r="AC118" s="442"/>
      <c r="AD118" s="442"/>
      <c r="AE118" s="442"/>
      <c r="AF118" s="442"/>
      <c r="AG118" s="442"/>
      <c r="AH118" s="442"/>
      <c r="AI118" s="442"/>
      <c r="AJ118" s="442"/>
      <c r="AK118" s="442"/>
      <c r="AL118" s="442"/>
      <c r="AM118" s="442"/>
      <c r="AN118" s="442"/>
      <c r="AO118" s="442"/>
      <c r="AP118" s="442"/>
      <c r="AQ118" s="442"/>
      <c r="AR118" s="442"/>
      <c r="AS118" s="442"/>
      <c r="AT118" s="442"/>
      <c r="AU118" s="442"/>
      <c r="AV118" s="442"/>
      <c r="AW118" s="442"/>
      <c r="AX118" s="442"/>
      <c r="AY118" s="442"/>
      <c r="AZ118" s="442"/>
    </row>
    <row r="119" spans="2:52" ht="20.100000000000001" hidden="1" customHeight="1" outlineLevel="1">
      <c r="B119" s="434"/>
      <c r="C119" s="1002"/>
      <c r="D119" s="1003"/>
      <c r="E119" s="1003"/>
      <c r="F119" s="1004"/>
      <c r="G119" s="1005"/>
      <c r="H119" s="1006"/>
      <c r="I119" s="1006"/>
      <c r="J119" s="1006"/>
      <c r="K119" s="1007"/>
      <c r="L119" s="715"/>
      <c r="M119" s="715"/>
      <c r="N119" s="715"/>
      <c r="O119" s="715"/>
      <c r="P119" s="715"/>
      <c r="Q119" s="715"/>
      <c r="R119" s="715"/>
      <c r="S119" s="716"/>
      <c r="T119" s="717"/>
      <c r="U119" s="720">
        <f t="shared" si="33"/>
        <v>0</v>
      </c>
      <c r="V119" s="721">
        <f t="shared" si="34"/>
        <v>0</v>
      </c>
      <c r="W119" s="722">
        <f t="shared" si="35"/>
        <v>0</v>
      </c>
      <c r="X119" s="442"/>
      <c r="Y119" s="442"/>
      <c r="Z119" s="442"/>
      <c r="AA119" s="442"/>
      <c r="AB119" s="442"/>
      <c r="AC119" s="442"/>
      <c r="AD119" s="442"/>
      <c r="AE119" s="442"/>
      <c r="AF119" s="442"/>
      <c r="AG119" s="442"/>
      <c r="AH119" s="442"/>
      <c r="AI119" s="442"/>
      <c r="AJ119" s="442"/>
      <c r="AK119" s="442"/>
      <c r="AL119" s="442"/>
      <c r="AM119" s="442"/>
      <c r="AN119" s="442"/>
      <c r="AO119" s="442"/>
      <c r="AP119" s="442"/>
      <c r="AQ119" s="442"/>
      <c r="AR119" s="442"/>
      <c r="AS119" s="442"/>
      <c r="AT119" s="442"/>
      <c r="AU119" s="442"/>
      <c r="AV119" s="442"/>
      <c r="AW119" s="442"/>
      <c r="AX119" s="442"/>
      <c r="AY119" s="442"/>
      <c r="AZ119" s="442"/>
    </row>
    <row r="120" spans="2:52" s="19" customFormat="1" ht="9.9499999999999993" hidden="1" customHeight="1" outlineLevel="1">
      <c r="B120" s="435"/>
      <c r="C120" s="437"/>
      <c r="D120" s="437"/>
      <c r="E120" s="437"/>
      <c r="F120" s="437"/>
      <c r="G120" s="666"/>
      <c r="H120" s="666"/>
      <c r="I120" s="666"/>
      <c r="J120" s="666"/>
      <c r="K120" s="666"/>
      <c r="L120" s="438"/>
      <c r="M120" s="438"/>
      <c r="N120" s="438"/>
      <c r="O120" s="438"/>
      <c r="P120" s="438"/>
      <c r="Q120" s="438"/>
      <c r="R120" s="438"/>
      <c r="S120" s="438"/>
      <c r="T120" s="439"/>
      <c r="U120" s="439"/>
      <c r="V120" s="439"/>
      <c r="W120" s="667"/>
      <c r="X120" s="668"/>
      <c r="Y120" s="668"/>
      <c r="Z120" s="668"/>
      <c r="AA120" s="668"/>
      <c r="AB120" s="668"/>
      <c r="AC120" s="668"/>
      <c r="AD120" s="668"/>
      <c r="AE120" s="668"/>
      <c r="AF120" s="668"/>
      <c r="AG120" s="668"/>
      <c r="AH120" s="668"/>
      <c r="AI120" s="668"/>
      <c r="AJ120" s="668"/>
      <c r="AK120" s="668"/>
      <c r="AL120" s="668"/>
      <c r="AM120" s="668"/>
      <c r="AN120" s="668"/>
      <c r="AO120" s="668"/>
      <c r="AP120" s="668"/>
      <c r="AQ120" s="668"/>
      <c r="AR120" s="668"/>
      <c r="AS120" s="668"/>
      <c r="AT120" s="668"/>
      <c r="AU120" s="668"/>
      <c r="AV120" s="668"/>
      <c r="AW120" s="668"/>
      <c r="AX120" s="668"/>
      <c r="AY120" s="668"/>
      <c r="AZ120" s="668"/>
    </row>
    <row r="121" spans="2:52" ht="20.100000000000001" customHeight="1" collapsed="1">
      <c r="B121" s="714">
        <f>B109+1</f>
        <v>10</v>
      </c>
      <c r="C121" s="1013"/>
      <c r="D121" s="1014"/>
      <c r="E121" s="1014"/>
      <c r="F121" s="1015"/>
      <c r="G121" s="1016"/>
      <c r="H121" s="1017"/>
      <c r="I121" s="1017"/>
      <c r="J121" s="1017"/>
      <c r="K121" s="1018"/>
      <c r="L121" s="701">
        <f t="shared" ref="L121:R121" si="36">SUM(L122:L131)</f>
        <v>0</v>
      </c>
      <c r="M121" s="702">
        <f t="shared" si="36"/>
        <v>0</v>
      </c>
      <c r="N121" s="703">
        <f t="shared" si="36"/>
        <v>0</v>
      </c>
      <c r="O121" s="703">
        <f t="shared" si="36"/>
        <v>0</v>
      </c>
      <c r="P121" s="702">
        <f t="shared" si="36"/>
        <v>0</v>
      </c>
      <c r="Q121" s="704">
        <f t="shared" si="36"/>
        <v>0</v>
      </c>
      <c r="R121" s="701">
        <f t="shared" si="36"/>
        <v>0</v>
      </c>
      <c r="S121" s="705">
        <v>1</v>
      </c>
      <c r="T121" s="706">
        <f>(S122*T122)+(S123*T123)+(S124*T124)+(S125*T125)+(S126*T126)+(S127*T127)+(S128*T128)+(S129*T129)+(S130*T130)+(S131*T131)</f>
        <v>0</v>
      </c>
      <c r="U121" s="665">
        <f t="shared" ref="U121:U131" si="37">S121*T121*(1+MGKZ)*(1+Gewinn)*(1+Sicherheit)</f>
        <v>0</v>
      </c>
      <c r="V121" s="643">
        <f t="shared" ref="V121:V131" si="38">R121*Fertigung</f>
        <v>0</v>
      </c>
      <c r="W121" s="50">
        <f t="shared" ref="W121:W131" si="39">L121*$E$6+M121*$M$6+N121*$M$7+O121*$M$8+P121*$E$7+Q121*$M$9+U121+V121</f>
        <v>0</v>
      </c>
      <c r="X121" s="442"/>
      <c r="Y121" s="442"/>
      <c r="Z121" s="442"/>
      <c r="AA121" s="442"/>
      <c r="AB121" s="442"/>
      <c r="AC121" s="442"/>
      <c r="AD121" s="442"/>
      <c r="AE121" s="442"/>
      <c r="AF121" s="442"/>
      <c r="AG121" s="442"/>
      <c r="AH121" s="442"/>
      <c r="AI121" s="442"/>
      <c r="AJ121" s="442"/>
      <c r="AK121" s="442"/>
      <c r="AL121" s="442"/>
      <c r="AM121" s="442"/>
      <c r="AN121" s="442"/>
      <c r="AO121" s="442"/>
      <c r="AP121" s="442"/>
      <c r="AQ121" s="442"/>
      <c r="AR121" s="442"/>
      <c r="AS121" s="442"/>
      <c r="AT121" s="442"/>
      <c r="AU121" s="442"/>
      <c r="AV121" s="442"/>
      <c r="AW121" s="442"/>
      <c r="AX121" s="442"/>
      <c r="AY121" s="442"/>
      <c r="AZ121" s="442"/>
    </row>
    <row r="122" spans="2:52" ht="20.100000000000001" hidden="1" customHeight="1" outlineLevel="1">
      <c r="B122" s="433"/>
      <c r="C122" s="1002"/>
      <c r="D122" s="1003"/>
      <c r="E122" s="1003"/>
      <c r="F122" s="1004"/>
      <c r="G122" s="1005"/>
      <c r="H122" s="1006"/>
      <c r="I122" s="1006"/>
      <c r="J122" s="1006"/>
      <c r="K122" s="1007"/>
      <c r="L122" s="715"/>
      <c r="M122" s="715"/>
      <c r="N122" s="715"/>
      <c r="O122" s="715"/>
      <c r="P122" s="715"/>
      <c r="Q122" s="715"/>
      <c r="R122" s="715"/>
      <c r="S122" s="716"/>
      <c r="T122" s="717"/>
      <c r="U122" s="720">
        <f t="shared" si="37"/>
        <v>0</v>
      </c>
      <c r="V122" s="721">
        <f t="shared" si="38"/>
        <v>0</v>
      </c>
      <c r="W122" s="722">
        <f t="shared" si="39"/>
        <v>0</v>
      </c>
      <c r="X122" s="442"/>
      <c r="Y122" s="442"/>
      <c r="Z122" s="442"/>
      <c r="AA122" s="442"/>
      <c r="AB122" s="442"/>
      <c r="AC122" s="442"/>
      <c r="AD122" s="442"/>
      <c r="AE122" s="442"/>
      <c r="AF122" s="442"/>
      <c r="AG122" s="442"/>
      <c r="AH122" s="442"/>
      <c r="AI122" s="442"/>
      <c r="AJ122" s="442"/>
      <c r="AK122" s="442"/>
      <c r="AL122" s="442"/>
      <c r="AM122" s="442"/>
      <c r="AN122" s="442"/>
      <c r="AO122" s="442"/>
      <c r="AP122" s="442"/>
      <c r="AQ122" s="442"/>
      <c r="AR122" s="442"/>
      <c r="AS122" s="442"/>
      <c r="AT122" s="442"/>
      <c r="AU122" s="442"/>
      <c r="AV122" s="442"/>
      <c r="AW122" s="442"/>
      <c r="AX122" s="442"/>
      <c r="AY122" s="442"/>
      <c r="AZ122" s="442"/>
    </row>
    <row r="123" spans="2:52" ht="20.100000000000001" hidden="1" customHeight="1" outlineLevel="1">
      <c r="B123" s="434"/>
      <c r="C123" s="1002"/>
      <c r="D123" s="1003"/>
      <c r="E123" s="1003"/>
      <c r="F123" s="1004"/>
      <c r="G123" s="1005"/>
      <c r="H123" s="1006"/>
      <c r="I123" s="1006"/>
      <c r="J123" s="1006"/>
      <c r="K123" s="1007"/>
      <c r="L123" s="715"/>
      <c r="M123" s="715"/>
      <c r="N123" s="715"/>
      <c r="O123" s="715"/>
      <c r="P123" s="715"/>
      <c r="Q123" s="715"/>
      <c r="R123" s="715"/>
      <c r="S123" s="716"/>
      <c r="T123" s="717"/>
      <c r="U123" s="720">
        <f t="shared" si="37"/>
        <v>0</v>
      </c>
      <c r="V123" s="721">
        <f t="shared" si="38"/>
        <v>0</v>
      </c>
      <c r="W123" s="722">
        <f t="shared" si="39"/>
        <v>0</v>
      </c>
      <c r="X123" s="442"/>
      <c r="Y123" s="442"/>
      <c r="Z123" s="442"/>
      <c r="AA123" s="442"/>
      <c r="AB123" s="442"/>
      <c r="AC123" s="442"/>
      <c r="AD123" s="442"/>
      <c r="AE123" s="442"/>
      <c r="AF123" s="442"/>
      <c r="AG123" s="442"/>
      <c r="AH123" s="442"/>
      <c r="AI123" s="442"/>
      <c r="AJ123" s="442"/>
      <c r="AK123" s="442"/>
      <c r="AL123" s="442"/>
      <c r="AM123" s="442"/>
      <c r="AN123" s="442"/>
      <c r="AO123" s="442"/>
      <c r="AP123" s="442"/>
      <c r="AQ123" s="442"/>
      <c r="AR123" s="442"/>
      <c r="AS123" s="442"/>
      <c r="AT123" s="442"/>
      <c r="AU123" s="442"/>
      <c r="AV123" s="442"/>
      <c r="AW123" s="442"/>
      <c r="AX123" s="442"/>
      <c r="AY123" s="442"/>
      <c r="AZ123" s="442"/>
    </row>
    <row r="124" spans="2:52" ht="20.100000000000001" hidden="1" customHeight="1" outlineLevel="1">
      <c r="B124" s="434"/>
      <c r="C124" s="1002"/>
      <c r="D124" s="1003"/>
      <c r="E124" s="1003"/>
      <c r="F124" s="1004"/>
      <c r="G124" s="1005"/>
      <c r="H124" s="1006"/>
      <c r="I124" s="1006"/>
      <c r="J124" s="1006"/>
      <c r="K124" s="1007"/>
      <c r="L124" s="715"/>
      <c r="M124" s="715"/>
      <c r="N124" s="715"/>
      <c r="O124" s="715"/>
      <c r="P124" s="715"/>
      <c r="Q124" s="715"/>
      <c r="R124" s="715"/>
      <c r="S124" s="716"/>
      <c r="T124" s="717"/>
      <c r="U124" s="720">
        <f t="shared" si="37"/>
        <v>0</v>
      </c>
      <c r="V124" s="721">
        <f t="shared" si="38"/>
        <v>0</v>
      </c>
      <c r="W124" s="722">
        <f t="shared" si="39"/>
        <v>0</v>
      </c>
      <c r="X124" s="442"/>
      <c r="Y124" s="442"/>
      <c r="Z124" s="442"/>
      <c r="AA124" s="442"/>
      <c r="AB124" s="442"/>
      <c r="AC124" s="442"/>
      <c r="AD124" s="442"/>
      <c r="AE124" s="442"/>
      <c r="AF124" s="442"/>
      <c r="AG124" s="442"/>
      <c r="AH124" s="442"/>
      <c r="AI124" s="442"/>
      <c r="AJ124" s="442"/>
      <c r="AK124" s="442"/>
      <c r="AL124" s="442"/>
      <c r="AM124" s="442"/>
      <c r="AN124" s="442"/>
      <c r="AO124" s="442"/>
      <c r="AP124" s="442"/>
      <c r="AQ124" s="442"/>
      <c r="AR124" s="442"/>
      <c r="AS124" s="442"/>
      <c r="AT124" s="442"/>
      <c r="AU124" s="442"/>
      <c r="AV124" s="442"/>
      <c r="AW124" s="442"/>
      <c r="AX124" s="442"/>
      <c r="AY124" s="442"/>
      <c r="AZ124" s="442"/>
    </row>
    <row r="125" spans="2:52" ht="20.100000000000001" hidden="1" customHeight="1" outlineLevel="1">
      <c r="B125" s="434"/>
      <c r="C125" s="1002"/>
      <c r="D125" s="1003"/>
      <c r="E125" s="1003"/>
      <c r="F125" s="1004"/>
      <c r="G125" s="1005"/>
      <c r="H125" s="1006"/>
      <c r="I125" s="1006"/>
      <c r="J125" s="1006"/>
      <c r="K125" s="1007"/>
      <c r="L125" s="715"/>
      <c r="M125" s="715"/>
      <c r="N125" s="715"/>
      <c r="O125" s="715"/>
      <c r="P125" s="715"/>
      <c r="Q125" s="715"/>
      <c r="R125" s="715"/>
      <c r="S125" s="716"/>
      <c r="T125" s="717"/>
      <c r="U125" s="720">
        <f t="shared" si="37"/>
        <v>0</v>
      </c>
      <c r="V125" s="721">
        <f t="shared" si="38"/>
        <v>0</v>
      </c>
      <c r="W125" s="722">
        <f t="shared" si="39"/>
        <v>0</v>
      </c>
      <c r="X125" s="442"/>
      <c r="Y125" s="442"/>
      <c r="Z125" s="442"/>
      <c r="AA125" s="442"/>
      <c r="AB125" s="442"/>
      <c r="AC125" s="442"/>
      <c r="AD125" s="442"/>
      <c r="AE125" s="442"/>
      <c r="AF125" s="442"/>
      <c r="AG125" s="442"/>
      <c r="AH125" s="442"/>
      <c r="AI125" s="442"/>
      <c r="AJ125" s="442"/>
      <c r="AK125" s="442"/>
      <c r="AL125" s="442"/>
      <c r="AM125" s="442"/>
      <c r="AN125" s="442"/>
      <c r="AO125" s="442"/>
      <c r="AP125" s="442"/>
      <c r="AQ125" s="442"/>
      <c r="AR125" s="442"/>
      <c r="AS125" s="442"/>
      <c r="AT125" s="442"/>
      <c r="AU125" s="442"/>
      <c r="AV125" s="442"/>
      <c r="AW125" s="442"/>
      <c r="AX125" s="442"/>
      <c r="AY125" s="442"/>
      <c r="AZ125" s="442"/>
    </row>
    <row r="126" spans="2:52" ht="20.100000000000001" hidden="1" customHeight="1" outlineLevel="1">
      <c r="B126" s="434"/>
      <c r="C126" s="1002"/>
      <c r="D126" s="1003"/>
      <c r="E126" s="1003"/>
      <c r="F126" s="1004"/>
      <c r="G126" s="1005"/>
      <c r="H126" s="1006"/>
      <c r="I126" s="1006"/>
      <c r="J126" s="1006"/>
      <c r="K126" s="1007"/>
      <c r="L126" s="715"/>
      <c r="M126" s="715"/>
      <c r="N126" s="715"/>
      <c r="O126" s="715"/>
      <c r="P126" s="715"/>
      <c r="Q126" s="715"/>
      <c r="R126" s="715"/>
      <c r="S126" s="716"/>
      <c r="T126" s="717"/>
      <c r="U126" s="720">
        <f t="shared" si="37"/>
        <v>0</v>
      </c>
      <c r="V126" s="721">
        <f t="shared" si="38"/>
        <v>0</v>
      </c>
      <c r="W126" s="722">
        <f t="shared" si="39"/>
        <v>0</v>
      </c>
      <c r="X126" s="442"/>
      <c r="Y126" s="442"/>
      <c r="Z126" s="442"/>
      <c r="AA126" s="442"/>
      <c r="AB126" s="442"/>
      <c r="AC126" s="442"/>
      <c r="AD126" s="442"/>
      <c r="AE126" s="442"/>
      <c r="AF126" s="442"/>
      <c r="AG126" s="442"/>
      <c r="AH126" s="442"/>
      <c r="AI126" s="442"/>
      <c r="AJ126" s="442"/>
      <c r="AK126" s="442"/>
      <c r="AL126" s="442"/>
      <c r="AM126" s="442"/>
      <c r="AN126" s="442"/>
      <c r="AO126" s="442"/>
      <c r="AP126" s="442"/>
      <c r="AQ126" s="442"/>
      <c r="AR126" s="442"/>
      <c r="AS126" s="442"/>
      <c r="AT126" s="442"/>
      <c r="AU126" s="442"/>
      <c r="AV126" s="442"/>
      <c r="AW126" s="442"/>
      <c r="AX126" s="442"/>
      <c r="AY126" s="442"/>
      <c r="AZ126" s="442"/>
    </row>
    <row r="127" spans="2:52" ht="20.100000000000001" hidden="1" customHeight="1" outlineLevel="1">
      <c r="B127" s="434"/>
      <c r="C127" s="1002"/>
      <c r="D127" s="1003"/>
      <c r="E127" s="1003"/>
      <c r="F127" s="1004"/>
      <c r="G127" s="1005"/>
      <c r="H127" s="1006"/>
      <c r="I127" s="1006"/>
      <c r="J127" s="1006"/>
      <c r="K127" s="1007"/>
      <c r="L127" s="715"/>
      <c r="M127" s="715"/>
      <c r="N127" s="715"/>
      <c r="O127" s="715"/>
      <c r="P127" s="715"/>
      <c r="Q127" s="715"/>
      <c r="R127" s="715"/>
      <c r="S127" s="716"/>
      <c r="T127" s="717"/>
      <c r="U127" s="720">
        <f t="shared" si="37"/>
        <v>0</v>
      </c>
      <c r="V127" s="721">
        <f t="shared" si="38"/>
        <v>0</v>
      </c>
      <c r="W127" s="722">
        <f t="shared" si="39"/>
        <v>0</v>
      </c>
      <c r="X127" s="442"/>
      <c r="Y127" s="442"/>
      <c r="Z127" s="442"/>
      <c r="AA127" s="442"/>
      <c r="AB127" s="442"/>
      <c r="AC127" s="442"/>
      <c r="AD127" s="442"/>
      <c r="AE127" s="442"/>
      <c r="AF127" s="442"/>
      <c r="AG127" s="442"/>
      <c r="AH127" s="442"/>
      <c r="AI127" s="442"/>
      <c r="AJ127" s="442"/>
      <c r="AK127" s="442"/>
      <c r="AL127" s="442"/>
      <c r="AM127" s="442"/>
      <c r="AN127" s="442"/>
      <c r="AO127" s="442"/>
      <c r="AP127" s="442"/>
      <c r="AQ127" s="442"/>
      <c r="AR127" s="442"/>
      <c r="AS127" s="442"/>
      <c r="AT127" s="442"/>
      <c r="AU127" s="442"/>
      <c r="AV127" s="442"/>
      <c r="AW127" s="442"/>
      <c r="AX127" s="442"/>
      <c r="AY127" s="442"/>
      <c r="AZ127" s="442"/>
    </row>
    <row r="128" spans="2:52" ht="20.100000000000001" hidden="1" customHeight="1" outlineLevel="1">
      <c r="B128" s="434"/>
      <c r="C128" s="1002"/>
      <c r="D128" s="1003"/>
      <c r="E128" s="1003"/>
      <c r="F128" s="1004"/>
      <c r="G128" s="1005"/>
      <c r="H128" s="1006"/>
      <c r="I128" s="1006"/>
      <c r="J128" s="1006"/>
      <c r="K128" s="1007"/>
      <c r="L128" s="715"/>
      <c r="M128" s="715"/>
      <c r="N128" s="715"/>
      <c r="O128" s="715"/>
      <c r="P128" s="715"/>
      <c r="Q128" s="715"/>
      <c r="R128" s="715"/>
      <c r="S128" s="716"/>
      <c r="T128" s="717"/>
      <c r="U128" s="720">
        <f t="shared" si="37"/>
        <v>0</v>
      </c>
      <c r="V128" s="721">
        <f t="shared" si="38"/>
        <v>0</v>
      </c>
      <c r="W128" s="722">
        <f t="shared" si="39"/>
        <v>0</v>
      </c>
      <c r="X128" s="442"/>
      <c r="Y128" s="442"/>
      <c r="Z128" s="442"/>
      <c r="AA128" s="442"/>
      <c r="AB128" s="442"/>
      <c r="AC128" s="442"/>
      <c r="AD128" s="442"/>
      <c r="AE128" s="442"/>
      <c r="AF128" s="442"/>
      <c r="AG128" s="442"/>
      <c r="AH128" s="442"/>
      <c r="AI128" s="442"/>
      <c r="AJ128" s="442"/>
      <c r="AK128" s="442"/>
      <c r="AL128" s="442"/>
      <c r="AM128" s="442"/>
      <c r="AN128" s="442"/>
      <c r="AO128" s="442"/>
      <c r="AP128" s="442"/>
      <c r="AQ128" s="442"/>
      <c r="AR128" s="442"/>
      <c r="AS128" s="442"/>
      <c r="AT128" s="442"/>
      <c r="AU128" s="442"/>
      <c r="AV128" s="442"/>
      <c r="AW128" s="442"/>
      <c r="AX128" s="442"/>
      <c r="AY128" s="442"/>
      <c r="AZ128" s="442"/>
    </row>
    <row r="129" spans="2:52" ht="20.100000000000001" hidden="1" customHeight="1" outlineLevel="1">
      <c r="B129" s="434"/>
      <c r="C129" s="1002"/>
      <c r="D129" s="1003"/>
      <c r="E129" s="1003"/>
      <c r="F129" s="1004"/>
      <c r="G129" s="1005"/>
      <c r="H129" s="1006"/>
      <c r="I129" s="1006"/>
      <c r="J129" s="1006"/>
      <c r="K129" s="1007"/>
      <c r="L129" s="715"/>
      <c r="M129" s="715"/>
      <c r="N129" s="715"/>
      <c r="O129" s="715"/>
      <c r="P129" s="715"/>
      <c r="Q129" s="715"/>
      <c r="R129" s="715"/>
      <c r="S129" s="716"/>
      <c r="T129" s="717"/>
      <c r="U129" s="720">
        <f t="shared" si="37"/>
        <v>0</v>
      </c>
      <c r="V129" s="721">
        <f t="shared" si="38"/>
        <v>0</v>
      </c>
      <c r="W129" s="722">
        <f t="shared" si="39"/>
        <v>0</v>
      </c>
      <c r="X129" s="442"/>
      <c r="Y129" s="442"/>
      <c r="Z129" s="442"/>
      <c r="AA129" s="442"/>
      <c r="AB129" s="442"/>
      <c r="AC129" s="442"/>
      <c r="AD129" s="442"/>
      <c r="AE129" s="442"/>
      <c r="AF129" s="442"/>
      <c r="AG129" s="442"/>
      <c r="AH129" s="442"/>
      <c r="AI129" s="442"/>
      <c r="AJ129" s="442"/>
      <c r="AK129" s="442"/>
      <c r="AL129" s="442"/>
      <c r="AM129" s="442"/>
      <c r="AN129" s="442"/>
      <c r="AO129" s="442"/>
      <c r="AP129" s="442"/>
      <c r="AQ129" s="442"/>
      <c r="AR129" s="442"/>
      <c r="AS129" s="442"/>
      <c r="AT129" s="442"/>
      <c r="AU129" s="442"/>
      <c r="AV129" s="442"/>
      <c r="AW129" s="442"/>
      <c r="AX129" s="442"/>
      <c r="AY129" s="442"/>
      <c r="AZ129" s="442"/>
    </row>
    <row r="130" spans="2:52" ht="20.100000000000001" hidden="1" customHeight="1" outlineLevel="1">
      <c r="B130" s="434"/>
      <c r="C130" s="1002"/>
      <c r="D130" s="1003"/>
      <c r="E130" s="1003"/>
      <c r="F130" s="1004"/>
      <c r="G130" s="1005"/>
      <c r="H130" s="1006"/>
      <c r="I130" s="1006"/>
      <c r="J130" s="1006"/>
      <c r="K130" s="1007"/>
      <c r="L130" s="715"/>
      <c r="M130" s="715"/>
      <c r="N130" s="715"/>
      <c r="O130" s="715"/>
      <c r="P130" s="715"/>
      <c r="Q130" s="715"/>
      <c r="R130" s="715"/>
      <c r="S130" s="716"/>
      <c r="T130" s="717"/>
      <c r="U130" s="720">
        <f t="shared" si="37"/>
        <v>0</v>
      </c>
      <c r="V130" s="721">
        <f t="shared" si="38"/>
        <v>0</v>
      </c>
      <c r="W130" s="722">
        <f t="shared" si="39"/>
        <v>0</v>
      </c>
      <c r="X130" s="442"/>
      <c r="Y130" s="442"/>
      <c r="Z130" s="442"/>
      <c r="AA130" s="442"/>
      <c r="AB130" s="442"/>
      <c r="AC130" s="442"/>
      <c r="AD130" s="442"/>
      <c r="AE130" s="442"/>
      <c r="AF130" s="442"/>
      <c r="AG130" s="442"/>
      <c r="AH130" s="442"/>
      <c r="AI130" s="442"/>
      <c r="AJ130" s="442"/>
      <c r="AK130" s="442"/>
      <c r="AL130" s="442"/>
      <c r="AM130" s="442"/>
      <c r="AN130" s="442"/>
      <c r="AO130" s="442"/>
      <c r="AP130" s="442"/>
      <c r="AQ130" s="442"/>
      <c r="AR130" s="442"/>
      <c r="AS130" s="442"/>
      <c r="AT130" s="442"/>
      <c r="AU130" s="442"/>
      <c r="AV130" s="442"/>
      <c r="AW130" s="442"/>
      <c r="AX130" s="442"/>
      <c r="AY130" s="442"/>
      <c r="AZ130" s="442"/>
    </row>
    <row r="131" spans="2:52" ht="20.100000000000001" hidden="1" customHeight="1" outlineLevel="1">
      <c r="B131" s="434"/>
      <c r="C131" s="1002"/>
      <c r="D131" s="1003"/>
      <c r="E131" s="1003"/>
      <c r="F131" s="1004"/>
      <c r="G131" s="1005"/>
      <c r="H131" s="1006"/>
      <c r="I131" s="1006"/>
      <c r="J131" s="1006"/>
      <c r="K131" s="1007"/>
      <c r="L131" s="715"/>
      <c r="M131" s="715"/>
      <c r="N131" s="715"/>
      <c r="O131" s="715"/>
      <c r="P131" s="715"/>
      <c r="Q131" s="715"/>
      <c r="R131" s="715"/>
      <c r="S131" s="716"/>
      <c r="T131" s="717"/>
      <c r="U131" s="720">
        <f t="shared" si="37"/>
        <v>0</v>
      </c>
      <c r="V131" s="721">
        <f t="shared" si="38"/>
        <v>0</v>
      </c>
      <c r="W131" s="722">
        <f t="shared" si="39"/>
        <v>0</v>
      </c>
      <c r="X131" s="442"/>
      <c r="Y131" s="442"/>
      <c r="Z131" s="442"/>
      <c r="AA131" s="442"/>
      <c r="AB131" s="442"/>
      <c r="AC131" s="442"/>
      <c r="AD131" s="442"/>
      <c r="AE131" s="442"/>
      <c r="AF131" s="442"/>
      <c r="AG131" s="442"/>
      <c r="AH131" s="442"/>
      <c r="AI131" s="442"/>
      <c r="AJ131" s="442"/>
      <c r="AK131" s="442"/>
      <c r="AL131" s="442"/>
      <c r="AM131" s="442"/>
      <c r="AN131" s="442"/>
      <c r="AO131" s="442"/>
      <c r="AP131" s="442"/>
      <c r="AQ131" s="442"/>
      <c r="AR131" s="442"/>
      <c r="AS131" s="442"/>
      <c r="AT131" s="442"/>
      <c r="AU131" s="442"/>
      <c r="AV131" s="442"/>
      <c r="AW131" s="442"/>
      <c r="AX131" s="442"/>
      <c r="AY131" s="442"/>
      <c r="AZ131" s="442"/>
    </row>
    <row r="132" spans="2:52" s="19" customFormat="1" ht="9.9499999999999993" hidden="1" customHeight="1" outlineLevel="1">
      <c r="B132" s="435"/>
      <c r="C132" s="437"/>
      <c r="D132" s="437"/>
      <c r="E132" s="437"/>
      <c r="F132" s="437"/>
      <c r="G132" s="666"/>
      <c r="H132" s="666"/>
      <c r="I132" s="666"/>
      <c r="J132" s="666"/>
      <c r="K132" s="666"/>
      <c r="L132" s="438"/>
      <c r="M132" s="438"/>
      <c r="N132" s="438"/>
      <c r="O132" s="438"/>
      <c r="P132" s="438"/>
      <c r="Q132" s="438"/>
      <c r="R132" s="438"/>
      <c r="S132" s="438"/>
      <c r="T132" s="439"/>
      <c r="U132" s="439"/>
      <c r="V132" s="439"/>
      <c r="W132" s="667"/>
      <c r="X132" s="668"/>
      <c r="Y132" s="668"/>
      <c r="Z132" s="668"/>
      <c r="AA132" s="668"/>
      <c r="AB132" s="668"/>
      <c r="AC132" s="668"/>
      <c r="AD132" s="668"/>
      <c r="AE132" s="668"/>
      <c r="AF132" s="668"/>
      <c r="AG132" s="668"/>
      <c r="AH132" s="668"/>
      <c r="AI132" s="668"/>
      <c r="AJ132" s="668"/>
      <c r="AK132" s="668"/>
      <c r="AL132" s="668"/>
      <c r="AM132" s="668"/>
      <c r="AN132" s="668"/>
      <c r="AO132" s="668"/>
      <c r="AP132" s="668"/>
      <c r="AQ132" s="668"/>
      <c r="AR132" s="668"/>
      <c r="AS132" s="668"/>
      <c r="AT132" s="668"/>
      <c r="AU132" s="668"/>
      <c r="AV132" s="668"/>
      <c r="AW132" s="668"/>
      <c r="AX132" s="668"/>
      <c r="AY132" s="668"/>
      <c r="AZ132" s="668"/>
    </row>
    <row r="133" spans="2:52" ht="20.100000000000001" customHeight="1" collapsed="1">
      <c r="B133" s="714">
        <f>B121+1</f>
        <v>11</v>
      </c>
      <c r="C133" s="1013"/>
      <c r="D133" s="1014"/>
      <c r="E133" s="1014"/>
      <c r="F133" s="1015"/>
      <c r="G133" s="1016"/>
      <c r="H133" s="1017"/>
      <c r="I133" s="1017"/>
      <c r="J133" s="1017"/>
      <c r="K133" s="1018"/>
      <c r="L133" s="701">
        <f t="shared" ref="L133:R133" si="40">SUM(L134:L143)</f>
        <v>0</v>
      </c>
      <c r="M133" s="702">
        <f t="shared" si="40"/>
        <v>0</v>
      </c>
      <c r="N133" s="703">
        <f t="shared" si="40"/>
        <v>0</v>
      </c>
      <c r="O133" s="703">
        <f t="shared" si="40"/>
        <v>0</v>
      </c>
      <c r="P133" s="702">
        <f t="shared" si="40"/>
        <v>0</v>
      </c>
      <c r="Q133" s="704">
        <f t="shared" si="40"/>
        <v>0</v>
      </c>
      <c r="R133" s="701">
        <f t="shared" si="40"/>
        <v>0</v>
      </c>
      <c r="S133" s="705">
        <v>1</v>
      </c>
      <c r="T133" s="706">
        <f>(S134*T134)+(S135*T135)+(S136*T136)+(S137*T137)+(S138*T138)+(S139*T139)+(S140*T140)+(S141*T141)+(S142*T142)+(S143*T143)</f>
        <v>0</v>
      </c>
      <c r="U133" s="665">
        <f t="shared" ref="U133:U143" si="41">S133*T133*(1+MGKZ)*(1+Gewinn)*(1+Sicherheit)</f>
        <v>0</v>
      </c>
      <c r="V133" s="643">
        <f t="shared" ref="V133:V143" si="42">R133*Fertigung</f>
        <v>0</v>
      </c>
      <c r="W133" s="50">
        <f t="shared" ref="W133:W143" si="43">L133*$E$6+M133*$M$6+N133*$M$7+O133*$M$8+P133*$E$7+Q133*$M$9+U133+V133</f>
        <v>0</v>
      </c>
      <c r="X133" s="442"/>
      <c r="Y133" s="442"/>
      <c r="Z133" s="442"/>
      <c r="AA133" s="442"/>
      <c r="AB133" s="442"/>
      <c r="AC133" s="442"/>
      <c r="AD133" s="442"/>
      <c r="AE133" s="442"/>
      <c r="AF133" s="442"/>
      <c r="AG133" s="442"/>
      <c r="AH133" s="442"/>
      <c r="AI133" s="442"/>
      <c r="AJ133" s="442"/>
      <c r="AK133" s="442"/>
      <c r="AL133" s="442"/>
      <c r="AM133" s="442"/>
      <c r="AN133" s="442"/>
      <c r="AO133" s="442"/>
      <c r="AP133" s="442"/>
      <c r="AQ133" s="442"/>
      <c r="AR133" s="442"/>
      <c r="AS133" s="442"/>
      <c r="AT133" s="442"/>
      <c r="AU133" s="442"/>
      <c r="AV133" s="442"/>
      <c r="AW133" s="442"/>
      <c r="AX133" s="442"/>
      <c r="AY133" s="442"/>
      <c r="AZ133" s="442"/>
    </row>
    <row r="134" spans="2:52" ht="20.100000000000001" hidden="1" customHeight="1" outlineLevel="1">
      <c r="B134" s="433"/>
      <c r="C134" s="1002"/>
      <c r="D134" s="1003"/>
      <c r="E134" s="1003"/>
      <c r="F134" s="1004"/>
      <c r="G134" s="1005"/>
      <c r="H134" s="1006"/>
      <c r="I134" s="1006"/>
      <c r="J134" s="1006"/>
      <c r="K134" s="1007"/>
      <c r="L134" s="715"/>
      <c r="M134" s="715"/>
      <c r="N134" s="715"/>
      <c r="O134" s="715"/>
      <c r="P134" s="715"/>
      <c r="Q134" s="715"/>
      <c r="R134" s="715"/>
      <c r="S134" s="716"/>
      <c r="T134" s="717"/>
      <c r="U134" s="720">
        <f t="shared" si="41"/>
        <v>0</v>
      </c>
      <c r="V134" s="721">
        <f t="shared" si="42"/>
        <v>0</v>
      </c>
      <c r="W134" s="722">
        <f t="shared" si="43"/>
        <v>0</v>
      </c>
      <c r="X134" s="442"/>
      <c r="Y134" s="442"/>
      <c r="Z134" s="442"/>
      <c r="AA134" s="442"/>
      <c r="AB134" s="442"/>
      <c r="AC134" s="442"/>
      <c r="AD134" s="442"/>
      <c r="AE134" s="442"/>
      <c r="AF134" s="442"/>
      <c r="AG134" s="442"/>
      <c r="AH134" s="442"/>
      <c r="AI134" s="442"/>
      <c r="AJ134" s="442"/>
      <c r="AK134" s="442"/>
      <c r="AL134" s="442"/>
      <c r="AM134" s="442"/>
      <c r="AN134" s="442"/>
      <c r="AO134" s="442"/>
      <c r="AP134" s="442"/>
      <c r="AQ134" s="442"/>
      <c r="AR134" s="442"/>
      <c r="AS134" s="442"/>
      <c r="AT134" s="442"/>
      <c r="AU134" s="442"/>
      <c r="AV134" s="442"/>
      <c r="AW134" s="442"/>
      <c r="AX134" s="442"/>
      <c r="AY134" s="442"/>
      <c r="AZ134" s="442"/>
    </row>
    <row r="135" spans="2:52" ht="20.100000000000001" hidden="1" customHeight="1" outlineLevel="1">
      <c r="B135" s="434"/>
      <c r="C135" s="1002"/>
      <c r="D135" s="1003"/>
      <c r="E135" s="1003"/>
      <c r="F135" s="1004"/>
      <c r="G135" s="1005"/>
      <c r="H135" s="1006"/>
      <c r="I135" s="1006"/>
      <c r="J135" s="1006"/>
      <c r="K135" s="1007"/>
      <c r="L135" s="715"/>
      <c r="M135" s="715"/>
      <c r="N135" s="715"/>
      <c r="O135" s="715"/>
      <c r="P135" s="715"/>
      <c r="Q135" s="715"/>
      <c r="R135" s="715"/>
      <c r="S135" s="716"/>
      <c r="T135" s="717"/>
      <c r="U135" s="720">
        <f t="shared" si="41"/>
        <v>0</v>
      </c>
      <c r="V135" s="721">
        <f t="shared" si="42"/>
        <v>0</v>
      </c>
      <c r="W135" s="722">
        <f t="shared" si="43"/>
        <v>0</v>
      </c>
      <c r="X135" s="442"/>
      <c r="Y135" s="442"/>
      <c r="Z135" s="442"/>
      <c r="AA135" s="442"/>
      <c r="AB135" s="442"/>
      <c r="AC135" s="442"/>
      <c r="AD135" s="442"/>
      <c r="AE135" s="442"/>
      <c r="AF135" s="442"/>
      <c r="AG135" s="442"/>
      <c r="AH135" s="442"/>
      <c r="AI135" s="442"/>
      <c r="AJ135" s="442"/>
      <c r="AK135" s="442"/>
      <c r="AL135" s="442"/>
      <c r="AM135" s="442"/>
      <c r="AN135" s="442"/>
      <c r="AO135" s="442"/>
      <c r="AP135" s="442"/>
      <c r="AQ135" s="442"/>
      <c r="AR135" s="442"/>
      <c r="AS135" s="442"/>
      <c r="AT135" s="442"/>
      <c r="AU135" s="442"/>
      <c r="AV135" s="442"/>
      <c r="AW135" s="442"/>
      <c r="AX135" s="442"/>
      <c r="AY135" s="442"/>
      <c r="AZ135" s="442"/>
    </row>
    <row r="136" spans="2:52" ht="20.100000000000001" hidden="1" customHeight="1" outlineLevel="1">
      <c r="B136" s="434"/>
      <c r="C136" s="1002"/>
      <c r="D136" s="1003"/>
      <c r="E136" s="1003"/>
      <c r="F136" s="1004"/>
      <c r="G136" s="1005"/>
      <c r="H136" s="1006"/>
      <c r="I136" s="1006"/>
      <c r="J136" s="1006"/>
      <c r="K136" s="1007"/>
      <c r="L136" s="715"/>
      <c r="M136" s="715"/>
      <c r="N136" s="715"/>
      <c r="O136" s="715"/>
      <c r="P136" s="715"/>
      <c r="Q136" s="715"/>
      <c r="R136" s="715"/>
      <c r="S136" s="716"/>
      <c r="T136" s="717"/>
      <c r="U136" s="720">
        <f t="shared" si="41"/>
        <v>0</v>
      </c>
      <c r="V136" s="721">
        <f t="shared" si="42"/>
        <v>0</v>
      </c>
      <c r="W136" s="722">
        <f t="shared" si="43"/>
        <v>0</v>
      </c>
      <c r="X136" s="442"/>
      <c r="Y136" s="442"/>
      <c r="Z136" s="442"/>
      <c r="AA136" s="442"/>
      <c r="AB136" s="442"/>
      <c r="AC136" s="442"/>
      <c r="AD136" s="442"/>
      <c r="AE136" s="442"/>
      <c r="AF136" s="442"/>
      <c r="AG136" s="442"/>
      <c r="AH136" s="442"/>
      <c r="AI136" s="442"/>
      <c r="AJ136" s="442"/>
      <c r="AK136" s="442"/>
      <c r="AL136" s="442"/>
      <c r="AM136" s="442"/>
      <c r="AN136" s="442"/>
      <c r="AO136" s="442"/>
      <c r="AP136" s="442"/>
      <c r="AQ136" s="442"/>
      <c r="AR136" s="442"/>
      <c r="AS136" s="442"/>
      <c r="AT136" s="442"/>
      <c r="AU136" s="442"/>
      <c r="AV136" s="442"/>
      <c r="AW136" s="442"/>
      <c r="AX136" s="442"/>
      <c r="AY136" s="442"/>
      <c r="AZ136" s="442"/>
    </row>
    <row r="137" spans="2:52" ht="20.100000000000001" hidden="1" customHeight="1" outlineLevel="1">
      <c r="B137" s="434"/>
      <c r="C137" s="1002"/>
      <c r="D137" s="1003"/>
      <c r="E137" s="1003"/>
      <c r="F137" s="1004"/>
      <c r="G137" s="1005"/>
      <c r="H137" s="1006"/>
      <c r="I137" s="1006"/>
      <c r="J137" s="1006"/>
      <c r="K137" s="1007"/>
      <c r="L137" s="715"/>
      <c r="M137" s="715"/>
      <c r="N137" s="715"/>
      <c r="O137" s="715"/>
      <c r="P137" s="715"/>
      <c r="Q137" s="715"/>
      <c r="R137" s="715"/>
      <c r="S137" s="716"/>
      <c r="T137" s="717"/>
      <c r="U137" s="720">
        <f t="shared" si="41"/>
        <v>0</v>
      </c>
      <c r="V137" s="721">
        <f t="shared" si="42"/>
        <v>0</v>
      </c>
      <c r="W137" s="722">
        <f t="shared" si="43"/>
        <v>0</v>
      </c>
      <c r="X137" s="442"/>
      <c r="Y137" s="442"/>
      <c r="Z137" s="442"/>
      <c r="AA137" s="442"/>
      <c r="AB137" s="442"/>
      <c r="AC137" s="442"/>
      <c r="AD137" s="442"/>
      <c r="AE137" s="442"/>
      <c r="AF137" s="442"/>
      <c r="AG137" s="442"/>
      <c r="AH137" s="442"/>
      <c r="AI137" s="442"/>
      <c r="AJ137" s="442"/>
      <c r="AK137" s="442"/>
      <c r="AL137" s="442"/>
      <c r="AM137" s="442"/>
      <c r="AN137" s="442"/>
      <c r="AO137" s="442"/>
      <c r="AP137" s="442"/>
      <c r="AQ137" s="442"/>
      <c r="AR137" s="442"/>
      <c r="AS137" s="442"/>
      <c r="AT137" s="442"/>
      <c r="AU137" s="442"/>
      <c r="AV137" s="442"/>
      <c r="AW137" s="442"/>
      <c r="AX137" s="442"/>
      <c r="AY137" s="442"/>
      <c r="AZ137" s="442"/>
    </row>
    <row r="138" spans="2:52" ht="20.100000000000001" hidden="1" customHeight="1" outlineLevel="1">
      <c r="B138" s="434"/>
      <c r="C138" s="1002"/>
      <c r="D138" s="1003"/>
      <c r="E138" s="1003"/>
      <c r="F138" s="1004"/>
      <c r="G138" s="1005"/>
      <c r="H138" s="1006"/>
      <c r="I138" s="1006"/>
      <c r="J138" s="1006"/>
      <c r="K138" s="1007"/>
      <c r="L138" s="715"/>
      <c r="M138" s="715"/>
      <c r="N138" s="715"/>
      <c r="O138" s="715"/>
      <c r="P138" s="715"/>
      <c r="Q138" s="715"/>
      <c r="R138" s="715"/>
      <c r="S138" s="716"/>
      <c r="T138" s="717"/>
      <c r="U138" s="720">
        <f t="shared" si="41"/>
        <v>0</v>
      </c>
      <c r="V138" s="721">
        <f t="shared" si="42"/>
        <v>0</v>
      </c>
      <c r="W138" s="722">
        <f t="shared" si="43"/>
        <v>0</v>
      </c>
      <c r="X138" s="442"/>
      <c r="Y138" s="442"/>
      <c r="Z138" s="442"/>
      <c r="AA138" s="442"/>
      <c r="AB138" s="442"/>
      <c r="AC138" s="442"/>
      <c r="AD138" s="442"/>
      <c r="AE138" s="442"/>
      <c r="AF138" s="442"/>
      <c r="AG138" s="442"/>
      <c r="AH138" s="442"/>
      <c r="AI138" s="442"/>
      <c r="AJ138" s="442"/>
      <c r="AK138" s="442"/>
      <c r="AL138" s="442"/>
      <c r="AM138" s="442"/>
      <c r="AN138" s="442"/>
      <c r="AO138" s="442"/>
      <c r="AP138" s="442"/>
      <c r="AQ138" s="442"/>
      <c r="AR138" s="442"/>
      <c r="AS138" s="442"/>
      <c r="AT138" s="442"/>
      <c r="AU138" s="442"/>
      <c r="AV138" s="442"/>
      <c r="AW138" s="442"/>
      <c r="AX138" s="442"/>
      <c r="AY138" s="442"/>
      <c r="AZ138" s="442"/>
    </row>
    <row r="139" spans="2:52" ht="20.100000000000001" hidden="1" customHeight="1" outlineLevel="1">
      <c r="B139" s="434"/>
      <c r="C139" s="1002"/>
      <c r="D139" s="1003"/>
      <c r="E139" s="1003"/>
      <c r="F139" s="1004"/>
      <c r="G139" s="1005"/>
      <c r="H139" s="1006"/>
      <c r="I139" s="1006"/>
      <c r="J139" s="1006"/>
      <c r="K139" s="1007"/>
      <c r="L139" s="715"/>
      <c r="M139" s="715"/>
      <c r="N139" s="715"/>
      <c r="O139" s="715"/>
      <c r="P139" s="715"/>
      <c r="Q139" s="715"/>
      <c r="R139" s="715"/>
      <c r="S139" s="716"/>
      <c r="T139" s="717"/>
      <c r="U139" s="720">
        <f t="shared" si="41"/>
        <v>0</v>
      </c>
      <c r="V139" s="721">
        <f t="shared" si="42"/>
        <v>0</v>
      </c>
      <c r="W139" s="722">
        <f t="shared" si="43"/>
        <v>0</v>
      </c>
      <c r="X139" s="442"/>
      <c r="Y139" s="442"/>
      <c r="Z139" s="442"/>
      <c r="AA139" s="442"/>
      <c r="AB139" s="442"/>
      <c r="AC139" s="442"/>
      <c r="AD139" s="442"/>
      <c r="AE139" s="442"/>
      <c r="AF139" s="442"/>
      <c r="AG139" s="442"/>
      <c r="AH139" s="442"/>
      <c r="AI139" s="442"/>
      <c r="AJ139" s="442"/>
      <c r="AK139" s="442"/>
      <c r="AL139" s="442"/>
      <c r="AM139" s="442"/>
      <c r="AN139" s="442"/>
      <c r="AO139" s="442"/>
      <c r="AP139" s="442"/>
      <c r="AQ139" s="442"/>
      <c r="AR139" s="442"/>
      <c r="AS139" s="442"/>
      <c r="AT139" s="442"/>
      <c r="AU139" s="442"/>
      <c r="AV139" s="442"/>
      <c r="AW139" s="442"/>
      <c r="AX139" s="442"/>
      <c r="AY139" s="442"/>
      <c r="AZ139" s="442"/>
    </row>
    <row r="140" spans="2:52" ht="20.100000000000001" hidden="1" customHeight="1" outlineLevel="1">
      <c r="B140" s="434"/>
      <c r="C140" s="1002"/>
      <c r="D140" s="1003"/>
      <c r="E140" s="1003"/>
      <c r="F140" s="1004"/>
      <c r="G140" s="1005"/>
      <c r="H140" s="1006"/>
      <c r="I140" s="1006"/>
      <c r="J140" s="1006"/>
      <c r="K140" s="1007"/>
      <c r="L140" s="715"/>
      <c r="M140" s="715"/>
      <c r="N140" s="715"/>
      <c r="O140" s="715"/>
      <c r="P140" s="715"/>
      <c r="Q140" s="715"/>
      <c r="R140" s="715"/>
      <c r="S140" s="716"/>
      <c r="T140" s="717"/>
      <c r="U140" s="720">
        <f t="shared" si="41"/>
        <v>0</v>
      </c>
      <c r="V140" s="721">
        <f t="shared" si="42"/>
        <v>0</v>
      </c>
      <c r="W140" s="722">
        <f t="shared" si="43"/>
        <v>0</v>
      </c>
      <c r="X140" s="442"/>
      <c r="Y140" s="442"/>
      <c r="Z140" s="442"/>
      <c r="AA140" s="442"/>
      <c r="AB140" s="442"/>
      <c r="AC140" s="442"/>
      <c r="AD140" s="442"/>
      <c r="AE140" s="442"/>
      <c r="AF140" s="442"/>
      <c r="AG140" s="442"/>
      <c r="AH140" s="442"/>
      <c r="AI140" s="442"/>
      <c r="AJ140" s="442"/>
      <c r="AK140" s="442"/>
      <c r="AL140" s="442"/>
      <c r="AM140" s="442"/>
      <c r="AN140" s="442"/>
      <c r="AO140" s="442"/>
      <c r="AP140" s="442"/>
      <c r="AQ140" s="442"/>
      <c r="AR140" s="442"/>
      <c r="AS140" s="442"/>
      <c r="AT140" s="442"/>
      <c r="AU140" s="442"/>
      <c r="AV140" s="442"/>
      <c r="AW140" s="442"/>
      <c r="AX140" s="442"/>
      <c r="AY140" s="442"/>
      <c r="AZ140" s="442"/>
    </row>
    <row r="141" spans="2:52" ht="20.100000000000001" hidden="1" customHeight="1" outlineLevel="1">
      <c r="B141" s="434"/>
      <c r="C141" s="1002"/>
      <c r="D141" s="1003"/>
      <c r="E141" s="1003"/>
      <c r="F141" s="1004"/>
      <c r="G141" s="1005"/>
      <c r="H141" s="1006"/>
      <c r="I141" s="1006"/>
      <c r="J141" s="1006"/>
      <c r="K141" s="1007"/>
      <c r="L141" s="715"/>
      <c r="M141" s="715"/>
      <c r="N141" s="715"/>
      <c r="O141" s="715"/>
      <c r="P141" s="715"/>
      <c r="Q141" s="715"/>
      <c r="R141" s="715"/>
      <c r="S141" s="716"/>
      <c r="T141" s="717"/>
      <c r="U141" s="720">
        <f t="shared" si="41"/>
        <v>0</v>
      </c>
      <c r="V141" s="721">
        <f t="shared" si="42"/>
        <v>0</v>
      </c>
      <c r="W141" s="722">
        <f t="shared" si="43"/>
        <v>0</v>
      </c>
      <c r="X141" s="442"/>
      <c r="Y141" s="442"/>
      <c r="Z141" s="442"/>
      <c r="AA141" s="442"/>
      <c r="AB141" s="442"/>
      <c r="AC141" s="442"/>
      <c r="AD141" s="442"/>
      <c r="AE141" s="442"/>
      <c r="AF141" s="442"/>
      <c r="AG141" s="442"/>
      <c r="AH141" s="442"/>
      <c r="AI141" s="442"/>
      <c r="AJ141" s="442"/>
      <c r="AK141" s="442"/>
      <c r="AL141" s="442"/>
      <c r="AM141" s="442"/>
      <c r="AN141" s="442"/>
      <c r="AO141" s="442"/>
      <c r="AP141" s="442"/>
      <c r="AQ141" s="442"/>
      <c r="AR141" s="442"/>
      <c r="AS141" s="442"/>
      <c r="AT141" s="442"/>
      <c r="AU141" s="442"/>
      <c r="AV141" s="442"/>
      <c r="AW141" s="442"/>
      <c r="AX141" s="442"/>
      <c r="AY141" s="442"/>
      <c r="AZ141" s="442"/>
    </row>
    <row r="142" spans="2:52" ht="20.100000000000001" hidden="1" customHeight="1" outlineLevel="1">
      <c r="B142" s="434"/>
      <c r="C142" s="1002"/>
      <c r="D142" s="1003"/>
      <c r="E142" s="1003"/>
      <c r="F142" s="1004"/>
      <c r="G142" s="1005"/>
      <c r="H142" s="1006"/>
      <c r="I142" s="1006"/>
      <c r="J142" s="1006"/>
      <c r="K142" s="1007"/>
      <c r="L142" s="715"/>
      <c r="M142" s="715"/>
      <c r="N142" s="715"/>
      <c r="O142" s="715"/>
      <c r="P142" s="715"/>
      <c r="Q142" s="715"/>
      <c r="R142" s="715"/>
      <c r="S142" s="716"/>
      <c r="T142" s="717"/>
      <c r="U142" s="720">
        <f t="shared" si="41"/>
        <v>0</v>
      </c>
      <c r="V142" s="721">
        <f t="shared" si="42"/>
        <v>0</v>
      </c>
      <c r="W142" s="722">
        <f t="shared" si="43"/>
        <v>0</v>
      </c>
      <c r="X142" s="442"/>
      <c r="Y142" s="442"/>
      <c r="Z142" s="442"/>
      <c r="AA142" s="442"/>
      <c r="AB142" s="442"/>
      <c r="AC142" s="442"/>
      <c r="AD142" s="442"/>
      <c r="AE142" s="442"/>
      <c r="AF142" s="442"/>
      <c r="AG142" s="442"/>
      <c r="AH142" s="442"/>
      <c r="AI142" s="442"/>
      <c r="AJ142" s="442"/>
      <c r="AK142" s="442"/>
      <c r="AL142" s="442"/>
      <c r="AM142" s="442"/>
      <c r="AN142" s="442"/>
      <c r="AO142" s="442"/>
      <c r="AP142" s="442"/>
      <c r="AQ142" s="442"/>
      <c r="AR142" s="442"/>
      <c r="AS142" s="442"/>
      <c r="AT142" s="442"/>
      <c r="AU142" s="442"/>
      <c r="AV142" s="442"/>
      <c r="AW142" s="442"/>
      <c r="AX142" s="442"/>
      <c r="AY142" s="442"/>
      <c r="AZ142" s="442"/>
    </row>
    <row r="143" spans="2:52" ht="20.100000000000001" hidden="1" customHeight="1" outlineLevel="1">
      <c r="B143" s="434"/>
      <c r="C143" s="1002"/>
      <c r="D143" s="1003"/>
      <c r="E143" s="1003"/>
      <c r="F143" s="1004"/>
      <c r="G143" s="1005"/>
      <c r="H143" s="1006"/>
      <c r="I143" s="1006"/>
      <c r="J143" s="1006"/>
      <c r="K143" s="1007"/>
      <c r="L143" s="715"/>
      <c r="M143" s="715"/>
      <c r="N143" s="715"/>
      <c r="O143" s="715"/>
      <c r="P143" s="715"/>
      <c r="Q143" s="715"/>
      <c r="R143" s="715"/>
      <c r="S143" s="716"/>
      <c r="T143" s="717"/>
      <c r="U143" s="720">
        <f t="shared" si="41"/>
        <v>0</v>
      </c>
      <c r="V143" s="721">
        <f t="shared" si="42"/>
        <v>0</v>
      </c>
      <c r="W143" s="722">
        <f t="shared" si="43"/>
        <v>0</v>
      </c>
      <c r="X143" s="442"/>
      <c r="Y143" s="442"/>
      <c r="Z143" s="442"/>
      <c r="AA143" s="442"/>
      <c r="AB143" s="442"/>
      <c r="AC143" s="442"/>
      <c r="AD143" s="442"/>
      <c r="AE143" s="442"/>
      <c r="AF143" s="442"/>
      <c r="AG143" s="442"/>
      <c r="AH143" s="442"/>
      <c r="AI143" s="442"/>
      <c r="AJ143" s="442"/>
      <c r="AK143" s="442"/>
      <c r="AL143" s="442"/>
      <c r="AM143" s="442"/>
      <c r="AN143" s="442"/>
      <c r="AO143" s="442"/>
      <c r="AP143" s="442"/>
      <c r="AQ143" s="442"/>
      <c r="AR143" s="442"/>
      <c r="AS143" s="442"/>
      <c r="AT143" s="442"/>
      <c r="AU143" s="442"/>
      <c r="AV143" s="442"/>
      <c r="AW143" s="442"/>
      <c r="AX143" s="442"/>
      <c r="AY143" s="442"/>
      <c r="AZ143" s="442"/>
    </row>
    <row r="144" spans="2:52" s="19" customFormat="1" ht="9.9499999999999993" hidden="1" customHeight="1" outlineLevel="1">
      <c r="B144" s="435"/>
      <c r="C144" s="437"/>
      <c r="D144" s="437"/>
      <c r="E144" s="437"/>
      <c r="F144" s="437"/>
      <c r="G144" s="666"/>
      <c r="H144" s="666"/>
      <c r="I144" s="666"/>
      <c r="J144" s="666"/>
      <c r="K144" s="666"/>
      <c r="L144" s="438"/>
      <c r="M144" s="438"/>
      <c r="N144" s="438"/>
      <c r="O144" s="438"/>
      <c r="P144" s="438"/>
      <c r="Q144" s="438"/>
      <c r="R144" s="438"/>
      <c r="S144" s="438"/>
      <c r="T144" s="439"/>
      <c r="U144" s="439"/>
      <c r="V144" s="439"/>
      <c r="W144" s="667"/>
      <c r="X144" s="668"/>
      <c r="Y144" s="668"/>
      <c r="Z144" s="668"/>
      <c r="AA144" s="668"/>
      <c r="AB144" s="668"/>
      <c r="AC144" s="668"/>
      <c r="AD144" s="668"/>
      <c r="AE144" s="668"/>
      <c r="AF144" s="668"/>
      <c r="AG144" s="668"/>
      <c r="AH144" s="668"/>
      <c r="AI144" s="668"/>
      <c r="AJ144" s="668"/>
      <c r="AK144" s="668"/>
      <c r="AL144" s="668"/>
      <c r="AM144" s="668"/>
      <c r="AN144" s="668"/>
      <c r="AO144" s="668"/>
      <c r="AP144" s="668"/>
      <c r="AQ144" s="668"/>
      <c r="AR144" s="668"/>
      <c r="AS144" s="668"/>
      <c r="AT144" s="668"/>
      <c r="AU144" s="668"/>
      <c r="AV144" s="668"/>
      <c r="AW144" s="668"/>
      <c r="AX144" s="668"/>
      <c r="AY144" s="668"/>
      <c r="AZ144" s="668"/>
    </row>
    <row r="145" spans="2:52" ht="20.100000000000001" customHeight="1" collapsed="1">
      <c r="B145" s="714">
        <f>B133+1</f>
        <v>12</v>
      </c>
      <c r="C145" s="1013"/>
      <c r="D145" s="1014"/>
      <c r="E145" s="1014"/>
      <c r="F145" s="1015"/>
      <c r="G145" s="1016"/>
      <c r="H145" s="1017"/>
      <c r="I145" s="1017"/>
      <c r="J145" s="1017"/>
      <c r="K145" s="1018"/>
      <c r="L145" s="701">
        <f t="shared" ref="L145:R145" si="44">SUM(L146:L155)</f>
        <v>0</v>
      </c>
      <c r="M145" s="702">
        <f t="shared" si="44"/>
        <v>0</v>
      </c>
      <c r="N145" s="703">
        <f t="shared" si="44"/>
        <v>0</v>
      </c>
      <c r="O145" s="703">
        <f t="shared" si="44"/>
        <v>0</v>
      </c>
      <c r="P145" s="702">
        <f t="shared" si="44"/>
        <v>0</v>
      </c>
      <c r="Q145" s="704">
        <f t="shared" si="44"/>
        <v>0</v>
      </c>
      <c r="R145" s="701">
        <f t="shared" si="44"/>
        <v>0</v>
      </c>
      <c r="S145" s="705">
        <v>1</v>
      </c>
      <c r="T145" s="706">
        <f>(S146*T146)+(S147*T147)+(S148*T148)+(S149*T149)+(S150*T150)+(S151*T151)+(S152*T152)+(S153*T153)+(S154*T154)+(S155*T155)</f>
        <v>0</v>
      </c>
      <c r="U145" s="665">
        <f t="shared" ref="U145:U155" si="45">S145*T145*(1+MGKZ)*(1+Gewinn)*(1+Sicherheit)</f>
        <v>0</v>
      </c>
      <c r="V145" s="643">
        <f t="shared" ref="V145:V155" si="46">R145*Fertigung</f>
        <v>0</v>
      </c>
      <c r="W145" s="50">
        <f t="shared" ref="W145:W155" si="47">L145*$E$6+M145*$M$6+N145*$M$7+O145*$M$8+P145*$E$7+Q145*$M$9+U145+V145</f>
        <v>0</v>
      </c>
      <c r="X145" s="442"/>
      <c r="Y145" s="442"/>
      <c r="Z145" s="442"/>
      <c r="AA145" s="442"/>
      <c r="AB145" s="442"/>
      <c r="AC145" s="442"/>
      <c r="AD145" s="442"/>
      <c r="AE145" s="442"/>
      <c r="AF145" s="442"/>
      <c r="AG145" s="442"/>
      <c r="AH145" s="442"/>
      <c r="AI145" s="442"/>
      <c r="AJ145" s="442"/>
      <c r="AK145" s="442"/>
      <c r="AL145" s="442"/>
      <c r="AM145" s="442"/>
      <c r="AN145" s="442"/>
      <c r="AO145" s="442"/>
      <c r="AP145" s="442"/>
      <c r="AQ145" s="442"/>
      <c r="AR145" s="442"/>
      <c r="AS145" s="442"/>
      <c r="AT145" s="442"/>
      <c r="AU145" s="442"/>
      <c r="AV145" s="442"/>
      <c r="AW145" s="442"/>
      <c r="AX145" s="442"/>
      <c r="AY145" s="442"/>
      <c r="AZ145" s="442"/>
    </row>
    <row r="146" spans="2:52" ht="20.100000000000001" hidden="1" customHeight="1" outlineLevel="1">
      <c r="B146" s="433"/>
      <c r="C146" s="1002"/>
      <c r="D146" s="1003"/>
      <c r="E146" s="1003"/>
      <c r="F146" s="1004"/>
      <c r="G146" s="1005"/>
      <c r="H146" s="1006"/>
      <c r="I146" s="1006"/>
      <c r="J146" s="1006"/>
      <c r="K146" s="1007"/>
      <c r="L146" s="715"/>
      <c r="M146" s="715"/>
      <c r="N146" s="715"/>
      <c r="O146" s="715"/>
      <c r="P146" s="715"/>
      <c r="Q146" s="715"/>
      <c r="R146" s="715"/>
      <c r="S146" s="716"/>
      <c r="T146" s="717"/>
      <c r="U146" s="720">
        <f t="shared" si="45"/>
        <v>0</v>
      </c>
      <c r="V146" s="721">
        <f t="shared" si="46"/>
        <v>0</v>
      </c>
      <c r="W146" s="722">
        <f t="shared" si="47"/>
        <v>0</v>
      </c>
      <c r="X146" s="442"/>
      <c r="Y146" s="442"/>
      <c r="Z146" s="442"/>
      <c r="AA146" s="442"/>
      <c r="AB146" s="442"/>
      <c r="AC146" s="442"/>
      <c r="AD146" s="442"/>
      <c r="AE146" s="442"/>
      <c r="AF146" s="442"/>
      <c r="AG146" s="442"/>
      <c r="AH146" s="442"/>
      <c r="AI146" s="442"/>
      <c r="AJ146" s="442"/>
      <c r="AK146" s="442"/>
      <c r="AL146" s="442"/>
      <c r="AM146" s="442"/>
      <c r="AN146" s="442"/>
      <c r="AO146" s="442"/>
      <c r="AP146" s="442"/>
      <c r="AQ146" s="442"/>
      <c r="AR146" s="442"/>
      <c r="AS146" s="442"/>
      <c r="AT146" s="442"/>
      <c r="AU146" s="442"/>
      <c r="AV146" s="442"/>
      <c r="AW146" s="442"/>
      <c r="AX146" s="442"/>
      <c r="AY146" s="442"/>
      <c r="AZ146" s="442"/>
    </row>
    <row r="147" spans="2:52" ht="20.100000000000001" hidden="1" customHeight="1" outlineLevel="1">
      <c r="B147" s="434"/>
      <c r="C147" s="1002"/>
      <c r="D147" s="1003"/>
      <c r="E147" s="1003"/>
      <c r="F147" s="1004"/>
      <c r="G147" s="1005"/>
      <c r="H147" s="1006"/>
      <c r="I147" s="1006"/>
      <c r="J147" s="1006"/>
      <c r="K147" s="1007"/>
      <c r="L147" s="715"/>
      <c r="M147" s="715"/>
      <c r="N147" s="715"/>
      <c r="O147" s="715"/>
      <c r="P147" s="715"/>
      <c r="Q147" s="715"/>
      <c r="R147" s="715"/>
      <c r="S147" s="716"/>
      <c r="T147" s="717"/>
      <c r="U147" s="720">
        <f t="shared" si="45"/>
        <v>0</v>
      </c>
      <c r="V147" s="721">
        <f t="shared" si="46"/>
        <v>0</v>
      </c>
      <c r="W147" s="722">
        <f t="shared" si="47"/>
        <v>0</v>
      </c>
      <c r="X147" s="442"/>
      <c r="Y147" s="442"/>
      <c r="Z147" s="442"/>
      <c r="AA147" s="442"/>
      <c r="AB147" s="442"/>
      <c r="AC147" s="442"/>
      <c r="AD147" s="442"/>
      <c r="AE147" s="442"/>
      <c r="AF147" s="442"/>
      <c r="AG147" s="442"/>
      <c r="AH147" s="442"/>
      <c r="AI147" s="442"/>
      <c r="AJ147" s="442"/>
      <c r="AK147" s="442"/>
      <c r="AL147" s="442"/>
      <c r="AM147" s="442"/>
      <c r="AN147" s="442"/>
      <c r="AO147" s="442"/>
      <c r="AP147" s="442"/>
      <c r="AQ147" s="442"/>
      <c r="AR147" s="442"/>
      <c r="AS147" s="442"/>
      <c r="AT147" s="442"/>
      <c r="AU147" s="442"/>
      <c r="AV147" s="442"/>
      <c r="AW147" s="442"/>
      <c r="AX147" s="442"/>
      <c r="AY147" s="442"/>
      <c r="AZ147" s="442"/>
    </row>
    <row r="148" spans="2:52" ht="20.100000000000001" hidden="1" customHeight="1" outlineLevel="1">
      <c r="B148" s="434"/>
      <c r="C148" s="1002"/>
      <c r="D148" s="1003"/>
      <c r="E148" s="1003"/>
      <c r="F148" s="1004"/>
      <c r="G148" s="1005"/>
      <c r="H148" s="1006"/>
      <c r="I148" s="1006"/>
      <c r="J148" s="1006"/>
      <c r="K148" s="1007"/>
      <c r="L148" s="715"/>
      <c r="M148" s="715"/>
      <c r="N148" s="715"/>
      <c r="O148" s="715"/>
      <c r="P148" s="715"/>
      <c r="Q148" s="715"/>
      <c r="R148" s="715"/>
      <c r="S148" s="716"/>
      <c r="T148" s="717"/>
      <c r="U148" s="720">
        <f t="shared" si="45"/>
        <v>0</v>
      </c>
      <c r="V148" s="721">
        <f t="shared" si="46"/>
        <v>0</v>
      </c>
      <c r="W148" s="722">
        <f t="shared" si="47"/>
        <v>0</v>
      </c>
      <c r="X148" s="442"/>
      <c r="Y148" s="442"/>
      <c r="Z148" s="442"/>
      <c r="AA148" s="442"/>
      <c r="AB148" s="442"/>
      <c r="AC148" s="442"/>
      <c r="AD148" s="442"/>
      <c r="AE148" s="442"/>
      <c r="AF148" s="442"/>
      <c r="AG148" s="442"/>
      <c r="AH148" s="442"/>
      <c r="AI148" s="442"/>
      <c r="AJ148" s="442"/>
      <c r="AK148" s="442"/>
      <c r="AL148" s="442"/>
      <c r="AM148" s="442"/>
      <c r="AN148" s="442"/>
      <c r="AO148" s="442"/>
      <c r="AP148" s="442"/>
      <c r="AQ148" s="442"/>
      <c r="AR148" s="442"/>
      <c r="AS148" s="442"/>
      <c r="AT148" s="442"/>
      <c r="AU148" s="442"/>
      <c r="AV148" s="442"/>
      <c r="AW148" s="442"/>
      <c r="AX148" s="442"/>
      <c r="AY148" s="442"/>
      <c r="AZ148" s="442"/>
    </row>
    <row r="149" spans="2:52" ht="20.100000000000001" hidden="1" customHeight="1" outlineLevel="1">
      <c r="B149" s="434"/>
      <c r="C149" s="1002"/>
      <c r="D149" s="1003"/>
      <c r="E149" s="1003"/>
      <c r="F149" s="1004"/>
      <c r="G149" s="1005"/>
      <c r="H149" s="1006"/>
      <c r="I149" s="1006"/>
      <c r="J149" s="1006"/>
      <c r="K149" s="1007"/>
      <c r="L149" s="715"/>
      <c r="M149" s="715"/>
      <c r="N149" s="715"/>
      <c r="O149" s="715"/>
      <c r="P149" s="715"/>
      <c r="Q149" s="715"/>
      <c r="R149" s="715"/>
      <c r="S149" s="716"/>
      <c r="T149" s="717"/>
      <c r="U149" s="720">
        <f t="shared" si="45"/>
        <v>0</v>
      </c>
      <c r="V149" s="721">
        <f t="shared" si="46"/>
        <v>0</v>
      </c>
      <c r="W149" s="722">
        <f t="shared" si="47"/>
        <v>0</v>
      </c>
      <c r="X149" s="442"/>
      <c r="Y149" s="442"/>
      <c r="Z149" s="442"/>
      <c r="AA149" s="442"/>
      <c r="AB149" s="442"/>
      <c r="AC149" s="442"/>
      <c r="AD149" s="442"/>
      <c r="AE149" s="442"/>
      <c r="AF149" s="442"/>
      <c r="AG149" s="442"/>
      <c r="AH149" s="442"/>
      <c r="AI149" s="442"/>
      <c r="AJ149" s="442"/>
      <c r="AK149" s="442"/>
      <c r="AL149" s="442"/>
      <c r="AM149" s="442"/>
      <c r="AN149" s="442"/>
      <c r="AO149" s="442"/>
      <c r="AP149" s="442"/>
      <c r="AQ149" s="442"/>
      <c r="AR149" s="442"/>
      <c r="AS149" s="442"/>
      <c r="AT149" s="442"/>
      <c r="AU149" s="442"/>
      <c r="AV149" s="442"/>
      <c r="AW149" s="442"/>
      <c r="AX149" s="442"/>
      <c r="AY149" s="442"/>
      <c r="AZ149" s="442"/>
    </row>
    <row r="150" spans="2:52" ht="20.100000000000001" hidden="1" customHeight="1" outlineLevel="1">
      <c r="B150" s="434"/>
      <c r="C150" s="1002"/>
      <c r="D150" s="1003"/>
      <c r="E150" s="1003"/>
      <c r="F150" s="1004"/>
      <c r="G150" s="1005"/>
      <c r="H150" s="1006"/>
      <c r="I150" s="1006"/>
      <c r="J150" s="1006"/>
      <c r="K150" s="1007"/>
      <c r="L150" s="715"/>
      <c r="M150" s="715"/>
      <c r="N150" s="715"/>
      <c r="O150" s="715"/>
      <c r="P150" s="715"/>
      <c r="Q150" s="715"/>
      <c r="R150" s="715"/>
      <c r="S150" s="716"/>
      <c r="T150" s="717"/>
      <c r="U150" s="720">
        <f t="shared" si="45"/>
        <v>0</v>
      </c>
      <c r="V150" s="721">
        <f t="shared" si="46"/>
        <v>0</v>
      </c>
      <c r="W150" s="722">
        <f t="shared" si="47"/>
        <v>0</v>
      </c>
      <c r="X150" s="442"/>
      <c r="Y150" s="442"/>
      <c r="Z150" s="442"/>
      <c r="AA150" s="442"/>
      <c r="AB150" s="442"/>
      <c r="AC150" s="442"/>
      <c r="AD150" s="442"/>
      <c r="AE150" s="442"/>
      <c r="AF150" s="442"/>
      <c r="AG150" s="442"/>
      <c r="AH150" s="442"/>
      <c r="AI150" s="442"/>
      <c r="AJ150" s="442"/>
      <c r="AK150" s="442"/>
      <c r="AL150" s="442"/>
      <c r="AM150" s="442"/>
      <c r="AN150" s="442"/>
      <c r="AO150" s="442"/>
      <c r="AP150" s="442"/>
      <c r="AQ150" s="442"/>
      <c r="AR150" s="442"/>
      <c r="AS150" s="442"/>
      <c r="AT150" s="442"/>
      <c r="AU150" s="442"/>
      <c r="AV150" s="442"/>
      <c r="AW150" s="442"/>
      <c r="AX150" s="442"/>
      <c r="AY150" s="442"/>
      <c r="AZ150" s="442"/>
    </row>
    <row r="151" spans="2:52" ht="20.100000000000001" hidden="1" customHeight="1" outlineLevel="1">
      <c r="B151" s="434"/>
      <c r="C151" s="1002"/>
      <c r="D151" s="1003"/>
      <c r="E151" s="1003"/>
      <c r="F151" s="1004"/>
      <c r="G151" s="1005"/>
      <c r="H151" s="1006"/>
      <c r="I151" s="1006"/>
      <c r="J151" s="1006"/>
      <c r="K151" s="1007"/>
      <c r="L151" s="715"/>
      <c r="M151" s="715"/>
      <c r="N151" s="715"/>
      <c r="O151" s="715"/>
      <c r="P151" s="715"/>
      <c r="Q151" s="715"/>
      <c r="R151" s="715"/>
      <c r="S151" s="716"/>
      <c r="T151" s="717"/>
      <c r="U151" s="720">
        <f t="shared" si="45"/>
        <v>0</v>
      </c>
      <c r="V151" s="721">
        <f t="shared" si="46"/>
        <v>0</v>
      </c>
      <c r="W151" s="722">
        <f t="shared" si="47"/>
        <v>0</v>
      </c>
      <c r="X151" s="442"/>
      <c r="Y151" s="442"/>
      <c r="Z151" s="442"/>
      <c r="AA151" s="442"/>
      <c r="AB151" s="442"/>
      <c r="AC151" s="442"/>
      <c r="AD151" s="442"/>
      <c r="AE151" s="442"/>
      <c r="AF151" s="442"/>
      <c r="AG151" s="442"/>
      <c r="AH151" s="442"/>
      <c r="AI151" s="442"/>
      <c r="AJ151" s="442"/>
      <c r="AK151" s="442"/>
      <c r="AL151" s="442"/>
      <c r="AM151" s="442"/>
      <c r="AN151" s="442"/>
      <c r="AO151" s="442"/>
      <c r="AP151" s="442"/>
      <c r="AQ151" s="442"/>
      <c r="AR151" s="442"/>
      <c r="AS151" s="442"/>
      <c r="AT151" s="442"/>
      <c r="AU151" s="442"/>
      <c r="AV151" s="442"/>
      <c r="AW151" s="442"/>
      <c r="AX151" s="442"/>
      <c r="AY151" s="442"/>
      <c r="AZ151" s="442"/>
    </row>
    <row r="152" spans="2:52" ht="20.100000000000001" hidden="1" customHeight="1" outlineLevel="1">
      <c r="B152" s="434"/>
      <c r="C152" s="1002"/>
      <c r="D152" s="1003"/>
      <c r="E152" s="1003"/>
      <c r="F152" s="1004"/>
      <c r="G152" s="1005"/>
      <c r="H152" s="1006"/>
      <c r="I152" s="1006"/>
      <c r="J152" s="1006"/>
      <c r="K152" s="1007"/>
      <c r="L152" s="715"/>
      <c r="M152" s="715"/>
      <c r="N152" s="715"/>
      <c r="O152" s="715"/>
      <c r="P152" s="715"/>
      <c r="Q152" s="715"/>
      <c r="R152" s="715"/>
      <c r="S152" s="716"/>
      <c r="T152" s="717"/>
      <c r="U152" s="720">
        <f t="shared" si="45"/>
        <v>0</v>
      </c>
      <c r="V152" s="721">
        <f t="shared" si="46"/>
        <v>0</v>
      </c>
      <c r="W152" s="722">
        <f t="shared" si="47"/>
        <v>0</v>
      </c>
      <c r="X152" s="442"/>
      <c r="Y152" s="442"/>
      <c r="Z152" s="442"/>
      <c r="AA152" s="442"/>
      <c r="AB152" s="442"/>
      <c r="AC152" s="442"/>
      <c r="AD152" s="442"/>
      <c r="AE152" s="442"/>
      <c r="AF152" s="442"/>
      <c r="AG152" s="442"/>
      <c r="AH152" s="442"/>
      <c r="AI152" s="442"/>
      <c r="AJ152" s="442"/>
      <c r="AK152" s="442"/>
      <c r="AL152" s="442"/>
      <c r="AM152" s="442"/>
      <c r="AN152" s="442"/>
      <c r="AO152" s="442"/>
      <c r="AP152" s="442"/>
      <c r="AQ152" s="442"/>
      <c r="AR152" s="442"/>
      <c r="AS152" s="442"/>
      <c r="AT152" s="442"/>
      <c r="AU152" s="442"/>
      <c r="AV152" s="442"/>
      <c r="AW152" s="442"/>
      <c r="AX152" s="442"/>
      <c r="AY152" s="442"/>
      <c r="AZ152" s="442"/>
    </row>
    <row r="153" spans="2:52" ht="20.100000000000001" hidden="1" customHeight="1" outlineLevel="1">
      <c r="B153" s="434"/>
      <c r="C153" s="1002"/>
      <c r="D153" s="1003"/>
      <c r="E153" s="1003"/>
      <c r="F153" s="1004"/>
      <c r="G153" s="1005"/>
      <c r="H153" s="1006"/>
      <c r="I153" s="1006"/>
      <c r="J153" s="1006"/>
      <c r="K153" s="1007"/>
      <c r="L153" s="715"/>
      <c r="M153" s="715"/>
      <c r="N153" s="715"/>
      <c r="O153" s="715"/>
      <c r="P153" s="715"/>
      <c r="Q153" s="715"/>
      <c r="R153" s="715"/>
      <c r="S153" s="716"/>
      <c r="T153" s="717"/>
      <c r="U153" s="720">
        <f t="shared" si="45"/>
        <v>0</v>
      </c>
      <c r="V153" s="721">
        <f t="shared" si="46"/>
        <v>0</v>
      </c>
      <c r="W153" s="722">
        <f t="shared" si="47"/>
        <v>0</v>
      </c>
      <c r="X153" s="442"/>
      <c r="Y153" s="442"/>
      <c r="Z153" s="442"/>
      <c r="AA153" s="442"/>
      <c r="AB153" s="442"/>
      <c r="AC153" s="442"/>
      <c r="AD153" s="442"/>
      <c r="AE153" s="442"/>
      <c r="AF153" s="442"/>
      <c r="AG153" s="442"/>
      <c r="AH153" s="442"/>
      <c r="AI153" s="442"/>
      <c r="AJ153" s="442"/>
      <c r="AK153" s="442"/>
      <c r="AL153" s="442"/>
      <c r="AM153" s="442"/>
      <c r="AN153" s="442"/>
      <c r="AO153" s="442"/>
      <c r="AP153" s="442"/>
      <c r="AQ153" s="442"/>
      <c r="AR153" s="442"/>
      <c r="AS153" s="442"/>
      <c r="AT153" s="442"/>
      <c r="AU153" s="442"/>
      <c r="AV153" s="442"/>
      <c r="AW153" s="442"/>
      <c r="AX153" s="442"/>
      <c r="AY153" s="442"/>
      <c r="AZ153" s="442"/>
    </row>
    <row r="154" spans="2:52" ht="20.100000000000001" hidden="1" customHeight="1" outlineLevel="1">
      <c r="B154" s="434"/>
      <c r="C154" s="1002"/>
      <c r="D154" s="1003"/>
      <c r="E154" s="1003"/>
      <c r="F154" s="1004"/>
      <c r="G154" s="1005"/>
      <c r="H154" s="1006"/>
      <c r="I154" s="1006"/>
      <c r="J154" s="1006"/>
      <c r="K154" s="1007"/>
      <c r="L154" s="715"/>
      <c r="M154" s="715"/>
      <c r="N154" s="715"/>
      <c r="O154" s="715"/>
      <c r="P154" s="715"/>
      <c r="Q154" s="715"/>
      <c r="R154" s="715"/>
      <c r="S154" s="716"/>
      <c r="T154" s="717"/>
      <c r="U154" s="720">
        <f t="shared" si="45"/>
        <v>0</v>
      </c>
      <c r="V154" s="721">
        <f t="shared" si="46"/>
        <v>0</v>
      </c>
      <c r="W154" s="722">
        <f t="shared" si="47"/>
        <v>0</v>
      </c>
      <c r="X154" s="442"/>
      <c r="Y154" s="442"/>
      <c r="Z154" s="442"/>
      <c r="AA154" s="442"/>
      <c r="AB154" s="442"/>
      <c r="AC154" s="442"/>
      <c r="AD154" s="442"/>
      <c r="AE154" s="442"/>
      <c r="AF154" s="442"/>
      <c r="AG154" s="442"/>
      <c r="AH154" s="442"/>
      <c r="AI154" s="442"/>
      <c r="AJ154" s="442"/>
      <c r="AK154" s="442"/>
      <c r="AL154" s="442"/>
      <c r="AM154" s="442"/>
      <c r="AN154" s="442"/>
      <c r="AO154" s="442"/>
      <c r="AP154" s="442"/>
      <c r="AQ154" s="442"/>
      <c r="AR154" s="442"/>
      <c r="AS154" s="442"/>
      <c r="AT154" s="442"/>
      <c r="AU154" s="442"/>
      <c r="AV154" s="442"/>
      <c r="AW154" s="442"/>
      <c r="AX154" s="442"/>
      <c r="AY154" s="442"/>
      <c r="AZ154" s="442"/>
    </row>
    <row r="155" spans="2:52" ht="20.100000000000001" hidden="1" customHeight="1" outlineLevel="1">
      <c r="B155" s="434"/>
      <c r="C155" s="1002"/>
      <c r="D155" s="1003"/>
      <c r="E155" s="1003"/>
      <c r="F155" s="1004"/>
      <c r="G155" s="1005"/>
      <c r="H155" s="1006"/>
      <c r="I155" s="1006"/>
      <c r="J155" s="1006"/>
      <c r="K155" s="1007"/>
      <c r="L155" s="715"/>
      <c r="M155" s="715"/>
      <c r="N155" s="715"/>
      <c r="O155" s="715"/>
      <c r="P155" s="715"/>
      <c r="Q155" s="715"/>
      <c r="R155" s="715"/>
      <c r="S155" s="716"/>
      <c r="T155" s="717"/>
      <c r="U155" s="720">
        <f t="shared" si="45"/>
        <v>0</v>
      </c>
      <c r="V155" s="721">
        <f t="shared" si="46"/>
        <v>0</v>
      </c>
      <c r="W155" s="722">
        <f t="shared" si="47"/>
        <v>0</v>
      </c>
      <c r="X155" s="442"/>
      <c r="Y155" s="442"/>
      <c r="Z155" s="442"/>
      <c r="AA155" s="442"/>
      <c r="AB155" s="442"/>
      <c r="AC155" s="442"/>
      <c r="AD155" s="442"/>
      <c r="AE155" s="442"/>
      <c r="AF155" s="442"/>
      <c r="AG155" s="442"/>
      <c r="AH155" s="442"/>
      <c r="AI155" s="442"/>
      <c r="AJ155" s="442"/>
      <c r="AK155" s="442"/>
      <c r="AL155" s="442"/>
      <c r="AM155" s="442"/>
      <c r="AN155" s="442"/>
      <c r="AO155" s="442"/>
      <c r="AP155" s="442"/>
      <c r="AQ155" s="442"/>
      <c r="AR155" s="442"/>
      <c r="AS155" s="442"/>
      <c r="AT155" s="442"/>
      <c r="AU155" s="442"/>
      <c r="AV155" s="442"/>
      <c r="AW155" s="442"/>
      <c r="AX155" s="442"/>
      <c r="AY155" s="442"/>
      <c r="AZ155" s="442"/>
    </row>
    <row r="156" spans="2:52" s="19" customFormat="1" ht="9.9499999999999993" hidden="1" customHeight="1" outlineLevel="1">
      <c r="B156" s="435"/>
      <c r="C156" s="437"/>
      <c r="D156" s="437"/>
      <c r="E156" s="437"/>
      <c r="F156" s="437"/>
      <c r="G156" s="666"/>
      <c r="H156" s="666"/>
      <c r="I156" s="666"/>
      <c r="J156" s="666"/>
      <c r="K156" s="666"/>
      <c r="L156" s="438"/>
      <c r="M156" s="438"/>
      <c r="N156" s="438"/>
      <c r="O156" s="438"/>
      <c r="P156" s="438"/>
      <c r="Q156" s="438"/>
      <c r="R156" s="438"/>
      <c r="S156" s="438"/>
      <c r="T156" s="439"/>
      <c r="U156" s="439"/>
      <c r="V156" s="439"/>
      <c r="W156" s="667"/>
      <c r="X156" s="668"/>
      <c r="Y156" s="668"/>
      <c r="Z156" s="668"/>
      <c r="AA156" s="668"/>
      <c r="AB156" s="668"/>
      <c r="AC156" s="668"/>
      <c r="AD156" s="668"/>
      <c r="AE156" s="668"/>
      <c r="AF156" s="668"/>
      <c r="AG156" s="668"/>
      <c r="AH156" s="668"/>
      <c r="AI156" s="668"/>
      <c r="AJ156" s="668"/>
      <c r="AK156" s="668"/>
      <c r="AL156" s="668"/>
      <c r="AM156" s="668"/>
      <c r="AN156" s="668"/>
      <c r="AO156" s="668"/>
      <c r="AP156" s="668"/>
      <c r="AQ156" s="668"/>
      <c r="AR156" s="668"/>
      <c r="AS156" s="668"/>
      <c r="AT156" s="668"/>
      <c r="AU156" s="668"/>
      <c r="AV156" s="668"/>
      <c r="AW156" s="668"/>
      <c r="AX156" s="668"/>
      <c r="AY156" s="668"/>
      <c r="AZ156" s="668"/>
    </row>
    <row r="157" spans="2:52" ht="20.100000000000001" customHeight="1" collapsed="1">
      <c r="B157" s="714">
        <f>B145+1</f>
        <v>13</v>
      </c>
      <c r="C157" s="1013"/>
      <c r="D157" s="1014"/>
      <c r="E157" s="1014"/>
      <c r="F157" s="1015"/>
      <c r="G157" s="1016"/>
      <c r="H157" s="1017"/>
      <c r="I157" s="1017"/>
      <c r="J157" s="1017"/>
      <c r="K157" s="1018"/>
      <c r="L157" s="701">
        <f t="shared" ref="L157:R157" si="48">SUM(L158:L167)</f>
        <v>0</v>
      </c>
      <c r="M157" s="702">
        <f t="shared" si="48"/>
        <v>0</v>
      </c>
      <c r="N157" s="703">
        <f t="shared" si="48"/>
        <v>0</v>
      </c>
      <c r="O157" s="703">
        <f t="shared" si="48"/>
        <v>0</v>
      </c>
      <c r="P157" s="702">
        <f t="shared" si="48"/>
        <v>0</v>
      </c>
      <c r="Q157" s="704">
        <f t="shared" si="48"/>
        <v>0</v>
      </c>
      <c r="R157" s="701">
        <f t="shared" si="48"/>
        <v>0</v>
      </c>
      <c r="S157" s="705">
        <v>1</v>
      </c>
      <c r="T157" s="706">
        <f>(S158*T158)+(S159*T159)+(S160*T160)+(S161*T161)+(S162*T162)+(S163*T163)+(S164*T164)+(S165*T165)+(S166*T166)+(S167*T167)</f>
        <v>0</v>
      </c>
      <c r="U157" s="665">
        <f t="shared" ref="U157:U167" si="49">S157*T157*(1+MGKZ)*(1+Gewinn)*(1+Sicherheit)</f>
        <v>0</v>
      </c>
      <c r="V157" s="643">
        <f t="shared" ref="V157:V167" si="50">R157*Fertigung</f>
        <v>0</v>
      </c>
      <c r="W157" s="50">
        <f t="shared" ref="W157:W167" si="51">L157*$E$6+M157*$M$6+N157*$M$7+O157*$M$8+P157*$E$7+Q157*$M$9+U157+V157</f>
        <v>0</v>
      </c>
      <c r="X157" s="442"/>
      <c r="Y157" s="442"/>
      <c r="Z157" s="442"/>
      <c r="AA157" s="442"/>
      <c r="AB157" s="442"/>
      <c r="AC157" s="442"/>
      <c r="AD157" s="442"/>
      <c r="AE157" s="442"/>
      <c r="AF157" s="442"/>
      <c r="AG157" s="442"/>
      <c r="AH157" s="442"/>
      <c r="AI157" s="442"/>
      <c r="AJ157" s="442"/>
      <c r="AK157" s="442"/>
      <c r="AL157" s="442"/>
      <c r="AM157" s="442"/>
      <c r="AN157" s="442"/>
      <c r="AO157" s="442"/>
      <c r="AP157" s="442"/>
      <c r="AQ157" s="442"/>
      <c r="AR157" s="442"/>
      <c r="AS157" s="442"/>
      <c r="AT157" s="442"/>
      <c r="AU157" s="442"/>
      <c r="AV157" s="442"/>
      <c r="AW157" s="442"/>
      <c r="AX157" s="442"/>
      <c r="AY157" s="442"/>
      <c r="AZ157" s="442"/>
    </row>
    <row r="158" spans="2:52" ht="20.100000000000001" hidden="1" customHeight="1" outlineLevel="1">
      <c r="B158" s="433"/>
      <c r="C158" s="1002"/>
      <c r="D158" s="1003"/>
      <c r="E158" s="1003"/>
      <c r="F158" s="1004"/>
      <c r="G158" s="1005"/>
      <c r="H158" s="1006"/>
      <c r="I158" s="1006"/>
      <c r="J158" s="1006"/>
      <c r="K158" s="1007"/>
      <c r="L158" s="715"/>
      <c r="M158" s="715"/>
      <c r="N158" s="715"/>
      <c r="O158" s="715"/>
      <c r="P158" s="715"/>
      <c r="Q158" s="715"/>
      <c r="R158" s="715"/>
      <c r="S158" s="716"/>
      <c r="T158" s="717"/>
      <c r="U158" s="720">
        <f t="shared" si="49"/>
        <v>0</v>
      </c>
      <c r="V158" s="721">
        <f t="shared" si="50"/>
        <v>0</v>
      </c>
      <c r="W158" s="722">
        <f t="shared" si="51"/>
        <v>0</v>
      </c>
      <c r="X158" s="442"/>
      <c r="Y158" s="442"/>
      <c r="Z158" s="442"/>
      <c r="AA158" s="442"/>
      <c r="AB158" s="442"/>
      <c r="AC158" s="442"/>
      <c r="AD158" s="442"/>
      <c r="AE158" s="442"/>
      <c r="AF158" s="442"/>
      <c r="AG158" s="442"/>
      <c r="AH158" s="442"/>
      <c r="AI158" s="442"/>
      <c r="AJ158" s="442"/>
      <c r="AK158" s="442"/>
      <c r="AL158" s="442"/>
      <c r="AM158" s="442"/>
      <c r="AN158" s="442"/>
      <c r="AO158" s="442"/>
      <c r="AP158" s="442"/>
      <c r="AQ158" s="442"/>
      <c r="AR158" s="442"/>
      <c r="AS158" s="442"/>
      <c r="AT158" s="442"/>
      <c r="AU158" s="442"/>
      <c r="AV158" s="442"/>
      <c r="AW158" s="442"/>
      <c r="AX158" s="442"/>
      <c r="AY158" s="442"/>
      <c r="AZ158" s="442"/>
    </row>
    <row r="159" spans="2:52" ht="20.100000000000001" hidden="1" customHeight="1" outlineLevel="1">
      <c r="B159" s="434"/>
      <c r="C159" s="1002"/>
      <c r="D159" s="1003"/>
      <c r="E159" s="1003"/>
      <c r="F159" s="1004"/>
      <c r="G159" s="1005"/>
      <c r="H159" s="1006"/>
      <c r="I159" s="1006"/>
      <c r="J159" s="1006"/>
      <c r="K159" s="1007"/>
      <c r="L159" s="715"/>
      <c r="M159" s="715"/>
      <c r="N159" s="715"/>
      <c r="O159" s="715"/>
      <c r="P159" s="715"/>
      <c r="Q159" s="715"/>
      <c r="R159" s="715"/>
      <c r="S159" s="716"/>
      <c r="T159" s="717"/>
      <c r="U159" s="720">
        <f t="shared" si="49"/>
        <v>0</v>
      </c>
      <c r="V159" s="721">
        <f t="shared" si="50"/>
        <v>0</v>
      </c>
      <c r="W159" s="722">
        <f t="shared" si="51"/>
        <v>0</v>
      </c>
      <c r="X159" s="442"/>
      <c r="Y159" s="442"/>
      <c r="Z159" s="442"/>
      <c r="AA159" s="442"/>
      <c r="AB159" s="442"/>
      <c r="AC159" s="442"/>
      <c r="AD159" s="442"/>
      <c r="AE159" s="442"/>
      <c r="AF159" s="442"/>
      <c r="AG159" s="442"/>
      <c r="AH159" s="442"/>
      <c r="AI159" s="442"/>
      <c r="AJ159" s="442"/>
      <c r="AK159" s="442"/>
      <c r="AL159" s="442"/>
      <c r="AM159" s="442"/>
      <c r="AN159" s="442"/>
      <c r="AO159" s="442"/>
      <c r="AP159" s="442"/>
      <c r="AQ159" s="442"/>
      <c r="AR159" s="442"/>
      <c r="AS159" s="442"/>
      <c r="AT159" s="442"/>
      <c r="AU159" s="442"/>
      <c r="AV159" s="442"/>
      <c r="AW159" s="442"/>
      <c r="AX159" s="442"/>
      <c r="AY159" s="442"/>
      <c r="AZ159" s="442"/>
    </row>
    <row r="160" spans="2:52" ht="20.100000000000001" hidden="1" customHeight="1" outlineLevel="1">
      <c r="B160" s="434"/>
      <c r="C160" s="1002"/>
      <c r="D160" s="1003"/>
      <c r="E160" s="1003"/>
      <c r="F160" s="1004"/>
      <c r="G160" s="1005"/>
      <c r="H160" s="1006"/>
      <c r="I160" s="1006"/>
      <c r="J160" s="1006"/>
      <c r="K160" s="1007"/>
      <c r="L160" s="715"/>
      <c r="M160" s="715"/>
      <c r="N160" s="715"/>
      <c r="O160" s="715"/>
      <c r="P160" s="715"/>
      <c r="Q160" s="715"/>
      <c r="R160" s="715"/>
      <c r="S160" s="716"/>
      <c r="T160" s="717"/>
      <c r="U160" s="720">
        <f t="shared" si="49"/>
        <v>0</v>
      </c>
      <c r="V160" s="721">
        <f t="shared" si="50"/>
        <v>0</v>
      </c>
      <c r="W160" s="722">
        <f t="shared" si="51"/>
        <v>0</v>
      </c>
      <c r="X160" s="442"/>
      <c r="Y160" s="442"/>
      <c r="Z160" s="442"/>
      <c r="AA160" s="442"/>
      <c r="AB160" s="442"/>
      <c r="AC160" s="442"/>
      <c r="AD160" s="442"/>
      <c r="AE160" s="442"/>
      <c r="AF160" s="442"/>
      <c r="AG160" s="442"/>
      <c r="AH160" s="442"/>
      <c r="AI160" s="442"/>
      <c r="AJ160" s="442"/>
      <c r="AK160" s="442"/>
      <c r="AL160" s="442"/>
      <c r="AM160" s="442"/>
      <c r="AN160" s="442"/>
      <c r="AO160" s="442"/>
      <c r="AP160" s="442"/>
      <c r="AQ160" s="442"/>
      <c r="AR160" s="442"/>
      <c r="AS160" s="442"/>
      <c r="AT160" s="442"/>
      <c r="AU160" s="442"/>
      <c r="AV160" s="442"/>
      <c r="AW160" s="442"/>
      <c r="AX160" s="442"/>
      <c r="AY160" s="442"/>
      <c r="AZ160" s="442"/>
    </row>
    <row r="161" spans="2:52" ht="20.100000000000001" hidden="1" customHeight="1" outlineLevel="1">
      <c r="B161" s="434"/>
      <c r="C161" s="1002"/>
      <c r="D161" s="1003"/>
      <c r="E161" s="1003"/>
      <c r="F161" s="1004"/>
      <c r="G161" s="1005"/>
      <c r="H161" s="1006"/>
      <c r="I161" s="1006"/>
      <c r="J161" s="1006"/>
      <c r="K161" s="1007"/>
      <c r="L161" s="715"/>
      <c r="M161" s="715"/>
      <c r="N161" s="715"/>
      <c r="O161" s="715"/>
      <c r="P161" s="715"/>
      <c r="Q161" s="715"/>
      <c r="R161" s="715"/>
      <c r="S161" s="716"/>
      <c r="T161" s="717"/>
      <c r="U161" s="720">
        <f t="shared" si="49"/>
        <v>0</v>
      </c>
      <c r="V161" s="721">
        <f t="shared" si="50"/>
        <v>0</v>
      </c>
      <c r="W161" s="722">
        <f t="shared" si="51"/>
        <v>0</v>
      </c>
      <c r="X161" s="442"/>
      <c r="Y161" s="442"/>
      <c r="Z161" s="442"/>
      <c r="AA161" s="442"/>
      <c r="AB161" s="442"/>
      <c r="AC161" s="442"/>
      <c r="AD161" s="442"/>
      <c r="AE161" s="442"/>
      <c r="AF161" s="442"/>
      <c r="AG161" s="442"/>
      <c r="AH161" s="442"/>
      <c r="AI161" s="442"/>
      <c r="AJ161" s="442"/>
      <c r="AK161" s="442"/>
      <c r="AL161" s="442"/>
      <c r="AM161" s="442"/>
      <c r="AN161" s="442"/>
      <c r="AO161" s="442"/>
      <c r="AP161" s="442"/>
      <c r="AQ161" s="442"/>
      <c r="AR161" s="442"/>
      <c r="AS161" s="442"/>
      <c r="AT161" s="442"/>
      <c r="AU161" s="442"/>
      <c r="AV161" s="442"/>
      <c r="AW161" s="442"/>
      <c r="AX161" s="442"/>
      <c r="AY161" s="442"/>
      <c r="AZ161" s="442"/>
    </row>
    <row r="162" spans="2:52" ht="20.100000000000001" hidden="1" customHeight="1" outlineLevel="1">
      <c r="B162" s="434"/>
      <c r="C162" s="1002"/>
      <c r="D162" s="1003"/>
      <c r="E162" s="1003"/>
      <c r="F162" s="1004"/>
      <c r="G162" s="1005"/>
      <c r="H162" s="1006"/>
      <c r="I162" s="1006"/>
      <c r="J162" s="1006"/>
      <c r="K162" s="1007"/>
      <c r="L162" s="715"/>
      <c r="M162" s="715"/>
      <c r="N162" s="715"/>
      <c r="O162" s="715"/>
      <c r="P162" s="715"/>
      <c r="Q162" s="715"/>
      <c r="R162" s="715"/>
      <c r="S162" s="716"/>
      <c r="T162" s="717"/>
      <c r="U162" s="720">
        <f t="shared" si="49"/>
        <v>0</v>
      </c>
      <c r="V162" s="721">
        <f t="shared" si="50"/>
        <v>0</v>
      </c>
      <c r="W162" s="722">
        <f t="shared" si="51"/>
        <v>0</v>
      </c>
      <c r="X162" s="442"/>
      <c r="Y162" s="442"/>
      <c r="Z162" s="442"/>
      <c r="AA162" s="442"/>
      <c r="AB162" s="442"/>
      <c r="AC162" s="442"/>
      <c r="AD162" s="442"/>
      <c r="AE162" s="442"/>
      <c r="AF162" s="442"/>
      <c r="AG162" s="442"/>
      <c r="AH162" s="442"/>
      <c r="AI162" s="442"/>
      <c r="AJ162" s="442"/>
      <c r="AK162" s="442"/>
      <c r="AL162" s="442"/>
      <c r="AM162" s="442"/>
      <c r="AN162" s="442"/>
      <c r="AO162" s="442"/>
      <c r="AP162" s="442"/>
      <c r="AQ162" s="442"/>
      <c r="AR162" s="442"/>
      <c r="AS162" s="442"/>
      <c r="AT162" s="442"/>
      <c r="AU162" s="442"/>
      <c r="AV162" s="442"/>
      <c r="AW162" s="442"/>
      <c r="AX162" s="442"/>
      <c r="AY162" s="442"/>
      <c r="AZ162" s="442"/>
    </row>
    <row r="163" spans="2:52" ht="20.100000000000001" hidden="1" customHeight="1" outlineLevel="1">
      <c r="B163" s="434"/>
      <c r="C163" s="1002"/>
      <c r="D163" s="1003"/>
      <c r="E163" s="1003"/>
      <c r="F163" s="1004"/>
      <c r="G163" s="1005"/>
      <c r="H163" s="1006"/>
      <c r="I163" s="1006"/>
      <c r="J163" s="1006"/>
      <c r="K163" s="1007"/>
      <c r="L163" s="715"/>
      <c r="M163" s="715"/>
      <c r="N163" s="715"/>
      <c r="O163" s="715"/>
      <c r="P163" s="715"/>
      <c r="Q163" s="715"/>
      <c r="R163" s="715"/>
      <c r="S163" s="716"/>
      <c r="T163" s="717"/>
      <c r="U163" s="720">
        <f t="shared" si="49"/>
        <v>0</v>
      </c>
      <c r="V163" s="721">
        <f t="shared" si="50"/>
        <v>0</v>
      </c>
      <c r="W163" s="722">
        <f t="shared" si="51"/>
        <v>0</v>
      </c>
      <c r="X163" s="442"/>
      <c r="Y163" s="442"/>
      <c r="Z163" s="442"/>
      <c r="AA163" s="442"/>
      <c r="AB163" s="442"/>
      <c r="AC163" s="442"/>
      <c r="AD163" s="442"/>
      <c r="AE163" s="442"/>
      <c r="AF163" s="442"/>
      <c r="AG163" s="442"/>
      <c r="AH163" s="442"/>
      <c r="AI163" s="442"/>
      <c r="AJ163" s="442"/>
      <c r="AK163" s="442"/>
      <c r="AL163" s="442"/>
      <c r="AM163" s="442"/>
      <c r="AN163" s="442"/>
      <c r="AO163" s="442"/>
      <c r="AP163" s="442"/>
      <c r="AQ163" s="442"/>
      <c r="AR163" s="442"/>
      <c r="AS163" s="442"/>
      <c r="AT163" s="442"/>
      <c r="AU163" s="442"/>
      <c r="AV163" s="442"/>
      <c r="AW163" s="442"/>
      <c r="AX163" s="442"/>
      <c r="AY163" s="442"/>
      <c r="AZ163" s="442"/>
    </row>
    <row r="164" spans="2:52" ht="20.100000000000001" hidden="1" customHeight="1" outlineLevel="1">
      <c r="B164" s="434"/>
      <c r="C164" s="1002"/>
      <c r="D164" s="1003"/>
      <c r="E164" s="1003"/>
      <c r="F164" s="1004"/>
      <c r="G164" s="1005"/>
      <c r="H164" s="1006"/>
      <c r="I164" s="1006"/>
      <c r="J164" s="1006"/>
      <c r="K164" s="1007"/>
      <c r="L164" s="715"/>
      <c r="M164" s="715"/>
      <c r="N164" s="715"/>
      <c r="O164" s="715"/>
      <c r="P164" s="715"/>
      <c r="Q164" s="715"/>
      <c r="R164" s="715"/>
      <c r="S164" s="716"/>
      <c r="T164" s="717"/>
      <c r="U164" s="720">
        <f t="shared" si="49"/>
        <v>0</v>
      </c>
      <c r="V164" s="721">
        <f t="shared" si="50"/>
        <v>0</v>
      </c>
      <c r="W164" s="722">
        <f t="shared" si="51"/>
        <v>0</v>
      </c>
      <c r="X164" s="442"/>
      <c r="Y164" s="442"/>
      <c r="Z164" s="442"/>
      <c r="AA164" s="442"/>
      <c r="AB164" s="442"/>
      <c r="AC164" s="442"/>
      <c r="AD164" s="442"/>
      <c r="AE164" s="442"/>
      <c r="AF164" s="442"/>
      <c r="AG164" s="442"/>
      <c r="AH164" s="442"/>
      <c r="AI164" s="442"/>
      <c r="AJ164" s="442"/>
      <c r="AK164" s="442"/>
      <c r="AL164" s="442"/>
      <c r="AM164" s="442"/>
      <c r="AN164" s="442"/>
      <c r="AO164" s="442"/>
      <c r="AP164" s="442"/>
      <c r="AQ164" s="442"/>
      <c r="AR164" s="442"/>
      <c r="AS164" s="442"/>
      <c r="AT164" s="442"/>
      <c r="AU164" s="442"/>
      <c r="AV164" s="442"/>
      <c r="AW164" s="442"/>
      <c r="AX164" s="442"/>
      <c r="AY164" s="442"/>
      <c r="AZ164" s="442"/>
    </row>
    <row r="165" spans="2:52" ht="20.100000000000001" hidden="1" customHeight="1" outlineLevel="1">
      <c r="B165" s="434"/>
      <c r="C165" s="1002"/>
      <c r="D165" s="1003"/>
      <c r="E165" s="1003"/>
      <c r="F165" s="1004"/>
      <c r="G165" s="1005"/>
      <c r="H165" s="1006"/>
      <c r="I165" s="1006"/>
      <c r="J165" s="1006"/>
      <c r="K165" s="1007"/>
      <c r="L165" s="715"/>
      <c r="M165" s="715"/>
      <c r="N165" s="715"/>
      <c r="O165" s="715"/>
      <c r="P165" s="715"/>
      <c r="Q165" s="715"/>
      <c r="R165" s="715"/>
      <c r="S165" s="716"/>
      <c r="T165" s="717"/>
      <c r="U165" s="720">
        <f t="shared" si="49"/>
        <v>0</v>
      </c>
      <c r="V165" s="721">
        <f t="shared" si="50"/>
        <v>0</v>
      </c>
      <c r="W165" s="722">
        <f t="shared" si="51"/>
        <v>0</v>
      </c>
      <c r="X165" s="442"/>
      <c r="Y165" s="442"/>
      <c r="Z165" s="442"/>
      <c r="AA165" s="442"/>
      <c r="AB165" s="442"/>
      <c r="AC165" s="442"/>
      <c r="AD165" s="442"/>
      <c r="AE165" s="442"/>
      <c r="AF165" s="442"/>
      <c r="AG165" s="442"/>
      <c r="AH165" s="442"/>
      <c r="AI165" s="442"/>
      <c r="AJ165" s="442"/>
      <c r="AK165" s="442"/>
      <c r="AL165" s="442"/>
      <c r="AM165" s="442"/>
      <c r="AN165" s="442"/>
      <c r="AO165" s="442"/>
      <c r="AP165" s="442"/>
      <c r="AQ165" s="442"/>
      <c r="AR165" s="442"/>
      <c r="AS165" s="442"/>
      <c r="AT165" s="442"/>
      <c r="AU165" s="442"/>
      <c r="AV165" s="442"/>
      <c r="AW165" s="442"/>
      <c r="AX165" s="442"/>
      <c r="AY165" s="442"/>
      <c r="AZ165" s="442"/>
    </row>
    <row r="166" spans="2:52" ht="20.100000000000001" hidden="1" customHeight="1" outlineLevel="1">
      <c r="B166" s="434"/>
      <c r="C166" s="1002"/>
      <c r="D166" s="1003"/>
      <c r="E166" s="1003"/>
      <c r="F166" s="1004"/>
      <c r="G166" s="1005"/>
      <c r="H166" s="1006"/>
      <c r="I166" s="1006"/>
      <c r="J166" s="1006"/>
      <c r="K166" s="1007"/>
      <c r="L166" s="715"/>
      <c r="M166" s="715"/>
      <c r="N166" s="715"/>
      <c r="O166" s="715"/>
      <c r="P166" s="715"/>
      <c r="Q166" s="715"/>
      <c r="R166" s="715"/>
      <c r="S166" s="716"/>
      <c r="T166" s="717"/>
      <c r="U166" s="720">
        <f t="shared" si="49"/>
        <v>0</v>
      </c>
      <c r="V166" s="721">
        <f t="shared" si="50"/>
        <v>0</v>
      </c>
      <c r="W166" s="722">
        <f t="shared" si="51"/>
        <v>0</v>
      </c>
      <c r="X166" s="442"/>
      <c r="Y166" s="442"/>
      <c r="Z166" s="442"/>
      <c r="AA166" s="442"/>
      <c r="AB166" s="442"/>
      <c r="AC166" s="442"/>
      <c r="AD166" s="442"/>
      <c r="AE166" s="442"/>
      <c r="AF166" s="442"/>
      <c r="AG166" s="442"/>
      <c r="AH166" s="442"/>
      <c r="AI166" s="442"/>
      <c r="AJ166" s="442"/>
      <c r="AK166" s="442"/>
      <c r="AL166" s="442"/>
      <c r="AM166" s="442"/>
      <c r="AN166" s="442"/>
      <c r="AO166" s="442"/>
      <c r="AP166" s="442"/>
      <c r="AQ166" s="442"/>
      <c r="AR166" s="442"/>
      <c r="AS166" s="442"/>
      <c r="AT166" s="442"/>
      <c r="AU166" s="442"/>
      <c r="AV166" s="442"/>
      <c r="AW166" s="442"/>
      <c r="AX166" s="442"/>
      <c r="AY166" s="442"/>
      <c r="AZ166" s="442"/>
    </row>
    <row r="167" spans="2:52" ht="20.100000000000001" hidden="1" customHeight="1" outlineLevel="1">
      <c r="B167" s="434"/>
      <c r="C167" s="1002"/>
      <c r="D167" s="1003"/>
      <c r="E167" s="1003"/>
      <c r="F167" s="1004"/>
      <c r="G167" s="1005"/>
      <c r="H167" s="1006"/>
      <c r="I167" s="1006"/>
      <c r="J167" s="1006"/>
      <c r="K167" s="1007"/>
      <c r="L167" s="715"/>
      <c r="M167" s="715"/>
      <c r="N167" s="715"/>
      <c r="O167" s="715"/>
      <c r="P167" s="715"/>
      <c r="Q167" s="715"/>
      <c r="R167" s="715"/>
      <c r="S167" s="716"/>
      <c r="T167" s="717"/>
      <c r="U167" s="720">
        <f t="shared" si="49"/>
        <v>0</v>
      </c>
      <c r="V167" s="721">
        <f t="shared" si="50"/>
        <v>0</v>
      </c>
      <c r="W167" s="722">
        <f t="shared" si="51"/>
        <v>0</v>
      </c>
      <c r="X167" s="442"/>
      <c r="Y167" s="442"/>
      <c r="Z167" s="442"/>
      <c r="AA167" s="442"/>
      <c r="AB167" s="442"/>
      <c r="AC167" s="442"/>
      <c r="AD167" s="442"/>
      <c r="AE167" s="442"/>
      <c r="AF167" s="442"/>
      <c r="AG167" s="442"/>
      <c r="AH167" s="442"/>
      <c r="AI167" s="442"/>
      <c r="AJ167" s="442"/>
      <c r="AK167" s="442"/>
      <c r="AL167" s="442"/>
      <c r="AM167" s="442"/>
      <c r="AN167" s="442"/>
      <c r="AO167" s="442"/>
      <c r="AP167" s="442"/>
      <c r="AQ167" s="442"/>
      <c r="AR167" s="442"/>
      <c r="AS167" s="442"/>
      <c r="AT167" s="442"/>
      <c r="AU167" s="442"/>
      <c r="AV167" s="442"/>
      <c r="AW167" s="442"/>
      <c r="AX167" s="442"/>
      <c r="AY167" s="442"/>
      <c r="AZ167" s="442"/>
    </row>
    <row r="168" spans="2:52" s="19" customFormat="1" ht="9.9499999999999993" hidden="1" customHeight="1" outlineLevel="1">
      <c r="B168" s="435"/>
      <c r="C168" s="437"/>
      <c r="D168" s="437"/>
      <c r="E168" s="437"/>
      <c r="F168" s="437"/>
      <c r="G168" s="666"/>
      <c r="H168" s="666"/>
      <c r="I168" s="666"/>
      <c r="J168" s="666"/>
      <c r="K168" s="666"/>
      <c r="L168" s="438"/>
      <c r="M168" s="438"/>
      <c r="N168" s="438"/>
      <c r="O168" s="438"/>
      <c r="P168" s="438"/>
      <c r="Q168" s="438"/>
      <c r="R168" s="438"/>
      <c r="S168" s="438"/>
      <c r="T168" s="439"/>
      <c r="U168" s="439"/>
      <c r="V168" s="439"/>
      <c r="W168" s="667"/>
      <c r="X168" s="668"/>
      <c r="Y168" s="668"/>
      <c r="Z168" s="668"/>
      <c r="AA168" s="668"/>
      <c r="AB168" s="668"/>
      <c r="AC168" s="668"/>
      <c r="AD168" s="668"/>
      <c r="AE168" s="668"/>
      <c r="AF168" s="668"/>
      <c r="AG168" s="668"/>
      <c r="AH168" s="668"/>
      <c r="AI168" s="668"/>
      <c r="AJ168" s="668"/>
      <c r="AK168" s="668"/>
      <c r="AL168" s="668"/>
      <c r="AM168" s="668"/>
      <c r="AN168" s="668"/>
      <c r="AO168" s="668"/>
      <c r="AP168" s="668"/>
      <c r="AQ168" s="668"/>
      <c r="AR168" s="668"/>
      <c r="AS168" s="668"/>
      <c r="AT168" s="668"/>
      <c r="AU168" s="668"/>
      <c r="AV168" s="668"/>
      <c r="AW168" s="668"/>
      <c r="AX168" s="668"/>
      <c r="AY168" s="668"/>
      <c r="AZ168" s="668"/>
    </row>
    <row r="169" spans="2:52" ht="20.100000000000001" customHeight="1" collapsed="1">
      <c r="B169" s="32">
        <f>B157+1</f>
        <v>14</v>
      </c>
      <c r="C169" s="1013"/>
      <c r="D169" s="1014"/>
      <c r="E169" s="1014"/>
      <c r="F169" s="1015"/>
      <c r="G169" s="1016"/>
      <c r="H169" s="1017"/>
      <c r="I169" s="1017"/>
      <c r="J169" s="1017"/>
      <c r="K169" s="1018"/>
      <c r="L169" s="701">
        <f t="shared" ref="L169:R169" si="52">SUM(L170:L179)</f>
        <v>0</v>
      </c>
      <c r="M169" s="702">
        <f t="shared" si="52"/>
        <v>0</v>
      </c>
      <c r="N169" s="703">
        <f t="shared" si="52"/>
        <v>0</v>
      </c>
      <c r="O169" s="703">
        <f t="shared" si="52"/>
        <v>0</v>
      </c>
      <c r="P169" s="702">
        <f t="shared" si="52"/>
        <v>0</v>
      </c>
      <c r="Q169" s="704">
        <f t="shared" si="52"/>
        <v>0</v>
      </c>
      <c r="R169" s="701">
        <f t="shared" si="52"/>
        <v>0</v>
      </c>
      <c r="S169" s="705">
        <v>1</v>
      </c>
      <c r="T169" s="706">
        <f>(S170*T170)+(S171*T171)+(S172*T172)+(S173*T173)+(S174*T174)+(S175*T175)+(S176*T176)+(S177*T177)+(S178*T178)+(S179*T179)</f>
        <v>0</v>
      </c>
      <c r="U169" s="665">
        <f t="shared" ref="U169:U179" si="53">S169*T169*(1+MGKZ)*(1+Gewinn)*(1+Sicherheit)</f>
        <v>0</v>
      </c>
      <c r="V169" s="643">
        <f t="shared" ref="V169:V179" si="54">R169*Fertigung</f>
        <v>0</v>
      </c>
      <c r="W169" s="50">
        <f t="shared" ref="W169:W179" si="55">L169*$E$6+M169*$M$6+N169*$M$7+O169*$M$8+P169*$E$7+Q169*$M$9+U169+V169</f>
        <v>0</v>
      </c>
      <c r="X169" s="442"/>
      <c r="Y169" s="442"/>
      <c r="Z169" s="442"/>
      <c r="AA169" s="442"/>
      <c r="AB169" s="442"/>
      <c r="AC169" s="442"/>
      <c r="AD169" s="442"/>
      <c r="AE169" s="442"/>
      <c r="AF169" s="442"/>
      <c r="AG169" s="442"/>
      <c r="AH169" s="442"/>
      <c r="AI169" s="442"/>
      <c r="AJ169" s="442"/>
      <c r="AK169" s="442"/>
      <c r="AL169" s="442"/>
      <c r="AM169" s="442"/>
      <c r="AN169" s="442"/>
      <c r="AO169" s="442"/>
      <c r="AP169" s="442"/>
      <c r="AQ169" s="442"/>
      <c r="AR169" s="442"/>
      <c r="AS169" s="442"/>
      <c r="AT169" s="442"/>
      <c r="AU169" s="442"/>
      <c r="AV169" s="442"/>
      <c r="AW169" s="442"/>
      <c r="AX169" s="442"/>
      <c r="AY169" s="442"/>
      <c r="AZ169" s="442"/>
    </row>
    <row r="170" spans="2:52" ht="20.100000000000001" hidden="1" customHeight="1" outlineLevel="1">
      <c r="B170" s="433"/>
      <c r="C170" s="1002"/>
      <c r="D170" s="1003"/>
      <c r="E170" s="1003"/>
      <c r="F170" s="1004"/>
      <c r="G170" s="1005"/>
      <c r="H170" s="1006"/>
      <c r="I170" s="1006"/>
      <c r="J170" s="1006"/>
      <c r="K170" s="1007"/>
      <c r="L170" s="715"/>
      <c r="M170" s="715"/>
      <c r="N170" s="715"/>
      <c r="O170" s="715"/>
      <c r="P170" s="715"/>
      <c r="Q170" s="715"/>
      <c r="R170" s="715"/>
      <c r="S170" s="716"/>
      <c r="T170" s="717"/>
      <c r="U170" s="720">
        <f t="shared" si="53"/>
        <v>0</v>
      </c>
      <c r="V170" s="721">
        <f t="shared" si="54"/>
        <v>0</v>
      </c>
      <c r="W170" s="722">
        <f t="shared" si="55"/>
        <v>0</v>
      </c>
      <c r="X170" s="442"/>
      <c r="Y170" s="442"/>
      <c r="Z170" s="442"/>
      <c r="AA170" s="442"/>
      <c r="AB170" s="442"/>
      <c r="AC170" s="442"/>
      <c r="AD170" s="442"/>
      <c r="AE170" s="442"/>
      <c r="AF170" s="442"/>
      <c r="AG170" s="442"/>
      <c r="AH170" s="442"/>
      <c r="AI170" s="442"/>
      <c r="AJ170" s="442"/>
      <c r="AK170" s="442"/>
      <c r="AL170" s="442"/>
      <c r="AM170" s="442"/>
      <c r="AN170" s="442"/>
      <c r="AO170" s="442"/>
      <c r="AP170" s="442"/>
      <c r="AQ170" s="442"/>
      <c r="AR170" s="442"/>
      <c r="AS170" s="442"/>
      <c r="AT170" s="442"/>
      <c r="AU170" s="442"/>
      <c r="AV170" s="442"/>
      <c r="AW170" s="442"/>
      <c r="AX170" s="442"/>
      <c r="AY170" s="442"/>
      <c r="AZ170" s="442"/>
    </row>
    <row r="171" spans="2:52" ht="20.100000000000001" hidden="1" customHeight="1" outlineLevel="1">
      <c r="B171" s="434"/>
      <c r="C171" s="1002"/>
      <c r="D171" s="1003"/>
      <c r="E171" s="1003"/>
      <c r="F171" s="1004"/>
      <c r="G171" s="1005"/>
      <c r="H171" s="1006"/>
      <c r="I171" s="1006"/>
      <c r="J171" s="1006"/>
      <c r="K171" s="1007"/>
      <c r="L171" s="715"/>
      <c r="M171" s="715"/>
      <c r="N171" s="715"/>
      <c r="O171" s="715"/>
      <c r="P171" s="715"/>
      <c r="Q171" s="715"/>
      <c r="R171" s="715"/>
      <c r="S171" s="716"/>
      <c r="T171" s="717"/>
      <c r="U171" s="720">
        <f t="shared" si="53"/>
        <v>0</v>
      </c>
      <c r="V171" s="721">
        <f t="shared" si="54"/>
        <v>0</v>
      </c>
      <c r="W171" s="722">
        <f t="shared" si="55"/>
        <v>0</v>
      </c>
      <c r="X171" s="442"/>
      <c r="Y171" s="442"/>
      <c r="Z171" s="442"/>
      <c r="AA171" s="442"/>
      <c r="AB171" s="442"/>
      <c r="AC171" s="442"/>
      <c r="AD171" s="442"/>
      <c r="AE171" s="442"/>
      <c r="AF171" s="442"/>
      <c r="AG171" s="442"/>
      <c r="AH171" s="442"/>
      <c r="AI171" s="442"/>
      <c r="AJ171" s="442"/>
      <c r="AK171" s="442"/>
      <c r="AL171" s="442"/>
      <c r="AM171" s="442"/>
      <c r="AN171" s="442"/>
      <c r="AO171" s="442"/>
      <c r="AP171" s="442"/>
      <c r="AQ171" s="442"/>
      <c r="AR171" s="442"/>
      <c r="AS171" s="442"/>
      <c r="AT171" s="442"/>
      <c r="AU171" s="442"/>
      <c r="AV171" s="442"/>
      <c r="AW171" s="442"/>
      <c r="AX171" s="442"/>
      <c r="AY171" s="442"/>
      <c r="AZ171" s="442"/>
    </row>
    <row r="172" spans="2:52" ht="20.100000000000001" hidden="1" customHeight="1" outlineLevel="1">
      <c r="B172" s="434"/>
      <c r="C172" s="1002"/>
      <c r="D172" s="1003"/>
      <c r="E172" s="1003"/>
      <c r="F172" s="1004"/>
      <c r="G172" s="1005"/>
      <c r="H172" s="1006"/>
      <c r="I172" s="1006"/>
      <c r="J172" s="1006"/>
      <c r="K172" s="1007"/>
      <c r="L172" s="715"/>
      <c r="M172" s="715"/>
      <c r="N172" s="715"/>
      <c r="O172" s="715"/>
      <c r="P172" s="715"/>
      <c r="Q172" s="715"/>
      <c r="R172" s="715"/>
      <c r="S172" s="716"/>
      <c r="T172" s="717"/>
      <c r="U172" s="720">
        <f t="shared" si="53"/>
        <v>0</v>
      </c>
      <c r="V172" s="721">
        <f t="shared" si="54"/>
        <v>0</v>
      </c>
      <c r="W172" s="722">
        <f t="shared" si="55"/>
        <v>0</v>
      </c>
      <c r="X172" s="442"/>
      <c r="Y172" s="442"/>
      <c r="Z172" s="442"/>
      <c r="AA172" s="442"/>
      <c r="AB172" s="442"/>
      <c r="AC172" s="442"/>
      <c r="AD172" s="442"/>
      <c r="AE172" s="442"/>
      <c r="AF172" s="442"/>
      <c r="AG172" s="442"/>
      <c r="AH172" s="442"/>
      <c r="AI172" s="442"/>
      <c r="AJ172" s="442"/>
      <c r="AK172" s="442"/>
      <c r="AL172" s="442"/>
      <c r="AM172" s="442"/>
      <c r="AN172" s="442"/>
      <c r="AO172" s="442"/>
      <c r="AP172" s="442"/>
      <c r="AQ172" s="442"/>
      <c r="AR172" s="442"/>
      <c r="AS172" s="442"/>
      <c r="AT172" s="442"/>
      <c r="AU172" s="442"/>
      <c r="AV172" s="442"/>
      <c r="AW172" s="442"/>
      <c r="AX172" s="442"/>
      <c r="AY172" s="442"/>
      <c r="AZ172" s="442"/>
    </row>
    <row r="173" spans="2:52" ht="20.100000000000001" hidden="1" customHeight="1" outlineLevel="1">
      <c r="B173" s="434"/>
      <c r="C173" s="1002"/>
      <c r="D173" s="1003"/>
      <c r="E173" s="1003"/>
      <c r="F173" s="1004"/>
      <c r="G173" s="1005"/>
      <c r="H173" s="1006"/>
      <c r="I173" s="1006"/>
      <c r="J173" s="1006"/>
      <c r="K173" s="1007"/>
      <c r="L173" s="715"/>
      <c r="M173" s="715"/>
      <c r="N173" s="715"/>
      <c r="O173" s="715"/>
      <c r="P173" s="715"/>
      <c r="Q173" s="715"/>
      <c r="R173" s="715"/>
      <c r="S173" s="716"/>
      <c r="T173" s="717"/>
      <c r="U173" s="720">
        <f t="shared" si="53"/>
        <v>0</v>
      </c>
      <c r="V173" s="721">
        <f t="shared" si="54"/>
        <v>0</v>
      </c>
      <c r="W173" s="722">
        <f t="shared" si="55"/>
        <v>0</v>
      </c>
      <c r="X173" s="442"/>
      <c r="Y173" s="442"/>
      <c r="Z173" s="442"/>
      <c r="AA173" s="442"/>
      <c r="AB173" s="442"/>
      <c r="AC173" s="442"/>
      <c r="AD173" s="442"/>
      <c r="AE173" s="442"/>
      <c r="AF173" s="442"/>
      <c r="AG173" s="442"/>
      <c r="AH173" s="442"/>
      <c r="AI173" s="442"/>
      <c r="AJ173" s="442"/>
      <c r="AK173" s="442"/>
      <c r="AL173" s="442"/>
      <c r="AM173" s="442"/>
      <c r="AN173" s="442"/>
      <c r="AO173" s="442"/>
      <c r="AP173" s="442"/>
      <c r="AQ173" s="442"/>
      <c r="AR173" s="442"/>
      <c r="AS173" s="442"/>
      <c r="AT173" s="442"/>
      <c r="AU173" s="442"/>
      <c r="AV173" s="442"/>
      <c r="AW173" s="442"/>
      <c r="AX173" s="442"/>
      <c r="AY173" s="442"/>
      <c r="AZ173" s="442"/>
    </row>
    <row r="174" spans="2:52" ht="20.100000000000001" hidden="1" customHeight="1" outlineLevel="1">
      <c r="B174" s="434"/>
      <c r="C174" s="1002"/>
      <c r="D174" s="1003"/>
      <c r="E174" s="1003"/>
      <c r="F174" s="1004"/>
      <c r="G174" s="1005"/>
      <c r="H174" s="1006"/>
      <c r="I174" s="1006"/>
      <c r="J174" s="1006"/>
      <c r="K174" s="1007"/>
      <c r="L174" s="715"/>
      <c r="M174" s="715"/>
      <c r="N174" s="715"/>
      <c r="O174" s="715"/>
      <c r="P174" s="715"/>
      <c r="Q174" s="715"/>
      <c r="R174" s="715"/>
      <c r="S174" s="716"/>
      <c r="T174" s="717"/>
      <c r="U174" s="720">
        <f t="shared" si="53"/>
        <v>0</v>
      </c>
      <c r="V174" s="721">
        <f t="shared" si="54"/>
        <v>0</v>
      </c>
      <c r="W174" s="722">
        <f t="shared" si="55"/>
        <v>0</v>
      </c>
      <c r="X174" s="442"/>
      <c r="Y174" s="442"/>
      <c r="Z174" s="442"/>
      <c r="AA174" s="442"/>
      <c r="AB174" s="442"/>
      <c r="AC174" s="442"/>
      <c r="AD174" s="442"/>
      <c r="AE174" s="442"/>
      <c r="AF174" s="442"/>
      <c r="AG174" s="442"/>
      <c r="AH174" s="442"/>
      <c r="AI174" s="442"/>
      <c r="AJ174" s="442"/>
      <c r="AK174" s="442"/>
      <c r="AL174" s="442"/>
      <c r="AM174" s="442"/>
      <c r="AN174" s="442"/>
      <c r="AO174" s="442"/>
      <c r="AP174" s="442"/>
      <c r="AQ174" s="442"/>
      <c r="AR174" s="442"/>
      <c r="AS174" s="442"/>
      <c r="AT174" s="442"/>
      <c r="AU174" s="442"/>
      <c r="AV174" s="442"/>
      <c r="AW174" s="442"/>
      <c r="AX174" s="442"/>
      <c r="AY174" s="442"/>
      <c r="AZ174" s="442"/>
    </row>
    <row r="175" spans="2:52" ht="20.100000000000001" hidden="1" customHeight="1" outlineLevel="1">
      <c r="B175" s="434"/>
      <c r="C175" s="1002"/>
      <c r="D175" s="1003"/>
      <c r="E175" s="1003"/>
      <c r="F175" s="1004"/>
      <c r="G175" s="1005"/>
      <c r="H175" s="1006"/>
      <c r="I175" s="1006"/>
      <c r="J175" s="1006"/>
      <c r="K175" s="1007"/>
      <c r="L175" s="715"/>
      <c r="M175" s="715"/>
      <c r="N175" s="715"/>
      <c r="O175" s="715"/>
      <c r="P175" s="715"/>
      <c r="Q175" s="715"/>
      <c r="R175" s="715"/>
      <c r="S175" s="716"/>
      <c r="T175" s="717"/>
      <c r="U175" s="720">
        <f t="shared" si="53"/>
        <v>0</v>
      </c>
      <c r="V175" s="721">
        <f t="shared" si="54"/>
        <v>0</v>
      </c>
      <c r="W175" s="722">
        <f t="shared" si="55"/>
        <v>0</v>
      </c>
      <c r="X175" s="442"/>
      <c r="Y175" s="442"/>
      <c r="Z175" s="442"/>
      <c r="AA175" s="442"/>
      <c r="AB175" s="442"/>
      <c r="AC175" s="442"/>
      <c r="AD175" s="442"/>
      <c r="AE175" s="442"/>
      <c r="AF175" s="442"/>
      <c r="AG175" s="442"/>
      <c r="AH175" s="442"/>
      <c r="AI175" s="442"/>
      <c r="AJ175" s="442"/>
      <c r="AK175" s="442"/>
      <c r="AL175" s="442"/>
      <c r="AM175" s="442"/>
      <c r="AN175" s="442"/>
      <c r="AO175" s="442"/>
      <c r="AP175" s="442"/>
      <c r="AQ175" s="442"/>
      <c r="AR175" s="442"/>
      <c r="AS175" s="442"/>
      <c r="AT175" s="442"/>
      <c r="AU175" s="442"/>
      <c r="AV175" s="442"/>
      <c r="AW175" s="442"/>
      <c r="AX175" s="442"/>
      <c r="AY175" s="442"/>
      <c r="AZ175" s="442"/>
    </row>
    <row r="176" spans="2:52" ht="20.100000000000001" hidden="1" customHeight="1" outlineLevel="1">
      <c r="B176" s="434"/>
      <c r="C176" s="1002"/>
      <c r="D176" s="1003"/>
      <c r="E176" s="1003"/>
      <c r="F176" s="1004"/>
      <c r="G176" s="1005"/>
      <c r="H176" s="1006"/>
      <c r="I176" s="1006"/>
      <c r="J176" s="1006"/>
      <c r="K176" s="1007"/>
      <c r="L176" s="715"/>
      <c r="M176" s="715"/>
      <c r="N176" s="715"/>
      <c r="O176" s="715"/>
      <c r="P176" s="715"/>
      <c r="Q176" s="715"/>
      <c r="R176" s="715"/>
      <c r="S176" s="716"/>
      <c r="T176" s="717"/>
      <c r="U176" s="720">
        <f t="shared" si="53"/>
        <v>0</v>
      </c>
      <c r="V176" s="721">
        <f t="shared" si="54"/>
        <v>0</v>
      </c>
      <c r="W176" s="722">
        <f t="shared" si="55"/>
        <v>0</v>
      </c>
      <c r="X176" s="442"/>
      <c r="Y176" s="442"/>
      <c r="Z176" s="442"/>
      <c r="AA176" s="442"/>
      <c r="AB176" s="442"/>
      <c r="AC176" s="442"/>
      <c r="AD176" s="442"/>
      <c r="AE176" s="442"/>
      <c r="AF176" s="442"/>
      <c r="AG176" s="442"/>
      <c r="AH176" s="442"/>
      <c r="AI176" s="442"/>
      <c r="AJ176" s="442"/>
      <c r="AK176" s="442"/>
      <c r="AL176" s="442"/>
      <c r="AM176" s="442"/>
      <c r="AN176" s="442"/>
      <c r="AO176" s="442"/>
      <c r="AP176" s="442"/>
      <c r="AQ176" s="442"/>
      <c r="AR176" s="442"/>
      <c r="AS176" s="442"/>
      <c r="AT176" s="442"/>
      <c r="AU176" s="442"/>
      <c r="AV176" s="442"/>
      <c r="AW176" s="442"/>
      <c r="AX176" s="442"/>
      <c r="AY176" s="442"/>
      <c r="AZ176" s="442"/>
    </row>
    <row r="177" spans="2:52" ht="20.100000000000001" hidden="1" customHeight="1" outlineLevel="1">
      <c r="B177" s="434"/>
      <c r="C177" s="1002"/>
      <c r="D177" s="1003"/>
      <c r="E177" s="1003"/>
      <c r="F177" s="1004"/>
      <c r="G177" s="1005"/>
      <c r="H177" s="1006"/>
      <c r="I177" s="1006"/>
      <c r="J177" s="1006"/>
      <c r="K177" s="1007"/>
      <c r="L177" s="715"/>
      <c r="M177" s="715"/>
      <c r="N177" s="715"/>
      <c r="O177" s="715"/>
      <c r="P177" s="715"/>
      <c r="Q177" s="715"/>
      <c r="R177" s="715"/>
      <c r="S177" s="716"/>
      <c r="T177" s="717"/>
      <c r="U177" s="720">
        <f t="shared" si="53"/>
        <v>0</v>
      </c>
      <c r="V177" s="721">
        <f t="shared" si="54"/>
        <v>0</v>
      </c>
      <c r="W177" s="722">
        <f t="shared" si="55"/>
        <v>0</v>
      </c>
      <c r="X177" s="442"/>
      <c r="Y177" s="442"/>
      <c r="Z177" s="442"/>
      <c r="AA177" s="442"/>
      <c r="AB177" s="442"/>
      <c r="AC177" s="442"/>
      <c r="AD177" s="442"/>
      <c r="AE177" s="442"/>
      <c r="AF177" s="442"/>
      <c r="AG177" s="442"/>
      <c r="AH177" s="442"/>
      <c r="AI177" s="442"/>
      <c r="AJ177" s="442"/>
      <c r="AK177" s="442"/>
      <c r="AL177" s="442"/>
      <c r="AM177" s="442"/>
      <c r="AN177" s="442"/>
      <c r="AO177" s="442"/>
      <c r="AP177" s="442"/>
      <c r="AQ177" s="442"/>
      <c r="AR177" s="442"/>
      <c r="AS177" s="442"/>
      <c r="AT177" s="442"/>
      <c r="AU177" s="442"/>
      <c r="AV177" s="442"/>
      <c r="AW177" s="442"/>
      <c r="AX177" s="442"/>
      <c r="AY177" s="442"/>
      <c r="AZ177" s="442"/>
    </row>
    <row r="178" spans="2:52" ht="20.100000000000001" hidden="1" customHeight="1" outlineLevel="1">
      <c r="B178" s="434"/>
      <c r="C178" s="1002"/>
      <c r="D178" s="1003"/>
      <c r="E178" s="1003"/>
      <c r="F178" s="1004"/>
      <c r="G178" s="1005"/>
      <c r="H178" s="1006"/>
      <c r="I178" s="1006"/>
      <c r="J178" s="1006"/>
      <c r="K178" s="1007"/>
      <c r="L178" s="715"/>
      <c r="M178" s="715"/>
      <c r="N178" s="715"/>
      <c r="O178" s="715"/>
      <c r="P178" s="715"/>
      <c r="Q178" s="715"/>
      <c r="R178" s="715"/>
      <c r="S178" s="716"/>
      <c r="T178" s="717"/>
      <c r="U178" s="720">
        <f t="shared" si="53"/>
        <v>0</v>
      </c>
      <c r="V178" s="721">
        <f t="shared" si="54"/>
        <v>0</v>
      </c>
      <c r="W178" s="722">
        <f t="shared" si="55"/>
        <v>0</v>
      </c>
      <c r="X178" s="442"/>
      <c r="Y178" s="442"/>
      <c r="Z178" s="442"/>
      <c r="AA178" s="442"/>
      <c r="AB178" s="442"/>
      <c r="AC178" s="442"/>
      <c r="AD178" s="442"/>
      <c r="AE178" s="442"/>
      <c r="AF178" s="442"/>
      <c r="AG178" s="442"/>
      <c r="AH178" s="442"/>
      <c r="AI178" s="442"/>
      <c r="AJ178" s="442"/>
      <c r="AK178" s="442"/>
      <c r="AL178" s="442"/>
      <c r="AM178" s="442"/>
      <c r="AN178" s="442"/>
      <c r="AO178" s="442"/>
      <c r="AP178" s="442"/>
      <c r="AQ178" s="442"/>
      <c r="AR178" s="442"/>
      <c r="AS178" s="442"/>
      <c r="AT178" s="442"/>
      <c r="AU178" s="442"/>
      <c r="AV178" s="442"/>
      <c r="AW178" s="442"/>
      <c r="AX178" s="442"/>
      <c r="AY178" s="442"/>
      <c r="AZ178" s="442"/>
    </row>
    <row r="179" spans="2:52" ht="20.100000000000001" hidden="1" customHeight="1" outlineLevel="1">
      <c r="B179" s="434"/>
      <c r="C179" s="1002"/>
      <c r="D179" s="1003"/>
      <c r="E179" s="1003"/>
      <c r="F179" s="1004"/>
      <c r="G179" s="1005"/>
      <c r="H179" s="1006"/>
      <c r="I179" s="1006"/>
      <c r="J179" s="1006"/>
      <c r="K179" s="1007"/>
      <c r="L179" s="715"/>
      <c r="M179" s="715"/>
      <c r="N179" s="715"/>
      <c r="O179" s="715"/>
      <c r="P179" s="715"/>
      <c r="Q179" s="715"/>
      <c r="R179" s="715"/>
      <c r="S179" s="716"/>
      <c r="T179" s="717"/>
      <c r="U179" s="720">
        <f t="shared" si="53"/>
        <v>0</v>
      </c>
      <c r="V179" s="721">
        <f t="shared" si="54"/>
        <v>0</v>
      </c>
      <c r="W179" s="722">
        <f t="shared" si="55"/>
        <v>0</v>
      </c>
      <c r="X179" s="442"/>
      <c r="Y179" s="442"/>
      <c r="Z179" s="442"/>
      <c r="AA179" s="442"/>
      <c r="AB179" s="442"/>
      <c r="AC179" s="442"/>
      <c r="AD179" s="442"/>
      <c r="AE179" s="442"/>
      <c r="AF179" s="442"/>
      <c r="AG179" s="442"/>
      <c r="AH179" s="442"/>
      <c r="AI179" s="442"/>
      <c r="AJ179" s="442"/>
      <c r="AK179" s="442"/>
      <c r="AL179" s="442"/>
      <c r="AM179" s="442"/>
      <c r="AN179" s="442"/>
      <c r="AO179" s="442"/>
      <c r="AP179" s="442"/>
      <c r="AQ179" s="442"/>
      <c r="AR179" s="442"/>
      <c r="AS179" s="442"/>
      <c r="AT179" s="442"/>
      <c r="AU179" s="442"/>
      <c r="AV179" s="442"/>
      <c r="AW179" s="442"/>
      <c r="AX179" s="442"/>
      <c r="AY179" s="442"/>
      <c r="AZ179" s="442"/>
    </row>
    <row r="180" spans="2:52" s="19" customFormat="1" ht="9.9499999999999993" hidden="1" customHeight="1" outlineLevel="1">
      <c r="B180" s="435"/>
      <c r="C180" s="437"/>
      <c r="D180" s="437"/>
      <c r="E180" s="437"/>
      <c r="F180" s="437"/>
      <c r="G180" s="666"/>
      <c r="H180" s="666"/>
      <c r="I180" s="666"/>
      <c r="J180" s="666"/>
      <c r="K180" s="666"/>
      <c r="L180" s="438"/>
      <c r="M180" s="438"/>
      <c r="N180" s="438"/>
      <c r="O180" s="438"/>
      <c r="P180" s="438"/>
      <c r="Q180" s="438"/>
      <c r="R180" s="438"/>
      <c r="S180" s="438"/>
      <c r="T180" s="439"/>
      <c r="U180" s="439"/>
      <c r="V180" s="439"/>
      <c r="W180" s="667"/>
      <c r="X180" s="668"/>
      <c r="Y180" s="668"/>
      <c r="Z180" s="668"/>
      <c r="AA180" s="668"/>
      <c r="AB180" s="668"/>
      <c r="AC180" s="668"/>
      <c r="AD180" s="668"/>
      <c r="AE180" s="668"/>
      <c r="AF180" s="668"/>
      <c r="AG180" s="668"/>
      <c r="AH180" s="668"/>
      <c r="AI180" s="668"/>
      <c r="AJ180" s="668"/>
      <c r="AK180" s="668"/>
      <c r="AL180" s="668"/>
      <c r="AM180" s="668"/>
      <c r="AN180" s="668"/>
      <c r="AO180" s="668"/>
      <c r="AP180" s="668"/>
      <c r="AQ180" s="668"/>
      <c r="AR180" s="668"/>
      <c r="AS180" s="668"/>
      <c r="AT180" s="668"/>
      <c r="AU180" s="668"/>
      <c r="AV180" s="668"/>
      <c r="AW180" s="668"/>
      <c r="AX180" s="668"/>
      <c r="AY180" s="668"/>
      <c r="AZ180" s="668"/>
    </row>
    <row r="181" spans="2:52" ht="20.100000000000001" customHeight="1" collapsed="1">
      <c r="B181" s="32">
        <f>B169+1</f>
        <v>15</v>
      </c>
      <c r="C181" s="1013"/>
      <c r="D181" s="1014"/>
      <c r="E181" s="1014"/>
      <c r="F181" s="1015"/>
      <c r="G181" s="1016"/>
      <c r="H181" s="1017"/>
      <c r="I181" s="1017"/>
      <c r="J181" s="1017"/>
      <c r="K181" s="1018"/>
      <c r="L181" s="701">
        <f t="shared" ref="L181:R181" si="56">SUM(L182:L191)</f>
        <v>0</v>
      </c>
      <c r="M181" s="702">
        <f t="shared" si="56"/>
        <v>0</v>
      </c>
      <c r="N181" s="703">
        <f t="shared" si="56"/>
        <v>0</v>
      </c>
      <c r="O181" s="703">
        <f t="shared" si="56"/>
        <v>0</v>
      </c>
      <c r="P181" s="702">
        <f t="shared" si="56"/>
        <v>0</v>
      </c>
      <c r="Q181" s="704">
        <f t="shared" si="56"/>
        <v>0</v>
      </c>
      <c r="R181" s="701">
        <f t="shared" si="56"/>
        <v>0</v>
      </c>
      <c r="S181" s="705">
        <v>1</v>
      </c>
      <c r="T181" s="706">
        <f>(S182*T182)+(S183*T183)+(S184*T184)+(S185*T185)+(S186*T186)+(S187*T187)+(S188*T188)+(S189*T189)+(S190*T190)+(S191*T191)</f>
        <v>0</v>
      </c>
      <c r="U181" s="665">
        <f t="shared" ref="U181:U191" si="57">S181*T181*(1+MGKZ)*(1+Gewinn)*(1+Sicherheit)</f>
        <v>0</v>
      </c>
      <c r="V181" s="643">
        <f t="shared" ref="V181:V191" si="58">R181*Fertigung</f>
        <v>0</v>
      </c>
      <c r="W181" s="50">
        <f t="shared" ref="W181:W191" si="59">L181*$E$6+M181*$M$6+N181*$M$7+O181*$M$8+P181*$E$7+Q181*$M$9+U181+V181</f>
        <v>0</v>
      </c>
      <c r="X181" s="442"/>
      <c r="Y181" s="442"/>
      <c r="Z181" s="442"/>
      <c r="AA181" s="442"/>
      <c r="AB181" s="442"/>
      <c r="AC181" s="442"/>
      <c r="AD181" s="442"/>
      <c r="AE181" s="442"/>
      <c r="AF181" s="442"/>
      <c r="AG181" s="442"/>
      <c r="AH181" s="442"/>
      <c r="AI181" s="442"/>
      <c r="AJ181" s="442"/>
      <c r="AK181" s="442"/>
      <c r="AL181" s="442"/>
      <c r="AM181" s="442"/>
      <c r="AN181" s="442"/>
      <c r="AO181" s="442"/>
      <c r="AP181" s="442"/>
      <c r="AQ181" s="442"/>
      <c r="AR181" s="442"/>
      <c r="AS181" s="442"/>
      <c r="AT181" s="442"/>
      <c r="AU181" s="442"/>
      <c r="AV181" s="442"/>
      <c r="AW181" s="442"/>
      <c r="AX181" s="442"/>
      <c r="AY181" s="442"/>
      <c r="AZ181" s="442"/>
    </row>
    <row r="182" spans="2:52" ht="20.100000000000001" hidden="1" customHeight="1" outlineLevel="1">
      <c r="B182" s="433"/>
      <c r="C182" s="1002"/>
      <c r="D182" s="1003"/>
      <c r="E182" s="1003"/>
      <c r="F182" s="1004"/>
      <c r="G182" s="1005"/>
      <c r="H182" s="1006"/>
      <c r="I182" s="1006"/>
      <c r="J182" s="1006"/>
      <c r="K182" s="1007"/>
      <c r="L182" s="715"/>
      <c r="M182" s="715"/>
      <c r="N182" s="715"/>
      <c r="O182" s="715"/>
      <c r="P182" s="715"/>
      <c r="Q182" s="715"/>
      <c r="R182" s="715"/>
      <c r="S182" s="716"/>
      <c r="T182" s="717"/>
      <c r="U182" s="720">
        <f t="shared" si="57"/>
        <v>0</v>
      </c>
      <c r="V182" s="721">
        <f t="shared" si="58"/>
        <v>0</v>
      </c>
      <c r="W182" s="722">
        <f t="shared" si="59"/>
        <v>0</v>
      </c>
      <c r="X182" s="442"/>
      <c r="Y182" s="442"/>
      <c r="Z182" s="442"/>
      <c r="AA182" s="442"/>
      <c r="AB182" s="442"/>
      <c r="AC182" s="442"/>
      <c r="AD182" s="442"/>
      <c r="AE182" s="442"/>
      <c r="AF182" s="442"/>
      <c r="AG182" s="442"/>
      <c r="AH182" s="442"/>
      <c r="AI182" s="442"/>
      <c r="AJ182" s="442"/>
      <c r="AK182" s="442"/>
      <c r="AL182" s="442"/>
      <c r="AM182" s="442"/>
      <c r="AN182" s="442"/>
      <c r="AO182" s="442"/>
      <c r="AP182" s="442"/>
      <c r="AQ182" s="442"/>
      <c r="AR182" s="442"/>
      <c r="AS182" s="442"/>
      <c r="AT182" s="442"/>
      <c r="AU182" s="442"/>
      <c r="AV182" s="442"/>
      <c r="AW182" s="442"/>
      <c r="AX182" s="442"/>
      <c r="AY182" s="442"/>
      <c r="AZ182" s="442"/>
    </row>
    <row r="183" spans="2:52" ht="20.100000000000001" hidden="1" customHeight="1" outlineLevel="1">
      <c r="B183" s="434"/>
      <c r="C183" s="1002"/>
      <c r="D183" s="1003"/>
      <c r="E183" s="1003"/>
      <c r="F183" s="1004"/>
      <c r="G183" s="1005"/>
      <c r="H183" s="1006"/>
      <c r="I183" s="1006"/>
      <c r="J183" s="1006"/>
      <c r="K183" s="1007"/>
      <c r="L183" s="715"/>
      <c r="M183" s="715"/>
      <c r="N183" s="715"/>
      <c r="O183" s="715"/>
      <c r="P183" s="715"/>
      <c r="Q183" s="715"/>
      <c r="R183" s="715"/>
      <c r="S183" s="716"/>
      <c r="T183" s="717"/>
      <c r="U183" s="720">
        <f t="shared" si="57"/>
        <v>0</v>
      </c>
      <c r="V183" s="721">
        <f t="shared" si="58"/>
        <v>0</v>
      </c>
      <c r="W183" s="722">
        <f t="shared" si="59"/>
        <v>0</v>
      </c>
      <c r="X183" s="442"/>
      <c r="Y183" s="442"/>
      <c r="Z183" s="442"/>
      <c r="AA183" s="442"/>
      <c r="AB183" s="442"/>
      <c r="AC183" s="442"/>
      <c r="AD183" s="442"/>
      <c r="AE183" s="442"/>
      <c r="AF183" s="442"/>
      <c r="AG183" s="442"/>
      <c r="AH183" s="442"/>
      <c r="AI183" s="442"/>
      <c r="AJ183" s="442"/>
      <c r="AK183" s="442"/>
      <c r="AL183" s="442"/>
      <c r="AM183" s="442"/>
      <c r="AN183" s="442"/>
      <c r="AO183" s="442"/>
      <c r="AP183" s="442"/>
      <c r="AQ183" s="442"/>
      <c r="AR183" s="442"/>
      <c r="AS183" s="442"/>
      <c r="AT183" s="442"/>
      <c r="AU183" s="442"/>
      <c r="AV183" s="442"/>
      <c r="AW183" s="442"/>
      <c r="AX183" s="442"/>
      <c r="AY183" s="442"/>
      <c r="AZ183" s="442"/>
    </row>
    <row r="184" spans="2:52" ht="20.100000000000001" hidden="1" customHeight="1" outlineLevel="1">
      <c r="B184" s="434"/>
      <c r="C184" s="1002"/>
      <c r="D184" s="1003"/>
      <c r="E184" s="1003"/>
      <c r="F184" s="1004"/>
      <c r="G184" s="1005"/>
      <c r="H184" s="1006"/>
      <c r="I184" s="1006"/>
      <c r="J184" s="1006"/>
      <c r="K184" s="1007"/>
      <c r="L184" s="715"/>
      <c r="M184" s="715"/>
      <c r="N184" s="715"/>
      <c r="O184" s="715"/>
      <c r="P184" s="715"/>
      <c r="Q184" s="715"/>
      <c r="R184" s="715"/>
      <c r="S184" s="716"/>
      <c r="T184" s="717"/>
      <c r="U184" s="720">
        <f t="shared" si="57"/>
        <v>0</v>
      </c>
      <c r="V184" s="721">
        <f t="shared" si="58"/>
        <v>0</v>
      </c>
      <c r="W184" s="722">
        <f t="shared" si="59"/>
        <v>0</v>
      </c>
      <c r="X184" s="442"/>
      <c r="Y184" s="442"/>
      <c r="Z184" s="442"/>
      <c r="AA184" s="442"/>
      <c r="AB184" s="442"/>
      <c r="AC184" s="442"/>
      <c r="AD184" s="442"/>
      <c r="AE184" s="442"/>
      <c r="AF184" s="442"/>
      <c r="AG184" s="442"/>
      <c r="AH184" s="442"/>
      <c r="AI184" s="442"/>
      <c r="AJ184" s="442"/>
      <c r="AK184" s="442"/>
      <c r="AL184" s="442"/>
      <c r="AM184" s="442"/>
      <c r="AN184" s="442"/>
      <c r="AO184" s="442"/>
      <c r="AP184" s="442"/>
      <c r="AQ184" s="442"/>
      <c r="AR184" s="442"/>
      <c r="AS184" s="442"/>
      <c r="AT184" s="442"/>
      <c r="AU184" s="442"/>
      <c r="AV184" s="442"/>
      <c r="AW184" s="442"/>
      <c r="AX184" s="442"/>
      <c r="AY184" s="442"/>
      <c r="AZ184" s="442"/>
    </row>
    <row r="185" spans="2:52" ht="20.100000000000001" hidden="1" customHeight="1" outlineLevel="1">
      <c r="B185" s="434"/>
      <c r="C185" s="1002"/>
      <c r="D185" s="1003"/>
      <c r="E185" s="1003"/>
      <c r="F185" s="1004"/>
      <c r="G185" s="1005"/>
      <c r="H185" s="1006"/>
      <c r="I185" s="1006"/>
      <c r="J185" s="1006"/>
      <c r="K185" s="1007"/>
      <c r="L185" s="715"/>
      <c r="M185" s="715"/>
      <c r="N185" s="715"/>
      <c r="O185" s="715"/>
      <c r="P185" s="715"/>
      <c r="Q185" s="715"/>
      <c r="R185" s="715"/>
      <c r="S185" s="716"/>
      <c r="T185" s="717"/>
      <c r="U185" s="720">
        <f t="shared" si="57"/>
        <v>0</v>
      </c>
      <c r="V185" s="721">
        <f t="shared" si="58"/>
        <v>0</v>
      </c>
      <c r="W185" s="722">
        <f t="shared" si="59"/>
        <v>0</v>
      </c>
      <c r="X185" s="442"/>
      <c r="Y185" s="442"/>
      <c r="Z185" s="442"/>
      <c r="AA185" s="442"/>
      <c r="AB185" s="442"/>
      <c r="AC185" s="442"/>
      <c r="AD185" s="442"/>
      <c r="AE185" s="442"/>
      <c r="AF185" s="442"/>
      <c r="AG185" s="442"/>
      <c r="AH185" s="442"/>
      <c r="AI185" s="442"/>
      <c r="AJ185" s="442"/>
      <c r="AK185" s="442"/>
      <c r="AL185" s="442"/>
      <c r="AM185" s="442"/>
      <c r="AN185" s="442"/>
      <c r="AO185" s="442"/>
      <c r="AP185" s="442"/>
      <c r="AQ185" s="442"/>
      <c r="AR185" s="442"/>
      <c r="AS185" s="442"/>
      <c r="AT185" s="442"/>
      <c r="AU185" s="442"/>
      <c r="AV185" s="442"/>
      <c r="AW185" s="442"/>
      <c r="AX185" s="442"/>
      <c r="AY185" s="442"/>
      <c r="AZ185" s="442"/>
    </row>
    <row r="186" spans="2:52" ht="20.100000000000001" hidden="1" customHeight="1" outlineLevel="1">
      <c r="B186" s="434"/>
      <c r="C186" s="1002"/>
      <c r="D186" s="1003"/>
      <c r="E186" s="1003"/>
      <c r="F186" s="1004"/>
      <c r="G186" s="1005"/>
      <c r="H186" s="1006"/>
      <c r="I186" s="1006"/>
      <c r="J186" s="1006"/>
      <c r="K186" s="1007"/>
      <c r="L186" s="715"/>
      <c r="M186" s="715"/>
      <c r="N186" s="715"/>
      <c r="O186" s="715"/>
      <c r="P186" s="715"/>
      <c r="Q186" s="715"/>
      <c r="R186" s="715"/>
      <c r="S186" s="716"/>
      <c r="T186" s="717"/>
      <c r="U186" s="720">
        <f t="shared" si="57"/>
        <v>0</v>
      </c>
      <c r="V186" s="721">
        <f t="shared" si="58"/>
        <v>0</v>
      </c>
      <c r="W186" s="722">
        <f t="shared" si="59"/>
        <v>0</v>
      </c>
      <c r="X186" s="442"/>
      <c r="Y186" s="442"/>
      <c r="Z186" s="442"/>
      <c r="AA186" s="442"/>
      <c r="AB186" s="442"/>
      <c r="AC186" s="442"/>
      <c r="AD186" s="442"/>
      <c r="AE186" s="442"/>
      <c r="AF186" s="442"/>
      <c r="AG186" s="442"/>
      <c r="AH186" s="442"/>
      <c r="AI186" s="442"/>
      <c r="AJ186" s="442"/>
      <c r="AK186" s="442"/>
      <c r="AL186" s="442"/>
      <c r="AM186" s="442"/>
      <c r="AN186" s="442"/>
      <c r="AO186" s="442"/>
      <c r="AP186" s="442"/>
      <c r="AQ186" s="442"/>
      <c r="AR186" s="442"/>
      <c r="AS186" s="442"/>
      <c r="AT186" s="442"/>
      <c r="AU186" s="442"/>
      <c r="AV186" s="442"/>
      <c r="AW186" s="442"/>
      <c r="AX186" s="442"/>
      <c r="AY186" s="442"/>
      <c r="AZ186" s="442"/>
    </row>
    <row r="187" spans="2:52" ht="20.100000000000001" hidden="1" customHeight="1" outlineLevel="1">
      <c r="B187" s="434"/>
      <c r="C187" s="1002"/>
      <c r="D187" s="1003"/>
      <c r="E187" s="1003"/>
      <c r="F187" s="1004"/>
      <c r="G187" s="1005"/>
      <c r="H187" s="1006"/>
      <c r="I187" s="1006"/>
      <c r="J187" s="1006"/>
      <c r="K187" s="1007"/>
      <c r="L187" s="715"/>
      <c r="M187" s="715"/>
      <c r="N187" s="715"/>
      <c r="O187" s="715"/>
      <c r="P187" s="715"/>
      <c r="Q187" s="715"/>
      <c r="R187" s="715"/>
      <c r="S187" s="716"/>
      <c r="T187" s="717"/>
      <c r="U187" s="720">
        <f t="shared" si="57"/>
        <v>0</v>
      </c>
      <c r="V187" s="721">
        <f t="shared" si="58"/>
        <v>0</v>
      </c>
      <c r="W187" s="722">
        <f t="shared" si="59"/>
        <v>0</v>
      </c>
      <c r="X187" s="442"/>
      <c r="Y187" s="442"/>
      <c r="Z187" s="442"/>
      <c r="AA187" s="442"/>
      <c r="AB187" s="442"/>
      <c r="AC187" s="442"/>
      <c r="AD187" s="442"/>
      <c r="AE187" s="442"/>
      <c r="AF187" s="442"/>
      <c r="AG187" s="442"/>
      <c r="AH187" s="442"/>
      <c r="AI187" s="442"/>
      <c r="AJ187" s="442"/>
      <c r="AK187" s="442"/>
      <c r="AL187" s="442"/>
      <c r="AM187" s="442"/>
      <c r="AN187" s="442"/>
      <c r="AO187" s="442"/>
      <c r="AP187" s="442"/>
      <c r="AQ187" s="442"/>
      <c r="AR187" s="442"/>
      <c r="AS187" s="442"/>
      <c r="AT187" s="442"/>
      <c r="AU187" s="442"/>
      <c r="AV187" s="442"/>
      <c r="AW187" s="442"/>
      <c r="AX187" s="442"/>
      <c r="AY187" s="442"/>
      <c r="AZ187" s="442"/>
    </row>
    <row r="188" spans="2:52" ht="20.100000000000001" hidden="1" customHeight="1" outlineLevel="1">
      <c r="B188" s="434"/>
      <c r="C188" s="1002"/>
      <c r="D188" s="1003"/>
      <c r="E188" s="1003"/>
      <c r="F188" s="1004"/>
      <c r="G188" s="1005"/>
      <c r="H188" s="1006"/>
      <c r="I188" s="1006"/>
      <c r="J188" s="1006"/>
      <c r="K188" s="1007"/>
      <c r="L188" s="715"/>
      <c r="M188" s="715"/>
      <c r="N188" s="715"/>
      <c r="O188" s="715"/>
      <c r="P188" s="715"/>
      <c r="Q188" s="715"/>
      <c r="R188" s="715"/>
      <c r="S188" s="716"/>
      <c r="T188" s="717"/>
      <c r="U188" s="720">
        <f t="shared" si="57"/>
        <v>0</v>
      </c>
      <c r="V188" s="721">
        <f t="shared" si="58"/>
        <v>0</v>
      </c>
      <c r="W188" s="722">
        <f t="shared" si="59"/>
        <v>0</v>
      </c>
      <c r="X188" s="442"/>
      <c r="Y188" s="442"/>
      <c r="Z188" s="442"/>
      <c r="AA188" s="442"/>
      <c r="AB188" s="442"/>
      <c r="AC188" s="442"/>
      <c r="AD188" s="442"/>
      <c r="AE188" s="442"/>
      <c r="AF188" s="442"/>
      <c r="AG188" s="442"/>
      <c r="AH188" s="442"/>
      <c r="AI188" s="442"/>
      <c r="AJ188" s="442"/>
      <c r="AK188" s="442"/>
      <c r="AL188" s="442"/>
      <c r="AM188" s="442"/>
      <c r="AN188" s="442"/>
      <c r="AO188" s="442"/>
      <c r="AP188" s="442"/>
      <c r="AQ188" s="442"/>
      <c r="AR188" s="442"/>
      <c r="AS188" s="442"/>
      <c r="AT188" s="442"/>
      <c r="AU188" s="442"/>
      <c r="AV188" s="442"/>
      <c r="AW188" s="442"/>
      <c r="AX188" s="442"/>
      <c r="AY188" s="442"/>
      <c r="AZ188" s="442"/>
    </row>
    <row r="189" spans="2:52" ht="20.100000000000001" hidden="1" customHeight="1" outlineLevel="1">
      <c r="B189" s="434"/>
      <c r="C189" s="1002"/>
      <c r="D189" s="1003"/>
      <c r="E189" s="1003"/>
      <c r="F189" s="1004"/>
      <c r="G189" s="1005"/>
      <c r="H189" s="1006"/>
      <c r="I189" s="1006"/>
      <c r="J189" s="1006"/>
      <c r="K189" s="1007"/>
      <c r="L189" s="715"/>
      <c r="M189" s="715"/>
      <c r="N189" s="715"/>
      <c r="O189" s="715"/>
      <c r="P189" s="715"/>
      <c r="Q189" s="715"/>
      <c r="R189" s="715"/>
      <c r="S189" s="716"/>
      <c r="T189" s="717"/>
      <c r="U189" s="720">
        <f t="shared" si="57"/>
        <v>0</v>
      </c>
      <c r="V189" s="721">
        <f t="shared" si="58"/>
        <v>0</v>
      </c>
      <c r="W189" s="722">
        <f t="shared" si="59"/>
        <v>0</v>
      </c>
      <c r="X189" s="442"/>
      <c r="Y189" s="442"/>
      <c r="Z189" s="442"/>
      <c r="AA189" s="442"/>
      <c r="AB189" s="442"/>
      <c r="AC189" s="442"/>
      <c r="AD189" s="442"/>
      <c r="AE189" s="442"/>
      <c r="AF189" s="442"/>
      <c r="AG189" s="442"/>
      <c r="AH189" s="442"/>
      <c r="AI189" s="442"/>
      <c r="AJ189" s="442"/>
      <c r="AK189" s="442"/>
      <c r="AL189" s="442"/>
      <c r="AM189" s="442"/>
      <c r="AN189" s="442"/>
      <c r="AO189" s="442"/>
      <c r="AP189" s="442"/>
      <c r="AQ189" s="442"/>
      <c r="AR189" s="442"/>
      <c r="AS189" s="442"/>
      <c r="AT189" s="442"/>
      <c r="AU189" s="442"/>
      <c r="AV189" s="442"/>
      <c r="AW189" s="442"/>
      <c r="AX189" s="442"/>
      <c r="AY189" s="442"/>
      <c r="AZ189" s="442"/>
    </row>
    <row r="190" spans="2:52" ht="20.100000000000001" hidden="1" customHeight="1" outlineLevel="1">
      <c r="B190" s="434"/>
      <c r="C190" s="1002"/>
      <c r="D190" s="1003"/>
      <c r="E190" s="1003"/>
      <c r="F190" s="1004"/>
      <c r="G190" s="1005"/>
      <c r="H190" s="1006"/>
      <c r="I190" s="1006"/>
      <c r="J190" s="1006"/>
      <c r="K190" s="1007"/>
      <c r="L190" s="715"/>
      <c r="M190" s="715"/>
      <c r="N190" s="715"/>
      <c r="O190" s="715"/>
      <c r="P190" s="715"/>
      <c r="Q190" s="715"/>
      <c r="R190" s="715"/>
      <c r="S190" s="716"/>
      <c r="T190" s="717"/>
      <c r="U190" s="720">
        <f t="shared" si="57"/>
        <v>0</v>
      </c>
      <c r="V190" s="721">
        <f t="shared" si="58"/>
        <v>0</v>
      </c>
      <c r="W190" s="722">
        <f t="shared" si="59"/>
        <v>0</v>
      </c>
      <c r="X190" s="442"/>
      <c r="Y190" s="442"/>
      <c r="Z190" s="442"/>
      <c r="AA190" s="442"/>
      <c r="AB190" s="442"/>
      <c r="AC190" s="442"/>
      <c r="AD190" s="442"/>
      <c r="AE190" s="442"/>
      <c r="AF190" s="442"/>
      <c r="AG190" s="442"/>
      <c r="AH190" s="442"/>
      <c r="AI190" s="442"/>
      <c r="AJ190" s="442"/>
      <c r="AK190" s="442"/>
      <c r="AL190" s="442"/>
      <c r="AM190" s="442"/>
      <c r="AN190" s="442"/>
      <c r="AO190" s="442"/>
      <c r="AP190" s="442"/>
      <c r="AQ190" s="442"/>
      <c r="AR190" s="442"/>
      <c r="AS190" s="442"/>
      <c r="AT190" s="442"/>
      <c r="AU190" s="442"/>
      <c r="AV190" s="442"/>
      <c r="AW190" s="442"/>
      <c r="AX190" s="442"/>
      <c r="AY190" s="442"/>
      <c r="AZ190" s="442"/>
    </row>
    <row r="191" spans="2:52" ht="20.100000000000001" hidden="1" customHeight="1" outlineLevel="1">
      <c r="B191" s="434"/>
      <c r="C191" s="1002"/>
      <c r="D191" s="1003"/>
      <c r="E191" s="1003"/>
      <c r="F191" s="1004"/>
      <c r="G191" s="1005"/>
      <c r="H191" s="1006"/>
      <c r="I191" s="1006"/>
      <c r="J191" s="1006"/>
      <c r="K191" s="1007"/>
      <c r="L191" s="715"/>
      <c r="M191" s="715"/>
      <c r="N191" s="715"/>
      <c r="O191" s="715"/>
      <c r="P191" s="715"/>
      <c r="Q191" s="715"/>
      <c r="R191" s="715"/>
      <c r="S191" s="716"/>
      <c r="T191" s="717"/>
      <c r="U191" s="720">
        <f t="shared" si="57"/>
        <v>0</v>
      </c>
      <c r="V191" s="721">
        <f t="shared" si="58"/>
        <v>0</v>
      </c>
      <c r="W191" s="722">
        <f t="shared" si="59"/>
        <v>0</v>
      </c>
      <c r="X191" s="442"/>
      <c r="Y191" s="442"/>
      <c r="Z191" s="442"/>
      <c r="AA191" s="442"/>
      <c r="AB191" s="442"/>
      <c r="AC191" s="442"/>
      <c r="AD191" s="442"/>
      <c r="AE191" s="442"/>
      <c r="AF191" s="442"/>
      <c r="AG191" s="442"/>
      <c r="AH191" s="442"/>
      <c r="AI191" s="442"/>
      <c r="AJ191" s="442"/>
      <c r="AK191" s="442"/>
      <c r="AL191" s="442"/>
      <c r="AM191" s="442"/>
      <c r="AN191" s="442"/>
      <c r="AO191" s="442"/>
      <c r="AP191" s="442"/>
      <c r="AQ191" s="442"/>
      <c r="AR191" s="442"/>
      <c r="AS191" s="442"/>
      <c r="AT191" s="442"/>
      <c r="AU191" s="442"/>
      <c r="AV191" s="442"/>
      <c r="AW191" s="442"/>
      <c r="AX191" s="442"/>
      <c r="AY191" s="442"/>
      <c r="AZ191" s="442"/>
    </row>
    <row r="192" spans="2:52" s="19" customFormat="1" ht="9.9499999999999993" hidden="1" customHeight="1" outlineLevel="1">
      <c r="B192" s="435"/>
      <c r="C192" s="437"/>
      <c r="D192" s="437"/>
      <c r="E192" s="437"/>
      <c r="F192" s="437"/>
      <c r="G192" s="666"/>
      <c r="H192" s="666"/>
      <c r="I192" s="666"/>
      <c r="J192" s="666"/>
      <c r="K192" s="666"/>
      <c r="L192" s="438"/>
      <c r="M192" s="438"/>
      <c r="N192" s="438"/>
      <c r="O192" s="438"/>
      <c r="P192" s="438"/>
      <c r="Q192" s="438"/>
      <c r="R192" s="438"/>
      <c r="S192" s="438"/>
      <c r="T192" s="439"/>
      <c r="U192" s="439"/>
      <c r="V192" s="439"/>
      <c r="W192" s="667"/>
      <c r="X192" s="668"/>
      <c r="Y192" s="668"/>
      <c r="Z192" s="668"/>
      <c r="AA192" s="668"/>
      <c r="AB192" s="668"/>
      <c r="AC192" s="668"/>
      <c r="AD192" s="668"/>
      <c r="AE192" s="668"/>
      <c r="AF192" s="668"/>
      <c r="AG192" s="668"/>
      <c r="AH192" s="668"/>
      <c r="AI192" s="668"/>
      <c r="AJ192" s="668"/>
      <c r="AK192" s="668"/>
      <c r="AL192" s="668"/>
      <c r="AM192" s="668"/>
      <c r="AN192" s="668"/>
      <c r="AO192" s="668"/>
      <c r="AP192" s="668"/>
      <c r="AQ192" s="668"/>
      <c r="AR192" s="668"/>
      <c r="AS192" s="668"/>
      <c r="AT192" s="668"/>
      <c r="AU192" s="668"/>
      <c r="AV192" s="668"/>
      <c r="AW192" s="668"/>
      <c r="AX192" s="668"/>
      <c r="AY192" s="668"/>
      <c r="AZ192" s="668"/>
    </row>
    <row r="193" spans="2:52" ht="20.100000000000001" customHeight="1" collapsed="1">
      <c r="B193" s="32">
        <f>B181+1</f>
        <v>16</v>
      </c>
      <c r="C193" s="1013"/>
      <c r="D193" s="1014"/>
      <c r="E193" s="1014"/>
      <c r="F193" s="1015"/>
      <c r="G193" s="1016"/>
      <c r="H193" s="1017"/>
      <c r="I193" s="1017"/>
      <c r="J193" s="1017"/>
      <c r="K193" s="1018"/>
      <c r="L193" s="701">
        <f t="shared" ref="L193:R193" si="60">SUM(L194:L203)</f>
        <v>0</v>
      </c>
      <c r="M193" s="702">
        <f t="shared" si="60"/>
        <v>0</v>
      </c>
      <c r="N193" s="703">
        <f t="shared" si="60"/>
        <v>0</v>
      </c>
      <c r="O193" s="703">
        <f t="shared" si="60"/>
        <v>0</v>
      </c>
      <c r="P193" s="702">
        <f t="shared" si="60"/>
        <v>0</v>
      </c>
      <c r="Q193" s="704">
        <f t="shared" si="60"/>
        <v>0</v>
      </c>
      <c r="R193" s="701">
        <f t="shared" si="60"/>
        <v>0</v>
      </c>
      <c r="S193" s="705">
        <v>1</v>
      </c>
      <c r="T193" s="706">
        <f>(S194*T194)+(S195*T195)+(S196*T196)+(S197*T197)+(S198*T198)+(S199*T199)+(S200*T200)+(S201*T201)+(S202*T202)+(S203*T203)</f>
        <v>0</v>
      </c>
      <c r="U193" s="665">
        <f t="shared" ref="U193:U203" si="61">S193*T193*(1+MGKZ)*(1+Gewinn)*(1+Sicherheit)</f>
        <v>0</v>
      </c>
      <c r="V193" s="643">
        <f t="shared" ref="V193:V203" si="62">R193*Fertigung</f>
        <v>0</v>
      </c>
      <c r="W193" s="50">
        <f t="shared" ref="W193:W203" si="63">L193*$E$6+M193*$M$6+N193*$M$7+O193*$M$8+P193*$E$7+Q193*$M$9+U193+V193</f>
        <v>0</v>
      </c>
      <c r="X193" s="442"/>
      <c r="Y193" s="442"/>
      <c r="Z193" s="442"/>
      <c r="AA193" s="442"/>
      <c r="AB193" s="442"/>
      <c r="AC193" s="442"/>
      <c r="AD193" s="442"/>
      <c r="AE193" s="442"/>
      <c r="AF193" s="442"/>
      <c r="AG193" s="442"/>
      <c r="AH193" s="442"/>
      <c r="AI193" s="442"/>
      <c r="AJ193" s="442"/>
      <c r="AK193" s="442"/>
      <c r="AL193" s="442"/>
      <c r="AM193" s="442"/>
      <c r="AN193" s="442"/>
      <c r="AO193" s="442"/>
      <c r="AP193" s="442"/>
      <c r="AQ193" s="442"/>
      <c r="AR193" s="442"/>
      <c r="AS193" s="442"/>
      <c r="AT193" s="442"/>
      <c r="AU193" s="442"/>
      <c r="AV193" s="442"/>
      <c r="AW193" s="442"/>
      <c r="AX193" s="442"/>
      <c r="AY193" s="442"/>
      <c r="AZ193" s="442"/>
    </row>
    <row r="194" spans="2:52" ht="20.100000000000001" hidden="1" customHeight="1" outlineLevel="1">
      <c r="B194" s="433"/>
      <c r="C194" s="1002"/>
      <c r="D194" s="1003"/>
      <c r="E194" s="1003"/>
      <c r="F194" s="1004"/>
      <c r="G194" s="1005"/>
      <c r="H194" s="1006"/>
      <c r="I194" s="1006"/>
      <c r="J194" s="1006"/>
      <c r="K194" s="1007"/>
      <c r="L194" s="715"/>
      <c r="M194" s="715"/>
      <c r="N194" s="715"/>
      <c r="O194" s="715"/>
      <c r="P194" s="715"/>
      <c r="Q194" s="715"/>
      <c r="R194" s="715"/>
      <c r="S194" s="716"/>
      <c r="T194" s="717"/>
      <c r="U194" s="720">
        <f t="shared" si="61"/>
        <v>0</v>
      </c>
      <c r="V194" s="721">
        <f t="shared" si="62"/>
        <v>0</v>
      </c>
      <c r="W194" s="722">
        <f t="shared" si="63"/>
        <v>0</v>
      </c>
      <c r="X194" s="442"/>
      <c r="Y194" s="442"/>
      <c r="Z194" s="442"/>
      <c r="AA194" s="442"/>
      <c r="AB194" s="442"/>
      <c r="AC194" s="442"/>
      <c r="AD194" s="442"/>
      <c r="AE194" s="442"/>
      <c r="AF194" s="442"/>
      <c r="AG194" s="442"/>
      <c r="AH194" s="442"/>
      <c r="AI194" s="442"/>
      <c r="AJ194" s="442"/>
      <c r="AK194" s="442"/>
      <c r="AL194" s="442"/>
      <c r="AM194" s="442"/>
      <c r="AN194" s="442"/>
      <c r="AO194" s="442"/>
      <c r="AP194" s="442"/>
      <c r="AQ194" s="442"/>
      <c r="AR194" s="442"/>
      <c r="AS194" s="442"/>
      <c r="AT194" s="442"/>
      <c r="AU194" s="442"/>
      <c r="AV194" s="442"/>
      <c r="AW194" s="442"/>
      <c r="AX194" s="442"/>
      <c r="AY194" s="442"/>
      <c r="AZ194" s="442"/>
    </row>
    <row r="195" spans="2:52" ht="20.100000000000001" hidden="1" customHeight="1" outlineLevel="1">
      <c r="B195" s="434"/>
      <c r="C195" s="1002"/>
      <c r="D195" s="1003"/>
      <c r="E195" s="1003"/>
      <c r="F195" s="1004"/>
      <c r="G195" s="1005"/>
      <c r="H195" s="1006"/>
      <c r="I195" s="1006"/>
      <c r="J195" s="1006"/>
      <c r="K195" s="1007"/>
      <c r="L195" s="715"/>
      <c r="M195" s="715"/>
      <c r="N195" s="715"/>
      <c r="O195" s="715"/>
      <c r="P195" s="715"/>
      <c r="Q195" s="715"/>
      <c r="R195" s="715"/>
      <c r="S195" s="716"/>
      <c r="T195" s="717"/>
      <c r="U195" s="720">
        <f t="shared" si="61"/>
        <v>0</v>
      </c>
      <c r="V195" s="721">
        <f t="shared" si="62"/>
        <v>0</v>
      </c>
      <c r="W195" s="722">
        <f t="shared" si="63"/>
        <v>0</v>
      </c>
      <c r="X195" s="442"/>
      <c r="Y195" s="442"/>
      <c r="Z195" s="442"/>
      <c r="AA195" s="442"/>
      <c r="AB195" s="442"/>
      <c r="AC195" s="442"/>
      <c r="AD195" s="442"/>
      <c r="AE195" s="442"/>
      <c r="AF195" s="442"/>
      <c r="AG195" s="442"/>
      <c r="AH195" s="442"/>
      <c r="AI195" s="442"/>
      <c r="AJ195" s="442"/>
      <c r="AK195" s="442"/>
      <c r="AL195" s="442"/>
      <c r="AM195" s="442"/>
      <c r="AN195" s="442"/>
      <c r="AO195" s="442"/>
      <c r="AP195" s="442"/>
      <c r="AQ195" s="442"/>
      <c r="AR195" s="442"/>
      <c r="AS195" s="442"/>
      <c r="AT195" s="442"/>
      <c r="AU195" s="442"/>
      <c r="AV195" s="442"/>
      <c r="AW195" s="442"/>
      <c r="AX195" s="442"/>
      <c r="AY195" s="442"/>
      <c r="AZ195" s="442"/>
    </row>
    <row r="196" spans="2:52" ht="20.100000000000001" hidden="1" customHeight="1" outlineLevel="1">
      <c r="B196" s="434"/>
      <c r="C196" s="1002"/>
      <c r="D196" s="1003"/>
      <c r="E196" s="1003"/>
      <c r="F196" s="1004"/>
      <c r="G196" s="1005"/>
      <c r="H196" s="1006"/>
      <c r="I196" s="1006"/>
      <c r="J196" s="1006"/>
      <c r="K196" s="1007"/>
      <c r="L196" s="715"/>
      <c r="M196" s="715"/>
      <c r="N196" s="715"/>
      <c r="O196" s="715"/>
      <c r="P196" s="715"/>
      <c r="Q196" s="715"/>
      <c r="R196" s="715"/>
      <c r="S196" s="716"/>
      <c r="T196" s="717"/>
      <c r="U196" s="720">
        <f t="shared" si="61"/>
        <v>0</v>
      </c>
      <c r="V196" s="721">
        <f t="shared" si="62"/>
        <v>0</v>
      </c>
      <c r="W196" s="722">
        <f t="shared" si="63"/>
        <v>0</v>
      </c>
      <c r="X196" s="442"/>
      <c r="Y196" s="442"/>
      <c r="Z196" s="442"/>
      <c r="AA196" s="442"/>
      <c r="AB196" s="442"/>
      <c r="AC196" s="442"/>
      <c r="AD196" s="442"/>
      <c r="AE196" s="442"/>
      <c r="AF196" s="442"/>
      <c r="AG196" s="442"/>
      <c r="AH196" s="442"/>
      <c r="AI196" s="442"/>
      <c r="AJ196" s="442"/>
      <c r="AK196" s="442"/>
      <c r="AL196" s="442"/>
      <c r="AM196" s="442"/>
      <c r="AN196" s="442"/>
      <c r="AO196" s="442"/>
      <c r="AP196" s="442"/>
      <c r="AQ196" s="442"/>
      <c r="AR196" s="442"/>
      <c r="AS196" s="442"/>
      <c r="AT196" s="442"/>
      <c r="AU196" s="442"/>
      <c r="AV196" s="442"/>
      <c r="AW196" s="442"/>
      <c r="AX196" s="442"/>
      <c r="AY196" s="442"/>
      <c r="AZ196" s="442"/>
    </row>
    <row r="197" spans="2:52" ht="20.100000000000001" hidden="1" customHeight="1" outlineLevel="1">
      <c r="B197" s="434"/>
      <c r="C197" s="1002"/>
      <c r="D197" s="1003"/>
      <c r="E197" s="1003"/>
      <c r="F197" s="1004"/>
      <c r="G197" s="1005"/>
      <c r="H197" s="1006"/>
      <c r="I197" s="1006"/>
      <c r="J197" s="1006"/>
      <c r="K197" s="1007"/>
      <c r="L197" s="715"/>
      <c r="M197" s="715"/>
      <c r="N197" s="715"/>
      <c r="O197" s="715"/>
      <c r="P197" s="715"/>
      <c r="Q197" s="715"/>
      <c r="R197" s="715"/>
      <c r="S197" s="716"/>
      <c r="T197" s="717"/>
      <c r="U197" s="720">
        <f t="shared" si="61"/>
        <v>0</v>
      </c>
      <c r="V197" s="721">
        <f t="shared" si="62"/>
        <v>0</v>
      </c>
      <c r="W197" s="722">
        <f t="shared" si="63"/>
        <v>0</v>
      </c>
      <c r="X197" s="442"/>
      <c r="Y197" s="442"/>
      <c r="Z197" s="442"/>
      <c r="AA197" s="442"/>
      <c r="AB197" s="442"/>
      <c r="AC197" s="442"/>
      <c r="AD197" s="442"/>
      <c r="AE197" s="442"/>
      <c r="AF197" s="442"/>
      <c r="AG197" s="442"/>
      <c r="AH197" s="442"/>
      <c r="AI197" s="442"/>
      <c r="AJ197" s="442"/>
      <c r="AK197" s="442"/>
      <c r="AL197" s="442"/>
      <c r="AM197" s="442"/>
      <c r="AN197" s="442"/>
      <c r="AO197" s="442"/>
      <c r="AP197" s="442"/>
      <c r="AQ197" s="442"/>
      <c r="AR197" s="442"/>
      <c r="AS197" s="442"/>
      <c r="AT197" s="442"/>
      <c r="AU197" s="442"/>
      <c r="AV197" s="442"/>
      <c r="AW197" s="442"/>
      <c r="AX197" s="442"/>
      <c r="AY197" s="442"/>
      <c r="AZ197" s="442"/>
    </row>
    <row r="198" spans="2:52" ht="20.100000000000001" hidden="1" customHeight="1" outlineLevel="1">
      <c r="B198" s="434"/>
      <c r="C198" s="1002"/>
      <c r="D198" s="1003"/>
      <c r="E198" s="1003"/>
      <c r="F198" s="1004"/>
      <c r="G198" s="1005"/>
      <c r="H198" s="1006"/>
      <c r="I198" s="1006"/>
      <c r="J198" s="1006"/>
      <c r="K198" s="1007"/>
      <c r="L198" s="715"/>
      <c r="M198" s="715"/>
      <c r="N198" s="715"/>
      <c r="O198" s="715"/>
      <c r="P198" s="715"/>
      <c r="Q198" s="715"/>
      <c r="R198" s="715"/>
      <c r="S198" s="716"/>
      <c r="T198" s="717"/>
      <c r="U198" s="720">
        <f t="shared" si="61"/>
        <v>0</v>
      </c>
      <c r="V198" s="721">
        <f t="shared" si="62"/>
        <v>0</v>
      </c>
      <c r="W198" s="722">
        <f t="shared" si="63"/>
        <v>0</v>
      </c>
      <c r="X198" s="442"/>
      <c r="Y198" s="442"/>
      <c r="Z198" s="442"/>
      <c r="AA198" s="442"/>
      <c r="AB198" s="442"/>
      <c r="AC198" s="442"/>
      <c r="AD198" s="442"/>
      <c r="AE198" s="442"/>
      <c r="AF198" s="442"/>
      <c r="AG198" s="442"/>
      <c r="AH198" s="442"/>
      <c r="AI198" s="442"/>
      <c r="AJ198" s="442"/>
      <c r="AK198" s="442"/>
      <c r="AL198" s="442"/>
      <c r="AM198" s="442"/>
      <c r="AN198" s="442"/>
      <c r="AO198" s="442"/>
      <c r="AP198" s="442"/>
      <c r="AQ198" s="442"/>
      <c r="AR198" s="442"/>
      <c r="AS198" s="442"/>
      <c r="AT198" s="442"/>
      <c r="AU198" s="442"/>
      <c r="AV198" s="442"/>
      <c r="AW198" s="442"/>
      <c r="AX198" s="442"/>
      <c r="AY198" s="442"/>
      <c r="AZ198" s="442"/>
    </row>
    <row r="199" spans="2:52" ht="20.100000000000001" hidden="1" customHeight="1" outlineLevel="1">
      <c r="B199" s="434"/>
      <c r="C199" s="1002"/>
      <c r="D199" s="1003"/>
      <c r="E199" s="1003"/>
      <c r="F199" s="1004"/>
      <c r="G199" s="1005"/>
      <c r="H199" s="1006"/>
      <c r="I199" s="1006"/>
      <c r="J199" s="1006"/>
      <c r="K199" s="1007"/>
      <c r="L199" s="715"/>
      <c r="M199" s="715"/>
      <c r="N199" s="715"/>
      <c r="O199" s="715"/>
      <c r="P199" s="715"/>
      <c r="Q199" s="715"/>
      <c r="R199" s="715"/>
      <c r="S199" s="716"/>
      <c r="T199" s="717"/>
      <c r="U199" s="720">
        <f t="shared" si="61"/>
        <v>0</v>
      </c>
      <c r="V199" s="721">
        <f t="shared" si="62"/>
        <v>0</v>
      </c>
      <c r="W199" s="722">
        <f t="shared" si="63"/>
        <v>0</v>
      </c>
      <c r="X199" s="442"/>
      <c r="Y199" s="442"/>
      <c r="Z199" s="442"/>
      <c r="AA199" s="442"/>
      <c r="AB199" s="442"/>
      <c r="AC199" s="442"/>
      <c r="AD199" s="442"/>
      <c r="AE199" s="442"/>
      <c r="AF199" s="442"/>
      <c r="AG199" s="442"/>
      <c r="AH199" s="442"/>
      <c r="AI199" s="442"/>
      <c r="AJ199" s="442"/>
      <c r="AK199" s="442"/>
      <c r="AL199" s="442"/>
      <c r="AM199" s="442"/>
      <c r="AN199" s="442"/>
      <c r="AO199" s="442"/>
      <c r="AP199" s="442"/>
      <c r="AQ199" s="442"/>
      <c r="AR199" s="442"/>
      <c r="AS199" s="442"/>
      <c r="AT199" s="442"/>
      <c r="AU199" s="442"/>
      <c r="AV199" s="442"/>
      <c r="AW199" s="442"/>
      <c r="AX199" s="442"/>
      <c r="AY199" s="442"/>
      <c r="AZ199" s="442"/>
    </row>
    <row r="200" spans="2:52" ht="20.100000000000001" hidden="1" customHeight="1" outlineLevel="1">
      <c r="B200" s="434"/>
      <c r="C200" s="1002"/>
      <c r="D200" s="1003"/>
      <c r="E200" s="1003"/>
      <c r="F200" s="1004"/>
      <c r="G200" s="1005"/>
      <c r="H200" s="1006"/>
      <c r="I200" s="1006"/>
      <c r="J200" s="1006"/>
      <c r="K200" s="1007"/>
      <c r="L200" s="715"/>
      <c r="M200" s="715"/>
      <c r="N200" s="715"/>
      <c r="O200" s="715"/>
      <c r="P200" s="715"/>
      <c r="Q200" s="715"/>
      <c r="R200" s="715"/>
      <c r="S200" s="716"/>
      <c r="T200" s="717"/>
      <c r="U200" s="720">
        <f t="shared" si="61"/>
        <v>0</v>
      </c>
      <c r="V200" s="721">
        <f t="shared" si="62"/>
        <v>0</v>
      </c>
      <c r="W200" s="722">
        <f t="shared" si="63"/>
        <v>0</v>
      </c>
      <c r="X200" s="442"/>
      <c r="Y200" s="442"/>
      <c r="Z200" s="442"/>
      <c r="AA200" s="442"/>
      <c r="AB200" s="442"/>
      <c r="AC200" s="442"/>
      <c r="AD200" s="442"/>
      <c r="AE200" s="442"/>
      <c r="AF200" s="442"/>
      <c r="AG200" s="442"/>
      <c r="AH200" s="442"/>
      <c r="AI200" s="442"/>
      <c r="AJ200" s="442"/>
      <c r="AK200" s="442"/>
      <c r="AL200" s="442"/>
      <c r="AM200" s="442"/>
      <c r="AN200" s="442"/>
      <c r="AO200" s="442"/>
      <c r="AP200" s="442"/>
      <c r="AQ200" s="442"/>
      <c r="AR200" s="442"/>
      <c r="AS200" s="442"/>
      <c r="AT200" s="442"/>
      <c r="AU200" s="442"/>
      <c r="AV200" s="442"/>
      <c r="AW200" s="442"/>
      <c r="AX200" s="442"/>
      <c r="AY200" s="442"/>
      <c r="AZ200" s="442"/>
    </row>
    <row r="201" spans="2:52" ht="20.100000000000001" hidden="1" customHeight="1" outlineLevel="1">
      <c r="B201" s="434"/>
      <c r="C201" s="1002"/>
      <c r="D201" s="1003"/>
      <c r="E201" s="1003"/>
      <c r="F201" s="1004"/>
      <c r="G201" s="1005"/>
      <c r="H201" s="1006"/>
      <c r="I201" s="1006"/>
      <c r="J201" s="1006"/>
      <c r="K201" s="1007"/>
      <c r="L201" s="715"/>
      <c r="M201" s="715"/>
      <c r="N201" s="715"/>
      <c r="O201" s="715"/>
      <c r="P201" s="715"/>
      <c r="Q201" s="715"/>
      <c r="R201" s="715"/>
      <c r="S201" s="716"/>
      <c r="T201" s="717"/>
      <c r="U201" s="720">
        <f t="shared" si="61"/>
        <v>0</v>
      </c>
      <c r="V201" s="721">
        <f t="shared" si="62"/>
        <v>0</v>
      </c>
      <c r="W201" s="722">
        <f t="shared" si="63"/>
        <v>0</v>
      </c>
      <c r="X201" s="442"/>
      <c r="Y201" s="442"/>
      <c r="Z201" s="442"/>
      <c r="AA201" s="442"/>
      <c r="AB201" s="442"/>
      <c r="AC201" s="442"/>
      <c r="AD201" s="442"/>
      <c r="AE201" s="442"/>
      <c r="AF201" s="442"/>
      <c r="AG201" s="442"/>
      <c r="AH201" s="442"/>
      <c r="AI201" s="442"/>
      <c r="AJ201" s="442"/>
      <c r="AK201" s="442"/>
      <c r="AL201" s="442"/>
      <c r="AM201" s="442"/>
      <c r="AN201" s="442"/>
      <c r="AO201" s="442"/>
      <c r="AP201" s="442"/>
      <c r="AQ201" s="442"/>
      <c r="AR201" s="442"/>
      <c r="AS201" s="442"/>
      <c r="AT201" s="442"/>
      <c r="AU201" s="442"/>
      <c r="AV201" s="442"/>
      <c r="AW201" s="442"/>
      <c r="AX201" s="442"/>
      <c r="AY201" s="442"/>
      <c r="AZ201" s="442"/>
    </row>
    <row r="202" spans="2:52" ht="20.100000000000001" hidden="1" customHeight="1" outlineLevel="1">
      <c r="B202" s="434"/>
      <c r="C202" s="1002"/>
      <c r="D202" s="1003"/>
      <c r="E202" s="1003"/>
      <c r="F202" s="1004"/>
      <c r="G202" s="1005"/>
      <c r="H202" s="1006"/>
      <c r="I202" s="1006"/>
      <c r="J202" s="1006"/>
      <c r="K202" s="1007"/>
      <c r="L202" s="715"/>
      <c r="M202" s="715"/>
      <c r="N202" s="715"/>
      <c r="O202" s="715"/>
      <c r="P202" s="715"/>
      <c r="Q202" s="715"/>
      <c r="R202" s="715"/>
      <c r="S202" s="716"/>
      <c r="T202" s="717"/>
      <c r="U202" s="720">
        <f t="shared" si="61"/>
        <v>0</v>
      </c>
      <c r="V202" s="721">
        <f t="shared" si="62"/>
        <v>0</v>
      </c>
      <c r="W202" s="722">
        <f t="shared" si="63"/>
        <v>0</v>
      </c>
      <c r="X202" s="442"/>
      <c r="Y202" s="442"/>
      <c r="Z202" s="442"/>
      <c r="AA202" s="442"/>
      <c r="AB202" s="442"/>
      <c r="AC202" s="442"/>
      <c r="AD202" s="442"/>
      <c r="AE202" s="442"/>
      <c r="AF202" s="442"/>
      <c r="AG202" s="442"/>
      <c r="AH202" s="442"/>
      <c r="AI202" s="442"/>
      <c r="AJ202" s="442"/>
      <c r="AK202" s="442"/>
      <c r="AL202" s="442"/>
      <c r="AM202" s="442"/>
      <c r="AN202" s="442"/>
      <c r="AO202" s="442"/>
      <c r="AP202" s="442"/>
      <c r="AQ202" s="442"/>
      <c r="AR202" s="442"/>
      <c r="AS202" s="442"/>
      <c r="AT202" s="442"/>
      <c r="AU202" s="442"/>
      <c r="AV202" s="442"/>
      <c r="AW202" s="442"/>
      <c r="AX202" s="442"/>
      <c r="AY202" s="442"/>
      <c r="AZ202" s="442"/>
    </row>
    <row r="203" spans="2:52" ht="20.100000000000001" hidden="1" customHeight="1" outlineLevel="1">
      <c r="B203" s="434"/>
      <c r="C203" s="1002"/>
      <c r="D203" s="1003"/>
      <c r="E203" s="1003"/>
      <c r="F203" s="1004"/>
      <c r="G203" s="1005"/>
      <c r="H203" s="1006"/>
      <c r="I203" s="1006"/>
      <c r="J203" s="1006"/>
      <c r="K203" s="1007"/>
      <c r="L203" s="715"/>
      <c r="M203" s="715"/>
      <c r="N203" s="715"/>
      <c r="O203" s="715"/>
      <c r="P203" s="715"/>
      <c r="Q203" s="715"/>
      <c r="R203" s="715"/>
      <c r="S203" s="716"/>
      <c r="T203" s="717"/>
      <c r="U203" s="720">
        <f t="shared" si="61"/>
        <v>0</v>
      </c>
      <c r="V203" s="721">
        <f t="shared" si="62"/>
        <v>0</v>
      </c>
      <c r="W203" s="722">
        <f t="shared" si="63"/>
        <v>0</v>
      </c>
      <c r="X203" s="442"/>
      <c r="Y203" s="442"/>
      <c r="Z203" s="442"/>
      <c r="AA203" s="442"/>
      <c r="AB203" s="442"/>
      <c r="AC203" s="442"/>
      <c r="AD203" s="442"/>
      <c r="AE203" s="442"/>
      <c r="AF203" s="442"/>
      <c r="AG203" s="442"/>
      <c r="AH203" s="442"/>
      <c r="AI203" s="442"/>
      <c r="AJ203" s="442"/>
      <c r="AK203" s="442"/>
      <c r="AL203" s="442"/>
      <c r="AM203" s="442"/>
      <c r="AN203" s="442"/>
      <c r="AO203" s="442"/>
      <c r="AP203" s="442"/>
      <c r="AQ203" s="442"/>
      <c r="AR203" s="442"/>
      <c r="AS203" s="442"/>
      <c r="AT203" s="442"/>
      <c r="AU203" s="442"/>
      <c r="AV203" s="442"/>
      <c r="AW203" s="442"/>
      <c r="AX203" s="442"/>
      <c r="AY203" s="442"/>
      <c r="AZ203" s="442"/>
    </row>
    <row r="204" spans="2:52" s="19" customFormat="1" ht="9.9499999999999993" hidden="1" customHeight="1" outlineLevel="1">
      <c r="B204" s="435"/>
      <c r="C204" s="437"/>
      <c r="D204" s="437"/>
      <c r="E204" s="437"/>
      <c r="F204" s="437"/>
      <c r="G204" s="666"/>
      <c r="H204" s="666"/>
      <c r="I204" s="666"/>
      <c r="J204" s="666"/>
      <c r="K204" s="666"/>
      <c r="L204" s="438"/>
      <c r="M204" s="438"/>
      <c r="N204" s="438"/>
      <c r="O204" s="438"/>
      <c r="P204" s="438"/>
      <c r="Q204" s="438"/>
      <c r="R204" s="438"/>
      <c r="S204" s="438"/>
      <c r="T204" s="439"/>
      <c r="U204" s="439"/>
      <c r="V204" s="439"/>
      <c r="W204" s="667"/>
      <c r="X204" s="668"/>
      <c r="Y204" s="668"/>
      <c r="Z204" s="668"/>
      <c r="AA204" s="668"/>
      <c r="AB204" s="668"/>
      <c r="AC204" s="668"/>
      <c r="AD204" s="668"/>
      <c r="AE204" s="668"/>
      <c r="AF204" s="668"/>
      <c r="AG204" s="668"/>
      <c r="AH204" s="668"/>
      <c r="AI204" s="668"/>
      <c r="AJ204" s="668"/>
      <c r="AK204" s="668"/>
      <c r="AL204" s="668"/>
      <c r="AM204" s="668"/>
      <c r="AN204" s="668"/>
      <c r="AO204" s="668"/>
      <c r="AP204" s="668"/>
      <c r="AQ204" s="668"/>
      <c r="AR204" s="668"/>
      <c r="AS204" s="668"/>
      <c r="AT204" s="668"/>
      <c r="AU204" s="668"/>
      <c r="AV204" s="668"/>
      <c r="AW204" s="668"/>
      <c r="AX204" s="668"/>
      <c r="AY204" s="668"/>
      <c r="AZ204" s="668"/>
    </row>
    <row r="205" spans="2:52" ht="20.100000000000001" customHeight="1" collapsed="1">
      <c r="B205" s="32">
        <f>B193+1</f>
        <v>17</v>
      </c>
      <c r="C205" s="1013"/>
      <c r="D205" s="1014"/>
      <c r="E205" s="1014"/>
      <c r="F205" s="1015"/>
      <c r="G205" s="1016"/>
      <c r="H205" s="1017"/>
      <c r="I205" s="1017"/>
      <c r="J205" s="1017"/>
      <c r="K205" s="1018"/>
      <c r="L205" s="701">
        <f t="shared" ref="L205:R205" si="64">SUM(L206:L215)</f>
        <v>0</v>
      </c>
      <c r="M205" s="702">
        <f t="shared" si="64"/>
        <v>0</v>
      </c>
      <c r="N205" s="703">
        <f t="shared" si="64"/>
        <v>0</v>
      </c>
      <c r="O205" s="703">
        <f t="shared" si="64"/>
        <v>0</v>
      </c>
      <c r="P205" s="702">
        <f t="shared" si="64"/>
        <v>0</v>
      </c>
      <c r="Q205" s="704">
        <f t="shared" si="64"/>
        <v>0</v>
      </c>
      <c r="R205" s="701">
        <f t="shared" si="64"/>
        <v>0</v>
      </c>
      <c r="S205" s="705">
        <v>1</v>
      </c>
      <c r="T205" s="706">
        <f>(S206*T206)+(S207*T207)+(S208*T208)+(S209*T209)+(S210*T210)+(S211*T211)+(S212*T212)+(S213*T213)+(S214*T214)+(S215*T215)</f>
        <v>0</v>
      </c>
      <c r="U205" s="665">
        <f t="shared" ref="U205:U215" si="65">S205*T205*(1+MGKZ)*(1+Gewinn)*(1+Sicherheit)</f>
        <v>0</v>
      </c>
      <c r="V205" s="643">
        <f t="shared" ref="V205:V215" si="66">R205*Fertigung</f>
        <v>0</v>
      </c>
      <c r="W205" s="50">
        <f t="shared" ref="W205:W215" si="67">L205*$E$6+M205*$M$6+N205*$M$7+O205*$M$8+P205*$E$7+Q205*$M$9+U205+V205</f>
        <v>0</v>
      </c>
      <c r="X205" s="442"/>
      <c r="Y205" s="442"/>
      <c r="Z205" s="442"/>
      <c r="AA205" s="442"/>
      <c r="AB205" s="442"/>
      <c r="AC205" s="442"/>
      <c r="AD205" s="442"/>
      <c r="AE205" s="442"/>
      <c r="AF205" s="442"/>
      <c r="AG205" s="442"/>
      <c r="AH205" s="442"/>
      <c r="AI205" s="442"/>
      <c r="AJ205" s="442"/>
      <c r="AK205" s="442"/>
      <c r="AL205" s="442"/>
      <c r="AM205" s="442"/>
      <c r="AN205" s="442"/>
      <c r="AO205" s="442"/>
      <c r="AP205" s="442"/>
      <c r="AQ205" s="442"/>
      <c r="AR205" s="442"/>
      <c r="AS205" s="442"/>
      <c r="AT205" s="442"/>
      <c r="AU205" s="442"/>
      <c r="AV205" s="442"/>
      <c r="AW205" s="442"/>
      <c r="AX205" s="442"/>
      <c r="AY205" s="442"/>
      <c r="AZ205" s="442"/>
    </row>
    <row r="206" spans="2:52" ht="20.100000000000001" hidden="1" customHeight="1" outlineLevel="1">
      <c r="B206" s="433"/>
      <c r="C206" s="1002"/>
      <c r="D206" s="1003"/>
      <c r="E206" s="1003"/>
      <c r="F206" s="1004"/>
      <c r="G206" s="1005"/>
      <c r="H206" s="1006"/>
      <c r="I206" s="1006"/>
      <c r="J206" s="1006"/>
      <c r="K206" s="1007"/>
      <c r="L206" s="715"/>
      <c r="M206" s="715"/>
      <c r="N206" s="715"/>
      <c r="O206" s="715"/>
      <c r="P206" s="715"/>
      <c r="Q206" s="715"/>
      <c r="R206" s="715"/>
      <c r="S206" s="716"/>
      <c r="T206" s="717"/>
      <c r="U206" s="720">
        <f t="shared" si="65"/>
        <v>0</v>
      </c>
      <c r="V206" s="721">
        <f t="shared" si="66"/>
        <v>0</v>
      </c>
      <c r="W206" s="722">
        <f t="shared" si="67"/>
        <v>0</v>
      </c>
      <c r="X206" s="442"/>
      <c r="Y206" s="442"/>
      <c r="Z206" s="442"/>
      <c r="AA206" s="442"/>
      <c r="AB206" s="442"/>
      <c r="AC206" s="442"/>
      <c r="AD206" s="442"/>
      <c r="AE206" s="442"/>
      <c r="AF206" s="442"/>
      <c r="AG206" s="442"/>
      <c r="AH206" s="442"/>
      <c r="AI206" s="442"/>
      <c r="AJ206" s="442"/>
      <c r="AK206" s="442"/>
      <c r="AL206" s="442"/>
      <c r="AM206" s="442"/>
      <c r="AN206" s="442"/>
      <c r="AO206" s="442"/>
      <c r="AP206" s="442"/>
      <c r="AQ206" s="442"/>
      <c r="AR206" s="442"/>
      <c r="AS206" s="442"/>
      <c r="AT206" s="442"/>
      <c r="AU206" s="442"/>
      <c r="AV206" s="442"/>
      <c r="AW206" s="442"/>
      <c r="AX206" s="442"/>
      <c r="AY206" s="442"/>
      <c r="AZ206" s="442"/>
    </row>
    <row r="207" spans="2:52" ht="20.100000000000001" hidden="1" customHeight="1" outlineLevel="1">
      <c r="B207" s="434"/>
      <c r="C207" s="1002"/>
      <c r="D207" s="1003"/>
      <c r="E207" s="1003"/>
      <c r="F207" s="1004"/>
      <c r="G207" s="1005"/>
      <c r="H207" s="1006"/>
      <c r="I207" s="1006"/>
      <c r="J207" s="1006"/>
      <c r="K207" s="1007"/>
      <c r="L207" s="715"/>
      <c r="M207" s="715"/>
      <c r="N207" s="715"/>
      <c r="O207" s="715"/>
      <c r="P207" s="715"/>
      <c r="Q207" s="715"/>
      <c r="R207" s="715"/>
      <c r="S207" s="716"/>
      <c r="T207" s="717"/>
      <c r="U207" s="720">
        <f t="shared" si="65"/>
        <v>0</v>
      </c>
      <c r="V207" s="721">
        <f t="shared" si="66"/>
        <v>0</v>
      </c>
      <c r="W207" s="722">
        <f t="shared" si="67"/>
        <v>0</v>
      </c>
      <c r="X207" s="442"/>
      <c r="Y207" s="442"/>
      <c r="Z207" s="442"/>
      <c r="AA207" s="442"/>
      <c r="AB207" s="442"/>
      <c r="AC207" s="442"/>
      <c r="AD207" s="442"/>
      <c r="AE207" s="442"/>
      <c r="AF207" s="442"/>
      <c r="AG207" s="442"/>
      <c r="AH207" s="442"/>
      <c r="AI207" s="442"/>
      <c r="AJ207" s="442"/>
      <c r="AK207" s="442"/>
      <c r="AL207" s="442"/>
      <c r="AM207" s="442"/>
      <c r="AN207" s="442"/>
      <c r="AO207" s="442"/>
      <c r="AP207" s="442"/>
      <c r="AQ207" s="442"/>
      <c r="AR207" s="442"/>
      <c r="AS207" s="442"/>
      <c r="AT207" s="442"/>
      <c r="AU207" s="442"/>
      <c r="AV207" s="442"/>
      <c r="AW207" s="442"/>
      <c r="AX207" s="442"/>
      <c r="AY207" s="442"/>
      <c r="AZ207" s="442"/>
    </row>
    <row r="208" spans="2:52" ht="20.100000000000001" hidden="1" customHeight="1" outlineLevel="1">
      <c r="B208" s="434"/>
      <c r="C208" s="1002"/>
      <c r="D208" s="1003"/>
      <c r="E208" s="1003"/>
      <c r="F208" s="1004"/>
      <c r="G208" s="1005"/>
      <c r="H208" s="1006"/>
      <c r="I208" s="1006"/>
      <c r="J208" s="1006"/>
      <c r="K208" s="1007"/>
      <c r="L208" s="715"/>
      <c r="M208" s="715"/>
      <c r="N208" s="715"/>
      <c r="O208" s="715"/>
      <c r="P208" s="715"/>
      <c r="Q208" s="715"/>
      <c r="R208" s="715"/>
      <c r="S208" s="716"/>
      <c r="T208" s="717"/>
      <c r="U208" s="720">
        <f t="shared" si="65"/>
        <v>0</v>
      </c>
      <c r="V208" s="721">
        <f t="shared" si="66"/>
        <v>0</v>
      </c>
      <c r="W208" s="722">
        <f t="shared" si="67"/>
        <v>0</v>
      </c>
      <c r="X208" s="442"/>
      <c r="Y208" s="442"/>
      <c r="Z208" s="442"/>
      <c r="AA208" s="442"/>
      <c r="AB208" s="442"/>
      <c r="AC208" s="442"/>
      <c r="AD208" s="442"/>
      <c r="AE208" s="442"/>
      <c r="AF208" s="442"/>
      <c r="AG208" s="442"/>
      <c r="AH208" s="442"/>
      <c r="AI208" s="442"/>
      <c r="AJ208" s="442"/>
      <c r="AK208" s="442"/>
      <c r="AL208" s="442"/>
      <c r="AM208" s="442"/>
      <c r="AN208" s="442"/>
      <c r="AO208" s="442"/>
      <c r="AP208" s="442"/>
      <c r="AQ208" s="442"/>
      <c r="AR208" s="442"/>
      <c r="AS208" s="442"/>
      <c r="AT208" s="442"/>
      <c r="AU208" s="442"/>
      <c r="AV208" s="442"/>
      <c r="AW208" s="442"/>
      <c r="AX208" s="442"/>
      <c r="AY208" s="442"/>
      <c r="AZ208" s="442"/>
    </row>
    <row r="209" spans="2:52" ht="20.100000000000001" hidden="1" customHeight="1" outlineLevel="1">
      <c r="B209" s="434"/>
      <c r="C209" s="1002"/>
      <c r="D209" s="1003"/>
      <c r="E209" s="1003"/>
      <c r="F209" s="1004"/>
      <c r="G209" s="1005"/>
      <c r="H209" s="1006"/>
      <c r="I209" s="1006"/>
      <c r="J209" s="1006"/>
      <c r="K209" s="1007"/>
      <c r="L209" s="715"/>
      <c r="M209" s="715"/>
      <c r="N209" s="715"/>
      <c r="O209" s="715"/>
      <c r="P209" s="715"/>
      <c r="Q209" s="715"/>
      <c r="R209" s="715"/>
      <c r="S209" s="716"/>
      <c r="T209" s="717"/>
      <c r="U209" s="720">
        <f t="shared" si="65"/>
        <v>0</v>
      </c>
      <c r="V209" s="721">
        <f t="shared" si="66"/>
        <v>0</v>
      </c>
      <c r="W209" s="722">
        <f t="shared" si="67"/>
        <v>0</v>
      </c>
      <c r="X209" s="442"/>
      <c r="Y209" s="442"/>
      <c r="Z209" s="442"/>
      <c r="AA209" s="442"/>
      <c r="AB209" s="442"/>
      <c r="AC209" s="442"/>
      <c r="AD209" s="442"/>
      <c r="AE209" s="442"/>
      <c r="AF209" s="442"/>
      <c r="AG209" s="442"/>
      <c r="AH209" s="442"/>
      <c r="AI209" s="442"/>
      <c r="AJ209" s="442"/>
      <c r="AK209" s="442"/>
      <c r="AL209" s="442"/>
      <c r="AM209" s="442"/>
      <c r="AN209" s="442"/>
      <c r="AO209" s="442"/>
      <c r="AP209" s="442"/>
      <c r="AQ209" s="442"/>
      <c r="AR209" s="442"/>
      <c r="AS209" s="442"/>
      <c r="AT209" s="442"/>
      <c r="AU209" s="442"/>
      <c r="AV209" s="442"/>
      <c r="AW209" s="442"/>
      <c r="AX209" s="442"/>
      <c r="AY209" s="442"/>
      <c r="AZ209" s="442"/>
    </row>
    <row r="210" spans="2:52" ht="20.100000000000001" hidden="1" customHeight="1" outlineLevel="1">
      <c r="B210" s="434"/>
      <c r="C210" s="1002"/>
      <c r="D210" s="1003"/>
      <c r="E210" s="1003"/>
      <c r="F210" s="1004"/>
      <c r="G210" s="1005"/>
      <c r="H210" s="1006"/>
      <c r="I210" s="1006"/>
      <c r="J210" s="1006"/>
      <c r="K210" s="1007"/>
      <c r="L210" s="715"/>
      <c r="M210" s="715"/>
      <c r="N210" s="715"/>
      <c r="O210" s="715"/>
      <c r="P210" s="715"/>
      <c r="Q210" s="715"/>
      <c r="R210" s="715"/>
      <c r="S210" s="716"/>
      <c r="T210" s="717"/>
      <c r="U210" s="720">
        <f t="shared" si="65"/>
        <v>0</v>
      </c>
      <c r="V210" s="721">
        <f t="shared" si="66"/>
        <v>0</v>
      </c>
      <c r="W210" s="722">
        <f t="shared" si="67"/>
        <v>0</v>
      </c>
      <c r="X210" s="442"/>
      <c r="Y210" s="442"/>
      <c r="Z210" s="442"/>
      <c r="AA210" s="442"/>
      <c r="AB210" s="442"/>
      <c r="AC210" s="442"/>
      <c r="AD210" s="442"/>
      <c r="AE210" s="442"/>
      <c r="AF210" s="442"/>
      <c r="AG210" s="442"/>
      <c r="AH210" s="442"/>
      <c r="AI210" s="442"/>
      <c r="AJ210" s="442"/>
      <c r="AK210" s="442"/>
      <c r="AL210" s="442"/>
      <c r="AM210" s="442"/>
      <c r="AN210" s="442"/>
      <c r="AO210" s="442"/>
      <c r="AP210" s="442"/>
      <c r="AQ210" s="442"/>
      <c r="AR210" s="442"/>
      <c r="AS210" s="442"/>
      <c r="AT210" s="442"/>
      <c r="AU210" s="442"/>
      <c r="AV210" s="442"/>
      <c r="AW210" s="442"/>
      <c r="AX210" s="442"/>
      <c r="AY210" s="442"/>
      <c r="AZ210" s="442"/>
    </row>
    <row r="211" spans="2:52" ht="20.100000000000001" hidden="1" customHeight="1" outlineLevel="1">
      <c r="B211" s="434"/>
      <c r="C211" s="1002"/>
      <c r="D211" s="1003"/>
      <c r="E211" s="1003"/>
      <c r="F211" s="1004"/>
      <c r="G211" s="1005"/>
      <c r="H211" s="1006"/>
      <c r="I211" s="1006"/>
      <c r="J211" s="1006"/>
      <c r="K211" s="1007"/>
      <c r="L211" s="715"/>
      <c r="M211" s="715"/>
      <c r="N211" s="715"/>
      <c r="O211" s="715"/>
      <c r="P211" s="715"/>
      <c r="Q211" s="715"/>
      <c r="R211" s="715"/>
      <c r="S211" s="716"/>
      <c r="T211" s="717"/>
      <c r="U211" s="720">
        <f t="shared" si="65"/>
        <v>0</v>
      </c>
      <c r="V211" s="721">
        <f t="shared" si="66"/>
        <v>0</v>
      </c>
      <c r="W211" s="722">
        <f t="shared" si="67"/>
        <v>0</v>
      </c>
      <c r="X211" s="442"/>
      <c r="Y211" s="442"/>
      <c r="Z211" s="442"/>
      <c r="AA211" s="442"/>
      <c r="AB211" s="442"/>
      <c r="AC211" s="442"/>
      <c r="AD211" s="442"/>
      <c r="AE211" s="442"/>
      <c r="AF211" s="442"/>
      <c r="AG211" s="442"/>
      <c r="AH211" s="442"/>
      <c r="AI211" s="442"/>
      <c r="AJ211" s="442"/>
      <c r="AK211" s="442"/>
      <c r="AL211" s="442"/>
      <c r="AM211" s="442"/>
      <c r="AN211" s="442"/>
      <c r="AO211" s="442"/>
      <c r="AP211" s="442"/>
      <c r="AQ211" s="442"/>
      <c r="AR211" s="442"/>
      <c r="AS211" s="442"/>
      <c r="AT211" s="442"/>
      <c r="AU211" s="442"/>
      <c r="AV211" s="442"/>
      <c r="AW211" s="442"/>
      <c r="AX211" s="442"/>
      <c r="AY211" s="442"/>
      <c r="AZ211" s="442"/>
    </row>
    <row r="212" spans="2:52" ht="20.100000000000001" hidden="1" customHeight="1" outlineLevel="1">
      <c r="B212" s="434"/>
      <c r="C212" s="1002"/>
      <c r="D212" s="1003"/>
      <c r="E212" s="1003"/>
      <c r="F212" s="1004"/>
      <c r="G212" s="1005"/>
      <c r="H212" s="1006"/>
      <c r="I212" s="1006"/>
      <c r="J212" s="1006"/>
      <c r="K212" s="1007"/>
      <c r="L212" s="715"/>
      <c r="M212" s="715"/>
      <c r="N212" s="715"/>
      <c r="O212" s="715"/>
      <c r="P212" s="715"/>
      <c r="Q212" s="715"/>
      <c r="R212" s="715"/>
      <c r="S212" s="716"/>
      <c r="T212" s="717"/>
      <c r="U212" s="720">
        <f t="shared" si="65"/>
        <v>0</v>
      </c>
      <c r="V212" s="721">
        <f t="shared" si="66"/>
        <v>0</v>
      </c>
      <c r="W212" s="722">
        <f t="shared" si="67"/>
        <v>0</v>
      </c>
      <c r="X212" s="442"/>
      <c r="Y212" s="442"/>
      <c r="Z212" s="442"/>
      <c r="AA212" s="442"/>
      <c r="AB212" s="442"/>
      <c r="AC212" s="442"/>
      <c r="AD212" s="442"/>
      <c r="AE212" s="442"/>
      <c r="AF212" s="442"/>
      <c r="AG212" s="442"/>
      <c r="AH212" s="442"/>
      <c r="AI212" s="442"/>
      <c r="AJ212" s="442"/>
      <c r="AK212" s="442"/>
      <c r="AL212" s="442"/>
      <c r="AM212" s="442"/>
      <c r="AN212" s="442"/>
      <c r="AO212" s="442"/>
      <c r="AP212" s="442"/>
      <c r="AQ212" s="442"/>
      <c r="AR212" s="442"/>
      <c r="AS212" s="442"/>
      <c r="AT212" s="442"/>
      <c r="AU212" s="442"/>
      <c r="AV212" s="442"/>
      <c r="AW212" s="442"/>
      <c r="AX212" s="442"/>
      <c r="AY212" s="442"/>
      <c r="AZ212" s="442"/>
    </row>
    <row r="213" spans="2:52" ht="20.100000000000001" hidden="1" customHeight="1" outlineLevel="1">
      <c r="B213" s="434"/>
      <c r="C213" s="1002"/>
      <c r="D213" s="1003"/>
      <c r="E213" s="1003"/>
      <c r="F213" s="1004"/>
      <c r="G213" s="1005"/>
      <c r="H213" s="1006"/>
      <c r="I213" s="1006"/>
      <c r="J213" s="1006"/>
      <c r="K213" s="1007"/>
      <c r="L213" s="715"/>
      <c r="M213" s="715"/>
      <c r="N213" s="715"/>
      <c r="O213" s="715"/>
      <c r="P213" s="715"/>
      <c r="Q213" s="715"/>
      <c r="R213" s="715"/>
      <c r="S213" s="716"/>
      <c r="T213" s="717"/>
      <c r="U213" s="720">
        <f t="shared" si="65"/>
        <v>0</v>
      </c>
      <c r="V213" s="721">
        <f t="shared" si="66"/>
        <v>0</v>
      </c>
      <c r="W213" s="722">
        <f t="shared" si="67"/>
        <v>0</v>
      </c>
      <c r="X213" s="442"/>
      <c r="Y213" s="442"/>
      <c r="Z213" s="442"/>
      <c r="AA213" s="442"/>
      <c r="AB213" s="442"/>
      <c r="AC213" s="442"/>
      <c r="AD213" s="442"/>
      <c r="AE213" s="442"/>
      <c r="AF213" s="442"/>
      <c r="AG213" s="442"/>
      <c r="AH213" s="442"/>
      <c r="AI213" s="442"/>
      <c r="AJ213" s="442"/>
      <c r="AK213" s="442"/>
      <c r="AL213" s="442"/>
      <c r="AM213" s="442"/>
      <c r="AN213" s="442"/>
      <c r="AO213" s="442"/>
      <c r="AP213" s="442"/>
      <c r="AQ213" s="442"/>
      <c r="AR213" s="442"/>
      <c r="AS213" s="442"/>
      <c r="AT213" s="442"/>
      <c r="AU213" s="442"/>
      <c r="AV213" s="442"/>
      <c r="AW213" s="442"/>
      <c r="AX213" s="442"/>
      <c r="AY213" s="442"/>
      <c r="AZ213" s="442"/>
    </row>
    <row r="214" spans="2:52" ht="20.100000000000001" hidden="1" customHeight="1" outlineLevel="1">
      <c r="B214" s="434"/>
      <c r="C214" s="1002"/>
      <c r="D214" s="1003"/>
      <c r="E214" s="1003"/>
      <c r="F214" s="1004"/>
      <c r="G214" s="1005"/>
      <c r="H214" s="1006"/>
      <c r="I214" s="1006"/>
      <c r="J214" s="1006"/>
      <c r="K214" s="1007"/>
      <c r="L214" s="715"/>
      <c r="M214" s="715"/>
      <c r="N214" s="715"/>
      <c r="O214" s="715"/>
      <c r="P214" s="715"/>
      <c r="Q214" s="715"/>
      <c r="R214" s="715"/>
      <c r="S214" s="716"/>
      <c r="T214" s="717"/>
      <c r="U214" s="720">
        <f t="shared" si="65"/>
        <v>0</v>
      </c>
      <c r="V214" s="721">
        <f t="shared" si="66"/>
        <v>0</v>
      </c>
      <c r="W214" s="722">
        <f t="shared" si="67"/>
        <v>0</v>
      </c>
      <c r="X214" s="442"/>
      <c r="Y214" s="442"/>
      <c r="Z214" s="442"/>
      <c r="AA214" s="442"/>
      <c r="AB214" s="442"/>
      <c r="AC214" s="442"/>
      <c r="AD214" s="442"/>
      <c r="AE214" s="442"/>
      <c r="AF214" s="442"/>
      <c r="AG214" s="442"/>
      <c r="AH214" s="442"/>
      <c r="AI214" s="442"/>
      <c r="AJ214" s="442"/>
      <c r="AK214" s="442"/>
      <c r="AL214" s="442"/>
      <c r="AM214" s="442"/>
      <c r="AN214" s="442"/>
      <c r="AO214" s="442"/>
      <c r="AP214" s="442"/>
      <c r="AQ214" s="442"/>
      <c r="AR214" s="442"/>
      <c r="AS214" s="442"/>
      <c r="AT214" s="442"/>
      <c r="AU214" s="442"/>
      <c r="AV214" s="442"/>
      <c r="AW214" s="442"/>
      <c r="AX214" s="442"/>
      <c r="AY214" s="442"/>
      <c r="AZ214" s="442"/>
    </row>
    <row r="215" spans="2:52" ht="20.100000000000001" hidden="1" customHeight="1" outlineLevel="1">
      <c r="B215" s="434"/>
      <c r="C215" s="1002"/>
      <c r="D215" s="1003"/>
      <c r="E215" s="1003"/>
      <c r="F215" s="1004"/>
      <c r="G215" s="1005"/>
      <c r="H215" s="1006"/>
      <c r="I215" s="1006"/>
      <c r="J215" s="1006"/>
      <c r="K215" s="1007"/>
      <c r="L215" s="715"/>
      <c r="M215" s="715"/>
      <c r="N215" s="715"/>
      <c r="O215" s="715"/>
      <c r="P215" s="715"/>
      <c r="Q215" s="715"/>
      <c r="R215" s="715"/>
      <c r="S215" s="716"/>
      <c r="T215" s="717"/>
      <c r="U215" s="720">
        <f t="shared" si="65"/>
        <v>0</v>
      </c>
      <c r="V215" s="721">
        <f t="shared" si="66"/>
        <v>0</v>
      </c>
      <c r="W215" s="722">
        <f t="shared" si="67"/>
        <v>0</v>
      </c>
      <c r="X215" s="442"/>
      <c r="Y215" s="442"/>
      <c r="Z215" s="442"/>
      <c r="AA215" s="442"/>
      <c r="AB215" s="442"/>
      <c r="AC215" s="442"/>
      <c r="AD215" s="442"/>
      <c r="AE215" s="442"/>
      <c r="AF215" s="442"/>
      <c r="AG215" s="442"/>
      <c r="AH215" s="442"/>
      <c r="AI215" s="442"/>
      <c r="AJ215" s="442"/>
      <c r="AK215" s="442"/>
      <c r="AL215" s="442"/>
      <c r="AM215" s="442"/>
      <c r="AN215" s="442"/>
      <c r="AO215" s="442"/>
      <c r="AP215" s="442"/>
      <c r="AQ215" s="442"/>
      <c r="AR215" s="442"/>
      <c r="AS215" s="442"/>
      <c r="AT215" s="442"/>
      <c r="AU215" s="442"/>
      <c r="AV215" s="442"/>
      <c r="AW215" s="442"/>
      <c r="AX215" s="442"/>
      <c r="AY215" s="442"/>
      <c r="AZ215" s="442"/>
    </row>
    <row r="216" spans="2:52" s="19" customFormat="1" ht="9.9499999999999993" hidden="1" customHeight="1" outlineLevel="1">
      <c r="B216" s="435"/>
      <c r="C216" s="437"/>
      <c r="D216" s="437"/>
      <c r="E216" s="437"/>
      <c r="F216" s="437"/>
      <c r="G216" s="666"/>
      <c r="H216" s="666"/>
      <c r="I216" s="666"/>
      <c r="J216" s="666"/>
      <c r="K216" s="666"/>
      <c r="L216" s="438"/>
      <c r="M216" s="438"/>
      <c r="N216" s="438"/>
      <c r="O216" s="438"/>
      <c r="P216" s="438"/>
      <c r="Q216" s="438"/>
      <c r="R216" s="438"/>
      <c r="S216" s="438"/>
      <c r="T216" s="439"/>
      <c r="U216" s="439"/>
      <c r="V216" s="439"/>
      <c r="W216" s="667"/>
      <c r="X216" s="668"/>
      <c r="Y216" s="668"/>
      <c r="Z216" s="668"/>
      <c r="AA216" s="668"/>
      <c r="AB216" s="668"/>
      <c r="AC216" s="668"/>
      <c r="AD216" s="668"/>
      <c r="AE216" s="668"/>
      <c r="AF216" s="668"/>
      <c r="AG216" s="668"/>
      <c r="AH216" s="668"/>
      <c r="AI216" s="668"/>
      <c r="AJ216" s="668"/>
      <c r="AK216" s="668"/>
      <c r="AL216" s="668"/>
      <c r="AM216" s="668"/>
      <c r="AN216" s="668"/>
      <c r="AO216" s="668"/>
      <c r="AP216" s="668"/>
      <c r="AQ216" s="668"/>
      <c r="AR216" s="668"/>
      <c r="AS216" s="668"/>
      <c r="AT216" s="668"/>
      <c r="AU216" s="668"/>
      <c r="AV216" s="668"/>
      <c r="AW216" s="668"/>
      <c r="AX216" s="668"/>
      <c r="AY216" s="668"/>
      <c r="AZ216" s="668"/>
    </row>
    <row r="217" spans="2:52" ht="20.100000000000001" customHeight="1" collapsed="1">
      <c r="B217" s="32">
        <f>B205+1</f>
        <v>18</v>
      </c>
      <c r="C217" s="1013"/>
      <c r="D217" s="1014"/>
      <c r="E217" s="1014"/>
      <c r="F217" s="1015"/>
      <c r="G217" s="1016"/>
      <c r="H217" s="1017"/>
      <c r="I217" s="1017"/>
      <c r="J217" s="1017"/>
      <c r="K217" s="1018"/>
      <c r="L217" s="701">
        <f t="shared" ref="L217:R217" si="68">SUM(L218:L227)</f>
        <v>0</v>
      </c>
      <c r="M217" s="702">
        <f t="shared" si="68"/>
        <v>0</v>
      </c>
      <c r="N217" s="703">
        <f t="shared" si="68"/>
        <v>0</v>
      </c>
      <c r="O217" s="703">
        <f t="shared" si="68"/>
        <v>0</v>
      </c>
      <c r="P217" s="702">
        <f t="shared" si="68"/>
        <v>0</v>
      </c>
      <c r="Q217" s="704">
        <f t="shared" si="68"/>
        <v>0</v>
      </c>
      <c r="R217" s="701">
        <f t="shared" si="68"/>
        <v>0</v>
      </c>
      <c r="S217" s="705">
        <v>1</v>
      </c>
      <c r="T217" s="706">
        <f>(S218*T218)+(S219*T219)+(S220*T220)+(S221*T221)+(S222*T222)+(S223*T223)+(S224*T224)+(S225*T225)+(S226*T226)+(S227*T227)</f>
        <v>0</v>
      </c>
      <c r="U217" s="665">
        <f t="shared" ref="U217:U227" si="69">S217*T217*(1+MGKZ)*(1+Gewinn)*(1+Sicherheit)</f>
        <v>0</v>
      </c>
      <c r="V217" s="643">
        <f t="shared" ref="V217:V227" si="70">R217*Fertigung</f>
        <v>0</v>
      </c>
      <c r="W217" s="50">
        <f t="shared" ref="W217:W227" si="71">L217*$E$6+M217*$M$6+N217*$M$7+O217*$M$8+P217*$E$7+Q217*$M$9+U217+V217</f>
        <v>0</v>
      </c>
      <c r="X217" s="442"/>
      <c r="Y217" s="442"/>
      <c r="Z217" s="442"/>
      <c r="AA217" s="442"/>
      <c r="AB217" s="442"/>
      <c r="AC217" s="442"/>
      <c r="AD217" s="442"/>
      <c r="AE217" s="442"/>
      <c r="AF217" s="442"/>
      <c r="AG217" s="442"/>
      <c r="AH217" s="442"/>
      <c r="AI217" s="442"/>
      <c r="AJ217" s="442"/>
      <c r="AK217" s="442"/>
      <c r="AL217" s="442"/>
      <c r="AM217" s="442"/>
      <c r="AN217" s="442"/>
      <c r="AO217" s="442"/>
      <c r="AP217" s="442"/>
      <c r="AQ217" s="442"/>
      <c r="AR217" s="442"/>
      <c r="AS217" s="442"/>
      <c r="AT217" s="442"/>
      <c r="AU217" s="442"/>
      <c r="AV217" s="442"/>
      <c r="AW217" s="442"/>
      <c r="AX217" s="442"/>
      <c r="AY217" s="442"/>
      <c r="AZ217" s="442"/>
    </row>
    <row r="218" spans="2:52" ht="20.100000000000001" hidden="1" customHeight="1" outlineLevel="1">
      <c r="B218" s="433"/>
      <c r="C218" s="1002"/>
      <c r="D218" s="1003"/>
      <c r="E218" s="1003"/>
      <c r="F218" s="1004"/>
      <c r="G218" s="1005"/>
      <c r="H218" s="1006"/>
      <c r="I218" s="1006"/>
      <c r="J218" s="1006"/>
      <c r="K218" s="1007"/>
      <c r="L218" s="715"/>
      <c r="M218" s="715"/>
      <c r="N218" s="715"/>
      <c r="O218" s="715"/>
      <c r="P218" s="715"/>
      <c r="Q218" s="715"/>
      <c r="R218" s="715"/>
      <c r="S218" s="716"/>
      <c r="T218" s="717"/>
      <c r="U218" s="720">
        <f t="shared" si="69"/>
        <v>0</v>
      </c>
      <c r="V218" s="721">
        <f t="shared" si="70"/>
        <v>0</v>
      </c>
      <c r="W218" s="722">
        <f t="shared" si="71"/>
        <v>0</v>
      </c>
      <c r="X218" s="442"/>
      <c r="Y218" s="442"/>
      <c r="Z218" s="442"/>
      <c r="AA218" s="442"/>
      <c r="AB218" s="442"/>
      <c r="AC218" s="442"/>
      <c r="AD218" s="442"/>
      <c r="AE218" s="442"/>
      <c r="AF218" s="442"/>
      <c r="AG218" s="442"/>
      <c r="AH218" s="442"/>
      <c r="AI218" s="442"/>
      <c r="AJ218" s="442"/>
      <c r="AK218" s="442"/>
      <c r="AL218" s="442"/>
      <c r="AM218" s="442"/>
      <c r="AN218" s="442"/>
      <c r="AO218" s="442"/>
      <c r="AP218" s="442"/>
      <c r="AQ218" s="442"/>
      <c r="AR218" s="442"/>
      <c r="AS218" s="442"/>
      <c r="AT218" s="442"/>
      <c r="AU218" s="442"/>
      <c r="AV218" s="442"/>
      <c r="AW218" s="442"/>
      <c r="AX218" s="442"/>
      <c r="AY218" s="442"/>
      <c r="AZ218" s="442"/>
    </row>
    <row r="219" spans="2:52" ht="20.100000000000001" hidden="1" customHeight="1" outlineLevel="1">
      <c r="B219" s="434"/>
      <c r="C219" s="1002"/>
      <c r="D219" s="1003"/>
      <c r="E219" s="1003"/>
      <c r="F219" s="1004"/>
      <c r="G219" s="1005"/>
      <c r="H219" s="1006"/>
      <c r="I219" s="1006"/>
      <c r="J219" s="1006"/>
      <c r="K219" s="1007"/>
      <c r="L219" s="715"/>
      <c r="M219" s="715"/>
      <c r="N219" s="715"/>
      <c r="O219" s="715"/>
      <c r="P219" s="715"/>
      <c r="Q219" s="715"/>
      <c r="R219" s="715"/>
      <c r="S219" s="716"/>
      <c r="T219" s="717"/>
      <c r="U219" s="720">
        <f t="shared" si="69"/>
        <v>0</v>
      </c>
      <c r="V219" s="721">
        <f t="shared" si="70"/>
        <v>0</v>
      </c>
      <c r="W219" s="722">
        <f t="shared" si="71"/>
        <v>0</v>
      </c>
      <c r="X219" s="442"/>
      <c r="Y219" s="442"/>
      <c r="Z219" s="442"/>
      <c r="AA219" s="442"/>
      <c r="AB219" s="442"/>
      <c r="AC219" s="442"/>
      <c r="AD219" s="442"/>
      <c r="AE219" s="442"/>
      <c r="AF219" s="442"/>
      <c r="AG219" s="442"/>
      <c r="AH219" s="442"/>
      <c r="AI219" s="442"/>
      <c r="AJ219" s="442"/>
      <c r="AK219" s="442"/>
      <c r="AL219" s="442"/>
      <c r="AM219" s="442"/>
      <c r="AN219" s="442"/>
      <c r="AO219" s="442"/>
      <c r="AP219" s="442"/>
      <c r="AQ219" s="442"/>
      <c r="AR219" s="442"/>
      <c r="AS219" s="442"/>
      <c r="AT219" s="442"/>
      <c r="AU219" s="442"/>
      <c r="AV219" s="442"/>
      <c r="AW219" s="442"/>
      <c r="AX219" s="442"/>
      <c r="AY219" s="442"/>
      <c r="AZ219" s="442"/>
    </row>
    <row r="220" spans="2:52" ht="20.100000000000001" hidden="1" customHeight="1" outlineLevel="1">
      <c r="B220" s="434"/>
      <c r="C220" s="1002"/>
      <c r="D220" s="1003"/>
      <c r="E220" s="1003"/>
      <c r="F220" s="1004"/>
      <c r="G220" s="1005"/>
      <c r="H220" s="1006"/>
      <c r="I220" s="1006"/>
      <c r="J220" s="1006"/>
      <c r="K220" s="1007"/>
      <c r="L220" s="715"/>
      <c r="M220" s="715"/>
      <c r="N220" s="715"/>
      <c r="O220" s="715"/>
      <c r="P220" s="715"/>
      <c r="Q220" s="715"/>
      <c r="R220" s="715"/>
      <c r="S220" s="716"/>
      <c r="T220" s="717"/>
      <c r="U220" s="720">
        <f t="shared" si="69"/>
        <v>0</v>
      </c>
      <c r="V220" s="721">
        <f t="shared" si="70"/>
        <v>0</v>
      </c>
      <c r="W220" s="722">
        <f t="shared" si="71"/>
        <v>0</v>
      </c>
      <c r="X220" s="442"/>
      <c r="Y220" s="442"/>
      <c r="Z220" s="442"/>
      <c r="AA220" s="442"/>
      <c r="AB220" s="442"/>
      <c r="AC220" s="442"/>
      <c r="AD220" s="442"/>
      <c r="AE220" s="442"/>
      <c r="AF220" s="442"/>
      <c r="AG220" s="442"/>
      <c r="AH220" s="442"/>
      <c r="AI220" s="442"/>
      <c r="AJ220" s="442"/>
      <c r="AK220" s="442"/>
      <c r="AL220" s="442"/>
      <c r="AM220" s="442"/>
      <c r="AN220" s="442"/>
      <c r="AO220" s="442"/>
      <c r="AP220" s="442"/>
      <c r="AQ220" s="442"/>
      <c r="AR220" s="442"/>
      <c r="AS220" s="442"/>
      <c r="AT220" s="442"/>
      <c r="AU220" s="442"/>
      <c r="AV220" s="442"/>
      <c r="AW220" s="442"/>
      <c r="AX220" s="442"/>
      <c r="AY220" s="442"/>
      <c r="AZ220" s="442"/>
    </row>
    <row r="221" spans="2:52" ht="20.100000000000001" hidden="1" customHeight="1" outlineLevel="1">
      <c r="B221" s="434"/>
      <c r="C221" s="1002"/>
      <c r="D221" s="1003"/>
      <c r="E221" s="1003"/>
      <c r="F221" s="1004"/>
      <c r="G221" s="1005"/>
      <c r="H221" s="1006"/>
      <c r="I221" s="1006"/>
      <c r="J221" s="1006"/>
      <c r="K221" s="1007"/>
      <c r="L221" s="715"/>
      <c r="M221" s="715"/>
      <c r="N221" s="715"/>
      <c r="O221" s="715"/>
      <c r="P221" s="715"/>
      <c r="Q221" s="715"/>
      <c r="R221" s="715"/>
      <c r="S221" s="716"/>
      <c r="T221" s="717"/>
      <c r="U221" s="720">
        <f t="shared" si="69"/>
        <v>0</v>
      </c>
      <c r="V221" s="721">
        <f t="shared" si="70"/>
        <v>0</v>
      </c>
      <c r="W221" s="722">
        <f t="shared" si="71"/>
        <v>0</v>
      </c>
      <c r="X221" s="442"/>
      <c r="Y221" s="442"/>
      <c r="Z221" s="442"/>
      <c r="AA221" s="442"/>
      <c r="AB221" s="442"/>
      <c r="AC221" s="442"/>
      <c r="AD221" s="442"/>
      <c r="AE221" s="442"/>
      <c r="AF221" s="442"/>
      <c r="AG221" s="442"/>
      <c r="AH221" s="442"/>
      <c r="AI221" s="442"/>
      <c r="AJ221" s="442"/>
      <c r="AK221" s="442"/>
      <c r="AL221" s="442"/>
      <c r="AM221" s="442"/>
      <c r="AN221" s="442"/>
      <c r="AO221" s="442"/>
      <c r="AP221" s="442"/>
      <c r="AQ221" s="442"/>
      <c r="AR221" s="442"/>
      <c r="AS221" s="442"/>
      <c r="AT221" s="442"/>
      <c r="AU221" s="442"/>
      <c r="AV221" s="442"/>
      <c r="AW221" s="442"/>
      <c r="AX221" s="442"/>
      <c r="AY221" s="442"/>
      <c r="AZ221" s="442"/>
    </row>
    <row r="222" spans="2:52" ht="20.100000000000001" hidden="1" customHeight="1" outlineLevel="1">
      <c r="B222" s="434"/>
      <c r="C222" s="1002"/>
      <c r="D222" s="1003"/>
      <c r="E222" s="1003"/>
      <c r="F222" s="1004"/>
      <c r="G222" s="1005"/>
      <c r="H222" s="1006"/>
      <c r="I222" s="1006"/>
      <c r="J222" s="1006"/>
      <c r="K222" s="1007"/>
      <c r="L222" s="715"/>
      <c r="M222" s="715"/>
      <c r="N222" s="715"/>
      <c r="O222" s="715"/>
      <c r="P222" s="715"/>
      <c r="Q222" s="715"/>
      <c r="R222" s="715"/>
      <c r="S222" s="716"/>
      <c r="T222" s="717"/>
      <c r="U222" s="720">
        <f t="shared" si="69"/>
        <v>0</v>
      </c>
      <c r="V222" s="721">
        <f t="shared" si="70"/>
        <v>0</v>
      </c>
      <c r="W222" s="722">
        <f t="shared" si="71"/>
        <v>0</v>
      </c>
      <c r="X222" s="442"/>
      <c r="Y222" s="442"/>
      <c r="Z222" s="442"/>
      <c r="AA222" s="442"/>
      <c r="AB222" s="442"/>
      <c r="AC222" s="442"/>
      <c r="AD222" s="442"/>
      <c r="AE222" s="442"/>
      <c r="AF222" s="442"/>
      <c r="AG222" s="442"/>
      <c r="AH222" s="442"/>
      <c r="AI222" s="442"/>
      <c r="AJ222" s="442"/>
      <c r="AK222" s="442"/>
      <c r="AL222" s="442"/>
      <c r="AM222" s="442"/>
      <c r="AN222" s="442"/>
      <c r="AO222" s="442"/>
      <c r="AP222" s="442"/>
      <c r="AQ222" s="442"/>
      <c r="AR222" s="442"/>
      <c r="AS222" s="442"/>
      <c r="AT222" s="442"/>
      <c r="AU222" s="442"/>
      <c r="AV222" s="442"/>
      <c r="AW222" s="442"/>
      <c r="AX222" s="442"/>
      <c r="AY222" s="442"/>
      <c r="AZ222" s="442"/>
    </row>
    <row r="223" spans="2:52" ht="20.100000000000001" hidden="1" customHeight="1" outlineLevel="1">
      <c r="B223" s="434"/>
      <c r="C223" s="1002"/>
      <c r="D223" s="1003"/>
      <c r="E223" s="1003"/>
      <c r="F223" s="1004"/>
      <c r="G223" s="1005"/>
      <c r="H223" s="1006"/>
      <c r="I223" s="1006"/>
      <c r="J223" s="1006"/>
      <c r="K223" s="1007"/>
      <c r="L223" s="715"/>
      <c r="M223" s="715"/>
      <c r="N223" s="715"/>
      <c r="O223" s="715"/>
      <c r="P223" s="715"/>
      <c r="Q223" s="715"/>
      <c r="R223" s="715"/>
      <c r="S223" s="716"/>
      <c r="T223" s="717"/>
      <c r="U223" s="720">
        <f t="shared" si="69"/>
        <v>0</v>
      </c>
      <c r="V223" s="721">
        <f t="shared" si="70"/>
        <v>0</v>
      </c>
      <c r="W223" s="722">
        <f t="shared" si="71"/>
        <v>0</v>
      </c>
      <c r="X223" s="442"/>
      <c r="Y223" s="442"/>
      <c r="Z223" s="442"/>
      <c r="AA223" s="442"/>
      <c r="AB223" s="442"/>
      <c r="AC223" s="442"/>
      <c r="AD223" s="442"/>
      <c r="AE223" s="442"/>
      <c r="AF223" s="442"/>
      <c r="AG223" s="442"/>
      <c r="AH223" s="442"/>
      <c r="AI223" s="442"/>
      <c r="AJ223" s="442"/>
      <c r="AK223" s="442"/>
      <c r="AL223" s="442"/>
      <c r="AM223" s="442"/>
      <c r="AN223" s="442"/>
      <c r="AO223" s="442"/>
      <c r="AP223" s="442"/>
      <c r="AQ223" s="442"/>
      <c r="AR223" s="442"/>
      <c r="AS223" s="442"/>
      <c r="AT223" s="442"/>
      <c r="AU223" s="442"/>
      <c r="AV223" s="442"/>
      <c r="AW223" s="442"/>
      <c r="AX223" s="442"/>
      <c r="AY223" s="442"/>
      <c r="AZ223" s="442"/>
    </row>
    <row r="224" spans="2:52" ht="20.100000000000001" hidden="1" customHeight="1" outlineLevel="1">
      <c r="B224" s="434"/>
      <c r="C224" s="1002"/>
      <c r="D224" s="1003"/>
      <c r="E224" s="1003"/>
      <c r="F224" s="1004"/>
      <c r="G224" s="1005"/>
      <c r="H224" s="1006"/>
      <c r="I224" s="1006"/>
      <c r="J224" s="1006"/>
      <c r="K224" s="1007"/>
      <c r="L224" s="715"/>
      <c r="M224" s="715"/>
      <c r="N224" s="715"/>
      <c r="O224" s="715"/>
      <c r="P224" s="715"/>
      <c r="Q224" s="715"/>
      <c r="R224" s="715"/>
      <c r="S224" s="716"/>
      <c r="T224" s="717"/>
      <c r="U224" s="720">
        <f t="shared" si="69"/>
        <v>0</v>
      </c>
      <c r="V224" s="721">
        <f t="shared" si="70"/>
        <v>0</v>
      </c>
      <c r="W224" s="722">
        <f t="shared" si="71"/>
        <v>0</v>
      </c>
      <c r="X224" s="442"/>
      <c r="Y224" s="442"/>
      <c r="Z224" s="442"/>
      <c r="AA224" s="442"/>
      <c r="AB224" s="442"/>
      <c r="AC224" s="442"/>
      <c r="AD224" s="442"/>
      <c r="AE224" s="442"/>
      <c r="AF224" s="442"/>
      <c r="AG224" s="442"/>
      <c r="AH224" s="442"/>
      <c r="AI224" s="442"/>
      <c r="AJ224" s="442"/>
      <c r="AK224" s="442"/>
      <c r="AL224" s="442"/>
      <c r="AM224" s="442"/>
      <c r="AN224" s="442"/>
      <c r="AO224" s="442"/>
      <c r="AP224" s="442"/>
      <c r="AQ224" s="442"/>
      <c r="AR224" s="442"/>
      <c r="AS224" s="442"/>
      <c r="AT224" s="442"/>
      <c r="AU224" s="442"/>
      <c r="AV224" s="442"/>
      <c r="AW224" s="442"/>
      <c r="AX224" s="442"/>
      <c r="AY224" s="442"/>
      <c r="AZ224" s="442"/>
    </row>
    <row r="225" spans="2:52" ht="20.100000000000001" hidden="1" customHeight="1" outlineLevel="1">
      <c r="B225" s="434"/>
      <c r="C225" s="1002"/>
      <c r="D225" s="1003"/>
      <c r="E225" s="1003"/>
      <c r="F225" s="1004"/>
      <c r="G225" s="1005"/>
      <c r="H225" s="1006"/>
      <c r="I225" s="1006"/>
      <c r="J225" s="1006"/>
      <c r="K225" s="1007"/>
      <c r="L225" s="715"/>
      <c r="M225" s="715"/>
      <c r="N225" s="715"/>
      <c r="O225" s="715"/>
      <c r="P225" s="715"/>
      <c r="Q225" s="715"/>
      <c r="R225" s="715"/>
      <c r="S225" s="716"/>
      <c r="T225" s="717"/>
      <c r="U225" s="720">
        <f t="shared" si="69"/>
        <v>0</v>
      </c>
      <c r="V225" s="721">
        <f t="shared" si="70"/>
        <v>0</v>
      </c>
      <c r="W225" s="722">
        <f t="shared" si="71"/>
        <v>0</v>
      </c>
      <c r="X225" s="442"/>
      <c r="Y225" s="442"/>
      <c r="Z225" s="442"/>
      <c r="AA225" s="442"/>
      <c r="AB225" s="442"/>
      <c r="AC225" s="442"/>
      <c r="AD225" s="442"/>
      <c r="AE225" s="442"/>
      <c r="AF225" s="442"/>
      <c r="AG225" s="442"/>
      <c r="AH225" s="442"/>
      <c r="AI225" s="442"/>
      <c r="AJ225" s="442"/>
      <c r="AK225" s="442"/>
      <c r="AL225" s="442"/>
      <c r="AM225" s="442"/>
      <c r="AN225" s="442"/>
      <c r="AO225" s="442"/>
      <c r="AP225" s="442"/>
      <c r="AQ225" s="442"/>
      <c r="AR225" s="442"/>
      <c r="AS225" s="442"/>
      <c r="AT225" s="442"/>
      <c r="AU225" s="442"/>
      <c r="AV225" s="442"/>
      <c r="AW225" s="442"/>
      <c r="AX225" s="442"/>
      <c r="AY225" s="442"/>
      <c r="AZ225" s="442"/>
    </row>
    <row r="226" spans="2:52" ht="20.100000000000001" hidden="1" customHeight="1" outlineLevel="1">
      <c r="B226" s="434"/>
      <c r="C226" s="1002"/>
      <c r="D226" s="1003"/>
      <c r="E226" s="1003"/>
      <c r="F226" s="1004"/>
      <c r="G226" s="1005"/>
      <c r="H226" s="1006"/>
      <c r="I226" s="1006"/>
      <c r="J226" s="1006"/>
      <c r="K226" s="1007"/>
      <c r="L226" s="715"/>
      <c r="M226" s="715"/>
      <c r="N226" s="715"/>
      <c r="O226" s="715"/>
      <c r="P226" s="715"/>
      <c r="Q226" s="715"/>
      <c r="R226" s="715"/>
      <c r="S226" s="716"/>
      <c r="T226" s="717"/>
      <c r="U226" s="720">
        <f t="shared" si="69"/>
        <v>0</v>
      </c>
      <c r="V226" s="721">
        <f t="shared" si="70"/>
        <v>0</v>
      </c>
      <c r="W226" s="722">
        <f t="shared" si="71"/>
        <v>0</v>
      </c>
      <c r="X226" s="442"/>
      <c r="Y226" s="442"/>
      <c r="Z226" s="442"/>
      <c r="AA226" s="442"/>
      <c r="AB226" s="442"/>
      <c r="AC226" s="442"/>
      <c r="AD226" s="442"/>
      <c r="AE226" s="442"/>
      <c r="AF226" s="442"/>
      <c r="AG226" s="442"/>
      <c r="AH226" s="442"/>
      <c r="AI226" s="442"/>
      <c r="AJ226" s="442"/>
      <c r="AK226" s="442"/>
      <c r="AL226" s="442"/>
      <c r="AM226" s="442"/>
      <c r="AN226" s="442"/>
      <c r="AO226" s="442"/>
      <c r="AP226" s="442"/>
      <c r="AQ226" s="442"/>
      <c r="AR226" s="442"/>
      <c r="AS226" s="442"/>
      <c r="AT226" s="442"/>
      <c r="AU226" s="442"/>
      <c r="AV226" s="442"/>
      <c r="AW226" s="442"/>
      <c r="AX226" s="442"/>
      <c r="AY226" s="442"/>
      <c r="AZ226" s="442"/>
    </row>
    <row r="227" spans="2:52" ht="20.100000000000001" hidden="1" customHeight="1" outlineLevel="1">
      <c r="B227" s="434"/>
      <c r="C227" s="1002"/>
      <c r="D227" s="1003"/>
      <c r="E227" s="1003"/>
      <c r="F227" s="1004"/>
      <c r="G227" s="1005"/>
      <c r="H227" s="1006"/>
      <c r="I227" s="1006"/>
      <c r="J227" s="1006"/>
      <c r="K227" s="1007"/>
      <c r="L227" s="715"/>
      <c r="M227" s="715"/>
      <c r="N227" s="715"/>
      <c r="O227" s="715"/>
      <c r="P227" s="715"/>
      <c r="Q227" s="715"/>
      <c r="R227" s="715"/>
      <c r="S227" s="716"/>
      <c r="T227" s="717"/>
      <c r="U227" s="720">
        <f t="shared" si="69"/>
        <v>0</v>
      </c>
      <c r="V227" s="721">
        <f t="shared" si="70"/>
        <v>0</v>
      </c>
      <c r="W227" s="722">
        <f t="shared" si="71"/>
        <v>0</v>
      </c>
      <c r="X227" s="442"/>
      <c r="Y227" s="442"/>
      <c r="Z227" s="442"/>
      <c r="AA227" s="442"/>
      <c r="AB227" s="442"/>
      <c r="AC227" s="442"/>
      <c r="AD227" s="442"/>
      <c r="AE227" s="442"/>
      <c r="AF227" s="442"/>
      <c r="AG227" s="442"/>
      <c r="AH227" s="442"/>
      <c r="AI227" s="442"/>
      <c r="AJ227" s="442"/>
      <c r="AK227" s="442"/>
      <c r="AL227" s="442"/>
      <c r="AM227" s="442"/>
      <c r="AN227" s="442"/>
      <c r="AO227" s="442"/>
      <c r="AP227" s="442"/>
      <c r="AQ227" s="442"/>
      <c r="AR227" s="442"/>
      <c r="AS227" s="442"/>
      <c r="AT227" s="442"/>
      <c r="AU227" s="442"/>
      <c r="AV227" s="442"/>
      <c r="AW227" s="442"/>
      <c r="AX227" s="442"/>
      <c r="AY227" s="442"/>
      <c r="AZ227" s="442"/>
    </row>
    <row r="228" spans="2:52" s="19" customFormat="1" ht="9.9499999999999993" hidden="1" customHeight="1" outlineLevel="1">
      <c r="B228" s="435"/>
      <c r="C228" s="437"/>
      <c r="D228" s="437"/>
      <c r="E228" s="437"/>
      <c r="F228" s="437"/>
      <c r="G228" s="666"/>
      <c r="H228" s="666"/>
      <c r="I228" s="666"/>
      <c r="J228" s="666"/>
      <c r="K228" s="666"/>
      <c r="L228" s="438"/>
      <c r="M228" s="438"/>
      <c r="N228" s="438"/>
      <c r="O228" s="438"/>
      <c r="P228" s="438"/>
      <c r="Q228" s="438"/>
      <c r="R228" s="438"/>
      <c r="S228" s="438"/>
      <c r="T228" s="439"/>
      <c r="U228" s="439"/>
      <c r="V228" s="439"/>
      <c r="W228" s="667"/>
      <c r="X228" s="668"/>
      <c r="Y228" s="668"/>
      <c r="Z228" s="668"/>
      <c r="AA228" s="668"/>
      <c r="AB228" s="668"/>
      <c r="AC228" s="668"/>
      <c r="AD228" s="668"/>
      <c r="AE228" s="668"/>
      <c r="AF228" s="668"/>
      <c r="AG228" s="668"/>
      <c r="AH228" s="668"/>
      <c r="AI228" s="668"/>
      <c r="AJ228" s="668"/>
      <c r="AK228" s="668"/>
      <c r="AL228" s="668"/>
      <c r="AM228" s="668"/>
      <c r="AN228" s="668"/>
      <c r="AO228" s="668"/>
      <c r="AP228" s="668"/>
      <c r="AQ228" s="668"/>
      <c r="AR228" s="668"/>
      <c r="AS228" s="668"/>
      <c r="AT228" s="668"/>
      <c r="AU228" s="668"/>
      <c r="AV228" s="668"/>
      <c r="AW228" s="668"/>
      <c r="AX228" s="668"/>
      <c r="AY228" s="668"/>
      <c r="AZ228" s="668"/>
    </row>
    <row r="229" spans="2:52" ht="20.100000000000001" customHeight="1" collapsed="1">
      <c r="B229" s="32">
        <f>B217+1</f>
        <v>19</v>
      </c>
      <c r="C229" s="1013"/>
      <c r="D229" s="1014"/>
      <c r="E229" s="1014"/>
      <c r="F229" s="1015"/>
      <c r="G229" s="1016"/>
      <c r="H229" s="1017"/>
      <c r="I229" s="1017"/>
      <c r="J229" s="1017"/>
      <c r="K229" s="1018"/>
      <c r="L229" s="701">
        <f t="shared" ref="L229:R229" si="72">SUM(L230:L239)</f>
        <v>0</v>
      </c>
      <c r="M229" s="702">
        <f t="shared" si="72"/>
        <v>0</v>
      </c>
      <c r="N229" s="703">
        <f t="shared" si="72"/>
        <v>0</v>
      </c>
      <c r="O229" s="703">
        <f t="shared" si="72"/>
        <v>0</v>
      </c>
      <c r="P229" s="702">
        <f t="shared" si="72"/>
        <v>0</v>
      </c>
      <c r="Q229" s="704">
        <f t="shared" si="72"/>
        <v>0</v>
      </c>
      <c r="R229" s="701">
        <f t="shared" si="72"/>
        <v>0</v>
      </c>
      <c r="S229" s="705">
        <v>1</v>
      </c>
      <c r="T229" s="706">
        <f>(S230*T230)+(S231*T231)+(S232*T232)+(S233*T233)+(S234*T234)+(S235*T235)+(S236*T236)+(S237*T237)+(S238*T238)+(S239*T239)</f>
        <v>0</v>
      </c>
      <c r="U229" s="665">
        <f t="shared" ref="U229:U239" si="73">S229*T229*(1+MGKZ)*(1+Gewinn)*(1+Sicherheit)</f>
        <v>0</v>
      </c>
      <c r="V229" s="643">
        <f t="shared" ref="V229:V239" si="74">R229*Fertigung</f>
        <v>0</v>
      </c>
      <c r="W229" s="50">
        <f t="shared" ref="W229:W239" si="75">L229*$E$6+M229*$M$6+N229*$M$7+O229*$M$8+P229*$E$7+Q229*$M$9+U229+V229</f>
        <v>0</v>
      </c>
      <c r="X229" s="442"/>
      <c r="Y229" s="442"/>
      <c r="Z229" s="442"/>
      <c r="AA229" s="442"/>
      <c r="AB229" s="442"/>
      <c r="AC229" s="442"/>
      <c r="AD229" s="442"/>
      <c r="AE229" s="442"/>
      <c r="AF229" s="442"/>
      <c r="AG229" s="442"/>
      <c r="AH229" s="442"/>
      <c r="AI229" s="442"/>
      <c r="AJ229" s="442"/>
      <c r="AK229" s="442"/>
      <c r="AL229" s="442"/>
      <c r="AM229" s="442"/>
      <c r="AN229" s="442"/>
      <c r="AO229" s="442"/>
      <c r="AP229" s="442"/>
      <c r="AQ229" s="442"/>
      <c r="AR229" s="442"/>
      <c r="AS229" s="442"/>
      <c r="AT229" s="442"/>
      <c r="AU229" s="442"/>
      <c r="AV229" s="442"/>
      <c r="AW229" s="442"/>
      <c r="AX229" s="442"/>
      <c r="AY229" s="442"/>
      <c r="AZ229" s="442"/>
    </row>
    <row r="230" spans="2:52" ht="20.100000000000001" hidden="1" customHeight="1" outlineLevel="1">
      <c r="B230" s="433"/>
      <c r="C230" s="1002"/>
      <c r="D230" s="1003"/>
      <c r="E230" s="1003"/>
      <c r="F230" s="1004"/>
      <c r="G230" s="1005"/>
      <c r="H230" s="1006"/>
      <c r="I230" s="1006"/>
      <c r="J230" s="1006"/>
      <c r="K230" s="1007"/>
      <c r="L230" s="715"/>
      <c r="M230" s="715"/>
      <c r="N230" s="715"/>
      <c r="O230" s="715"/>
      <c r="P230" s="715"/>
      <c r="Q230" s="715"/>
      <c r="R230" s="715"/>
      <c r="S230" s="716"/>
      <c r="T230" s="717"/>
      <c r="U230" s="720">
        <f t="shared" si="73"/>
        <v>0</v>
      </c>
      <c r="V230" s="721">
        <f t="shared" si="74"/>
        <v>0</v>
      </c>
      <c r="W230" s="722">
        <f t="shared" si="75"/>
        <v>0</v>
      </c>
      <c r="X230" s="442"/>
      <c r="Y230" s="442"/>
      <c r="Z230" s="442"/>
      <c r="AA230" s="442"/>
      <c r="AB230" s="442"/>
      <c r="AC230" s="442"/>
      <c r="AD230" s="442"/>
      <c r="AE230" s="442"/>
      <c r="AF230" s="442"/>
      <c r="AG230" s="442"/>
      <c r="AH230" s="442"/>
      <c r="AI230" s="442"/>
      <c r="AJ230" s="442"/>
      <c r="AK230" s="442"/>
      <c r="AL230" s="442"/>
      <c r="AM230" s="442"/>
      <c r="AN230" s="442"/>
      <c r="AO230" s="442"/>
      <c r="AP230" s="442"/>
      <c r="AQ230" s="442"/>
      <c r="AR230" s="442"/>
      <c r="AS230" s="442"/>
      <c r="AT230" s="442"/>
      <c r="AU230" s="442"/>
      <c r="AV230" s="442"/>
      <c r="AW230" s="442"/>
      <c r="AX230" s="442"/>
      <c r="AY230" s="442"/>
      <c r="AZ230" s="442"/>
    </row>
    <row r="231" spans="2:52" ht="20.100000000000001" hidden="1" customHeight="1" outlineLevel="1">
      <c r="B231" s="434"/>
      <c r="C231" s="1002"/>
      <c r="D231" s="1003"/>
      <c r="E231" s="1003"/>
      <c r="F231" s="1004"/>
      <c r="G231" s="1005"/>
      <c r="H231" s="1006"/>
      <c r="I231" s="1006"/>
      <c r="J231" s="1006"/>
      <c r="K231" s="1007"/>
      <c r="L231" s="715"/>
      <c r="M231" s="715"/>
      <c r="N231" s="715"/>
      <c r="O231" s="715"/>
      <c r="P231" s="715"/>
      <c r="Q231" s="715"/>
      <c r="R231" s="715"/>
      <c r="S231" s="716"/>
      <c r="T231" s="717"/>
      <c r="U231" s="720">
        <f t="shared" si="73"/>
        <v>0</v>
      </c>
      <c r="V231" s="721">
        <f t="shared" si="74"/>
        <v>0</v>
      </c>
      <c r="W231" s="722">
        <f t="shared" si="75"/>
        <v>0</v>
      </c>
      <c r="X231" s="442"/>
      <c r="Y231" s="442"/>
      <c r="Z231" s="442"/>
      <c r="AA231" s="442"/>
      <c r="AB231" s="442"/>
      <c r="AC231" s="442"/>
      <c r="AD231" s="442"/>
      <c r="AE231" s="442"/>
      <c r="AF231" s="442"/>
      <c r="AG231" s="442"/>
      <c r="AH231" s="442"/>
      <c r="AI231" s="442"/>
      <c r="AJ231" s="442"/>
      <c r="AK231" s="442"/>
      <c r="AL231" s="442"/>
      <c r="AM231" s="442"/>
      <c r="AN231" s="442"/>
      <c r="AO231" s="442"/>
      <c r="AP231" s="442"/>
      <c r="AQ231" s="442"/>
      <c r="AR231" s="442"/>
      <c r="AS231" s="442"/>
      <c r="AT231" s="442"/>
      <c r="AU231" s="442"/>
      <c r="AV231" s="442"/>
      <c r="AW231" s="442"/>
      <c r="AX231" s="442"/>
      <c r="AY231" s="442"/>
      <c r="AZ231" s="442"/>
    </row>
    <row r="232" spans="2:52" ht="20.100000000000001" hidden="1" customHeight="1" outlineLevel="1">
      <c r="B232" s="434"/>
      <c r="C232" s="1002"/>
      <c r="D232" s="1003"/>
      <c r="E232" s="1003"/>
      <c r="F232" s="1004"/>
      <c r="G232" s="1005"/>
      <c r="H232" s="1006"/>
      <c r="I232" s="1006"/>
      <c r="J232" s="1006"/>
      <c r="K232" s="1007"/>
      <c r="L232" s="715"/>
      <c r="M232" s="715"/>
      <c r="N232" s="715"/>
      <c r="O232" s="715"/>
      <c r="P232" s="715"/>
      <c r="Q232" s="715"/>
      <c r="R232" s="715"/>
      <c r="S232" s="716"/>
      <c r="T232" s="717"/>
      <c r="U232" s="720">
        <f t="shared" si="73"/>
        <v>0</v>
      </c>
      <c r="V232" s="721">
        <f t="shared" si="74"/>
        <v>0</v>
      </c>
      <c r="W232" s="722">
        <f t="shared" si="75"/>
        <v>0</v>
      </c>
      <c r="X232" s="442"/>
      <c r="Y232" s="442"/>
      <c r="Z232" s="442"/>
      <c r="AA232" s="442"/>
      <c r="AB232" s="442"/>
      <c r="AC232" s="442"/>
      <c r="AD232" s="442"/>
      <c r="AE232" s="442"/>
      <c r="AF232" s="442"/>
      <c r="AG232" s="442"/>
      <c r="AH232" s="442"/>
      <c r="AI232" s="442"/>
      <c r="AJ232" s="442"/>
      <c r="AK232" s="442"/>
      <c r="AL232" s="442"/>
      <c r="AM232" s="442"/>
      <c r="AN232" s="442"/>
      <c r="AO232" s="442"/>
      <c r="AP232" s="442"/>
      <c r="AQ232" s="442"/>
      <c r="AR232" s="442"/>
      <c r="AS232" s="442"/>
      <c r="AT232" s="442"/>
      <c r="AU232" s="442"/>
      <c r="AV232" s="442"/>
      <c r="AW232" s="442"/>
      <c r="AX232" s="442"/>
      <c r="AY232" s="442"/>
      <c r="AZ232" s="442"/>
    </row>
    <row r="233" spans="2:52" ht="20.100000000000001" hidden="1" customHeight="1" outlineLevel="1">
      <c r="B233" s="434"/>
      <c r="C233" s="1002"/>
      <c r="D233" s="1003"/>
      <c r="E233" s="1003"/>
      <c r="F233" s="1004"/>
      <c r="G233" s="1005"/>
      <c r="H233" s="1006"/>
      <c r="I233" s="1006"/>
      <c r="J233" s="1006"/>
      <c r="K233" s="1007"/>
      <c r="L233" s="715"/>
      <c r="M233" s="715"/>
      <c r="N233" s="715"/>
      <c r="O233" s="715"/>
      <c r="P233" s="715"/>
      <c r="Q233" s="715"/>
      <c r="R233" s="715"/>
      <c r="S233" s="716"/>
      <c r="T233" s="717"/>
      <c r="U233" s="720">
        <f t="shared" si="73"/>
        <v>0</v>
      </c>
      <c r="V233" s="721">
        <f t="shared" si="74"/>
        <v>0</v>
      </c>
      <c r="W233" s="722">
        <f t="shared" si="75"/>
        <v>0</v>
      </c>
      <c r="X233" s="442"/>
      <c r="Y233" s="442"/>
      <c r="Z233" s="442"/>
      <c r="AA233" s="442"/>
      <c r="AB233" s="442"/>
      <c r="AC233" s="442"/>
      <c r="AD233" s="442"/>
      <c r="AE233" s="442"/>
      <c r="AF233" s="442"/>
      <c r="AG233" s="442"/>
      <c r="AH233" s="442"/>
      <c r="AI233" s="442"/>
      <c r="AJ233" s="442"/>
      <c r="AK233" s="442"/>
      <c r="AL233" s="442"/>
      <c r="AM233" s="442"/>
      <c r="AN233" s="442"/>
      <c r="AO233" s="442"/>
      <c r="AP233" s="442"/>
      <c r="AQ233" s="442"/>
      <c r="AR233" s="442"/>
      <c r="AS233" s="442"/>
      <c r="AT233" s="442"/>
      <c r="AU233" s="442"/>
      <c r="AV233" s="442"/>
      <c r="AW233" s="442"/>
      <c r="AX233" s="442"/>
      <c r="AY233" s="442"/>
      <c r="AZ233" s="442"/>
    </row>
    <row r="234" spans="2:52" ht="20.100000000000001" hidden="1" customHeight="1" outlineLevel="1">
      <c r="B234" s="434"/>
      <c r="C234" s="1002"/>
      <c r="D234" s="1003"/>
      <c r="E234" s="1003"/>
      <c r="F234" s="1004"/>
      <c r="G234" s="1005"/>
      <c r="H234" s="1006"/>
      <c r="I234" s="1006"/>
      <c r="J234" s="1006"/>
      <c r="K234" s="1007"/>
      <c r="L234" s="715"/>
      <c r="M234" s="715"/>
      <c r="N234" s="715"/>
      <c r="O234" s="715"/>
      <c r="P234" s="715"/>
      <c r="Q234" s="715"/>
      <c r="R234" s="715"/>
      <c r="S234" s="716"/>
      <c r="T234" s="717"/>
      <c r="U234" s="720">
        <f t="shared" si="73"/>
        <v>0</v>
      </c>
      <c r="V234" s="721">
        <f t="shared" si="74"/>
        <v>0</v>
      </c>
      <c r="W234" s="722">
        <f t="shared" si="75"/>
        <v>0</v>
      </c>
      <c r="X234" s="442"/>
      <c r="Y234" s="442"/>
      <c r="Z234" s="442"/>
      <c r="AA234" s="442"/>
      <c r="AB234" s="442"/>
      <c r="AC234" s="442"/>
      <c r="AD234" s="442"/>
      <c r="AE234" s="442"/>
      <c r="AF234" s="442"/>
      <c r="AG234" s="442"/>
      <c r="AH234" s="442"/>
      <c r="AI234" s="442"/>
      <c r="AJ234" s="442"/>
      <c r="AK234" s="442"/>
      <c r="AL234" s="442"/>
      <c r="AM234" s="442"/>
      <c r="AN234" s="442"/>
      <c r="AO234" s="442"/>
      <c r="AP234" s="442"/>
      <c r="AQ234" s="442"/>
      <c r="AR234" s="442"/>
      <c r="AS234" s="442"/>
      <c r="AT234" s="442"/>
      <c r="AU234" s="442"/>
      <c r="AV234" s="442"/>
      <c r="AW234" s="442"/>
      <c r="AX234" s="442"/>
      <c r="AY234" s="442"/>
      <c r="AZ234" s="442"/>
    </row>
    <row r="235" spans="2:52" ht="20.100000000000001" hidden="1" customHeight="1" outlineLevel="1">
      <c r="B235" s="434"/>
      <c r="C235" s="1002"/>
      <c r="D235" s="1003"/>
      <c r="E235" s="1003"/>
      <c r="F235" s="1004"/>
      <c r="G235" s="1005"/>
      <c r="H235" s="1006"/>
      <c r="I235" s="1006"/>
      <c r="J235" s="1006"/>
      <c r="K235" s="1007"/>
      <c r="L235" s="715"/>
      <c r="M235" s="715"/>
      <c r="N235" s="715"/>
      <c r="O235" s="715"/>
      <c r="P235" s="715"/>
      <c r="Q235" s="715"/>
      <c r="R235" s="715"/>
      <c r="S235" s="716"/>
      <c r="T235" s="717"/>
      <c r="U235" s="720">
        <f t="shared" si="73"/>
        <v>0</v>
      </c>
      <c r="V235" s="721">
        <f t="shared" si="74"/>
        <v>0</v>
      </c>
      <c r="W235" s="722">
        <f t="shared" si="75"/>
        <v>0</v>
      </c>
      <c r="X235" s="442"/>
      <c r="Y235" s="442"/>
      <c r="Z235" s="442"/>
      <c r="AA235" s="442"/>
      <c r="AB235" s="442"/>
      <c r="AC235" s="442"/>
      <c r="AD235" s="442"/>
      <c r="AE235" s="442"/>
      <c r="AF235" s="442"/>
      <c r="AG235" s="442"/>
      <c r="AH235" s="442"/>
      <c r="AI235" s="442"/>
      <c r="AJ235" s="442"/>
      <c r="AK235" s="442"/>
      <c r="AL235" s="442"/>
      <c r="AM235" s="442"/>
      <c r="AN235" s="442"/>
      <c r="AO235" s="442"/>
      <c r="AP235" s="442"/>
      <c r="AQ235" s="442"/>
      <c r="AR235" s="442"/>
      <c r="AS235" s="442"/>
      <c r="AT235" s="442"/>
      <c r="AU235" s="442"/>
      <c r="AV235" s="442"/>
      <c r="AW235" s="442"/>
      <c r="AX235" s="442"/>
      <c r="AY235" s="442"/>
      <c r="AZ235" s="442"/>
    </row>
    <row r="236" spans="2:52" ht="20.100000000000001" hidden="1" customHeight="1" outlineLevel="1">
      <c r="B236" s="434"/>
      <c r="C236" s="1002"/>
      <c r="D236" s="1003"/>
      <c r="E236" s="1003"/>
      <c r="F236" s="1004"/>
      <c r="G236" s="1005"/>
      <c r="H236" s="1006"/>
      <c r="I236" s="1006"/>
      <c r="J236" s="1006"/>
      <c r="K236" s="1007"/>
      <c r="L236" s="715"/>
      <c r="M236" s="715"/>
      <c r="N236" s="715"/>
      <c r="O236" s="715"/>
      <c r="P236" s="715"/>
      <c r="Q236" s="715"/>
      <c r="R236" s="715"/>
      <c r="S236" s="716"/>
      <c r="T236" s="717"/>
      <c r="U236" s="720">
        <f t="shared" si="73"/>
        <v>0</v>
      </c>
      <c r="V236" s="721">
        <f t="shared" si="74"/>
        <v>0</v>
      </c>
      <c r="W236" s="722">
        <f t="shared" si="75"/>
        <v>0</v>
      </c>
      <c r="X236" s="442"/>
      <c r="Y236" s="442"/>
      <c r="Z236" s="442"/>
      <c r="AA236" s="442"/>
      <c r="AB236" s="442"/>
      <c r="AC236" s="442"/>
      <c r="AD236" s="442"/>
      <c r="AE236" s="442"/>
      <c r="AF236" s="442"/>
      <c r="AG236" s="442"/>
      <c r="AH236" s="442"/>
      <c r="AI236" s="442"/>
      <c r="AJ236" s="442"/>
      <c r="AK236" s="442"/>
      <c r="AL236" s="442"/>
      <c r="AM236" s="442"/>
      <c r="AN236" s="442"/>
      <c r="AO236" s="442"/>
      <c r="AP236" s="442"/>
      <c r="AQ236" s="442"/>
      <c r="AR236" s="442"/>
      <c r="AS236" s="442"/>
      <c r="AT236" s="442"/>
      <c r="AU236" s="442"/>
      <c r="AV236" s="442"/>
      <c r="AW236" s="442"/>
      <c r="AX236" s="442"/>
      <c r="AY236" s="442"/>
      <c r="AZ236" s="442"/>
    </row>
    <row r="237" spans="2:52" ht="20.100000000000001" hidden="1" customHeight="1" outlineLevel="1">
      <c r="B237" s="434"/>
      <c r="C237" s="1002"/>
      <c r="D237" s="1003"/>
      <c r="E237" s="1003"/>
      <c r="F237" s="1004"/>
      <c r="G237" s="1005"/>
      <c r="H237" s="1006"/>
      <c r="I237" s="1006"/>
      <c r="J237" s="1006"/>
      <c r="K237" s="1007"/>
      <c r="L237" s="715"/>
      <c r="M237" s="715"/>
      <c r="N237" s="715"/>
      <c r="O237" s="715"/>
      <c r="P237" s="715"/>
      <c r="Q237" s="715"/>
      <c r="R237" s="715"/>
      <c r="S237" s="716"/>
      <c r="T237" s="717"/>
      <c r="U237" s="720">
        <f t="shared" si="73"/>
        <v>0</v>
      </c>
      <c r="V237" s="721">
        <f t="shared" si="74"/>
        <v>0</v>
      </c>
      <c r="W237" s="722">
        <f t="shared" si="75"/>
        <v>0</v>
      </c>
      <c r="X237" s="442"/>
      <c r="Y237" s="442"/>
      <c r="Z237" s="442"/>
      <c r="AA237" s="442"/>
      <c r="AB237" s="442"/>
      <c r="AC237" s="442"/>
      <c r="AD237" s="442"/>
      <c r="AE237" s="442"/>
      <c r="AF237" s="442"/>
      <c r="AG237" s="442"/>
      <c r="AH237" s="442"/>
      <c r="AI237" s="442"/>
      <c r="AJ237" s="442"/>
      <c r="AK237" s="442"/>
      <c r="AL237" s="442"/>
      <c r="AM237" s="442"/>
      <c r="AN237" s="442"/>
      <c r="AO237" s="442"/>
      <c r="AP237" s="442"/>
      <c r="AQ237" s="442"/>
      <c r="AR237" s="442"/>
      <c r="AS237" s="442"/>
      <c r="AT237" s="442"/>
      <c r="AU237" s="442"/>
      <c r="AV237" s="442"/>
      <c r="AW237" s="442"/>
      <c r="AX237" s="442"/>
      <c r="AY237" s="442"/>
      <c r="AZ237" s="442"/>
    </row>
    <row r="238" spans="2:52" ht="20.100000000000001" hidden="1" customHeight="1" outlineLevel="1">
      <c r="B238" s="434"/>
      <c r="C238" s="1002"/>
      <c r="D238" s="1003"/>
      <c r="E238" s="1003"/>
      <c r="F238" s="1004"/>
      <c r="G238" s="1005"/>
      <c r="H238" s="1006"/>
      <c r="I238" s="1006"/>
      <c r="J238" s="1006"/>
      <c r="K238" s="1007"/>
      <c r="L238" s="715"/>
      <c r="M238" s="715"/>
      <c r="N238" s="715"/>
      <c r="O238" s="715"/>
      <c r="P238" s="715"/>
      <c r="Q238" s="715"/>
      <c r="R238" s="715"/>
      <c r="S238" s="716"/>
      <c r="T238" s="717"/>
      <c r="U238" s="720">
        <f t="shared" si="73"/>
        <v>0</v>
      </c>
      <c r="V238" s="721">
        <f t="shared" si="74"/>
        <v>0</v>
      </c>
      <c r="W238" s="722">
        <f t="shared" si="75"/>
        <v>0</v>
      </c>
      <c r="X238" s="442"/>
      <c r="Y238" s="442"/>
      <c r="Z238" s="442"/>
      <c r="AA238" s="442"/>
      <c r="AB238" s="442"/>
      <c r="AC238" s="442"/>
      <c r="AD238" s="442"/>
      <c r="AE238" s="442"/>
      <c r="AF238" s="442"/>
      <c r="AG238" s="442"/>
      <c r="AH238" s="442"/>
      <c r="AI238" s="442"/>
      <c r="AJ238" s="442"/>
      <c r="AK238" s="442"/>
      <c r="AL238" s="442"/>
      <c r="AM238" s="442"/>
      <c r="AN238" s="442"/>
      <c r="AO238" s="442"/>
      <c r="AP238" s="442"/>
      <c r="AQ238" s="442"/>
      <c r="AR238" s="442"/>
      <c r="AS238" s="442"/>
      <c r="AT238" s="442"/>
      <c r="AU238" s="442"/>
      <c r="AV238" s="442"/>
      <c r="AW238" s="442"/>
      <c r="AX238" s="442"/>
      <c r="AY238" s="442"/>
      <c r="AZ238" s="442"/>
    </row>
    <row r="239" spans="2:52" ht="20.100000000000001" hidden="1" customHeight="1" outlineLevel="1">
      <c r="B239" s="434"/>
      <c r="C239" s="1002"/>
      <c r="D239" s="1003"/>
      <c r="E239" s="1003"/>
      <c r="F239" s="1004"/>
      <c r="G239" s="1005"/>
      <c r="H239" s="1006"/>
      <c r="I239" s="1006"/>
      <c r="J239" s="1006"/>
      <c r="K239" s="1007"/>
      <c r="L239" s="715"/>
      <c r="M239" s="715"/>
      <c r="N239" s="715"/>
      <c r="O239" s="715"/>
      <c r="P239" s="715"/>
      <c r="Q239" s="715"/>
      <c r="R239" s="715"/>
      <c r="S239" s="716"/>
      <c r="T239" s="717"/>
      <c r="U239" s="720">
        <f t="shared" si="73"/>
        <v>0</v>
      </c>
      <c r="V239" s="721">
        <f t="shared" si="74"/>
        <v>0</v>
      </c>
      <c r="W239" s="722">
        <f t="shared" si="75"/>
        <v>0</v>
      </c>
      <c r="X239" s="442"/>
      <c r="Y239" s="442"/>
      <c r="Z239" s="442"/>
      <c r="AA239" s="442"/>
      <c r="AB239" s="442"/>
      <c r="AC239" s="442"/>
      <c r="AD239" s="442"/>
      <c r="AE239" s="442"/>
      <c r="AF239" s="442"/>
      <c r="AG239" s="442"/>
      <c r="AH239" s="442"/>
      <c r="AI239" s="442"/>
      <c r="AJ239" s="442"/>
      <c r="AK239" s="442"/>
      <c r="AL239" s="442"/>
      <c r="AM239" s="442"/>
      <c r="AN239" s="442"/>
      <c r="AO239" s="442"/>
      <c r="AP239" s="442"/>
      <c r="AQ239" s="442"/>
      <c r="AR239" s="442"/>
      <c r="AS239" s="442"/>
      <c r="AT239" s="442"/>
      <c r="AU239" s="442"/>
      <c r="AV239" s="442"/>
      <c r="AW239" s="442"/>
      <c r="AX239" s="442"/>
      <c r="AY239" s="442"/>
      <c r="AZ239" s="442"/>
    </row>
    <row r="240" spans="2:52" s="19" customFormat="1" ht="9.9499999999999993" hidden="1" customHeight="1" outlineLevel="1">
      <c r="B240" s="435"/>
      <c r="C240" s="437"/>
      <c r="D240" s="437"/>
      <c r="E240" s="437"/>
      <c r="F240" s="437"/>
      <c r="G240" s="666"/>
      <c r="H240" s="666"/>
      <c r="I240" s="666"/>
      <c r="J240" s="666"/>
      <c r="K240" s="666"/>
      <c r="L240" s="438"/>
      <c r="M240" s="438"/>
      <c r="N240" s="438"/>
      <c r="O240" s="438"/>
      <c r="P240" s="438"/>
      <c r="Q240" s="438"/>
      <c r="R240" s="438"/>
      <c r="S240" s="438"/>
      <c r="T240" s="439"/>
      <c r="U240" s="432"/>
      <c r="V240" s="432"/>
      <c r="W240" s="667"/>
      <c r="X240" s="668"/>
      <c r="Y240" s="668"/>
      <c r="Z240" s="668"/>
      <c r="AA240" s="668"/>
      <c r="AB240" s="668"/>
      <c r="AC240" s="668"/>
      <c r="AD240" s="668"/>
      <c r="AE240" s="668"/>
      <c r="AF240" s="668"/>
      <c r="AG240" s="668"/>
      <c r="AH240" s="668"/>
      <c r="AI240" s="668"/>
      <c r="AJ240" s="668"/>
      <c r="AK240" s="668"/>
      <c r="AL240" s="668"/>
      <c r="AM240" s="668"/>
      <c r="AN240" s="668"/>
      <c r="AO240" s="668"/>
      <c r="AP240" s="668"/>
      <c r="AQ240" s="668"/>
      <c r="AR240" s="668"/>
      <c r="AS240" s="668"/>
      <c r="AT240" s="668"/>
      <c r="AU240" s="668"/>
      <c r="AV240" s="668"/>
      <c r="AW240" s="668"/>
      <c r="AX240" s="668"/>
      <c r="AY240" s="668"/>
      <c r="AZ240" s="668"/>
    </row>
    <row r="241" spans="2:52" ht="20.100000000000001" customHeight="1" collapsed="1">
      <c r="B241" s="32">
        <f>B229+1</f>
        <v>20</v>
      </c>
      <c r="C241" s="1013"/>
      <c r="D241" s="1014"/>
      <c r="E241" s="1014"/>
      <c r="F241" s="1015"/>
      <c r="G241" s="1016"/>
      <c r="H241" s="1017"/>
      <c r="I241" s="1017"/>
      <c r="J241" s="1017"/>
      <c r="K241" s="1018"/>
      <c r="L241" s="701">
        <f t="shared" ref="L241:R241" si="76">SUM(L242:L251)</f>
        <v>0</v>
      </c>
      <c r="M241" s="702">
        <f t="shared" si="76"/>
        <v>0</v>
      </c>
      <c r="N241" s="703">
        <f t="shared" si="76"/>
        <v>0</v>
      </c>
      <c r="O241" s="703">
        <f t="shared" si="76"/>
        <v>0</v>
      </c>
      <c r="P241" s="702">
        <f t="shared" si="76"/>
        <v>0</v>
      </c>
      <c r="Q241" s="704">
        <f t="shared" si="76"/>
        <v>0</v>
      </c>
      <c r="R241" s="701">
        <f t="shared" si="76"/>
        <v>0</v>
      </c>
      <c r="S241" s="705">
        <v>1</v>
      </c>
      <c r="T241" s="706">
        <f>(S242*T242)+(S243*T243)+(S244*T244)+(S245*T245)+(S246*T246)+(S247*T247)+(S248*T248)+(S249*T249)+(S250*T250)+(S251*T251)</f>
        <v>0</v>
      </c>
      <c r="U241" s="665">
        <f t="shared" ref="U241:U251" si="77">S241*T241*(1+MGKZ)*(1+Gewinn)*(1+Sicherheit)</f>
        <v>0</v>
      </c>
      <c r="V241" s="643">
        <f t="shared" ref="V241:V251" si="78">R241*Fertigung</f>
        <v>0</v>
      </c>
      <c r="W241" s="50">
        <f t="shared" ref="W241:W251" si="79">L241*$E$6+M241*$M$6+N241*$M$7+O241*$M$8+P241*$E$7+Q241*$M$9+U241+V241</f>
        <v>0</v>
      </c>
      <c r="X241" s="442"/>
      <c r="Y241" s="442"/>
      <c r="Z241" s="442"/>
      <c r="AA241" s="442"/>
      <c r="AB241" s="442"/>
      <c r="AC241" s="442"/>
      <c r="AD241" s="442"/>
      <c r="AE241" s="442"/>
      <c r="AF241" s="442"/>
      <c r="AG241" s="442"/>
      <c r="AH241" s="442"/>
      <c r="AI241" s="442"/>
      <c r="AJ241" s="442"/>
      <c r="AK241" s="442"/>
      <c r="AL241" s="442"/>
      <c r="AM241" s="442"/>
      <c r="AN241" s="442"/>
      <c r="AO241" s="442"/>
      <c r="AP241" s="442"/>
      <c r="AQ241" s="442"/>
      <c r="AR241" s="442"/>
      <c r="AS241" s="442"/>
      <c r="AT241" s="442"/>
      <c r="AU241" s="442"/>
      <c r="AV241" s="442"/>
      <c r="AW241" s="442"/>
      <c r="AX241" s="442"/>
      <c r="AY241" s="442"/>
      <c r="AZ241" s="442"/>
    </row>
    <row r="242" spans="2:52" ht="20.100000000000001" hidden="1" customHeight="1" outlineLevel="1">
      <c r="B242" s="433"/>
      <c r="C242" s="1002"/>
      <c r="D242" s="1003"/>
      <c r="E242" s="1003"/>
      <c r="F242" s="1004"/>
      <c r="G242" s="1005"/>
      <c r="H242" s="1006"/>
      <c r="I242" s="1006"/>
      <c r="J242" s="1006"/>
      <c r="K242" s="1007"/>
      <c r="L242" s="715"/>
      <c r="M242" s="715"/>
      <c r="N242" s="715"/>
      <c r="O242" s="715"/>
      <c r="P242" s="715"/>
      <c r="Q242" s="715"/>
      <c r="R242" s="715"/>
      <c r="S242" s="716"/>
      <c r="T242" s="717"/>
      <c r="U242" s="720">
        <f t="shared" si="77"/>
        <v>0</v>
      </c>
      <c r="V242" s="721">
        <f t="shared" si="78"/>
        <v>0</v>
      </c>
      <c r="W242" s="722">
        <f t="shared" si="79"/>
        <v>0</v>
      </c>
      <c r="X242" s="442"/>
      <c r="Y242" s="442"/>
      <c r="Z242" s="442"/>
      <c r="AA242" s="442"/>
      <c r="AB242" s="442"/>
      <c r="AC242" s="442"/>
      <c r="AD242" s="442"/>
      <c r="AE242" s="442"/>
      <c r="AF242" s="442"/>
      <c r="AG242" s="442"/>
      <c r="AH242" s="442"/>
      <c r="AI242" s="442"/>
      <c r="AJ242" s="442"/>
      <c r="AK242" s="442"/>
      <c r="AL242" s="442"/>
      <c r="AM242" s="442"/>
      <c r="AN242" s="442"/>
      <c r="AO242" s="442"/>
      <c r="AP242" s="442"/>
      <c r="AQ242" s="442"/>
      <c r="AR242" s="442"/>
      <c r="AS242" s="442"/>
      <c r="AT242" s="442"/>
      <c r="AU242" s="442"/>
      <c r="AV242" s="442"/>
      <c r="AW242" s="442"/>
      <c r="AX242" s="442"/>
      <c r="AY242" s="442"/>
      <c r="AZ242" s="442"/>
    </row>
    <row r="243" spans="2:52" ht="20.100000000000001" hidden="1" customHeight="1" outlineLevel="1">
      <c r="B243" s="434"/>
      <c r="C243" s="1002"/>
      <c r="D243" s="1003"/>
      <c r="E243" s="1003"/>
      <c r="F243" s="1004"/>
      <c r="G243" s="1005"/>
      <c r="H243" s="1006"/>
      <c r="I243" s="1006"/>
      <c r="J243" s="1006"/>
      <c r="K243" s="1007"/>
      <c r="L243" s="715"/>
      <c r="M243" s="715"/>
      <c r="N243" s="715"/>
      <c r="O243" s="715"/>
      <c r="P243" s="715"/>
      <c r="Q243" s="715"/>
      <c r="R243" s="715"/>
      <c r="S243" s="716"/>
      <c r="T243" s="717"/>
      <c r="U243" s="720">
        <f t="shared" si="77"/>
        <v>0</v>
      </c>
      <c r="V243" s="721">
        <f t="shared" si="78"/>
        <v>0</v>
      </c>
      <c r="W243" s="722">
        <f t="shared" si="79"/>
        <v>0</v>
      </c>
      <c r="X243" s="442"/>
      <c r="Y243" s="442"/>
      <c r="Z243" s="442"/>
      <c r="AA243" s="442"/>
      <c r="AB243" s="442"/>
      <c r="AC243" s="442"/>
      <c r="AD243" s="442"/>
      <c r="AE243" s="442"/>
      <c r="AF243" s="442"/>
      <c r="AG243" s="442"/>
      <c r="AH243" s="442"/>
      <c r="AI243" s="442"/>
      <c r="AJ243" s="442"/>
      <c r="AK243" s="442"/>
      <c r="AL243" s="442"/>
      <c r="AM243" s="442"/>
      <c r="AN243" s="442"/>
      <c r="AO243" s="442"/>
      <c r="AP243" s="442"/>
      <c r="AQ243" s="442"/>
      <c r="AR243" s="442"/>
      <c r="AS243" s="442"/>
      <c r="AT243" s="442"/>
      <c r="AU243" s="442"/>
      <c r="AV243" s="442"/>
      <c r="AW243" s="442"/>
      <c r="AX243" s="442"/>
      <c r="AY243" s="442"/>
      <c r="AZ243" s="442"/>
    </row>
    <row r="244" spans="2:52" ht="20.100000000000001" hidden="1" customHeight="1" outlineLevel="1">
      <c r="B244" s="434"/>
      <c r="C244" s="1002"/>
      <c r="D244" s="1003"/>
      <c r="E244" s="1003"/>
      <c r="F244" s="1004"/>
      <c r="G244" s="1005"/>
      <c r="H244" s="1006"/>
      <c r="I244" s="1006"/>
      <c r="J244" s="1006"/>
      <c r="K244" s="1007"/>
      <c r="L244" s="715"/>
      <c r="M244" s="715"/>
      <c r="N244" s="715"/>
      <c r="O244" s="715"/>
      <c r="P244" s="715"/>
      <c r="Q244" s="715"/>
      <c r="R244" s="715"/>
      <c r="S244" s="716"/>
      <c r="T244" s="717"/>
      <c r="U244" s="720">
        <f t="shared" si="77"/>
        <v>0</v>
      </c>
      <c r="V244" s="721">
        <f t="shared" si="78"/>
        <v>0</v>
      </c>
      <c r="W244" s="722">
        <f t="shared" si="79"/>
        <v>0</v>
      </c>
      <c r="X244" s="442"/>
      <c r="Y244" s="442"/>
      <c r="Z244" s="442"/>
      <c r="AA244" s="442"/>
      <c r="AB244" s="442"/>
      <c r="AC244" s="442"/>
      <c r="AD244" s="442"/>
      <c r="AE244" s="442"/>
      <c r="AF244" s="442"/>
      <c r="AG244" s="442"/>
      <c r="AH244" s="442"/>
      <c r="AI244" s="442"/>
      <c r="AJ244" s="442"/>
      <c r="AK244" s="442"/>
      <c r="AL244" s="442"/>
      <c r="AM244" s="442"/>
      <c r="AN244" s="442"/>
      <c r="AO244" s="442"/>
      <c r="AP244" s="442"/>
      <c r="AQ244" s="442"/>
      <c r="AR244" s="442"/>
      <c r="AS244" s="442"/>
      <c r="AT244" s="442"/>
      <c r="AU244" s="442"/>
      <c r="AV244" s="442"/>
      <c r="AW244" s="442"/>
      <c r="AX244" s="442"/>
      <c r="AY244" s="442"/>
      <c r="AZ244" s="442"/>
    </row>
    <row r="245" spans="2:52" ht="20.100000000000001" hidden="1" customHeight="1" outlineLevel="1">
      <c r="B245" s="434"/>
      <c r="C245" s="1002"/>
      <c r="D245" s="1003"/>
      <c r="E245" s="1003"/>
      <c r="F245" s="1004"/>
      <c r="G245" s="1005"/>
      <c r="H245" s="1006"/>
      <c r="I245" s="1006"/>
      <c r="J245" s="1006"/>
      <c r="K245" s="1007"/>
      <c r="L245" s="715"/>
      <c r="M245" s="715"/>
      <c r="N245" s="715"/>
      <c r="O245" s="715"/>
      <c r="P245" s="715"/>
      <c r="Q245" s="715"/>
      <c r="R245" s="715"/>
      <c r="S245" s="716"/>
      <c r="T245" s="717"/>
      <c r="U245" s="720">
        <f t="shared" si="77"/>
        <v>0</v>
      </c>
      <c r="V245" s="721">
        <f t="shared" si="78"/>
        <v>0</v>
      </c>
      <c r="W245" s="722">
        <f t="shared" si="79"/>
        <v>0</v>
      </c>
      <c r="X245" s="442"/>
      <c r="Y245" s="442"/>
      <c r="Z245" s="442"/>
      <c r="AA245" s="442"/>
      <c r="AB245" s="442"/>
      <c r="AC245" s="442"/>
      <c r="AD245" s="442"/>
      <c r="AE245" s="442"/>
      <c r="AF245" s="442"/>
      <c r="AG245" s="442"/>
      <c r="AH245" s="442"/>
      <c r="AI245" s="442"/>
      <c r="AJ245" s="442"/>
      <c r="AK245" s="442"/>
      <c r="AL245" s="442"/>
      <c r="AM245" s="442"/>
      <c r="AN245" s="442"/>
      <c r="AO245" s="442"/>
      <c r="AP245" s="442"/>
      <c r="AQ245" s="442"/>
      <c r="AR245" s="442"/>
      <c r="AS245" s="442"/>
      <c r="AT245" s="442"/>
      <c r="AU245" s="442"/>
      <c r="AV245" s="442"/>
      <c r="AW245" s="442"/>
      <c r="AX245" s="442"/>
      <c r="AY245" s="442"/>
      <c r="AZ245" s="442"/>
    </row>
    <row r="246" spans="2:52" ht="20.100000000000001" hidden="1" customHeight="1" outlineLevel="1">
      <c r="B246" s="434"/>
      <c r="C246" s="1002"/>
      <c r="D246" s="1003"/>
      <c r="E246" s="1003"/>
      <c r="F246" s="1004"/>
      <c r="G246" s="1005"/>
      <c r="H246" s="1006"/>
      <c r="I246" s="1006"/>
      <c r="J246" s="1006"/>
      <c r="K246" s="1007"/>
      <c r="L246" s="715"/>
      <c r="M246" s="715"/>
      <c r="N246" s="715"/>
      <c r="O246" s="715"/>
      <c r="P246" s="715"/>
      <c r="Q246" s="715"/>
      <c r="R246" s="715"/>
      <c r="S246" s="716"/>
      <c r="T246" s="717"/>
      <c r="U246" s="720">
        <f t="shared" si="77"/>
        <v>0</v>
      </c>
      <c r="V246" s="721">
        <f t="shared" si="78"/>
        <v>0</v>
      </c>
      <c r="W246" s="722">
        <f t="shared" si="79"/>
        <v>0</v>
      </c>
      <c r="X246" s="442"/>
      <c r="Y246" s="442"/>
      <c r="Z246" s="442"/>
      <c r="AA246" s="442"/>
      <c r="AB246" s="442"/>
      <c r="AC246" s="442"/>
      <c r="AD246" s="442"/>
      <c r="AE246" s="442"/>
      <c r="AF246" s="442"/>
      <c r="AG246" s="442"/>
      <c r="AH246" s="442"/>
      <c r="AI246" s="442"/>
      <c r="AJ246" s="442"/>
      <c r="AK246" s="442"/>
      <c r="AL246" s="442"/>
      <c r="AM246" s="442"/>
      <c r="AN246" s="442"/>
      <c r="AO246" s="442"/>
      <c r="AP246" s="442"/>
      <c r="AQ246" s="442"/>
      <c r="AR246" s="442"/>
      <c r="AS246" s="442"/>
      <c r="AT246" s="442"/>
      <c r="AU246" s="442"/>
      <c r="AV246" s="442"/>
      <c r="AW246" s="442"/>
      <c r="AX246" s="442"/>
      <c r="AY246" s="442"/>
      <c r="AZ246" s="442"/>
    </row>
    <row r="247" spans="2:52" ht="20.100000000000001" hidden="1" customHeight="1" outlineLevel="1">
      <c r="B247" s="434"/>
      <c r="C247" s="1002"/>
      <c r="D247" s="1003"/>
      <c r="E247" s="1003"/>
      <c r="F247" s="1004"/>
      <c r="G247" s="1005"/>
      <c r="H247" s="1006"/>
      <c r="I247" s="1006"/>
      <c r="J247" s="1006"/>
      <c r="K247" s="1007"/>
      <c r="L247" s="715"/>
      <c r="M247" s="715"/>
      <c r="N247" s="715"/>
      <c r="O247" s="715"/>
      <c r="P247" s="715"/>
      <c r="Q247" s="715"/>
      <c r="R247" s="715"/>
      <c r="S247" s="716"/>
      <c r="T247" s="717"/>
      <c r="U247" s="720">
        <f t="shared" si="77"/>
        <v>0</v>
      </c>
      <c r="V247" s="721">
        <f t="shared" si="78"/>
        <v>0</v>
      </c>
      <c r="W247" s="722">
        <f t="shared" si="79"/>
        <v>0</v>
      </c>
      <c r="X247" s="442"/>
      <c r="Y247" s="442"/>
      <c r="Z247" s="442"/>
      <c r="AA247" s="442"/>
      <c r="AB247" s="442"/>
      <c r="AC247" s="442"/>
      <c r="AD247" s="442"/>
      <c r="AE247" s="442"/>
      <c r="AF247" s="442"/>
      <c r="AG247" s="442"/>
      <c r="AH247" s="442"/>
      <c r="AI247" s="442"/>
      <c r="AJ247" s="442"/>
      <c r="AK247" s="442"/>
      <c r="AL247" s="442"/>
      <c r="AM247" s="442"/>
      <c r="AN247" s="442"/>
      <c r="AO247" s="442"/>
      <c r="AP247" s="442"/>
      <c r="AQ247" s="442"/>
      <c r="AR247" s="442"/>
      <c r="AS247" s="442"/>
      <c r="AT247" s="442"/>
      <c r="AU247" s="442"/>
      <c r="AV247" s="442"/>
      <c r="AW247" s="442"/>
      <c r="AX247" s="442"/>
      <c r="AY247" s="442"/>
      <c r="AZ247" s="442"/>
    </row>
    <row r="248" spans="2:52" ht="20.100000000000001" hidden="1" customHeight="1" outlineLevel="1">
      <c r="B248" s="434"/>
      <c r="C248" s="1002"/>
      <c r="D248" s="1003"/>
      <c r="E248" s="1003"/>
      <c r="F248" s="1004"/>
      <c r="G248" s="1005"/>
      <c r="H248" s="1006"/>
      <c r="I248" s="1006"/>
      <c r="J248" s="1006"/>
      <c r="K248" s="1007"/>
      <c r="L248" s="715"/>
      <c r="M248" s="715"/>
      <c r="N248" s="715"/>
      <c r="O248" s="715"/>
      <c r="P248" s="715"/>
      <c r="Q248" s="715"/>
      <c r="R248" s="715"/>
      <c r="S248" s="716"/>
      <c r="T248" s="717"/>
      <c r="U248" s="720">
        <f t="shared" si="77"/>
        <v>0</v>
      </c>
      <c r="V248" s="721">
        <f t="shared" si="78"/>
        <v>0</v>
      </c>
      <c r="W248" s="722">
        <f t="shared" si="79"/>
        <v>0</v>
      </c>
      <c r="X248" s="442"/>
      <c r="Y248" s="442"/>
      <c r="Z248" s="442"/>
      <c r="AA248" s="442"/>
      <c r="AB248" s="442"/>
      <c r="AC248" s="442"/>
      <c r="AD248" s="442"/>
      <c r="AE248" s="442"/>
      <c r="AF248" s="442"/>
      <c r="AG248" s="442"/>
      <c r="AH248" s="442"/>
      <c r="AI248" s="442"/>
      <c r="AJ248" s="442"/>
      <c r="AK248" s="442"/>
      <c r="AL248" s="442"/>
      <c r="AM248" s="442"/>
      <c r="AN248" s="442"/>
      <c r="AO248" s="442"/>
      <c r="AP248" s="442"/>
      <c r="AQ248" s="442"/>
      <c r="AR248" s="442"/>
      <c r="AS248" s="442"/>
      <c r="AT248" s="442"/>
      <c r="AU248" s="442"/>
      <c r="AV248" s="442"/>
      <c r="AW248" s="442"/>
      <c r="AX248" s="442"/>
      <c r="AY248" s="442"/>
      <c r="AZ248" s="442"/>
    </row>
    <row r="249" spans="2:52" ht="20.100000000000001" hidden="1" customHeight="1" outlineLevel="1">
      <c r="B249" s="434"/>
      <c r="C249" s="1002"/>
      <c r="D249" s="1003"/>
      <c r="E249" s="1003"/>
      <c r="F249" s="1004"/>
      <c r="G249" s="1005"/>
      <c r="H249" s="1006"/>
      <c r="I249" s="1006"/>
      <c r="J249" s="1006"/>
      <c r="K249" s="1007"/>
      <c r="L249" s="715"/>
      <c r="M249" s="715"/>
      <c r="N249" s="715"/>
      <c r="O249" s="715"/>
      <c r="P249" s="715"/>
      <c r="Q249" s="715"/>
      <c r="R249" s="715"/>
      <c r="S249" s="716"/>
      <c r="T249" s="717"/>
      <c r="U249" s="720">
        <f t="shared" si="77"/>
        <v>0</v>
      </c>
      <c r="V249" s="721">
        <f t="shared" si="78"/>
        <v>0</v>
      </c>
      <c r="W249" s="722">
        <f t="shared" si="79"/>
        <v>0</v>
      </c>
      <c r="X249" s="442"/>
      <c r="Y249" s="442"/>
      <c r="Z249" s="442"/>
      <c r="AA249" s="442"/>
      <c r="AB249" s="442"/>
      <c r="AC249" s="442"/>
      <c r="AD249" s="442"/>
      <c r="AE249" s="442"/>
      <c r="AF249" s="442"/>
      <c r="AG249" s="442"/>
      <c r="AH249" s="442"/>
      <c r="AI249" s="442"/>
      <c r="AJ249" s="442"/>
      <c r="AK249" s="442"/>
      <c r="AL249" s="442"/>
      <c r="AM249" s="442"/>
      <c r="AN249" s="442"/>
      <c r="AO249" s="442"/>
      <c r="AP249" s="442"/>
      <c r="AQ249" s="442"/>
      <c r="AR249" s="442"/>
      <c r="AS249" s="442"/>
      <c r="AT249" s="442"/>
      <c r="AU249" s="442"/>
      <c r="AV249" s="442"/>
      <c r="AW249" s="442"/>
      <c r="AX249" s="442"/>
      <c r="AY249" s="442"/>
      <c r="AZ249" s="442"/>
    </row>
    <row r="250" spans="2:52" ht="20.100000000000001" hidden="1" customHeight="1" outlineLevel="1">
      <c r="B250" s="434"/>
      <c r="C250" s="1002"/>
      <c r="D250" s="1003"/>
      <c r="E250" s="1003"/>
      <c r="F250" s="1004"/>
      <c r="G250" s="1005"/>
      <c r="H250" s="1006"/>
      <c r="I250" s="1006"/>
      <c r="J250" s="1006"/>
      <c r="K250" s="1007"/>
      <c r="L250" s="715"/>
      <c r="M250" s="715"/>
      <c r="N250" s="715"/>
      <c r="O250" s="715"/>
      <c r="P250" s="715"/>
      <c r="Q250" s="715"/>
      <c r="R250" s="715"/>
      <c r="S250" s="716"/>
      <c r="T250" s="717"/>
      <c r="U250" s="720">
        <f t="shared" si="77"/>
        <v>0</v>
      </c>
      <c r="V250" s="721">
        <f t="shared" si="78"/>
        <v>0</v>
      </c>
      <c r="W250" s="722">
        <f t="shared" si="79"/>
        <v>0</v>
      </c>
      <c r="X250" s="442"/>
      <c r="Y250" s="442"/>
      <c r="Z250" s="442"/>
      <c r="AA250" s="442"/>
      <c r="AB250" s="442"/>
      <c r="AC250" s="442"/>
      <c r="AD250" s="442"/>
      <c r="AE250" s="442"/>
      <c r="AF250" s="442"/>
      <c r="AG250" s="442"/>
      <c r="AH250" s="442"/>
      <c r="AI250" s="442"/>
      <c r="AJ250" s="442"/>
      <c r="AK250" s="442"/>
      <c r="AL250" s="442"/>
      <c r="AM250" s="442"/>
      <c r="AN250" s="442"/>
      <c r="AO250" s="442"/>
      <c r="AP250" s="442"/>
      <c r="AQ250" s="442"/>
      <c r="AR250" s="442"/>
      <c r="AS250" s="442"/>
      <c r="AT250" s="442"/>
      <c r="AU250" s="442"/>
      <c r="AV250" s="442"/>
      <c r="AW250" s="442"/>
      <c r="AX250" s="442"/>
      <c r="AY250" s="442"/>
      <c r="AZ250" s="442"/>
    </row>
    <row r="251" spans="2:52" ht="20.100000000000001" hidden="1" customHeight="1" outlineLevel="1">
      <c r="B251" s="434"/>
      <c r="C251" s="1002"/>
      <c r="D251" s="1003"/>
      <c r="E251" s="1003"/>
      <c r="F251" s="1004"/>
      <c r="G251" s="1005"/>
      <c r="H251" s="1006"/>
      <c r="I251" s="1006"/>
      <c r="J251" s="1006"/>
      <c r="K251" s="1007"/>
      <c r="L251" s="715"/>
      <c r="M251" s="715"/>
      <c r="N251" s="715"/>
      <c r="O251" s="715"/>
      <c r="P251" s="715"/>
      <c r="Q251" s="715"/>
      <c r="R251" s="715"/>
      <c r="S251" s="716"/>
      <c r="T251" s="717"/>
      <c r="U251" s="720">
        <f t="shared" si="77"/>
        <v>0</v>
      </c>
      <c r="V251" s="721">
        <f t="shared" si="78"/>
        <v>0</v>
      </c>
      <c r="W251" s="722">
        <f t="shared" si="79"/>
        <v>0</v>
      </c>
      <c r="X251" s="442"/>
      <c r="Y251" s="442"/>
      <c r="Z251" s="442"/>
      <c r="AA251" s="442"/>
      <c r="AB251" s="442"/>
      <c r="AC251" s="442"/>
      <c r="AD251" s="442"/>
      <c r="AE251" s="442"/>
      <c r="AF251" s="442"/>
      <c r="AG251" s="442"/>
      <c r="AH251" s="442"/>
      <c r="AI251" s="442"/>
      <c r="AJ251" s="442"/>
      <c r="AK251" s="442"/>
      <c r="AL251" s="442"/>
      <c r="AM251" s="442"/>
      <c r="AN251" s="442"/>
      <c r="AO251" s="442"/>
      <c r="AP251" s="442"/>
      <c r="AQ251" s="442"/>
      <c r="AR251" s="442"/>
      <c r="AS251" s="442"/>
      <c r="AT251" s="442"/>
      <c r="AU251" s="442"/>
      <c r="AV251" s="442"/>
      <c r="AW251" s="442"/>
      <c r="AX251" s="442"/>
      <c r="AY251" s="442"/>
      <c r="AZ251" s="442"/>
    </row>
    <row r="252" spans="2:52" s="19" customFormat="1" ht="9.9499999999999993" hidden="1" customHeight="1" outlineLevel="1">
      <c r="B252" s="435"/>
      <c r="C252" s="437"/>
      <c r="D252" s="437"/>
      <c r="E252" s="437"/>
      <c r="F252" s="437"/>
      <c r="G252" s="666"/>
      <c r="H252" s="666"/>
      <c r="I252" s="666"/>
      <c r="J252" s="666"/>
      <c r="K252" s="666"/>
      <c r="L252" s="438"/>
      <c r="M252" s="438"/>
      <c r="N252" s="438"/>
      <c r="O252" s="438"/>
      <c r="P252" s="438"/>
      <c r="Q252" s="438"/>
      <c r="R252" s="438"/>
      <c r="S252" s="438"/>
      <c r="T252" s="439"/>
      <c r="U252" s="439"/>
      <c r="V252" s="439"/>
      <c r="W252" s="667"/>
      <c r="X252" s="668"/>
      <c r="Y252" s="668"/>
      <c r="Z252" s="668"/>
      <c r="AA252" s="668"/>
      <c r="AB252" s="668"/>
      <c r="AC252" s="668"/>
      <c r="AD252" s="668"/>
      <c r="AE252" s="668"/>
      <c r="AF252" s="668"/>
      <c r="AG252" s="668"/>
      <c r="AH252" s="668"/>
      <c r="AI252" s="668"/>
      <c r="AJ252" s="668"/>
      <c r="AK252" s="668"/>
      <c r="AL252" s="668"/>
      <c r="AM252" s="668"/>
      <c r="AN252" s="668"/>
      <c r="AO252" s="668"/>
      <c r="AP252" s="668"/>
      <c r="AQ252" s="668"/>
      <c r="AR252" s="668"/>
      <c r="AS252" s="668"/>
      <c r="AT252" s="668"/>
      <c r="AU252" s="668"/>
      <c r="AV252" s="668"/>
      <c r="AW252" s="668"/>
      <c r="AX252" s="668"/>
      <c r="AY252" s="668"/>
      <c r="AZ252" s="668"/>
    </row>
    <row r="253" spans="2:52" ht="20.100000000000001" customHeight="1" collapsed="1">
      <c r="B253" s="32">
        <f>B241+1</f>
        <v>21</v>
      </c>
      <c r="C253" s="1013"/>
      <c r="D253" s="1014"/>
      <c r="E253" s="1014"/>
      <c r="F253" s="1015"/>
      <c r="G253" s="1016"/>
      <c r="H253" s="1017"/>
      <c r="I253" s="1017"/>
      <c r="J253" s="1017"/>
      <c r="K253" s="1018"/>
      <c r="L253" s="701">
        <f t="shared" ref="L253:R253" si="80">SUM(L254:L263)</f>
        <v>0</v>
      </c>
      <c r="M253" s="702">
        <f t="shared" si="80"/>
        <v>0</v>
      </c>
      <c r="N253" s="703">
        <f t="shared" si="80"/>
        <v>0</v>
      </c>
      <c r="O253" s="703">
        <f t="shared" si="80"/>
        <v>0</v>
      </c>
      <c r="P253" s="702">
        <f t="shared" si="80"/>
        <v>0</v>
      </c>
      <c r="Q253" s="704">
        <f t="shared" si="80"/>
        <v>0</v>
      </c>
      <c r="R253" s="701">
        <f t="shared" si="80"/>
        <v>0</v>
      </c>
      <c r="S253" s="705">
        <v>1</v>
      </c>
      <c r="T253" s="706">
        <f>(S254*T254)+(S255*T255)+(S256*T256)+(S257*T257)+(S258*T258)+(S259*T259)+(S260*T260)+(S261*T261)+(S262*T262)+(S263*T263)</f>
        <v>0</v>
      </c>
      <c r="U253" s="665">
        <f t="shared" ref="U253:U263" si="81">S253*T253*(1+MGKZ)*(1+Gewinn)*(1+Sicherheit)</f>
        <v>0</v>
      </c>
      <c r="V253" s="643">
        <f t="shared" ref="V253:V263" si="82">R253*Fertigung</f>
        <v>0</v>
      </c>
      <c r="W253" s="50">
        <f t="shared" ref="W253:W263" si="83">L253*$E$6+M253*$M$6+N253*$M$7+O253*$M$8+P253*$E$7+Q253*$M$9+U253+V253</f>
        <v>0</v>
      </c>
      <c r="X253" s="442"/>
      <c r="Y253" s="442"/>
      <c r="Z253" s="442"/>
      <c r="AA253" s="442"/>
      <c r="AB253" s="442"/>
      <c r="AC253" s="442"/>
      <c r="AD253" s="442"/>
      <c r="AE253" s="442"/>
      <c r="AF253" s="442"/>
      <c r="AG253" s="442"/>
      <c r="AH253" s="442"/>
      <c r="AI253" s="442"/>
      <c r="AJ253" s="442"/>
      <c r="AK253" s="442"/>
      <c r="AL253" s="442"/>
      <c r="AM253" s="442"/>
      <c r="AN253" s="442"/>
      <c r="AO253" s="442"/>
      <c r="AP253" s="442"/>
      <c r="AQ253" s="442"/>
      <c r="AR253" s="442"/>
      <c r="AS253" s="442"/>
      <c r="AT253" s="442"/>
      <c r="AU253" s="442"/>
      <c r="AV253" s="442"/>
      <c r="AW253" s="442"/>
      <c r="AX253" s="442"/>
      <c r="AY253" s="442"/>
      <c r="AZ253" s="442"/>
    </row>
    <row r="254" spans="2:52" ht="20.100000000000001" hidden="1" customHeight="1" outlineLevel="1">
      <c r="B254" s="433"/>
      <c r="C254" s="1002"/>
      <c r="D254" s="1003"/>
      <c r="E254" s="1003"/>
      <c r="F254" s="1004"/>
      <c r="G254" s="1005"/>
      <c r="H254" s="1006"/>
      <c r="I254" s="1006"/>
      <c r="J254" s="1006"/>
      <c r="K254" s="1007"/>
      <c r="L254" s="715"/>
      <c r="M254" s="715"/>
      <c r="N254" s="715"/>
      <c r="O254" s="715"/>
      <c r="P254" s="715"/>
      <c r="Q254" s="715"/>
      <c r="R254" s="715"/>
      <c r="S254" s="716"/>
      <c r="T254" s="717"/>
      <c r="U254" s="720">
        <f t="shared" si="81"/>
        <v>0</v>
      </c>
      <c r="V254" s="721">
        <f t="shared" si="82"/>
        <v>0</v>
      </c>
      <c r="W254" s="722">
        <f t="shared" si="83"/>
        <v>0</v>
      </c>
      <c r="X254" s="442"/>
      <c r="Y254" s="442"/>
      <c r="Z254" s="442"/>
      <c r="AA254" s="442"/>
      <c r="AB254" s="442"/>
      <c r="AC254" s="442"/>
      <c r="AD254" s="442"/>
      <c r="AE254" s="442"/>
      <c r="AF254" s="442"/>
      <c r="AG254" s="442"/>
      <c r="AH254" s="442"/>
      <c r="AI254" s="442"/>
      <c r="AJ254" s="442"/>
      <c r="AK254" s="442"/>
      <c r="AL254" s="442"/>
      <c r="AM254" s="442"/>
      <c r="AN254" s="442"/>
      <c r="AO254" s="442"/>
      <c r="AP254" s="442"/>
      <c r="AQ254" s="442"/>
      <c r="AR254" s="442"/>
      <c r="AS254" s="442"/>
      <c r="AT254" s="442"/>
      <c r="AU254" s="442"/>
      <c r="AV254" s="442"/>
      <c r="AW254" s="442"/>
      <c r="AX254" s="442"/>
      <c r="AY254" s="442"/>
      <c r="AZ254" s="442"/>
    </row>
    <row r="255" spans="2:52" ht="20.100000000000001" hidden="1" customHeight="1" outlineLevel="1">
      <c r="B255" s="434"/>
      <c r="C255" s="1002"/>
      <c r="D255" s="1003"/>
      <c r="E255" s="1003"/>
      <c r="F255" s="1004"/>
      <c r="G255" s="1005"/>
      <c r="H255" s="1006"/>
      <c r="I255" s="1006"/>
      <c r="J255" s="1006"/>
      <c r="K255" s="1007"/>
      <c r="L255" s="715"/>
      <c r="M255" s="715"/>
      <c r="N255" s="715"/>
      <c r="O255" s="715"/>
      <c r="P255" s="715"/>
      <c r="Q255" s="715"/>
      <c r="R255" s="715"/>
      <c r="S255" s="716"/>
      <c r="T255" s="717"/>
      <c r="U255" s="720">
        <f t="shared" si="81"/>
        <v>0</v>
      </c>
      <c r="V255" s="721">
        <f t="shared" si="82"/>
        <v>0</v>
      </c>
      <c r="W255" s="722">
        <f t="shared" si="83"/>
        <v>0</v>
      </c>
      <c r="X255" s="442"/>
      <c r="Y255" s="442"/>
      <c r="Z255" s="442"/>
      <c r="AA255" s="442"/>
      <c r="AB255" s="442"/>
      <c r="AC255" s="442"/>
      <c r="AD255" s="442"/>
      <c r="AE255" s="442"/>
      <c r="AF255" s="442"/>
      <c r="AG255" s="442"/>
      <c r="AH255" s="442"/>
      <c r="AI255" s="442"/>
      <c r="AJ255" s="442"/>
      <c r="AK255" s="442"/>
      <c r="AL255" s="442"/>
      <c r="AM255" s="442"/>
      <c r="AN255" s="442"/>
      <c r="AO255" s="442"/>
      <c r="AP255" s="442"/>
      <c r="AQ255" s="442"/>
      <c r="AR255" s="442"/>
      <c r="AS255" s="442"/>
      <c r="AT255" s="442"/>
      <c r="AU255" s="442"/>
      <c r="AV255" s="442"/>
      <c r="AW255" s="442"/>
      <c r="AX255" s="442"/>
      <c r="AY255" s="442"/>
      <c r="AZ255" s="442"/>
    </row>
    <row r="256" spans="2:52" ht="20.100000000000001" hidden="1" customHeight="1" outlineLevel="1">
      <c r="B256" s="434"/>
      <c r="C256" s="1002"/>
      <c r="D256" s="1003"/>
      <c r="E256" s="1003"/>
      <c r="F256" s="1004"/>
      <c r="G256" s="1005"/>
      <c r="H256" s="1006"/>
      <c r="I256" s="1006"/>
      <c r="J256" s="1006"/>
      <c r="K256" s="1007"/>
      <c r="L256" s="715"/>
      <c r="M256" s="715"/>
      <c r="N256" s="715"/>
      <c r="O256" s="715"/>
      <c r="P256" s="715"/>
      <c r="Q256" s="715"/>
      <c r="R256" s="715"/>
      <c r="S256" s="716"/>
      <c r="T256" s="717"/>
      <c r="U256" s="720">
        <f t="shared" si="81"/>
        <v>0</v>
      </c>
      <c r="V256" s="721">
        <f t="shared" si="82"/>
        <v>0</v>
      </c>
      <c r="W256" s="722">
        <f t="shared" si="83"/>
        <v>0</v>
      </c>
      <c r="X256" s="442"/>
      <c r="Y256" s="442"/>
      <c r="Z256" s="442"/>
      <c r="AA256" s="442"/>
      <c r="AB256" s="442"/>
      <c r="AC256" s="442"/>
      <c r="AD256" s="442"/>
      <c r="AE256" s="442"/>
      <c r="AF256" s="442"/>
      <c r="AG256" s="442"/>
      <c r="AH256" s="442"/>
      <c r="AI256" s="442"/>
      <c r="AJ256" s="442"/>
      <c r="AK256" s="442"/>
      <c r="AL256" s="442"/>
      <c r="AM256" s="442"/>
      <c r="AN256" s="442"/>
      <c r="AO256" s="442"/>
      <c r="AP256" s="442"/>
      <c r="AQ256" s="442"/>
      <c r="AR256" s="442"/>
      <c r="AS256" s="442"/>
      <c r="AT256" s="442"/>
      <c r="AU256" s="442"/>
      <c r="AV256" s="442"/>
      <c r="AW256" s="442"/>
      <c r="AX256" s="442"/>
      <c r="AY256" s="442"/>
      <c r="AZ256" s="442"/>
    </row>
    <row r="257" spans="2:52" ht="20.100000000000001" hidden="1" customHeight="1" outlineLevel="1">
      <c r="B257" s="434"/>
      <c r="C257" s="1002"/>
      <c r="D257" s="1003"/>
      <c r="E257" s="1003"/>
      <c r="F257" s="1004"/>
      <c r="G257" s="1005"/>
      <c r="H257" s="1006"/>
      <c r="I257" s="1006"/>
      <c r="J257" s="1006"/>
      <c r="K257" s="1007"/>
      <c r="L257" s="715"/>
      <c r="M257" s="715"/>
      <c r="N257" s="715"/>
      <c r="O257" s="715"/>
      <c r="P257" s="715"/>
      <c r="Q257" s="715"/>
      <c r="R257" s="715"/>
      <c r="S257" s="716"/>
      <c r="T257" s="717"/>
      <c r="U257" s="720">
        <f t="shared" si="81"/>
        <v>0</v>
      </c>
      <c r="V257" s="721">
        <f t="shared" si="82"/>
        <v>0</v>
      </c>
      <c r="W257" s="722">
        <f t="shared" si="83"/>
        <v>0</v>
      </c>
      <c r="X257" s="442"/>
      <c r="Y257" s="442"/>
      <c r="Z257" s="442"/>
      <c r="AA257" s="442"/>
      <c r="AB257" s="442"/>
      <c r="AC257" s="442"/>
      <c r="AD257" s="442"/>
      <c r="AE257" s="442"/>
      <c r="AF257" s="442"/>
      <c r="AG257" s="442"/>
      <c r="AH257" s="442"/>
      <c r="AI257" s="442"/>
      <c r="AJ257" s="442"/>
      <c r="AK257" s="442"/>
      <c r="AL257" s="442"/>
      <c r="AM257" s="442"/>
      <c r="AN257" s="442"/>
      <c r="AO257" s="442"/>
      <c r="AP257" s="442"/>
      <c r="AQ257" s="442"/>
      <c r="AR257" s="442"/>
      <c r="AS257" s="442"/>
      <c r="AT257" s="442"/>
      <c r="AU257" s="442"/>
      <c r="AV257" s="442"/>
      <c r="AW257" s="442"/>
      <c r="AX257" s="442"/>
      <c r="AY257" s="442"/>
      <c r="AZ257" s="442"/>
    </row>
    <row r="258" spans="2:52" ht="20.100000000000001" hidden="1" customHeight="1" outlineLevel="1">
      <c r="B258" s="434"/>
      <c r="C258" s="1002"/>
      <c r="D258" s="1003"/>
      <c r="E258" s="1003"/>
      <c r="F258" s="1004"/>
      <c r="G258" s="1005"/>
      <c r="H258" s="1006"/>
      <c r="I258" s="1006"/>
      <c r="J258" s="1006"/>
      <c r="K258" s="1007"/>
      <c r="L258" s="715"/>
      <c r="M258" s="715"/>
      <c r="N258" s="715"/>
      <c r="O258" s="715"/>
      <c r="P258" s="715"/>
      <c r="Q258" s="715"/>
      <c r="R258" s="715"/>
      <c r="S258" s="716"/>
      <c r="T258" s="717"/>
      <c r="U258" s="720">
        <f t="shared" si="81"/>
        <v>0</v>
      </c>
      <c r="V258" s="721">
        <f t="shared" si="82"/>
        <v>0</v>
      </c>
      <c r="W258" s="722">
        <f t="shared" si="83"/>
        <v>0</v>
      </c>
      <c r="X258" s="442"/>
      <c r="Y258" s="442"/>
      <c r="Z258" s="442"/>
      <c r="AA258" s="442"/>
      <c r="AB258" s="442"/>
      <c r="AC258" s="442"/>
      <c r="AD258" s="442"/>
      <c r="AE258" s="442"/>
      <c r="AF258" s="442"/>
      <c r="AG258" s="442"/>
      <c r="AH258" s="442"/>
      <c r="AI258" s="442"/>
      <c r="AJ258" s="442"/>
      <c r="AK258" s="442"/>
      <c r="AL258" s="442"/>
      <c r="AM258" s="442"/>
      <c r="AN258" s="442"/>
      <c r="AO258" s="442"/>
      <c r="AP258" s="442"/>
      <c r="AQ258" s="442"/>
      <c r="AR258" s="442"/>
      <c r="AS258" s="442"/>
      <c r="AT258" s="442"/>
      <c r="AU258" s="442"/>
      <c r="AV258" s="442"/>
      <c r="AW258" s="442"/>
      <c r="AX258" s="442"/>
      <c r="AY258" s="442"/>
      <c r="AZ258" s="442"/>
    </row>
    <row r="259" spans="2:52" ht="20.100000000000001" hidden="1" customHeight="1" outlineLevel="1">
      <c r="B259" s="434"/>
      <c r="C259" s="1002"/>
      <c r="D259" s="1003"/>
      <c r="E259" s="1003"/>
      <c r="F259" s="1004"/>
      <c r="G259" s="1005"/>
      <c r="H259" s="1006"/>
      <c r="I259" s="1006"/>
      <c r="J259" s="1006"/>
      <c r="K259" s="1007"/>
      <c r="L259" s="715"/>
      <c r="M259" s="715"/>
      <c r="N259" s="715"/>
      <c r="O259" s="715"/>
      <c r="P259" s="715"/>
      <c r="Q259" s="715"/>
      <c r="R259" s="715"/>
      <c r="S259" s="716"/>
      <c r="T259" s="717"/>
      <c r="U259" s="720">
        <f t="shared" si="81"/>
        <v>0</v>
      </c>
      <c r="V259" s="721">
        <f t="shared" si="82"/>
        <v>0</v>
      </c>
      <c r="W259" s="722">
        <f t="shared" si="83"/>
        <v>0</v>
      </c>
      <c r="X259" s="442"/>
      <c r="Y259" s="442"/>
      <c r="Z259" s="442"/>
      <c r="AA259" s="442"/>
      <c r="AB259" s="442"/>
      <c r="AC259" s="442"/>
      <c r="AD259" s="442"/>
      <c r="AE259" s="442"/>
      <c r="AF259" s="442"/>
      <c r="AG259" s="442"/>
      <c r="AH259" s="442"/>
      <c r="AI259" s="442"/>
      <c r="AJ259" s="442"/>
      <c r="AK259" s="442"/>
      <c r="AL259" s="442"/>
      <c r="AM259" s="442"/>
      <c r="AN259" s="442"/>
      <c r="AO259" s="442"/>
      <c r="AP259" s="442"/>
      <c r="AQ259" s="442"/>
      <c r="AR259" s="442"/>
      <c r="AS259" s="442"/>
      <c r="AT259" s="442"/>
      <c r="AU259" s="442"/>
      <c r="AV259" s="442"/>
      <c r="AW259" s="442"/>
      <c r="AX259" s="442"/>
      <c r="AY259" s="442"/>
      <c r="AZ259" s="442"/>
    </row>
    <row r="260" spans="2:52" ht="20.100000000000001" hidden="1" customHeight="1" outlineLevel="1">
      <c r="B260" s="434"/>
      <c r="C260" s="1002"/>
      <c r="D260" s="1003"/>
      <c r="E260" s="1003"/>
      <c r="F260" s="1004"/>
      <c r="G260" s="1005"/>
      <c r="H260" s="1006"/>
      <c r="I260" s="1006"/>
      <c r="J260" s="1006"/>
      <c r="K260" s="1007"/>
      <c r="L260" s="715"/>
      <c r="M260" s="715"/>
      <c r="N260" s="715"/>
      <c r="O260" s="715"/>
      <c r="P260" s="715"/>
      <c r="Q260" s="715"/>
      <c r="R260" s="715"/>
      <c r="S260" s="716"/>
      <c r="T260" s="717"/>
      <c r="U260" s="720">
        <f t="shared" si="81"/>
        <v>0</v>
      </c>
      <c r="V260" s="721">
        <f t="shared" si="82"/>
        <v>0</v>
      </c>
      <c r="W260" s="722">
        <f t="shared" si="83"/>
        <v>0</v>
      </c>
      <c r="X260" s="442"/>
      <c r="Y260" s="442"/>
      <c r="Z260" s="442"/>
      <c r="AA260" s="442"/>
      <c r="AB260" s="442"/>
      <c r="AC260" s="442"/>
      <c r="AD260" s="442"/>
      <c r="AE260" s="442"/>
      <c r="AF260" s="442"/>
      <c r="AG260" s="442"/>
      <c r="AH260" s="442"/>
      <c r="AI260" s="442"/>
      <c r="AJ260" s="442"/>
      <c r="AK260" s="442"/>
      <c r="AL260" s="442"/>
      <c r="AM260" s="442"/>
      <c r="AN260" s="442"/>
      <c r="AO260" s="442"/>
      <c r="AP260" s="442"/>
      <c r="AQ260" s="442"/>
      <c r="AR260" s="442"/>
      <c r="AS260" s="442"/>
      <c r="AT260" s="442"/>
      <c r="AU260" s="442"/>
      <c r="AV260" s="442"/>
      <c r="AW260" s="442"/>
      <c r="AX260" s="442"/>
      <c r="AY260" s="442"/>
      <c r="AZ260" s="442"/>
    </row>
    <row r="261" spans="2:52" ht="20.100000000000001" hidden="1" customHeight="1" outlineLevel="1">
      <c r="B261" s="434"/>
      <c r="C261" s="1002"/>
      <c r="D261" s="1003"/>
      <c r="E261" s="1003"/>
      <c r="F261" s="1004"/>
      <c r="G261" s="1005"/>
      <c r="H261" s="1006"/>
      <c r="I261" s="1006"/>
      <c r="J261" s="1006"/>
      <c r="K261" s="1007"/>
      <c r="L261" s="715"/>
      <c r="M261" s="715"/>
      <c r="N261" s="715"/>
      <c r="O261" s="715"/>
      <c r="P261" s="715"/>
      <c r="Q261" s="715"/>
      <c r="R261" s="715"/>
      <c r="S261" s="716"/>
      <c r="T261" s="717"/>
      <c r="U261" s="720">
        <f t="shared" si="81"/>
        <v>0</v>
      </c>
      <c r="V261" s="721">
        <f t="shared" si="82"/>
        <v>0</v>
      </c>
      <c r="W261" s="722">
        <f t="shared" si="83"/>
        <v>0</v>
      </c>
      <c r="X261" s="442"/>
      <c r="Y261" s="442"/>
      <c r="Z261" s="442"/>
      <c r="AA261" s="442"/>
      <c r="AB261" s="442"/>
      <c r="AC261" s="442"/>
      <c r="AD261" s="442"/>
      <c r="AE261" s="442"/>
      <c r="AF261" s="442"/>
      <c r="AG261" s="442"/>
      <c r="AH261" s="442"/>
      <c r="AI261" s="442"/>
      <c r="AJ261" s="442"/>
      <c r="AK261" s="442"/>
      <c r="AL261" s="442"/>
      <c r="AM261" s="442"/>
      <c r="AN261" s="442"/>
      <c r="AO261" s="442"/>
      <c r="AP261" s="442"/>
      <c r="AQ261" s="442"/>
      <c r="AR261" s="442"/>
      <c r="AS261" s="442"/>
      <c r="AT261" s="442"/>
      <c r="AU261" s="442"/>
      <c r="AV261" s="442"/>
      <c r="AW261" s="442"/>
      <c r="AX261" s="442"/>
      <c r="AY261" s="442"/>
      <c r="AZ261" s="442"/>
    </row>
    <row r="262" spans="2:52" ht="20.100000000000001" hidden="1" customHeight="1" outlineLevel="1">
      <c r="B262" s="434"/>
      <c r="C262" s="1002"/>
      <c r="D262" s="1003"/>
      <c r="E262" s="1003"/>
      <c r="F262" s="1004"/>
      <c r="G262" s="1005"/>
      <c r="H262" s="1006"/>
      <c r="I262" s="1006"/>
      <c r="J262" s="1006"/>
      <c r="K262" s="1007"/>
      <c r="L262" s="715"/>
      <c r="M262" s="715"/>
      <c r="N262" s="715"/>
      <c r="O262" s="715"/>
      <c r="P262" s="715"/>
      <c r="Q262" s="715"/>
      <c r="R262" s="715"/>
      <c r="S262" s="716"/>
      <c r="T262" s="717"/>
      <c r="U262" s="720">
        <f t="shared" si="81"/>
        <v>0</v>
      </c>
      <c r="V262" s="721">
        <f t="shared" si="82"/>
        <v>0</v>
      </c>
      <c r="W262" s="722">
        <f t="shared" si="83"/>
        <v>0</v>
      </c>
      <c r="X262" s="442"/>
      <c r="Y262" s="442"/>
      <c r="Z262" s="442"/>
      <c r="AA262" s="442"/>
      <c r="AB262" s="442"/>
      <c r="AC262" s="442"/>
      <c r="AD262" s="442"/>
      <c r="AE262" s="442"/>
      <c r="AF262" s="442"/>
      <c r="AG262" s="442"/>
      <c r="AH262" s="442"/>
      <c r="AI262" s="442"/>
      <c r="AJ262" s="442"/>
      <c r="AK262" s="442"/>
      <c r="AL262" s="442"/>
      <c r="AM262" s="442"/>
      <c r="AN262" s="442"/>
      <c r="AO262" s="442"/>
      <c r="AP262" s="442"/>
      <c r="AQ262" s="442"/>
      <c r="AR262" s="442"/>
      <c r="AS262" s="442"/>
      <c r="AT262" s="442"/>
      <c r="AU262" s="442"/>
      <c r="AV262" s="442"/>
      <c r="AW262" s="442"/>
      <c r="AX262" s="442"/>
      <c r="AY262" s="442"/>
      <c r="AZ262" s="442"/>
    </row>
    <row r="263" spans="2:52" ht="20.100000000000001" hidden="1" customHeight="1" outlineLevel="1">
      <c r="B263" s="434"/>
      <c r="C263" s="1002"/>
      <c r="D263" s="1003"/>
      <c r="E263" s="1003"/>
      <c r="F263" s="1004"/>
      <c r="G263" s="1005"/>
      <c r="H263" s="1006"/>
      <c r="I263" s="1006"/>
      <c r="J263" s="1006"/>
      <c r="K263" s="1007"/>
      <c r="L263" s="715"/>
      <c r="M263" s="715"/>
      <c r="N263" s="715"/>
      <c r="O263" s="715"/>
      <c r="P263" s="715"/>
      <c r="Q263" s="715"/>
      <c r="R263" s="715"/>
      <c r="S263" s="716"/>
      <c r="T263" s="717"/>
      <c r="U263" s="720">
        <f t="shared" si="81"/>
        <v>0</v>
      </c>
      <c r="V263" s="721">
        <f t="shared" si="82"/>
        <v>0</v>
      </c>
      <c r="W263" s="722">
        <f t="shared" si="83"/>
        <v>0</v>
      </c>
      <c r="X263" s="442"/>
      <c r="Y263" s="442"/>
      <c r="Z263" s="442"/>
      <c r="AA263" s="442"/>
      <c r="AB263" s="442"/>
      <c r="AC263" s="442"/>
      <c r="AD263" s="442"/>
      <c r="AE263" s="442"/>
      <c r="AF263" s="442"/>
      <c r="AG263" s="442"/>
      <c r="AH263" s="442"/>
      <c r="AI263" s="442"/>
      <c r="AJ263" s="442"/>
      <c r="AK263" s="442"/>
      <c r="AL263" s="442"/>
      <c r="AM263" s="442"/>
      <c r="AN263" s="442"/>
      <c r="AO263" s="442"/>
      <c r="AP263" s="442"/>
      <c r="AQ263" s="442"/>
      <c r="AR263" s="442"/>
      <c r="AS263" s="442"/>
      <c r="AT263" s="442"/>
      <c r="AU263" s="442"/>
      <c r="AV263" s="442"/>
      <c r="AW263" s="442"/>
      <c r="AX263" s="442"/>
      <c r="AY263" s="442"/>
      <c r="AZ263" s="442"/>
    </row>
    <row r="264" spans="2:52" s="19" customFormat="1" ht="9.9499999999999993" hidden="1" customHeight="1" outlineLevel="1">
      <c r="B264" s="435"/>
      <c r="C264" s="437"/>
      <c r="D264" s="437"/>
      <c r="E264" s="437"/>
      <c r="F264" s="437"/>
      <c r="G264" s="666"/>
      <c r="H264" s="666"/>
      <c r="I264" s="666"/>
      <c r="J264" s="666"/>
      <c r="K264" s="666"/>
      <c r="L264" s="438"/>
      <c r="M264" s="438"/>
      <c r="N264" s="438"/>
      <c r="O264" s="438"/>
      <c r="P264" s="438"/>
      <c r="Q264" s="438"/>
      <c r="R264" s="438"/>
      <c r="S264" s="438"/>
      <c r="T264" s="439"/>
      <c r="U264" s="439"/>
      <c r="V264" s="439"/>
      <c r="W264" s="667"/>
      <c r="X264" s="668"/>
      <c r="Y264" s="668"/>
      <c r="Z264" s="668"/>
      <c r="AA264" s="668"/>
      <c r="AB264" s="668"/>
      <c r="AC264" s="668"/>
      <c r="AD264" s="668"/>
      <c r="AE264" s="668"/>
      <c r="AF264" s="668"/>
      <c r="AG264" s="668"/>
      <c r="AH264" s="668"/>
      <c r="AI264" s="668"/>
      <c r="AJ264" s="668"/>
      <c r="AK264" s="668"/>
      <c r="AL264" s="668"/>
      <c r="AM264" s="668"/>
      <c r="AN264" s="668"/>
      <c r="AO264" s="668"/>
      <c r="AP264" s="668"/>
      <c r="AQ264" s="668"/>
      <c r="AR264" s="668"/>
      <c r="AS264" s="668"/>
      <c r="AT264" s="668"/>
      <c r="AU264" s="668"/>
      <c r="AV264" s="668"/>
      <c r="AW264" s="668"/>
      <c r="AX264" s="668"/>
      <c r="AY264" s="668"/>
      <c r="AZ264" s="668"/>
    </row>
    <row r="265" spans="2:52" ht="20.100000000000001" customHeight="1" collapsed="1">
      <c r="B265" s="32">
        <f>B253+1</f>
        <v>22</v>
      </c>
      <c r="C265" s="1013"/>
      <c r="D265" s="1014"/>
      <c r="E265" s="1014"/>
      <c r="F265" s="1015"/>
      <c r="G265" s="1016"/>
      <c r="H265" s="1017"/>
      <c r="I265" s="1017"/>
      <c r="J265" s="1017"/>
      <c r="K265" s="1018"/>
      <c r="L265" s="701">
        <f t="shared" ref="L265:R265" si="84">SUM(L266:L275)</f>
        <v>0</v>
      </c>
      <c r="M265" s="702">
        <f t="shared" si="84"/>
        <v>0</v>
      </c>
      <c r="N265" s="703">
        <f t="shared" si="84"/>
        <v>0</v>
      </c>
      <c r="O265" s="703">
        <f t="shared" si="84"/>
        <v>0</v>
      </c>
      <c r="P265" s="702">
        <f t="shared" si="84"/>
        <v>0</v>
      </c>
      <c r="Q265" s="704">
        <f t="shared" si="84"/>
        <v>0</v>
      </c>
      <c r="R265" s="701">
        <f t="shared" si="84"/>
        <v>0</v>
      </c>
      <c r="S265" s="705">
        <v>1</v>
      </c>
      <c r="T265" s="706">
        <f>(S266*T266)+(S267*T267)+(S268*T268)+(S269*T269)+(S270*T270)+(S271*T271)+(S272*T272)+(S273*T273)+(S274*T274)+(S275*T275)</f>
        <v>0</v>
      </c>
      <c r="U265" s="665">
        <f t="shared" ref="U265:U275" si="85">S265*T265*(1+MGKZ)*(1+Gewinn)*(1+Sicherheit)</f>
        <v>0</v>
      </c>
      <c r="V265" s="643">
        <f t="shared" ref="V265:V275" si="86">R265*Fertigung</f>
        <v>0</v>
      </c>
      <c r="W265" s="50">
        <f t="shared" ref="W265:W275" si="87">L265*$E$6+M265*$M$6+N265*$M$7+O265*$M$8+P265*$E$7+Q265*$M$9+U265+V265</f>
        <v>0</v>
      </c>
      <c r="X265" s="442"/>
      <c r="Y265" s="442"/>
      <c r="Z265" s="442"/>
      <c r="AA265" s="442"/>
      <c r="AB265" s="442"/>
      <c r="AC265" s="442"/>
      <c r="AD265" s="442"/>
      <c r="AE265" s="442"/>
      <c r="AF265" s="442"/>
      <c r="AG265" s="442"/>
      <c r="AH265" s="442"/>
      <c r="AI265" s="442"/>
      <c r="AJ265" s="442"/>
      <c r="AK265" s="442"/>
      <c r="AL265" s="442"/>
      <c r="AM265" s="442"/>
      <c r="AN265" s="442"/>
      <c r="AO265" s="442"/>
      <c r="AP265" s="442"/>
      <c r="AQ265" s="442"/>
      <c r="AR265" s="442"/>
      <c r="AS265" s="442"/>
      <c r="AT265" s="442"/>
      <c r="AU265" s="442"/>
      <c r="AV265" s="442"/>
      <c r="AW265" s="442"/>
      <c r="AX265" s="442"/>
      <c r="AY265" s="442"/>
      <c r="AZ265" s="442"/>
    </row>
    <row r="266" spans="2:52" ht="20.100000000000001" hidden="1" customHeight="1" outlineLevel="1">
      <c r="B266" s="433"/>
      <c r="C266" s="1002"/>
      <c r="D266" s="1003"/>
      <c r="E266" s="1003"/>
      <c r="F266" s="1004"/>
      <c r="G266" s="1005"/>
      <c r="H266" s="1006"/>
      <c r="I266" s="1006"/>
      <c r="J266" s="1006"/>
      <c r="K266" s="1007"/>
      <c r="L266" s="715"/>
      <c r="M266" s="715"/>
      <c r="N266" s="715"/>
      <c r="O266" s="715"/>
      <c r="P266" s="715"/>
      <c r="Q266" s="715"/>
      <c r="R266" s="715"/>
      <c r="S266" s="716"/>
      <c r="T266" s="717"/>
      <c r="U266" s="720">
        <f t="shared" si="85"/>
        <v>0</v>
      </c>
      <c r="V266" s="721">
        <f t="shared" si="86"/>
        <v>0</v>
      </c>
      <c r="W266" s="722">
        <f t="shared" si="87"/>
        <v>0</v>
      </c>
      <c r="X266" s="442"/>
      <c r="Y266" s="442"/>
      <c r="Z266" s="442"/>
      <c r="AA266" s="442"/>
      <c r="AB266" s="442"/>
      <c r="AC266" s="442"/>
      <c r="AD266" s="442"/>
      <c r="AE266" s="442"/>
      <c r="AF266" s="442"/>
      <c r="AG266" s="442"/>
      <c r="AH266" s="442"/>
      <c r="AI266" s="442"/>
      <c r="AJ266" s="442"/>
      <c r="AK266" s="442"/>
      <c r="AL266" s="442"/>
      <c r="AM266" s="442"/>
      <c r="AN266" s="442"/>
      <c r="AO266" s="442"/>
      <c r="AP266" s="442"/>
      <c r="AQ266" s="442"/>
      <c r="AR266" s="442"/>
      <c r="AS266" s="442"/>
      <c r="AT266" s="442"/>
      <c r="AU266" s="442"/>
      <c r="AV266" s="442"/>
      <c r="AW266" s="442"/>
      <c r="AX266" s="442"/>
      <c r="AY266" s="442"/>
      <c r="AZ266" s="442"/>
    </row>
    <row r="267" spans="2:52" ht="20.100000000000001" hidden="1" customHeight="1" outlineLevel="1">
      <c r="B267" s="434"/>
      <c r="C267" s="1002"/>
      <c r="D267" s="1003"/>
      <c r="E267" s="1003"/>
      <c r="F267" s="1004"/>
      <c r="G267" s="1005"/>
      <c r="H267" s="1006"/>
      <c r="I267" s="1006"/>
      <c r="J267" s="1006"/>
      <c r="K267" s="1007"/>
      <c r="L267" s="715"/>
      <c r="M267" s="715"/>
      <c r="N267" s="715"/>
      <c r="O267" s="715"/>
      <c r="P267" s="715"/>
      <c r="Q267" s="715"/>
      <c r="R267" s="715"/>
      <c r="S267" s="716"/>
      <c r="T267" s="717"/>
      <c r="U267" s="720">
        <f t="shared" si="85"/>
        <v>0</v>
      </c>
      <c r="V267" s="721">
        <f t="shared" si="86"/>
        <v>0</v>
      </c>
      <c r="W267" s="722">
        <f t="shared" si="87"/>
        <v>0</v>
      </c>
      <c r="X267" s="442"/>
      <c r="Y267" s="442"/>
      <c r="Z267" s="442"/>
      <c r="AA267" s="442"/>
      <c r="AB267" s="442"/>
      <c r="AC267" s="442"/>
      <c r="AD267" s="442"/>
      <c r="AE267" s="442"/>
      <c r="AF267" s="442"/>
      <c r="AG267" s="442"/>
      <c r="AH267" s="442"/>
      <c r="AI267" s="442"/>
      <c r="AJ267" s="442"/>
      <c r="AK267" s="442"/>
      <c r="AL267" s="442"/>
      <c r="AM267" s="442"/>
      <c r="AN267" s="442"/>
      <c r="AO267" s="442"/>
      <c r="AP267" s="442"/>
      <c r="AQ267" s="442"/>
      <c r="AR267" s="442"/>
      <c r="AS267" s="442"/>
      <c r="AT267" s="442"/>
      <c r="AU267" s="442"/>
      <c r="AV267" s="442"/>
      <c r="AW267" s="442"/>
      <c r="AX267" s="442"/>
      <c r="AY267" s="442"/>
      <c r="AZ267" s="442"/>
    </row>
    <row r="268" spans="2:52" ht="20.100000000000001" hidden="1" customHeight="1" outlineLevel="1">
      <c r="B268" s="434"/>
      <c r="C268" s="1002"/>
      <c r="D268" s="1003"/>
      <c r="E268" s="1003"/>
      <c r="F268" s="1004"/>
      <c r="G268" s="1005"/>
      <c r="H268" s="1006"/>
      <c r="I268" s="1006"/>
      <c r="J268" s="1006"/>
      <c r="K268" s="1007"/>
      <c r="L268" s="715"/>
      <c r="M268" s="715"/>
      <c r="N268" s="715"/>
      <c r="O268" s="715"/>
      <c r="P268" s="715"/>
      <c r="Q268" s="715"/>
      <c r="R268" s="715"/>
      <c r="S268" s="716"/>
      <c r="T268" s="717"/>
      <c r="U268" s="720">
        <f t="shared" si="85"/>
        <v>0</v>
      </c>
      <c r="V268" s="721">
        <f t="shared" si="86"/>
        <v>0</v>
      </c>
      <c r="W268" s="722">
        <f t="shared" si="87"/>
        <v>0</v>
      </c>
      <c r="X268" s="442"/>
      <c r="Y268" s="442"/>
      <c r="Z268" s="442"/>
      <c r="AA268" s="442"/>
      <c r="AB268" s="442"/>
      <c r="AC268" s="442"/>
      <c r="AD268" s="442"/>
      <c r="AE268" s="442"/>
      <c r="AF268" s="442"/>
      <c r="AG268" s="442"/>
      <c r="AH268" s="442"/>
      <c r="AI268" s="442"/>
      <c r="AJ268" s="442"/>
      <c r="AK268" s="442"/>
      <c r="AL268" s="442"/>
      <c r="AM268" s="442"/>
      <c r="AN268" s="442"/>
      <c r="AO268" s="442"/>
      <c r="AP268" s="442"/>
      <c r="AQ268" s="442"/>
      <c r="AR268" s="442"/>
      <c r="AS268" s="442"/>
      <c r="AT268" s="442"/>
      <c r="AU268" s="442"/>
      <c r="AV268" s="442"/>
      <c r="AW268" s="442"/>
      <c r="AX268" s="442"/>
      <c r="AY268" s="442"/>
      <c r="AZ268" s="442"/>
    </row>
    <row r="269" spans="2:52" ht="20.100000000000001" hidden="1" customHeight="1" outlineLevel="1">
      <c r="B269" s="434"/>
      <c r="C269" s="1002"/>
      <c r="D269" s="1003"/>
      <c r="E269" s="1003"/>
      <c r="F269" s="1004"/>
      <c r="G269" s="1005"/>
      <c r="H269" s="1006"/>
      <c r="I269" s="1006"/>
      <c r="J269" s="1006"/>
      <c r="K269" s="1007"/>
      <c r="L269" s="715"/>
      <c r="M269" s="715"/>
      <c r="N269" s="715"/>
      <c r="O269" s="715"/>
      <c r="P269" s="715"/>
      <c r="Q269" s="715"/>
      <c r="R269" s="715"/>
      <c r="S269" s="716"/>
      <c r="T269" s="717"/>
      <c r="U269" s="720">
        <f t="shared" si="85"/>
        <v>0</v>
      </c>
      <c r="V269" s="721">
        <f t="shared" si="86"/>
        <v>0</v>
      </c>
      <c r="W269" s="722">
        <f t="shared" si="87"/>
        <v>0</v>
      </c>
      <c r="X269" s="442"/>
      <c r="Y269" s="442"/>
      <c r="Z269" s="442"/>
      <c r="AA269" s="442"/>
      <c r="AB269" s="442"/>
      <c r="AC269" s="442"/>
      <c r="AD269" s="442"/>
      <c r="AE269" s="442"/>
      <c r="AF269" s="442"/>
      <c r="AG269" s="442"/>
      <c r="AH269" s="442"/>
      <c r="AI269" s="442"/>
      <c r="AJ269" s="442"/>
      <c r="AK269" s="442"/>
      <c r="AL269" s="442"/>
      <c r="AM269" s="442"/>
      <c r="AN269" s="442"/>
      <c r="AO269" s="442"/>
      <c r="AP269" s="442"/>
      <c r="AQ269" s="442"/>
      <c r="AR269" s="442"/>
      <c r="AS269" s="442"/>
      <c r="AT269" s="442"/>
      <c r="AU269" s="442"/>
      <c r="AV269" s="442"/>
      <c r="AW269" s="442"/>
      <c r="AX269" s="442"/>
      <c r="AY269" s="442"/>
      <c r="AZ269" s="442"/>
    </row>
    <row r="270" spans="2:52" ht="20.100000000000001" hidden="1" customHeight="1" outlineLevel="1">
      <c r="B270" s="434"/>
      <c r="C270" s="1002"/>
      <c r="D270" s="1003"/>
      <c r="E270" s="1003"/>
      <c r="F270" s="1004"/>
      <c r="G270" s="1005"/>
      <c r="H270" s="1006"/>
      <c r="I270" s="1006"/>
      <c r="J270" s="1006"/>
      <c r="K270" s="1007"/>
      <c r="L270" s="715"/>
      <c r="M270" s="715"/>
      <c r="N270" s="715"/>
      <c r="O270" s="715"/>
      <c r="P270" s="715"/>
      <c r="Q270" s="715"/>
      <c r="R270" s="715"/>
      <c r="S270" s="716"/>
      <c r="T270" s="717"/>
      <c r="U270" s="720">
        <f t="shared" si="85"/>
        <v>0</v>
      </c>
      <c r="V270" s="721">
        <f t="shared" si="86"/>
        <v>0</v>
      </c>
      <c r="W270" s="722">
        <f t="shared" si="87"/>
        <v>0</v>
      </c>
      <c r="X270" s="442"/>
      <c r="Y270" s="442"/>
      <c r="Z270" s="442"/>
      <c r="AA270" s="442"/>
      <c r="AB270" s="442"/>
      <c r="AC270" s="442"/>
      <c r="AD270" s="442"/>
      <c r="AE270" s="442"/>
      <c r="AF270" s="442"/>
      <c r="AG270" s="442"/>
      <c r="AH270" s="442"/>
      <c r="AI270" s="442"/>
      <c r="AJ270" s="442"/>
      <c r="AK270" s="442"/>
      <c r="AL270" s="442"/>
      <c r="AM270" s="442"/>
      <c r="AN270" s="442"/>
      <c r="AO270" s="442"/>
      <c r="AP270" s="442"/>
      <c r="AQ270" s="442"/>
      <c r="AR270" s="442"/>
      <c r="AS270" s="442"/>
      <c r="AT270" s="442"/>
      <c r="AU270" s="442"/>
      <c r="AV270" s="442"/>
      <c r="AW270" s="442"/>
      <c r="AX270" s="442"/>
      <c r="AY270" s="442"/>
      <c r="AZ270" s="442"/>
    </row>
    <row r="271" spans="2:52" ht="20.100000000000001" hidden="1" customHeight="1" outlineLevel="1">
      <c r="B271" s="434"/>
      <c r="C271" s="1002"/>
      <c r="D271" s="1003"/>
      <c r="E271" s="1003"/>
      <c r="F271" s="1004"/>
      <c r="G271" s="1005"/>
      <c r="H271" s="1006"/>
      <c r="I271" s="1006"/>
      <c r="J271" s="1006"/>
      <c r="K271" s="1007"/>
      <c r="L271" s="715"/>
      <c r="M271" s="715"/>
      <c r="N271" s="715"/>
      <c r="O271" s="715"/>
      <c r="P271" s="715"/>
      <c r="Q271" s="715"/>
      <c r="R271" s="715"/>
      <c r="S271" s="716"/>
      <c r="T271" s="717"/>
      <c r="U271" s="720">
        <f t="shared" si="85"/>
        <v>0</v>
      </c>
      <c r="V271" s="721">
        <f t="shared" si="86"/>
        <v>0</v>
      </c>
      <c r="W271" s="722">
        <f t="shared" si="87"/>
        <v>0</v>
      </c>
      <c r="X271" s="442"/>
      <c r="Y271" s="442"/>
      <c r="Z271" s="442"/>
      <c r="AA271" s="442"/>
      <c r="AB271" s="442"/>
      <c r="AC271" s="442"/>
      <c r="AD271" s="442"/>
      <c r="AE271" s="442"/>
      <c r="AF271" s="442"/>
      <c r="AG271" s="442"/>
      <c r="AH271" s="442"/>
      <c r="AI271" s="442"/>
      <c r="AJ271" s="442"/>
      <c r="AK271" s="442"/>
      <c r="AL271" s="442"/>
      <c r="AM271" s="442"/>
      <c r="AN271" s="442"/>
      <c r="AO271" s="442"/>
      <c r="AP271" s="442"/>
      <c r="AQ271" s="442"/>
      <c r="AR271" s="442"/>
      <c r="AS271" s="442"/>
      <c r="AT271" s="442"/>
      <c r="AU271" s="442"/>
      <c r="AV271" s="442"/>
      <c r="AW271" s="442"/>
      <c r="AX271" s="442"/>
      <c r="AY271" s="442"/>
      <c r="AZ271" s="442"/>
    </row>
    <row r="272" spans="2:52" ht="20.100000000000001" hidden="1" customHeight="1" outlineLevel="1">
      <c r="B272" s="434"/>
      <c r="C272" s="1002"/>
      <c r="D272" s="1003"/>
      <c r="E272" s="1003"/>
      <c r="F272" s="1004"/>
      <c r="G272" s="1005"/>
      <c r="H272" s="1006"/>
      <c r="I272" s="1006"/>
      <c r="J272" s="1006"/>
      <c r="K272" s="1007"/>
      <c r="L272" s="715"/>
      <c r="M272" s="715"/>
      <c r="N272" s="715"/>
      <c r="O272" s="715"/>
      <c r="P272" s="715"/>
      <c r="Q272" s="715"/>
      <c r="R272" s="715"/>
      <c r="S272" s="716"/>
      <c r="T272" s="717"/>
      <c r="U272" s="720">
        <f t="shared" si="85"/>
        <v>0</v>
      </c>
      <c r="V272" s="721">
        <f t="shared" si="86"/>
        <v>0</v>
      </c>
      <c r="W272" s="722">
        <f t="shared" si="87"/>
        <v>0</v>
      </c>
      <c r="X272" s="442"/>
      <c r="Y272" s="442"/>
      <c r="Z272" s="442"/>
      <c r="AA272" s="442"/>
      <c r="AB272" s="442"/>
      <c r="AC272" s="442"/>
      <c r="AD272" s="442"/>
      <c r="AE272" s="442"/>
      <c r="AF272" s="442"/>
      <c r="AG272" s="442"/>
      <c r="AH272" s="442"/>
      <c r="AI272" s="442"/>
      <c r="AJ272" s="442"/>
      <c r="AK272" s="442"/>
      <c r="AL272" s="442"/>
      <c r="AM272" s="442"/>
      <c r="AN272" s="442"/>
      <c r="AO272" s="442"/>
      <c r="AP272" s="442"/>
      <c r="AQ272" s="442"/>
      <c r="AR272" s="442"/>
      <c r="AS272" s="442"/>
      <c r="AT272" s="442"/>
      <c r="AU272" s="442"/>
      <c r="AV272" s="442"/>
      <c r="AW272" s="442"/>
      <c r="AX272" s="442"/>
      <c r="AY272" s="442"/>
      <c r="AZ272" s="442"/>
    </row>
    <row r="273" spans="2:52" ht="20.100000000000001" hidden="1" customHeight="1" outlineLevel="1">
      <c r="B273" s="434"/>
      <c r="C273" s="1002"/>
      <c r="D273" s="1003"/>
      <c r="E273" s="1003"/>
      <c r="F273" s="1004"/>
      <c r="G273" s="1005"/>
      <c r="H273" s="1006"/>
      <c r="I273" s="1006"/>
      <c r="J273" s="1006"/>
      <c r="K273" s="1007"/>
      <c r="L273" s="715"/>
      <c r="M273" s="715"/>
      <c r="N273" s="715"/>
      <c r="O273" s="715"/>
      <c r="P273" s="715"/>
      <c r="Q273" s="715"/>
      <c r="R273" s="715"/>
      <c r="S273" s="716"/>
      <c r="T273" s="717"/>
      <c r="U273" s="720">
        <f t="shared" si="85"/>
        <v>0</v>
      </c>
      <c r="V273" s="721">
        <f t="shared" si="86"/>
        <v>0</v>
      </c>
      <c r="W273" s="722">
        <f t="shared" si="87"/>
        <v>0</v>
      </c>
      <c r="X273" s="442"/>
      <c r="Y273" s="442"/>
      <c r="Z273" s="442"/>
      <c r="AA273" s="442"/>
      <c r="AB273" s="442"/>
      <c r="AC273" s="442"/>
      <c r="AD273" s="442"/>
      <c r="AE273" s="442"/>
      <c r="AF273" s="442"/>
      <c r="AG273" s="442"/>
      <c r="AH273" s="442"/>
      <c r="AI273" s="442"/>
      <c r="AJ273" s="442"/>
      <c r="AK273" s="442"/>
      <c r="AL273" s="442"/>
      <c r="AM273" s="442"/>
      <c r="AN273" s="442"/>
      <c r="AO273" s="442"/>
      <c r="AP273" s="442"/>
      <c r="AQ273" s="442"/>
      <c r="AR273" s="442"/>
      <c r="AS273" s="442"/>
      <c r="AT273" s="442"/>
      <c r="AU273" s="442"/>
      <c r="AV273" s="442"/>
      <c r="AW273" s="442"/>
      <c r="AX273" s="442"/>
      <c r="AY273" s="442"/>
      <c r="AZ273" s="442"/>
    </row>
    <row r="274" spans="2:52" ht="20.100000000000001" hidden="1" customHeight="1" outlineLevel="1">
      <c r="B274" s="434"/>
      <c r="C274" s="1002"/>
      <c r="D274" s="1003"/>
      <c r="E274" s="1003"/>
      <c r="F274" s="1004"/>
      <c r="G274" s="1005"/>
      <c r="H274" s="1006"/>
      <c r="I274" s="1006"/>
      <c r="J274" s="1006"/>
      <c r="K274" s="1007"/>
      <c r="L274" s="715"/>
      <c r="M274" s="715"/>
      <c r="N274" s="715"/>
      <c r="O274" s="715"/>
      <c r="P274" s="715"/>
      <c r="Q274" s="715"/>
      <c r="R274" s="715"/>
      <c r="S274" s="716"/>
      <c r="T274" s="717"/>
      <c r="U274" s="720">
        <f t="shared" si="85"/>
        <v>0</v>
      </c>
      <c r="V274" s="721">
        <f t="shared" si="86"/>
        <v>0</v>
      </c>
      <c r="W274" s="722">
        <f t="shared" si="87"/>
        <v>0</v>
      </c>
      <c r="X274" s="442"/>
      <c r="Y274" s="442"/>
      <c r="Z274" s="442"/>
      <c r="AA274" s="442"/>
      <c r="AB274" s="442"/>
      <c r="AC274" s="442"/>
      <c r="AD274" s="442"/>
      <c r="AE274" s="442"/>
      <c r="AF274" s="442"/>
      <c r="AG274" s="442"/>
      <c r="AH274" s="442"/>
      <c r="AI274" s="442"/>
      <c r="AJ274" s="442"/>
      <c r="AK274" s="442"/>
      <c r="AL274" s="442"/>
      <c r="AM274" s="442"/>
      <c r="AN274" s="442"/>
      <c r="AO274" s="442"/>
      <c r="AP274" s="442"/>
      <c r="AQ274" s="442"/>
      <c r="AR274" s="442"/>
      <c r="AS274" s="442"/>
      <c r="AT274" s="442"/>
      <c r="AU274" s="442"/>
      <c r="AV274" s="442"/>
      <c r="AW274" s="442"/>
      <c r="AX274" s="442"/>
      <c r="AY274" s="442"/>
      <c r="AZ274" s="442"/>
    </row>
    <row r="275" spans="2:52" ht="20.100000000000001" hidden="1" customHeight="1" outlineLevel="1">
      <c r="B275" s="434"/>
      <c r="C275" s="1002"/>
      <c r="D275" s="1003"/>
      <c r="E275" s="1003"/>
      <c r="F275" s="1004"/>
      <c r="G275" s="1005"/>
      <c r="H275" s="1006"/>
      <c r="I275" s="1006"/>
      <c r="J275" s="1006"/>
      <c r="K275" s="1007"/>
      <c r="L275" s="715"/>
      <c r="M275" s="715"/>
      <c r="N275" s="715"/>
      <c r="O275" s="715"/>
      <c r="P275" s="715"/>
      <c r="Q275" s="715"/>
      <c r="R275" s="715"/>
      <c r="S275" s="716"/>
      <c r="T275" s="717"/>
      <c r="U275" s="720">
        <f t="shared" si="85"/>
        <v>0</v>
      </c>
      <c r="V275" s="721">
        <f t="shared" si="86"/>
        <v>0</v>
      </c>
      <c r="W275" s="722">
        <f t="shared" si="87"/>
        <v>0</v>
      </c>
      <c r="X275" s="442"/>
      <c r="Y275" s="442"/>
      <c r="Z275" s="442"/>
      <c r="AA275" s="442"/>
      <c r="AB275" s="442"/>
      <c r="AC275" s="442"/>
      <c r="AD275" s="442"/>
      <c r="AE275" s="442"/>
      <c r="AF275" s="442"/>
      <c r="AG275" s="442"/>
      <c r="AH275" s="442"/>
      <c r="AI275" s="442"/>
      <c r="AJ275" s="442"/>
      <c r="AK275" s="442"/>
      <c r="AL275" s="442"/>
      <c r="AM275" s="442"/>
      <c r="AN275" s="442"/>
      <c r="AO275" s="442"/>
      <c r="AP275" s="442"/>
      <c r="AQ275" s="442"/>
      <c r="AR275" s="442"/>
      <c r="AS275" s="442"/>
      <c r="AT275" s="442"/>
      <c r="AU275" s="442"/>
      <c r="AV275" s="442"/>
      <c r="AW275" s="442"/>
      <c r="AX275" s="442"/>
      <c r="AY275" s="442"/>
      <c r="AZ275" s="442"/>
    </row>
    <row r="276" spans="2:52" s="19" customFormat="1" ht="9.9499999999999993" hidden="1" customHeight="1" outlineLevel="1">
      <c r="B276" s="435"/>
      <c r="C276" s="437"/>
      <c r="D276" s="437"/>
      <c r="E276" s="437"/>
      <c r="F276" s="437"/>
      <c r="G276" s="666"/>
      <c r="H276" s="666"/>
      <c r="I276" s="666"/>
      <c r="J276" s="666"/>
      <c r="K276" s="666"/>
      <c r="L276" s="438"/>
      <c r="M276" s="438"/>
      <c r="N276" s="438"/>
      <c r="O276" s="438"/>
      <c r="P276" s="438"/>
      <c r="Q276" s="438"/>
      <c r="R276" s="438"/>
      <c r="S276" s="438"/>
      <c r="T276" s="439"/>
      <c r="U276" s="439"/>
      <c r="V276" s="439"/>
      <c r="W276" s="667"/>
      <c r="X276" s="668"/>
      <c r="Y276" s="668"/>
      <c r="Z276" s="668"/>
      <c r="AA276" s="668"/>
      <c r="AB276" s="668"/>
      <c r="AC276" s="668"/>
      <c r="AD276" s="668"/>
      <c r="AE276" s="668"/>
      <c r="AF276" s="668"/>
      <c r="AG276" s="668"/>
      <c r="AH276" s="668"/>
      <c r="AI276" s="668"/>
      <c r="AJ276" s="668"/>
      <c r="AK276" s="668"/>
      <c r="AL276" s="668"/>
      <c r="AM276" s="668"/>
      <c r="AN276" s="668"/>
      <c r="AO276" s="668"/>
      <c r="AP276" s="668"/>
      <c r="AQ276" s="668"/>
      <c r="AR276" s="668"/>
      <c r="AS276" s="668"/>
      <c r="AT276" s="668"/>
      <c r="AU276" s="668"/>
      <c r="AV276" s="668"/>
      <c r="AW276" s="668"/>
      <c r="AX276" s="668"/>
      <c r="AY276" s="668"/>
      <c r="AZ276" s="668"/>
    </row>
    <row r="277" spans="2:52" ht="20.100000000000001" customHeight="1" collapsed="1">
      <c r="B277" s="32">
        <f>B265+1</f>
        <v>23</v>
      </c>
      <c r="C277" s="1013"/>
      <c r="D277" s="1014"/>
      <c r="E277" s="1014"/>
      <c r="F277" s="1015"/>
      <c r="G277" s="1016"/>
      <c r="H277" s="1017"/>
      <c r="I277" s="1017"/>
      <c r="J277" s="1017"/>
      <c r="K277" s="1018"/>
      <c r="L277" s="701">
        <f t="shared" ref="L277:R277" si="88">SUM(L278:L287)</f>
        <v>0</v>
      </c>
      <c r="M277" s="702">
        <f t="shared" si="88"/>
        <v>0</v>
      </c>
      <c r="N277" s="703">
        <f t="shared" si="88"/>
        <v>0</v>
      </c>
      <c r="O277" s="703">
        <f t="shared" si="88"/>
        <v>0</v>
      </c>
      <c r="P277" s="702">
        <f t="shared" si="88"/>
        <v>0</v>
      </c>
      <c r="Q277" s="704">
        <f t="shared" si="88"/>
        <v>0</v>
      </c>
      <c r="R277" s="701">
        <f t="shared" si="88"/>
        <v>0</v>
      </c>
      <c r="S277" s="705">
        <v>1</v>
      </c>
      <c r="T277" s="706">
        <f>(S278*T278)+(S279*T279)+(S280*T280)+(S281*T281)+(S282*T282)+(S283*T283)+(S284*T284)+(S285*T285)+(S286*T286)+(S287*T287)</f>
        <v>0</v>
      </c>
      <c r="U277" s="665">
        <f t="shared" ref="U277:U287" si="89">S277*T277*(1+MGKZ)*(1+Gewinn)*(1+Sicherheit)</f>
        <v>0</v>
      </c>
      <c r="V277" s="643">
        <f t="shared" ref="V277:V287" si="90">R277*Fertigung</f>
        <v>0</v>
      </c>
      <c r="W277" s="50">
        <f t="shared" ref="W277:W287" si="91">L277*$E$6+M277*$M$6+N277*$M$7+O277*$M$8+P277*$E$7+Q277*$M$9+U277+V277</f>
        <v>0</v>
      </c>
      <c r="X277" s="442"/>
      <c r="Y277" s="442"/>
      <c r="Z277" s="442"/>
      <c r="AA277" s="442"/>
      <c r="AB277" s="442"/>
      <c r="AC277" s="442"/>
      <c r="AD277" s="442"/>
      <c r="AE277" s="442"/>
      <c r="AF277" s="442"/>
      <c r="AG277" s="442"/>
      <c r="AH277" s="442"/>
      <c r="AI277" s="442"/>
      <c r="AJ277" s="442"/>
      <c r="AK277" s="442"/>
      <c r="AL277" s="442"/>
      <c r="AM277" s="442"/>
      <c r="AN277" s="442"/>
      <c r="AO277" s="442"/>
      <c r="AP277" s="442"/>
      <c r="AQ277" s="442"/>
      <c r="AR277" s="442"/>
      <c r="AS277" s="442"/>
      <c r="AT277" s="442"/>
      <c r="AU277" s="442"/>
      <c r="AV277" s="442"/>
      <c r="AW277" s="442"/>
      <c r="AX277" s="442"/>
      <c r="AY277" s="442"/>
      <c r="AZ277" s="442"/>
    </row>
    <row r="278" spans="2:52" ht="20.100000000000001" hidden="1" customHeight="1" outlineLevel="1">
      <c r="B278" s="433"/>
      <c r="C278" s="1002"/>
      <c r="D278" s="1003"/>
      <c r="E278" s="1003"/>
      <c r="F278" s="1004"/>
      <c r="G278" s="1005"/>
      <c r="H278" s="1006"/>
      <c r="I278" s="1006"/>
      <c r="J278" s="1006"/>
      <c r="K278" s="1007"/>
      <c r="L278" s="715"/>
      <c r="M278" s="715"/>
      <c r="N278" s="715"/>
      <c r="O278" s="715"/>
      <c r="P278" s="715"/>
      <c r="Q278" s="715"/>
      <c r="R278" s="715"/>
      <c r="S278" s="716"/>
      <c r="T278" s="717"/>
      <c r="U278" s="720">
        <f t="shared" si="89"/>
        <v>0</v>
      </c>
      <c r="V278" s="721">
        <f t="shared" si="90"/>
        <v>0</v>
      </c>
      <c r="W278" s="722">
        <f t="shared" si="91"/>
        <v>0</v>
      </c>
      <c r="X278" s="442"/>
      <c r="Y278" s="442"/>
      <c r="Z278" s="442"/>
      <c r="AA278" s="442"/>
      <c r="AB278" s="442"/>
      <c r="AC278" s="442"/>
      <c r="AD278" s="442"/>
      <c r="AE278" s="442"/>
      <c r="AF278" s="442"/>
      <c r="AG278" s="442"/>
      <c r="AH278" s="442"/>
      <c r="AI278" s="442"/>
      <c r="AJ278" s="442"/>
      <c r="AK278" s="442"/>
      <c r="AL278" s="442"/>
      <c r="AM278" s="442"/>
      <c r="AN278" s="442"/>
      <c r="AO278" s="442"/>
      <c r="AP278" s="442"/>
      <c r="AQ278" s="442"/>
      <c r="AR278" s="442"/>
      <c r="AS278" s="442"/>
      <c r="AT278" s="442"/>
      <c r="AU278" s="442"/>
      <c r="AV278" s="442"/>
      <c r="AW278" s="442"/>
      <c r="AX278" s="442"/>
      <c r="AY278" s="442"/>
      <c r="AZ278" s="442"/>
    </row>
    <row r="279" spans="2:52" ht="20.100000000000001" hidden="1" customHeight="1" outlineLevel="1">
      <c r="B279" s="434"/>
      <c r="C279" s="1002"/>
      <c r="D279" s="1003"/>
      <c r="E279" s="1003"/>
      <c r="F279" s="1004"/>
      <c r="G279" s="1005"/>
      <c r="H279" s="1006"/>
      <c r="I279" s="1006"/>
      <c r="J279" s="1006"/>
      <c r="K279" s="1007"/>
      <c r="L279" s="715"/>
      <c r="M279" s="715"/>
      <c r="N279" s="715"/>
      <c r="O279" s="715"/>
      <c r="P279" s="715"/>
      <c r="Q279" s="715"/>
      <c r="R279" s="715"/>
      <c r="S279" s="716"/>
      <c r="T279" s="717"/>
      <c r="U279" s="720">
        <f t="shared" si="89"/>
        <v>0</v>
      </c>
      <c r="V279" s="721">
        <f t="shared" si="90"/>
        <v>0</v>
      </c>
      <c r="W279" s="722">
        <f t="shared" si="91"/>
        <v>0</v>
      </c>
      <c r="X279" s="442"/>
      <c r="Y279" s="442"/>
      <c r="Z279" s="442"/>
      <c r="AA279" s="442"/>
      <c r="AB279" s="442"/>
      <c r="AC279" s="442"/>
      <c r="AD279" s="442"/>
      <c r="AE279" s="442"/>
      <c r="AF279" s="442"/>
      <c r="AG279" s="442"/>
      <c r="AH279" s="442"/>
      <c r="AI279" s="442"/>
      <c r="AJ279" s="442"/>
      <c r="AK279" s="442"/>
      <c r="AL279" s="442"/>
      <c r="AM279" s="442"/>
      <c r="AN279" s="442"/>
      <c r="AO279" s="442"/>
      <c r="AP279" s="442"/>
      <c r="AQ279" s="442"/>
      <c r="AR279" s="442"/>
      <c r="AS279" s="442"/>
      <c r="AT279" s="442"/>
      <c r="AU279" s="442"/>
      <c r="AV279" s="442"/>
      <c r="AW279" s="442"/>
      <c r="AX279" s="442"/>
      <c r="AY279" s="442"/>
      <c r="AZ279" s="442"/>
    </row>
    <row r="280" spans="2:52" ht="20.100000000000001" hidden="1" customHeight="1" outlineLevel="1">
      <c r="B280" s="434"/>
      <c r="C280" s="1002"/>
      <c r="D280" s="1003"/>
      <c r="E280" s="1003"/>
      <c r="F280" s="1004"/>
      <c r="G280" s="1005"/>
      <c r="H280" s="1006"/>
      <c r="I280" s="1006"/>
      <c r="J280" s="1006"/>
      <c r="K280" s="1007"/>
      <c r="L280" s="715"/>
      <c r="M280" s="715"/>
      <c r="N280" s="715"/>
      <c r="O280" s="715"/>
      <c r="P280" s="715"/>
      <c r="Q280" s="715"/>
      <c r="R280" s="715"/>
      <c r="S280" s="716"/>
      <c r="T280" s="717"/>
      <c r="U280" s="720">
        <f t="shared" si="89"/>
        <v>0</v>
      </c>
      <c r="V280" s="721">
        <f t="shared" si="90"/>
        <v>0</v>
      </c>
      <c r="W280" s="722">
        <f t="shared" si="91"/>
        <v>0</v>
      </c>
      <c r="X280" s="442"/>
      <c r="Y280" s="442"/>
      <c r="Z280" s="442"/>
      <c r="AA280" s="442"/>
      <c r="AB280" s="442"/>
      <c r="AC280" s="442"/>
      <c r="AD280" s="442"/>
      <c r="AE280" s="442"/>
      <c r="AF280" s="442"/>
      <c r="AG280" s="442"/>
      <c r="AH280" s="442"/>
      <c r="AI280" s="442"/>
      <c r="AJ280" s="442"/>
      <c r="AK280" s="442"/>
      <c r="AL280" s="442"/>
      <c r="AM280" s="442"/>
      <c r="AN280" s="442"/>
      <c r="AO280" s="442"/>
      <c r="AP280" s="442"/>
      <c r="AQ280" s="442"/>
      <c r="AR280" s="442"/>
      <c r="AS280" s="442"/>
      <c r="AT280" s="442"/>
      <c r="AU280" s="442"/>
      <c r="AV280" s="442"/>
      <c r="AW280" s="442"/>
      <c r="AX280" s="442"/>
      <c r="AY280" s="442"/>
      <c r="AZ280" s="442"/>
    </row>
    <row r="281" spans="2:52" ht="20.100000000000001" hidden="1" customHeight="1" outlineLevel="1">
      <c r="B281" s="434"/>
      <c r="C281" s="1002"/>
      <c r="D281" s="1003"/>
      <c r="E281" s="1003"/>
      <c r="F281" s="1004"/>
      <c r="G281" s="1005"/>
      <c r="H281" s="1006"/>
      <c r="I281" s="1006"/>
      <c r="J281" s="1006"/>
      <c r="K281" s="1007"/>
      <c r="L281" s="715"/>
      <c r="M281" s="715"/>
      <c r="N281" s="715"/>
      <c r="O281" s="715"/>
      <c r="P281" s="715"/>
      <c r="Q281" s="715"/>
      <c r="R281" s="715"/>
      <c r="S281" s="716"/>
      <c r="T281" s="717"/>
      <c r="U281" s="720">
        <f t="shared" si="89"/>
        <v>0</v>
      </c>
      <c r="V281" s="721">
        <f t="shared" si="90"/>
        <v>0</v>
      </c>
      <c r="W281" s="722">
        <f t="shared" si="91"/>
        <v>0</v>
      </c>
      <c r="X281" s="442"/>
      <c r="Y281" s="442"/>
      <c r="Z281" s="442"/>
      <c r="AA281" s="442"/>
      <c r="AB281" s="442"/>
      <c r="AC281" s="442"/>
      <c r="AD281" s="442"/>
      <c r="AE281" s="442"/>
      <c r="AF281" s="442"/>
      <c r="AG281" s="442"/>
      <c r="AH281" s="442"/>
      <c r="AI281" s="442"/>
      <c r="AJ281" s="442"/>
      <c r="AK281" s="442"/>
      <c r="AL281" s="442"/>
      <c r="AM281" s="442"/>
      <c r="AN281" s="442"/>
      <c r="AO281" s="442"/>
      <c r="AP281" s="442"/>
      <c r="AQ281" s="442"/>
      <c r="AR281" s="442"/>
      <c r="AS281" s="442"/>
      <c r="AT281" s="442"/>
      <c r="AU281" s="442"/>
      <c r="AV281" s="442"/>
      <c r="AW281" s="442"/>
      <c r="AX281" s="442"/>
      <c r="AY281" s="442"/>
      <c r="AZ281" s="442"/>
    </row>
    <row r="282" spans="2:52" ht="20.100000000000001" hidden="1" customHeight="1" outlineLevel="1">
      <c r="B282" s="434"/>
      <c r="C282" s="1002"/>
      <c r="D282" s="1003"/>
      <c r="E282" s="1003"/>
      <c r="F282" s="1004"/>
      <c r="G282" s="1005"/>
      <c r="H282" s="1006"/>
      <c r="I282" s="1006"/>
      <c r="J282" s="1006"/>
      <c r="K282" s="1007"/>
      <c r="L282" s="715"/>
      <c r="M282" s="715"/>
      <c r="N282" s="715"/>
      <c r="O282" s="715"/>
      <c r="P282" s="715"/>
      <c r="Q282" s="715"/>
      <c r="R282" s="715"/>
      <c r="S282" s="716"/>
      <c r="T282" s="717"/>
      <c r="U282" s="720">
        <f t="shared" si="89"/>
        <v>0</v>
      </c>
      <c r="V282" s="721">
        <f t="shared" si="90"/>
        <v>0</v>
      </c>
      <c r="W282" s="722">
        <f t="shared" si="91"/>
        <v>0</v>
      </c>
      <c r="X282" s="442"/>
      <c r="Y282" s="442"/>
      <c r="Z282" s="442"/>
      <c r="AA282" s="442"/>
      <c r="AB282" s="442"/>
      <c r="AC282" s="442"/>
      <c r="AD282" s="442"/>
      <c r="AE282" s="442"/>
      <c r="AF282" s="442"/>
      <c r="AG282" s="442"/>
      <c r="AH282" s="442"/>
      <c r="AI282" s="442"/>
      <c r="AJ282" s="442"/>
      <c r="AK282" s="442"/>
      <c r="AL282" s="442"/>
      <c r="AM282" s="442"/>
      <c r="AN282" s="442"/>
      <c r="AO282" s="442"/>
      <c r="AP282" s="442"/>
      <c r="AQ282" s="442"/>
      <c r="AR282" s="442"/>
      <c r="AS282" s="442"/>
      <c r="AT282" s="442"/>
      <c r="AU282" s="442"/>
      <c r="AV282" s="442"/>
      <c r="AW282" s="442"/>
      <c r="AX282" s="442"/>
      <c r="AY282" s="442"/>
      <c r="AZ282" s="442"/>
    </row>
    <row r="283" spans="2:52" ht="20.100000000000001" hidden="1" customHeight="1" outlineLevel="1">
      <c r="B283" s="434"/>
      <c r="C283" s="1002"/>
      <c r="D283" s="1003"/>
      <c r="E283" s="1003"/>
      <c r="F283" s="1004"/>
      <c r="G283" s="1005"/>
      <c r="H283" s="1006"/>
      <c r="I283" s="1006"/>
      <c r="J283" s="1006"/>
      <c r="K283" s="1007"/>
      <c r="L283" s="715"/>
      <c r="M283" s="715"/>
      <c r="N283" s="715"/>
      <c r="O283" s="715"/>
      <c r="P283" s="715"/>
      <c r="Q283" s="715"/>
      <c r="R283" s="715"/>
      <c r="S283" s="716"/>
      <c r="T283" s="717"/>
      <c r="U283" s="720">
        <f t="shared" si="89"/>
        <v>0</v>
      </c>
      <c r="V283" s="721">
        <f t="shared" si="90"/>
        <v>0</v>
      </c>
      <c r="W283" s="722">
        <f t="shared" si="91"/>
        <v>0</v>
      </c>
      <c r="X283" s="442"/>
      <c r="Y283" s="442"/>
      <c r="Z283" s="442"/>
      <c r="AA283" s="442"/>
      <c r="AB283" s="442"/>
      <c r="AC283" s="442"/>
      <c r="AD283" s="442"/>
      <c r="AE283" s="442"/>
      <c r="AF283" s="442"/>
      <c r="AG283" s="442"/>
      <c r="AH283" s="442"/>
      <c r="AI283" s="442"/>
      <c r="AJ283" s="442"/>
      <c r="AK283" s="442"/>
      <c r="AL283" s="442"/>
      <c r="AM283" s="442"/>
      <c r="AN283" s="442"/>
      <c r="AO283" s="442"/>
      <c r="AP283" s="442"/>
      <c r="AQ283" s="442"/>
      <c r="AR283" s="442"/>
      <c r="AS283" s="442"/>
      <c r="AT283" s="442"/>
      <c r="AU283" s="442"/>
      <c r="AV283" s="442"/>
      <c r="AW283" s="442"/>
      <c r="AX283" s="442"/>
      <c r="AY283" s="442"/>
      <c r="AZ283" s="442"/>
    </row>
    <row r="284" spans="2:52" ht="20.100000000000001" hidden="1" customHeight="1" outlineLevel="1">
      <c r="B284" s="434"/>
      <c r="C284" s="1002"/>
      <c r="D284" s="1003"/>
      <c r="E284" s="1003"/>
      <c r="F284" s="1004"/>
      <c r="G284" s="1005"/>
      <c r="H284" s="1006"/>
      <c r="I284" s="1006"/>
      <c r="J284" s="1006"/>
      <c r="K284" s="1007"/>
      <c r="L284" s="715"/>
      <c r="M284" s="715"/>
      <c r="N284" s="715"/>
      <c r="O284" s="715"/>
      <c r="P284" s="715"/>
      <c r="Q284" s="715"/>
      <c r="R284" s="715"/>
      <c r="S284" s="716"/>
      <c r="T284" s="717"/>
      <c r="U284" s="720">
        <f t="shared" si="89"/>
        <v>0</v>
      </c>
      <c r="V284" s="721">
        <f t="shared" si="90"/>
        <v>0</v>
      </c>
      <c r="W284" s="722">
        <f t="shared" si="91"/>
        <v>0</v>
      </c>
      <c r="X284" s="442"/>
      <c r="Y284" s="442"/>
      <c r="Z284" s="442"/>
      <c r="AA284" s="442"/>
      <c r="AB284" s="442"/>
      <c r="AC284" s="442"/>
      <c r="AD284" s="442"/>
      <c r="AE284" s="442"/>
      <c r="AF284" s="442"/>
      <c r="AG284" s="442"/>
      <c r="AH284" s="442"/>
      <c r="AI284" s="442"/>
      <c r="AJ284" s="442"/>
      <c r="AK284" s="442"/>
      <c r="AL284" s="442"/>
      <c r="AM284" s="442"/>
      <c r="AN284" s="442"/>
      <c r="AO284" s="442"/>
      <c r="AP284" s="442"/>
      <c r="AQ284" s="442"/>
      <c r="AR284" s="442"/>
      <c r="AS284" s="442"/>
      <c r="AT284" s="442"/>
      <c r="AU284" s="442"/>
      <c r="AV284" s="442"/>
      <c r="AW284" s="442"/>
      <c r="AX284" s="442"/>
      <c r="AY284" s="442"/>
      <c r="AZ284" s="442"/>
    </row>
    <row r="285" spans="2:52" ht="20.100000000000001" hidden="1" customHeight="1" outlineLevel="1">
      <c r="B285" s="434"/>
      <c r="C285" s="1002"/>
      <c r="D285" s="1003"/>
      <c r="E285" s="1003"/>
      <c r="F285" s="1004"/>
      <c r="G285" s="1005"/>
      <c r="H285" s="1006"/>
      <c r="I285" s="1006"/>
      <c r="J285" s="1006"/>
      <c r="K285" s="1007"/>
      <c r="L285" s="715"/>
      <c r="M285" s="715"/>
      <c r="N285" s="715"/>
      <c r="O285" s="715"/>
      <c r="P285" s="715"/>
      <c r="Q285" s="715"/>
      <c r="R285" s="715"/>
      <c r="S285" s="716"/>
      <c r="T285" s="717"/>
      <c r="U285" s="720">
        <f t="shared" si="89"/>
        <v>0</v>
      </c>
      <c r="V285" s="721">
        <f t="shared" si="90"/>
        <v>0</v>
      </c>
      <c r="W285" s="722">
        <f t="shared" si="91"/>
        <v>0</v>
      </c>
      <c r="X285" s="442"/>
      <c r="Y285" s="442"/>
      <c r="Z285" s="442"/>
      <c r="AA285" s="442"/>
      <c r="AB285" s="442"/>
      <c r="AC285" s="442"/>
      <c r="AD285" s="442"/>
      <c r="AE285" s="442"/>
      <c r="AF285" s="442"/>
      <c r="AG285" s="442"/>
      <c r="AH285" s="442"/>
      <c r="AI285" s="442"/>
      <c r="AJ285" s="442"/>
      <c r="AK285" s="442"/>
      <c r="AL285" s="442"/>
      <c r="AM285" s="442"/>
      <c r="AN285" s="442"/>
      <c r="AO285" s="442"/>
      <c r="AP285" s="442"/>
      <c r="AQ285" s="442"/>
      <c r="AR285" s="442"/>
      <c r="AS285" s="442"/>
      <c r="AT285" s="442"/>
      <c r="AU285" s="442"/>
      <c r="AV285" s="442"/>
      <c r="AW285" s="442"/>
      <c r="AX285" s="442"/>
      <c r="AY285" s="442"/>
      <c r="AZ285" s="442"/>
    </row>
    <row r="286" spans="2:52" ht="20.100000000000001" hidden="1" customHeight="1" outlineLevel="1">
      <c r="B286" s="434"/>
      <c r="C286" s="1002"/>
      <c r="D286" s="1003"/>
      <c r="E286" s="1003"/>
      <c r="F286" s="1004"/>
      <c r="G286" s="1005"/>
      <c r="H286" s="1006"/>
      <c r="I286" s="1006"/>
      <c r="J286" s="1006"/>
      <c r="K286" s="1007"/>
      <c r="L286" s="715"/>
      <c r="M286" s="715"/>
      <c r="N286" s="715"/>
      <c r="O286" s="715"/>
      <c r="P286" s="715"/>
      <c r="Q286" s="715"/>
      <c r="R286" s="715"/>
      <c r="S286" s="716"/>
      <c r="T286" s="717"/>
      <c r="U286" s="720">
        <f t="shared" si="89"/>
        <v>0</v>
      </c>
      <c r="V286" s="721">
        <f t="shared" si="90"/>
        <v>0</v>
      </c>
      <c r="W286" s="722">
        <f t="shared" si="91"/>
        <v>0</v>
      </c>
      <c r="X286" s="442"/>
      <c r="Y286" s="442"/>
      <c r="Z286" s="442"/>
      <c r="AA286" s="442"/>
      <c r="AB286" s="442"/>
      <c r="AC286" s="442"/>
      <c r="AD286" s="442"/>
      <c r="AE286" s="442"/>
      <c r="AF286" s="442"/>
      <c r="AG286" s="442"/>
      <c r="AH286" s="442"/>
      <c r="AI286" s="442"/>
      <c r="AJ286" s="442"/>
      <c r="AK286" s="442"/>
      <c r="AL286" s="442"/>
      <c r="AM286" s="442"/>
      <c r="AN286" s="442"/>
      <c r="AO286" s="442"/>
      <c r="AP286" s="442"/>
      <c r="AQ286" s="442"/>
      <c r="AR286" s="442"/>
      <c r="AS286" s="442"/>
      <c r="AT286" s="442"/>
      <c r="AU286" s="442"/>
      <c r="AV286" s="442"/>
      <c r="AW286" s="442"/>
      <c r="AX286" s="442"/>
      <c r="AY286" s="442"/>
      <c r="AZ286" s="442"/>
    </row>
    <row r="287" spans="2:52" ht="20.100000000000001" hidden="1" customHeight="1" outlineLevel="1">
      <c r="B287" s="434"/>
      <c r="C287" s="1002"/>
      <c r="D287" s="1003"/>
      <c r="E287" s="1003"/>
      <c r="F287" s="1004"/>
      <c r="G287" s="1005"/>
      <c r="H287" s="1006"/>
      <c r="I287" s="1006"/>
      <c r="J287" s="1006"/>
      <c r="K287" s="1007"/>
      <c r="L287" s="715"/>
      <c r="M287" s="715"/>
      <c r="N287" s="715"/>
      <c r="O287" s="715"/>
      <c r="P287" s="715"/>
      <c r="Q287" s="715"/>
      <c r="R287" s="715"/>
      <c r="S287" s="716"/>
      <c r="T287" s="717"/>
      <c r="U287" s="720">
        <f t="shared" si="89"/>
        <v>0</v>
      </c>
      <c r="V287" s="721">
        <f t="shared" si="90"/>
        <v>0</v>
      </c>
      <c r="W287" s="722">
        <f t="shared" si="91"/>
        <v>0</v>
      </c>
      <c r="X287" s="442"/>
      <c r="Y287" s="442"/>
      <c r="Z287" s="442"/>
      <c r="AA287" s="442"/>
      <c r="AB287" s="442"/>
      <c r="AC287" s="442"/>
      <c r="AD287" s="442"/>
      <c r="AE287" s="442"/>
      <c r="AF287" s="442"/>
      <c r="AG287" s="442"/>
      <c r="AH287" s="442"/>
      <c r="AI287" s="442"/>
      <c r="AJ287" s="442"/>
      <c r="AK287" s="442"/>
      <c r="AL287" s="442"/>
      <c r="AM287" s="442"/>
      <c r="AN287" s="442"/>
      <c r="AO287" s="442"/>
      <c r="AP287" s="442"/>
      <c r="AQ287" s="442"/>
      <c r="AR287" s="442"/>
      <c r="AS287" s="442"/>
      <c r="AT287" s="442"/>
      <c r="AU287" s="442"/>
      <c r="AV287" s="442"/>
      <c r="AW287" s="442"/>
      <c r="AX287" s="442"/>
      <c r="AY287" s="442"/>
      <c r="AZ287" s="442"/>
    </row>
    <row r="288" spans="2:52" s="19" customFormat="1" ht="9.9499999999999993" hidden="1" customHeight="1" outlineLevel="1">
      <c r="B288" s="435"/>
      <c r="C288" s="437"/>
      <c r="D288" s="437"/>
      <c r="E288" s="437"/>
      <c r="F288" s="437"/>
      <c r="G288" s="666"/>
      <c r="H288" s="666"/>
      <c r="I288" s="666"/>
      <c r="J288" s="666"/>
      <c r="K288" s="666"/>
      <c r="L288" s="438"/>
      <c r="M288" s="438"/>
      <c r="N288" s="438"/>
      <c r="O288" s="438"/>
      <c r="P288" s="438"/>
      <c r="Q288" s="438"/>
      <c r="R288" s="438"/>
      <c r="S288" s="438"/>
      <c r="T288" s="439"/>
      <c r="U288" s="439"/>
      <c r="V288" s="439"/>
      <c r="W288" s="667"/>
      <c r="X288" s="668"/>
      <c r="Y288" s="668"/>
      <c r="Z288" s="668"/>
      <c r="AA288" s="668"/>
      <c r="AB288" s="668"/>
      <c r="AC288" s="668"/>
      <c r="AD288" s="668"/>
      <c r="AE288" s="668"/>
      <c r="AF288" s="668"/>
      <c r="AG288" s="668"/>
      <c r="AH288" s="668"/>
      <c r="AI288" s="668"/>
      <c r="AJ288" s="668"/>
      <c r="AK288" s="668"/>
      <c r="AL288" s="668"/>
      <c r="AM288" s="668"/>
      <c r="AN288" s="668"/>
      <c r="AO288" s="668"/>
      <c r="AP288" s="668"/>
      <c r="AQ288" s="668"/>
      <c r="AR288" s="668"/>
      <c r="AS288" s="668"/>
      <c r="AT288" s="668"/>
      <c r="AU288" s="668"/>
      <c r="AV288" s="668"/>
      <c r="AW288" s="668"/>
      <c r="AX288" s="668"/>
      <c r="AY288" s="668"/>
      <c r="AZ288" s="668"/>
    </row>
    <row r="289" spans="2:52" ht="20.100000000000001" customHeight="1" collapsed="1">
      <c r="B289" s="32">
        <f>B277+1</f>
        <v>24</v>
      </c>
      <c r="C289" s="1013"/>
      <c r="D289" s="1014"/>
      <c r="E289" s="1014"/>
      <c r="F289" s="1015"/>
      <c r="G289" s="1016"/>
      <c r="H289" s="1017"/>
      <c r="I289" s="1017"/>
      <c r="J289" s="1017"/>
      <c r="K289" s="1018"/>
      <c r="L289" s="701">
        <f t="shared" ref="L289:R289" si="92">SUM(L290:L299)</f>
        <v>0</v>
      </c>
      <c r="M289" s="702">
        <f t="shared" si="92"/>
        <v>0</v>
      </c>
      <c r="N289" s="703">
        <f t="shared" si="92"/>
        <v>0</v>
      </c>
      <c r="O289" s="703">
        <f t="shared" si="92"/>
        <v>0</v>
      </c>
      <c r="P289" s="702">
        <f t="shared" si="92"/>
        <v>0</v>
      </c>
      <c r="Q289" s="704">
        <f t="shared" si="92"/>
        <v>0</v>
      </c>
      <c r="R289" s="701">
        <f t="shared" si="92"/>
        <v>0</v>
      </c>
      <c r="S289" s="705">
        <v>1</v>
      </c>
      <c r="T289" s="706">
        <f>(S290*T290)+(S291*T291)+(S292*T292)+(S293*T293)+(S294*T294)+(S295*T295)+(S296*T296)+(S297*T297)+(S298*T298)+(S299*T299)</f>
        <v>0</v>
      </c>
      <c r="U289" s="665">
        <f t="shared" ref="U289:U299" si="93">S289*T289*(1+MGKZ)*(1+Gewinn)*(1+Sicherheit)</f>
        <v>0</v>
      </c>
      <c r="V289" s="643">
        <f t="shared" ref="V289:V299" si="94">R289*Fertigung</f>
        <v>0</v>
      </c>
      <c r="W289" s="50">
        <f t="shared" ref="W289:W299" si="95">L289*$E$6+M289*$M$6+N289*$M$7+O289*$M$8+P289*$E$7+Q289*$M$9+U289+V289</f>
        <v>0</v>
      </c>
      <c r="X289" s="442"/>
      <c r="Y289" s="442"/>
      <c r="Z289" s="442"/>
      <c r="AA289" s="442"/>
      <c r="AB289" s="442"/>
      <c r="AC289" s="442"/>
      <c r="AD289" s="442"/>
      <c r="AE289" s="442"/>
      <c r="AF289" s="442"/>
      <c r="AG289" s="442"/>
      <c r="AH289" s="442"/>
      <c r="AI289" s="442"/>
      <c r="AJ289" s="442"/>
      <c r="AK289" s="442"/>
      <c r="AL289" s="442"/>
      <c r="AM289" s="442"/>
      <c r="AN289" s="442"/>
      <c r="AO289" s="442"/>
      <c r="AP289" s="442"/>
      <c r="AQ289" s="442"/>
      <c r="AR289" s="442"/>
      <c r="AS289" s="442"/>
      <c r="AT289" s="442"/>
      <c r="AU289" s="442"/>
      <c r="AV289" s="442"/>
      <c r="AW289" s="442"/>
      <c r="AX289" s="442"/>
      <c r="AY289" s="442"/>
      <c r="AZ289" s="442"/>
    </row>
    <row r="290" spans="2:52" ht="20.100000000000001" hidden="1" customHeight="1" outlineLevel="1">
      <c r="B290" s="433"/>
      <c r="C290" s="1002"/>
      <c r="D290" s="1003"/>
      <c r="E290" s="1003"/>
      <c r="F290" s="1004"/>
      <c r="G290" s="1005"/>
      <c r="H290" s="1006"/>
      <c r="I290" s="1006"/>
      <c r="J290" s="1006"/>
      <c r="K290" s="1007"/>
      <c r="L290" s="715"/>
      <c r="M290" s="715"/>
      <c r="N290" s="715"/>
      <c r="O290" s="715"/>
      <c r="P290" s="715"/>
      <c r="Q290" s="715"/>
      <c r="R290" s="715"/>
      <c r="S290" s="716"/>
      <c r="T290" s="717"/>
      <c r="U290" s="720">
        <f t="shared" si="93"/>
        <v>0</v>
      </c>
      <c r="V290" s="721">
        <f t="shared" si="94"/>
        <v>0</v>
      </c>
      <c r="W290" s="722">
        <f t="shared" si="95"/>
        <v>0</v>
      </c>
      <c r="X290" s="442"/>
      <c r="Y290" s="442"/>
      <c r="Z290" s="442"/>
      <c r="AA290" s="442"/>
      <c r="AB290" s="442"/>
      <c r="AC290" s="442"/>
      <c r="AD290" s="442"/>
      <c r="AE290" s="442"/>
      <c r="AF290" s="442"/>
      <c r="AG290" s="442"/>
      <c r="AH290" s="442"/>
      <c r="AI290" s="442"/>
      <c r="AJ290" s="442"/>
      <c r="AK290" s="442"/>
      <c r="AL290" s="442"/>
      <c r="AM290" s="442"/>
      <c r="AN290" s="442"/>
      <c r="AO290" s="442"/>
      <c r="AP290" s="442"/>
      <c r="AQ290" s="442"/>
      <c r="AR290" s="442"/>
      <c r="AS290" s="442"/>
      <c r="AT290" s="442"/>
      <c r="AU290" s="442"/>
      <c r="AV290" s="442"/>
      <c r="AW290" s="442"/>
      <c r="AX290" s="442"/>
      <c r="AY290" s="442"/>
      <c r="AZ290" s="442"/>
    </row>
    <row r="291" spans="2:52" ht="20.100000000000001" hidden="1" customHeight="1" outlineLevel="1">
      <c r="B291" s="434"/>
      <c r="C291" s="1002"/>
      <c r="D291" s="1003"/>
      <c r="E291" s="1003"/>
      <c r="F291" s="1004"/>
      <c r="G291" s="1005"/>
      <c r="H291" s="1006"/>
      <c r="I291" s="1006"/>
      <c r="J291" s="1006"/>
      <c r="K291" s="1007"/>
      <c r="L291" s="715"/>
      <c r="M291" s="715"/>
      <c r="N291" s="715"/>
      <c r="O291" s="715"/>
      <c r="P291" s="715"/>
      <c r="Q291" s="715"/>
      <c r="R291" s="715"/>
      <c r="S291" s="716"/>
      <c r="T291" s="717"/>
      <c r="U291" s="720">
        <f t="shared" si="93"/>
        <v>0</v>
      </c>
      <c r="V291" s="721">
        <f t="shared" si="94"/>
        <v>0</v>
      </c>
      <c r="W291" s="722">
        <f t="shared" si="95"/>
        <v>0</v>
      </c>
      <c r="X291" s="442"/>
      <c r="Y291" s="442"/>
      <c r="Z291" s="442"/>
      <c r="AA291" s="442"/>
      <c r="AB291" s="442"/>
      <c r="AC291" s="442"/>
      <c r="AD291" s="442"/>
      <c r="AE291" s="442"/>
      <c r="AF291" s="442"/>
      <c r="AG291" s="442"/>
      <c r="AH291" s="442"/>
      <c r="AI291" s="442"/>
      <c r="AJ291" s="442"/>
      <c r="AK291" s="442"/>
      <c r="AL291" s="442"/>
      <c r="AM291" s="442"/>
      <c r="AN291" s="442"/>
      <c r="AO291" s="442"/>
      <c r="AP291" s="442"/>
      <c r="AQ291" s="442"/>
      <c r="AR291" s="442"/>
      <c r="AS291" s="442"/>
      <c r="AT291" s="442"/>
      <c r="AU291" s="442"/>
      <c r="AV291" s="442"/>
      <c r="AW291" s="442"/>
      <c r="AX291" s="442"/>
      <c r="AY291" s="442"/>
      <c r="AZ291" s="442"/>
    </row>
    <row r="292" spans="2:52" ht="20.100000000000001" hidden="1" customHeight="1" outlineLevel="1">
      <c r="B292" s="434"/>
      <c r="C292" s="1002"/>
      <c r="D292" s="1003"/>
      <c r="E292" s="1003"/>
      <c r="F292" s="1004"/>
      <c r="G292" s="1005"/>
      <c r="H292" s="1006"/>
      <c r="I292" s="1006"/>
      <c r="J292" s="1006"/>
      <c r="K292" s="1007"/>
      <c r="L292" s="715"/>
      <c r="M292" s="715"/>
      <c r="N292" s="715"/>
      <c r="O292" s="715"/>
      <c r="P292" s="715"/>
      <c r="Q292" s="715"/>
      <c r="R292" s="715"/>
      <c r="S292" s="716"/>
      <c r="T292" s="717"/>
      <c r="U292" s="720">
        <f t="shared" si="93"/>
        <v>0</v>
      </c>
      <c r="V292" s="721">
        <f t="shared" si="94"/>
        <v>0</v>
      </c>
      <c r="W292" s="722">
        <f t="shared" si="95"/>
        <v>0</v>
      </c>
      <c r="X292" s="442"/>
      <c r="Y292" s="442"/>
      <c r="Z292" s="442"/>
      <c r="AA292" s="442"/>
      <c r="AB292" s="442"/>
      <c r="AC292" s="442"/>
      <c r="AD292" s="442"/>
      <c r="AE292" s="442"/>
      <c r="AF292" s="442"/>
      <c r="AG292" s="442"/>
      <c r="AH292" s="442"/>
      <c r="AI292" s="442"/>
      <c r="AJ292" s="442"/>
      <c r="AK292" s="442"/>
      <c r="AL292" s="442"/>
      <c r="AM292" s="442"/>
      <c r="AN292" s="442"/>
      <c r="AO292" s="442"/>
      <c r="AP292" s="442"/>
      <c r="AQ292" s="442"/>
      <c r="AR292" s="442"/>
      <c r="AS292" s="442"/>
      <c r="AT292" s="442"/>
      <c r="AU292" s="442"/>
      <c r="AV292" s="442"/>
      <c r="AW292" s="442"/>
      <c r="AX292" s="442"/>
      <c r="AY292" s="442"/>
      <c r="AZ292" s="442"/>
    </row>
    <row r="293" spans="2:52" ht="20.100000000000001" hidden="1" customHeight="1" outlineLevel="1">
      <c r="B293" s="434"/>
      <c r="C293" s="1002"/>
      <c r="D293" s="1003"/>
      <c r="E293" s="1003"/>
      <c r="F293" s="1004"/>
      <c r="G293" s="1005"/>
      <c r="H293" s="1006"/>
      <c r="I293" s="1006"/>
      <c r="J293" s="1006"/>
      <c r="K293" s="1007"/>
      <c r="L293" s="715"/>
      <c r="M293" s="715"/>
      <c r="N293" s="715"/>
      <c r="O293" s="715"/>
      <c r="P293" s="715"/>
      <c r="Q293" s="715"/>
      <c r="R293" s="715"/>
      <c r="S293" s="716"/>
      <c r="T293" s="717"/>
      <c r="U293" s="720">
        <f t="shared" si="93"/>
        <v>0</v>
      </c>
      <c r="V293" s="721">
        <f t="shared" si="94"/>
        <v>0</v>
      </c>
      <c r="W293" s="722">
        <f t="shared" si="95"/>
        <v>0</v>
      </c>
      <c r="X293" s="442"/>
      <c r="Y293" s="442"/>
      <c r="Z293" s="442"/>
      <c r="AA293" s="442"/>
      <c r="AB293" s="442"/>
      <c r="AC293" s="442"/>
      <c r="AD293" s="442"/>
      <c r="AE293" s="442"/>
      <c r="AF293" s="442"/>
      <c r="AG293" s="442"/>
      <c r="AH293" s="442"/>
      <c r="AI293" s="442"/>
      <c r="AJ293" s="442"/>
      <c r="AK293" s="442"/>
      <c r="AL293" s="442"/>
      <c r="AM293" s="442"/>
      <c r="AN293" s="442"/>
      <c r="AO293" s="442"/>
      <c r="AP293" s="442"/>
      <c r="AQ293" s="442"/>
      <c r="AR293" s="442"/>
      <c r="AS293" s="442"/>
      <c r="AT293" s="442"/>
      <c r="AU293" s="442"/>
      <c r="AV293" s="442"/>
      <c r="AW293" s="442"/>
      <c r="AX293" s="442"/>
      <c r="AY293" s="442"/>
      <c r="AZ293" s="442"/>
    </row>
    <row r="294" spans="2:52" ht="20.100000000000001" hidden="1" customHeight="1" outlineLevel="1">
      <c r="B294" s="434"/>
      <c r="C294" s="1002"/>
      <c r="D294" s="1003"/>
      <c r="E294" s="1003"/>
      <c r="F294" s="1004"/>
      <c r="G294" s="1005"/>
      <c r="H294" s="1006"/>
      <c r="I294" s="1006"/>
      <c r="J294" s="1006"/>
      <c r="K294" s="1007"/>
      <c r="L294" s="715"/>
      <c r="M294" s="715"/>
      <c r="N294" s="715"/>
      <c r="O294" s="715"/>
      <c r="P294" s="715"/>
      <c r="Q294" s="715"/>
      <c r="R294" s="715"/>
      <c r="S294" s="716"/>
      <c r="T294" s="717"/>
      <c r="U294" s="720">
        <f t="shared" si="93"/>
        <v>0</v>
      </c>
      <c r="V294" s="721">
        <f t="shared" si="94"/>
        <v>0</v>
      </c>
      <c r="W294" s="722">
        <f t="shared" si="95"/>
        <v>0</v>
      </c>
      <c r="X294" s="442"/>
      <c r="Y294" s="442"/>
      <c r="Z294" s="442"/>
      <c r="AA294" s="442"/>
      <c r="AB294" s="442"/>
      <c r="AC294" s="442"/>
      <c r="AD294" s="442"/>
      <c r="AE294" s="442"/>
      <c r="AF294" s="442"/>
      <c r="AG294" s="442"/>
      <c r="AH294" s="442"/>
      <c r="AI294" s="442"/>
      <c r="AJ294" s="442"/>
      <c r="AK294" s="442"/>
      <c r="AL294" s="442"/>
      <c r="AM294" s="442"/>
      <c r="AN294" s="442"/>
      <c r="AO294" s="442"/>
      <c r="AP294" s="442"/>
      <c r="AQ294" s="442"/>
      <c r="AR294" s="442"/>
      <c r="AS294" s="442"/>
      <c r="AT294" s="442"/>
      <c r="AU294" s="442"/>
      <c r="AV294" s="442"/>
      <c r="AW294" s="442"/>
      <c r="AX294" s="442"/>
      <c r="AY294" s="442"/>
      <c r="AZ294" s="442"/>
    </row>
    <row r="295" spans="2:52" ht="20.100000000000001" hidden="1" customHeight="1" outlineLevel="1">
      <c r="B295" s="434"/>
      <c r="C295" s="1002"/>
      <c r="D295" s="1003"/>
      <c r="E295" s="1003"/>
      <c r="F295" s="1004"/>
      <c r="G295" s="1005"/>
      <c r="H295" s="1006"/>
      <c r="I295" s="1006"/>
      <c r="J295" s="1006"/>
      <c r="K295" s="1007"/>
      <c r="L295" s="715"/>
      <c r="M295" s="715"/>
      <c r="N295" s="715"/>
      <c r="O295" s="715"/>
      <c r="P295" s="715"/>
      <c r="Q295" s="715"/>
      <c r="R295" s="715"/>
      <c r="S295" s="716"/>
      <c r="T295" s="717"/>
      <c r="U295" s="720">
        <f t="shared" si="93"/>
        <v>0</v>
      </c>
      <c r="V295" s="721">
        <f t="shared" si="94"/>
        <v>0</v>
      </c>
      <c r="W295" s="722">
        <f t="shared" si="95"/>
        <v>0</v>
      </c>
      <c r="X295" s="442"/>
      <c r="Y295" s="442"/>
      <c r="Z295" s="442"/>
      <c r="AA295" s="442"/>
      <c r="AB295" s="442"/>
      <c r="AC295" s="442"/>
      <c r="AD295" s="442"/>
      <c r="AE295" s="442"/>
      <c r="AF295" s="442"/>
      <c r="AG295" s="442"/>
      <c r="AH295" s="442"/>
      <c r="AI295" s="442"/>
      <c r="AJ295" s="442"/>
      <c r="AK295" s="442"/>
      <c r="AL295" s="442"/>
      <c r="AM295" s="442"/>
      <c r="AN295" s="442"/>
      <c r="AO295" s="442"/>
      <c r="AP295" s="442"/>
      <c r="AQ295" s="442"/>
      <c r="AR295" s="442"/>
      <c r="AS295" s="442"/>
      <c r="AT295" s="442"/>
      <c r="AU295" s="442"/>
      <c r="AV295" s="442"/>
      <c r="AW295" s="442"/>
      <c r="AX295" s="442"/>
      <c r="AY295" s="442"/>
      <c r="AZ295" s="442"/>
    </row>
    <row r="296" spans="2:52" ht="20.100000000000001" hidden="1" customHeight="1" outlineLevel="1">
      <c r="B296" s="434"/>
      <c r="C296" s="1002"/>
      <c r="D296" s="1003"/>
      <c r="E296" s="1003"/>
      <c r="F296" s="1004"/>
      <c r="G296" s="1005"/>
      <c r="H296" s="1006"/>
      <c r="I296" s="1006"/>
      <c r="J296" s="1006"/>
      <c r="K296" s="1007"/>
      <c r="L296" s="715"/>
      <c r="M296" s="715"/>
      <c r="N296" s="715"/>
      <c r="O296" s="715"/>
      <c r="P296" s="715"/>
      <c r="Q296" s="715"/>
      <c r="R296" s="715"/>
      <c r="S296" s="716"/>
      <c r="T296" s="717"/>
      <c r="U296" s="720">
        <f t="shared" si="93"/>
        <v>0</v>
      </c>
      <c r="V296" s="721">
        <f t="shared" si="94"/>
        <v>0</v>
      </c>
      <c r="W296" s="722">
        <f t="shared" si="95"/>
        <v>0</v>
      </c>
      <c r="X296" s="442"/>
      <c r="Y296" s="442"/>
      <c r="Z296" s="442"/>
      <c r="AA296" s="442"/>
      <c r="AB296" s="442"/>
      <c r="AC296" s="442"/>
      <c r="AD296" s="442"/>
      <c r="AE296" s="442"/>
      <c r="AF296" s="442"/>
      <c r="AG296" s="442"/>
      <c r="AH296" s="442"/>
      <c r="AI296" s="442"/>
      <c r="AJ296" s="442"/>
      <c r="AK296" s="442"/>
      <c r="AL296" s="442"/>
      <c r="AM296" s="442"/>
      <c r="AN296" s="442"/>
      <c r="AO296" s="442"/>
      <c r="AP296" s="442"/>
      <c r="AQ296" s="442"/>
      <c r="AR296" s="442"/>
      <c r="AS296" s="442"/>
      <c r="AT296" s="442"/>
      <c r="AU296" s="442"/>
      <c r="AV296" s="442"/>
      <c r="AW296" s="442"/>
      <c r="AX296" s="442"/>
      <c r="AY296" s="442"/>
      <c r="AZ296" s="442"/>
    </row>
    <row r="297" spans="2:52" ht="20.100000000000001" hidden="1" customHeight="1" outlineLevel="1">
      <c r="B297" s="434"/>
      <c r="C297" s="1002"/>
      <c r="D297" s="1003"/>
      <c r="E297" s="1003"/>
      <c r="F297" s="1004"/>
      <c r="G297" s="1005"/>
      <c r="H297" s="1006"/>
      <c r="I297" s="1006"/>
      <c r="J297" s="1006"/>
      <c r="K297" s="1007"/>
      <c r="L297" s="715"/>
      <c r="M297" s="715"/>
      <c r="N297" s="715"/>
      <c r="O297" s="715"/>
      <c r="P297" s="715"/>
      <c r="Q297" s="715"/>
      <c r="R297" s="715"/>
      <c r="S297" s="716"/>
      <c r="T297" s="717"/>
      <c r="U297" s="720">
        <f t="shared" si="93"/>
        <v>0</v>
      </c>
      <c r="V297" s="721">
        <f t="shared" si="94"/>
        <v>0</v>
      </c>
      <c r="W297" s="722">
        <f t="shared" si="95"/>
        <v>0</v>
      </c>
      <c r="X297" s="442"/>
      <c r="Y297" s="442"/>
      <c r="Z297" s="442"/>
      <c r="AA297" s="442"/>
      <c r="AB297" s="442"/>
      <c r="AC297" s="442"/>
      <c r="AD297" s="442"/>
      <c r="AE297" s="442"/>
      <c r="AF297" s="442"/>
      <c r="AG297" s="442"/>
      <c r="AH297" s="442"/>
      <c r="AI297" s="442"/>
      <c r="AJ297" s="442"/>
      <c r="AK297" s="442"/>
      <c r="AL297" s="442"/>
      <c r="AM297" s="442"/>
      <c r="AN297" s="442"/>
      <c r="AO297" s="442"/>
      <c r="AP297" s="442"/>
      <c r="AQ297" s="442"/>
      <c r="AR297" s="442"/>
      <c r="AS297" s="442"/>
      <c r="AT297" s="442"/>
      <c r="AU297" s="442"/>
      <c r="AV297" s="442"/>
      <c r="AW297" s="442"/>
      <c r="AX297" s="442"/>
      <c r="AY297" s="442"/>
      <c r="AZ297" s="442"/>
    </row>
    <row r="298" spans="2:52" ht="20.100000000000001" hidden="1" customHeight="1" outlineLevel="1">
      <c r="B298" s="434"/>
      <c r="C298" s="1002"/>
      <c r="D298" s="1003"/>
      <c r="E298" s="1003"/>
      <c r="F298" s="1004"/>
      <c r="G298" s="1005"/>
      <c r="H298" s="1006"/>
      <c r="I298" s="1006"/>
      <c r="J298" s="1006"/>
      <c r="K298" s="1007"/>
      <c r="L298" s="715"/>
      <c r="M298" s="715"/>
      <c r="N298" s="715"/>
      <c r="O298" s="715"/>
      <c r="P298" s="715"/>
      <c r="Q298" s="715"/>
      <c r="R298" s="715"/>
      <c r="S298" s="716"/>
      <c r="T298" s="717"/>
      <c r="U298" s="720">
        <f t="shared" si="93"/>
        <v>0</v>
      </c>
      <c r="V298" s="721">
        <f t="shared" si="94"/>
        <v>0</v>
      </c>
      <c r="W298" s="722">
        <f t="shared" si="95"/>
        <v>0</v>
      </c>
      <c r="X298" s="442"/>
      <c r="Y298" s="442"/>
      <c r="Z298" s="442"/>
      <c r="AA298" s="442"/>
      <c r="AB298" s="442"/>
      <c r="AC298" s="442"/>
      <c r="AD298" s="442"/>
      <c r="AE298" s="442"/>
      <c r="AF298" s="442"/>
      <c r="AG298" s="442"/>
      <c r="AH298" s="442"/>
      <c r="AI298" s="442"/>
      <c r="AJ298" s="442"/>
      <c r="AK298" s="442"/>
      <c r="AL298" s="442"/>
      <c r="AM298" s="442"/>
      <c r="AN298" s="442"/>
      <c r="AO298" s="442"/>
      <c r="AP298" s="442"/>
      <c r="AQ298" s="442"/>
      <c r="AR298" s="442"/>
      <c r="AS298" s="442"/>
      <c r="AT298" s="442"/>
      <c r="AU298" s="442"/>
      <c r="AV298" s="442"/>
      <c r="AW298" s="442"/>
      <c r="AX298" s="442"/>
      <c r="AY298" s="442"/>
      <c r="AZ298" s="442"/>
    </row>
    <row r="299" spans="2:52" ht="20.100000000000001" hidden="1" customHeight="1" outlineLevel="1">
      <c r="B299" s="434"/>
      <c r="C299" s="1002"/>
      <c r="D299" s="1003"/>
      <c r="E299" s="1003"/>
      <c r="F299" s="1004"/>
      <c r="G299" s="1005"/>
      <c r="H299" s="1006"/>
      <c r="I299" s="1006"/>
      <c r="J299" s="1006"/>
      <c r="K299" s="1007"/>
      <c r="L299" s="715"/>
      <c r="M299" s="715"/>
      <c r="N299" s="715"/>
      <c r="O299" s="715"/>
      <c r="P299" s="715"/>
      <c r="Q299" s="715"/>
      <c r="R299" s="715"/>
      <c r="S299" s="716"/>
      <c r="T299" s="717"/>
      <c r="U299" s="720">
        <f t="shared" si="93"/>
        <v>0</v>
      </c>
      <c r="V299" s="721">
        <f t="shared" si="94"/>
        <v>0</v>
      </c>
      <c r="W299" s="722">
        <f t="shared" si="95"/>
        <v>0</v>
      </c>
      <c r="X299" s="442"/>
      <c r="Y299" s="442"/>
      <c r="Z299" s="442"/>
      <c r="AA299" s="442"/>
      <c r="AB299" s="442"/>
      <c r="AC299" s="442"/>
      <c r="AD299" s="442"/>
      <c r="AE299" s="442"/>
      <c r="AF299" s="442"/>
      <c r="AG299" s="442"/>
      <c r="AH299" s="442"/>
      <c r="AI299" s="442"/>
      <c r="AJ299" s="442"/>
      <c r="AK299" s="442"/>
      <c r="AL299" s="442"/>
      <c r="AM299" s="442"/>
      <c r="AN299" s="442"/>
      <c r="AO299" s="442"/>
      <c r="AP299" s="442"/>
      <c r="AQ299" s="442"/>
      <c r="AR299" s="442"/>
      <c r="AS299" s="442"/>
      <c r="AT299" s="442"/>
      <c r="AU299" s="442"/>
      <c r="AV299" s="442"/>
      <c r="AW299" s="442"/>
      <c r="AX299" s="442"/>
      <c r="AY299" s="442"/>
      <c r="AZ299" s="442"/>
    </row>
    <row r="300" spans="2:52" s="19" customFormat="1" ht="9.9499999999999993" hidden="1" customHeight="1" outlineLevel="1">
      <c r="B300" s="435"/>
      <c r="C300" s="437"/>
      <c r="D300" s="437"/>
      <c r="E300" s="437"/>
      <c r="F300" s="437"/>
      <c r="G300" s="666"/>
      <c r="H300" s="666"/>
      <c r="I300" s="666"/>
      <c r="J300" s="666"/>
      <c r="K300" s="666"/>
      <c r="L300" s="438"/>
      <c r="M300" s="438"/>
      <c r="N300" s="438"/>
      <c r="O300" s="438"/>
      <c r="P300" s="438"/>
      <c r="Q300" s="438"/>
      <c r="R300" s="438"/>
      <c r="S300" s="438"/>
      <c r="T300" s="439"/>
      <c r="U300" s="432"/>
      <c r="V300" s="432"/>
      <c r="W300" s="667"/>
      <c r="X300" s="668"/>
      <c r="Y300" s="668"/>
      <c r="Z300" s="668"/>
      <c r="AA300" s="668"/>
      <c r="AB300" s="668"/>
      <c r="AC300" s="668"/>
      <c r="AD300" s="668"/>
      <c r="AE300" s="668"/>
      <c r="AF300" s="668"/>
      <c r="AG300" s="668"/>
      <c r="AH300" s="668"/>
      <c r="AI300" s="668"/>
      <c r="AJ300" s="668"/>
      <c r="AK300" s="668"/>
      <c r="AL300" s="668"/>
      <c r="AM300" s="668"/>
      <c r="AN300" s="668"/>
      <c r="AO300" s="668"/>
      <c r="AP300" s="668"/>
      <c r="AQ300" s="668"/>
      <c r="AR300" s="668"/>
      <c r="AS300" s="668"/>
      <c r="AT300" s="668"/>
      <c r="AU300" s="668"/>
      <c r="AV300" s="668"/>
      <c r="AW300" s="668"/>
      <c r="AX300" s="668"/>
      <c r="AY300" s="668"/>
      <c r="AZ300" s="668"/>
    </row>
    <row r="301" spans="2:52" ht="20.100000000000001" customHeight="1" collapsed="1">
      <c r="B301" s="32">
        <f>B289+1</f>
        <v>25</v>
      </c>
      <c r="C301" s="1013"/>
      <c r="D301" s="1014"/>
      <c r="E301" s="1014"/>
      <c r="F301" s="1015"/>
      <c r="G301" s="1016"/>
      <c r="H301" s="1017"/>
      <c r="I301" s="1017"/>
      <c r="J301" s="1017"/>
      <c r="K301" s="1018"/>
      <c r="L301" s="701">
        <f t="shared" ref="L301:R301" si="96">SUM(L302:L311)</f>
        <v>0</v>
      </c>
      <c r="M301" s="702">
        <f t="shared" si="96"/>
        <v>0</v>
      </c>
      <c r="N301" s="703">
        <f t="shared" si="96"/>
        <v>0</v>
      </c>
      <c r="O301" s="703">
        <f t="shared" si="96"/>
        <v>0</v>
      </c>
      <c r="P301" s="702">
        <f t="shared" si="96"/>
        <v>0</v>
      </c>
      <c r="Q301" s="704">
        <f t="shared" si="96"/>
        <v>0</v>
      </c>
      <c r="R301" s="701">
        <f t="shared" si="96"/>
        <v>0</v>
      </c>
      <c r="S301" s="705">
        <v>1</v>
      </c>
      <c r="T301" s="706">
        <f>(S302*T302)+(S303*T303)+(S304*T304)+(S305*T305)+(S306*T306)+(S307*T307)+(S308*T308)+(S309*T309)+(S310*T310)+(S311*T311)</f>
        <v>0</v>
      </c>
      <c r="U301" s="665">
        <f t="shared" ref="U301:U311" si="97">S301*T301*(1+MGKZ)*(1+Gewinn)*(1+Sicherheit)</f>
        <v>0</v>
      </c>
      <c r="V301" s="643">
        <f t="shared" ref="V301:V311" si="98">R301*Fertigung</f>
        <v>0</v>
      </c>
      <c r="W301" s="50">
        <f t="shared" ref="W301:W311" si="99">L301*$E$6+M301*$M$6+N301*$M$7+O301*$M$8+P301*$E$7+Q301*$M$9+U301+V301</f>
        <v>0</v>
      </c>
      <c r="X301" s="442"/>
      <c r="Y301" s="442"/>
      <c r="Z301" s="442"/>
      <c r="AA301" s="442"/>
      <c r="AB301" s="442"/>
      <c r="AC301" s="442"/>
      <c r="AD301" s="442"/>
      <c r="AE301" s="442"/>
      <c r="AF301" s="442"/>
      <c r="AG301" s="442"/>
      <c r="AH301" s="442"/>
      <c r="AI301" s="442"/>
      <c r="AJ301" s="442"/>
      <c r="AK301" s="442"/>
      <c r="AL301" s="442"/>
      <c r="AM301" s="442"/>
      <c r="AN301" s="442"/>
      <c r="AO301" s="442"/>
      <c r="AP301" s="442"/>
      <c r="AQ301" s="442"/>
      <c r="AR301" s="442"/>
      <c r="AS301" s="442"/>
      <c r="AT301" s="442"/>
      <c r="AU301" s="442"/>
      <c r="AV301" s="442"/>
      <c r="AW301" s="442"/>
      <c r="AX301" s="442"/>
      <c r="AY301" s="442"/>
      <c r="AZ301" s="442"/>
    </row>
    <row r="302" spans="2:52" ht="20.100000000000001" hidden="1" customHeight="1" outlineLevel="1">
      <c r="B302" s="433"/>
      <c r="C302" s="1002"/>
      <c r="D302" s="1003"/>
      <c r="E302" s="1003"/>
      <c r="F302" s="1004"/>
      <c r="G302" s="1005"/>
      <c r="H302" s="1006"/>
      <c r="I302" s="1006"/>
      <c r="J302" s="1006"/>
      <c r="K302" s="1007"/>
      <c r="L302" s="715"/>
      <c r="M302" s="715"/>
      <c r="N302" s="715"/>
      <c r="O302" s="715"/>
      <c r="P302" s="715"/>
      <c r="Q302" s="715"/>
      <c r="R302" s="715"/>
      <c r="S302" s="716"/>
      <c r="T302" s="717"/>
      <c r="U302" s="720">
        <f t="shared" si="97"/>
        <v>0</v>
      </c>
      <c r="V302" s="721">
        <f t="shared" si="98"/>
        <v>0</v>
      </c>
      <c r="W302" s="722">
        <f t="shared" si="99"/>
        <v>0</v>
      </c>
      <c r="X302" s="442"/>
      <c r="Y302" s="442"/>
      <c r="Z302" s="442"/>
      <c r="AA302" s="442"/>
      <c r="AB302" s="442"/>
      <c r="AC302" s="442"/>
      <c r="AD302" s="442"/>
      <c r="AE302" s="442"/>
      <c r="AF302" s="442"/>
      <c r="AG302" s="442"/>
      <c r="AH302" s="442"/>
      <c r="AI302" s="442"/>
      <c r="AJ302" s="442"/>
      <c r="AK302" s="442"/>
      <c r="AL302" s="442"/>
      <c r="AM302" s="442"/>
      <c r="AN302" s="442"/>
      <c r="AO302" s="442"/>
      <c r="AP302" s="442"/>
      <c r="AQ302" s="442"/>
      <c r="AR302" s="442"/>
      <c r="AS302" s="442"/>
      <c r="AT302" s="442"/>
      <c r="AU302" s="442"/>
      <c r="AV302" s="442"/>
      <c r="AW302" s="442"/>
      <c r="AX302" s="442"/>
      <c r="AY302" s="442"/>
      <c r="AZ302" s="442"/>
    </row>
    <row r="303" spans="2:52" ht="20.100000000000001" hidden="1" customHeight="1" outlineLevel="1">
      <c r="B303" s="434"/>
      <c r="C303" s="1002"/>
      <c r="D303" s="1003"/>
      <c r="E303" s="1003"/>
      <c r="F303" s="1004"/>
      <c r="G303" s="1005"/>
      <c r="H303" s="1006"/>
      <c r="I303" s="1006"/>
      <c r="J303" s="1006"/>
      <c r="K303" s="1007"/>
      <c r="L303" s="715"/>
      <c r="M303" s="715"/>
      <c r="N303" s="715"/>
      <c r="O303" s="715"/>
      <c r="P303" s="715"/>
      <c r="Q303" s="715"/>
      <c r="R303" s="715"/>
      <c r="S303" s="716"/>
      <c r="T303" s="717"/>
      <c r="U303" s="720">
        <f t="shared" si="97"/>
        <v>0</v>
      </c>
      <c r="V303" s="721">
        <f t="shared" si="98"/>
        <v>0</v>
      </c>
      <c r="W303" s="722">
        <f t="shared" si="99"/>
        <v>0</v>
      </c>
      <c r="X303" s="442"/>
      <c r="Y303" s="442"/>
      <c r="Z303" s="442"/>
      <c r="AA303" s="442"/>
      <c r="AB303" s="442"/>
      <c r="AC303" s="442"/>
      <c r="AD303" s="442"/>
      <c r="AE303" s="442"/>
      <c r="AF303" s="442"/>
      <c r="AG303" s="442"/>
      <c r="AH303" s="442"/>
      <c r="AI303" s="442"/>
      <c r="AJ303" s="442"/>
      <c r="AK303" s="442"/>
      <c r="AL303" s="442"/>
      <c r="AM303" s="442"/>
      <c r="AN303" s="442"/>
      <c r="AO303" s="442"/>
      <c r="AP303" s="442"/>
      <c r="AQ303" s="442"/>
      <c r="AR303" s="442"/>
      <c r="AS303" s="442"/>
      <c r="AT303" s="442"/>
      <c r="AU303" s="442"/>
      <c r="AV303" s="442"/>
      <c r="AW303" s="442"/>
      <c r="AX303" s="442"/>
      <c r="AY303" s="442"/>
      <c r="AZ303" s="442"/>
    </row>
    <row r="304" spans="2:52" ht="20.100000000000001" hidden="1" customHeight="1" outlineLevel="1">
      <c r="B304" s="434"/>
      <c r="C304" s="1002"/>
      <c r="D304" s="1003"/>
      <c r="E304" s="1003"/>
      <c r="F304" s="1004"/>
      <c r="G304" s="1005"/>
      <c r="H304" s="1006"/>
      <c r="I304" s="1006"/>
      <c r="J304" s="1006"/>
      <c r="K304" s="1007"/>
      <c r="L304" s="715"/>
      <c r="M304" s="715"/>
      <c r="N304" s="715"/>
      <c r="O304" s="715"/>
      <c r="P304" s="715"/>
      <c r="Q304" s="715"/>
      <c r="R304" s="715"/>
      <c r="S304" s="716"/>
      <c r="T304" s="717"/>
      <c r="U304" s="720">
        <f t="shared" si="97"/>
        <v>0</v>
      </c>
      <c r="V304" s="721">
        <f t="shared" si="98"/>
        <v>0</v>
      </c>
      <c r="W304" s="722">
        <f t="shared" si="99"/>
        <v>0</v>
      </c>
      <c r="X304" s="442"/>
      <c r="Y304" s="442"/>
      <c r="Z304" s="442"/>
      <c r="AA304" s="442"/>
      <c r="AB304" s="442"/>
      <c r="AC304" s="442"/>
      <c r="AD304" s="442"/>
      <c r="AE304" s="442"/>
      <c r="AF304" s="442"/>
      <c r="AG304" s="442"/>
      <c r="AH304" s="442"/>
      <c r="AI304" s="442"/>
      <c r="AJ304" s="442"/>
      <c r="AK304" s="442"/>
      <c r="AL304" s="442"/>
      <c r="AM304" s="442"/>
      <c r="AN304" s="442"/>
      <c r="AO304" s="442"/>
      <c r="AP304" s="442"/>
      <c r="AQ304" s="442"/>
      <c r="AR304" s="442"/>
      <c r="AS304" s="442"/>
      <c r="AT304" s="442"/>
      <c r="AU304" s="442"/>
      <c r="AV304" s="442"/>
      <c r="AW304" s="442"/>
      <c r="AX304" s="442"/>
      <c r="AY304" s="442"/>
      <c r="AZ304" s="442"/>
    </row>
    <row r="305" spans="2:52" ht="20.100000000000001" hidden="1" customHeight="1" outlineLevel="1">
      <c r="B305" s="434"/>
      <c r="C305" s="1002"/>
      <c r="D305" s="1003"/>
      <c r="E305" s="1003"/>
      <c r="F305" s="1004"/>
      <c r="G305" s="1005"/>
      <c r="H305" s="1006"/>
      <c r="I305" s="1006"/>
      <c r="J305" s="1006"/>
      <c r="K305" s="1007"/>
      <c r="L305" s="715"/>
      <c r="M305" s="715"/>
      <c r="N305" s="715"/>
      <c r="O305" s="715"/>
      <c r="P305" s="715"/>
      <c r="Q305" s="715"/>
      <c r="R305" s="715"/>
      <c r="S305" s="716"/>
      <c r="T305" s="717"/>
      <c r="U305" s="720">
        <f t="shared" si="97"/>
        <v>0</v>
      </c>
      <c r="V305" s="721">
        <f t="shared" si="98"/>
        <v>0</v>
      </c>
      <c r="W305" s="722">
        <f t="shared" si="99"/>
        <v>0</v>
      </c>
      <c r="X305" s="442"/>
      <c r="Y305" s="442"/>
      <c r="Z305" s="442"/>
      <c r="AA305" s="442"/>
      <c r="AB305" s="442"/>
      <c r="AC305" s="442"/>
      <c r="AD305" s="442"/>
      <c r="AE305" s="442"/>
      <c r="AF305" s="442"/>
      <c r="AG305" s="442"/>
      <c r="AH305" s="442"/>
      <c r="AI305" s="442"/>
      <c r="AJ305" s="442"/>
      <c r="AK305" s="442"/>
      <c r="AL305" s="442"/>
      <c r="AM305" s="442"/>
      <c r="AN305" s="442"/>
      <c r="AO305" s="442"/>
      <c r="AP305" s="442"/>
      <c r="AQ305" s="442"/>
      <c r="AR305" s="442"/>
      <c r="AS305" s="442"/>
      <c r="AT305" s="442"/>
      <c r="AU305" s="442"/>
      <c r="AV305" s="442"/>
      <c r="AW305" s="442"/>
      <c r="AX305" s="442"/>
      <c r="AY305" s="442"/>
      <c r="AZ305" s="442"/>
    </row>
    <row r="306" spans="2:52" ht="20.100000000000001" hidden="1" customHeight="1" outlineLevel="1">
      <c r="B306" s="434"/>
      <c r="C306" s="1002"/>
      <c r="D306" s="1003"/>
      <c r="E306" s="1003"/>
      <c r="F306" s="1004"/>
      <c r="G306" s="1005"/>
      <c r="H306" s="1006"/>
      <c r="I306" s="1006"/>
      <c r="J306" s="1006"/>
      <c r="K306" s="1007"/>
      <c r="L306" s="715"/>
      <c r="M306" s="715"/>
      <c r="N306" s="715"/>
      <c r="O306" s="715"/>
      <c r="P306" s="715"/>
      <c r="Q306" s="715"/>
      <c r="R306" s="715"/>
      <c r="S306" s="716"/>
      <c r="T306" s="717"/>
      <c r="U306" s="720">
        <f t="shared" si="97"/>
        <v>0</v>
      </c>
      <c r="V306" s="721">
        <f t="shared" si="98"/>
        <v>0</v>
      </c>
      <c r="W306" s="722">
        <f t="shared" si="99"/>
        <v>0</v>
      </c>
      <c r="X306" s="442"/>
      <c r="Y306" s="442"/>
      <c r="Z306" s="442"/>
      <c r="AA306" s="442"/>
      <c r="AB306" s="442"/>
      <c r="AC306" s="442"/>
      <c r="AD306" s="442"/>
      <c r="AE306" s="442"/>
      <c r="AF306" s="442"/>
      <c r="AG306" s="442"/>
      <c r="AH306" s="442"/>
      <c r="AI306" s="442"/>
      <c r="AJ306" s="442"/>
      <c r="AK306" s="442"/>
      <c r="AL306" s="442"/>
      <c r="AM306" s="442"/>
      <c r="AN306" s="442"/>
      <c r="AO306" s="442"/>
      <c r="AP306" s="442"/>
      <c r="AQ306" s="442"/>
      <c r="AR306" s="442"/>
      <c r="AS306" s="442"/>
      <c r="AT306" s="442"/>
      <c r="AU306" s="442"/>
      <c r="AV306" s="442"/>
      <c r="AW306" s="442"/>
      <c r="AX306" s="442"/>
      <c r="AY306" s="442"/>
      <c r="AZ306" s="442"/>
    </row>
    <row r="307" spans="2:52" ht="20.100000000000001" hidden="1" customHeight="1" outlineLevel="1">
      <c r="B307" s="434"/>
      <c r="C307" s="1002"/>
      <c r="D307" s="1003"/>
      <c r="E307" s="1003"/>
      <c r="F307" s="1004"/>
      <c r="G307" s="1005"/>
      <c r="H307" s="1006"/>
      <c r="I307" s="1006"/>
      <c r="J307" s="1006"/>
      <c r="K307" s="1007"/>
      <c r="L307" s="715"/>
      <c r="M307" s="715"/>
      <c r="N307" s="715"/>
      <c r="O307" s="715"/>
      <c r="P307" s="715"/>
      <c r="Q307" s="715"/>
      <c r="R307" s="715"/>
      <c r="S307" s="716"/>
      <c r="T307" s="717"/>
      <c r="U307" s="720">
        <f t="shared" si="97"/>
        <v>0</v>
      </c>
      <c r="V307" s="721">
        <f t="shared" si="98"/>
        <v>0</v>
      </c>
      <c r="W307" s="722">
        <f t="shared" si="99"/>
        <v>0</v>
      </c>
      <c r="X307" s="442"/>
      <c r="Y307" s="442"/>
      <c r="Z307" s="442"/>
      <c r="AA307" s="442"/>
      <c r="AB307" s="442"/>
      <c r="AC307" s="442"/>
      <c r="AD307" s="442"/>
      <c r="AE307" s="442"/>
      <c r="AF307" s="442"/>
      <c r="AG307" s="442"/>
      <c r="AH307" s="442"/>
      <c r="AI307" s="442"/>
      <c r="AJ307" s="442"/>
      <c r="AK307" s="442"/>
      <c r="AL307" s="442"/>
      <c r="AM307" s="442"/>
      <c r="AN307" s="442"/>
      <c r="AO307" s="442"/>
      <c r="AP307" s="442"/>
      <c r="AQ307" s="442"/>
      <c r="AR307" s="442"/>
      <c r="AS307" s="442"/>
      <c r="AT307" s="442"/>
      <c r="AU307" s="442"/>
      <c r="AV307" s="442"/>
      <c r="AW307" s="442"/>
      <c r="AX307" s="442"/>
      <c r="AY307" s="442"/>
      <c r="AZ307" s="442"/>
    </row>
    <row r="308" spans="2:52" ht="20.100000000000001" hidden="1" customHeight="1" outlineLevel="1">
      <c r="B308" s="434"/>
      <c r="C308" s="1002"/>
      <c r="D308" s="1003"/>
      <c r="E308" s="1003"/>
      <c r="F308" s="1004"/>
      <c r="G308" s="1005"/>
      <c r="H308" s="1006"/>
      <c r="I308" s="1006"/>
      <c r="J308" s="1006"/>
      <c r="K308" s="1007"/>
      <c r="L308" s="715"/>
      <c r="M308" s="715"/>
      <c r="N308" s="715"/>
      <c r="O308" s="715"/>
      <c r="P308" s="715"/>
      <c r="Q308" s="715"/>
      <c r="R308" s="715"/>
      <c r="S308" s="716"/>
      <c r="T308" s="717"/>
      <c r="U308" s="720">
        <f t="shared" si="97"/>
        <v>0</v>
      </c>
      <c r="V308" s="721">
        <f t="shared" si="98"/>
        <v>0</v>
      </c>
      <c r="W308" s="722">
        <f t="shared" si="99"/>
        <v>0</v>
      </c>
      <c r="X308" s="442"/>
      <c r="Y308" s="442"/>
      <c r="Z308" s="442"/>
      <c r="AA308" s="442"/>
      <c r="AB308" s="442"/>
      <c r="AC308" s="442"/>
      <c r="AD308" s="442"/>
      <c r="AE308" s="442"/>
      <c r="AF308" s="442"/>
      <c r="AG308" s="442"/>
      <c r="AH308" s="442"/>
      <c r="AI308" s="442"/>
      <c r="AJ308" s="442"/>
      <c r="AK308" s="442"/>
      <c r="AL308" s="442"/>
      <c r="AM308" s="442"/>
      <c r="AN308" s="442"/>
      <c r="AO308" s="442"/>
      <c r="AP308" s="442"/>
      <c r="AQ308" s="442"/>
      <c r="AR308" s="442"/>
      <c r="AS308" s="442"/>
      <c r="AT308" s="442"/>
      <c r="AU308" s="442"/>
      <c r="AV308" s="442"/>
      <c r="AW308" s="442"/>
      <c r="AX308" s="442"/>
      <c r="AY308" s="442"/>
      <c r="AZ308" s="442"/>
    </row>
    <row r="309" spans="2:52" ht="20.100000000000001" hidden="1" customHeight="1" outlineLevel="1">
      <c r="B309" s="434"/>
      <c r="C309" s="1002"/>
      <c r="D309" s="1003"/>
      <c r="E309" s="1003"/>
      <c r="F309" s="1004"/>
      <c r="G309" s="1005"/>
      <c r="H309" s="1006"/>
      <c r="I309" s="1006"/>
      <c r="J309" s="1006"/>
      <c r="K309" s="1007"/>
      <c r="L309" s="715"/>
      <c r="M309" s="715"/>
      <c r="N309" s="715"/>
      <c r="O309" s="715"/>
      <c r="P309" s="715"/>
      <c r="Q309" s="715"/>
      <c r="R309" s="715"/>
      <c r="S309" s="716"/>
      <c r="T309" s="717"/>
      <c r="U309" s="720">
        <f t="shared" si="97"/>
        <v>0</v>
      </c>
      <c r="V309" s="721">
        <f t="shared" si="98"/>
        <v>0</v>
      </c>
      <c r="W309" s="722">
        <f t="shared" si="99"/>
        <v>0</v>
      </c>
      <c r="X309" s="442"/>
      <c r="Y309" s="442"/>
      <c r="Z309" s="442"/>
      <c r="AA309" s="442"/>
      <c r="AB309" s="442"/>
      <c r="AC309" s="442"/>
      <c r="AD309" s="442"/>
      <c r="AE309" s="442"/>
      <c r="AF309" s="442"/>
      <c r="AG309" s="442"/>
      <c r="AH309" s="442"/>
      <c r="AI309" s="442"/>
      <c r="AJ309" s="442"/>
      <c r="AK309" s="442"/>
      <c r="AL309" s="442"/>
      <c r="AM309" s="442"/>
      <c r="AN309" s="442"/>
      <c r="AO309" s="442"/>
      <c r="AP309" s="442"/>
      <c r="AQ309" s="442"/>
      <c r="AR309" s="442"/>
      <c r="AS309" s="442"/>
      <c r="AT309" s="442"/>
      <c r="AU309" s="442"/>
      <c r="AV309" s="442"/>
      <c r="AW309" s="442"/>
      <c r="AX309" s="442"/>
      <c r="AY309" s="442"/>
      <c r="AZ309" s="442"/>
    </row>
    <row r="310" spans="2:52" ht="20.100000000000001" hidden="1" customHeight="1" outlineLevel="1">
      <c r="B310" s="434"/>
      <c r="C310" s="1002"/>
      <c r="D310" s="1003"/>
      <c r="E310" s="1003"/>
      <c r="F310" s="1004"/>
      <c r="G310" s="1005"/>
      <c r="H310" s="1006"/>
      <c r="I310" s="1006"/>
      <c r="J310" s="1006"/>
      <c r="K310" s="1007"/>
      <c r="L310" s="715"/>
      <c r="M310" s="715"/>
      <c r="N310" s="715"/>
      <c r="O310" s="715"/>
      <c r="P310" s="715"/>
      <c r="Q310" s="715"/>
      <c r="R310" s="715"/>
      <c r="S310" s="716"/>
      <c r="T310" s="717"/>
      <c r="U310" s="720">
        <f t="shared" si="97"/>
        <v>0</v>
      </c>
      <c r="V310" s="721">
        <f t="shared" si="98"/>
        <v>0</v>
      </c>
      <c r="W310" s="722">
        <f t="shared" si="99"/>
        <v>0</v>
      </c>
      <c r="X310" s="442"/>
      <c r="Y310" s="442"/>
      <c r="Z310" s="442"/>
      <c r="AA310" s="442"/>
      <c r="AB310" s="442"/>
      <c r="AC310" s="442"/>
      <c r="AD310" s="442"/>
      <c r="AE310" s="442"/>
      <c r="AF310" s="442"/>
      <c r="AG310" s="442"/>
      <c r="AH310" s="442"/>
      <c r="AI310" s="442"/>
      <c r="AJ310" s="442"/>
      <c r="AK310" s="442"/>
      <c r="AL310" s="442"/>
      <c r="AM310" s="442"/>
      <c r="AN310" s="442"/>
      <c r="AO310" s="442"/>
      <c r="AP310" s="442"/>
      <c r="AQ310" s="442"/>
      <c r="AR310" s="442"/>
      <c r="AS310" s="442"/>
      <c r="AT310" s="442"/>
      <c r="AU310" s="442"/>
      <c r="AV310" s="442"/>
      <c r="AW310" s="442"/>
      <c r="AX310" s="442"/>
      <c r="AY310" s="442"/>
      <c r="AZ310" s="442"/>
    </row>
    <row r="311" spans="2:52" ht="20.100000000000001" hidden="1" customHeight="1" outlineLevel="1">
      <c r="B311" s="434"/>
      <c r="C311" s="1002"/>
      <c r="D311" s="1003"/>
      <c r="E311" s="1003"/>
      <c r="F311" s="1004"/>
      <c r="G311" s="1005"/>
      <c r="H311" s="1006"/>
      <c r="I311" s="1006"/>
      <c r="J311" s="1006"/>
      <c r="K311" s="1007"/>
      <c r="L311" s="715"/>
      <c r="M311" s="715"/>
      <c r="N311" s="715"/>
      <c r="O311" s="715"/>
      <c r="P311" s="715"/>
      <c r="Q311" s="715"/>
      <c r="R311" s="715"/>
      <c r="S311" s="716"/>
      <c r="T311" s="717"/>
      <c r="U311" s="720">
        <f t="shared" si="97"/>
        <v>0</v>
      </c>
      <c r="V311" s="721">
        <f t="shared" si="98"/>
        <v>0</v>
      </c>
      <c r="W311" s="722">
        <f t="shared" si="99"/>
        <v>0</v>
      </c>
      <c r="X311" s="442"/>
      <c r="Y311" s="442"/>
      <c r="Z311" s="442"/>
      <c r="AA311" s="442"/>
      <c r="AB311" s="442"/>
      <c r="AC311" s="442"/>
      <c r="AD311" s="442"/>
      <c r="AE311" s="442"/>
      <c r="AF311" s="442"/>
      <c r="AG311" s="442"/>
      <c r="AH311" s="442"/>
      <c r="AI311" s="442"/>
      <c r="AJ311" s="442"/>
      <c r="AK311" s="442"/>
      <c r="AL311" s="442"/>
      <c r="AM311" s="442"/>
      <c r="AN311" s="442"/>
      <c r="AO311" s="442"/>
      <c r="AP311" s="442"/>
      <c r="AQ311" s="442"/>
      <c r="AR311" s="442"/>
      <c r="AS311" s="442"/>
      <c r="AT311" s="442"/>
      <c r="AU311" s="442"/>
      <c r="AV311" s="442"/>
      <c r="AW311" s="442"/>
      <c r="AX311" s="442"/>
      <c r="AY311" s="442"/>
      <c r="AZ311" s="442"/>
    </row>
    <row r="312" spans="2:52" s="19" customFormat="1" ht="9.9499999999999993" hidden="1" customHeight="1" outlineLevel="1">
      <c r="B312" s="435"/>
      <c r="C312" s="437"/>
      <c r="D312" s="437"/>
      <c r="E312" s="437"/>
      <c r="F312" s="437"/>
      <c r="G312" s="666"/>
      <c r="H312" s="666"/>
      <c r="I312" s="666"/>
      <c r="J312" s="666"/>
      <c r="K312" s="666"/>
      <c r="L312" s="438"/>
      <c r="M312" s="438"/>
      <c r="N312" s="438"/>
      <c r="O312" s="438"/>
      <c r="P312" s="438"/>
      <c r="Q312" s="438"/>
      <c r="R312" s="438"/>
      <c r="S312" s="438"/>
      <c r="T312" s="439"/>
      <c r="U312" s="439"/>
      <c r="V312" s="439"/>
      <c r="W312" s="667"/>
      <c r="X312" s="668"/>
      <c r="Y312" s="668"/>
      <c r="Z312" s="668"/>
      <c r="AA312" s="668"/>
      <c r="AB312" s="668"/>
      <c r="AC312" s="668"/>
      <c r="AD312" s="668"/>
      <c r="AE312" s="668"/>
      <c r="AF312" s="668"/>
      <c r="AG312" s="668"/>
      <c r="AH312" s="668"/>
      <c r="AI312" s="668"/>
      <c r="AJ312" s="668"/>
      <c r="AK312" s="668"/>
      <c r="AL312" s="668"/>
      <c r="AM312" s="668"/>
      <c r="AN312" s="668"/>
      <c r="AO312" s="668"/>
      <c r="AP312" s="668"/>
      <c r="AQ312" s="668"/>
      <c r="AR312" s="668"/>
      <c r="AS312" s="668"/>
      <c r="AT312" s="668"/>
      <c r="AU312" s="668"/>
      <c r="AV312" s="668"/>
      <c r="AW312" s="668"/>
      <c r="AX312" s="668"/>
      <c r="AY312" s="668"/>
      <c r="AZ312" s="668"/>
    </row>
    <row r="313" spans="2:52" ht="20.100000000000001" customHeight="1" collapsed="1">
      <c r="B313" s="32">
        <f>B301+1</f>
        <v>26</v>
      </c>
      <c r="C313" s="1013"/>
      <c r="D313" s="1014"/>
      <c r="E313" s="1014"/>
      <c r="F313" s="1015"/>
      <c r="G313" s="1016"/>
      <c r="H313" s="1017"/>
      <c r="I313" s="1017"/>
      <c r="J313" s="1017"/>
      <c r="K313" s="1018"/>
      <c r="L313" s="701">
        <f t="shared" ref="L313:R313" si="100">SUM(L314:L323)</f>
        <v>0</v>
      </c>
      <c r="M313" s="702">
        <f t="shared" si="100"/>
        <v>0</v>
      </c>
      <c r="N313" s="703">
        <f t="shared" si="100"/>
        <v>0</v>
      </c>
      <c r="O313" s="703">
        <f t="shared" si="100"/>
        <v>0</v>
      </c>
      <c r="P313" s="702">
        <f t="shared" si="100"/>
        <v>0</v>
      </c>
      <c r="Q313" s="704">
        <f t="shared" si="100"/>
        <v>0</v>
      </c>
      <c r="R313" s="701">
        <f t="shared" si="100"/>
        <v>0</v>
      </c>
      <c r="S313" s="705">
        <v>1</v>
      </c>
      <c r="T313" s="706">
        <f>(S314*T314)+(S315*T315)+(S316*T316)+(S317*T317)+(S318*T318)+(S319*T319)+(S320*T320)+(S321*T321)+(S322*T322)+(S323*T323)</f>
        <v>0</v>
      </c>
      <c r="U313" s="665">
        <f t="shared" ref="U313:U323" si="101">S313*T313*(1+MGKZ)*(1+Gewinn)*(1+Sicherheit)</f>
        <v>0</v>
      </c>
      <c r="V313" s="643">
        <f t="shared" ref="V313:V323" si="102">R313*Fertigung</f>
        <v>0</v>
      </c>
      <c r="W313" s="50">
        <f t="shared" ref="W313:W323" si="103">L313*$E$6+M313*$M$6+N313*$M$7+O313*$M$8+P313*$E$7+Q313*$M$9+U313+V313</f>
        <v>0</v>
      </c>
      <c r="X313" s="442"/>
      <c r="Y313" s="442"/>
      <c r="Z313" s="442"/>
      <c r="AA313" s="442"/>
      <c r="AB313" s="442"/>
      <c r="AC313" s="442"/>
      <c r="AD313" s="442"/>
      <c r="AE313" s="442"/>
      <c r="AF313" s="442"/>
      <c r="AG313" s="442"/>
      <c r="AH313" s="442"/>
      <c r="AI313" s="442"/>
      <c r="AJ313" s="442"/>
      <c r="AK313" s="442"/>
      <c r="AL313" s="442"/>
      <c r="AM313" s="442"/>
      <c r="AN313" s="442"/>
      <c r="AO313" s="442"/>
      <c r="AP313" s="442"/>
      <c r="AQ313" s="442"/>
      <c r="AR313" s="442"/>
      <c r="AS313" s="442"/>
      <c r="AT313" s="442"/>
      <c r="AU313" s="442"/>
      <c r="AV313" s="442"/>
      <c r="AW313" s="442"/>
      <c r="AX313" s="442"/>
      <c r="AY313" s="442"/>
      <c r="AZ313" s="442"/>
    </row>
    <row r="314" spans="2:52" ht="20.100000000000001" hidden="1" customHeight="1" outlineLevel="1">
      <c r="B314" s="433"/>
      <c r="C314" s="1002"/>
      <c r="D314" s="1003"/>
      <c r="E314" s="1003"/>
      <c r="F314" s="1004"/>
      <c r="G314" s="1005"/>
      <c r="H314" s="1006"/>
      <c r="I314" s="1006"/>
      <c r="J314" s="1006"/>
      <c r="K314" s="1007"/>
      <c r="L314" s="715"/>
      <c r="M314" s="715"/>
      <c r="N314" s="715"/>
      <c r="O314" s="715"/>
      <c r="P314" s="715"/>
      <c r="Q314" s="715"/>
      <c r="R314" s="715"/>
      <c r="S314" s="716"/>
      <c r="T314" s="717"/>
      <c r="U314" s="720">
        <f t="shared" si="101"/>
        <v>0</v>
      </c>
      <c r="V314" s="721">
        <f t="shared" si="102"/>
        <v>0</v>
      </c>
      <c r="W314" s="722">
        <f t="shared" si="103"/>
        <v>0</v>
      </c>
      <c r="X314" s="442"/>
      <c r="Y314" s="442"/>
      <c r="Z314" s="442"/>
      <c r="AA314" s="442"/>
      <c r="AB314" s="442"/>
      <c r="AC314" s="442"/>
      <c r="AD314" s="442"/>
      <c r="AE314" s="442"/>
      <c r="AF314" s="442"/>
      <c r="AG314" s="442"/>
      <c r="AH314" s="442"/>
      <c r="AI314" s="442"/>
      <c r="AJ314" s="442"/>
      <c r="AK314" s="442"/>
      <c r="AL314" s="442"/>
      <c r="AM314" s="442"/>
      <c r="AN314" s="442"/>
      <c r="AO314" s="442"/>
      <c r="AP314" s="442"/>
      <c r="AQ314" s="442"/>
      <c r="AR314" s="442"/>
      <c r="AS314" s="442"/>
      <c r="AT314" s="442"/>
      <c r="AU314" s="442"/>
      <c r="AV314" s="442"/>
      <c r="AW314" s="442"/>
      <c r="AX314" s="442"/>
      <c r="AY314" s="442"/>
      <c r="AZ314" s="442"/>
    </row>
    <row r="315" spans="2:52" ht="20.100000000000001" hidden="1" customHeight="1" outlineLevel="1">
      <c r="B315" s="434"/>
      <c r="C315" s="1002"/>
      <c r="D315" s="1003"/>
      <c r="E315" s="1003"/>
      <c r="F315" s="1004"/>
      <c r="G315" s="1005"/>
      <c r="H315" s="1006"/>
      <c r="I315" s="1006"/>
      <c r="J315" s="1006"/>
      <c r="K315" s="1007"/>
      <c r="L315" s="715"/>
      <c r="M315" s="715"/>
      <c r="N315" s="715"/>
      <c r="O315" s="715"/>
      <c r="P315" s="715"/>
      <c r="Q315" s="715"/>
      <c r="R315" s="715"/>
      <c r="S315" s="716"/>
      <c r="T315" s="717"/>
      <c r="U315" s="720">
        <f t="shared" si="101"/>
        <v>0</v>
      </c>
      <c r="V315" s="721">
        <f t="shared" si="102"/>
        <v>0</v>
      </c>
      <c r="W315" s="722">
        <f t="shared" si="103"/>
        <v>0</v>
      </c>
      <c r="X315" s="442"/>
      <c r="Y315" s="442"/>
      <c r="Z315" s="442"/>
      <c r="AA315" s="442"/>
      <c r="AB315" s="442"/>
      <c r="AC315" s="442"/>
      <c r="AD315" s="442"/>
      <c r="AE315" s="442"/>
      <c r="AF315" s="442"/>
      <c r="AG315" s="442"/>
      <c r="AH315" s="442"/>
      <c r="AI315" s="442"/>
      <c r="AJ315" s="442"/>
      <c r="AK315" s="442"/>
      <c r="AL315" s="442"/>
      <c r="AM315" s="442"/>
      <c r="AN315" s="442"/>
      <c r="AO315" s="442"/>
      <c r="AP315" s="442"/>
      <c r="AQ315" s="442"/>
      <c r="AR315" s="442"/>
      <c r="AS315" s="442"/>
      <c r="AT315" s="442"/>
      <c r="AU315" s="442"/>
      <c r="AV315" s="442"/>
      <c r="AW315" s="442"/>
      <c r="AX315" s="442"/>
      <c r="AY315" s="442"/>
      <c r="AZ315" s="442"/>
    </row>
    <row r="316" spans="2:52" ht="20.100000000000001" hidden="1" customHeight="1" outlineLevel="1">
      <c r="B316" s="434"/>
      <c r="C316" s="1002"/>
      <c r="D316" s="1003"/>
      <c r="E316" s="1003"/>
      <c r="F316" s="1004"/>
      <c r="G316" s="1005"/>
      <c r="H316" s="1006"/>
      <c r="I316" s="1006"/>
      <c r="J316" s="1006"/>
      <c r="K316" s="1007"/>
      <c r="L316" s="715"/>
      <c r="M316" s="715"/>
      <c r="N316" s="715"/>
      <c r="O316" s="715"/>
      <c r="P316" s="715"/>
      <c r="Q316" s="715"/>
      <c r="R316" s="715"/>
      <c r="S316" s="716"/>
      <c r="T316" s="717"/>
      <c r="U316" s="720">
        <f t="shared" si="101"/>
        <v>0</v>
      </c>
      <c r="V316" s="721">
        <f t="shared" si="102"/>
        <v>0</v>
      </c>
      <c r="W316" s="722">
        <f t="shared" si="103"/>
        <v>0</v>
      </c>
      <c r="X316" s="442"/>
      <c r="Y316" s="442"/>
      <c r="Z316" s="442"/>
      <c r="AA316" s="442"/>
      <c r="AB316" s="442"/>
      <c r="AC316" s="442"/>
      <c r="AD316" s="442"/>
      <c r="AE316" s="442"/>
      <c r="AF316" s="442"/>
      <c r="AG316" s="442"/>
      <c r="AH316" s="442"/>
      <c r="AI316" s="442"/>
      <c r="AJ316" s="442"/>
      <c r="AK316" s="442"/>
      <c r="AL316" s="442"/>
      <c r="AM316" s="442"/>
      <c r="AN316" s="442"/>
      <c r="AO316" s="442"/>
      <c r="AP316" s="442"/>
      <c r="AQ316" s="442"/>
      <c r="AR316" s="442"/>
      <c r="AS316" s="442"/>
      <c r="AT316" s="442"/>
      <c r="AU316" s="442"/>
      <c r="AV316" s="442"/>
      <c r="AW316" s="442"/>
      <c r="AX316" s="442"/>
      <c r="AY316" s="442"/>
      <c r="AZ316" s="442"/>
    </row>
    <row r="317" spans="2:52" ht="20.100000000000001" hidden="1" customHeight="1" outlineLevel="1">
      <c r="B317" s="434"/>
      <c r="C317" s="1002"/>
      <c r="D317" s="1003"/>
      <c r="E317" s="1003"/>
      <c r="F317" s="1004"/>
      <c r="G317" s="1005"/>
      <c r="H317" s="1006"/>
      <c r="I317" s="1006"/>
      <c r="J317" s="1006"/>
      <c r="K317" s="1007"/>
      <c r="L317" s="715"/>
      <c r="M317" s="715"/>
      <c r="N317" s="715"/>
      <c r="O317" s="715"/>
      <c r="P317" s="715"/>
      <c r="Q317" s="715"/>
      <c r="R317" s="715"/>
      <c r="S317" s="716"/>
      <c r="T317" s="717"/>
      <c r="U317" s="720">
        <f t="shared" si="101"/>
        <v>0</v>
      </c>
      <c r="V317" s="721">
        <f t="shared" si="102"/>
        <v>0</v>
      </c>
      <c r="W317" s="722">
        <f t="shared" si="103"/>
        <v>0</v>
      </c>
      <c r="X317" s="442"/>
      <c r="Y317" s="442"/>
      <c r="Z317" s="442"/>
      <c r="AA317" s="442"/>
      <c r="AB317" s="442"/>
      <c r="AC317" s="442"/>
      <c r="AD317" s="442"/>
      <c r="AE317" s="442"/>
      <c r="AF317" s="442"/>
      <c r="AG317" s="442"/>
      <c r="AH317" s="442"/>
      <c r="AI317" s="442"/>
      <c r="AJ317" s="442"/>
      <c r="AK317" s="442"/>
      <c r="AL317" s="442"/>
      <c r="AM317" s="442"/>
      <c r="AN317" s="442"/>
      <c r="AO317" s="442"/>
      <c r="AP317" s="442"/>
      <c r="AQ317" s="442"/>
      <c r="AR317" s="442"/>
      <c r="AS317" s="442"/>
      <c r="AT317" s="442"/>
      <c r="AU317" s="442"/>
      <c r="AV317" s="442"/>
      <c r="AW317" s="442"/>
      <c r="AX317" s="442"/>
      <c r="AY317" s="442"/>
      <c r="AZ317" s="442"/>
    </row>
    <row r="318" spans="2:52" ht="20.100000000000001" hidden="1" customHeight="1" outlineLevel="1">
      <c r="B318" s="434"/>
      <c r="C318" s="1002"/>
      <c r="D318" s="1003"/>
      <c r="E318" s="1003"/>
      <c r="F318" s="1004"/>
      <c r="G318" s="1005"/>
      <c r="H318" s="1006"/>
      <c r="I318" s="1006"/>
      <c r="J318" s="1006"/>
      <c r="K318" s="1007"/>
      <c r="L318" s="715"/>
      <c r="M318" s="715"/>
      <c r="N318" s="715"/>
      <c r="O318" s="715"/>
      <c r="P318" s="715"/>
      <c r="Q318" s="715"/>
      <c r="R318" s="715"/>
      <c r="S318" s="716"/>
      <c r="T318" s="717"/>
      <c r="U318" s="720">
        <f t="shared" si="101"/>
        <v>0</v>
      </c>
      <c r="V318" s="721">
        <f t="shared" si="102"/>
        <v>0</v>
      </c>
      <c r="W318" s="722">
        <f t="shared" si="103"/>
        <v>0</v>
      </c>
      <c r="X318" s="442"/>
      <c r="Y318" s="442"/>
      <c r="Z318" s="442"/>
      <c r="AA318" s="442"/>
      <c r="AB318" s="442"/>
      <c r="AC318" s="442"/>
      <c r="AD318" s="442"/>
      <c r="AE318" s="442"/>
      <c r="AF318" s="442"/>
      <c r="AG318" s="442"/>
      <c r="AH318" s="442"/>
      <c r="AI318" s="442"/>
      <c r="AJ318" s="442"/>
      <c r="AK318" s="442"/>
      <c r="AL318" s="442"/>
      <c r="AM318" s="442"/>
      <c r="AN318" s="442"/>
      <c r="AO318" s="442"/>
      <c r="AP318" s="442"/>
      <c r="AQ318" s="442"/>
      <c r="AR318" s="442"/>
      <c r="AS318" s="442"/>
      <c r="AT318" s="442"/>
      <c r="AU318" s="442"/>
      <c r="AV318" s="442"/>
      <c r="AW318" s="442"/>
      <c r="AX318" s="442"/>
      <c r="AY318" s="442"/>
      <c r="AZ318" s="442"/>
    </row>
    <row r="319" spans="2:52" ht="20.100000000000001" hidden="1" customHeight="1" outlineLevel="1">
      <c r="B319" s="434"/>
      <c r="C319" s="1002"/>
      <c r="D319" s="1003"/>
      <c r="E319" s="1003"/>
      <c r="F319" s="1004"/>
      <c r="G319" s="1005"/>
      <c r="H319" s="1006"/>
      <c r="I319" s="1006"/>
      <c r="J319" s="1006"/>
      <c r="K319" s="1007"/>
      <c r="L319" s="715"/>
      <c r="M319" s="715"/>
      <c r="N319" s="715"/>
      <c r="O319" s="715"/>
      <c r="P319" s="715"/>
      <c r="Q319" s="715"/>
      <c r="R319" s="715"/>
      <c r="S319" s="716"/>
      <c r="T319" s="717"/>
      <c r="U319" s="720">
        <f t="shared" si="101"/>
        <v>0</v>
      </c>
      <c r="V319" s="721">
        <f t="shared" si="102"/>
        <v>0</v>
      </c>
      <c r="W319" s="722">
        <f t="shared" si="103"/>
        <v>0</v>
      </c>
      <c r="X319" s="442"/>
      <c r="Y319" s="442"/>
      <c r="Z319" s="442"/>
      <c r="AA319" s="442"/>
      <c r="AB319" s="442"/>
      <c r="AC319" s="442"/>
      <c r="AD319" s="442"/>
      <c r="AE319" s="442"/>
      <c r="AF319" s="442"/>
      <c r="AG319" s="442"/>
      <c r="AH319" s="442"/>
      <c r="AI319" s="442"/>
      <c r="AJ319" s="442"/>
      <c r="AK319" s="442"/>
      <c r="AL319" s="442"/>
      <c r="AM319" s="442"/>
      <c r="AN319" s="442"/>
      <c r="AO319" s="442"/>
      <c r="AP319" s="442"/>
      <c r="AQ319" s="442"/>
      <c r="AR319" s="442"/>
      <c r="AS319" s="442"/>
      <c r="AT319" s="442"/>
      <c r="AU319" s="442"/>
      <c r="AV319" s="442"/>
      <c r="AW319" s="442"/>
      <c r="AX319" s="442"/>
      <c r="AY319" s="442"/>
      <c r="AZ319" s="442"/>
    </row>
    <row r="320" spans="2:52" ht="20.100000000000001" hidden="1" customHeight="1" outlineLevel="1">
      <c r="B320" s="434"/>
      <c r="C320" s="1002"/>
      <c r="D320" s="1003"/>
      <c r="E320" s="1003"/>
      <c r="F320" s="1004"/>
      <c r="G320" s="1005"/>
      <c r="H320" s="1006"/>
      <c r="I320" s="1006"/>
      <c r="J320" s="1006"/>
      <c r="K320" s="1007"/>
      <c r="L320" s="715"/>
      <c r="M320" s="715"/>
      <c r="N320" s="715"/>
      <c r="O320" s="715"/>
      <c r="P320" s="715"/>
      <c r="Q320" s="715"/>
      <c r="R320" s="715"/>
      <c r="S320" s="716"/>
      <c r="T320" s="717"/>
      <c r="U320" s="720">
        <f t="shared" si="101"/>
        <v>0</v>
      </c>
      <c r="V320" s="721">
        <f t="shared" si="102"/>
        <v>0</v>
      </c>
      <c r="W320" s="722">
        <f t="shared" si="103"/>
        <v>0</v>
      </c>
      <c r="X320" s="442"/>
      <c r="Y320" s="442"/>
      <c r="Z320" s="442"/>
      <c r="AA320" s="442"/>
      <c r="AB320" s="442"/>
      <c r="AC320" s="442"/>
      <c r="AD320" s="442"/>
      <c r="AE320" s="442"/>
      <c r="AF320" s="442"/>
      <c r="AG320" s="442"/>
      <c r="AH320" s="442"/>
      <c r="AI320" s="442"/>
      <c r="AJ320" s="442"/>
      <c r="AK320" s="442"/>
      <c r="AL320" s="442"/>
      <c r="AM320" s="442"/>
      <c r="AN320" s="442"/>
      <c r="AO320" s="442"/>
      <c r="AP320" s="442"/>
      <c r="AQ320" s="442"/>
      <c r="AR320" s="442"/>
      <c r="AS320" s="442"/>
      <c r="AT320" s="442"/>
      <c r="AU320" s="442"/>
      <c r="AV320" s="442"/>
      <c r="AW320" s="442"/>
      <c r="AX320" s="442"/>
      <c r="AY320" s="442"/>
      <c r="AZ320" s="442"/>
    </row>
    <row r="321" spans="2:52" ht="20.100000000000001" hidden="1" customHeight="1" outlineLevel="1">
      <c r="B321" s="434"/>
      <c r="C321" s="1002"/>
      <c r="D321" s="1003"/>
      <c r="E321" s="1003"/>
      <c r="F321" s="1004"/>
      <c r="G321" s="1005"/>
      <c r="H321" s="1006"/>
      <c r="I321" s="1006"/>
      <c r="J321" s="1006"/>
      <c r="K321" s="1007"/>
      <c r="L321" s="715"/>
      <c r="M321" s="715"/>
      <c r="N321" s="715"/>
      <c r="O321" s="715"/>
      <c r="P321" s="715"/>
      <c r="Q321" s="715"/>
      <c r="R321" s="715"/>
      <c r="S321" s="716"/>
      <c r="T321" s="717"/>
      <c r="U321" s="720">
        <f t="shared" si="101"/>
        <v>0</v>
      </c>
      <c r="V321" s="721">
        <f t="shared" si="102"/>
        <v>0</v>
      </c>
      <c r="W321" s="722">
        <f t="shared" si="103"/>
        <v>0</v>
      </c>
      <c r="X321" s="442"/>
      <c r="Y321" s="442"/>
      <c r="Z321" s="442"/>
      <c r="AA321" s="442"/>
      <c r="AB321" s="442"/>
      <c r="AC321" s="442"/>
      <c r="AD321" s="442"/>
      <c r="AE321" s="442"/>
      <c r="AF321" s="442"/>
      <c r="AG321" s="442"/>
      <c r="AH321" s="442"/>
      <c r="AI321" s="442"/>
      <c r="AJ321" s="442"/>
      <c r="AK321" s="442"/>
      <c r="AL321" s="442"/>
      <c r="AM321" s="442"/>
      <c r="AN321" s="442"/>
      <c r="AO321" s="442"/>
      <c r="AP321" s="442"/>
      <c r="AQ321" s="442"/>
      <c r="AR321" s="442"/>
      <c r="AS321" s="442"/>
      <c r="AT321" s="442"/>
      <c r="AU321" s="442"/>
      <c r="AV321" s="442"/>
      <c r="AW321" s="442"/>
      <c r="AX321" s="442"/>
      <c r="AY321" s="442"/>
      <c r="AZ321" s="442"/>
    </row>
    <row r="322" spans="2:52" ht="20.100000000000001" hidden="1" customHeight="1" outlineLevel="1">
      <c r="B322" s="434"/>
      <c r="C322" s="1002"/>
      <c r="D322" s="1003"/>
      <c r="E322" s="1003"/>
      <c r="F322" s="1004"/>
      <c r="G322" s="1005"/>
      <c r="H322" s="1006"/>
      <c r="I322" s="1006"/>
      <c r="J322" s="1006"/>
      <c r="K322" s="1007"/>
      <c r="L322" s="715"/>
      <c r="M322" s="715"/>
      <c r="N322" s="715"/>
      <c r="O322" s="715"/>
      <c r="P322" s="715"/>
      <c r="Q322" s="715"/>
      <c r="R322" s="715"/>
      <c r="S322" s="716"/>
      <c r="T322" s="717"/>
      <c r="U322" s="720">
        <f t="shared" si="101"/>
        <v>0</v>
      </c>
      <c r="V322" s="721">
        <f t="shared" si="102"/>
        <v>0</v>
      </c>
      <c r="W322" s="722">
        <f t="shared" si="103"/>
        <v>0</v>
      </c>
      <c r="X322" s="442"/>
      <c r="Y322" s="442"/>
      <c r="Z322" s="442"/>
      <c r="AA322" s="442"/>
      <c r="AB322" s="442"/>
      <c r="AC322" s="442"/>
      <c r="AD322" s="442"/>
      <c r="AE322" s="442"/>
      <c r="AF322" s="442"/>
      <c r="AG322" s="442"/>
      <c r="AH322" s="442"/>
      <c r="AI322" s="442"/>
      <c r="AJ322" s="442"/>
      <c r="AK322" s="442"/>
      <c r="AL322" s="442"/>
      <c r="AM322" s="442"/>
      <c r="AN322" s="442"/>
      <c r="AO322" s="442"/>
      <c r="AP322" s="442"/>
      <c r="AQ322" s="442"/>
      <c r="AR322" s="442"/>
      <c r="AS322" s="442"/>
      <c r="AT322" s="442"/>
      <c r="AU322" s="442"/>
      <c r="AV322" s="442"/>
      <c r="AW322" s="442"/>
      <c r="AX322" s="442"/>
      <c r="AY322" s="442"/>
      <c r="AZ322" s="442"/>
    </row>
    <row r="323" spans="2:52" ht="20.100000000000001" hidden="1" customHeight="1" outlineLevel="1">
      <c r="B323" s="434"/>
      <c r="C323" s="1002"/>
      <c r="D323" s="1003"/>
      <c r="E323" s="1003"/>
      <c r="F323" s="1004"/>
      <c r="G323" s="1005"/>
      <c r="H323" s="1006"/>
      <c r="I323" s="1006"/>
      <c r="J323" s="1006"/>
      <c r="K323" s="1007"/>
      <c r="L323" s="715"/>
      <c r="M323" s="715"/>
      <c r="N323" s="715"/>
      <c r="O323" s="715"/>
      <c r="P323" s="715"/>
      <c r="Q323" s="715"/>
      <c r="R323" s="715"/>
      <c r="S323" s="716"/>
      <c r="T323" s="717"/>
      <c r="U323" s="720">
        <f t="shared" si="101"/>
        <v>0</v>
      </c>
      <c r="V323" s="721">
        <f t="shared" si="102"/>
        <v>0</v>
      </c>
      <c r="W323" s="722">
        <f t="shared" si="103"/>
        <v>0</v>
      </c>
      <c r="X323" s="442"/>
      <c r="Y323" s="442"/>
      <c r="Z323" s="442"/>
      <c r="AA323" s="442"/>
      <c r="AB323" s="442"/>
      <c r="AC323" s="442"/>
      <c r="AD323" s="442"/>
      <c r="AE323" s="442"/>
      <c r="AF323" s="442"/>
      <c r="AG323" s="442"/>
      <c r="AH323" s="442"/>
      <c r="AI323" s="442"/>
      <c r="AJ323" s="442"/>
      <c r="AK323" s="442"/>
      <c r="AL323" s="442"/>
      <c r="AM323" s="442"/>
      <c r="AN323" s="442"/>
      <c r="AO323" s="442"/>
      <c r="AP323" s="442"/>
      <c r="AQ323" s="442"/>
      <c r="AR323" s="442"/>
      <c r="AS323" s="442"/>
      <c r="AT323" s="442"/>
      <c r="AU323" s="442"/>
      <c r="AV323" s="442"/>
      <c r="AW323" s="442"/>
      <c r="AX323" s="442"/>
      <c r="AY323" s="442"/>
      <c r="AZ323" s="442"/>
    </row>
    <row r="324" spans="2:52" s="19" customFormat="1" ht="9.9499999999999993" hidden="1" customHeight="1" outlineLevel="1">
      <c r="B324" s="435"/>
      <c r="C324" s="437"/>
      <c r="D324" s="437"/>
      <c r="E324" s="437"/>
      <c r="F324" s="437"/>
      <c r="G324" s="666"/>
      <c r="H324" s="666"/>
      <c r="I324" s="666"/>
      <c r="J324" s="666"/>
      <c r="K324" s="666"/>
      <c r="L324" s="438"/>
      <c r="M324" s="438"/>
      <c r="N324" s="438"/>
      <c r="O324" s="438"/>
      <c r="P324" s="438"/>
      <c r="Q324" s="438"/>
      <c r="R324" s="438"/>
      <c r="S324" s="438"/>
      <c r="T324" s="439"/>
      <c r="U324" s="439"/>
      <c r="V324" s="439"/>
      <c r="W324" s="667"/>
      <c r="X324" s="668"/>
      <c r="Y324" s="668"/>
      <c r="Z324" s="668"/>
      <c r="AA324" s="668"/>
      <c r="AB324" s="668"/>
      <c r="AC324" s="668"/>
      <c r="AD324" s="668"/>
      <c r="AE324" s="668"/>
      <c r="AF324" s="668"/>
      <c r="AG324" s="668"/>
      <c r="AH324" s="668"/>
      <c r="AI324" s="668"/>
      <c r="AJ324" s="668"/>
      <c r="AK324" s="668"/>
      <c r="AL324" s="668"/>
      <c r="AM324" s="668"/>
      <c r="AN324" s="668"/>
      <c r="AO324" s="668"/>
      <c r="AP324" s="668"/>
      <c r="AQ324" s="668"/>
      <c r="AR324" s="668"/>
      <c r="AS324" s="668"/>
      <c r="AT324" s="668"/>
      <c r="AU324" s="668"/>
      <c r="AV324" s="668"/>
      <c r="AW324" s="668"/>
      <c r="AX324" s="668"/>
      <c r="AY324" s="668"/>
      <c r="AZ324" s="668"/>
    </row>
    <row r="325" spans="2:52" ht="20.100000000000001" customHeight="1" collapsed="1">
      <c r="B325" s="32">
        <f>B313+1</f>
        <v>27</v>
      </c>
      <c r="C325" s="1013"/>
      <c r="D325" s="1014"/>
      <c r="E325" s="1014"/>
      <c r="F325" s="1015"/>
      <c r="G325" s="1016"/>
      <c r="H325" s="1017"/>
      <c r="I325" s="1017"/>
      <c r="J325" s="1017"/>
      <c r="K325" s="1018"/>
      <c r="L325" s="701">
        <f t="shared" ref="L325:R325" si="104">SUM(L326:L335)</f>
        <v>0</v>
      </c>
      <c r="M325" s="702">
        <f t="shared" si="104"/>
        <v>0</v>
      </c>
      <c r="N325" s="703">
        <f t="shared" si="104"/>
        <v>0</v>
      </c>
      <c r="O325" s="703">
        <f t="shared" si="104"/>
        <v>0</v>
      </c>
      <c r="P325" s="702">
        <f t="shared" si="104"/>
        <v>0</v>
      </c>
      <c r="Q325" s="704">
        <f t="shared" si="104"/>
        <v>0</v>
      </c>
      <c r="R325" s="701">
        <f t="shared" si="104"/>
        <v>0</v>
      </c>
      <c r="S325" s="705">
        <v>1</v>
      </c>
      <c r="T325" s="706">
        <f>(S326*T326)+(S327*T327)+(S328*T328)+(S329*T329)+(S330*T330)+(S331*T331)+(S332*T332)+(S333*T333)+(S334*T334)+(S335*T335)</f>
        <v>0</v>
      </c>
      <c r="U325" s="665">
        <f t="shared" ref="U325:U335" si="105">S325*T325*(1+MGKZ)*(1+Gewinn)*(1+Sicherheit)</f>
        <v>0</v>
      </c>
      <c r="V325" s="643">
        <f t="shared" ref="V325:V335" si="106">R325*Fertigung</f>
        <v>0</v>
      </c>
      <c r="W325" s="50">
        <f t="shared" ref="W325:W335" si="107">L325*$E$6+M325*$M$6+N325*$M$7+O325*$M$8+P325*$E$7+Q325*$M$9+U325+V325</f>
        <v>0</v>
      </c>
      <c r="X325" s="442"/>
      <c r="Y325" s="442"/>
      <c r="Z325" s="442"/>
      <c r="AA325" s="442"/>
      <c r="AB325" s="442"/>
      <c r="AC325" s="442"/>
      <c r="AD325" s="442"/>
      <c r="AE325" s="442"/>
      <c r="AF325" s="442"/>
      <c r="AG325" s="442"/>
      <c r="AH325" s="442"/>
      <c r="AI325" s="442"/>
      <c r="AJ325" s="442"/>
      <c r="AK325" s="442"/>
      <c r="AL325" s="442"/>
      <c r="AM325" s="442"/>
      <c r="AN325" s="442"/>
      <c r="AO325" s="442"/>
      <c r="AP325" s="442"/>
      <c r="AQ325" s="442"/>
      <c r="AR325" s="442"/>
      <c r="AS325" s="442"/>
      <c r="AT325" s="442"/>
      <c r="AU325" s="442"/>
      <c r="AV325" s="442"/>
      <c r="AW325" s="442"/>
      <c r="AX325" s="442"/>
      <c r="AY325" s="442"/>
      <c r="AZ325" s="442"/>
    </row>
    <row r="326" spans="2:52" ht="20.100000000000001" hidden="1" customHeight="1" outlineLevel="1">
      <c r="B326" s="433"/>
      <c r="C326" s="1002"/>
      <c r="D326" s="1003"/>
      <c r="E326" s="1003"/>
      <c r="F326" s="1004"/>
      <c r="G326" s="1005"/>
      <c r="H326" s="1006"/>
      <c r="I326" s="1006"/>
      <c r="J326" s="1006"/>
      <c r="K326" s="1007"/>
      <c r="L326" s="715"/>
      <c r="M326" s="715"/>
      <c r="N326" s="715"/>
      <c r="O326" s="715"/>
      <c r="P326" s="715"/>
      <c r="Q326" s="715"/>
      <c r="R326" s="715"/>
      <c r="S326" s="716"/>
      <c r="T326" s="717"/>
      <c r="U326" s="720">
        <f t="shared" si="105"/>
        <v>0</v>
      </c>
      <c r="V326" s="721">
        <f t="shared" si="106"/>
        <v>0</v>
      </c>
      <c r="W326" s="722">
        <f t="shared" si="107"/>
        <v>0</v>
      </c>
      <c r="X326" s="442"/>
      <c r="Y326" s="442"/>
      <c r="Z326" s="442"/>
      <c r="AA326" s="442"/>
      <c r="AB326" s="442"/>
      <c r="AC326" s="442"/>
      <c r="AD326" s="442"/>
      <c r="AE326" s="442"/>
      <c r="AF326" s="442"/>
      <c r="AG326" s="442"/>
      <c r="AH326" s="442"/>
      <c r="AI326" s="442"/>
      <c r="AJ326" s="442"/>
      <c r="AK326" s="442"/>
      <c r="AL326" s="442"/>
      <c r="AM326" s="442"/>
      <c r="AN326" s="442"/>
      <c r="AO326" s="442"/>
      <c r="AP326" s="442"/>
      <c r="AQ326" s="442"/>
      <c r="AR326" s="442"/>
      <c r="AS326" s="442"/>
      <c r="AT326" s="442"/>
      <c r="AU326" s="442"/>
      <c r="AV326" s="442"/>
      <c r="AW326" s="442"/>
      <c r="AX326" s="442"/>
      <c r="AY326" s="442"/>
      <c r="AZ326" s="442"/>
    </row>
    <row r="327" spans="2:52" ht="20.100000000000001" hidden="1" customHeight="1" outlineLevel="1">
      <c r="B327" s="434"/>
      <c r="C327" s="1002"/>
      <c r="D327" s="1003"/>
      <c r="E327" s="1003"/>
      <c r="F327" s="1004"/>
      <c r="G327" s="1005"/>
      <c r="H327" s="1006"/>
      <c r="I327" s="1006"/>
      <c r="J327" s="1006"/>
      <c r="K327" s="1007"/>
      <c r="L327" s="715"/>
      <c r="M327" s="715"/>
      <c r="N327" s="715"/>
      <c r="O327" s="715"/>
      <c r="P327" s="715"/>
      <c r="Q327" s="715"/>
      <c r="R327" s="715"/>
      <c r="S327" s="716"/>
      <c r="T327" s="717"/>
      <c r="U327" s="720">
        <f t="shared" si="105"/>
        <v>0</v>
      </c>
      <c r="V327" s="721">
        <f t="shared" si="106"/>
        <v>0</v>
      </c>
      <c r="W327" s="722">
        <f t="shared" si="107"/>
        <v>0</v>
      </c>
      <c r="X327" s="442"/>
      <c r="Y327" s="442"/>
      <c r="Z327" s="442"/>
      <c r="AA327" s="442"/>
      <c r="AB327" s="442"/>
      <c r="AC327" s="442"/>
      <c r="AD327" s="442"/>
      <c r="AE327" s="442"/>
      <c r="AF327" s="442"/>
      <c r="AG327" s="442"/>
      <c r="AH327" s="442"/>
      <c r="AI327" s="442"/>
      <c r="AJ327" s="442"/>
      <c r="AK327" s="442"/>
      <c r="AL327" s="442"/>
      <c r="AM327" s="442"/>
      <c r="AN327" s="442"/>
      <c r="AO327" s="442"/>
      <c r="AP327" s="442"/>
      <c r="AQ327" s="442"/>
      <c r="AR327" s="442"/>
      <c r="AS327" s="442"/>
      <c r="AT327" s="442"/>
      <c r="AU327" s="442"/>
      <c r="AV327" s="442"/>
      <c r="AW327" s="442"/>
      <c r="AX327" s="442"/>
      <c r="AY327" s="442"/>
      <c r="AZ327" s="442"/>
    </row>
    <row r="328" spans="2:52" ht="20.100000000000001" hidden="1" customHeight="1" outlineLevel="1">
      <c r="B328" s="434"/>
      <c r="C328" s="1002"/>
      <c r="D328" s="1003"/>
      <c r="E328" s="1003"/>
      <c r="F328" s="1004"/>
      <c r="G328" s="1005"/>
      <c r="H328" s="1006"/>
      <c r="I328" s="1006"/>
      <c r="J328" s="1006"/>
      <c r="K328" s="1007"/>
      <c r="L328" s="715"/>
      <c r="M328" s="715"/>
      <c r="N328" s="715"/>
      <c r="O328" s="715"/>
      <c r="P328" s="715"/>
      <c r="Q328" s="715"/>
      <c r="R328" s="715"/>
      <c r="S328" s="716"/>
      <c r="T328" s="717"/>
      <c r="U328" s="720">
        <f t="shared" si="105"/>
        <v>0</v>
      </c>
      <c r="V328" s="721">
        <f t="shared" si="106"/>
        <v>0</v>
      </c>
      <c r="W328" s="722">
        <f t="shared" si="107"/>
        <v>0</v>
      </c>
      <c r="X328" s="442"/>
      <c r="Y328" s="442"/>
      <c r="Z328" s="442"/>
      <c r="AA328" s="442"/>
      <c r="AB328" s="442"/>
      <c r="AC328" s="442"/>
      <c r="AD328" s="442"/>
      <c r="AE328" s="442"/>
      <c r="AF328" s="442"/>
      <c r="AG328" s="442"/>
      <c r="AH328" s="442"/>
      <c r="AI328" s="442"/>
      <c r="AJ328" s="442"/>
      <c r="AK328" s="442"/>
      <c r="AL328" s="442"/>
      <c r="AM328" s="442"/>
      <c r="AN328" s="442"/>
      <c r="AO328" s="442"/>
      <c r="AP328" s="442"/>
      <c r="AQ328" s="442"/>
      <c r="AR328" s="442"/>
      <c r="AS328" s="442"/>
      <c r="AT328" s="442"/>
      <c r="AU328" s="442"/>
      <c r="AV328" s="442"/>
      <c r="AW328" s="442"/>
      <c r="AX328" s="442"/>
      <c r="AY328" s="442"/>
      <c r="AZ328" s="442"/>
    </row>
    <row r="329" spans="2:52" ht="20.100000000000001" hidden="1" customHeight="1" outlineLevel="1">
      <c r="B329" s="434"/>
      <c r="C329" s="1002"/>
      <c r="D329" s="1003"/>
      <c r="E329" s="1003"/>
      <c r="F329" s="1004"/>
      <c r="G329" s="1005"/>
      <c r="H329" s="1006"/>
      <c r="I329" s="1006"/>
      <c r="J329" s="1006"/>
      <c r="K329" s="1007"/>
      <c r="L329" s="715"/>
      <c r="M329" s="715"/>
      <c r="N329" s="715"/>
      <c r="O329" s="715"/>
      <c r="P329" s="715"/>
      <c r="Q329" s="715"/>
      <c r="R329" s="715"/>
      <c r="S329" s="716"/>
      <c r="T329" s="717"/>
      <c r="U329" s="720">
        <f t="shared" si="105"/>
        <v>0</v>
      </c>
      <c r="V329" s="721">
        <f t="shared" si="106"/>
        <v>0</v>
      </c>
      <c r="W329" s="722">
        <f t="shared" si="107"/>
        <v>0</v>
      </c>
      <c r="X329" s="442"/>
      <c r="Y329" s="442"/>
      <c r="Z329" s="442"/>
      <c r="AA329" s="442"/>
      <c r="AB329" s="442"/>
      <c r="AC329" s="442"/>
      <c r="AD329" s="442"/>
      <c r="AE329" s="442"/>
      <c r="AF329" s="442"/>
      <c r="AG329" s="442"/>
      <c r="AH329" s="442"/>
      <c r="AI329" s="442"/>
      <c r="AJ329" s="442"/>
      <c r="AK329" s="442"/>
      <c r="AL329" s="442"/>
      <c r="AM329" s="442"/>
      <c r="AN329" s="442"/>
      <c r="AO329" s="442"/>
      <c r="AP329" s="442"/>
      <c r="AQ329" s="442"/>
      <c r="AR329" s="442"/>
      <c r="AS329" s="442"/>
      <c r="AT329" s="442"/>
      <c r="AU329" s="442"/>
      <c r="AV329" s="442"/>
      <c r="AW329" s="442"/>
      <c r="AX329" s="442"/>
      <c r="AY329" s="442"/>
      <c r="AZ329" s="442"/>
    </row>
    <row r="330" spans="2:52" ht="20.100000000000001" hidden="1" customHeight="1" outlineLevel="1">
      <c r="B330" s="434"/>
      <c r="C330" s="1002"/>
      <c r="D330" s="1003"/>
      <c r="E330" s="1003"/>
      <c r="F330" s="1004"/>
      <c r="G330" s="1005"/>
      <c r="H330" s="1006"/>
      <c r="I330" s="1006"/>
      <c r="J330" s="1006"/>
      <c r="K330" s="1007"/>
      <c r="L330" s="715"/>
      <c r="M330" s="715"/>
      <c r="N330" s="715"/>
      <c r="O330" s="715"/>
      <c r="P330" s="715"/>
      <c r="Q330" s="715"/>
      <c r="R330" s="715"/>
      <c r="S330" s="716"/>
      <c r="T330" s="717"/>
      <c r="U330" s="720">
        <f t="shared" si="105"/>
        <v>0</v>
      </c>
      <c r="V330" s="721">
        <f t="shared" si="106"/>
        <v>0</v>
      </c>
      <c r="W330" s="722">
        <f t="shared" si="107"/>
        <v>0</v>
      </c>
      <c r="X330" s="442"/>
      <c r="Y330" s="442"/>
      <c r="Z330" s="442"/>
      <c r="AA330" s="442"/>
      <c r="AB330" s="442"/>
      <c r="AC330" s="442"/>
      <c r="AD330" s="442"/>
      <c r="AE330" s="442"/>
      <c r="AF330" s="442"/>
      <c r="AG330" s="442"/>
      <c r="AH330" s="442"/>
      <c r="AI330" s="442"/>
      <c r="AJ330" s="442"/>
      <c r="AK330" s="442"/>
      <c r="AL330" s="442"/>
      <c r="AM330" s="442"/>
      <c r="AN330" s="442"/>
      <c r="AO330" s="442"/>
      <c r="AP330" s="442"/>
      <c r="AQ330" s="442"/>
      <c r="AR330" s="442"/>
      <c r="AS330" s="442"/>
      <c r="AT330" s="442"/>
      <c r="AU330" s="442"/>
      <c r="AV330" s="442"/>
      <c r="AW330" s="442"/>
      <c r="AX330" s="442"/>
      <c r="AY330" s="442"/>
      <c r="AZ330" s="442"/>
    </row>
    <row r="331" spans="2:52" ht="20.100000000000001" hidden="1" customHeight="1" outlineLevel="1">
      <c r="B331" s="434"/>
      <c r="C331" s="1002"/>
      <c r="D331" s="1003"/>
      <c r="E331" s="1003"/>
      <c r="F331" s="1004"/>
      <c r="G331" s="1005"/>
      <c r="H331" s="1006"/>
      <c r="I331" s="1006"/>
      <c r="J331" s="1006"/>
      <c r="K331" s="1007"/>
      <c r="L331" s="715"/>
      <c r="M331" s="715"/>
      <c r="N331" s="715"/>
      <c r="O331" s="715"/>
      <c r="P331" s="715"/>
      <c r="Q331" s="715"/>
      <c r="R331" s="715"/>
      <c r="S331" s="716"/>
      <c r="T331" s="717"/>
      <c r="U331" s="720">
        <f t="shared" si="105"/>
        <v>0</v>
      </c>
      <c r="V331" s="721">
        <f t="shared" si="106"/>
        <v>0</v>
      </c>
      <c r="W331" s="722">
        <f t="shared" si="107"/>
        <v>0</v>
      </c>
      <c r="X331" s="442"/>
      <c r="Y331" s="442"/>
      <c r="Z331" s="442"/>
      <c r="AA331" s="442"/>
      <c r="AB331" s="442"/>
      <c r="AC331" s="442"/>
      <c r="AD331" s="442"/>
      <c r="AE331" s="442"/>
      <c r="AF331" s="442"/>
      <c r="AG331" s="442"/>
      <c r="AH331" s="442"/>
      <c r="AI331" s="442"/>
      <c r="AJ331" s="442"/>
      <c r="AK331" s="442"/>
      <c r="AL331" s="442"/>
      <c r="AM331" s="442"/>
      <c r="AN331" s="442"/>
      <c r="AO331" s="442"/>
      <c r="AP331" s="442"/>
      <c r="AQ331" s="442"/>
      <c r="AR331" s="442"/>
      <c r="AS331" s="442"/>
      <c r="AT331" s="442"/>
      <c r="AU331" s="442"/>
      <c r="AV331" s="442"/>
      <c r="AW331" s="442"/>
      <c r="AX331" s="442"/>
      <c r="AY331" s="442"/>
      <c r="AZ331" s="442"/>
    </row>
    <row r="332" spans="2:52" ht="20.100000000000001" hidden="1" customHeight="1" outlineLevel="1">
      <c r="B332" s="434"/>
      <c r="C332" s="1002"/>
      <c r="D332" s="1003"/>
      <c r="E332" s="1003"/>
      <c r="F332" s="1004"/>
      <c r="G332" s="1005"/>
      <c r="H332" s="1006"/>
      <c r="I332" s="1006"/>
      <c r="J332" s="1006"/>
      <c r="K332" s="1007"/>
      <c r="L332" s="715"/>
      <c r="M332" s="715"/>
      <c r="N332" s="715"/>
      <c r="O332" s="715"/>
      <c r="P332" s="715"/>
      <c r="Q332" s="715"/>
      <c r="R332" s="715"/>
      <c r="S332" s="716"/>
      <c r="T332" s="717"/>
      <c r="U332" s="720">
        <f t="shared" si="105"/>
        <v>0</v>
      </c>
      <c r="V332" s="721">
        <f t="shared" si="106"/>
        <v>0</v>
      </c>
      <c r="W332" s="722">
        <f t="shared" si="107"/>
        <v>0</v>
      </c>
      <c r="X332" s="442"/>
      <c r="Y332" s="442"/>
      <c r="Z332" s="442"/>
      <c r="AA332" s="442"/>
      <c r="AB332" s="442"/>
      <c r="AC332" s="442"/>
      <c r="AD332" s="442"/>
      <c r="AE332" s="442"/>
      <c r="AF332" s="442"/>
      <c r="AG332" s="442"/>
      <c r="AH332" s="442"/>
      <c r="AI332" s="442"/>
      <c r="AJ332" s="442"/>
      <c r="AK332" s="442"/>
      <c r="AL332" s="442"/>
      <c r="AM332" s="442"/>
      <c r="AN332" s="442"/>
      <c r="AO332" s="442"/>
      <c r="AP332" s="442"/>
      <c r="AQ332" s="442"/>
      <c r="AR332" s="442"/>
      <c r="AS332" s="442"/>
      <c r="AT332" s="442"/>
      <c r="AU332" s="442"/>
      <c r="AV332" s="442"/>
      <c r="AW332" s="442"/>
      <c r="AX332" s="442"/>
      <c r="AY332" s="442"/>
      <c r="AZ332" s="442"/>
    </row>
    <row r="333" spans="2:52" ht="20.100000000000001" hidden="1" customHeight="1" outlineLevel="1">
      <c r="B333" s="434"/>
      <c r="C333" s="1002"/>
      <c r="D333" s="1003"/>
      <c r="E333" s="1003"/>
      <c r="F333" s="1004"/>
      <c r="G333" s="1005"/>
      <c r="H333" s="1006"/>
      <c r="I333" s="1006"/>
      <c r="J333" s="1006"/>
      <c r="K333" s="1007"/>
      <c r="L333" s="715"/>
      <c r="M333" s="715"/>
      <c r="N333" s="715"/>
      <c r="O333" s="715"/>
      <c r="P333" s="715"/>
      <c r="Q333" s="715"/>
      <c r="R333" s="715"/>
      <c r="S333" s="716"/>
      <c r="T333" s="717"/>
      <c r="U333" s="720">
        <f t="shared" si="105"/>
        <v>0</v>
      </c>
      <c r="V333" s="721">
        <f t="shared" si="106"/>
        <v>0</v>
      </c>
      <c r="W333" s="722">
        <f t="shared" si="107"/>
        <v>0</v>
      </c>
      <c r="X333" s="442"/>
      <c r="Y333" s="442"/>
      <c r="Z333" s="442"/>
      <c r="AA333" s="442"/>
      <c r="AB333" s="442"/>
      <c r="AC333" s="442"/>
      <c r="AD333" s="442"/>
      <c r="AE333" s="442"/>
      <c r="AF333" s="442"/>
      <c r="AG333" s="442"/>
      <c r="AH333" s="442"/>
      <c r="AI333" s="442"/>
      <c r="AJ333" s="442"/>
      <c r="AK333" s="442"/>
      <c r="AL333" s="442"/>
      <c r="AM333" s="442"/>
      <c r="AN333" s="442"/>
      <c r="AO333" s="442"/>
      <c r="AP333" s="442"/>
      <c r="AQ333" s="442"/>
      <c r="AR333" s="442"/>
      <c r="AS333" s="442"/>
      <c r="AT333" s="442"/>
      <c r="AU333" s="442"/>
      <c r="AV333" s="442"/>
      <c r="AW333" s="442"/>
      <c r="AX333" s="442"/>
      <c r="AY333" s="442"/>
      <c r="AZ333" s="442"/>
    </row>
    <row r="334" spans="2:52" ht="20.100000000000001" hidden="1" customHeight="1" outlineLevel="1">
      <c r="B334" s="434"/>
      <c r="C334" s="1002"/>
      <c r="D334" s="1003"/>
      <c r="E334" s="1003"/>
      <c r="F334" s="1004"/>
      <c r="G334" s="1005"/>
      <c r="H334" s="1006"/>
      <c r="I334" s="1006"/>
      <c r="J334" s="1006"/>
      <c r="K334" s="1007"/>
      <c r="L334" s="715"/>
      <c r="M334" s="715"/>
      <c r="N334" s="715"/>
      <c r="O334" s="715"/>
      <c r="P334" s="715"/>
      <c r="Q334" s="715"/>
      <c r="R334" s="715"/>
      <c r="S334" s="716"/>
      <c r="T334" s="717"/>
      <c r="U334" s="720">
        <f t="shared" si="105"/>
        <v>0</v>
      </c>
      <c r="V334" s="721">
        <f t="shared" si="106"/>
        <v>0</v>
      </c>
      <c r="W334" s="722">
        <f t="shared" si="107"/>
        <v>0</v>
      </c>
      <c r="X334" s="442"/>
      <c r="Y334" s="442"/>
      <c r="Z334" s="442"/>
      <c r="AA334" s="442"/>
      <c r="AB334" s="442"/>
      <c r="AC334" s="442"/>
      <c r="AD334" s="442"/>
      <c r="AE334" s="442"/>
      <c r="AF334" s="442"/>
      <c r="AG334" s="442"/>
      <c r="AH334" s="442"/>
      <c r="AI334" s="442"/>
      <c r="AJ334" s="442"/>
      <c r="AK334" s="442"/>
      <c r="AL334" s="442"/>
      <c r="AM334" s="442"/>
      <c r="AN334" s="442"/>
      <c r="AO334" s="442"/>
      <c r="AP334" s="442"/>
      <c r="AQ334" s="442"/>
      <c r="AR334" s="442"/>
      <c r="AS334" s="442"/>
      <c r="AT334" s="442"/>
      <c r="AU334" s="442"/>
      <c r="AV334" s="442"/>
      <c r="AW334" s="442"/>
      <c r="AX334" s="442"/>
      <c r="AY334" s="442"/>
      <c r="AZ334" s="442"/>
    </row>
    <row r="335" spans="2:52" ht="20.100000000000001" hidden="1" customHeight="1" outlineLevel="1">
      <c r="B335" s="434"/>
      <c r="C335" s="1002"/>
      <c r="D335" s="1003"/>
      <c r="E335" s="1003"/>
      <c r="F335" s="1004"/>
      <c r="G335" s="1005"/>
      <c r="H335" s="1006"/>
      <c r="I335" s="1006"/>
      <c r="J335" s="1006"/>
      <c r="K335" s="1007"/>
      <c r="L335" s="715"/>
      <c r="M335" s="715"/>
      <c r="N335" s="715"/>
      <c r="O335" s="715"/>
      <c r="P335" s="715"/>
      <c r="Q335" s="715"/>
      <c r="R335" s="715"/>
      <c r="S335" s="716"/>
      <c r="T335" s="717"/>
      <c r="U335" s="720">
        <f t="shared" si="105"/>
        <v>0</v>
      </c>
      <c r="V335" s="721">
        <f t="shared" si="106"/>
        <v>0</v>
      </c>
      <c r="W335" s="722">
        <f t="shared" si="107"/>
        <v>0</v>
      </c>
      <c r="X335" s="442"/>
      <c r="Y335" s="442"/>
      <c r="Z335" s="442"/>
      <c r="AA335" s="442"/>
      <c r="AB335" s="442"/>
      <c r="AC335" s="442"/>
      <c r="AD335" s="442"/>
      <c r="AE335" s="442"/>
      <c r="AF335" s="442"/>
      <c r="AG335" s="442"/>
      <c r="AH335" s="442"/>
      <c r="AI335" s="442"/>
      <c r="AJ335" s="442"/>
      <c r="AK335" s="442"/>
      <c r="AL335" s="442"/>
      <c r="AM335" s="442"/>
      <c r="AN335" s="442"/>
      <c r="AO335" s="442"/>
      <c r="AP335" s="442"/>
      <c r="AQ335" s="442"/>
      <c r="AR335" s="442"/>
      <c r="AS335" s="442"/>
      <c r="AT335" s="442"/>
      <c r="AU335" s="442"/>
      <c r="AV335" s="442"/>
      <c r="AW335" s="442"/>
      <c r="AX335" s="442"/>
      <c r="AY335" s="442"/>
      <c r="AZ335" s="442"/>
    </row>
    <row r="336" spans="2:52" s="19" customFormat="1" ht="9.9499999999999993" hidden="1" customHeight="1" outlineLevel="1">
      <c r="B336" s="435"/>
      <c r="C336" s="437"/>
      <c r="D336" s="437"/>
      <c r="E336" s="437"/>
      <c r="F336" s="437"/>
      <c r="G336" s="666"/>
      <c r="H336" s="666"/>
      <c r="I336" s="666"/>
      <c r="J336" s="666"/>
      <c r="K336" s="666"/>
      <c r="L336" s="438"/>
      <c r="M336" s="438"/>
      <c r="N336" s="438"/>
      <c r="O336" s="438"/>
      <c r="P336" s="438"/>
      <c r="Q336" s="438"/>
      <c r="R336" s="438"/>
      <c r="S336" s="438"/>
      <c r="T336" s="439"/>
      <c r="U336" s="439"/>
      <c r="V336" s="439"/>
      <c r="W336" s="667"/>
      <c r="X336" s="668"/>
      <c r="Y336" s="668"/>
      <c r="Z336" s="668"/>
      <c r="AA336" s="668"/>
      <c r="AB336" s="668"/>
      <c r="AC336" s="668"/>
      <c r="AD336" s="668"/>
      <c r="AE336" s="668"/>
      <c r="AF336" s="668"/>
      <c r="AG336" s="668"/>
      <c r="AH336" s="668"/>
      <c r="AI336" s="668"/>
      <c r="AJ336" s="668"/>
      <c r="AK336" s="668"/>
      <c r="AL336" s="668"/>
      <c r="AM336" s="668"/>
      <c r="AN336" s="668"/>
      <c r="AO336" s="668"/>
      <c r="AP336" s="668"/>
      <c r="AQ336" s="668"/>
      <c r="AR336" s="668"/>
      <c r="AS336" s="668"/>
      <c r="AT336" s="668"/>
      <c r="AU336" s="668"/>
      <c r="AV336" s="668"/>
      <c r="AW336" s="668"/>
      <c r="AX336" s="668"/>
      <c r="AY336" s="668"/>
      <c r="AZ336" s="668"/>
    </row>
    <row r="337" spans="2:52" ht="20.100000000000001" customHeight="1" collapsed="1">
      <c r="B337" s="32">
        <f>B325+1</f>
        <v>28</v>
      </c>
      <c r="C337" s="1013"/>
      <c r="D337" s="1014"/>
      <c r="E337" s="1014"/>
      <c r="F337" s="1015"/>
      <c r="G337" s="1016"/>
      <c r="H337" s="1017"/>
      <c r="I337" s="1017"/>
      <c r="J337" s="1017"/>
      <c r="K337" s="1018"/>
      <c r="L337" s="701">
        <f t="shared" ref="L337:R337" si="108">SUM(L338:L347)</f>
        <v>0</v>
      </c>
      <c r="M337" s="702">
        <f t="shared" si="108"/>
        <v>0</v>
      </c>
      <c r="N337" s="703">
        <f t="shared" si="108"/>
        <v>0</v>
      </c>
      <c r="O337" s="703">
        <f t="shared" si="108"/>
        <v>0</v>
      </c>
      <c r="P337" s="702">
        <f t="shared" si="108"/>
        <v>0</v>
      </c>
      <c r="Q337" s="704">
        <f t="shared" si="108"/>
        <v>0</v>
      </c>
      <c r="R337" s="701">
        <f t="shared" si="108"/>
        <v>0</v>
      </c>
      <c r="S337" s="705">
        <v>1</v>
      </c>
      <c r="T337" s="706">
        <f>(S338*T338)+(S339*T339)+(S340*T340)+(S341*T341)+(S342*T342)+(S343*T343)+(S344*T344)+(S345*T345)+(S346*T346)+(S347*T347)</f>
        <v>0</v>
      </c>
      <c r="U337" s="665">
        <f t="shared" ref="U337:U347" si="109">S337*T337*(1+MGKZ)*(1+Gewinn)*(1+Sicherheit)</f>
        <v>0</v>
      </c>
      <c r="V337" s="643">
        <f t="shared" ref="V337:V347" si="110">R337*Fertigung</f>
        <v>0</v>
      </c>
      <c r="W337" s="50">
        <f t="shared" ref="W337:W347" si="111">L337*$E$6+M337*$M$6+N337*$M$7+O337*$M$8+P337*$E$7+Q337*$M$9+U337+V337</f>
        <v>0</v>
      </c>
      <c r="X337" s="442"/>
      <c r="Y337" s="442"/>
      <c r="Z337" s="442"/>
      <c r="AA337" s="442"/>
      <c r="AB337" s="442"/>
      <c r="AC337" s="442"/>
      <c r="AD337" s="442"/>
      <c r="AE337" s="442"/>
      <c r="AF337" s="442"/>
      <c r="AG337" s="442"/>
      <c r="AH337" s="442"/>
      <c r="AI337" s="442"/>
      <c r="AJ337" s="442"/>
      <c r="AK337" s="442"/>
      <c r="AL337" s="442"/>
      <c r="AM337" s="442"/>
      <c r="AN337" s="442"/>
      <c r="AO337" s="442"/>
      <c r="AP337" s="442"/>
      <c r="AQ337" s="442"/>
      <c r="AR337" s="442"/>
      <c r="AS337" s="442"/>
      <c r="AT337" s="442"/>
      <c r="AU337" s="442"/>
      <c r="AV337" s="442"/>
      <c r="AW337" s="442"/>
      <c r="AX337" s="442"/>
      <c r="AY337" s="442"/>
      <c r="AZ337" s="442"/>
    </row>
    <row r="338" spans="2:52" ht="20.100000000000001" hidden="1" customHeight="1" outlineLevel="1">
      <c r="B338" s="433"/>
      <c r="C338" s="1002"/>
      <c r="D338" s="1003"/>
      <c r="E338" s="1003"/>
      <c r="F338" s="1004"/>
      <c r="G338" s="1005"/>
      <c r="H338" s="1006"/>
      <c r="I338" s="1006"/>
      <c r="J338" s="1006"/>
      <c r="K338" s="1007"/>
      <c r="L338" s="715"/>
      <c r="M338" s="715"/>
      <c r="N338" s="715"/>
      <c r="O338" s="715"/>
      <c r="P338" s="715"/>
      <c r="Q338" s="715"/>
      <c r="R338" s="715"/>
      <c r="S338" s="716"/>
      <c r="T338" s="717"/>
      <c r="U338" s="720">
        <f t="shared" si="109"/>
        <v>0</v>
      </c>
      <c r="V338" s="721">
        <f t="shared" si="110"/>
        <v>0</v>
      </c>
      <c r="W338" s="722">
        <f t="shared" si="111"/>
        <v>0</v>
      </c>
      <c r="X338" s="442"/>
      <c r="Y338" s="442"/>
      <c r="Z338" s="442"/>
      <c r="AA338" s="442"/>
      <c r="AB338" s="442"/>
      <c r="AC338" s="442"/>
      <c r="AD338" s="442"/>
      <c r="AE338" s="442"/>
      <c r="AF338" s="442"/>
      <c r="AG338" s="442"/>
      <c r="AH338" s="442"/>
      <c r="AI338" s="442"/>
      <c r="AJ338" s="442"/>
      <c r="AK338" s="442"/>
      <c r="AL338" s="442"/>
      <c r="AM338" s="442"/>
      <c r="AN338" s="442"/>
      <c r="AO338" s="442"/>
      <c r="AP338" s="442"/>
      <c r="AQ338" s="442"/>
      <c r="AR338" s="442"/>
      <c r="AS338" s="442"/>
      <c r="AT338" s="442"/>
      <c r="AU338" s="442"/>
      <c r="AV338" s="442"/>
      <c r="AW338" s="442"/>
      <c r="AX338" s="442"/>
      <c r="AY338" s="442"/>
      <c r="AZ338" s="442"/>
    </row>
    <row r="339" spans="2:52" ht="20.100000000000001" hidden="1" customHeight="1" outlineLevel="1">
      <c r="B339" s="434"/>
      <c r="C339" s="1002"/>
      <c r="D339" s="1003"/>
      <c r="E339" s="1003"/>
      <c r="F339" s="1004"/>
      <c r="G339" s="1005"/>
      <c r="H339" s="1006"/>
      <c r="I339" s="1006"/>
      <c r="J339" s="1006"/>
      <c r="K339" s="1007"/>
      <c r="L339" s="715"/>
      <c r="M339" s="715"/>
      <c r="N339" s="715"/>
      <c r="O339" s="715"/>
      <c r="P339" s="715"/>
      <c r="Q339" s="715"/>
      <c r="R339" s="715"/>
      <c r="S339" s="716"/>
      <c r="T339" s="717"/>
      <c r="U339" s="720">
        <f t="shared" si="109"/>
        <v>0</v>
      </c>
      <c r="V339" s="721">
        <f t="shared" si="110"/>
        <v>0</v>
      </c>
      <c r="W339" s="722">
        <f t="shared" si="111"/>
        <v>0</v>
      </c>
      <c r="X339" s="442"/>
      <c r="Y339" s="442"/>
      <c r="Z339" s="442"/>
      <c r="AA339" s="442"/>
      <c r="AB339" s="442"/>
      <c r="AC339" s="442"/>
      <c r="AD339" s="442"/>
      <c r="AE339" s="442"/>
      <c r="AF339" s="442"/>
      <c r="AG339" s="442"/>
      <c r="AH339" s="442"/>
      <c r="AI339" s="442"/>
      <c r="AJ339" s="442"/>
      <c r="AK339" s="442"/>
      <c r="AL339" s="442"/>
      <c r="AM339" s="442"/>
      <c r="AN339" s="442"/>
      <c r="AO339" s="442"/>
      <c r="AP339" s="442"/>
      <c r="AQ339" s="442"/>
      <c r="AR339" s="442"/>
      <c r="AS339" s="442"/>
      <c r="AT339" s="442"/>
      <c r="AU339" s="442"/>
      <c r="AV339" s="442"/>
      <c r="AW339" s="442"/>
      <c r="AX339" s="442"/>
      <c r="AY339" s="442"/>
      <c r="AZ339" s="442"/>
    </row>
    <row r="340" spans="2:52" ht="20.100000000000001" hidden="1" customHeight="1" outlineLevel="1">
      <c r="B340" s="434"/>
      <c r="C340" s="1002"/>
      <c r="D340" s="1003"/>
      <c r="E340" s="1003"/>
      <c r="F340" s="1004"/>
      <c r="G340" s="1005"/>
      <c r="H340" s="1006"/>
      <c r="I340" s="1006"/>
      <c r="J340" s="1006"/>
      <c r="K340" s="1007"/>
      <c r="L340" s="715"/>
      <c r="M340" s="715"/>
      <c r="N340" s="715"/>
      <c r="O340" s="715"/>
      <c r="P340" s="715"/>
      <c r="Q340" s="715"/>
      <c r="R340" s="715"/>
      <c r="S340" s="716"/>
      <c r="T340" s="717"/>
      <c r="U340" s="720">
        <f t="shared" si="109"/>
        <v>0</v>
      </c>
      <c r="V340" s="721">
        <f t="shared" si="110"/>
        <v>0</v>
      </c>
      <c r="W340" s="722">
        <f t="shared" si="111"/>
        <v>0</v>
      </c>
      <c r="X340" s="442"/>
      <c r="Y340" s="442"/>
      <c r="Z340" s="442"/>
      <c r="AA340" s="442"/>
      <c r="AB340" s="442"/>
      <c r="AC340" s="442"/>
      <c r="AD340" s="442"/>
      <c r="AE340" s="442"/>
      <c r="AF340" s="442"/>
      <c r="AG340" s="442"/>
      <c r="AH340" s="442"/>
      <c r="AI340" s="442"/>
      <c r="AJ340" s="442"/>
      <c r="AK340" s="442"/>
      <c r="AL340" s="442"/>
      <c r="AM340" s="442"/>
      <c r="AN340" s="442"/>
      <c r="AO340" s="442"/>
      <c r="AP340" s="442"/>
      <c r="AQ340" s="442"/>
      <c r="AR340" s="442"/>
      <c r="AS340" s="442"/>
      <c r="AT340" s="442"/>
      <c r="AU340" s="442"/>
      <c r="AV340" s="442"/>
      <c r="AW340" s="442"/>
      <c r="AX340" s="442"/>
      <c r="AY340" s="442"/>
      <c r="AZ340" s="442"/>
    </row>
    <row r="341" spans="2:52" ht="20.100000000000001" hidden="1" customHeight="1" outlineLevel="1">
      <c r="B341" s="434"/>
      <c r="C341" s="1002"/>
      <c r="D341" s="1003"/>
      <c r="E341" s="1003"/>
      <c r="F341" s="1004"/>
      <c r="G341" s="1005"/>
      <c r="H341" s="1006"/>
      <c r="I341" s="1006"/>
      <c r="J341" s="1006"/>
      <c r="K341" s="1007"/>
      <c r="L341" s="715"/>
      <c r="M341" s="715"/>
      <c r="N341" s="715"/>
      <c r="O341" s="715"/>
      <c r="P341" s="715"/>
      <c r="Q341" s="715"/>
      <c r="R341" s="715"/>
      <c r="S341" s="716"/>
      <c r="T341" s="717"/>
      <c r="U341" s="720">
        <f t="shared" si="109"/>
        <v>0</v>
      </c>
      <c r="V341" s="721">
        <f t="shared" si="110"/>
        <v>0</v>
      </c>
      <c r="W341" s="722">
        <f t="shared" si="111"/>
        <v>0</v>
      </c>
      <c r="X341" s="442"/>
      <c r="Y341" s="442"/>
      <c r="Z341" s="442"/>
      <c r="AA341" s="442"/>
      <c r="AB341" s="442"/>
      <c r="AC341" s="442"/>
      <c r="AD341" s="442"/>
      <c r="AE341" s="442"/>
      <c r="AF341" s="442"/>
      <c r="AG341" s="442"/>
      <c r="AH341" s="442"/>
      <c r="AI341" s="442"/>
      <c r="AJ341" s="442"/>
      <c r="AK341" s="442"/>
      <c r="AL341" s="442"/>
      <c r="AM341" s="442"/>
      <c r="AN341" s="442"/>
      <c r="AO341" s="442"/>
      <c r="AP341" s="442"/>
      <c r="AQ341" s="442"/>
      <c r="AR341" s="442"/>
      <c r="AS341" s="442"/>
      <c r="AT341" s="442"/>
      <c r="AU341" s="442"/>
      <c r="AV341" s="442"/>
      <c r="AW341" s="442"/>
      <c r="AX341" s="442"/>
      <c r="AY341" s="442"/>
      <c r="AZ341" s="442"/>
    </row>
    <row r="342" spans="2:52" ht="20.100000000000001" hidden="1" customHeight="1" outlineLevel="1">
      <c r="B342" s="434"/>
      <c r="C342" s="1002"/>
      <c r="D342" s="1003"/>
      <c r="E342" s="1003"/>
      <c r="F342" s="1004"/>
      <c r="G342" s="1005"/>
      <c r="H342" s="1006"/>
      <c r="I342" s="1006"/>
      <c r="J342" s="1006"/>
      <c r="K342" s="1007"/>
      <c r="L342" s="715"/>
      <c r="M342" s="715"/>
      <c r="N342" s="715"/>
      <c r="O342" s="715"/>
      <c r="P342" s="715"/>
      <c r="Q342" s="715"/>
      <c r="R342" s="715"/>
      <c r="S342" s="716"/>
      <c r="T342" s="717"/>
      <c r="U342" s="720">
        <f t="shared" si="109"/>
        <v>0</v>
      </c>
      <c r="V342" s="721">
        <f t="shared" si="110"/>
        <v>0</v>
      </c>
      <c r="W342" s="722">
        <f t="shared" si="111"/>
        <v>0</v>
      </c>
      <c r="X342" s="442"/>
      <c r="Y342" s="442"/>
      <c r="Z342" s="442"/>
      <c r="AA342" s="442"/>
      <c r="AB342" s="442"/>
      <c r="AC342" s="442"/>
      <c r="AD342" s="442"/>
      <c r="AE342" s="442"/>
      <c r="AF342" s="442"/>
      <c r="AG342" s="442"/>
      <c r="AH342" s="442"/>
      <c r="AI342" s="442"/>
      <c r="AJ342" s="442"/>
      <c r="AK342" s="442"/>
      <c r="AL342" s="442"/>
      <c r="AM342" s="442"/>
      <c r="AN342" s="442"/>
      <c r="AO342" s="442"/>
      <c r="AP342" s="442"/>
      <c r="AQ342" s="442"/>
      <c r="AR342" s="442"/>
      <c r="AS342" s="442"/>
      <c r="AT342" s="442"/>
      <c r="AU342" s="442"/>
      <c r="AV342" s="442"/>
      <c r="AW342" s="442"/>
      <c r="AX342" s="442"/>
      <c r="AY342" s="442"/>
      <c r="AZ342" s="442"/>
    </row>
    <row r="343" spans="2:52" ht="20.100000000000001" hidden="1" customHeight="1" outlineLevel="1">
      <c r="B343" s="434"/>
      <c r="C343" s="1002"/>
      <c r="D343" s="1003"/>
      <c r="E343" s="1003"/>
      <c r="F343" s="1004"/>
      <c r="G343" s="1005"/>
      <c r="H343" s="1006"/>
      <c r="I343" s="1006"/>
      <c r="J343" s="1006"/>
      <c r="K343" s="1007"/>
      <c r="L343" s="715"/>
      <c r="M343" s="715"/>
      <c r="N343" s="715"/>
      <c r="O343" s="715"/>
      <c r="P343" s="715"/>
      <c r="Q343" s="715"/>
      <c r="R343" s="715"/>
      <c r="S343" s="716"/>
      <c r="T343" s="717"/>
      <c r="U343" s="720">
        <f t="shared" si="109"/>
        <v>0</v>
      </c>
      <c r="V343" s="721">
        <f t="shared" si="110"/>
        <v>0</v>
      </c>
      <c r="W343" s="722">
        <f t="shared" si="111"/>
        <v>0</v>
      </c>
      <c r="X343" s="442"/>
      <c r="Y343" s="442"/>
      <c r="Z343" s="442"/>
      <c r="AA343" s="442"/>
      <c r="AB343" s="442"/>
      <c r="AC343" s="442"/>
      <c r="AD343" s="442"/>
      <c r="AE343" s="442"/>
      <c r="AF343" s="442"/>
      <c r="AG343" s="442"/>
      <c r="AH343" s="442"/>
      <c r="AI343" s="442"/>
      <c r="AJ343" s="442"/>
      <c r="AK343" s="442"/>
      <c r="AL343" s="442"/>
      <c r="AM343" s="442"/>
      <c r="AN343" s="442"/>
      <c r="AO343" s="442"/>
      <c r="AP343" s="442"/>
      <c r="AQ343" s="442"/>
      <c r="AR343" s="442"/>
      <c r="AS343" s="442"/>
      <c r="AT343" s="442"/>
      <c r="AU343" s="442"/>
      <c r="AV343" s="442"/>
      <c r="AW343" s="442"/>
      <c r="AX343" s="442"/>
      <c r="AY343" s="442"/>
      <c r="AZ343" s="442"/>
    </row>
    <row r="344" spans="2:52" ht="20.100000000000001" hidden="1" customHeight="1" outlineLevel="1">
      <c r="B344" s="434"/>
      <c r="C344" s="1002"/>
      <c r="D344" s="1003"/>
      <c r="E344" s="1003"/>
      <c r="F344" s="1004"/>
      <c r="G344" s="1005"/>
      <c r="H344" s="1006"/>
      <c r="I344" s="1006"/>
      <c r="J344" s="1006"/>
      <c r="K344" s="1007"/>
      <c r="L344" s="715"/>
      <c r="M344" s="715"/>
      <c r="N344" s="715"/>
      <c r="O344" s="715"/>
      <c r="P344" s="715"/>
      <c r="Q344" s="715"/>
      <c r="R344" s="715"/>
      <c r="S344" s="716"/>
      <c r="T344" s="717"/>
      <c r="U344" s="720">
        <f t="shared" si="109"/>
        <v>0</v>
      </c>
      <c r="V344" s="721">
        <f t="shared" si="110"/>
        <v>0</v>
      </c>
      <c r="W344" s="722">
        <f t="shared" si="111"/>
        <v>0</v>
      </c>
      <c r="X344" s="442"/>
      <c r="Y344" s="442"/>
      <c r="Z344" s="442"/>
      <c r="AA344" s="442"/>
      <c r="AB344" s="442"/>
      <c r="AC344" s="442"/>
      <c r="AD344" s="442"/>
      <c r="AE344" s="442"/>
      <c r="AF344" s="442"/>
      <c r="AG344" s="442"/>
      <c r="AH344" s="442"/>
      <c r="AI344" s="442"/>
      <c r="AJ344" s="442"/>
      <c r="AK344" s="442"/>
      <c r="AL344" s="442"/>
      <c r="AM344" s="442"/>
      <c r="AN344" s="442"/>
      <c r="AO344" s="442"/>
      <c r="AP344" s="442"/>
      <c r="AQ344" s="442"/>
      <c r="AR344" s="442"/>
      <c r="AS344" s="442"/>
      <c r="AT344" s="442"/>
      <c r="AU344" s="442"/>
      <c r="AV344" s="442"/>
      <c r="AW344" s="442"/>
      <c r="AX344" s="442"/>
      <c r="AY344" s="442"/>
      <c r="AZ344" s="442"/>
    </row>
    <row r="345" spans="2:52" ht="20.100000000000001" hidden="1" customHeight="1" outlineLevel="1">
      <c r="B345" s="434"/>
      <c r="C345" s="1002"/>
      <c r="D345" s="1003"/>
      <c r="E345" s="1003"/>
      <c r="F345" s="1004"/>
      <c r="G345" s="1005"/>
      <c r="H345" s="1006"/>
      <c r="I345" s="1006"/>
      <c r="J345" s="1006"/>
      <c r="K345" s="1007"/>
      <c r="L345" s="715"/>
      <c r="M345" s="715"/>
      <c r="N345" s="715"/>
      <c r="O345" s="715"/>
      <c r="P345" s="715"/>
      <c r="Q345" s="715"/>
      <c r="R345" s="715"/>
      <c r="S345" s="716"/>
      <c r="T345" s="717"/>
      <c r="U345" s="720">
        <f t="shared" si="109"/>
        <v>0</v>
      </c>
      <c r="V345" s="721">
        <f t="shared" si="110"/>
        <v>0</v>
      </c>
      <c r="W345" s="722">
        <f t="shared" si="111"/>
        <v>0</v>
      </c>
      <c r="X345" s="442"/>
      <c r="Y345" s="442"/>
      <c r="Z345" s="442"/>
      <c r="AA345" s="442"/>
      <c r="AB345" s="442"/>
      <c r="AC345" s="442"/>
      <c r="AD345" s="442"/>
      <c r="AE345" s="442"/>
      <c r="AF345" s="442"/>
      <c r="AG345" s="442"/>
      <c r="AH345" s="442"/>
      <c r="AI345" s="442"/>
      <c r="AJ345" s="442"/>
      <c r="AK345" s="442"/>
      <c r="AL345" s="442"/>
      <c r="AM345" s="442"/>
      <c r="AN345" s="442"/>
      <c r="AO345" s="442"/>
      <c r="AP345" s="442"/>
      <c r="AQ345" s="442"/>
      <c r="AR345" s="442"/>
      <c r="AS345" s="442"/>
      <c r="AT345" s="442"/>
      <c r="AU345" s="442"/>
      <c r="AV345" s="442"/>
      <c r="AW345" s="442"/>
      <c r="AX345" s="442"/>
      <c r="AY345" s="442"/>
      <c r="AZ345" s="442"/>
    </row>
    <row r="346" spans="2:52" ht="20.100000000000001" hidden="1" customHeight="1" outlineLevel="1">
      <c r="B346" s="434"/>
      <c r="C346" s="1002"/>
      <c r="D346" s="1003"/>
      <c r="E346" s="1003"/>
      <c r="F346" s="1004"/>
      <c r="G346" s="1005"/>
      <c r="H346" s="1006"/>
      <c r="I346" s="1006"/>
      <c r="J346" s="1006"/>
      <c r="K346" s="1007"/>
      <c r="L346" s="715"/>
      <c r="M346" s="715"/>
      <c r="N346" s="715"/>
      <c r="O346" s="715"/>
      <c r="P346" s="715"/>
      <c r="Q346" s="715"/>
      <c r="R346" s="715"/>
      <c r="S346" s="716"/>
      <c r="T346" s="717"/>
      <c r="U346" s="720">
        <f t="shared" si="109"/>
        <v>0</v>
      </c>
      <c r="V346" s="721">
        <f t="shared" si="110"/>
        <v>0</v>
      </c>
      <c r="W346" s="722">
        <f t="shared" si="111"/>
        <v>0</v>
      </c>
      <c r="X346" s="442"/>
      <c r="Y346" s="442"/>
      <c r="Z346" s="442"/>
      <c r="AA346" s="442"/>
      <c r="AB346" s="442"/>
      <c r="AC346" s="442"/>
      <c r="AD346" s="442"/>
      <c r="AE346" s="442"/>
      <c r="AF346" s="442"/>
      <c r="AG346" s="442"/>
      <c r="AH346" s="442"/>
      <c r="AI346" s="442"/>
      <c r="AJ346" s="442"/>
      <c r="AK346" s="442"/>
      <c r="AL346" s="442"/>
      <c r="AM346" s="442"/>
      <c r="AN346" s="442"/>
      <c r="AO346" s="442"/>
      <c r="AP346" s="442"/>
      <c r="AQ346" s="442"/>
      <c r="AR346" s="442"/>
      <c r="AS346" s="442"/>
      <c r="AT346" s="442"/>
      <c r="AU346" s="442"/>
      <c r="AV346" s="442"/>
      <c r="AW346" s="442"/>
      <c r="AX346" s="442"/>
      <c r="AY346" s="442"/>
      <c r="AZ346" s="442"/>
    </row>
    <row r="347" spans="2:52" ht="20.100000000000001" hidden="1" customHeight="1" outlineLevel="1">
      <c r="B347" s="434"/>
      <c r="C347" s="1002"/>
      <c r="D347" s="1003"/>
      <c r="E347" s="1003"/>
      <c r="F347" s="1004"/>
      <c r="G347" s="1005"/>
      <c r="H347" s="1006"/>
      <c r="I347" s="1006"/>
      <c r="J347" s="1006"/>
      <c r="K347" s="1007"/>
      <c r="L347" s="715"/>
      <c r="M347" s="715"/>
      <c r="N347" s="715"/>
      <c r="O347" s="715"/>
      <c r="P347" s="715"/>
      <c r="Q347" s="715"/>
      <c r="R347" s="715"/>
      <c r="S347" s="716"/>
      <c r="T347" s="717"/>
      <c r="U347" s="720">
        <f t="shared" si="109"/>
        <v>0</v>
      </c>
      <c r="V347" s="721">
        <f t="shared" si="110"/>
        <v>0</v>
      </c>
      <c r="W347" s="722">
        <f t="shared" si="111"/>
        <v>0</v>
      </c>
      <c r="X347" s="442"/>
      <c r="Y347" s="442"/>
      <c r="Z347" s="442"/>
      <c r="AA347" s="442"/>
      <c r="AB347" s="442"/>
      <c r="AC347" s="442"/>
      <c r="AD347" s="442"/>
      <c r="AE347" s="442"/>
      <c r="AF347" s="442"/>
      <c r="AG347" s="442"/>
      <c r="AH347" s="442"/>
      <c r="AI347" s="442"/>
      <c r="AJ347" s="442"/>
      <c r="AK347" s="442"/>
      <c r="AL347" s="442"/>
      <c r="AM347" s="442"/>
      <c r="AN347" s="442"/>
      <c r="AO347" s="442"/>
      <c r="AP347" s="442"/>
      <c r="AQ347" s="442"/>
      <c r="AR347" s="442"/>
      <c r="AS347" s="442"/>
      <c r="AT347" s="442"/>
      <c r="AU347" s="442"/>
      <c r="AV347" s="442"/>
      <c r="AW347" s="442"/>
      <c r="AX347" s="442"/>
      <c r="AY347" s="442"/>
      <c r="AZ347" s="442"/>
    </row>
    <row r="348" spans="2:52" s="19" customFormat="1" ht="9.9499999999999993" hidden="1" customHeight="1" outlineLevel="1">
      <c r="B348" s="435"/>
      <c r="C348" s="437"/>
      <c r="D348" s="437"/>
      <c r="E348" s="437"/>
      <c r="F348" s="437"/>
      <c r="G348" s="666"/>
      <c r="H348" s="666"/>
      <c r="I348" s="666"/>
      <c r="J348" s="666"/>
      <c r="K348" s="666"/>
      <c r="L348" s="438"/>
      <c r="M348" s="438"/>
      <c r="N348" s="438"/>
      <c r="O348" s="438"/>
      <c r="P348" s="438"/>
      <c r="Q348" s="438"/>
      <c r="R348" s="438"/>
      <c r="S348" s="438"/>
      <c r="T348" s="439"/>
      <c r="U348" s="439"/>
      <c r="V348" s="439"/>
      <c r="W348" s="667"/>
      <c r="X348" s="668"/>
      <c r="Y348" s="668"/>
      <c r="Z348" s="668"/>
      <c r="AA348" s="668"/>
      <c r="AB348" s="668"/>
      <c r="AC348" s="668"/>
      <c r="AD348" s="668"/>
      <c r="AE348" s="668"/>
      <c r="AF348" s="668"/>
      <c r="AG348" s="668"/>
      <c r="AH348" s="668"/>
      <c r="AI348" s="668"/>
      <c r="AJ348" s="668"/>
      <c r="AK348" s="668"/>
      <c r="AL348" s="668"/>
      <c r="AM348" s="668"/>
      <c r="AN348" s="668"/>
      <c r="AO348" s="668"/>
      <c r="AP348" s="668"/>
      <c r="AQ348" s="668"/>
      <c r="AR348" s="668"/>
      <c r="AS348" s="668"/>
      <c r="AT348" s="668"/>
      <c r="AU348" s="668"/>
      <c r="AV348" s="668"/>
      <c r="AW348" s="668"/>
      <c r="AX348" s="668"/>
      <c r="AY348" s="668"/>
      <c r="AZ348" s="668"/>
    </row>
    <row r="349" spans="2:52" ht="20.100000000000001" customHeight="1" collapsed="1">
      <c r="B349" s="32">
        <f>B337+1</f>
        <v>29</v>
      </c>
      <c r="C349" s="1013"/>
      <c r="D349" s="1014"/>
      <c r="E349" s="1014"/>
      <c r="F349" s="1015"/>
      <c r="G349" s="1016"/>
      <c r="H349" s="1017"/>
      <c r="I349" s="1017"/>
      <c r="J349" s="1017"/>
      <c r="K349" s="1018"/>
      <c r="L349" s="701">
        <f t="shared" ref="L349:R349" si="112">SUM(L350:L359)</f>
        <v>0</v>
      </c>
      <c r="M349" s="702">
        <f t="shared" si="112"/>
        <v>0</v>
      </c>
      <c r="N349" s="703">
        <f t="shared" si="112"/>
        <v>0</v>
      </c>
      <c r="O349" s="703">
        <f t="shared" si="112"/>
        <v>0</v>
      </c>
      <c r="P349" s="702">
        <f t="shared" si="112"/>
        <v>0</v>
      </c>
      <c r="Q349" s="704">
        <f t="shared" si="112"/>
        <v>0</v>
      </c>
      <c r="R349" s="701">
        <f t="shared" si="112"/>
        <v>0</v>
      </c>
      <c r="S349" s="705">
        <v>1</v>
      </c>
      <c r="T349" s="706">
        <f>(S350*T350)+(S351*T351)+(S352*T352)+(S353*T353)+(S354*T354)+(S355*T355)+(S356*T356)+(S357*T357)+(S358*T358)+(S359*T359)</f>
        <v>0</v>
      </c>
      <c r="U349" s="665">
        <f t="shared" ref="U349:U359" si="113">S349*T349*(1+MGKZ)*(1+Gewinn)*(1+Sicherheit)</f>
        <v>0</v>
      </c>
      <c r="V349" s="643">
        <f t="shared" ref="V349:V359" si="114">R349*Fertigung</f>
        <v>0</v>
      </c>
      <c r="W349" s="50">
        <f t="shared" ref="W349:W359" si="115">L349*$E$6+M349*$M$6+N349*$M$7+O349*$M$8+P349*$E$7+Q349*$M$9+U349+V349</f>
        <v>0</v>
      </c>
      <c r="X349" s="442"/>
      <c r="Y349" s="442"/>
      <c r="Z349" s="442"/>
      <c r="AA349" s="442"/>
      <c r="AB349" s="442"/>
      <c r="AC349" s="442"/>
      <c r="AD349" s="442"/>
      <c r="AE349" s="442"/>
      <c r="AF349" s="442"/>
      <c r="AG349" s="442"/>
      <c r="AH349" s="442"/>
      <c r="AI349" s="442"/>
      <c r="AJ349" s="442"/>
      <c r="AK349" s="442"/>
      <c r="AL349" s="442"/>
      <c r="AM349" s="442"/>
      <c r="AN349" s="442"/>
      <c r="AO349" s="442"/>
      <c r="AP349" s="442"/>
      <c r="AQ349" s="442"/>
      <c r="AR349" s="442"/>
      <c r="AS349" s="442"/>
      <c r="AT349" s="442"/>
      <c r="AU349" s="442"/>
      <c r="AV349" s="442"/>
      <c r="AW349" s="442"/>
      <c r="AX349" s="442"/>
      <c r="AY349" s="442"/>
      <c r="AZ349" s="442"/>
    </row>
    <row r="350" spans="2:52" ht="20.100000000000001" hidden="1" customHeight="1" outlineLevel="1">
      <c r="B350" s="433"/>
      <c r="C350" s="1002"/>
      <c r="D350" s="1003"/>
      <c r="E350" s="1003"/>
      <c r="F350" s="1004"/>
      <c r="G350" s="1005"/>
      <c r="H350" s="1006"/>
      <c r="I350" s="1006"/>
      <c r="J350" s="1006"/>
      <c r="K350" s="1007"/>
      <c r="L350" s="715"/>
      <c r="M350" s="715"/>
      <c r="N350" s="715"/>
      <c r="O350" s="715"/>
      <c r="P350" s="715"/>
      <c r="Q350" s="715"/>
      <c r="R350" s="715"/>
      <c r="S350" s="716"/>
      <c r="T350" s="717"/>
      <c r="U350" s="720">
        <f t="shared" si="113"/>
        <v>0</v>
      </c>
      <c r="V350" s="721">
        <f t="shared" si="114"/>
        <v>0</v>
      </c>
      <c r="W350" s="722">
        <f t="shared" si="115"/>
        <v>0</v>
      </c>
      <c r="X350" s="442"/>
      <c r="Y350" s="442"/>
      <c r="Z350" s="442"/>
      <c r="AA350" s="442"/>
      <c r="AB350" s="442"/>
      <c r="AC350" s="442"/>
      <c r="AD350" s="442"/>
      <c r="AE350" s="442"/>
      <c r="AF350" s="442"/>
      <c r="AG350" s="442"/>
      <c r="AH350" s="442"/>
      <c r="AI350" s="442"/>
      <c r="AJ350" s="442"/>
      <c r="AK350" s="442"/>
      <c r="AL350" s="442"/>
      <c r="AM350" s="442"/>
      <c r="AN350" s="442"/>
      <c r="AO350" s="442"/>
      <c r="AP350" s="442"/>
      <c r="AQ350" s="442"/>
      <c r="AR350" s="442"/>
      <c r="AS350" s="442"/>
      <c r="AT350" s="442"/>
      <c r="AU350" s="442"/>
      <c r="AV350" s="442"/>
      <c r="AW350" s="442"/>
      <c r="AX350" s="442"/>
      <c r="AY350" s="442"/>
      <c r="AZ350" s="442"/>
    </row>
    <row r="351" spans="2:52" ht="20.100000000000001" hidden="1" customHeight="1" outlineLevel="1">
      <c r="B351" s="434"/>
      <c r="C351" s="1002"/>
      <c r="D351" s="1003"/>
      <c r="E351" s="1003"/>
      <c r="F351" s="1004"/>
      <c r="G351" s="1005"/>
      <c r="H351" s="1006"/>
      <c r="I351" s="1006"/>
      <c r="J351" s="1006"/>
      <c r="K351" s="1007"/>
      <c r="L351" s="715"/>
      <c r="M351" s="715"/>
      <c r="N351" s="715"/>
      <c r="O351" s="715"/>
      <c r="P351" s="715"/>
      <c r="Q351" s="715"/>
      <c r="R351" s="715"/>
      <c r="S351" s="716"/>
      <c r="T351" s="717"/>
      <c r="U351" s="720">
        <f t="shared" si="113"/>
        <v>0</v>
      </c>
      <c r="V351" s="721">
        <f t="shared" si="114"/>
        <v>0</v>
      </c>
      <c r="W351" s="722">
        <f t="shared" si="115"/>
        <v>0</v>
      </c>
      <c r="X351" s="442"/>
      <c r="Y351" s="442"/>
      <c r="Z351" s="442"/>
      <c r="AA351" s="442"/>
      <c r="AB351" s="442"/>
      <c r="AC351" s="442"/>
      <c r="AD351" s="442"/>
      <c r="AE351" s="442"/>
      <c r="AF351" s="442"/>
      <c r="AG351" s="442"/>
      <c r="AH351" s="442"/>
      <c r="AI351" s="442"/>
      <c r="AJ351" s="442"/>
      <c r="AK351" s="442"/>
      <c r="AL351" s="442"/>
      <c r="AM351" s="442"/>
      <c r="AN351" s="442"/>
      <c r="AO351" s="442"/>
      <c r="AP351" s="442"/>
      <c r="AQ351" s="442"/>
      <c r="AR351" s="442"/>
      <c r="AS351" s="442"/>
      <c r="AT351" s="442"/>
      <c r="AU351" s="442"/>
      <c r="AV351" s="442"/>
      <c r="AW351" s="442"/>
      <c r="AX351" s="442"/>
      <c r="AY351" s="442"/>
      <c r="AZ351" s="442"/>
    </row>
    <row r="352" spans="2:52" ht="20.100000000000001" hidden="1" customHeight="1" outlineLevel="1">
      <c r="B352" s="434"/>
      <c r="C352" s="1002"/>
      <c r="D352" s="1003"/>
      <c r="E352" s="1003"/>
      <c r="F352" s="1004"/>
      <c r="G352" s="1005"/>
      <c r="H352" s="1006"/>
      <c r="I352" s="1006"/>
      <c r="J352" s="1006"/>
      <c r="K352" s="1007"/>
      <c r="L352" s="715"/>
      <c r="M352" s="715"/>
      <c r="N352" s="715"/>
      <c r="O352" s="715"/>
      <c r="P352" s="715"/>
      <c r="Q352" s="715"/>
      <c r="R352" s="715"/>
      <c r="S352" s="716"/>
      <c r="T352" s="717"/>
      <c r="U352" s="720">
        <f t="shared" si="113"/>
        <v>0</v>
      </c>
      <c r="V352" s="721">
        <f t="shared" si="114"/>
        <v>0</v>
      </c>
      <c r="W352" s="722">
        <f t="shared" si="115"/>
        <v>0</v>
      </c>
      <c r="X352" s="442"/>
      <c r="Y352" s="442"/>
      <c r="Z352" s="442"/>
      <c r="AA352" s="442"/>
      <c r="AB352" s="442"/>
      <c r="AC352" s="442"/>
      <c r="AD352" s="442"/>
      <c r="AE352" s="442"/>
      <c r="AF352" s="442"/>
      <c r="AG352" s="442"/>
      <c r="AH352" s="442"/>
      <c r="AI352" s="442"/>
      <c r="AJ352" s="442"/>
      <c r="AK352" s="442"/>
      <c r="AL352" s="442"/>
      <c r="AM352" s="442"/>
      <c r="AN352" s="442"/>
      <c r="AO352" s="442"/>
      <c r="AP352" s="442"/>
      <c r="AQ352" s="442"/>
      <c r="AR352" s="442"/>
      <c r="AS352" s="442"/>
      <c r="AT352" s="442"/>
      <c r="AU352" s="442"/>
      <c r="AV352" s="442"/>
      <c r="AW352" s="442"/>
      <c r="AX352" s="442"/>
      <c r="AY352" s="442"/>
      <c r="AZ352" s="442"/>
    </row>
    <row r="353" spans="2:52" ht="20.100000000000001" hidden="1" customHeight="1" outlineLevel="1">
      <c r="B353" s="434"/>
      <c r="C353" s="1002"/>
      <c r="D353" s="1003"/>
      <c r="E353" s="1003"/>
      <c r="F353" s="1004"/>
      <c r="G353" s="1005"/>
      <c r="H353" s="1006"/>
      <c r="I353" s="1006"/>
      <c r="J353" s="1006"/>
      <c r="K353" s="1007"/>
      <c r="L353" s="715"/>
      <c r="M353" s="715"/>
      <c r="N353" s="715"/>
      <c r="O353" s="715"/>
      <c r="P353" s="715"/>
      <c r="Q353" s="715"/>
      <c r="R353" s="715"/>
      <c r="S353" s="716"/>
      <c r="T353" s="717"/>
      <c r="U353" s="720">
        <f t="shared" si="113"/>
        <v>0</v>
      </c>
      <c r="V353" s="721">
        <f t="shared" si="114"/>
        <v>0</v>
      </c>
      <c r="W353" s="722">
        <f t="shared" si="115"/>
        <v>0</v>
      </c>
      <c r="X353" s="442"/>
      <c r="Y353" s="442"/>
      <c r="Z353" s="442"/>
      <c r="AA353" s="442"/>
      <c r="AB353" s="442"/>
      <c r="AC353" s="442"/>
      <c r="AD353" s="442"/>
      <c r="AE353" s="442"/>
      <c r="AF353" s="442"/>
      <c r="AG353" s="442"/>
      <c r="AH353" s="442"/>
      <c r="AI353" s="442"/>
      <c r="AJ353" s="442"/>
      <c r="AK353" s="442"/>
      <c r="AL353" s="442"/>
      <c r="AM353" s="442"/>
      <c r="AN353" s="442"/>
      <c r="AO353" s="442"/>
      <c r="AP353" s="442"/>
      <c r="AQ353" s="442"/>
      <c r="AR353" s="442"/>
      <c r="AS353" s="442"/>
      <c r="AT353" s="442"/>
      <c r="AU353" s="442"/>
      <c r="AV353" s="442"/>
      <c r="AW353" s="442"/>
      <c r="AX353" s="442"/>
      <c r="AY353" s="442"/>
      <c r="AZ353" s="442"/>
    </row>
    <row r="354" spans="2:52" ht="20.100000000000001" hidden="1" customHeight="1" outlineLevel="1">
      <c r="B354" s="434"/>
      <c r="C354" s="1002"/>
      <c r="D354" s="1003"/>
      <c r="E354" s="1003"/>
      <c r="F354" s="1004"/>
      <c r="G354" s="1005"/>
      <c r="H354" s="1006"/>
      <c r="I354" s="1006"/>
      <c r="J354" s="1006"/>
      <c r="K354" s="1007"/>
      <c r="L354" s="715"/>
      <c r="M354" s="715"/>
      <c r="N354" s="715"/>
      <c r="O354" s="715"/>
      <c r="P354" s="715"/>
      <c r="Q354" s="715"/>
      <c r="R354" s="715"/>
      <c r="S354" s="716"/>
      <c r="T354" s="717"/>
      <c r="U354" s="720">
        <f t="shared" si="113"/>
        <v>0</v>
      </c>
      <c r="V354" s="721">
        <f t="shared" si="114"/>
        <v>0</v>
      </c>
      <c r="W354" s="722">
        <f t="shared" si="115"/>
        <v>0</v>
      </c>
      <c r="X354" s="442"/>
      <c r="Y354" s="442"/>
      <c r="Z354" s="442"/>
      <c r="AA354" s="442"/>
      <c r="AB354" s="442"/>
      <c r="AC354" s="442"/>
      <c r="AD354" s="442"/>
      <c r="AE354" s="442"/>
      <c r="AF354" s="442"/>
      <c r="AG354" s="442"/>
      <c r="AH354" s="442"/>
      <c r="AI354" s="442"/>
      <c r="AJ354" s="442"/>
      <c r="AK354" s="442"/>
      <c r="AL354" s="442"/>
      <c r="AM354" s="442"/>
      <c r="AN354" s="442"/>
      <c r="AO354" s="442"/>
      <c r="AP354" s="442"/>
      <c r="AQ354" s="442"/>
      <c r="AR354" s="442"/>
      <c r="AS354" s="442"/>
      <c r="AT354" s="442"/>
      <c r="AU354" s="442"/>
      <c r="AV354" s="442"/>
      <c r="AW354" s="442"/>
      <c r="AX354" s="442"/>
      <c r="AY354" s="442"/>
      <c r="AZ354" s="442"/>
    </row>
    <row r="355" spans="2:52" ht="20.100000000000001" hidden="1" customHeight="1" outlineLevel="1">
      <c r="B355" s="434"/>
      <c r="C355" s="1002"/>
      <c r="D355" s="1003"/>
      <c r="E355" s="1003"/>
      <c r="F355" s="1004"/>
      <c r="G355" s="1005"/>
      <c r="H355" s="1006"/>
      <c r="I355" s="1006"/>
      <c r="J355" s="1006"/>
      <c r="K355" s="1007"/>
      <c r="L355" s="715"/>
      <c r="M355" s="715"/>
      <c r="N355" s="715"/>
      <c r="O355" s="715"/>
      <c r="P355" s="715"/>
      <c r="Q355" s="715"/>
      <c r="R355" s="715"/>
      <c r="S355" s="716"/>
      <c r="T355" s="717"/>
      <c r="U355" s="720">
        <f t="shared" si="113"/>
        <v>0</v>
      </c>
      <c r="V355" s="721">
        <f t="shared" si="114"/>
        <v>0</v>
      </c>
      <c r="W355" s="722">
        <f t="shared" si="115"/>
        <v>0</v>
      </c>
      <c r="X355" s="442"/>
      <c r="Y355" s="442"/>
      <c r="Z355" s="442"/>
      <c r="AA355" s="442"/>
      <c r="AB355" s="442"/>
      <c r="AC355" s="442"/>
      <c r="AD355" s="442"/>
      <c r="AE355" s="442"/>
      <c r="AF355" s="442"/>
      <c r="AG355" s="442"/>
      <c r="AH355" s="442"/>
      <c r="AI355" s="442"/>
      <c r="AJ355" s="442"/>
      <c r="AK355" s="442"/>
      <c r="AL355" s="442"/>
      <c r="AM355" s="442"/>
      <c r="AN355" s="442"/>
      <c r="AO355" s="442"/>
      <c r="AP355" s="442"/>
      <c r="AQ355" s="442"/>
      <c r="AR355" s="442"/>
      <c r="AS355" s="442"/>
      <c r="AT355" s="442"/>
      <c r="AU355" s="442"/>
      <c r="AV355" s="442"/>
      <c r="AW355" s="442"/>
      <c r="AX355" s="442"/>
      <c r="AY355" s="442"/>
      <c r="AZ355" s="442"/>
    </row>
    <row r="356" spans="2:52" ht="20.100000000000001" hidden="1" customHeight="1" outlineLevel="1">
      <c r="B356" s="434"/>
      <c r="C356" s="1002"/>
      <c r="D356" s="1003"/>
      <c r="E356" s="1003"/>
      <c r="F356" s="1004"/>
      <c r="G356" s="1005"/>
      <c r="H356" s="1006"/>
      <c r="I356" s="1006"/>
      <c r="J356" s="1006"/>
      <c r="K356" s="1007"/>
      <c r="L356" s="715"/>
      <c r="M356" s="715"/>
      <c r="N356" s="715"/>
      <c r="O356" s="715"/>
      <c r="P356" s="715"/>
      <c r="Q356" s="715"/>
      <c r="R356" s="715"/>
      <c r="S356" s="716"/>
      <c r="T356" s="717"/>
      <c r="U356" s="720">
        <f t="shared" si="113"/>
        <v>0</v>
      </c>
      <c r="V356" s="721">
        <f t="shared" si="114"/>
        <v>0</v>
      </c>
      <c r="W356" s="722">
        <f t="shared" si="115"/>
        <v>0</v>
      </c>
      <c r="X356" s="442"/>
      <c r="Y356" s="442"/>
      <c r="Z356" s="442"/>
      <c r="AA356" s="442"/>
      <c r="AB356" s="442"/>
      <c r="AC356" s="442"/>
      <c r="AD356" s="442"/>
      <c r="AE356" s="442"/>
      <c r="AF356" s="442"/>
      <c r="AG356" s="442"/>
      <c r="AH356" s="442"/>
      <c r="AI356" s="442"/>
      <c r="AJ356" s="442"/>
      <c r="AK356" s="442"/>
      <c r="AL356" s="442"/>
      <c r="AM356" s="442"/>
      <c r="AN356" s="442"/>
      <c r="AO356" s="442"/>
      <c r="AP356" s="442"/>
      <c r="AQ356" s="442"/>
      <c r="AR356" s="442"/>
      <c r="AS356" s="442"/>
      <c r="AT356" s="442"/>
      <c r="AU356" s="442"/>
      <c r="AV356" s="442"/>
      <c r="AW356" s="442"/>
      <c r="AX356" s="442"/>
      <c r="AY356" s="442"/>
      <c r="AZ356" s="442"/>
    </row>
    <row r="357" spans="2:52" ht="20.100000000000001" hidden="1" customHeight="1" outlineLevel="1">
      <c r="B357" s="434"/>
      <c r="C357" s="1002"/>
      <c r="D357" s="1003"/>
      <c r="E357" s="1003"/>
      <c r="F357" s="1004"/>
      <c r="G357" s="1005"/>
      <c r="H357" s="1006"/>
      <c r="I357" s="1006"/>
      <c r="J357" s="1006"/>
      <c r="K357" s="1007"/>
      <c r="L357" s="715"/>
      <c r="M357" s="715"/>
      <c r="N357" s="715"/>
      <c r="O357" s="715"/>
      <c r="P357" s="715"/>
      <c r="Q357" s="715"/>
      <c r="R357" s="715"/>
      <c r="S357" s="716"/>
      <c r="T357" s="717"/>
      <c r="U357" s="720">
        <f t="shared" si="113"/>
        <v>0</v>
      </c>
      <c r="V357" s="721">
        <f t="shared" si="114"/>
        <v>0</v>
      </c>
      <c r="W357" s="722">
        <f t="shared" si="115"/>
        <v>0</v>
      </c>
      <c r="X357" s="442"/>
      <c r="Y357" s="442"/>
      <c r="Z357" s="442"/>
      <c r="AA357" s="442"/>
      <c r="AB357" s="442"/>
      <c r="AC357" s="442"/>
      <c r="AD357" s="442"/>
      <c r="AE357" s="442"/>
      <c r="AF357" s="442"/>
      <c r="AG357" s="442"/>
      <c r="AH357" s="442"/>
      <c r="AI357" s="442"/>
      <c r="AJ357" s="442"/>
      <c r="AK357" s="442"/>
      <c r="AL357" s="442"/>
      <c r="AM357" s="442"/>
      <c r="AN357" s="442"/>
      <c r="AO357" s="442"/>
      <c r="AP357" s="442"/>
      <c r="AQ357" s="442"/>
      <c r="AR357" s="442"/>
      <c r="AS357" s="442"/>
      <c r="AT357" s="442"/>
      <c r="AU357" s="442"/>
      <c r="AV357" s="442"/>
      <c r="AW357" s="442"/>
      <c r="AX357" s="442"/>
      <c r="AY357" s="442"/>
      <c r="AZ357" s="442"/>
    </row>
    <row r="358" spans="2:52" ht="20.100000000000001" hidden="1" customHeight="1" outlineLevel="1">
      <c r="B358" s="434"/>
      <c r="C358" s="1002"/>
      <c r="D358" s="1003"/>
      <c r="E358" s="1003"/>
      <c r="F358" s="1004"/>
      <c r="G358" s="1005"/>
      <c r="H358" s="1006"/>
      <c r="I358" s="1006"/>
      <c r="J358" s="1006"/>
      <c r="K358" s="1007"/>
      <c r="L358" s="715"/>
      <c r="M358" s="715"/>
      <c r="N358" s="715"/>
      <c r="O358" s="715"/>
      <c r="P358" s="715"/>
      <c r="Q358" s="715"/>
      <c r="R358" s="715"/>
      <c r="S358" s="716"/>
      <c r="T358" s="717"/>
      <c r="U358" s="720">
        <f t="shared" si="113"/>
        <v>0</v>
      </c>
      <c r="V358" s="721">
        <f t="shared" si="114"/>
        <v>0</v>
      </c>
      <c r="W358" s="722">
        <f t="shared" si="115"/>
        <v>0</v>
      </c>
      <c r="X358" s="442"/>
      <c r="Y358" s="442"/>
      <c r="Z358" s="442"/>
      <c r="AA358" s="442"/>
      <c r="AB358" s="442"/>
      <c r="AC358" s="442"/>
      <c r="AD358" s="442"/>
      <c r="AE358" s="442"/>
      <c r="AF358" s="442"/>
      <c r="AG358" s="442"/>
      <c r="AH358" s="442"/>
      <c r="AI358" s="442"/>
      <c r="AJ358" s="442"/>
      <c r="AK358" s="442"/>
      <c r="AL358" s="442"/>
      <c r="AM358" s="442"/>
      <c r="AN358" s="442"/>
      <c r="AO358" s="442"/>
      <c r="AP358" s="442"/>
      <c r="AQ358" s="442"/>
      <c r="AR358" s="442"/>
      <c r="AS358" s="442"/>
      <c r="AT358" s="442"/>
      <c r="AU358" s="442"/>
      <c r="AV358" s="442"/>
      <c r="AW358" s="442"/>
      <c r="AX358" s="442"/>
      <c r="AY358" s="442"/>
      <c r="AZ358" s="442"/>
    </row>
    <row r="359" spans="2:52" ht="20.100000000000001" hidden="1" customHeight="1" outlineLevel="1">
      <c r="B359" s="434"/>
      <c r="C359" s="1002"/>
      <c r="D359" s="1003"/>
      <c r="E359" s="1003"/>
      <c r="F359" s="1004"/>
      <c r="G359" s="1005"/>
      <c r="H359" s="1006"/>
      <c r="I359" s="1006"/>
      <c r="J359" s="1006"/>
      <c r="K359" s="1007"/>
      <c r="L359" s="715"/>
      <c r="M359" s="715"/>
      <c r="N359" s="715"/>
      <c r="O359" s="715"/>
      <c r="P359" s="715"/>
      <c r="Q359" s="715"/>
      <c r="R359" s="715"/>
      <c r="S359" s="716"/>
      <c r="T359" s="717"/>
      <c r="U359" s="720">
        <f t="shared" si="113"/>
        <v>0</v>
      </c>
      <c r="V359" s="721">
        <f t="shared" si="114"/>
        <v>0</v>
      </c>
      <c r="W359" s="722">
        <f t="shared" si="115"/>
        <v>0</v>
      </c>
      <c r="X359" s="442"/>
      <c r="Y359" s="442"/>
      <c r="Z359" s="442"/>
      <c r="AA359" s="442"/>
      <c r="AB359" s="442"/>
      <c r="AC359" s="442"/>
      <c r="AD359" s="442"/>
      <c r="AE359" s="442"/>
      <c r="AF359" s="442"/>
      <c r="AG359" s="442"/>
      <c r="AH359" s="442"/>
      <c r="AI359" s="442"/>
      <c r="AJ359" s="442"/>
      <c r="AK359" s="442"/>
      <c r="AL359" s="442"/>
      <c r="AM359" s="442"/>
      <c r="AN359" s="442"/>
      <c r="AO359" s="442"/>
      <c r="AP359" s="442"/>
      <c r="AQ359" s="442"/>
      <c r="AR359" s="442"/>
      <c r="AS359" s="442"/>
      <c r="AT359" s="442"/>
      <c r="AU359" s="442"/>
      <c r="AV359" s="442"/>
      <c r="AW359" s="442"/>
      <c r="AX359" s="442"/>
      <c r="AY359" s="442"/>
      <c r="AZ359" s="442"/>
    </row>
    <row r="360" spans="2:52" s="19" customFormat="1" ht="9.9499999999999993" hidden="1" customHeight="1" outlineLevel="1">
      <c r="B360" s="435"/>
      <c r="C360" s="437"/>
      <c r="D360" s="437"/>
      <c r="E360" s="437"/>
      <c r="F360" s="437"/>
      <c r="G360" s="666"/>
      <c r="H360" s="666"/>
      <c r="I360" s="666"/>
      <c r="J360" s="666"/>
      <c r="K360" s="666"/>
      <c r="L360" s="438"/>
      <c r="M360" s="438"/>
      <c r="N360" s="438"/>
      <c r="O360" s="438"/>
      <c r="P360" s="438"/>
      <c r="Q360" s="438"/>
      <c r="R360" s="438"/>
      <c r="S360" s="438"/>
      <c r="T360" s="439"/>
      <c r="U360" s="439"/>
      <c r="V360" s="439"/>
      <c r="W360" s="667"/>
      <c r="X360" s="668"/>
      <c r="Y360" s="668"/>
      <c r="Z360" s="668"/>
      <c r="AA360" s="668"/>
      <c r="AB360" s="668"/>
      <c r="AC360" s="668"/>
      <c r="AD360" s="668"/>
      <c r="AE360" s="668"/>
      <c r="AF360" s="668"/>
      <c r="AG360" s="668"/>
      <c r="AH360" s="668"/>
      <c r="AI360" s="668"/>
      <c r="AJ360" s="668"/>
      <c r="AK360" s="668"/>
      <c r="AL360" s="668"/>
      <c r="AM360" s="668"/>
      <c r="AN360" s="668"/>
      <c r="AO360" s="668"/>
      <c r="AP360" s="668"/>
      <c r="AQ360" s="668"/>
      <c r="AR360" s="668"/>
      <c r="AS360" s="668"/>
      <c r="AT360" s="668"/>
      <c r="AU360" s="668"/>
      <c r="AV360" s="668"/>
      <c r="AW360" s="668"/>
      <c r="AX360" s="668"/>
      <c r="AY360" s="668"/>
      <c r="AZ360" s="668"/>
    </row>
    <row r="361" spans="2:52" ht="20.100000000000001" customHeight="1" collapsed="1">
      <c r="B361" s="32">
        <f>B349+1</f>
        <v>30</v>
      </c>
      <c r="C361" s="1013"/>
      <c r="D361" s="1014"/>
      <c r="E361" s="1014"/>
      <c r="F361" s="1015"/>
      <c r="G361" s="1016"/>
      <c r="H361" s="1017"/>
      <c r="I361" s="1017"/>
      <c r="J361" s="1017"/>
      <c r="K361" s="1018"/>
      <c r="L361" s="701">
        <f t="shared" ref="L361:R361" si="116">SUM(L362:L371)</f>
        <v>0</v>
      </c>
      <c r="M361" s="702">
        <f t="shared" si="116"/>
        <v>0</v>
      </c>
      <c r="N361" s="703">
        <f t="shared" si="116"/>
        <v>0</v>
      </c>
      <c r="O361" s="703">
        <f t="shared" si="116"/>
        <v>0</v>
      </c>
      <c r="P361" s="702">
        <f t="shared" si="116"/>
        <v>0</v>
      </c>
      <c r="Q361" s="704">
        <f t="shared" si="116"/>
        <v>0</v>
      </c>
      <c r="R361" s="701">
        <f t="shared" si="116"/>
        <v>0</v>
      </c>
      <c r="S361" s="705">
        <v>1</v>
      </c>
      <c r="T361" s="706">
        <f>(S362*T362)+(S363*T363)+(S364*T364)+(S365*T365)+(S366*T366)+(S367*T367)+(S368*T368)+(S369*T369)+(S370*T370)+(S371*T371)</f>
        <v>0</v>
      </c>
      <c r="U361" s="665">
        <f t="shared" ref="U361:U371" si="117">S361*T361*(1+MGKZ)*(1+Gewinn)*(1+Sicherheit)</f>
        <v>0</v>
      </c>
      <c r="V361" s="643">
        <f t="shared" ref="V361:V371" si="118">R361*Fertigung</f>
        <v>0</v>
      </c>
      <c r="W361" s="50">
        <f t="shared" ref="W361:W371" si="119">L361*$E$6+M361*$M$6+N361*$M$7+O361*$M$8+P361*$E$7+Q361*$M$9+U361+V361</f>
        <v>0</v>
      </c>
      <c r="X361" s="442"/>
      <c r="Y361" s="442"/>
      <c r="Z361" s="442"/>
      <c r="AA361" s="442"/>
      <c r="AB361" s="442"/>
      <c r="AC361" s="442"/>
      <c r="AD361" s="442"/>
      <c r="AE361" s="442"/>
      <c r="AF361" s="442"/>
      <c r="AG361" s="442"/>
      <c r="AH361" s="442"/>
      <c r="AI361" s="442"/>
      <c r="AJ361" s="442"/>
      <c r="AK361" s="442"/>
      <c r="AL361" s="442"/>
      <c r="AM361" s="442"/>
      <c r="AN361" s="442"/>
      <c r="AO361" s="442"/>
      <c r="AP361" s="442"/>
      <c r="AQ361" s="442"/>
      <c r="AR361" s="442"/>
      <c r="AS361" s="442"/>
      <c r="AT361" s="442"/>
      <c r="AU361" s="442"/>
      <c r="AV361" s="442"/>
      <c r="AW361" s="442"/>
      <c r="AX361" s="442"/>
      <c r="AY361" s="442"/>
      <c r="AZ361" s="442"/>
    </row>
    <row r="362" spans="2:52" ht="20.100000000000001" hidden="1" customHeight="1" outlineLevel="1">
      <c r="B362" s="433"/>
      <c r="C362" s="1002"/>
      <c r="D362" s="1003"/>
      <c r="E362" s="1003"/>
      <c r="F362" s="1004"/>
      <c r="G362" s="1005"/>
      <c r="H362" s="1006"/>
      <c r="I362" s="1006"/>
      <c r="J362" s="1006"/>
      <c r="K362" s="1007"/>
      <c r="L362" s="715"/>
      <c r="M362" s="715"/>
      <c r="N362" s="715"/>
      <c r="O362" s="715"/>
      <c r="P362" s="715"/>
      <c r="Q362" s="715"/>
      <c r="R362" s="715"/>
      <c r="S362" s="716"/>
      <c r="T362" s="717"/>
      <c r="U362" s="720">
        <f t="shared" si="117"/>
        <v>0</v>
      </c>
      <c r="V362" s="721">
        <f t="shared" si="118"/>
        <v>0</v>
      </c>
      <c r="W362" s="722">
        <f t="shared" si="119"/>
        <v>0</v>
      </c>
      <c r="X362" s="442"/>
      <c r="Y362" s="442"/>
      <c r="Z362" s="442"/>
      <c r="AA362" s="442"/>
      <c r="AB362" s="442"/>
      <c r="AC362" s="442"/>
      <c r="AD362" s="442"/>
      <c r="AE362" s="442"/>
      <c r="AF362" s="442"/>
      <c r="AG362" s="442"/>
      <c r="AH362" s="442"/>
      <c r="AI362" s="442"/>
      <c r="AJ362" s="442"/>
      <c r="AK362" s="442"/>
      <c r="AL362" s="442"/>
      <c r="AM362" s="442"/>
      <c r="AN362" s="442"/>
      <c r="AO362" s="442"/>
      <c r="AP362" s="442"/>
      <c r="AQ362" s="442"/>
      <c r="AR362" s="442"/>
      <c r="AS362" s="442"/>
      <c r="AT362" s="442"/>
      <c r="AU362" s="442"/>
      <c r="AV362" s="442"/>
      <c r="AW362" s="442"/>
      <c r="AX362" s="442"/>
      <c r="AY362" s="442"/>
      <c r="AZ362" s="442"/>
    </row>
    <row r="363" spans="2:52" ht="20.100000000000001" hidden="1" customHeight="1" outlineLevel="1">
      <c r="B363" s="434"/>
      <c r="C363" s="1002"/>
      <c r="D363" s="1003"/>
      <c r="E363" s="1003"/>
      <c r="F363" s="1004"/>
      <c r="G363" s="1005"/>
      <c r="H363" s="1006"/>
      <c r="I363" s="1006"/>
      <c r="J363" s="1006"/>
      <c r="K363" s="1007"/>
      <c r="L363" s="715"/>
      <c r="M363" s="715"/>
      <c r="N363" s="715"/>
      <c r="O363" s="715"/>
      <c r="P363" s="715"/>
      <c r="Q363" s="715"/>
      <c r="R363" s="715"/>
      <c r="S363" s="716"/>
      <c r="T363" s="717"/>
      <c r="U363" s="720">
        <f t="shared" si="117"/>
        <v>0</v>
      </c>
      <c r="V363" s="721">
        <f t="shared" si="118"/>
        <v>0</v>
      </c>
      <c r="W363" s="722">
        <f t="shared" si="119"/>
        <v>0</v>
      </c>
      <c r="X363" s="442"/>
      <c r="Y363" s="442"/>
      <c r="Z363" s="442"/>
      <c r="AA363" s="442"/>
      <c r="AB363" s="442"/>
      <c r="AC363" s="442"/>
      <c r="AD363" s="442"/>
      <c r="AE363" s="442"/>
      <c r="AF363" s="442"/>
      <c r="AG363" s="442"/>
      <c r="AH363" s="442"/>
      <c r="AI363" s="442"/>
      <c r="AJ363" s="442"/>
      <c r="AK363" s="442"/>
      <c r="AL363" s="442"/>
      <c r="AM363" s="442"/>
      <c r="AN363" s="442"/>
      <c r="AO363" s="442"/>
      <c r="AP363" s="442"/>
      <c r="AQ363" s="442"/>
      <c r="AR363" s="442"/>
      <c r="AS363" s="442"/>
      <c r="AT363" s="442"/>
      <c r="AU363" s="442"/>
      <c r="AV363" s="442"/>
      <c r="AW363" s="442"/>
      <c r="AX363" s="442"/>
      <c r="AY363" s="442"/>
      <c r="AZ363" s="442"/>
    </row>
    <row r="364" spans="2:52" ht="20.100000000000001" hidden="1" customHeight="1" outlineLevel="1">
      <c r="B364" s="434"/>
      <c r="C364" s="1002"/>
      <c r="D364" s="1003"/>
      <c r="E364" s="1003"/>
      <c r="F364" s="1004"/>
      <c r="G364" s="1005"/>
      <c r="H364" s="1006"/>
      <c r="I364" s="1006"/>
      <c r="J364" s="1006"/>
      <c r="K364" s="1007"/>
      <c r="L364" s="715"/>
      <c r="M364" s="715"/>
      <c r="N364" s="715"/>
      <c r="O364" s="715"/>
      <c r="P364" s="715"/>
      <c r="Q364" s="715"/>
      <c r="R364" s="715"/>
      <c r="S364" s="716"/>
      <c r="T364" s="717"/>
      <c r="U364" s="720">
        <f t="shared" si="117"/>
        <v>0</v>
      </c>
      <c r="V364" s="721">
        <f t="shared" si="118"/>
        <v>0</v>
      </c>
      <c r="W364" s="722">
        <f t="shared" si="119"/>
        <v>0</v>
      </c>
      <c r="X364" s="442"/>
      <c r="Y364" s="442"/>
      <c r="Z364" s="442"/>
      <c r="AA364" s="442"/>
      <c r="AB364" s="442"/>
      <c r="AC364" s="442"/>
      <c r="AD364" s="442"/>
      <c r="AE364" s="442"/>
      <c r="AF364" s="442"/>
      <c r="AG364" s="442"/>
      <c r="AH364" s="442"/>
      <c r="AI364" s="442"/>
      <c r="AJ364" s="442"/>
      <c r="AK364" s="442"/>
      <c r="AL364" s="442"/>
      <c r="AM364" s="442"/>
      <c r="AN364" s="442"/>
      <c r="AO364" s="442"/>
      <c r="AP364" s="442"/>
      <c r="AQ364" s="442"/>
      <c r="AR364" s="442"/>
      <c r="AS364" s="442"/>
      <c r="AT364" s="442"/>
      <c r="AU364" s="442"/>
      <c r="AV364" s="442"/>
      <c r="AW364" s="442"/>
      <c r="AX364" s="442"/>
      <c r="AY364" s="442"/>
      <c r="AZ364" s="442"/>
    </row>
    <row r="365" spans="2:52" ht="20.100000000000001" hidden="1" customHeight="1" outlineLevel="1">
      <c r="B365" s="434"/>
      <c r="C365" s="1002"/>
      <c r="D365" s="1003"/>
      <c r="E365" s="1003"/>
      <c r="F365" s="1004"/>
      <c r="G365" s="1005"/>
      <c r="H365" s="1006"/>
      <c r="I365" s="1006"/>
      <c r="J365" s="1006"/>
      <c r="K365" s="1007"/>
      <c r="L365" s="715"/>
      <c r="M365" s="715"/>
      <c r="N365" s="715"/>
      <c r="O365" s="715"/>
      <c r="P365" s="715"/>
      <c r="Q365" s="715"/>
      <c r="R365" s="715"/>
      <c r="S365" s="716"/>
      <c r="T365" s="717"/>
      <c r="U365" s="720">
        <f t="shared" si="117"/>
        <v>0</v>
      </c>
      <c r="V365" s="721">
        <f t="shared" si="118"/>
        <v>0</v>
      </c>
      <c r="W365" s="722">
        <f t="shared" si="119"/>
        <v>0</v>
      </c>
      <c r="X365" s="442"/>
      <c r="Y365" s="442"/>
      <c r="Z365" s="442"/>
      <c r="AA365" s="442"/>
      <c r="AB365" s="442"/>
      <c r="AC365" s="442"/>
      <c r="AD365" s="442"/>
      <c r="AE365" s="442"/>
      <c r="AF365" s="442"/>
      <c r="AG365" s="442"/>
      <c r="AH365" s="442"/>
      <c r="AI365" s="442"/>
      <c r="AJ365" s="442"/>
      <c r="AK365" s="442"/>
      <c r="AL365" s="442"/>
      <c r="AM365" s="442"/>
      <c r="AN365" s="442"/>
      <c r="AO365" s="442"/>
      <c r="AP365" s="442"/>
      <c r="AQ365" s="442"/>
      <c r="AR365" s="442"/>
      <c r="AS365" s="442"/>
      <c r="AT365" s="442"/>
      <c r="AU365" s="442"/>
      <c r="AV365" s="442"/>
      <c r="AW365" s="442"/>
      <c r="AX365" s="442"/>
      <c r="AY365" s="442"/>
      <c r="AZ365" s="442"/>
    </row>
    <row r="366" spans="2:52" ht="20.100000000000001" hidden="1" customHeight="1" outlineLevel="1">
      <c r="B366" s="434"/>
      <c r="C366" s="1002"/>
      <c r="D366" s="1003"/>
      <c r="E366" s="1003"/>
      <c r="F366" s="1004"/>
      <c r="G366" s="1005"/>
      <c r="H366" s="1006"/>
      <c r="I366" s="1006"/>
      <c r="J366" s="1006"/>
      <c r="K366" s="1007"/>
      <c r="L366" s="715"/>
      <c r="M366" s="715"/>
      <c r="N366" s="715"/>
      <c r="O366" s="715"/>
      <c r="P366" s="715"/>
      <c r="Q366" s="715"/>
      <c r="R366" s="715"/>
      <c r="S366" s="716"/>
      <c r="T366" s="717"/>
      <c r="U366" s="720">
        <f t="shared" si="117"/>
        <v>0</v>
      </c>
      <c r="V366" s="721">
        <f t="shared" si="118"/>
        <v>0</v>
      </c>
      <c r="W366" s="722">
        <f t="shared" si="119"/>
        <v>0</v>
      </c>
      <c r="X366" s="442"/>
      <c r="Y366" s="442"/>
      <c r="Z366" s="442"/>
      <c r="AA366" s="442"/>
      <c r="AB366" s="442"/>
      <c r="AC366" s="442"/>
      <c r="AD366" s="442"/>
      <c r="AE366" s="442"/>
      <c r="AF366" s="442"/>
      <c r="AG366" s="442"/>
      <c r="AH366" s="442"/>
      <c r="AI366" s="442"/>
      <c r="AJ366" s="442"/>
      <c r="AK366" s="442"/>
      <c r="AL366" s="442"/>
      <c r="AM366" s="442"/>
      <c r="AN366" s="442"/>
      <c r="AO366" s="442"/>
      <c r="AP366" s="442"/>
      <c r="AQ366" s="442"/>
      <c r="AR366" s="442"/>
      <c r="AS366" s="442"/>
      <c r="AT366" s="442"/>
      <c r="AU366" s="442"/>
      <c r="AV366" s="442"/>
      <c r="AW366" s="442"/>
      <c r="AX366" s="442"/>
      <c r="AY366" s="442"/>
      <c r="AZ366" s="442"/>
    </row>
    <row r="367" spans="2:52" ht="20.100000000000001" hidden="1" customHeight="1" outlineLevel="1">
      <c r="B367" s="434"/>
      <c r="C367" s="1002"/>
      <c r="D367" s="1003"/>
      <c r="E367" s="1003"/>
      <c r="F367" s="1004"/>
      <c r="G367" s="1005"/>
      <c r="H367" s="1006"/>
      <c r="I367" s="1006"/>
      <c r="J367" s="1006"/>
      <c r="K367" s="1007"/>
      <c r="L367" s="715"/>
      <c r="M367" s="715"/>
      <c r="N367" s="715"/>
      <c r="O367" s="715"/>
      <c r="P367" s="715"/>
      <c r="Q367" s="715"/>
      <c r="R367" s="715"/>
      <c r="S367" s="716"/>
      <c r="T367" s="717"/>
      <c r="U367" s="720">
        <f t="shared" si="117"/>
        <v>0</v>
      </c>
      <c r="V367" s="721">
        <f t="shared" si="118"/>
        <v>0</v>
      </c>
      <c r="W367" s="722">
        <f t="shared" si="119"/>
        <v>0</v>
      </c>
      <c r="X367" s="442"/>
      <c r="Y367" s="442"/>
      <c r="Z367" s="442"/>
      <c r="AA367" s="442"/>
      <c r="AB367" s="442"/>
      <c r="AC367" s="442"/>
      <c r="AD367" s="442"/>
      <c r="AE367" s="442"/>
      <c r="AF367" s="442"/>
      <c r="AG367" s="442"/>
      <c r="AH367" s="442"/>
      <c r="AI367" s="442"/>
      <c r="AJ367" s="442"/>
      <c r="AK367" s="442"/>
      <c r="AL367" s="442"/>
      <c r="AM367" s="442"/>
      <c r="AN367" s="442"/>
      <c r="AO367" s="442"/>
      <c r="AP367" s="442"/>
      <c r="AQ367" s="442"/>
      <c r="AR367" s="442"/>
      <c r="AS367" s="442"/>
      <c r="AT367" s="442"/>
      <c r="AU367" s="442"/>
      <c r="AV367" s="442"/>
      <c r="AW367" s="442"/>
      <c r="AX367" s="442"/>
      <c r="AY367" s="442"/>
      <c r="AZ367" s="442"/>
    </row>
    <row r="368" spans="2:52" ht="20.100000000000001" hidden="1" customHeight="1" outlineLevel="1">
      <c r="B368" s="434"/>
      <c r="C368" s="1002"/>
      <c r="D368" s="1003"/>
      <c r="E368" s="1003"/>
      <c r="F368" s="1004"/>
      <c r="G368" s="1005"/>
      <c r="H368" s="1006"/>
      <c r="I368" s="1006"/>
      <c r="J368" s="1006"/>
      <c r="K368" s="1007"/>
      <c r="L368" s="715"/>
      <c r="M368" s="715"/>
      <c r="N368" s="715"/>
      <c r="O368" s="715"/>
      <c r="P368" s="715"/>
      <c r="Q368" s="715"/>
      <c r="R368" s="715"/>
      <c r="S368" s="716"/>
      <c r="T368" s="717"/>
      <c r="U368" s="720">
        <f t="shared" si="117"/>
        <v>0</v>
      </c>
      <c r="V368" s="721">
        <f t="shared" si="118"/>
        <v>0</v>
      </c>
      <c r="W368" s="722">
        <f t="shared" si="119"/>
        <v>0</v>
      </c>
      <c r="X368" s="442"/>
      <c r="Y368" s="442"/>
      <c r="Z368" s="442"/>
      <c r="AA368" s="442"/>
      <c r="AB368" s="442"/>
      <c r="AC368" s="442"/>
      <c r="AD368" s="442"/>
      <c r="AE368" s="442"/>
      <c r="AF368" s="442"/>
      <c r="AG368" s="442"/>
      <c r="AH368" s="442"/>
      <c r="AI368" s="442"/>
      <c r="AJ368" s="442"/>
      <c r="AK368" s="442"/>
      <c r="AL368" s="442"/>
      <c r="AM368" s="442"/>
      <c r="AN368" s="442"/>
      <c r="AO368" s="442"/>
      <c r="AP368" s="442"/>
      <c r="AQ368" s="442"/>
      <c r="AR368" s="442"/>
      <c r="AS368" s="442"/>
      <c r="AT368" s="442"/>
      <c r="AU368" s="442"/>
      <c r="AV368" s="442"/>
      <c r="AW368" s="442"/>
      <c r="AX368" s="442"/>
      <c r="AY368" s="442"/>
      <c r="AZ368" s="442"/>
    </row>
    <row r="369" spans="2:52" ht="20.100000000000001" hidden="1" customHeight="1" outlineLevel="1">
      <c r="B369" s="434"/>
      <c r="C369" s="1002"/>
      <c r="D369" s="1003"/>
      <c r="E369" s="1003"/>
      <c r="F369" s="1004"/>
      <c r="G369" s="1005"/>
      <c r="H369" s="1006"/>
      <c r="I369" s="1006"/>
      <c r="J369" s="1006"/>
      <c r="K369" s="1007"/>
      <c r="L369" s="715"/>
      <c r="M369" s="715"/>
      <c r="N369" s="715"/>
      <c r="O369" s="715"/>
      <c r="P369" s="715"/>
      <c r="Q369" s="715"/>
      <c r="R369" s="715"/>
      <c r="S369" s="716"/>
      <c r="T369" s="717"/>
      <c r="U369" s="720">
        <f t="shared" si="117"/>
        <v>0</v>
      </c>
      <c r="V369" s="721">
        <f t="shared" si="118"/>
        <v>0</v>
      </c>
      <c r="W369" s="722">
        <f t="shared" si="119"/>
        <v>0</v>
      </c>
      <c r="X369" s="442"/>
      <c r="Y369" s="442"/>
      <c r="Z369" s="442"/>
      <c r="AA369" s="442"/>
      <c r="AB369" s="442"/>
      <c r="AC369" s="442"/>
      <c r="AD369" s="442"/>
      <c r="AE369" s="442"/>
      <c r="AF369" s="442"/>
      <c r="AG369" s="442"/>
      <c r="AH369" s="442"/>
      <c r="AI369" s="442"/>
      <c r="AJ369" s="442"/>
      <c r="AK369" s="442"/>
      <c r="AL369" s="442"/>
      <c r="AM369" s="442"/>
      <c r="AN369" s="442"/>
      <c r="AO369" s="442"/>
      <c r="AP369" s="442"/>
      <c r="AQ369" s="442"/>
      <c r="AR369" s="442"/>
      <c r="AS369" s="442"/>
      <c r="AT369" s="442"/>
      <c r="AU369" s="442"/>
      <c r="AV369" s="442"/>
      <c r="AW369" s="442"/>
      <c r="AX369" s="442"/>
      <c r="AY369" s="442"/>
      <c r="AZ369" s="442"/>
    </row>
    <row r="370" spans="2:52" ht="20.100000000000001" hidden="1" customHeight="1" outlineLevel="1">
      <c r="B370" s="434"/>
      <c r="C370" s="1002"/>
      <c r="D370" s="1003"/>
      <c r="E370" s="1003"/>
      <c r="F370" s="1004"/>
      <c r="G370" s="1005"/>
      <c r="H370" s="1006"/>
      <c r="I370" s="1006"/>
      <c r="J370" s="1006"/>
      <c r="K370" s="1007"/>
      <c r="L370" s="715"/>
      <c r="M370" s="715"/>
      <c r="N370" s="715"/>
      <c r="O370" s="715"/>
      <c r="P370" s="715"/>
      <c r="Q370" s="715"/>
      <c r="R370" s="715"/>
      <c r="S370" s="716"/>
      <c r="T370" s="717"/>
      <c r="U370" s="720">
        <f t="shared" si="117"/>
        <v>0</v>
      </c>
      <c r="V370" s="721">
        <f t="shared" si="118"/>
        <v>0</v>
      </c>
      <c r="W370" s="722">
        <f t="shared" si="119"/>
        <v>0</v>
      </c>
      <c r="X370" s="442"/>
      <c r="Y370" s="442"/>
      <c r="Z370" s="442"/>
      <c r="AA370" s="442"/>
      <c r="AB370" s="442"/>
      <c r="AC370" s="442"/>
      <c r="AD370" s="442"/>
      <c r="AE370" s="442"/>
      <c r="AF370" s="442"/>
      <c r="AG370" s="442"/>
      <c r="AH370" s="442"/>
      <c r="AI370" s="442"/>
      <c r="AJ370" s="442"/>
      <c r="AK370" s="442"/>
      <c r="AL370" s="442"/>
      <c r="AM370" s="442"/>
      <c r="AN370" s="442"/>
      <c r="AO370" s="442"/>
      <c r="AP370" s="442"/>
      <c r="AQ370" s="442"/>
      <c r="AR370" s="442"/>
      <c r="AS370" s="442"/>
      <c r="AT370" s="442"/>
      <c r="AU370" s="442"/>
      <c r="AV370" s="442"/>
      <c r="AW370" s="442"/>
      <c r="AX370" s="442"/>
      <c r="AY370" s="442"/>
      <c r="AZ370" s="442"/>
    </row>
    <row r="371" spans="2:52" ht="20.100000000000001" hidden="1" customHeight="1" outlineLevel="1">
      <c r="B371" s="434"/>
      <c r="C371" s="1002"/>
      <c r="D371" s="1003"/>
      <c r="E371" s="1003"/>
      <c r="F371" s="1004"/>
      <c r="G371" s="1005"/>
      <c r="H371" s="1006"/>
      <c r="I371" s="1006"/>
      <c r="J371" s="1006"/>
      <c r="K371" s="1007"/>
      <c r="L371" s="715"/>
      <c r="M371" s="715"/>
      <c r="N371" s="715"/>
      <c r="O371" s="715"/>
      <c r="P371" s="715"/>
      <c r="Q371" s="715"/>
      <c r="R371" s="715"/>
      <c r="S371" s="716"/>
      <c r="T371" s="717"/>
      <c r="U371" s="720">
        <f t="shared" si="117"/>
        <v>0</v>
      </c>
      <c r="V371" s="721">
        <f t="shared" si="118"/>
        <v>0</v>
      </c>
      <c r="W371" s="722">
        <f t="shared" si="119"/>
        <v>0</v>
      </c>
      <c r="X371" s="442"/>
      <c r="Y371" s="442"/>
      <c r="Z371" s="442"/>
      <c r="AA371" s="442"/>
      <c r="AB371" s="442"/>
      <c r="AC371" s="442"/>
      <c r="AD371" s="442"/>
      <c r="AE371" s="442"/>
      <c r="AF371" s="442"/>
      <c r="AG371" s="442"/>
      <c r="AH371" s="442"/>
      <c r="AI371" s="442"/>
      <c r="AJ371" s="442"/>
      <c r="AK371" s="442"/>
      <c r="AL371" s="442"/>
      <c r="AM371" s="442"/>
      <c r="AN371" s="442"/>
      <c r="AO371" s="442"/>
      <c r="AP371" s="442"/>
      <c r="AQ371" s="442"/>
      <c r="AR371" s="442"/>
      <c r="AS371" s="442"/>
      <c r="AT371" s="442"/>
      <c r="AU371" s="442"/>
      <c r="AV371" s="442"/>
      <c r="AW371" s="442"/>
      <c r="AX371" s="442"/>
      <c r="AY371" s="442"/>
      <c r="AZ371" s="442"/>
    </row>
    <row r="372" spans="2:52" ht="9.9499999999999993" hidden="1" customHeight="1" outlineLevel="1">
      <c r="B372" s="435"/>
      <c r="C372" s="437"/>
      <c r="D372" s="437"/>
      <c r="E372" s="437"/>
      <c r="F372" s="437"/>
      <c r="G372" s="436"/>
      <c r="H372" s="436"/>
      <c r="I372" s="436"/>
      <c r="J372" s="436"/>
      <c r="K372" s="436"/>
      <c r="L372" s="438"/>
      <c r="M372" s="438"/>
      <c r="N372" s="438"/>
      <c r="O372" s="438"/>
      <c r="P372" s="438"/>
      <c r="Q372" s="438"/>
      <c r="R372" s="438"/>
      <c r="S372" s="438"/>
      <c r="T372" s="439"/>
      <c r="U372" s="432"/>
      <c r="V372" s="432"/>
      <c r="W372" s="431"/>
      <c r="X372" s="442"/>
      <c r="Y372" s="442"/>
      <c r="Z372" s="442"/>
      <c r="AA372" s="442"/>
      <c r="AB372" s="442"/>
      <c r="AC372" s="442"/>
      <c r="AD372" s="442"/>
      <c r="AE372" s="442"/>
      <c r="AF372" s="442"/>
      <c r="AG372" s="442"/>
      <c r="AH372" s="442"/>
      <c r="AI372" s="442"/>
      <c r="AJ372" s="442"/>
      <c r="AK372" s="442"/>
      <c r="AL372" s="442"/>
      <c r="AM372" s="442"/>
      <c r="AN372" s="442"/>
      <c r="AO372" s="442"/>
      <c r="AP372" s="442"/>
      <c r="AQ372" s="442"/>
      <c r="AR372" s="442"/>
      <c r="AS372" s="442"/>
      <c r="AT372" s="442"/>
      <c r="AU372" s="442"/>
      <c r="AV372" s="442"/>
      <c r="AW372" s="442"/>
      <c r="AX372" s="442"/>
      <c r="AY372" s="442"/>
      <c r="AZ372" s="442"/>
    </row>
    <row r="373" spans="2:52" ht="3" customHeight="1" collapsed="1" thickBot="1">
      <c r="B373" s="503"/>
      <c r="C373" s="1008"/>
      <c r="D373" s="1009"/>
      <c r="E373" s="1009"/>
      <c r="F373" s="1010"/>
      <c r="G373" s="1011"/>
      <c r="H373" s="1012"/>
      <c r="I373" s="1012"/>
      <c r="J373" s="523"/>
      <c r="K373" s="498"/>
      <c r="L373" s="499"/>
      <c r="M373" s="499"/>
      <c r="N373" s="499"/>
      <c r="O373" s="499"/>
      <c r="P373" s="499"/>
      <c r="Q373" s="499"/>
      <c r="R373" s="499"/>
      <c r="S373" s="49"/>
      <c r="T373" s="500"/>
      <c r="U373" s="501"/>
      <c r="V373" s="501"/>
      <c r="W373" s="502"/>
      <c r="X373" s="442"/>
      <c r="Y373" s="442"/>
      <c r="Z373" s="442"/>
      <c r="AA373" s="442"/>
      <c r="AB373" s="442"/>
      <c r="AC373" s="442"/>
      <c r="AD373" s="442"/>
      <c r="AE373" s="442"/>
      <c r="AF373" s="442"/>
      <c r="AG373" s="442"/>
      <c r="AH373" s="442"/>
      <c r="AI373" s="442"/>
      <c r="AJ373" s="442"/>
      <c r="AK373" s="442"/>
      <c r="AL373" s="442"/>
      <c r="AM373" s="442"/>
      <c r="AN373" s="442"/>
      <c r="AO373" s="442"/>
      <c r="AP373" s="442"/>
      <c r="AQ373" s="442"/>
      <c r="AR373" s="442"/>
      <c r="AS373" s="442"/>
      <c r="AT373" s="442"/>
      <c r="AU373" s="442"/>
      <c r="AV373" s="442"/>
      <c r="AW373" s="442"/>
      <c r="AX373" s="442"/>
      <c r="AY373" s="442"/>
      <c r="AZ373" s="442"/>
    </row>
    <row r="374" spans="2:52" ht="13.5" customHeight="1">
      <c r="F374" s="3"/>
      <c r="G374" s="3"/>
      <c r="H374" s="3"/>
      <c r="I374" s="3"/>
      <c r="J374" s="3"/>
      <c r="K374" s="4"/>
      <c r="L374" s="10"/>
      <c r="M374" s="10"/>
      <c r="N374" s="10"/>
      <c r="O374" s="10"/>
      <c r="P374" s="10"/>
      <c r="Q374" s="10"/>
      <c r="R374" s="10"/>
      <c r="S374" s="10"/>
      <c r="V374" s="10"/>
      <c r="W374" s="16"/>
      <c r="X374" s="442"/>
      <c r="Y374" s="442"/>
      <c r="Z374" s="442"/>
      <c r="AA374" s="442"/>
      <c r="AB374" s="442"/>
      <c r="AC374" s="442"/>
      <c r="AD374" s="442"/>
      <c r="AE374" s="442"/>
      <c r="AF374" s="442"/>
      <c r="AG374" s="442"/>
      <c r="AH374" s="442"/>
      <c r="AI374" s="442"/>
      <c r="AJ374" s="442"/>
      <c r="AK374" s="442"/>
      <c r="AL374" s="442"/>
      <c r="AM374" s="442"/>
      <c r="AN374" s="442"/>
      <c r="AO374" s="442"/>
      <c r="AP374" s="442"/>
      <c r="AQ374" s="442"/>
      <c r="AR374" s="442"/>
      <c r="AS374" s="442"/>
      <c r="AT374" s="442"/>
      <c r="AU374" s="442"/>
      <c r="AV374" s="442"/>
      <c r="AW374" s="442"/>
      <c r="AX374" s="442"/>
      <c r="AY374" s="442"/>
      <c r="AZ374" s="442"/>
    </row>
    <row r="375" spans="2:52">
      <c r="X375" s="442"/>
      <c r="Y375" s="442"/>
      <c r="Z375" s="442"/>
      <c r="AA375" s="442"/>
      <c r="AB375" s="442"/>
      <c r="AC375" s="442"/>
      <c r="AD375" s="442"/>
      <c r="AE375" s="442"/>
      <c r="AF375" s="442"/>
      <c r="AG375" s="442"/>
      <c r="AH375" s="442"/>
      <c r="AI375" s="442"/>
      <c r="AJ375" s="442"/>
      <c r="AK375" s="442"/>
      <c r="AL375" s="442"/>
      <c r="AM375" s="442"/>
      <c r="AN375" s="442"/>
      <c r="AO375" s="442"/>
      <c r="AP375" s="442"/>
      <c r="AQ375" s="442"/>
      <c r="AR375" s="442"/>
      <c r="AS375" s="442"/>
      <c r="AT375" s="442"/>
      <c r="AU375" s="442"/>
      <c r="AV375" s="442"/>
      <c r="AW375" s="442"/>
      <c r="AX375" s="442"/>
      <c r="AY375" s="442"/>
      <c r="AZ375" s="442"/>
    </row>
    <row r="376" spans="2:52">
      <c r="X376" s="442"/>
      <c r="Y376" s="442"/>
      <c r="Z376" s="442"/>
      <c r="AA376" s="442"/>
      <c r="AB376" s="442"/>
      <c r="AC376" s="442"/>
      <c r="AD376" s="442"/>
      <c r="AE376" s="442"/>
      <c r="AF376" s="442"/>
      <c r="AG376" s="442"/>
      <c r="AH376" s="442"/>
      <c r="AI376" s="442"/>
      <c r="AJ376" s="442"/>
      <c r="AK376" s="442"/>
      <c r="AL376" s="442"/>
      <c r="AM376" s="442"/>
      <c r="AN376" s="442"/>
      <c r="AO376" s="442"/>
      <c r="AP376" s="442"/>
      <c r="AQ376" s="442"/>
      <c r="AR376" s="442"/>
      <c r="AS376" s="442"/>
      <c r="AT376" s="442"/>
      <c r="AU376" s="442"/>
      <c r="AV376" s="442"/>
      <c r="AW376" s="442"/>
      <c r="AX376" s="442"/>
      <c r="AY376" s="442"/>
      <c r="AZ376" s="442"/>
    </row>
    <row r="377" spans="2:52">
      <c r="X377" s="442"/>
      <c r="Y377" s="442"/>
      <c r="Z377" s="442"/>
      <c r="AA377" s="442"/>
      <c r="AB377" s="442"/>
      <c r="AC377" s="442"/>
      <c r="AD377" s="442"/>
      <c r="AE377" s="442"/>
      <c r="AF377" s="442"/>
      <c r="AG377" s="442"/>
      <c r="AH377" s="442"/>
      <c r="AI377" s="442"/>
      <c r="AJ377" s="442"/>
      <c r="AK377" s="442"/>
      <c r="AL377" s="442"/>
      <c r="AM377" s="442"/>
      <c r="AN377" s="442"/>
      <c r="AO377" s="442"/>
      <c r="AP377" s="442"/>
      <c r="AQ377" s="442"/>
      <c r="AR377" s="442"/>
      <c r="AS377" s="442"/>
      <c r="AT377" s="442"/>
      <c r="AU377" s="442"/>
      <c r="AV377" s="442"/>
      <c r="AW377" s="442"/>
      <c r="AX377" s="442"/>
      <c r="AY377" s="442"/>
      <c r="AZ377" s="442"/>
    </row>
    <row r="378" spans="2:52">
      <c r="X378" s="442"/>
      <c r="Y378" s="442"/>
      <c r="Z378" s="442"/>
      <c r="AA378" s="442"/>
      <c r="AB378" s="442"/>
      <c r="AC378" s="442"/>
      <c r="AD378" s="442"/>
      <c r="AE378" s="442"/>
      <c r="AF378" s="442"/>
      <c r="AG378" s="442"/>
      <c r="AH378" s="442"/>
      <c r="AI378" s="442"/>
      <c r="AJ378" s="442"/>
      <c r="AK378" s="442"/>
      <c r="AL378" s="442"/>
      <c r="AM378" s="442"/>
      <c r="AN378" s="442"/>
      <c r="AO378" s="442"/>
      <c r="AP378" s="442"/>
      <c r="AQ378" s="442"/>
      <c r="AR378" s="442"/>
      <c r="AS378" s="442"/>
      <c r="AT378" s="442"/>
      <c r="AU378" s="442"/>
      <c r="AV378" s="442"/>
      <c r="AW378" s="442"/>
      <c r="AX378" s="442"/>
      <c r="AY378" s="442"/>
      <c r="AZ378" s="442"/>
    </row>
    <row r="379" spans="2:52">
      <c r="X379" s="442"/>
      <c r="Y379" s="442"/>
      <c r="Z379" s="442"/>
      <c r="AA379" s="442"/>
      <c r="AB379" s="442"/>
      <c r="AC379" s="442"/>
      <c r="AD379" s="442"/>
      <c r="AE379" s="442"/>
      <c r="AF379" s="442"/>
      <c r="AG379" s="442"/>
      <c r="AH379" s="442"/>
      <c r="AI379" s="442"/>
      <c r="AJ379" s="442"/>
      <c r="AK379" s="442"/>
      <c r="AL379" s="442"/>
      <c r="AM379" s="442"/>
      <c r="AN379" s="442"/>
      <c r="AO379" s="442"/>
      <c r="AP379" s="442"/>
      <c r="AQ379" s="442"/>
      <c r="AR379" s="442"/>
      <c r="AS379" s="442"/>
      <c r="AT379" s="442"/>
      <c r="AU379" s="442"/>
      <c r="AV379" s="442"/>
      <c r="AW379" s="442"/>
      <c r="AX379" s="442"/>
      <c r="AY379" s="442"/>
      <c r="AZ379" s="442"/>
    </row>
    <row r="380" spans="2:52">
      <c r="X380" s="442"/>
      <c r="Y380" s="442"/>
      <c r="Z380" s="442"/>
      <c r="AA380" s="442"/>
      <c r="AB380" s="442"/>
      <c r="AC380" s="442"/>
      <c r="AD380" s="442"/>
      <c r="AE380" s="442"/>
      <c r="AF380" s="442"/>
      <c r="AG380" s="442"/>
      <c r="AH380" s="442"/>
      <c r="AI380" s="442"/>
      <c r="AJ380" s="442"/>
      <c r="AK380" s="442"/>
      <c r="AL380" s="442"/>
      <c r="AM380" s="442"/>
      <c r="AN380" s="442"/>
      <c r="AO380" s="442"/>
      <c r="AP380" s="442"/>
      <c r="AQ380" s="442"/>
      <c r="AR380" s="442"/>
      <c r="AS380" s="442"/>
      <c r="AT380" s="442"/>
      <c r="AU380" s="442"/>
      <c r="AV380" s="442"/>
      <c r="AW380" s="442"/>
      <c r="AX380" s="442"/>
      <c r="AY380" s="442"/>
      <c r="AZ380" s="442"/>
    </row>
    <row r="381" spans="2:52">
      <c r="X381" s="442"/>
      <c r="Y381" s="442"/>
      <c r="Z381" s="442"/>
      <c r="AA381" s="442"/>
      <c r="AB381" s="442"/>
      <c r="AC381" s="442"/>
      <c r="AD381" s="442"/>
      <c r="AE381" s="442"/>
      <c r="AF381" s="442"/>
      <c r="AG381" s="442"/>
      <c r="AH381" s="442"/>
      <c r="AI381" s="442"/>
      <c r="AJ381" s="442"/>
      <c r="AK381" s="442"/>
      <c r="AL381" s="442"/>
      <c r="AM381" s="442"/>
      <c r="AN381" s="442"/>
      <c r="AO381" s="442"/>
      <c r="AP381" s="442"/>
      <c r="AQ381" s="442"/>
      <c r="AR381" s="442"/>
      <c r="AS381" s="442"/>
      <c r="AT381" s="442"/>
      <c r="AU381" s="442"/>
      <c r="AV381" s="442"/>
      <c r="AW381" s="442"/>
      <c r="AX381" s="442"/>
      <c r="AY381" s="442"/>
      <c r="AZ381" s="442"/>
    </row>
    <row r="382" spans="2:52">
      <c r="X382" s="442"/>
      <c r="Y382" s="442"/>
      <c r="Z382" s="442"/>
      <c r="AA382" s="442"/>
      <c r="AB382" s="442"/>
      <c r="AC382" s="442"/>
      <c r="AD382" s="442"/>
      <c r="AE382" s="442"/>
      <c r="AF382" s="442"/>
      <c r="AG382" s="442"/>
      <c r="AH382" s="442"/>
      <c r="AI382" s="442"/>
      <c r="AJ382" s="442"/>
      <c r="AK382" s="442"/>
      <c r="AL382" s="442"/>
      <c r="AM382" s="442"/>
      <c r="AN382" s="442"/>
      <c r="AO382" s="442"/>
      <c r="AP382" s="442"/>
      <c r="AQ382" s="442"/>
      <c r="AR382" s="442"/>
      <c r="AS382" s="442"/>
      <c r="AT382" s="442"/>
      <c r="AU382" s="442"/>
      <c r="AV382" s="442"/>
      <c r="AW382" s="442"/>
      <c r="AX382" s="442"/>
      <c r="AY382" s="442"/>
      <c r="AZ382" s="442"/>
    </row>
    <row r="383" spans="2:52">
      <c r="X383" s="442"/>
      <c r="Y383" s="442"/>
      <c r="Z383" s="442"/>
      <c r="AA383" s="442"/>
      <c r="AB383" s="442"/>
      <c r="AC383" s="442"/>
      <c r="AD383" s="442"/>
      <c r="AE383" s="442"/>
      <c r="AF383" s="442"/>
      <c r="AG383" s="442"/>
      <c r="AH383" s="442"/>
      <c r="AI383" s="442"/>
      <c r="AJ383" s="442"/>
      <c r="AK383" s="442"/>
      <c r="AL383" s="442"/>
      <c r="AM383" s="442"/>
      <c r="AN383" s="442"/>
      <c r="AO383" s="442"/>
      <c r="AP383" s="442"/>
      <c r="AQ383" s="442"/>
      <c r="AR383" s="442"/>
      <c r="AS383" s="442"/>
      <c r="AT383" s="442"/>
      <c r="AU383" s="442"/>
      <c r="AV383" s="442"/>
      <c r="AW383" s="442"/>
      <c r="AX383" s="442"/>
      <c r="AY383" s="442"/>
      <c r="AZ383" s="442"/>
    </row>
    <row r="384" spans="2:52">
      <c r="X384" s="442"/>
      <c r="Y384" s="442"/>
      <c r="Z384" s="442"/>
      <c r="AA384" s="442"/>
      <c r="AB384" s="442"/>
      <c r="AC384" s="442"/>
      <c r="AD384" s="442"/>
      <c r="AE384" s="442"/>
      <c r="AF384" s="442"/>
      <c r="AG384" s="442"/>
      <c r="AH384" s="442"/>
      <c r="AI384" s="442"/>
      <c r="AJ384" s="442"/>
      <c r="AK384" s="442"/>
      <c r="AL384" s="442"/>
      <c r="AM384" s="442"/>
      <c r="AN384" s="442"/>
      <c r="AO384" s="442"/>
      <c r="AP384" s="442"/>
      <c r="AQ384" s="442"/>
      <c r="AR384" s="442"/>
      <c r="AS384" s="442"/>
      <c r="AT384" s="442"/>
      <c r="AU384" s="442"/>
      <c r="AV384" s="442"/>
      <c r="AW384" s="442"/>
      <c r="AX384" s="442"/>
      <c r="AY384" s="442"/>
      <c r="AZ384" s="442"/>
    </row>
    <row r="385" spans="24:52">
      <c r="X385" s="442"/>
      <c r="Y385" s="442"/>
      <c r="Z385" s="442"/>
      <c r="AA385" s="442"/>
      <c r="AB385" s="442"/>
      <c r="AC385" s="442"/>
      <c r="AD385" s="442"/>
      <c r="AE385" s="442"/>
      <c r="AF385" s="442"/>
      <c r="AG385" s="442"/>
      <c r="AH385" s="442"/>
      <c r="AI385" s="442"/>
      <c r="AJ385" s="442"/>
      <c r="AK385" s="442"/>
      <c r="AL385" s="442"/>
      <c r="AM385" s="442"/>
      <c r="AN385" s="442"/>
      <c r="AO385" s="442"/>
      <c r="AP385" s="442"/>
      <c r="AQ385" s="442"/>
      <c r="AR385" s="442"/>
      <c r="AS385" s="442"/>
      <c r="AT385" s="442"/>
      <c r="AU385" s="442"/>
      <c r="AV385" s="442"/>
      <c r="AW385" s="442"/>
      <c r="AX385" s="442"/>
      <c r="AY385" s="442"/>
      <c r="AZ385" s="442"/>
    </row>
    <row r="386" spans="24:52">
      <c r="X386" s="442"/>
      <c r="Y386" s="442"/>
      <c r="Z386" s="442"/>
      <c r="AA386" s="442"/>
      <c r="AB386" s="442"/>
      <c r="AC386" s="442"/>
      <c r="AD386" s="442"/>
      <c r="AE386" s="442"/>
      <c r="AF386" s="442"/>
      <c r="AG386" s="442"/>
      <c r="AH386" s="442"/>
      <c r="AI386" s="442"/>
      <c r="AJ386" s="442"/>
      <c r="AK386" s="442"/>
      <c r="AL386" s="442"/>
      <c r="AM386" s="442"/>
      <c r="AN386" s="442"/>
      <c r="AO386" s="442"/>
      <c r="AP386" s="442"/>
      <c r="AQ386" s="442"/>
      <c r="AR386" s="442"/>
      <c r="AS386" s="442"/>
      <c r="AT386" s="442"/>
      <c r="AU386" s="442"/>
      <c r="AV386" s="442"/>
      <c r="AW386" s="442"/>
      <c r="AX386" s="442"/>
      <c r="AY386" s="442"/>
      <c r="AZ386" s="442"/>
    </row>
    <row r="387" spans="24:52">
      <c r="X387" s="442"/>
      <c r="Y387" s="442"/>
      <c r="Z387" s="442"/>
      <c r="AA387" s="442"/>
      <c r="AB387" s="442"/>
      <c r="AC387" s="442"/>
      <c r="AD387" s="442"/>
      <c r="AE387" s="442"/>
      <c r="AF387" s="442"/>
      <c r="AG387" s="442"/>
      <c r="AH387" s="442"/>
      <c r="AI387" s="442"/>
      <c r="AJ387" s="442"/>
      <c r="AK387" s="442"/>
      <c r="AL387" s="442"/>
      <c r="AM387" s="442"/>
      <c r="AN387" s="442"/>
      <c r="AO387" s="442"/>
      <c r="AP387" s="442"/>
      <c r="AQ387" s="442"/>
      <c r="AR387" s="442"/>
      <c r="AS387" s="442"/>
      <c r="AT387" s="442"/>
      <c r="AU387" s="442"/>
      <c r="AV387" s="442"/>
      <c r="AW387" s="442"/>
      <c r="AX387" s="442"/>
      <c r="AY387" s="442"/>
      <c r="AZ387" s="442"/>
    </row>
    <row r="388" spans="24:52">
      <c r="X388" s="442"/>
      <c r="Y388" s="442"/>
      <c r="Z388" s="442"/>
      <c r="AA388" s="442"/>
      <c r="AB388" s="442"/>
      <c r="AC388" s="442"/>
      <c r="AD388" s="442"/>
      <c r="AE388" s="442"/>
      <c r="AF388" s="442"/>
      <c r="AG388" s="442"/>
      <c r="AH388" s="442"/>
      <c r="AI388" s="442"/>
      <c r="AJ388" s="442"/>
      <c r="AK388" s="442"/>
      <c r="AL388" s="442"/>
      <c r="AM388" s="442"/>
      <c r="AN388" s="442"/>
      <c r="AO388" s="442"/>
      <c r="AP388" s="442"/>
      <c r="AQ388" s="442"/>
      <c r="AR388" s="442"/>
      <c r="AS388" s="442"/>
      <c r="AT388" s="442"/>
      <c r="AU388" s="442"/>
      <c r="AV388" s="442"/>
      <c r="AW388" s="442"/>
      <c r="AX388" s="442"/>
      <c r="AY388" s="442"/>
      <c r="AZ388" s="442"/>
    </row>
    <row r="389" spans="24:52">
      <c r="X389" s="442"/>
      <c r="Y389" s="442"/>
      <c r="Z389" s="442"/>
      <c r="AA389" s="442"/>
      <c r="AB389" s="442"/>
      <c r="AC389" s="442"/>
      <c r="AD389" s="442"/>
      <c r="AE389" s="442"/>
      <c r="AF389" s="442"/>
      <c r="AG389" s="442"/>
      <c r="AH389" s="442"/>
      <c r="AI389" s="442"/>
      <c r="AJ389" s="442"/>
      <c r="AK389" s="442"/>
      <c r="AL389" s="442"/>
      <c r="AM389" s="442"/>
      <c r="AN389" s="442"/>
      <c r="AO389" s="442"/>
      <c r="AP389" s="442"/>
      <c r="AQ389" s="442"/>
      <c r="AR389" s="442"/>
      <c r="AS389" s="442"/>
      <c r="AT389" s="442"/>
      <c r="AU389" s="442"/>
      <c r="AV389" s="442"/>
      <c r="AW389" s="442"/>
      <c r="AX389" s="442"/>
      <c r="AY389" s="442"/>
      <c r="AZ389" s="442"/>
    </row>
    <row r="390" spans="24:52">
      <c r="X390" s="442"/>
      <c r="Y390" s="442"/>
      <c r="Z390" s="442"/>
      <c r="AA390" s="442"/>
      <c r="AB390" s="442"/>
      <c r="AC390" s="442"/>
      <c r="AD390" s="442"/>
      <c r="AE390" s="442"/>
      <c r="AF390" s="442"/>
      <c r="AG390" s="442"/>
      <c r="AH390" s="442"/>
      <c r="AI390" s="442"/>
      <c r="AJ390" s="442"/>
      <c r="AK390" s="442"/>
      <c r="AL390" s="442"/>
      <c r="AM390" s="442"/>
      <c r="AN390" s="442"/>
      <c r="AO390" s="442"/>
      <c r="AP390" s="442"/>
      <c r="AQ390" s="442"/>
      <c r="AR390" s="442"/>
      <c r="AS390" s="442"/>
      <c r="AT390" s="442"/>
      <c r="AU390" s="442"/>
      <c r="AV390" s="442"/>
      <c r="AW390" s="442"/>
      <c r="AX390" s="442"/>
      <c r="AY390" s="442"/>
      <c r="AZ390" s="442"/>
    </row>
    <row r="391" spans="24:52">
      <c r="X391" s="442"/>
      <c r="Y391" s="442"/>
      <c r="Z391" s="442"/>
      <c r="AA391" s="442"/>
      <c r="AB391" s="442"/>
      <c r="AC391" s="442"/>
      <c r="AD391" s="442"/>
      <c r="AE391" s="442"/>
      <c r="AF391" s="442"/>
      <c r="AG391" s="442"/>
      <c r="AH391" s="442"/>
      <c r="AI391" s="442"/>
      <c r="AJ391" s="442"/>
      <c r="AK391" s="442"/>
      <c r="AL391" s="442"/>
      <c r="AM391" s="442"/>
      <c r="AN391" s="442"/>
      <c r="AO391" s="442"/>
      <c r="AP391" s="442"/>
      <c r="AQ391" s="442"/>
      <c r="AR391" s="442"/>
      <c r="AS391" s="442"/>
      <c r="AT391" s="442"/>
      <c r="AU391" s="442"/>
      <c r="AV391" s="442"/>
      <c r="AW391" s="442"/>
      <c r="AX391" s="442"/>
      <c r="AY391" s="442"/>
      <c r="AZ391" s="442"/>
    </row>
    <row r="392" spans="24:52">
      <c r="X392" s="442"/>
      <c r="Y392" s="442"/>
      <c r="Z392" s="442"/>
      <c r="AA392" s="442"/>
      <c r="AB392" s="442"/>
      <c r="AC392" s="442"/>
      <c r="AD392" s="442"/>
      <c r="AE392" s="442"/>
      <c r="AF392" s="442"/>
      <c r="AG392" s="442"/>
      <c r="AH392" s="442"/>
      <c r="AI392" s="442"/>
      <c r="AJ392" s="442"/>
      <c r="AK392" s="442"/>
      <c r="AL392" s="442"/>
      <c r="AM392" s="442"/>
      <c r="AN392" s="442"/>
      <c r="AO392" s="442"/>
      <c r="AP392" s="442"/>
      <c r="AQ392" s="442"/>
      <c r="AR392" s="442"/>
      <c r="AS392" s="442"/>
      <c r="AT392" s="442"/>
      <c r="AU392" s="442"/>
      <c r="AV392" s="442"/>
      <c r="AW392" s="442"/>
      <c r="AX392" s="442"/>
      <c r="AY392" s="442"/>
      <c r="AZ392" s="442"/>
    </row>
    <row r="393" spans="24:52">
      <c r="X393" s="442"/>
      <c r="Y393" s="442"/>
      <c r="Z393" s="442"/>
      <c r="AA393" s="442"/>
      <c r="AB393" s="442"/>
      <c r="AC393" s="442"/>
      <c r="AD393" s="442"/>
      <c r="AE393" s="442"/>
      <c r="AF393" s="442"/>
      <c r="AG393" s="442"/>
      <c r="AH393" s="442"/>
      <c r="AI393" s="442"/>
      <c r="AJ393" s="442"/>
      <c r="AK393" s="442"/>
      <c r="AL393" s="442"/>
      <c r="AM393" s="442"/>
      <c r="AN393" s="442"/>
      <c r="AO393" s="442"/>
      <c r="AP393" s="442"/>
      <c r="AQ393" s="442"/>
      <c r="AR393" s="442"/>
      <c r="AS393" s="442"/>
      <c r="AT393" s="442"/>
      <c r="AU393" s="442"/>
      <c r="AV393" s="442"/>
      <c r="AW393" s="442"/>
      <c r="AX393" s="442"/>
      <c r="AY393" s="442"/>
      <c r="AZ393" s="442"/>
    </row>
    <row r="394" spans="24:52">
      <c r="X394" s="442"/>
      <c r="Y394" s="442"/>
      <c r="Z394" s="442"/>
      <c r="AA394" s="442"/>
      <c r="AB394" s="442"/>
      <c r="AC394" s="442"/>
      <c r="AD394" s="442"/>
      <c r="AE394" s="442"/>
      <c r="AF394" s="442"/>
      <c r="AG394" s="442"/>
      <c r="AH394" s="442"/>
      <c r="AI394" s="442"/>
      <c r="AJ394" s="442"/>
      <c r="AK394" s="442"/>
      <c r="AL394" s="442"/>
      <c r="AM394" s="442"/>
      <c r="AN394" s="442"/>
      <c r="AO394" s="442"/>
      <c r="AP394" s="442"/>
      <c r="AQ394" s="442"/>
      <c r="AR394" s="442"/>
      <c r="AS394" s="442"/>
      <c r="AT394" s="442"/>
      <c r="AU394" s="442"/>
      <c r="AV394" s="442"/>
      <c r="AW394" s="442"/>
      <c r="AX394" s="442"/>
      <c r="AY394" s="442"/>
      <c r="AZ394" s="442"/>
    </row>
    <row r="395" spans="24:52">
      <c r="X395" s="442"/>
      <c r="Y395" s="442"/>
      <c r="Z395" s="442"/>
      <c r="AA395" s="442"/>
      <c r="AB395" s="442"/>
      <c r="AC395" s="442"/>
      <c r="AD395" s="442"/>
      <c r="AE395" s="442"/>
      <c r="AF395" s="442"/>
      <c r="AG395" s="442"/>
      <c r="AH395" s="442"/>
      <c r="AI395" s="442"/>
      <c r="AJ395" s="442"/>
      <c r="AK395" s="442"/>
      <c r="AL395" s="442"/>
      <c r="AM395" s="442"/>
      <c r="AN395" s="442"/>
      <c r="AO395" s="442"/>
      <c r="AP395" s="442"/>
      <c r="AQ395" s="442"/>
      <c r="AR395" s="442"/>
      <c r="AS395" s="442"/>
      <c r="AT395" s="442"/>
      <c r="AU395" s="442"/>
      <c r="AV395" s="442"/>
      <c r="AW395" s="442"/>
      <c r="AX395" s="442"/>
      <c r="AY395" s="442"/>
      <c r="AZ395" s="442"/>
    </row>
    <row r="396" spans="24:52">
      <c r="X396" s="442"/>
      <c r="Y396" s="442"/>
      <c r="Z396" s="442"/>
      <c r="AA396" s="442"/>
      <c r="AB396" s="442"/>
      <c r="AC396" s="442"/>
      <c r="AD396" s="442"/>
      <c r="AE396" s="442"/>
      <c r="AF396" s="442"/>
      <c r="AG396" s="442"/>
      <c r="AH396" s="442"/>
      <c r="AI396" s="442"/>
      <c r="AJ396" s="442"/>
      <c r="AK396" s="442"/>
      <c r="AL396" s="442"/>
      <c r="AM396" s="442"/>
      <c r="AN396" s="442"/>
      <c r="AO396" s="442"/>
      <c r="AP396" s="442"/>
      <c r="AQ396" s="442"/>
      <c r="AR396" s="442"/>
      <c r="AS396" s="442"/>
      <c r="AT396" s="442"/>
      <c r="AU396" s="442"/>
      <c r="AV396" s="442"/>
      <c r="AW396" s="442"/>
      <c r="AX396" s="442"/>
      <c r="AY396" s="442"/>
      <c r="AZ396" s="442"/>
    </row>
    <row r="397" spans="24:52">
      <c r="X397" s="442"/>
      <c r="Y397" s="442"/>
      <c r="Z397" s="442"/>
      <c r="AA397" s="442"/>
      <c r="AB397" s="442"/>
      <c r="AC397" s="442"/>
      <c r="AD397" s="442"/>
      <c r="AE397" s="442"/>
      <c r="AF397" s="442"/>
      <c r="AG397" s="442"/>
      <c r="AH397" s="442"/>
      <c r="AI397" s="442"/>
      <c r="AJ397" s="442"/>
      <c r="AK397" s="442"/>
      <c r="AL397" s="442"/>
      <c r="AM397" s="442"/>
      <c r="AN397" s="442"/>
      <c r="AO397" s="442"/>
      <c r="AP397" s="442"/>
      <c r="AQ397" s="442"/>
      <c r="AR397" s="442"/>
      <c r="AS397" s="442"/>
      <c r="AT397" s="442"/>
      <c r="AU397" s="442"/>
      <c r="AV397" s="442"/>
      <c r="AW397" s="442"/>
      <c r="AX397" s="442"/>
      <c r="AY397" s="442"/>
      <c r="AZ397" s="442"/>
    </row>
    <row r="398" spans="24:52">
      <c r="X398" s="442"/>
      <c r="Y398" s="442"/>
      <c r="Z398" s="442"/>
      <c r="AA398" s="442"/>
      <c r="AB398" s="442"/>
      <c r="AC398" s="442"/>
      <c r="AD398" s="442"/>
      <c r="AE398" s="442"/>
      <c r="AF398" s="442"/>
      <c r="AG398" s="442"/>
      <c r="AH398" s="442"/>
      <c r="AI398" s="442"/>
      <c r="AJ398" s="442"/>
      <c r="AK398" s="442"/>
      <c r="AL398" s="442"/>
      <c r="AM398" s="442"/>
      <c r="AN398" s="442"/>
      <c r="AO398" s="442"/>
      <c r="AP398" s="442"/>
      <c r="AQ398" s="442"/>
      <c r="AR398" s="442"/>
      <c r="AS398" s="442"/>
      <c r="AT398" s="442"/>
      <c r="AU398" s="442"/>
      <c r="AV398" s="442"/>
      <c r="AW398" s="442"/>
      <c r="AX398" s="442"/>
      <c r="AY398" s="442"/>
      <c r="AZ398" s="442"/>
    </row>
    <row r="399" spans="24:52">
      <c r="X399" s="442"/>
      <c r="Y399" s="442"/>
      <c r="Z399" s="442"/>
      <c r="AA399" s="442"/>
      <c r="AB399" s="442"/>
      <c r="AC399" s="442"/>
      <c r="AD399" s="442"/>
      <c r="AE399" s="442"/>
      <c r="AF399" s="442"/>
      <c r="AG399" s="442"/>
      <c r="AH399" s="442"/>
      <c r="AI399" s="442"/>
      <c r="AJ399" s="442"/>
      <c r="AK399" s="442"/>
      <c r="AL399" s="442"/>
      <c r="AM399" s="442"/>
      <c r="AN399" s="442"/>
      <c r="AO399" s="442"/>
      <c r="AP399" s="442"/>
      <c r="AQ399" s="442"/>
      <c r="AR399" s="442"/>
      <c r="AS399" s="442"/>
      <c r="AT399" s="442"/>
      <c r="AU399" s="442"/>
      <c r="AV399" s="442"/>
      <c r="AW399" s="442"/>
      <c r="AX399" s="442"/>
      <c r="AY399" s="442"/>
      <c r="AZ399" s="442"/>
    </row>
    <row r="400" spans="24:52">
      <c r="X400" s="442"/>
      <c r="Y400" s="442"/>
      <c r="Z400" s="442"/>
      <c r="AA400" s="442"/>
      <c r="AB400" s="442"/>
      <c r="AC400" s="442"/>
      <c r="AD400" s="442"/>
      <c r="AE400" s="442"/>
      <c r="AF400" s="442"/>
      <c r="AG400" s="442"/>
      <c r="AH400" s="442"/>
      <c r="AI400" s="442"/>
      <c r="AJ400" s="442"/>
      <c r="AK400" s="442"/>
      <c r="AL400" s="442"/>
      <c r="AM400" s="442"/>
      <c r="AN400" s="442"/>
      <c r="AO400" s="442"/>
      <c r="AP400" s="442"/>
      <c r="AQ400" s="442"/>
      <c r="AR400" s="442"/>
      <c r="AS400" s="442"/>
      <c r="AT400" s="442"/>
      <c r="AU400" s="442"/>
      <c r="AV400" s="442"/>
      <c r="AW400" s="442"/>
      <c r="AX400" s="442"/>
      <c r="AY400" s="442"/>
      <c r="AZ400" s="442"/>
    </row>
    <row r="401" spans="24:52">
      <c r="X401" s="442"/>
      <c r="Y401" s="442"/>
      <c r="Z401" s="442"/>
      <c r="AA401" s="442"/>
      <c r="AB401" s="442"/>
      <c r="AC401" s="442"/>
      <c r="AD401" s="442"/>
      <c r="AE401" s="442"/>
      <c r="AF401" s="442"/>
      <c r="AG401" s="442"/>
      <c r="AH401" s="442"/>
      <c r="AI401" s="442"/>
      <c r="AJ401" s="442"/>
      <c r="AK401" s="442"/>
      <c r="AL401" s="442"/>
      <c r="AM401" s="442"/>
      <c r="AN401" s="442"/>
      <c r="AO401" s="442"/>
      <c r="AP401" s="442"/>
      <c r="AQ401" s="442"/>
      <c r="AR401" s="442"/>
      <c r="AS401" s="442"/>
      <c r="AT401" s="442"/>
      <c r="AU401" s="442"/>
      <c r="AV401" s="442"/>
      <c r="AW401" s="442"/>
      <c r="AX401" s="442"/>
      <c r="AY401" s="442"/>
      <c r="AZ401" s="442"/>
    </row>
  </sheetData>
  <sheetProtection algorithmName="SHA-512" hashValue="/L5LRNzY5boT9VNhpgJt1jhS829ehJYKWlW3VT2E8Kn4CZNcQw3PO/cq3CKh0RebHSbFj9VQIGB5CaMxMBjAxQ==" saltValue="GkU5K+43OD1r5oOhUnqdnA==" spinCount="100000" sheet="1" formatCells="0" formatColumns="0" formatRows="0"/>
  <mergeCells count="681">
    <mergeCell ref="C371:F371"/>
    <mergeCell ref="G371:K371"/>
    <mergeCell ref="C373:F373"/>
    <mergeCell ref="G373:I373"/>
    <mergeCell ref="C368:F368"/>
    <mergeCell ref="G368:K368"/>
    <mergeCell ref="C369:F369"/>
    <mergeCell ref="G369:K369"/>
    <mergeCell ref="C370:F370"/>
    <mergeCell ref="G370:K370"/>
    <mergeCell ref="C365:F365"/>
    <mergeCell ref="G365:K365"/>
    <mergeCell ref="C366:F366"/>
    <mergeCell ref="G366:K366"/>
    <mergeCell ref="C367:F367"/>
    <mergeCell ref="G367:K367"/>
    <mergeCell ref="C362:F362"/>
    <mergeCell ref="G362:K362"/>
    <mergeCell ref="C363:F363"/>
    <mergeCell ref="G363:K363"/>
    <mergeCell ref="C364:F364"/>
    <mergeCell ref="G364:K364"/>
    <mergeCell ref="C358:F358"/>
    <mergeCell ref="G358:K358"/>
    <mergeCell ref="C359:F359"/>
    <mergeCell ref="G359:K359"/>
    <mergeCell ref="C361:F361"/>
    <mergeCell ref="G361:K361"/>
    <mergeCell ref="C355:F355"/>
    <mergeCell ref="G355:K355"/>
    <mergeCell ref="C356:F356"/>
    <mergeCell ref="G356:K356"/>
    <mergeCell ref="C357:F357"/>
    <mergeCell ref="G357:K357"/>
    <mergeCell ref="C352:F352"/>
    <mergeCell ref="G352:K352"/>
    <mergeCell ref="C353:F353"/>
    <mergeCell ref="G353:K353"/>
    <mergeCell ref="C354:F354"/>
    <mergeCell ref="G354:K354"/>
    <mergeCell ref="C349:F349"/>
    <mergeCell ref="G349:K349"/>
    <mergeCell ref="C350:F350"/>
    <mergeCell ref="G350:K350"/>
    <mergeCell ref="C351:F351"/>
    <mergeCell ref="G351:K351"/>
    <mergeCell ref="C345:F345"/>
    <mergeCell ref="G345:K345"/>
    <mergeCell ref="C346:F346"/>
    <mergeCell ref="G346:K346"/>
    <mergeCell ref="C347:F347"/>
    <mergeCell ref="G347:K347"/>
    <mergeCell ref="C342:F342"/>
    <mergeCell ref="G342:K342"/>
    <mergeCell ref="C343:F343"/>
    <mergeCell ref="G343:K343"/>
    <mergeCell ref="C344:F344"/>
    <mergeCell ref="G344:K344"/>
    <mergeCell ref="C339:F339"/>
    <mergeCell ref="G339:K339"/>
    <mergeCell ref="C340:F340"/>
    <mergeCell ref="G340:K340"/>
    <mergeCell ref="C341:F341"/>
    <mergeCell ref="G341:K341"/>
    <mergeCell ref="C335:F335"/>
    <mergeCell ref="G335:K335"/>
    <mergeCell ref="C337:F337"/>
    <mergeCell ref="G337:K337"/>
    <mergeCell ref="C338:F338"/>
    <mergeCell ref="G338:K338"/>
    <mergeCell ref="C332:F332"/>
    <mergeCell ref="G332:K332"/>
    <mergeCell ref="C333:F333"/>
    <mergeCell ref="G333:K333"/>
    <mergeCell ref="C334:F334"/>
    <mergeCell ref="G334:K334"/>
    <mergeCell ref="C329:F329"/>
    <mergeCell ref="G329:K329"/>
    <mergeCell ref="C330:F330"/>
    <mergeCell ref="G330:K330"/>
    <mergeCell ref="C331:F331"/>
    <mergeCell ref="G331:K331"/>
    <mergeCell ref="C326:F326"/>
    <mergeCell ref="G326:K326"/>
    <mergeCell ref="C327:F327"/>
    <mergeCell ref="G327:K327"/>
    <mergeCell ref="C328:F328"/>
    <mergeCell ref="G328:K328"/>
    <mergeCell ref="C322:F322"/>
    <mergeCell ref="G322:K322"/>
    <mergeCell ref="C323:F323"/>
    <mergeCell ref="G323:K323"/>
    <mergeCell ref="C325:F325"/>
    <mergeCell ref="G325:K325"/>
    <mergeCell ref="C319:F319"/>
    <mergeCell ref="G319:K319"/>
    <mergeCell ref="C320:F320"/>
    <mergeCell ref="G320:K320"/>
    <mergeCell ref="C321:F321"/>
    <mergeCell ref="G321:K321"/>
    <mergeCell ref="C316:F316"/>
    <mergeCell ref="G316:K316"/>
    <mergeCell ref="C317:F317"/>
    <mergeCell ref="G317:K317"/>
    <mergeCell ref="C318:F318"/>
    <mergeCell ref="G318:K318"/>
    <mergeCell ref="C313:F313"/>
    <mergeCell ref="G313:K313"/>
    <mergeCell ref="C314:F314"/>
    <mergeCell ref="G314:K314"/>
    <mergeCell ref="C315:F315"/>
    <mergeCell ref="G315:K315"/>
    <mergeCell ref="C309:F309"/>
    <mergeCell ref="G309:K309"/>
    <mergeCell ref="C310:F310"/>
    <mergeCell ref="G310:K310"/>
    <mergeCell ref="C311:F311"/>
    <mergeCell ref="G311:K311"/>
    <mergeCell ref="C306:F306"/>
    <mergeCell ref="G306:K306"/>
    <mergeCell ref="C307:F307"/>
    <mergeCell ref="G307:K307"/>
    <mergeCell ref="C308:F308"/>
    <mergeCell ref="G308:K308"/>
    <mergeCell ref="C303:F303"/>
    <mergeCell ref="G303:K303"/>
    <mergeCell ref="C304:F304"/>
    <mergeCell ref="G304:K304"/>
    <mergeCell ref="C305:F305"/>
    <mergeCell ref="G305:K305"/>
    <mergeCell ref="C299:F299"/>
    <mergeCell ref="G299:K299"/>
    <mergeCell ref="C301:F301"/>
    <mergeCell ref="G301:K301"/>
    <mergeCell ref="C302:F302"/>
    <mergeCell ref="G302:K302"/>
    <mergeCell ref="C296:F296"/>
    <mergeCell ref="G296:K296"/>
    <mergeCell ref="C297:F297"/>
    <mergeCell ref="G297:K297"/>
    <mergeCell ref="C298:F298"/>
    <mergeCell ref="G298:K298"/>
    <mergeCell ref="C293:F293"/>
    <mergeCell ref="G293:K293"/>
    <mergeCell ref="C294:F294"/>
    <mergeCell ref="G294:K294"/>
    <mergeCell ref="C295:F295"/>
    <mergeCell ref="G295:K295"/>
    <mergeCell ref="C290:F290"/>
    <mergeCell ref="G290:K290"/>
    <mergeCell ref="C291:F291"/>
    <mergeCell ref="G291:K291"/>
    <mergeCell ref="C292:F292"/>
    <mergeCell ref="G292:K292"/>
    <mergeCell ref="C286:F286"/>
    <mergeCell ref="G286:K286"/>
    <mergeCell ref="C287:F287"/>
    <mergeCell ref="G287:K287"/>
    <mergeCell ref="C289:F289"/>
    <mergeCell ref="G289:K289"/>
    <mergeCell ref="C283:F283"/>
    <mergeCell ref="G283:K283"/>
    <mergeCell ref="C284:F284"/>
    <mergeCell ref="G284:K284"/>
    <mergeCell ref="C285:F285"/>
    <mergeCell ref="G285:K285"/>
    <mergeCell ref="C280:F280"/>
    <mergeCell ref="G280:K280"/>
    <mergeCell ref="C281:F281"/>
    <mergeCell ref="G281:K281"/>
    <mergeCell ref="C282:F282"/>
    <mergeCell ref="G282:K282"/>
    <mergeCell ref="C277:F277"/>
    <mergeCell ref="G277:K277"/>
    <mergeCell ref="C278:F278"/>
    <mergeCell ref="G278:K278"/>
    <mergeCell ref="C279:F279"/>
    <mergeCell ref="G279:K279"/>
    <mergeCell ref="C273:F273"/>
    <mergeCell ref="G273:K273"/>
    <mergeCell ref="C274:F274"/>
    <mergeCell ref="G274:K274"/>
    <mergeCell ref="C275:F275"/>
    <mergeCell ref="G275:K275"/>
    <mergeCell ref="C270:F270"/>
    <mergeCell ref="G270:K270"/>
    <mergeCell ref="C271:F271"/>
    <mergeCell ref="G271:K271"/>
    <mergeCell ref="C272:F272"/>
    <mergeCell ref="G272:K272"/>
    <mergeCell ref="C267:F267"/>
    <mergeCell ref="G267:K267"/>
    <mergeCell ref="C268:F268"/>
    <mergeCell ref="G268:K268"/>
    <mergeCell ref="C269:F269"/>
    <mergeCell ref="G269:K269"/>
    <mergeCell ref="C263:F263"/>
    <mergeCell ref="G263:K263"/>
    <mergeCell ref="C265:F265"/>
    <mergeCell ref="G265:K265"/>
    <mergeCell ref="C266:F266"/>
    <mergeCell ref="G266:K266"/>
    <mergeCell ref="C260:F260"/>
    <mergeCell ref="G260:K260"/>
    <mergeCell ref="C261:F261"/>
    <mergeCell ref="G261:K261"/>
    <mergeCell ref="C262:F262"/>
    <mergeCell ref="G262:K262"/>
    <mergeCell ref="C257:F257"/>
    <mergeCell ref="G257:K257"/>
    <mergeCell ref="C258:F258"/>
    <mergeCell ref="G258:K258"/>
    <mergeCell ref="C259:F259"/>
    <mergeCell ref="G259:K259"/>
    <mergeCell ref="C254:F254"/>
    <mergeCell ref="G254:K254"/>
    <mergeCell ref="C255:F255"/>
    <mergeCell ref="G255:K255"/>
    <mergeCell ref="C256:F256"/>
    <mergeCell ref="G256:K256"/>
    <mergeCell ref="C250:F250"/>
    <mergeCell ref="G250:K250"/>
    <mergeCell ref="C251:F251"/>
    <mergeCell ref="G251:K251"/>
    <mergeCell ref="C253:F253"/>
    <mergeCell ref="G253:K253"/>
    <mergeCell ref="C247:F247"/>
    <mergeCell ref="G247:K247"/>
    <mergeCell ref="C248:F248"/>
    <mergeCell ref="G248:K248"/>
    <mergeCell ref="C249:F249"/>
    <mergeCell ref="G249:K249"/>
    <mergeCell ref="C244:F244"/>
    <mergeCell ref="G244:K244"/>
    <mergeCell ref="C245:F245"/>
    <mergeCell ref="G245:K245"/>
    <mergeCell ref="C246:F246"/>
    <mergeCell ref="G246:K246"/>
    <mergeCell ref="C241:F241"/>
    <mergeCell ref="G241:K241"/>
    <mergeCell ref="C242:F242"/>
    <mergeCell ref="G242:K242"/>
    <mergeCell ref="C243:F243"/>
    <mergeCell ref="G243:K243"/>
    <mergeCell ref="C237:F237"/>
    <mergeCell ref="G237:K237"/>
    <mergeCell ref="C238:F238"/>
    <mergeCell ref="G238:K238"/>
    <mergeCell ref="C239:F239"/>
    <mergeCell ref="G239:K239"/>
    <mergeCell ref="C234:F234"/>
    <mergeCell ref="G234:K234"/>
    <mergeCell ref="C235:F235"/>
    <mergeCell ref="G235:K235"/>
    <mergeCell ref="C236:F236"/>
    <mergeCell ref="G236:K236"/>
    <mergeCell ref="C231:F231"/>
    <mergeCell ref="G231:K231"/>
    <mergeCell ref="C232:F232"/>
    <mergeCell ref="G232:K232"/>
    <mergeCell ref="C233:F233"/>
    <mergeCell ref="G233:K233"/>
    <mergeCell ref="C227:F227"/>
    <mergeCell ref="G227:K227"/>
    <mergeCell ref="C229:F229"/>
    <mergeCell ref="G229:K229"/>
    <mergeCell ref="C230:F230"/>
    <mergeCell ref="G230:K230"/>
    <mergeCell ref="C224:F224"/>
    <mergeCell ref="G224:K224"/>
    <mergeCell ref="C225:F225"/>
    <mergeCell ref="G225:K225"/>
    <mergeCell ref="C226:F226"/>
    <mergeCell ref="G226:K226"/>
    <mergeCell ref="C221:F221"/>
    <mergeCell ref="G221:K221"/>
    <mergeCell ref="C222:F222"/>
    <mergeCell ref="G222:K222"/>
    <mergeCell ref="C223:F223"/>
    <mergeCell ref="G223:K223"/>
    <mergeCell ref="C218:F218"/>
    <mergeCell ref="G218:K218"/>
    <mergeCell ref="C219:F219"/>
    <mergeCell ref="G219:K219"/>
    <mergeCell ref="C220:F220"/>
    <mergeCell ref="G220:K220"/>
    <mergeCell ref="C214:F214"/>
    <mergeCell ref="G214:K214"/>
    <mergeCell ref="C215:F215"/>
    <mergeCell ref="G215:K215"/>
    <mergeCell ref="C217:F217"/>
    <mergeCell ref="G217:K217"/>
    <mergeCell ref="C211:F211"/>
    <mergeCell ref="G211:K211"/>
    <mergeCell ref="C212:F212"/>
    <mergeCell ref="G212:K212"/>
    <mergeCell ref="C213:F213"/>
    <mergeCell ref="G213:K213"/>
    <mergeCell ref="C208:F208"/>
    <mergeCell ref="G208:K208"/>
    <mergeCell ref="C209:F209"/>
    <mergeCell ref="G209:K209"/>
    <mergeCell ref="C210:F210"/>
    <mergeCell ref="G210:K210"/>
    <mergeCell ref="C205:F205"/>
    <mergeCell ref="G205:K205"/>
    <mergeCell ref="C206:F206"/>
    <mergeCell ref="G206:K206"/>
    <mergeCell ref="C207:F207"/>
    <mergeCell ref="G207:K207"/>
    <mergeCell ref="C201:F201"/>
    <mergeCell ref="G201:K201"/>
    <mergeCell ref="C202:F202"/>
    <mergeCell ref="G202:K202"/>
    <mergeCell ref="C203:F203"/>
    <mergeCell ref="G203:K203"/>
    <mergeCell ref="C198:F198"/>
    <mergeCell ref="G198:K198"/>
    <mergeCell ref="C199:F199"/>
    <mergeCell ref="G199:K199"/>
    <mergeCell ref="C200:F200"/>
    <mergeCell ref="G200:K200"/>
    <mergeCell ref="C195:F195"/>
    <mergeCell ref="G195:K195"/>
    <mergeCell ref="C196:F196"/>
    <mergeCell ref="G196:K196"/>
    <mergeCell ref="C197:F197"/>
    <mergeCell ref="G197:K197"/>
    <mergeCell ref="C191:F191"/>
    <mergeCell ref="G191:K191"/>
    <mergeCell ref="C193:F193"/>
    <mergeCell ref="G193:K193"/>
    <mergeCell ref="C194:F194"/>
    <mergeCell ref="G194:K194"/>
    <mergeCell ref="C188:F188"/>
    <mergeCell ref="G188:K188"/>
    <mergeCell ref="C189:F189"/>
    <mergeCell ref="G189:K189"/>
    <mergeCell ref="C190:F190"/>
    <mergeCell ref="G190:K190"/>
    <mergeCell ref="C185:F185"/>
    <mergeCell ref="G185:K185"/>
    <mergeCell ref="C186:F186"/>
    <mergeCell ref="G186:K186"/>
    <mergeCell ref="C187:F187"/>
    <mergeCell ref="G187:K187"/>
    <mergeCell ref="C182:F182"/>
    <mergeCell ref="G182:K182"/>
    <mergeCell ref="C183:F183"/>
    <mergeCell ref="G183:K183"/>
    <mergeCell ref="C184:F184"/>
    <mergeCell ref="G184:K184"/>
    <mergeCell ref="C178:F178"/>
    <mergeCell ref="G178:K178"/>
    <mergeCell ref="C179:F179"/>
    <mergeCell ref="G179:K179"/>
    <mergeCell ref="C181:F181"/>
    <mergeCell ref="G181:K181"/>
    <mergeCell ref="C175:F175"/>
    <mergeCell ref="G175:K175"/>
    <mergeCell ref="C176:F176"/>
    <mergeCell ref="G176:K176"/>
    <mergeCell ref="C177:F177"/>
    <mergeCell ref="G177:K177"/>
    <mergeCell ref="C172:F172"/>
    <mergeCell ref="G172:K172"/>
    <mergeCell ref="C173:F173"/>
    <mergeCell ref="G173:K173"/>
    <mergeCell ref="C174:F174"/>
    <mergeCell ref="G174:K174"/>
    <mergeCell ref="C169:F169"/>
    <mergeCell ref="G169:K169"/>
    <mergeCell ref="C170:F170"/>
    <mergeCell ref="G170:K170"/>
    <mergeCell ref="C171:F171"/>
    <mergeCell ref="G171:K171"/>
    <mergeCell ref="C165:F165"/>
    <mergeCell ref="G165:K165"/>
    <mergeCell ref="C166:F166"/>
    <mergeCell ref="G166:K166"/>
    <mergeCell ref="C167:F167"/>
    <mergeCell ref="G167:K167"/>
    <mergeCell ref="C162:F162"/>
    <mergeCell ref="G162:K162"/>
    <mergeCell ref="C163:F163"/>
    <mergeCell ref="G163:K163"/>
    <mergeCell ref="C164:F164"/>
    <mergeCell ref="G164:K164"/>
    <mergeCell ref="C159:F159"/>
    <mergeCell ref="G159:K159"/>
    <mergeCell ref="C160:F160"/>
    <mergeCell ref="G160:K160"/>
    <mergeCell ref="C161:F161"/>
    <mergeCell ref="G161:K161"/>
    <mergeCell ref="C155:F155"/>
    <mergeCell ref="G155:K155"/>
    <mergeCell ref="C157:F157"/>
    <mergeCell ref="G157:K157"/>
    <mergeCell ref="C158:F158"/>
    <mergeCell ref="G158:K158"/>
    <mergeCell ref="C152:F152"/>
    <mergeCell ref="G152:K152"/>
    <mergeCell ref="C153:F153"/>
    <mergeCell ref="G153:K153"/>
    <mergeCell ref="C154:F154"/>
    <mergeCell ref="G154:K154"/>
    <mergeCell ref="C149:F149"/>
    <mergeCell ref="G149:K149"/>
    <mergeCell ref="C150:F150"/>
    <mergeCell ref="G150:K150"/>
    <mergeCell ref="C151:F151"/>
    <mergeCell ref="G151:K151"/>
    <mergeCell ref="C146:F146"/>
    <mergeCell ref="G146:K146"/>
    <mergeCell ref="C147:F147"/>
    <mergeCell ref="G147:K147"/>
    <mergeCell ref="C148:F148"/>
    <mergeCell ref="G148:K148"/>
    <mergeCell ref="C142:F142"/>
    <mergeCell ref="G142:K142"/>
    <mergeCell ref="C143:F143"/>
    <mergeCell ref="G143:K143"/>
    <mergeCell ref="C145:F145"/>
    <mergeCell ref="G145:K145"/>
    <mergeCell ref="C139:F139"/>
    <mergeCell ref="G139:K139"/>
    <mergeCell ref="C140:F140"/>
    <mergeCell ref="G140:K140"/>
    <mergeCell ref="C141:F141"/>
    <mergeCell ref="G141:K141"/>
    <mergeCell ref="C136:F136"/>
    <mergeCell ref="G136:K136"/>
    <mergeCell ref="C137:F137"/>
    <mergeCell ref="G137:K137"/>
    <mergeCell ref="C138:F138"/>
    <mergeCell ref="G138:K138"/>
    <mergeCell ref="C133:F133"/>
    <mergeCell ref="G133:K133"/>
    <mergeCell ref="C134:F134"/>
    <mergeCell ref="G134:K134"/>
    <mergeCell ref="C135:F135"/>
    <mergeCell ref="G135:K135"/>
    <mergeCell ref="C129:F129"/>
    <mergeCell ref="G129:K129"/>
    <mergeCell ref="C130:F130"/>
    <mergeCell ref="G130:K130"/>
    <mergeCell ref="C131:F131"/>
    <mergeCell ref="G131:K131"/>
    <mergeCell ref="C126:F126"/>
    <mergeCell ref="G126:K126"/>
    <mergeCell ref="C127:F127"/>
    <mergeCell ref="G127:K127"/>
    <mergeCell ref="C128:F128"/>
    <mergeCell ref="G128:K128"/>
    <mergeCell ref="C123:F123"/>
    <mergeCell ref="G123:K123"/>
    <mergeCell ref="C124:F124"/>
    <mergeCell ref="G124:K124"/>
    <mergeCell ref="C125:F125"/>
    <mergeCell ref="G125:K125"/>
    <mergeCell ref="C119:F119"/>
    <mergeCell ref="G119:K119"/>
    <mergeCell ref="C121:F121"/>
    <mergeCell ref="G121:K121"/>
    <mergeCell ref="C122:F122"/>
    <mergeCell ref="G122:K122"/>
    <mergeCell ref="C116:F116"/>
    <mergeCell ref="G116:K116"/>
    <mergeCell ref="C117:F117"/>
    <mergeCell ref="G117:K117"/>
    <mergeCell ref="C118:F118"/>
    <mergeCell ref="G118:K118"/>
    <mergeCell ref="C113:F113"/>
    <mergeCell ref="G113:K113"/>
    <mergeCell ref="C114:F114"/>
    <mergeCell ref="G114:K114"/>
    <mergeCell ref="C115:F115"/>
    <mergeCell ref="G115:K115"/>
    <mergeCell ref="C110:F110"/>
    <mergeCell ref="G110:K110"/>
    <mergeCell ref="C111:F111"/>
    <mergeCell ref="G111:K111"/>
    <mergeCell ref="C112:F112"/>
    <mergeCell ref="G112:K112"/>
    <mergeCell ref="C106:F106"/>
    <mergeCell ref="G106:K106"/>
    <mergeCell ref="C107:F107"/>
    <mergeCell ref="G107:K107"/>
    <mergeCell ref="C109:F109"/>
    <mergeCell ref="G109:K109"/>
    <mergeCell ref="C103:F103"/>
    <mergeCell ref="G103:K103"/>
    <mergeCell ref="C104:F104"/>
    <mergeCell ref="G104:K104"/>
    <mergeCell ref="C105:F105"/>
    <mergeCell ref="G105:K105"/>
    <mergeCell ref="C100:F100"/>
    <mergeCell ref="G100:K100"/>
    <mergeCell ref="C101:F101"/>
    <mergeCell ref="G101:K101"/>
    <mergeCell ref="C102:F102"/>
    <mergeCell ref="G102:K102"/>
    <mergeCell ref="C97:F97"/>
    <mergeCell ref="G97:K97"/>
    <mergeCell ref="C98:F98"/>
    <mergeCell ref="G98:K98"/>
    <mergeCell ref="C99:F99"/>
    <mergeCell ref="G99:K99"/>
    <mergeCell ref="C93:F93"/>
    <mergeCell ref="G93:K93"/>
    <mergeCell ref="C94:F94"/>
    <mergeCell ref="G94:K94"/>
    <mergeCell ref="C95:F95"/>
    <mergeCell ref="G95:K95"/>
    <mergeCell ref="C90:F90"/>
    <mergeCell ref="G90:K90"/>
    <mergeCell ref="C91:F91"/>
    <mergeCell ref="G91:K91"/>
    <mergeCell ref="C92:F92"/>
    <mergeCell ref="G92:K92"/>
    <mergeCell ref="C87:F87"/>
    <mergeCell ref="G87:K87"/>
    <mergeCell ref="C88:F88"/>
    <mergeCell ref="G88:K88"/>
    <mergeCell ref="C89:F89"/>
    <mergeCell ref="G89:K89"/>
    <mergeCell ref="C83:F83"/>
    <mergeCell ref="G83:K83"/>
    <mergeCell ref="C85:F85"/>
    <mergeCell ref="G85:K85"/>
    <mergeCell ref="C86:F86"/>
    <mergeCell ref="G86:K86"/>
    <mergeCell ref="C80:F80"/>
    <mergeCell ref="G80:K80"/>
    <mergeCell ref="C81:F81"/>
    <mergeCell ref="G81:K81"/>
    <mergeCell ref="C82:F82"/>
    <mergeCell ref="G82:K82"/>
    <mergeCell ref="C77:F77"/>
    <mergeCell ref="G77:K77"/>
    <mergeCell ref="C78:F78"/>
    <mergeCell ref="G78:K78"/>
    <mergeCell ref="C79:F79"/>
    <mergeCell ref="G79:K79"/>
    <mergeCell ref="C74:F74"/>
    <mergeCell ref="G74:K74"/>
    <mergeCell ref="C75:F75"/>
    <mergeCell ref="G75:K75"/>
    <mergeCell ref="C76:F76"/>
    <mergeCell ref="G76:K76"/>
    <mergeCell ref="C70:F70"/>
    <mergeCell ref="G70:K70"/>
    <mergeCell ref="C71:F71"/>
    <mergeCell ref="G71:K71"/>
    <mergeCell ref="C73:F73"/>
    <mergeCell ref="G73:K73"/>
    <mergeCell ref="C67:F67"/>
    <mergeCell ref="G67:K67"/>
    <mergeCell ref="C68:F68"/>
    <mergeCell ref="G68:K68"/>
    <mergeCell ref="C69:F69"/>
    <mergeCell ref="G69:K69"/>
    <mergeCell ref="C64:F64"/>
    <mergeCell ref="G64:K64"/>
    <mergeCell ref="C65:F65"/>
    <mergeCell ref="G65:K65"/>
    <mergeCell ref="C66:F66"/>
    <mergeCell ref="G66:K66"/>
    <mergeCell ref="C61:F61"/>
    <mergeCell ref="G61:K61"/>
    <mergeCell ref="C62:F62"/>
    <mergeCell ref="G62:K62"/>
    <mergeCell ref="C63:F63"/>
    <mergeCell ref="G63:K63"/>
    <mergeCell ref="C57:F57"/>
    <mergeCell ref="G57:K57"/>
    <mergeCell ref="C58:F58"/>
    <mergeCell ref="G58:K58"/>
    <mergeCell ref="C59:F59"/>
    <mergeCell ref="G59:K59"/>
    <mergeCell ref="C54:F54"/>
    <mergeCell ref="G54:K54"/>
    <mergeCell ref="C55:F55"/>
    <mergeCell ref="G55:K55"/>
    <mergeCell ref="C56:F56"/>
    <mergeCell ref="G56:K56"/>
    <mergeCell ref="C51:F51"/>
    <mergeCell ref="G51:K51"/>
    <mergeCell ref="C52:F52"/>
    <mergeCell ref="G52:K52"/>
    <mergeCell ref="C53:F53"/>
    <mergeCell ref="G53:K53"/>
    <mergeCell ref="C47:F47"/>
    <mergeCell ref="G47:K47"/>
    <mergeCell ref="C49:F49"/>
    <mergeCell ref="G49:K49"/>
    <mergeCell ref="C50:F50"/>
    <mergeCell ref="G50:K50"/>
    <mergeCell ref="C44:F44"/>
    <mergeCell ref="G44:K44"/>
    <mergeCell ref="C45:F45"/>
    <mergeCell ref="G45:K45"/>
    <mergeCell ref="C46:F46"/>
    <mergeCell ref="G46:K46"/>
    <mergeCell ref="C41:F41"/>
    <mergeCell ref="G41:K41"/>
    <mergeCell ref="C42:F42"/>
    <mergeCell ref="G42:K42"/>
    <mergeCell ref="C43:F43"/>
    <mergeCell ref="G43:K43"/>
    <mergeCell ref="C38:F38"/>
    <mergeCell ref="G38:K38"/>
    <mergeCell ref="C39:F39"/>
    <mergeCell ref="G39:K39"/>
    <mergeCell ref="C40:F40"/>
    <mergeCell ref="G40:K40"/>
    <mergeCell ref="C34:F34"/>
    <mergeCell ref="G34:K34"/>
    <mergeCell ref="C35:F35"/>
    <mergeCell ref="G35:K35"/>
    <mergeCell ref="C37:F37"/>
    <mergeCell ref="G37:K37"/>
    <mergeCell ref="C31:F31"/>
    <mergeCell ref="G31:K31"/>
    <mergeCell ref="C32:F32"/>
    <mergeCell ref="G32:K32"/>
    <mergeCell ref="C33:F33"/>
    <mergeCell ref="G33:K33"/>
    <mergeCell ref="C28:F28"/>
    <mergeCell ref="G28:K28"/>
    <mergeCell ref="C29:F29"/>
    <mergeCell ref="G29:K29"/>
    <mergeCell ref="C30:F30"/>
    <mergeCell ref="G30:K30"/>
    <mergeCell ref="C25:F25"/>
    <mergeCell ref="G25:K25"/>
    <mergeCell ref="C26:F26"/>
    <mergeCell ref="G26:K26"/>
    <mergeCell ref="C27:F27"/>
    <mergeCell ref="G27:K27"/>
    <mergeCell ref="C21:F21"/>
    <mergeCell ref="G21:K21"/>
    <mergeCell ref="C22:F22"/>
    <mergeCell ref="G22:K22"/>
    <mergeCell ref="C23:F23"/>
    <mergeCell ref="G23:K23"/>
    <mergeCell ref="C18:F18"/>
    <mergeCell ref="G18:K18"/>
    <mergeCell ref="C19:F19"/>
    <mergeCell ref="G19:K19"/>
    <mergeCell ref="C20:F20"/>
    <mergeCell ref="G20:K20"/>
    <mergeCell ref="C15:F15"/>
    <mergeCell ref="G15:K15"/>
    <mergeCell ref="C16:F16"/>
    <mergeCell ref="G16:K16"/>
    <mergeCell ref="C17:F17"/>
    <mergeCell ref="G17:K17"/>
    <mergeCell ref="C11:F11"/>
    <mergeCell ref="G11:K11"/>
    <mergeCell ref="C13:F13"/>
    <mergeCell ref="G13:K13"/>
    <mergeCell ref="C14:F14"/>
    <mergeCell ref="G14:K14"/>
    <mergeCell ref="I8:K8"/>
    <mergeCell ref="M8:N8"/>
    <mergeCell ref="O8:P8"/>
    <mergeCell ref="B2:B4"/>
    <mergeCell ref="I9:K9"/>
    <mergeCell ref="M9:N9"/>
    <mergeCell ref="O9:P9"/>
    <mergeCell ref="I6:K6"/>
    <mergeCell ref="M6:N6"/>
    <mergeCell ref="O6:P6"/>
    <mergeCell ref="I7:K7"/>
    <mergeCell ref="M7:N7"/>
    <mergeCell ref="O7:P7"/>
    <mergeCell ref="D2:K2"/>
    <mergeCell ref="D3:K3"/>
    <mergeCell ref="D4:E4"/>
    <mergeCell ref="F4:G4"/>
  </mergeCells>
  <pageMargins left="0.46" right="0.43307086614173229" top="0.48" bottom="0.38" header="0.27" footer="0.31496062992125984"/>
  <pageSetup paperSize="9" scale="65" orientation="landscape" r:id="rId1"/>
  <headerFooter>
    <oddFooter xml:space="preserve">&amp;R&amp;P 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3EA01-F112-4781-9796-35EB186490D1}">
  <sheetPr codeName="Tabelle17">
    <tabColor theme="3" tint="0.59999389629810485"/>
    <outlinePr summaryBelow="0" summaryRight="0"/>
    <pageSetUpPr fitToPage="1"/>
  </sheetPr>
  <dimension ref="A1:AZ401"/>
  <sheetViews>
    <sheetView showGridLines="0" zoomScaleNormal="100" workbookViewId="0">
      <pane xSplit="2" ySplit="11" topLeftCell="C12" activePane="bottomRight" state="frozen"/>
      <selection activeCell="C369" sqref="C369:F369"/>
      <selection pane="topRight" activeCell="C369" sqref="C369:F369"/>
      <selection pane="bottomLeft" activeCell="C369" sqref="C369:F369"/>
      <selection pane="bottomRight" activeCell="C13" sqref="C13:F13"/>
    </sheetView>
  </sheetViews>
  <sheetFormatPr baseColWidth="10" defaultColWidth="11.42578125" defaultRowHeight="11.25" outlineLevelRow="1" outlineLevelCol="1"/>
  <cols>
    <col min="1" max="1" width="0.7109375" style="12" customWidth="1"/>
    <col min="2" max="2" width="4.7109375" style="12" customWidth="1"/>
    <col min="3" max="3" width="30.7109375" style="12" customWidth="1"/>
    <col min="4" max="4" width="7.7109375" style="12" customWidth="1"/>
    <col min="5" max="5" width="10.7109375" style="12" customWidth="1"/>
    <col min="6" max="6" width="15.7109375" style="12" customWidth="1"/>
    <col min="7" max="7" width="10.7109375" style="12" customWidth="1"/>
    <col min="8" max="8" width="4.7109375" style="12" customWidth="1"/>
    <col min="9" max="9" width="11.42578125" style="12" customWidth="1"/>
    <col min="10" max="11" width="4.7109375" style="12" customWidth="1"/>
    <col min="12" max="19" width="6.7109375" style="12" customWidth="1" outlineLevel="1"/>
    <col min="20" max="20" width="12.28515625" style="12" customWidth="1" outlineLevel="1"/>
    <col min="21" max="21" width="12.140625" style="12" customWidth="1" outlineLevel="1"/>
    <col min="22" max="22" width="11.5703125" style="12" customWidth="1" outlineLevel="1"/>
    <col min="23" max="23" width="15.7109375" style="12" customWidth="1"/>
    <col min="24" max="24" width="8.7109375" style="12" customWidth="1"/>
    <col min="25" max="25" width="4.7109375" style="12" customWidth="1"/>
    <col min="26" max="26" width="8.5703125" style="12" customWidth="1"/>
    <col min="27" max="27" width="6.7109375" style="12" hidden="1" customWidth="1"/>
    <col min="28" max="16384" width="11.42578125" style="12"/>
  </cols>
  <sheetData>
    <row r="1" spans="1:52" ht="8.25" customHeight="1" thickBot="1">
      <c r="X1" s="442"/>
      <c r="Y1" s="442"/>
      <c r="Z1" s="442"/>
      <c r="AA1" s="442"/>
      <c r="AB1" s="442"/>
      <c r="AC1" s="442"/>
      <c r="AD1" s="442"/>
      <c r="AE1" s="442"/>
      <c r="AF1" s="442"/>
      <c r="AG1" s="442"/>
      <c r="AH1" s="442"/>
      <c r="AI1" s="442"/>
      <c r="AJ1" s="442"/>
      <c r="AK1" s="442"/>
      <c r="AL1" s="442"/>
      <c r="AM1" s="442"/>
      <c r="AN1" s="442"/>
      <c r="AO1" s="442"/>
      <c r="AP1" s="442"/>
      <c r="AQ1" s="442"/>
      <c r="AR1" s="442"/>
      <c r="AS1" s="442"/>
      <c r="AT1" s="442"/>
      <c r="AU1" s="442"/>
      <c r="AV1" s="442"/>
      <c r="AW1" s="442"/>
      <c r="AX1" s="442"/>
      <c r="AY1" s="442"/>
      <c r="AZ1" s="442"/>
    </row>
    <row r="2" spans="1:52" s="13" customFormat="1" ht="20.100000000000001" customHeight="1" thickBot="1">
      <c r="B2" s="996" t="s">
        <v>268</v>
      </c>
      <c r="C2" s="22" t="str">
        <f>Kunde</f>
        <v>Bosch Rodez</v>
      </c>
      <c r="D2" s="899" t="str">
        <f>Anlage</f>
        <v>Montage Magnetanker</v>
      </c>
      <c r="E2" s="900"/>
      <c r="F2" s="900"/>
      <c r="G2" s="900"/>
      <c r="H2" s="900"/>
      <c r="I2" s="900"/>
      <c r="J2" s="900"/>
      <c r="K2" s="901"/>
      <c r="L2" s="688"/>
      <c r="M2" s="688"/>
      <c r="N2" s="688"/>
      <c r="O2" s="688"/>
      <c r="P2" s="688"/>
      <c r="Q2" s="688"/>
      <c r="R2" s="690"/>
      <c r="S2" s="690"/>
      <c r="T2" s="690"/>
      <c r="U2" s="379"/>
      <c r="V2" s="692"/>
      <c r="W2" s="695"/>
      <c r="X2" s="493"/>
      <c r="Y2" s="494"/>
      <c r="Z2" s="494"/>
      <c r="AA2" s="494"/>
      <c r="AB2" s="494"/>
      <c r="AC2" s="494"/>
      <c r="AD2" s="494"/>
      <c r="AE2" s="494"/>
      <c r="AF2" s="494"/>
      <c r="AG2" s="494"/>
      <c r="AH2" s="494"/>
      <c r="AI2" s="494"/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</row>
    <row r="3" spans="1:52" s="13" customFormat="1" ht="20.100000000000001" customHeight="1" thickBot="1">
      <c r="B3" s="1037"/>
      <c r="C3" s="689" t="s">
        <v>241</v>
      </c>
      <c r="D3" s="1052" t="str">
        <f>Übersicht!C26</f>
        <v>Modul 19 leer</v>
      </c>
      <c r="E3" s="1053"/>
      <c r="F3" s="1053"/>
      <c r="G3" s="1053"/>
      <c r="H3" s="1053"/>
      <c r="I3" s="1053"/>
      <c r="J3" s="1053"/>
      <c r="K3" s="1054"/>
      <c r="L3" s="688"/>
      <c r="M3" s="688"/>
      <c r="N3" s="688"/>
      <c r="O3" s="688"/>
      <c r="P3" s="688"/>
      <c r="Q3" s="688"/>
      <c r="R3" s="690"/>
      <c r="S3" s="690"/>
      <c r="T3" s="690"/>
      <c r="U3" s="379"/>
      <c r="V3" s="692"/>
      <c r="W3" s="694">
        <f>Übersicht!F26</f>
        <v>1</v>
      </c>
      <c r="X3" s="493"/>
      <c r="Y3" s="494"/>
      <c r="Z3" s="494"/>
      <c r="AA3" s="494"/>
      <c r="AB3" s="494"/>
      <c r="AC3" s="494"/>
      <c r="AD3" s="494"/>
      <c r="AE3" s="494"/>
      <c r="AF3" s="494"/>
      <c r="AG3" s="494"/>
      <c r="AH3" s="494"/>
      <c r="AI3" s="494"/>
      <c r="AJ3" s="494"/>
      <c r="AK3" s="494"/>
      <c r="AL3" s="494"/>
      <c r="AM3" s="494"/>
      <c r="AN3" s="494"/>
      <c r="AO3" s="494"/>
      <c r="AP3" s="494"/>
      <c r="AQ3" s="494"/>
      <c r="AR3" s="494"/>
      <c r="AS3" s="494"/>
      <c r="AT3" s="494"/>
      <c r="AU3" s="494"/>
      <c r="AV3" s="494"/>
      <c r="AW3" s="494"/>
      <c r="AX3" s="494"/>
      <c r="AY3" s="494"/>
      <c r="AZ3" s="494"/>
    </row>
    <row r="4" spans="1:52" s="13" customFormat="1" ht="20.100000000000001" customHeight="1" thickBot="1">
      <c r="B4" s="997"/>
      <c r="C4" s="691" t="str">
        <f>Angebotsnummer</f>
        <v>A07591000</v>
      </c>
      <c r="D4" s="1055">
        <f>Datum</f>
        <v>45344</v>
      </c>
      <c r="E4" s="1056"/>
      <c r="F4" s="1057" t="str">
        <f>Bearbeiter</f>
        <v>Waas. Harald</v>
      </c>
      <c r="G4" s="1057"/>
      <c r="H4" s="696"/>
      <c r="I4" s="696"/>
      <c r="J4" s="696"/>
      <c r="K4" s="697"/>
      <c r="L4" s="688"/>
      <c r="M4" s="688"/>
      <c r="N4" s="688"/>
      <c r="O4" s="688"/>
      <c r="P4" s="688"/>
      <c r="Q4" s="688"/>
      <c r="R4" s="690"/>
      <c r="S4" s="690"/>
      <c r="T4" s="690"/>
      <c r="U4" s="379"/>
      <c r="V4" s="692"/>
      <c r="W4" s="698">
        <f>Übersicht!V26</f>
        <v>0</v>
      </c>
      <c r="X4" s="495"/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4"/>
      <c r="AK4" s="494"/>
      <c r="AL4" s="494"/>
      <c r="AM4" s="494"/>
      <c r="AN4" s="494"/>
      <c r="AO4" s="494"/>
      <c r="AP4" s="494"/>
      <c r="AQ4" s="494"/>
      <c r="AR4" s="494"/>
      <c r="AS4" s="494"/>
      <c r="AT4" s="494"/>
      <c r="AU4" s="494"/>
      <c r="AV4" s="494"/>
      <c r="AW4" s="494"/>
      <c r="AX4" s="494"/>
      <c r="AY4" s="494"/>
      <c r="AZ4" s="494"/>
    </row>
    <row r="5" spans="1:52" ht="15" customHeight="1" collapsed="1" thickBot="1">
      <c r="T5" s="1"/>
      <c r="U5" s="1"/>
      <c r="X5" s="442"/>
      <c r="Y5" s="442"/>
      <c r="Z5" s="442"/>
      <c r="AA5" s="442"/>
      <c r="AB5" s="442"/>
      <c r="AC5" s="442"/>
      <c r="AD5" s="442"/>
      <c r="AE5" s="442"/>
      <c r="AF5" s="442"/>
      <c r="AG5" s="442"/>
      <c r="AH5" s="442"/>
      <c r="AI5" s="442"/>
      <c r="AJ5" s="442"/>
      <c r="AK5" s="442"/>
      <c r="AL5" s="442"/>
      <c r="AM5" s="442"/>
      <c r="AN5" s="442"/>
      <c r="AO5" s="442"/>
      <c r="AP5" s="442"/>
      <c r="AQ5" s="442"/>
      <c r="AR5" s="442"/>
      <c r="AS5" s="442"/>
      <c r="AT5" s="442"/>
      <c r="AU5" s="442"/>
      <c r="AV5" s="442"/>
      <c r="AW5" s="442"/>
      <c r="AX5" s="442"/>
      <c r="AY5" s="442"/>
      <c r="AZ5" s="442"/>
    </row>
    <row r="6" spans="1:52" s="4" customFormat="1" ht="20.100000000000001" hidden="1" customHeight="1" outlineLevel="1">
      <c r="B6" s="632">
        <v>1</v>
      </c>
      <c r="C6" s="633" t="s">
        <v>185</v>
      </c>
      <c r="D6" s="634">
        <f>SUM(L13,L25,L37,L49,L61,L73,L85,L97,L109,L121,L133,L145,L157,L169,L181,L193,L205,L217,L229,L241,L253,L265,L277,L289,L301,L313,L325,L337,L349,L361)</f>
        <v>0</v>
      </c>
      <c r="E6" s="635">
        <f>Konstruktion</f>
        <v>110.00000000000001</v>
      </c>
      <c r="F6" s="636">
        <f>D6*E6</f>
        <v>0</v>
      </c>
      <c r="G6" s="40"/>
      <c r="H6" s="644">
        <v>5</v>
      </c>
      <c r="I6" s="1045" t="s">
        <v>186</v>
      </c>
      <c r="J6" s="1046"/>
      <c r="K6" s="1047"/>
      <c r="L6" s="645">
        <f>SUM(M13,M25,M37,M49,M61,M73,M85,M97,M109,M121,M133,M145,M157,M169,M181,M193,M205,M217,M229,M241,M253,M265,M277,M289,M301,M313,M325,M337,M349,M361)</f>
        <v>0</v>
      </c>
      <c r="M6" s="1048">
        <f>Hardware</f>
        <v>101.2</v>
      </c>
      <c r="N6" s="1049"/>
      <c r="O6" s="1050">
        <f>L6*M6</f>
        <v>0</v>
      </c>
      <c r="P6" s="1051"/>
      <c r="Q6" s="40"/>
      <c r="R6" s="40"/>
      <c r="S6" s="40"/>
      <c r="T6" s="1"/>
      <c r="U6" s="1"/>
      <c r="V6" s="12"/>
      <c r="W6" s="12"/>
      <c r="X6" s="442"/>
      <c r="Y6" s="496"/>
      <c r="Z6" s="496"/>
      <c r="AA6" s="496"/>
      <c r="AB6" s="496"/>
      <c r="AC6" s="496"/>
      <c r="AD6" s="496"/>
      <c r="AE6" s="496"/>
      <c r="AF6" s="496"/>
      <c r="AG6" s="496"/>
      <c r="AH6" s="496"/>
      <c r="AI6" s="496"/>
      <c r="AJ6" s="496"/>
      <c r="AK6" s="496"/>
      <c r="AL6" s="496"/>
      <c r="AM6" s="496"/>
      <c r="AN6" s="496"/>
      <c r="AO6" s="496"/>
      <c r="AP6" s="496"/>
      <c r="AQ6" s="496"/>
      <c r="AR6" s="496"/>
      <c r="AS6" s="496"/>
      <c r="AT6" s="496"/>
      <c r="AU6" s="496"/>
      <c r="AV6" s="496"/>
      <c r="AW6" s="496"/>
      <c r="AX6" s="496"/>
      <c r="AY6" s="496"/>
      <c r="AZ6" s="496"/>
    </row>
    <row r="7" spans="1:52" ht="20.100000000000001" hidden="1" customHeight="1" outlineLevel="1">
      <c r="B7" s="652">
        <v>2</v>
      </c>
      <c r="C7" s="653" t="s">
        <v>14</v>
      </c>
      <c r="D7" s="654">
        <f>SUM(Q13,Q25,Q37,Q49,Q61,Q73,Q85,Q97,Q109,Q121,Q133,Q145,Q157,Q169,Q181,Q193,Q205,Q217,Q229,Q241,Q253,Q265,Q277,Q289,Q301,Q313,Q325,Q337,Q349,Q361)</f>
        <v>0</v>
      </c>
      <c r="E7" s="655">
        <f>Montage</f>
        <v>90.2</v>
      </c>
      <c r="F7" s="656">
        <f>D7*E7</f>
        <v>0</v>
      </c>
      <c r="G7" s="40"/>
      <c r="H7" s="649">
        <v>6</v>
      </c>
      <c r="I7" s="1030" t="s">
        <v>27</v>
      </c>
      <c r="J7" s="1031"/>
      <c r="K7" s="1032"/>
      <c r="L7" s="650">
        <f>SUM(N13,N25,N37,N49,N61,N73,N85,N97,N109,N121,N133,N145,N157,N169,N181,N193,N205,N217,N229,N241,N253,N265,N277,N289,N301,N313,N325,N337,N349,N361)</f>
        <v>0</v>
      </c>
      <c r="M7" s="1033">
        <f>Software</f>
        <v>115.50000000000001</v>
      </c>
      <c r="N7" s="1034"/>
      <c r="O7" s="1035">
        <f>L7*M7</f>
        <v>0</v>
      </c>
      <c r="P7" s="1036"/>
      <c r="Q7" s="40"/>
      <c r="R7" s="40"/>
      <c r="S7" s="40"/>
      <c r="T7" s="1"/>
      <c r="U7" s="1"/>
      <c r="X7" s="442"/>
      <c r="Y7" s="442"/>
      <c r="Z7" s="442"/>
      <c r="AA7" s="442"/>
      <c r="AB7" s="442"/>
      <c r="AC7" s="442"/>
      <c r="AD7" s="442"/>
      <c r="AE7" s="442"/>
      <c r="AF7" s="442"/>
      <c r="AG7" s="442"/>
      <c r="AH7" s="442"/>
      <c r="AI7" s="442"/>
      <c r="AJ7" s="442"/>
      <c r="AK7" s="442"/>
      <c r="AL7" s="442"/>
      <c r="AM7" s="442"/>
      <c r="AN7" s="442"/>
      <c r="AO7" s="442"/>
      <c r="AP7" s="442"/>
      <c r="AQ7" s="442"/>
      <c r="AR7" s="442"/>
      <c r="AS7" s="442"/>
      <c r="AT7" s="442"/>
      <c r="AU7" s="442"/>
      <c r="AV7" s="442"/>
      <c r="AW7" s="442"/>
      <c r="AX7" s="442"/>
      <c r="AY7" s="442"/>
      <c r="AZ7" s="442"/>
    </row>
    <row r="8" spans="1:52" ht="20.100000000000001" hidden="1" customHeight="1" outlineLevel="1">
      <c r="B8" s="637">
        <v>3</v>
      </c>
      <c r="C8" s="638" t="s">
        <v>15</v>
      </c>
      <c r="D8" s="639">
        <f>SUM(R13,R25,R37,R49,R61,R73,R85,R97,R109,R121,R133,R145,R157,R169,R181,R193,R205,R217,R229,R241,R253,R265,R277,R289,R301,R313,R325,R337,R349,R361)</f>
        <v>0</v>
      </c>
      <c r="E8" s="640">
        <f>Fertigung</f>
        <v>93.500000000000014</v>
      </c>
      <c r="F8" s="641">
        <f>D8*E8</f>
        <v>0</v>
      </c>
      <c r="G8" s="40"/>
      <c r="H8" s="649">
        <v>7</v>
      </c>
      <c r="I8" s="1030" t="s">
        <v>28</v>
      </c>
      <c r="J8" s="1031"/>
      <c r="K8" s="1032"/>
      <c r="L8" s="650">
        <f>SUM(O13,O25,O37,O49,O61,O73,O85,O97,O109,O121,O133,O145,O157,O169,O181,O193,O205,O217,O229,O241,O253,O265,O277,O289,O301,O313,O325,O337,O349,O361)</f>
        <v>0</v>
      </c>
      <c r="M8" s="1033">
        <f>INB</f>
        <v>115.50000000000001</v>
      </c>
      <c r="N8" s="1034"/>
      <c r="O8" s="1035">
        <f>L8*M8</f>
        <v>0</v>
      </c>
      <c r="P8" s="1036"/>
      <c r="Q8" s="40"/>
      <c r="R8" s="40"/>
      <c r="S8" s="40"/>
      <c r="T8" s="1"/>
      <c r="U8" s="1"/>
      <c r="X8" s="442"/>
      <c r="Y8" s="442"/>
      <c r="Z8" s="442"/>
      <c r="AA8" s="442"/>
      <c r="AB8" s="442"/>
      <c r="AC8" s="442"/>
      <c r="AD8" s="442"/>
      <c r="AE8" s="442"/>
      <c r="AF8" s="442"/>
      <c r="AG8" s="442"/>
      <c r="AH8" s="442"/>
      <c r="AI8" s="442"/>
      <c r="AJ8" s="442"/>
      <c r="AK8" s="442"/>
      <c r="AL8" s="442"/>
      <c r="AM8" s="442"/>
      <c r="AN8" s="442"/>
      <c r="AO8" s="442"/>
      <c r="AP8" s="442"/>
      <c r="AQ8" s="442"/>
      <c r="AR8" s="442"/>
      <c r="AS8" s="442"/>
      <c r="AT8" s="442"/>
      <c r="AU8" s="442"/>
      <c r="AV8" s="442"/>
      <c r="AW8" s="442"/>
      <c r="AX8" s="442"/>
      <c r="AY8" s="442"/>
      <c r="AZ8" s="442"/>
    </row>
    <row r="9" spans="1:52" ht="19.5" hidden="1" customHeight="1" outlineLevel="1" thickBot="1">
      <c r="B9" s="658">
        <v>4</v>
      </c>
      <c r="C9" s="659" t="s">
        <v>12</v>
      </c>
      <c r="D9" s="660"/>
      <c r="E9" s="661" t="s">
        <v>18</v>
      </c>
      <c r="F9" s="662">
        <f>SUM(U13,U25,U37,U49,U61,U73,U85,U97,U109,U121,U133,U145,U157,U169,U181,U193,U205,U217,U229,U241,U253,U265,U277,U289,U301,U313,U325,U337,U349,U361)</f>
        <v>0</v>
      </c>
      <c r="G9" s="40"/>
      <c r="H9" s="646">
        <v>8</v>
      </c>
      <c r="I9" s="1038" t="s">
        <v>29</v>
      </c>
      <c r="J9" s="1039"/>
      <c r="K9" s="1040"/>
      <c r="L9" s="647">
        <f>SUM(P13,P25,P37,P49,P61,P73,P85,P97,P109,P121,P133,P145,P157,P169,P181,P193,P205,P217,P229,P241,P253,P265,P277,P289,P301,P313,P325,P337,P349,P361)</f>
        <v>0</v>
      </c>
      <c r="M9" s="1041">
        <f>Elektrik</f>
        <v>90.2</v>
      </c>
      <c r="N9" s="1042"/>
      <c r="O9" s="1043">
        <f>L9*M9</f>
        <v>0</v>
      </c>
      <c r="P9" s="1044"/>
      <c r="Q9" s="40"/>
      <c r="R9" s="40"/>
      <c r="S9" s="40"/>
      <c r="T9" s="1"/>
      <c r="U9" s="1"/>
      <c r="X9" s="442"/>
      <c r="Y9" s="442"/>
      <c r="Z9" s="442"/>
      <c r="AA9" s="442"/>
      <c r="AB9" s="442"/>
      <c r="AC9" s="442"/>
      <c r="AD9" s="442"/>
      <c r="AE9" s="442"/>
      <c r="AF9" s="442"/>
      <c r="AG9" s="442"/>
      <c r="AH9" s="442"/>
      <c r="AI9" s="442"/>
      <c r="AJ9" s="442"/>
      <c r="AK9" s="442"/>
      <c r="AL9" s="442"/>
      <c r="AM9" s="442"/>
      <c r="AN9" s="442"/>
      <c r="AO9" s="442"/>
      <c r="AP9" s="442"/>
      <c r="AQ9" s="442"/>
      <c r="AR9" s="442"/>
      <c r="AS9" s="442"/>
      <c r="AT9" s="442"/>
      <c r="AU9" s="442"/>
      <c r="AV9" s="442"/>
      <c r="AW9" s="442"/>
      <c r="AX9" s="442"/>
      <c r="AY9" s="442"/>
      <c r="AZ9" s="442"/>
    </row>
    <row r="10" spans="1:52" ht="15" hidden="1" customHeight="1" outlineLevel="1" thickBot="1">
      <c r="A10" s="19"/>
      <c r="B10" s="30"/>
      <c r="C10" s="36"/>
      <c r="D10" s="36"/>
      <c r="E10" s="36"/>
      <c r="F10" s="25"/>
      <c r="G10" s="25"/>
      <c r="H10" s="25"/>
      <c r="I10" s="28"/>
      <c r="J10" s="28"/>
      <c r="K10" s="24"/>
      <c r="L10" s="27"/>
      <c r="M10" s="27"/>
      <c r="N10" s="27"/>
      <c r="O10" s="27"/>
      <c r="P10" s="27"/>
      <c r="Q10" s="26"/>
      <c r="R10" s="29"/>
      <c r="S10" s="29"/>
      <c r="T10" s="29"/>
      <c r="U10" s="29"/>
      <c r="V10" s="25"/>
      <c r="X10" s="442"/>
      <c r="Y10" s="442"/>
      <c r="Z10" s="442"/>
      <c r="AA10" s="442"/>
      <c r="AB10" s="442"/>
      <c r="AC10" s="442"/>
      <c r="AD10" s="442"/>
      <c r="AE10" s="442"/>
      <c r="AF10" s="442"/>
      <c r="AG10" s="442"/>
      <c r="AH10" s="442"/>
      <c r="AI10" s="442"/>
      <c r="AJ10" s="442"/>
      <c r="AK10" s="442"/>
      <c r="AL10" s="442"/>
      <c r="AM10" s="442"/>
      <c r="AN10" s="442"/>
      <c r="AO10" s="442"/>
      <c r="AP10" s="442"/>
      <c r="AQ10" s="442"/>
      <c r="AR10" s="442"/>
      <c r="AS10" s="442"/>
      <c r="AT10" s="442"/>
      <c r="AU10" s="442"/>
      <c r="AV10" s="442"/>
      <c r="AW10" s="442"/>
      <c r="AX10" s="442"/>
      <c r="AY10" s="442"/>
      <c r="AZ10" s="442"/>
    </row>
    <row r="11" spans="1:52" ht="20.100000000000001" customHeight="1" collapsed="1" thickBot="1">
      <c r="B11" s="39" t="s">
        <v>11</v>
      </c>
      <c r="C11" s="1027" t="s">
        <v>17</v>
      </c>
      <c r="D11" s="1028"/>
      <c r="E11" s="1028"/>
      <c r="F11" s="1029"/>
      <c r="G11" s="1027" t="s">
        <v>2</v>
      </c>
      <c r="H11" s="1028"/>
      <c r="I11" s="1028"/>
      <c r="J11" s="1028"/>
      <c r="K11" s="1029"/>
      <c r="L11" s="591" t="s">
        <v>247</v>
      </c>
      <c r="M11" s="648" t="s">
        <v>248</v>
      </c>
      <c r="N11" s="651" t="s">
        <v>25</v>
      </c>
      <c r="O11" s="651" t="s">
        <v>249</v>
      </c>
      <c r="P11" s="648" t="s">
        <v>246</v>
      </c>
      <c r="Q11" s="657" t="s">
        <v>250</v>
      </c>
      <c r="R11" s="591" t="s">
        <v>245</v>
      </c>
      <c r="S11" s="663" t="s">
        <v>21</v>
      </c>
      <c r="T11" s="663" t="s">
        <v>24</v>
      </c>
      <c r="U11" s="664" t="s">
        <v>275</v>
      </c>
      <c r="V11" s="642" t="s">
        <v>251</v>
      </c>
      <c r="W11" s="47" t="s">
        <v>6</v>
      </c>
      <c r="X11" s="442"/>
      <c r="Y11" s="442"/>
      <c r="Z11" s="442"/>
      <c r="AA11" s="442"/>
      <c r="AB11" s="442"/>
      <c r="AC11" s="442"/>
      <c r="AD11" s="442"/>
      <c r="AE11" s="442"/>
      <c r="AF11" s="442"/>
      <c r="AG11" s="442"/>
      <c r="AH11" s="442"/>
      <c r="AI11" s="442"/>
      <c r="AJ11" s="442"/>
      <c r="AK11" s="442"/>
      <c r="AL11" s="442"/>
      <c r="AM11" s="442"/>
      <c r="AN11" s="442"/>
      <c r="AO11" s="442"/>
      <c r="AP11" s="442"/>
      <c r="AQ11" s="442"/>
      <c r="AR11" s="442"/>
      <c r="AS11" s="442"/>
      <c r="AT11" s="442"/>
      <c r="AU11" s="442"/>
      <c r="AV11" s="442"/>
      <c r="AW11" s="442"/>
      <c r="AX11" s="442"/>
      <c r="AY11" s="442"/>
      <c r="AZ11" s="442"/>
    </row>
    <row r="12" spans="1:52" ht="3" customHeight="1">
      <c r="B12" s="504"/>
      <c r="C12" s="57"/>
      <c r="D12" s="56"/>
      <c r="E12" s="56"/>
      <c r="F12" s="290"/>
      <c r="G12" s="57"/>
      <c r="H12" s="56"/>
      <c r="I12" s="56"/>
      <c r="J12" s="430"/>
      <c r="K12" s="430"/>
      <c r="L12" s="55"/>
      <c r="M12" s="55"/>
      <c r="N12" s="55"/>
      <c r="O12" s="55"/>
      <c r="P12" s="55"/>
      <c r="Q12" s="55"/>
      <c r="R12" s="55"/>
      <c r="S12" s="56"/>
      <c r="T12" s="57"/>
      <c r="U12" s="60"/>
      <c r="V12" s="55"/>
      <c r="W12" s="55"/>
      <c r="X12" s="442"/>
      <c r="Y12" s="442"/>
      <c r="Z12" s="442"/>
      <c r="AA12" s="442"/>
      <c r="AB12" s="442"/>
      <c r="AC12" s="442"/>
      <c r="AD12" s="442"/>
      <c r="AE12" s="442"/>
      <c r="AF12" s="442"/>
      <c r="AG12" s="442"/>
      <c r="AH12" s="442"/>
      <c r="AI12" s="442"/>
      <c r="AJ12" s="442"/>
      <c r="AK12" s="442"/>
      <c r="AL12" s="442"/>
      <c r="AM12" s="442"/>
      <c r="AN12" s="442"/>
      <c r="AO12" s="442"/>
      <c r="AP12" s="442"/>
      <c r="AQ12" s="442"/>
      <c r="AR12" s="442"/>
      <c r="AS12" s="442"/>
      <c r="AT12" s="442"/>
      <c r="AU12" s="442"/>
      <c r="AV12" s="442"/>
      <c r="AW12" s="442"/>
      <c r="AX12" s="442"/>
      <c r="AY12" s="442"/>
      <c r="AZ12" s="442"/>
    </row>
    <row r="13" spans="1:52" ht="20.100000000000001" customHeight="1" collapsed="1">
      <c r="B13" s="714">
        <v>1</v>
      </c>
      <c r="C13" s="1013"/>
      <c r="D13" s="1014"/>
      <c r="E13" s="1014"/>
      <c r="F13" s="1015"/>
      <c r="G13" s="1016"/>
      <c r="H13" s="1017"/>
      <c r="I13" s="1017"/>
      <c r="J13" s="1017"/>
      <c r="K13" s="1018"/>
      <c r="L13" s="701">
        <f t="shared" ref="L13:R13" si="0">SUM(L14:L23)</f>
        <v>0</v>
      </c>
      <c r="M13" s="702">
        <f t="shared" si="0"/>
        <v>0</v>
      </c>
      <c r="N13" s="703">
        <f t="shared" si="0"/>
        <v>0</v>
      </c>
      <c r="O13" s="703">
        <f t="shared" si="0"/>
        <v>0</v>
      </c>
      <c r="P13" s="702">
        <f t="shared" si="0"/>
        <v>0</v>
      </c>
      <c r="Q13" s="704">
        <f t="shared" si="0"/>
        <v>0</v>
      </c>
      <c r="R13" s="701">
        <f t="shared" si="0"/>
        <v>0</v>
      </c>
      <c r="S13" s="705">
        <v>1</v>
      </c>
      <c r="T13" s="706">
        <f>(S14*T14)+(S15*T15)+(S16*T16)+(S17*T17)+(S18*T18)+(S19*T19)+(S20*T20)+(S21*T21)+(S22*T22)+(S23*T23)</f>
        <v>0</v>
      </c>
      <c r="U13" s="665">
        <f t="shared" ref="U13:U23" si="1">S13*T13*(1+MGKZ)*(1+Gewinn)*(1+Sicherheit)</f>
        <v>0</v>
      </c>
      <c r="V13" s="643">
        <f t="shared" ref="V13:V23" si="2">R13*Fertigung</f>
        <v>0</v>
      </c>
      <c r="W13" s="50">
        <f>L13*$E$6+M13*$M$6+N13*$M$7+O13*$M$8+P13*$E$7+Q13*$M$9+U13+V13</f>
        <v>0</v>
      </c>
      <c r="X13" s="442"/>
      <c r="Y13" s="442"/>
      <c r="Z13" s="442"/>
      <c r="AA13" s="442"/>
      <c r="AB13" s="442"/>
      <c r="AC13" s="442"/>
      <c r="AD13" s="442"/>
      <c r="AE13" s="442"/>
      <c r="AF13" s="442"/>
      <c r="AG13" s="442"/>
      <c r="AH13" s="442"/>
      <c r="AI13" s="442"/>
      <c r="AJ13" s="442"/>
      <c r="AK13" s="442"/>
      <c r="AL13" s="442"/>
      <c r="AM13" s="442"/>
      <c r="AN13" s="442"/>
      <c r="AO13" s="442"/>
      <c r="AP13" s="442"/>
      <c r="AQ13" s="442"/>
      <c r="AR13" s="442"/>
      <c r="AS13" s="442"/>
      <c r="AT13" s="442"/>
      <c r="AU13" s="442"/>
      <c r="AV13" s="442"/>
      <c r="AW13" s="442"/>
      <c r="AX13" s="442"/>
      <c r="AY13" s="442"/>
      <c r="AZ13" s="442"/>
    </row>
    <row r="14" spans="1:52" ht="18" hidden="1" customHeight="1" outlineLevel="1">
      <c r="B14" s="433"/>
      <c r="C14" s="1002"/>
      <c r="D14" s="1003"/>
      <c r="E14" s="1003"/>
      <c r="F14" s="1004"/>
      <c r="G14" s="1005"/>
      <c r="H14" s="1006"/>
      <c r="I14" s="1006"/>
      <c r="J14" s="1006"/>
      <c r="K14" s="1007"/>
      <c r="L14" s="715"/>
      <c r="M14" s="715"/>
      <c r="N14" s="715"/>
      <c r="O14" s="715"/>
      <c r="P14" s="715"/>
      <c r="Q14" s="715"/>
      <c r="R14" s="715"/>
      <c r="S14" s="716"/>
      <c r="T14" s="717"/>
      <c r="U14" s="720">
        <f t="shared" si="1"/>
        <v>0</v>
      </c>
      <c r="V14" s="721">
        <f t="shared" si="2"/>
        <v>0</v>
      </c>
      <c r="W14" s="722">
        <f t="shared" ref="W14:W23" si="3">L14*$E$6+M14*$M$6+N14*$M$7+O14*$M$8+P14*$E$7+Q14*$M$9+U14+V14</f>
        <v>0</v>
      </c>
      <c r="X14" s="442"/>
      <c r="Y14" s="442"/>
      <c r="Z14" s="442"/>
      <c r="AA14" s="442"/>
      <c r="AB14" s="442"/>
      <c r="AC14" s="442"/>
      <c r="AD14" s="442"/>
      <c r="AE14" s="442"/>
      <c r="AF14" s="442"/>
      <c r="AG14" s="442"/>
      <c r="AH14" s="442"/>
      <c r="AI14" s="442"/>
      <c r="AJ14" s="442"/>
      <c r="AK14" s="442"/>
      <c r="AL14" s="442"/>
      <c r="AM14" s="442"/>
      <c r="AN14" s="442"/>
      <c r="AO14" s="442"/>
      <c r="AP14" s="442"/>
      <c r="AQ14" s="442"/>
      <c r="AR14" s="442"/>
      <c r="AS14" s="442"/>
      <c r="AT14" s="442"/>
      <c r="AU14" s="442"/>
      <c r="AV14" s="442"/>
      <c r="AW14" s="442"/>
      <c r="AX14" s="442"/>
      <c r="AY14" s="442"/>
      <c r="AZ14" s="442"/>
    </row>
    <row r="15" spans="1:52" ht="18" hidden="1" customHeight="1" outlineLevel="1">
      <c r="B15" s="434"/>
      <c r="C15" s="1002"/>
      <c r="D15" s="1003"/>
      <c r="E15" s="1003"/>
      <c r="F15" s="1004"/>
      <c r="G15" s="1005"/>
      <c r="H15" s="1006"/>
      <c r="I15" s="1006"/>
      <c r="J15" s="1006"/>
      <c r="K15" s="1007"/>
      <c r="L15" s="715"/>
      <c r="M15" s="715"/>
      <c r="N15" s="715"/>
      <c r="O15" s="715"/>
      <c r="P15" s="715"/>
      <c r="Q15" s="715"/>
      <c r="R15" s="715"/>
      <c r="S15" s="716"/>
      <c r="T15" s="717"/>
      <c r="U15" s="720">
        <f t="shared" si="1"/>
        <v>0</v>
      </c>
      <c r="V15" s="721">
        <f t="shared" si="2"/>
        <v>0</v>
      </c>
      <c r="W15" s="722">
        <f t="shared" si="3"/>
        <v>0</v>
      </c>
      <c r="X15" s="442"/>
      <c r="Y15" s="442"/>
      <c r="Z15" s="442"/>
      <c r="AA15" s="442"/>
      <c r="AB15" s="442"/>
      <c r="AC15" s="442"/>
      <c r="AD15" s="442"/>
      <c r="AE15" s="442"/>
      <c r="AF15" s="442"/>
      <c r="AG15" s="442"/>
      <c r="AH15" s="442"/>
      <c r="AI15" s="442"/>
      <c r="AJ15" s="442"/>
      <c r="AK15" s="442"/>
      <c r="AL15" s="442"/>
      <c r="AM15" s="442"/>
      <c r="AN15" s="442"/>
      <c r="AO15" s="442"/>
      <c r="AP15" s="442"/>
      <c r="AQ15" s="442"/>
      <c r="AR15" s="442"/>
      <c r="AS15" s="442"/>
      <c r="AT15" s="442"/>
      <c r="AU15" s="442"/>
      <c r="AV15" s="442"/>
      <c r="AW15" s="442"/>
      <c r="AX15" s="442"/>
      <c r="AY15" s="442"/>
      <c r="AZ15" s="442"/>
    </row>
    <row r="16" spans="1:52" ht="18" hidden="1" customHeight="1" outlineLevel="1">
      <c r="B16" s="434"/>
      <c r="C16" s="1002"/>
      <c r="D16" s="1003"/>
      <c r="E16" s="1003"/>
      <c r="F16" s="1004"/>
      <c r="G16" s="1005"/>
      <c r="H16" s="1006"/>
      <c r="I16" s="1006"/>
      <c r="J16" s="1006"/>
      <c r="K16" s="1007"/>
      <c r="L16" s="715"/>
      <c r="M16" s="715"/>
      <c r="N16" s="715"/>
      <c r="O16" s="715"/>
      <c r="P16" s="715"/>
      <c r="Q16" s="715"/>
      <c r="R16" s="715"/>
      <c r="S16" s="716"/>
      <c r="T16" s="717"/>
      <c r="U16" s="720">
        <f t="shared" si="1"/>
        <v>0</v>
      </c>
      <c r="V16" s="721">
        <f t="shared" si="2"/>
        <v>0</v>
      </c>
      <c r="W16" s="722">
        <f t="shared" si="3"/>
        <v>0</v>
      </c>
      <c r="X16" s="442"/>
      <c r="Y16" s="442"/>
      <c r="Z16" s="442"/>
      <c r="AA16" s="442"/>
      <c r="AB16" s="442"/>
      <c r="AC16" s="442"/>
      <c r="AD16" s="442"/>
      <c r="AE16" s="442"/>
      <c r="AF16" s="442"/>
      <c r="AG16" s="442"/>
      <c r="AH16" s="442"/>
      <c r="AI16" s="442"/>
      <c r="AJ16" s="442"/>
      <c r="AK16" s="442"/>
      <c r="AL16" s="442"/>
      <c r="AM16" s="442"/>
      <c r="AN16" s="442"/>
      <c r="AO16" s="442"/>
      <c r="AP16" s="442"/>
      <c r="AQ16" s="442"/>
      <c r="AR16" s="442"/>
      <c r="AS16" s="442"/>
      <c r="AT16" s="442"/>
      <c r="AU16" s="442"/>
      <c r="AV16" s="442"/>
      <c r="AW16" s="442"/>
      <c r="AX16" s="442"/>
      <c r="AY16" s="442"/>
      <c r="AZ16" s="442"/>
    </row>
    <row r="17" spans="2:52" ht="18" hidden="1" customHeight="1" outlineLevel="1">
      <c r="B17" s="434"/>
      <c r="C17" s="1002"/>
      <c r="D17" s="1003"/>
      <c r="E17" s="1003"/>
      <c r="F17" s="1004"/>
      <c r="G17" s="1005"/>
      <c r="H17" s="1006"/>
      <c r="I17" s="1006"/>
      <c r="J17" s="1006"/>
      <c r="K17" s="1007"/>
      <c r="L17" s="715"/>
      <c r="M17" s="715"/>
      <c r="N17" s="715"/>
      <c r="O17" s="715"/>
      <c r="P17" s="715"/>
      <c r="Q17" s="715"/>
      <c r="R17" s="715"/>
      <c r="S17" s="716"/>
      <c r="T17" s="717"/>
      <c r="U17" s="720">
        <f t="shared" si="1"/>
        <v>0</v>
      </c>
      <c r="V17" s="721">
        <f t="shared" si="2"/>
        <v>0</v>
      </c>
      <c r="W17" s="722">
        <f t="shared" si="3"/>
        <v>0</v>
      </c>
      <c r="X17" s="442"/>
      <c r="Y17" s="442"/>
      <c r="Z17" s="442"/>
      <c r="AA17" s="442"/>
      <c r="AB17" s="442"/>
      <c r="AC17" s="442"/>
      <c r="AD17" s="442"/>
      <c r="AE17" s="442"/>
      <c r="AF17" s="442"/>
      <c r="AG17" s="442"/>
      <c r="AH17" s="442"/>
      <c r="AI17" s="442"/>
      <c r="AJ17" s="442"/>
      <c r="AK17" s="442"/>
      <c r="AL17" s="442"/>
      <c r="AM17" s="442"/>
      <c r="AN17" s="442"/>
      <c r="AO17" s="442"/>
      <c r="AP17" s="442"/>
      <c r="AQ17" s="442"/>
      <c r="AR17" s="442"/>
      <c r="AS17" s="442"/>
      <c r="AT17" s="442"/>
      <c r="AU17" s="442"/>
      <c r="AV17" s="442"/>
      <c r="AW17" s="442"/>
      <c r="AX17" s="442"/>
      <c r="AY17" s="442"/>
      <c r="AZ17" s="442"/>
    </row>
    <row r="18" spans="2:52" ht="18" hidden="1" customHeight="1" outlineLevel="1">
      <c r="B18" s="434"/>
      <c r="C18" s="1002"/>
      <c r="D18" s="1003"/>
      <c r="E18" s="1003"/>
      <c r="F18" s="1004"/>
      <c r="G18" s="1005"/>
      <c r="H18" s="1006"/>
      <c r="I18" s="1006"/>
      <c r="J18" s="1006"/>
      <c r="K18" s="1007"/>
      <c r="L18" s="715"/>
      <c r="M18" s="715"/>
      <c r="N18" s="715"/>
      <c r="O18" s="715"/>
      <c r="P18" s="715"/>
      <c r="Q18" s="715"/>
      <c r="R18" s="715"/>
      <c r="S18" s="716"/>
      <c r="T18" s="717"/>
      <c r="U18" s="720">
        <f t="shared" si="1"/>
        <v>0</v>
      </c>
      <c r="V18" s="721">
        <f t="shared" si="2"/>
        <v>0</v>
      </c>
      <c r="W18" s="722">
        <f t="shared" si="3"/>
        <v>0</v>
      </c>
      <c r="X18" s="442"/>
      <c r="Y18" s="442"/>
      <c r="Z18" s="442"/>
      <c r="AA18" s="442"/>
      <c r="AB18" s="442"/>
      <c r="AC18" s="442"/>
      <c r="AD18" s="442"/>
      <c r="AE18" s="442"/>
      <c r="AF18" s="442"/>
      <c r="AG18" s="442"/>
      <c r="AH18" s="442"/>
      <c r="AI18" s="442"/>
      <c r="AJ18" s="442"/>
      <c r="AK18" s="442"/>
      <c r="AL18" s="442"/>
      <c r="AM18" s="442"/>
      <c r="AN18" s="442"/>
      <c r="AO18" s="442"/>
      <c r="AP18" s="442"/>
      <c r="AQ18" s="442"/>
      <c r="AR18" s="442"/>
      <c r="AS18" s="442"/>
      <c r="AT18" s="442"/>
      <c r="AU18" s="442"/>
      <c r="AV18" s="442"/>
      <c r="AW18" s="442"/>
      <c r="AX18" s="442"/>
      <c r="AY18" s="442"/>
      <c r="AZ18" s="442"/>
    </row>
    <row r="19" spans="2:52" ht="18" hidden="1" customHeight="1" outlineLevel="1">
      <c r="B19" s="434"/>
      <c r="C19" s="1002"/>
      <c r="D19" s="1003"/>
      <c r="E19" s="1003"/>
      <c r="F19" s="1004"/>
      <c r="G19" s="1005"/>
      <c r="H19" s="1006"/>
      <c r="I19" s="1006"/>
      <c r="J19" s="1006"/>
      <c r="K19" s="1007"/>
      <c r="L19" s="715"/>
      <c r="M19" s="715"/>
      <c r="N19" s="715"/>
      <c r="O19" s="715"/>
      <c r="P19" s="715"/>
      <c r="Q19" s="715"/>
      <c r="R19" s="715"/>
      <c r="S19" s="716"/>
      <c r="T19" s="717"/>
      <c r="U19" s="720">
        <f t="shared" si="1"/>
        <v>0</v>
      </c>
      <c r="V19" s="721">
        <f t="shared" si="2"/>
        <v>0</v>
      </c>
      <c r="W19" s="722">
        <f t="shared" si="3"/>
        <v>0</v>
      </c>
      <c r="X19" s="442"/>
      <c r="Y19" s="442"/>
      <c r="Z19" s="442"/>
      <c r="AA19" s="442"/>
      <c r="AB19" s="442"/>
      <c r="AC19" s="442"/>
      <c r="AD19" s="442"/>
      <c r="AE19" s="442"/>
      <c r="AF19" s="442"/>
      <c r="AG19" s="442"/>
      <c r="AH19" s="442"/>
      <c r="AI19" s="442"/>
      <c r="AJ19" s="442"/>
      <c r="AK19" s="442"/>
      <c r="AL19" s="442"/>
      <c r="AM19" s="442"/>
      <c r="AN19" s="442"/>
      <c r="AO19" s="442"/>
      <c r="AP19" s="442"/>
      <c r="AQ19" s="442"/>
      <c r="AR19" s="442"/>
      <c r="AS19" s="442"/>
      <c r="AT19" s="442"/>
      <c r="AU19" s="442"/>
      <c r="AV19" s="442"/>
      <c r="AW19" s="442"/>
      <c r="AX19" s="442"/>
      <c r="AY19" s="442"/>
      <c r="AZ19" s="442"/>
    </row>
    <row r="20" spans="2:52" ht="18" hidden="1" customHeight="1" outlineLevel="1">
      <c r="B20" s="434"/>
      <c r="C20" s="1002"/>
      <c r="D20" s="1003"/>
      <c r="E20" s="1003"/>
      <c r="F20" s="1004"/>
      <c r="G20" s="1005"/>
      <c r="H20" s="1006"/>
      <c r="I20" s="1006"/>
      <c r="J20" s="1006"/>
      <c r="K20" s="1007"/>
      <c r="L20" s="715"/>
      <c r="M20" s="715"/>
      <c r="N20" s="715"/>
      <c r="O20" s="715"/>
      <c r="P20" s="715"/>
      <c r="Q20" s="715"/>
      <c r="R20" s="715"/>
      <c r="S20" s="716"/>
      <c r="T20" s="717"/>
      <c r="U20" s="720">
        <f t="shared" si="1"/>
        <v>0</v>
      </c>
      <c r="V20" s="721">
        <f t="shared" si="2"/>
        <v>0</v>
      </c>
      <c r="W20" s="722">
        <f t="shared" si="3"/>
        <v>0</v>
      </c>
      <c r="X20" s="442"/>
      <c r="Y20" s="442"/>
      <c r="Z20" s="442"/>
      <c r="AA20" s="442"/>
      <c r="AB20" s="442"/>
      <c r="AC20" s="442"/>
      <c r="AD20" s="442"/>
      <c r="AE20" s="442"/>
      <c r="AF20" s="442"/>
      <c r="AG20" s="442"/>
      <c r="AH20" s="442"/>
      <c r="AI20" s="442"/>
      <c r="AJ20" s="442"/>
      <c r="AK20" s="442"/>
      <c r="AL20" s="442"/>
      <c r="AM20" s="442"/>
      <c r="AN20" s="442"/>
      <c r="AO20" s="442"/>
      <c r="AP20" s="442"/>
      <c r="AQ20" s="442"/>
      <c r="AR20" s="442"/>
      <c r="AS20" s="442"/>
      <c r="AT20" s="442"/>
      <c r="AU20" s="442"/>
      <c r="AV20" s="442"/>
      <c r="AW20" s="442"/>
      <c r="AX20" s="442"/>
      <c r="AY20" s="442"/>
      <c r="AZ20" s="442"/>
    </row>
    <row r="21" spans="2:52" ht="18" hidden="1" customHeight="1" outlineLevel="1">
      <c r="B21" s="434"/>
      <c r="C21" s="1002"/>
      <c r="D21" s="1003"/>
      <c r="E21" s="1003"/>
      <c r="F21" s="1004"/>
      <c r="G21" s="1005"/>
      <c r="H21" s="1006"/>
      <c r="I21" s="1006"/>
      <c r="J21" s="1006"/>
      <c r="K21" s="1007"/>
      <c r="L21" s="715"/>
      <c r="M21" s="715"/>
      <c r="N21" s="715"/>
      <c r="O21" s="715"/>
      <c r="P21" s="715"/>
      <c r="Q21" s="715"/>
      <c r="R21" s="715"/>
      <c r="S21" s="716"/>
      <c r="T21" s="717"/>
      <c r="U21" s="720">
        <f t="shared" si="1"/>
        <v>0</v>
      </c>
      <c r="V21" s="721">
        <f t="shared" si="2"/>
        <v>0</v>
      </c>
      <c r="W21" s="722">
        <f t="shared" si="3"/>
        <v>0</v>
      </c>
      <c r="X21" s="442"/>
      <c r="Y21" s="442"/>
      <c r="Z21" s="442"/>
      <c r="AA21" s="442"/>
      <c r="AB21" s="442"/>
      <c r="AC21" s="442"/>
      <c r="AD21" s="442"/>
      <c r="AE21" s="442"/>
      <c r="AF21" s="442"/>
      <c r="AG21" s="442"/>
      <c r="AH21" s="442"/>
      <c r="AI21" s="442"/>
      <c r="AJ21" s="442"/>
      <c r="AK21" s="442"/>
      <c r="AL21" s="442"/>
      <c r="AM21" s="442"/>
      <c r="AN21" s="442"/>
      <c r="AO21" s="442"/>
      <c r="AP21" s="442"/>
      <c r="AQ21" s="442"/>
      <c r="AR21" s="442"/>
      <c r="AS21" s="442"/>
      <c r="AT21" s="442"/>
      <c r="AU21" s="442"/>
      <c r="AV21" s="442"/>
      <c r="AW21" s="442"/>
      <c r="AX21" s="442"/>
      <c r="AY21" s="442"/>
      <c r="AZ21" s="442"/>
    </row>
    <row r="22" spans="2:52" ht="18" hidden="1" customHeight="1" outlineLevel="1">
      <c r="B22" s="434"/>
      <c r="C22" s="1002"/>
      <c r="D22" s="1003"/>
      <c r="E22" s="1003"/>
      <c r="F22" s="1004"/>
      <c r="G22" s="1005"/>
      <c r="H22" s="1006"/>
      <c r="I22" s="1006"/>
      <c r="J22" s="1006"/>
      <c r="K22" s="1007"/>
      <c r="L22" s="715"/>
      <c r="M22" s="715"/>
      <c r="N22" s="715"/>
      <c r="O22" s="715"/>
      <c r="P22" s="715"/>
      <c r="Q22" s="715"/>
      <c r="R22" s="715"/>
      <c r="S22" s="716"/>
      <c r="T22" s="717"/>
      <c r="U22" s="720">
        <f t="shared" si="1"/>
        <v>0</v>
      </c>
      <c r="V22" s="721">
        <f t="shared" si="2"/>
        <v>0</v>
      </c>
      <c r="W22" s="722">
        <f t="shared" si="3"/>
        <v>0</v>
      </c>
      <c r="X22" s="442"/>
      <c r="Y22" s="442"/>
      <c r="Z22" s="442"/>
      <c r="AA22" s="442"/>
      <c r="AB22" s="442"/>
      <c r="AC22" s="442"/>
      <c r="AD22" s="442"/>
      <c r="AE22" s="442"/>
      <c r="AF22" s="442"/>
      <c r="AG22" s="442"/>
      <c r="AH22" s="442"/>
      <c r="AI22" s="442"/>
      <c r="AJ22" s="442"/>
      <c r="AK22" s="442"/>
      <c r="AL22" s="442"/>
      <c r="AM22" s="442"/>
      <c r="AN22" s="442"/>
      <c r="AO22" s="442"/>
      <c r="AP22" s="442"/>
      <c r="AQ22" s="442"/>
      <c r="AR22" s="442"/>
      <c r="AS22" s="442"/>
      <c r="AT22" s="442"/>
      <c r="AU22" s="442"/>
      <c r="AV22" s="442"/>
      <c r="AW22" s="442"/>
      <c r="AX22" s="442"/>
      <c r="AY22" s="442"/>
      <c r="AZ22" s="442"/>
    </row>
    <row r="23" spans="2:52" ht="18" hidden="1" customHeight="1" outlineLevel="1">
      <c r="B23" s="434"/>
      <c r="C23" s="1002"/>
      <c r="D23" s="1003"/>
      <c r="E23" s="1003"/>
      <c r="F23" s="1004"/>
      <c r="G23" s="1005"/>
      <c r="H23" s="1006"/>
      <c r="I23" s="1006"/>
      <c r="J23" s="1006"/>
      <c r="K23" s="1007"/>
      <c r="L23" s="715"/>
      <c r="M23" s="715"/>
      <c r="N23" s="715"/>
      <c r="O23" s="715"/>
      <c r="P23" s="715"/>
      <c r="Q23" s="715"/>
      <c r="R23" s="715"/>
      <c r="S23" s="716"/>
      <c r="T23" s="717"/>
      <c r="U23" s="720">
        <f t="shared" si="1"/>
        <v>0</v>
      </c>
      <c r="V23" s="721">
        <f t="shared" si="2"/>
        <v>0</v>
      </c>
      <c r="W23" s="722">
        <f t="shared" si="3"/>
        <v>0</v>
      </c>
      <c r="X23" s="442"/>
      <c r="Y23" s="442"/>
      <c r="Z23" s="442"/>
      <c r="AA23" s="442"/>
      <c r="AB23" s="442"/>
      <c r="AC23" s="442"/>
      <c r="AD23" s="442"/>
      <c r="AE23" s="442"/>
      <c r="AF23" s="442"/>
      <c r="AG23" s="442"/>
      <c r="AH23" s="442"/>
      <c r="AI23" s="442"/>
      <c r="AJ23" s="442"/>
      <c r="AK23" s="442"/>
      <c r="AL23" s="442"/>
      <c r="AM23" s="442"/>
      <c r="AN23" s="442"/>
      <c r="AO23" s="442"/>
      <c r="AP23" s="442"/>
      <c r="AQ23" s="442"/>
      <c r="AR23" s="442"/>
      <c r="AS23" s="442"/>
      <c r="AT23" s="442"/>
      <c r="AU23" s="442"/>
      <c r="AV23" s="442"/>
      <c r="AW23" s="442"/>
      <c r="AX23" s="442"/>
      <c r="AY23" s="442"/>
      <c r="AZ23" s="442"/>
    </row>
    <row r="24" spans="2:52" ht="9.9499999999999993" hidden="1" customHeight="1" outlineLevel="1">
      <c r="B24" s="435"/>
      <c r="C24" s="437"/>
      <c r="D24" s="437"/>
      <c r="E24" s="437"/>
      <c r="F24" s="437"/>
      <c r="G24" s="436"/>
      <c r="H24" s="436"/>
      <c r="I24" s="436"/>
      <c r="J24" s="436"/>
      <c r="K24" s="436"/>
      <c r="L24" s="707"/>
      <c r="M24" s="707"/>
      <c r="N24" s="707"/>
      <c r="O24" s="707"/>
      <c r="P24" s="707"/>
      <c r="Q24" s="707"/>
      <c r="R24" s="707"/>
      <c r="S24" s="438"/>
      <c r="T24" s="439"/>
      <c r="U24" s="439"/>
      <c r="V24" s="439"/>
      <c r="W24" s="431"/>
      <c r="X24" s="442"/>
      <c r="Y24" s="442"/>
      <c r="Z24" s="442"/>
      <c r="AA24" s="442"/>
      <c r="AB24" s="442"/>
      <c r="AC24" s="442"/>
      <c r="AD24" s="442"/>
      <c r="AE24" s="442"/>
      <c r="AF24" s="442"/>
      <c r="AG24" s="442"/>
      <c r="AH24" s="442"/>
      <c r="AI24" s="442"/>
      <c r="AJ24" s="442"/>
      <c r="AK24" s="442"/>
      <c r="AL24" s="442"/>
      <c r="AM24" s="442"/>
      <c r="AN24" s="442"/>
      <c r="AO24" s="442"/>
      <c r="AP24" s="442"/>
      <c r="AQ24" s="442"/>
      <c r="AR24" s="442"/>
      <c r="AS24" s="442"/>
      <c r="AT24" s="442"/>
      <c r="AU24" s="442"/>
      <c r="AV24" s="442"/>
      <c r="AW24" s="442"/>
      <c r="AX24" s="442"/>
      <c r="AY24" s="442"/>
      <c r="AZ24" s="442"/>
    </row>
    <row r="25" spans="2:52" ht="20.100000000000001" customHeight="1" collapsed="1">
      <c r="B25" s="714">
        <f>B13+1</f>
        <v>2</v>
      </c>
      <c r="C25" s="1013"/>
      <c r="D25" s="1014"/>
      <c r="E25" s="1014"/>
      <c r="F25" s="1015"/>
      <c r="G25" s="1016"/>
      <c r="H25" s="1017"/>
      <c r="I25" s="1017"/>
      <c r="J25" s="1017"/>
      <c r="K25" s="1018"/>
      <c r="L25" s="701">
        <f t="shared" ref="L25:R25" si="4">SUM(L26:L35)</f>
        <v>0</v>
      </c>
      <c r="M25" s="702">
        <f t="shared" si="4"/>
        <v>0</v>
      </c>
      <c r="N25" s="703">
        <f t="shared" si="4"/>
        <v>0</v>
      </c>
      <c r="O25" s="703">
        <f t="shared" si="4"/>
        <v>0</v>
      </c>
      <c r="P25" s="702">
        <f t="shared" si="4"/>
        <v>0</v>
      </c>
      <c r="Q25" s="704">
        <f t="shared" si="4"/>
        <v>0</v>
      </c>
      <c r="R25" s="701">
        <f t="shared" si="4"/>
        <v>0</v>
      </c>
      <c r="S25" s="705">
        <v>1</v>
      </c>
      <c r="T25" s="706">
        <f>(S26*T26)+(S27*T27)+(S28*T28)+(S29*T29)+(S30*T30)+(S31*T31)+(S32*T32)+(S33*T33)+(S34*T34)+(S35*T35)</f>
        <v>0</v>
      </c>
      <c r="U25" s="665">
        <f t="shared" ref="U25:U35" si="5">S25*T25*(1+MGKZ)*(1+Gewinn)*(1+Sicherheit)</f>
        <v>0</v>
      </c>
      <c r="V25" s="643">
        <f t="shared" ref="V25:V35" si="6">R25*Fertigung</f>
        <v>0</v>
      </c>
      <c r="W25" s="50">
        <f t="shared" ref="W25:W35" si="7">L25*$E$6+M25*$M$6+N25*$M$7+O25*$M$8+P25*$E$7+Q25*$M$9+U25+V25</f>
        <v>0</v>
      </c>
      <c r="X25" s="442"/>
      <c r="Y25" s="442"/>
      <c r="Z25" s="442"/>
      <c r="AA25" s="442"/>
      <c r="AB25" s="442"/>
      <c r="AC25" s="442"/>
      <c r="AD25" s="442"/>
      <c r="AE25" s="442"/>
      <c r="AF25" s="442"/>
      <c r="AG25" s="442"/>
      <c r="AH25" s="442"/>
      <c r="AI25" s="442"/>
      <c r="AJ25" s="442"/>
      <c r="AK25" s="442"/>
      <c r="AL25" s="442"/>
      <c r="AM25" s="442"/>
      <c r="AN25" s="442"/>
      <c r="AO25" s="442"/>
      <c r="AP25" s="442"/>
      <c r="AQ25" s="442"/>
      <c r="AR25" s="442"/>
      <c r="AS25" s="442"/>
      <c r="AT25" s="442"/>
      <c r="AU25" s="442"/>
      <c r="AV25" s="442"/>
      <c r="AW25" s="442"/>
      <c r="AX25" s="442"/>
      <c r="AY25" s="442"/>
      <c r="AZ25" s="442"/>
    </row>
    <row r="26" spans="2:52" ht="18" hidden="1" customHeight="1" outlineLevel="1">
      <c r="B26" s="433"/>
      <c r="C26" s="1002"/>
      <c r="D26" s="1003"/>
      <c r="E26" s="1003"/>
      <c r="F26" s="1004"/>
      <c r="G26" s="1005"/>
      <c r="H26" s="1006"/>
      <c r="I26" s="1006"/>
      <c r="J26" s="1006"/>
      <c r="K26" s="1007"/>
      <c r="L26" s="715"/>
      <c r="M26" s="715"/>
      <c r="N26" s="715"/>
      <c r="O26" s="715"/>
      <c r="P26" s="715"/>
      <c r="Q26" s="715"/>
      <c r="R26" s="715"/>
      <c r="S26" s="716"/>
      <c r="T26" s="717"/>
      <c r="U26" s="720">
        <f t="shared" si="5"/>
        <v>0</v>
      </c>
      <c r="V26" s="721">
        <f t="shared" si="6"/>
        <v>0</v>
      </c>
      <c r="W26" s="722">
        <f t="shared" si="7"/>
        <v>0</v>
      </c>
      <c r="X26" s="442"/>
      <c r="Y26" s="442"/>
      <c r="Z26" s="442"/>
      <c r="AA26" s="442"/>
      <c r="AB26" s="442"/>
      <c r="AC26" s="442"/>
      <c r="AD26" s="442"/>
      <c r="AE26" s="442"/>
      <c r="AF26" s="442"/>
      <c r="AG26" s="442"/>
      <c r="AH26" s="442"/>
      <c r="AI26" s="442"/>
      <c r="AJ26" s="442"/>
      <c r="AK26" s="442"/>
      <c r="AL26" s="442"/>
      <c r="AM26" s="442"/>
      <c r="AN26" s="442"/>
      <c r="AO26" s="442"/>
      <c r="AP26" s="442"/>
      <c r="AQ26" s="442"/>
      <c r="AR26" s="442"/>
      <c r="AS26" s="442"/>
      <c r="AT26" s="442"/>
      <c r="AU26" s="442"/>
      <c r="AV26" s="442"/>
      <c r="AW26" s="442"/>
      <c r="AX26" s="442"/>
      <c r="AY26" s="442"/>
      <c r="AZ26" s="442"/>
    </row>
    <row r="27" spans="2:52" ht="18" hidden="1" customHeight="1" outlineLevel="1">
      <c r="B27" s="434"/>
      <c r="C27" s="1002"/>
      <c r="D27" s="1003"/>
      <c r="E27" s="1003"/>
      <c r="F27" s="1004"/>
      <c r="G27" s="1005"/>
      <c r="H27" s="1006"/>
      <c r="I27" s="1006"/>
      <c r="J27" s="1006"/>
      <c r="K27" s="1007"/>
      <c r="L27" s="715"/>
      <c r="M27" s="715"/>
      <c r="N27" s="715"/>
      <c r="O27" s="715"/>
      <c r="P27" s="715"/>
      <c r="Q27" s="715"/>
      <c r="R27" s="715"/>
      <c r="S27" s="716"/>
      <c r="T27" s="717"/>
      <c r="U27" s="720">
        <f t="shared" si="5"/>
        <v>0</v>
      </c>
      <c r="V27" s="721">
        <f t="shared" si="6"/>
        <v>0</v>
      </c>
      <c r="W27" s="722">
        <f t="shared" si="7"/>
        <v>0</v>
      </c>
      <c r="X27" s="442"/>
      <c r="Y27" s="442"/>
      <c r="Z27" s="442"/>
      <c r="AA27" s="442"/>
      <c r="AB27" s="442"/>
      <c r="AC27" s="442"/>
      <c r="AD27" s="442"/>
      <c r="AE27" s="442"/>
      <c r="AF27" s="442"/>
      <c r="AG27" s="442"/>
      <c r="AH27" s="442"/>
      <c r="AI27" s="442"/>
      <c r="AJ27" s="442"/>
      <c r="AK27" s="442"/>
      <c r="AL27" s="442"/>
      <c r="AM27" s="442"/>
      <c r="AN27" s="442"/>
      <c r="AO27" s="442"/>
      <c r="AP27" s="442"/>
      <c r="AQ27" s="442"/>
      <c r="AR27" s="442"/>
      <c r="AS27" s="442"/>
      <c r="AT27" s="442"/>
      <c r="AU27" s="442"/>
      <c r="AV27" s="442"/>
      <c r="AW27" s="442"/>
      <c r="AX27" s="442"/>
      <c r="AY27" s="442"/>
      <c r="AZ27" s="442"/>
    </row>
    <row r="28" spans="2:52" ht="18" hidden="1" customHeight="1" outlineLevel="1">
      <c r="B28" s="434"/>
      <c r="C28" s="1002"/>
      <c r="D28" s="1003"/>
      <c r="E28" s="1003"/>
      <c r="F28" s="1004"/>
      <c r="G28" s="1005"/>
      <c r="H28" s="1006"/>
      <c r="I28" s="1006"/>
      <c r="J28" s="1006"/>
      <c r="K28" s="1007"/>
      <c r="L28" s="715"/>
      <c r="M28" s="715"/>
      <c r="N28" s="715"/>
      <c r="O28" s="715"/>
      <c r="P28" s="715"/>
      <c r="Q28" s="715"/>
      <c r="R28" s="715"/>
      <c r="S28" s="716"/>
      <c r="T28" s="717"/>
      <c r="U28" s="720">
        <f t="shared" si="5"/>
        <v>0</v>
      </c>
      <c r="V28" s="721">
        <f t="shared" si="6"/>
        <v>0</v>
      </c>
      <c r="W28" s="722">
        <f t="shared" si="7"/>
        <v>0</v>
      </c>
      <c r="X28" s="442"/>
      <c r="Y28" s="442"/>
      <c r="Z28" s="442"/>
      <c r="AA28" s="442"/>
      <c r="AB28" s="442"/>
      <c r="AC28" s="442"/>
      <c r="AD28" s="442"/>
      <c r="AE28" s="442"/>
      <c r="AF28" s="442"/>
      <c r="AG28" s="442"/>
      <c r="AH28" s="442"/>
      <c r="AI28" s="442"/>
      <c r="AJ28" s="442"/>
      <c r="AK28" s="442"/>
      <c r="AL28" s="442"/>
      <c r="AM28" s="442"/>
      <c r="AN28" s="442"/>
      <c r="AO28" s="442"/>
      <c r="AP28" s="442"/>
      <c r="AQ28" s="442"/>
      <c r="AR28" s="442"/>
      <c r="AS28" s="442"/>
      <c r="AT28" s="442"/>
      <c r="AU28" s="442"/>
      <c r="AV28" s="442"/>
      <c r="AW28" s="442"/>
      <c r="AX28" s="442"/>
      <c r="AY28" s="442"/>
      <c r="AZ28" s="442"/>
    </row>
    <row r="29" spans="2:52" ht="18" hidden="1" customHeight="1" outlineLevel="1">
      <c r="B29" s="434"/>
      <c r="C29" s="1002"/>
      <c r="D29" s="1003"/>
      <c r="E29" s="1003"/>
      <c r="F29" s="1004"/>
      <c r="G29" s="1005"/>
      <c r="H29" s="1006"/>
      <c r="I29" s="1006"/>
      <c r="J29" s="1006"/>
      <c r="K29" s="1007"/>
      <c r="L29" s="715"/>
      <c r="M29" s="715"/>
      <c r="N29" s="715"/>
      <c r="O29" s="715"/>
      <c r="P29" s="715"/>
      <c r="Q29" s="715"/>
      <c r="R29" s="715"/>
      <c r="S29" s="716"/>
      <c r="T29" s="717"/>
      <c r="U29" s="720">
        <f t="shared" si="5"/>
        <v>0</v>
      </c>
      <c r="V29" s="721">
        <f t="shared" si="6"/>
        <v>0</v>
      </c>
      <c r="W29" s="722">
        <f t="shared" si="7"/>
        <v>0</v>
      </c>
      <c r="X29" s="442"/>
      <c r="Y29" s="442"/>
      <c r="Z29" s="442"/>
      <c r="AA29" s="442"/>
      <c r="AB29" s="442"/>
      <c r="AC29" s="442"/>
      <c r="AD29" s="442"/>
      <c r="AE29" s="442"/>
      <c r="AF29" s="442"/>
      <c r="AG29" s="442"/>
      <c r="AH29" s="442"/>
      <c r="AI29" s="442"/>
      <c r="AJ29" s="442"/>
      <c r="AK29" s="442"/>
      <c r="AL29" s="442"/>
      <c r="AM29" s="442"/>
      <c r="AN29" s="442"/>
      <c r="AO29" s="442"/>
      <c r="AP29" s="442"/>
      <c r="AQ29" s="442"/>
      <c r="AR29" s="442"/>
      <c r="AS29" s="442"/>
      <c r="AT29" s="442"/>
      <c r="AU29" s="442"/>
      <c r="AV29" s="442"/>
      <c r="AW29" s="442"/>
      <c r="AX29" s="442"/>
      <c r="AY29" s="442"/>
      <c r="AZ29" s="442"/>
    </row>
    <row r="30" spans="2:52" ht="18" hidden="1" customHeight="1" outlineLevel="1">
      <c r="B30" s="434"/>
      <c r="C30" s="1002"/>
      <c r="D30" s="1003"/>
      <c r="E30" s="1003"/>
      <c r="F30" s="1004"/>
      <c r="G30" s="1005"/>
      <c r="H30" s="1006"/>
      <c r="I30" s="1006"/>
      <c r="J30" s="1006"/>
      <c r="K30" s="1007"/>
      <c r="L30" s="715"/>
      <c r="M30" s="715"/>
      <c r="N30" s="715"/>
      <c r="O30" s="715"/>
      <c r="P30" s="715"/>
      <c r="Q30" s="715"/>
      <c r="R30" s="715"/>
      <c r="S30" s="716"/>
      <c r="T30" s="717"/>
      <c r="U30" s="720">
        <f t="shared" si="5"/>
        <v>0</v>
      </c>
      <c r="V30" s="721">
        <f t="shared" si="6"/>
        <v>0</v>
      </c>
      <c r="W30" s="722">
        <f t="shared" si="7"/>
        <v>0</v>
      </c>
      <c r="X30" s="442"/>
      <c r="Y30" s="442"/>
      <c r="Z30" s="442"/>
      <c r="AA30" s="442"/>
      <c r="AB30" s="442"/>
      <c r="AC30" s="442"/>
      <c r="AD30" s="442"/>
      <c r="AE30" s="442"/>
      <c r="AF30" s="442"/>
      <c r="AG30" s="442"/>
      <c r="AH30" s="442"/>
      <c r="AI30" s="442"/>
      <c r="AJ30" s="442"/>
      <c r="AK30" s="442"/>
      <c r="AL30" s="442"/>
      <c r="AM30" s="442"/>
      <c r="AN30" s="442"/>
      <c r="AO30" s="442"/>
      <c r="AP30" s="442"/>
      <c r="AQ30" s="442"/>
      <c r="AR30" s="442"/>
      <c r="AS30" s="442"/>
      <c r="AT30" s="442"/>
      <c r="AU30" s="442"/>
      <c r="AV30" s="442"/>
      <c r="AW30" s="442"/>
      <c r="AX30" s="442"/>
      <c r="AY30" s="442"/>
      <c r="AZ30" s="442"/>
    </row>
    <row r="31" spans="2:52" ht="18" hidden="1" customHeight="1" outlineLevel="1">
      <c r="B31" s="434"/>
      <c r="C31" s="1002"/>
      <c r="D31" s="1003"/>
      <c r="E31" s="1003"/>
      <c r="F31" s="1004"/>
      <c r="G31" s="1005"/>
      <c r="H31" s="1006"/>
      <c r="I31" s="1006"/>
      <c r="J31" s="1006"/>
      <c r="K31" s="1007"/>
      <c r="L31" s="715"/>
      <c r="M31" s="715"/>
      <c r="N31" s="715"/>
      <c r="O31" s="715"/>
      <c r="P31" s="715"/>
      <c r="Q31" s="715"/>
      <c r="R31" s="715"/>
      <c r="S31" s="716"/>
      <c r="T31" s="717"/>
      <c r="U31" s="720">
        <f t="shared" si="5"/>
        <v>0</v>
      </c>
      <c r="V31" s="721">
        <f t="shared" si="6"/>
        <v>0</v>
      </c>
      <c r="W31" s="722">
        <f t="shared" si="7"/>
        <v>0</v>
      </c>
      <c r="X31" s="442"/>
      <c r="Y31" s="442"/>
      <c r="Z31" s="442"/>
      <c r="AA31" s="442"/>
      <c r="AB31" s="442"/>
      <c r="AC31" s="442"/>
      <c r="AD31" s="442"/>
      <c r="AE31" s="442"/>
      <c r="AF31" s="442"/>
      <c r="AG31" s="442"/>
      <c r="AH31" s="442"/>
      <c r="AI31" s="442"/>
      <c r="AJ31" s="442"/>
      <c r="AK31" s="442"/>
      <c r="AL31" s="442"/>
      <c r="AM31" s="442"/>
      <c r="AN31" s="442"/>
      <c r="AO31" s="442"/>
      <c r="AP31" s="442"/>
      <c r="AQ31" s="442"/>
      <c r="AR31" s="442"/>
      <c r="AS31" s="442"/>
      <c r="AT31" s="442"/>
      <c r="AU31" s="442"/>
      <c r="AV31" s="442"/>
      <c r="AW31" s="442"/>
      <c r="AX31" s="442"/>
      <c r="AY31" s="442"/>
      <c r="AZ31" s="442"/>
    </row>
    <row r="32" spans="2:52" ht="18" hidden="1" customHeight="1" outlineLevel="1">
      <c r="B32" s="434"/>
      <c r="C32" s="1002"/>
      <c r="D32" s="1003"/>
      <c r="E32" s="1003"/>
      <c r="F32" s="1004"/>
      <c r="G32" s="1005"/>
      <c r="H32" s="1006"/>
      <c r="I32" s="1006"/>
      <c r="J32" s="1006"/>
      <c r="K32" s="1007"/>
      <c r="L32" s="715"/>
      <c r="M32" s="715"/>
      <c r="N32" s="715"/>
      <c r="O32" s="715"/>
      <c r="P32" s="715"/>
      <c r="Q32" s="715"/>
      <c r="R32" s="715"/>
      <c r="S32" s="716"/>
      <c r="T32" s="717"/>
      <c r="U32" s="720">
        <f t="shared" si="5"/>
        <v>0</v>
      </c>
      <c r="V32" s="721">
        <f t="shared" si="6"/>
        <v>0</v>
      </c>
      <c r="W32" s="722">
        <f t="shared" si="7"/>
        <v>0</v>
      </c>
      <c r="X32" s="442"/>
      <c r="Y32" s="442"/>
      <c r="Z32" s="442"/>
      <c r="AA32" s="442"/>
      <c r="AB32" s="442"/>
      <c r="AC32" s="442"/>
      <c r="AD32" s="442"/>
      <c r="AE32" s="442"/>
      <c r="AF32" s="442"/>
      <c r="AG32" s="442"/>
      <c r="AH32" s="442"/>
      <c r="AI32" s="442"/>
      <c r="AJ32" s="442"/>
      <c r="AK32" s="442"/>
      <c r="AL32" s="442"/>
      <c r="AM32" s="442"/>
      <c r="AN32" s="442"/>
      <c r="AO32" s="442"/>
      <c r="AP32" s="442"/>
      <c r="AQ32" s="442"/>
      <c r="AR32" s="442"/>
      <c r="AS32" s="442"/>
      <c r="AT32" s="442"/>
      <c r="AU32" s="442"/>
      <c r="AV32" s="442"/>
      <c r="AW32" s="442"/>
      <c r="AX32" s="442"/>
      <c r="AY32" s="442"/>
      <c r="AZ32" s="442"/>
    </row>
    <row r="33" spans="2:52" ht="18" hidden="1" customHeight="1" outlineLevel="1">
      <c r="B33" s="434"/>
      <c r="C33" s="1002"/>
      <c r="D33" s="1003"/>
      <c r="E33" s="1003"/>
      <c r="F33" s="1004"/>
      <c r="G33" s="1005"/>
      <c r="H33" s="1006"/>
      <c r="I33" s="1006"/>
      <c r="J33" s="1006"/>
      <c r="K33" s="1007"/>
      <c r="L33" s="715"/>
      <c r="M33" s="715"/>
      <c r="N33" s="715"/>
      <c r="O33" s="715"/>
      <c r="P33" s="715"/>
      <c r="Q33" s="715"/>
      <c r="R33" s="715"/>
      <c r="S33" s="716"/>
      <c r="T33" s="717"/>
      <c r="U33" s="720">
        <f t="shared" si="5"/>
        <v>0</v>
      </c>
      <c r="V33" s="721">
        <f t="shared" si="6"/>
        <v>0</v>
      </c>
      <c r="W33" s="722">
        <f t="shared" si="7"/>
        <v>0</v>
      </c>
      <c r="X33" s="442"/>
      <c r="Y33" s="442"/>
      <c r="Z33" s="442"/>
      <c r="AA33" s="442"/>
      <c r="AB33" s="442"/>
      <c r="AC33" s="442"/>
      <c r="AD33" s="442"/>
      <c r="AE33" s="442"/>
      <c r="AF33" s="442"/>
      <c r="AG33" s="442"/>
      <c r="AH33" s="442"/>
      <c r="AI33" s="442"/>
      <c r="AJ33" s="442"/>
      <c r="AK33" s="442"/>
      <c r="AL33" s="442"/>
      <c r="AM33" s="442"/>
      <c r="AN33" s="442"/>
      <c r="AO33" s="442"/>
      <c r="AP33" s="442"/>
      <c r="AQ33" s="442"/>
      <c r="AR33" s="442"/>
      <c r="AS33" s="442"/>
      <c r="AT33" s="442"/>
      <c r="AU33" s="442"/>
      <c r="AV33" s="442"/>
      <c r="AW33" s="442"/>
      <c r="AX33" s="442"/>
      <c r="AY33" s="442"/>
      <c r="AZ33" s="442"/>
    </row>
    <row r="34" spans="2:52" ht="18" hidden="1" customHeight="1" outlineLevel="1">
      <c r="B34" s="434"/>
      <c r="C34" s="1002"/>
      <c r="D34" s="1003"/>
      <c r="E34" s="1003"/>
      <c r="F34" s="1004"/>
      <c r="G34" s="1005"/>
      <c r="H34" s="1006"/>
      <c r="I34" s="1006"/>
      <c r="J34" s="1006"/>
      <c r="K34" s="1007"/>
      <c r="L34" s="715"/>
      <c r="M34" s="715"/>
      <c r="N34" s="715"/>
      <c r="O34" s="715"/>
      <c r="P34" s="715"/>
      <c r="Q34" s="715"/>
      <c r="R34" s="715"/>
      <c r="S34" s="716"/>
      <c r="T34" s="717"/>
      <c r="U34" s="720">
        <f t="shared" si="5"/>
        <v>0</v>
      </c>
      <c r="V34" s="721">
        <f t="shared" si="6"/>
        <v>0</v>
      </c>
      <c r="W34" s="722">
        <f t="shared" si="7"/>
        <v>0</v>
      </c>
      <c r="X34" s="442"/>
      <c r="Y34" s="442"/>
      <c r="Z34" s="442"/>
      <c r="AA34" s="442"/>
      <c r="AB34" s="442"/>
      <c r="AC34" s="442"/>
      <c r="AD34" s="442"/>
      <c r="AE34" s="442"/>
      <c r="AF34" s="442"/>
      <c r="AG34" s="442"/>
      <c r="AH34" s="442"/>
      <c r="AI34" s="442"/>
      <c r="AJ34" s="442"/>
      <c r="AK34" s="442"/>
      <c r="AL34" s="442"/>
      <c r="AM34" s="442"/>
      <c r="AN34" s="442"/>
      <c r="AO34" s="442"/>
      <c r="AP34" s="442"/>
      <c r="AQ34" s="442"/>
      <c r="AR34" s="442"/>
      <c r="AS34" s="442"/>
      <c r="AT34" s="442"/>
      <c r="AU34" s="442"/>
      <c r="AV34" s="442"/>
      <c r="AW34" s="442"/>
      <c r="AX34" s="442"/>
      <c r="AY34" s="442"/>
      <c r="AZ34" s="442"/>
    </row>
    <row r="35" spans="2:52" ht="18" hidden="1" customHeight="1" outlineLevel="1">
      <c r="B35" s="434"/>
      <c r="C35" s="1002"/>
      <c r="D35" s="1003"/>
      <c r="E35" s="1003"/>
      <c r="F35" s="1004"/>
      <c r="G35" s="1005"/>
      <c r="H35" s="1006"/>
      <c r="I35" s="1006"/>
      <c r="J35" s="1006"/>
      <c r="K35" s="1007"/>
      <c r="L35" s="715"/>
      <c r="M35" s="715"/>
      <c r="N35" s="715"/>
      <c r="O35" s="715"/>
      <c r="P35" s="715"/>
      <c r="Q35" s="715"/>
      <c r="R35" s="715"/>
      <c r="S35" s="716"/>
      <c r="T35" s="717"/>
      <c r="U35" s="720">
        <f t="shared" si="5"/>
        <v>0</v>
      </c>
      <c r="V35" s="721">
        <f t="shared" si="6"/>
        <v>0</v>
      </c>
      <c r="W35" s="722">
        <f t="shared" si="7"/>
        <v>0</v>
      </c>
      <c r="X35" s="442"/>
      <c r="Y35" s="442"/>
      <c r="Z35" s="442"/>
      <c r="AA35" s="442"/>
      <c r="AB35" s="442"/>
      <c r="AC35" s="442"/>
      <c r="AD35" s="442"/>
      <c r="AE35" s="442"/>
      <c r="AF35" s="442"/>
      <c r="AG35" s="442"/>
      <c r="AH35" s="442"/>
      <c r="AI35" s="442"/>
      <c r="AJ35" s="442"/>
      <c r="AK35" s="442"/>
      <c r="AL35" s="442"/>
      <c r="AM35" s="442"/>
      <c r="AN35" s="442"/>
      <c r="AO35" s="442"/>
      <c r="AP35" s="442"/>
      <c r="AQ35" s="442"/>
      <c r="AR35" s="442"/>
      <c r="AS35" s="442"/>
      <c r="AT35" s="442"/>
      <c r="AU35" s="442"/>
      <c r="AV35" s="442"/>
      <c r="AW35" s="442"/>
      <c r="AX35" s="442"/>
      <c r="AY35" s="442"/>
      <c r="AZ35" s="442"/>
    </row>
    <row r="36" spans="2:52" ht="9.9499999999999993" hidden="1" customHeight="1" outlineLevel="1">
      <c r="B36" s="435"/>
      <c r="C36" s="437"/>
      <c r="D36" s="437"/>
      <c r="E36" s="437"/>
      <c r="F36" s="437"/>
      <c r="G36" s="436"/>
      <c r="H36" s="436"/>
      <c r="I36" s="436"/>
      <c r="J36" s="436"/>
      <c r="K36" s="436"/>
      <c r="L36" s="438"/>
      <c r="M36" s="438"/>
      <c r="N36" s="438"/>
      <c r="O36" s="438"/>
      <c r="P36" s="438"/>
      <c r="Q36" s="438"/>
      <c r="R36" s="438"/>
      <c r="S36" s="438"/>
      <c r="T36" s="439"/>
      <c r="U36" s="439"/>
      <c r="V36" s="439"/>
      <c r="W36" s="431"/>
      <c r="X36" s="442"/>
      <c r="Y36" s="442"/>
      <c r="Z36" s="442"/>
      <c r="AA36" s="442"/>
      <c r="AB36" s="442"/>
      <c r="AC36" s="442"/>
      <c r="AD36" s="442"/>
      <c r="AE36" s="442"/>
      <c r="AF36" s="442"/>
      <c r="AG36" s="442"/>
      <c r="AH36" s="442"/>
      <c r="AI36" s="442"/>
      <c r="AJ36" s="442"/>
      <c r="AK36" s="442"/>
      <c r="AL36" s="442"/>
      <c r="AM36" s="442"/>
      <c r="AN36" s="442"/>
      <c r="AO36" s="442"/>
      <c r="AP36" s="442"/>
      <c r="AQ36" s="442"/>
      <c r="AR36" s="442"/>
      <c r="AS36" s="442"/>
      <c r="AT36" s="442"/>
      <c r="AU36" s="442"/>
      <c r="AV36" s="442"/>
      <c r="AW36" s="442"/>
      <c r="AX36" s="442"/>
      <c r="AY36" s="442"/>
      <c r="AZ36" s="442"/>
    </row>
    <row r="37" spans="2:52" ht="20.100000000000001" customHeight="1" collapsed="1">
      <c r="B37" s="714">
        <f>B25+1</f>
        <v>3</v>
      </c>
      <c r="C37" s="1013"/>
      <c r="D37" s="1014"/>
      <c r="E37" s="1014"/>
      <c r="F37" s="1015"/>
      <c r="G37" s="1016"/>
      <c r="H37" s="1017"/>
      <c r="I37" s="1017"/>
      <c r="J37" s="1017"/>
      <c r="K37" s="1018"/>
      <c r="L37" s="701">
        <f t="shared" ref="L37:R37" si="8">SUM(L38:L47)</f>
        <v>0</v>
      </c>
      <c r="M37" s="702">
        <f t="shared" si="8"/>
        <v>0</v>
      </c>
      <c r="N37" s="703">
        <f t="shared" si="8"/>
        <v>0</v>
      </c>
      <c r="O37" s="703">
        <f t="shared" si="8"/>
        <v>0</v>
      </c>
      <c r="P37" s="702">
        <f t="shared" si="8"/>
        <v>0</v>
      </c>
      <c r="Q37" s="704">
        <f t="shared" si="8"/>
        <v>0</v>
      </c>
      <c r="R37" s="701">
        <f t="shared" si="8"/>
        <v>0</v>
      </c>
      <c r="S37" s="705">
        <v>1</v>
      </c>
      <c r="T37" s="706">
        <f>(S38*T38)+(S39*T39)+(S40*T40)+(S41*T41)+(S42*T42)+(S43*T43)+(S44*T44)+(S45*T45)+(S46*T46)+(S47*T47)</f>
        <v>0</v>
      </c>
      <c r="U37" s="665">
        <f t="shared" ref="U37:U47" si="9">S37*T37*(1+MGKZ)*(1+Gewinn)*(1+Sicherheit)</f>
        <v>0</v>
      </c>
      <c r="V37" s="643">
        <f t="shared" ref="V37:V47" si="10">R37*Fertigung</f>
        <v>0</v>
      </c>
      <c r="W37" s="50">
        <f t="shared" ref="W37:W47" si="11">L37*$E$6+M37*$M$6+N37*$M$7+O37*$M$8+P37*$E$7+Q37*$M$9+U37+V37</f>
        <v>0</v>
      </c>
      <c r="X37" s="442"/>
      <c r="Y37" s="442"/>
      <c r="Z37" s="442"/>
      <c r="AA37" s="442"/>
      <c r="AB37" s="442"/>
      <c r="AC37" s="442"/>
      <c r="AD37" s="442"/>
      <c r="AE37" s="442"/>
      <c r="AF37" s="442"/>
      <c r="AG37" s="442"/>
      <c r="AH37" s="442"/>
      <c r="AI37" s="442"/>
      <c r="AJ37" s="442"/>
      <c r="AK37" s="442"/>
      <c r="AL37" s="442"/>
      <c r="AM37" s="442"/>
      <c r="AN37" s="442"/>
      <c r="AO37" s="442"/>
      <c r="AP37" s="442"/>
      <c r="AQ37" s="442"/>
      <c r="AR37" s="442"/>
      <c r="AS37" s="442"/>
      <c r="AT37" s="442"/>
      <c r="AU37" s="442"/>
      <c r="AV37" s="442"/>
      <c r="AW37" s="442"/>
      <c r="AX37" s="442"/>
      <c r="AY37" s="442"/>
      <c r="AZ37" s="442"/>
    </row>
    <row r="38" spans="2:52" ht="20.100000000000001" hidden="1" customHeight="1" outlineLevel="1">
      <c r="B38" s="433"/>
      <c r="C38" s="1002"/>
      <c r="D38" s="1003"/>
      <c r="E38" s="1003"/>
      <c r="F38" s="1004"/>
      <c r="G38" s="1005"/>
      <c r="H38" s="1006"/>
      <c r="I38" s="1006"/>
      <c r="J38" s="1006"/>
      <c r="K38" s="1007"/>
      <c r="L38" s="715"/>
      <c r="M38" s="715"/>
      <c r="N38" s="715"/>
      <c r="O38" s="715"/>
      <c r="P38" s="715"/>
      <c r="Q38" s="715"/>
      <c r="R38" s="715"/>
      <c r="S38" s="716"/>
      <c r="T38" s="717"/>
      <c r="U38" s="720">
        <f t="shared" si="9"/>
        <v>0</v>
      </c>
      <c r="V38" s="721">
        <f t="shared" si="10"/>
        <v>0</v>
      </c>
      <c r="W38" s="722">
        <f t="shared" si="11"/>
        <v>0</v>
      </c>
      <c r="X38" s="442"/>
      <c r="Y38" s="442"/>
      <c r="Z38" s="442"/>
      <c r="AA38" s="442"/>
      <c r="AB38" s="442"/>
      <c r="AC38" s="442"/>
      <c r="AD38" s="442"/>
      <c r="AE38" s="442"/>
      <c r="AF38" s="442"/>
      <c r="AG38" s="442"/>
      <c r="AH38" s="442"/>
      <c r="AI38" s="442"/>
      <c r="AJ38" s="442"/>
      <c r="AK38" s="442"/>
      <c r="AL38" s="442"/>
      <c r="AM38" s="442"/>
      <c r="AN38" s="442"/>
      <c r="AO38" s="442"/>
      <c r="AP38" s="442"/>
      <c r="AQ38" s="442"/>
      <c r="AR38" s="442"/>
      <c r="AS38" s="442"/>
      <c r="AT38" s="442"/>
      <c r="AU38" s="442"/>
      <c r="AV38" s="442"/>
      <c r="AW38" s="442"/>
      <c r="AX38" s="442"/>
      <c r="AY38" s="442"/>
      <c r="AZ38" s="442"/>
    </row>
    <row r="39" spans="2:52" ht="20.100000000000001" hidden="1" customHeight="1" outlineLevel="1">
      <c r="B39" s="434"/>
      <c r="C39" s="1002"/>
      <c r="D39" s="1003"/>
      <c r="E39" s="1003"/>
      <c r="F39" s="1004"/>
      <c r="G39" s="1005"/>
      <c r="H39" s="1006"/>
      <c r="I39" s="1006"/>
      <c r="J39" s="1006"/>
      <c r="K39" s="1007"/>
      <c r="L39" s="715"/>
      <c r="M39" s="715"/>
      <c r="N39" s="715"/>
      <c r="O39" s="715"/>
      <c r="P39" s="715"/>
      <c r="Q39" s="715"/>
      <c r="R39" s="715"/>
      <c r="S39" s="716"/>
      <c r="T39" s="717"/>
      <c r="U39" s="720">
        <f t="shared" si="9"/>
        <v>0</v>
      </c>
      <c r="V39" s="721">
        <f t="shared" si="10"/>
        <v>0</v>
      </c>
      <c r="W39" s="722">
        <f t="shared" si="11"/>
        <v>0</v>
      </c>
      <c r="X39" s="442"/>
      <c r="Y39" s="442"/>
      <c r="Z39" s="442"/>
      <c r="AA39" s="442"/>
      <c r="AB39" s="442"/>
      <c r="AC39" s="442"/>
      <c r="AD39" s="442"/>
      <c r="AE39" s="442"/>
      <c r="AF39" s="442"/>
      <c r="AG39" s="442"/>
      <c r="AH39" s="442"/>
      <c r="AI39" s="442"/>
      <c r="AJ39" s="442"/>
      <c r="AK39" s="442"/>
      <c r="AL39" s="442"/>
      <c r="AM39" s="442"/>
      <c r="AN39" s="442"/>
      <c r="AO39" s="442"/>
      <c r="AP39" s="442"/>
      <c r="AQ39" s="442"/>
      <c r="AR39" s="442"/>
      <c r="AS39" s="442"/>
      <c r="AT39" s="442"/>
      <c r="AU39" s="442"/>
      <c r="AV39" s="442"/>
      <c r="AW39" s="442"/>
      <c r="AX39" s="442"/>
      <c r="AY39" s="442"/>
      <c r="AZ39" s="442"/>
    </row>
    <row r="40" spans="2:52" ht="20.100000000000001" hidden="1" customHeight="1" outlineLevel="1">
      <c r="B40" s="434"/>
      <c r="C40" s="1002"/>
      <c r="D40" s="1003"/>
      <c r="E40" s="1003"/>
      <c r="F40" s="1004"/>
      <c r="G40" s="1005"/>
      <c r="H40" s="1006"/>
      <c r="I40" s="1006"/>
      <c r="J40" s="1006"/>
      <c r="K40" s="1007"/>
      <c r="L40" s="715"/>
      <c r="M40" s="715"/>
      <c r="N40" s="715"/>
      <c r="O40" s="715"/>
      <c r="P40" s="715"/>
      <c r="Q40" s="715"/>
      <c r="R40" s="715"/>
      <c r="S40" s="716"/>
      <c r="T40" s="717"/>
      <c r="U40" s="720">
        <f t="shared" si="9"/>
        <v>0</v>
      </c>
      <c r="V40" s="721">
        <f t="shared" si="10"/>
        <v>0</v>
      </c>
      <c r="W40" s="722">
        <f t="shared" si="11"/>
        <v>0</v>
      </c>
      <c r="X40" s="442"/>
      <c r="Y40" s="442"/>
      <c r="Z40" s="442"/>
      <c r="AA40" s="442"/>
      <c r="AB40" s="442"/>
      <c r="AC40" s="442"/>
      <c r="AD40" s="442"/>
      <c r="AE40" s="442"/>
      <c r="AF40" s="442"/>
      <c r="AG40" s="442"/>
      <c r="AH40" s="442"/>
      <c r="AI40" s="442"/>
      <c r="AJ40" s="442"/>
      <c r="AK40" s="442"/>
      <c r="AL40" s="442"/>
      <c r="AM40" s="442"/>
      <c r="AN40" s="442"/>
      <c r="AO40" s="442"/>
      <c r="AP40" s="442"/>
      <c r="AQ40" s="442"/>
      <c r="AR40" s="442"/>
      <c r="AS40" s="442"/>
      <c r="AT40" s="442"/>
      <c r="AU40" s="442"/>
      <c r="AV40" s="442"/>
      <c r="AW40" s="442"/>
      <c r="AX40" s="442"/>
      <c r="AY40" s="442"/>
      <c r="AZ40" s="442"/>
    </row>
    <row r="41" spans="2:52" ht="20.100000000000001" hidden="1" customHeight="1" outlineLevel="1">
      <c r="B41" s="434"/>
      <c r="C41" s="1002"/>
      <c r="D41" s="1003"/>
      <c r="E41" s="1003"/>
      <c r="F41" s="1004"/>
      <c r="G41" s="1005"/>
      <c r="H41" s="1006"/>
      <c r="I41" s="1006"/>
      <c r="J41" s="1006"/>
      <c r="K41" s="1007"/>
      <c r="L41" s="715"/>
      <c r="M41" s="715"/>
      <c r="N41" s="715"/>
      <c r="O41" s="715"/>
      <c r="P41" s="715"/>
      <c r="Q41" s="715"/>
      <c r="R41" s="715"/>
      <c r="S41" s="716"/>
      <c r="T41" s="717"/>
      <c r="U41" s="720">
        <f t="shared" si="9"/>
        <v>0</v>
      </c>
      <c r="V41" s="721">
        <f t="shared" si="10"/>
        <v>0</v>
      </c>
      <c r="W41" s="722">
        <f t="shared" si="11"/>
        <v>0</v>
      </c>
      <c r="X41" s="442"/>
      <c r="Y41" s="442"/>
      <c r="Z41" s="442"/>
      <c r="AA41" s="442"/>
      <c r="AB41" s="442"/>
      <c r="AC41" s="442"/>
      <c r="AD41" s="442"/>
      <c r="AE41" s="442"/>
      <c r="AF41" s="442"/>
      <c r="AG41" s="442"/>
      <c r="AH41" s="442"/>
      <c r="AI41" s="442"/>
      <c r="AJ41" s="442"/>
      <c r="AK41" s="442"/>
      <c r="AL41" s="442"/>
      <c r="AM41" s="442"/>
      <c r="AN41" s="442"/>
      <c r="AO41" s="442"/>
      <c r="AP41" s="442"/>
      <c r="AQ41" s="442"/>
      <c r="AR41" s="442"/>
      <c r="AS41" s="442"/>
      <c r="AT41" s="442"/>
      <c r="AU41" s="442"/>
      <c r="AV41" s="442"/>
      <c r="AW41" s="442"/>
      <c r="AX41" s="442"/>
      <c r="AY41" s="442"/>
      <c r="AZ41" s="442"/>
    </row>
    <row r="42" spans="2:52" ht="20.100000000000001" hidden="1" customHeight="1" outlineLevel="1">
      <c r="B42" s="434"/>
      <c r="C42" s="1002"/>
      <c r="D42" s="1003"/>
      <c r="E42" s="1003"/>
      <c r="F42" s="1004"/>
      <c r="G42" s="1005"/>
      <c r="H42" s="1006"/>
      <c r="I42" s="1006"/>
      <c r="J42" s="1006"/>
      <c r="K42" s="1007"/>
      <c r="L42" s="715"/>
      <c r="M42" s="715"/>
      <c r="N42" s="715"/>
      <c r="O42" s="715"/>
      <c r="P42" s="715"/>
      <c r="Q42" s="715"/>
      <c r="R42" s="715"/>
      <c r="S42" s="716"/>
      <c r="T42" s="717"/>
      <c r="U42" s="720">
        <f t="shared" si="9"/>
        <v>0</v>
      </c>
      <c r="V42" s="721">
        <f t="shared" si="10"/>
        <v>0</v>
      </c>
      <c r="W42" s="722">
        <f t="shared" si="11"/>
        <v>0</v>
      </c>
      <c r="X42" s="442"/>
      <c r="Y42" s="442"/>
      <c r="Z42" s="442"/>
      <c r="AA42" s="442"/>
      <c r="AB42" s="442"/>
      <c r="AC42" s="442"/>
      <c r="AD42" s="442"/>
      <c r="AE42" s="442"/>
      <c r="AF42" s="442"/>
      <c r="AG42" s="442"/>
      <c r="AH42" s="442"/>
      <c r="AI42" s="442"/>
      <c r="AJ42" s="442"/>
      <c r="AK42" s="442"/>
      <c r="AL42" s="442"/>
      <c r="AM42" s="442"/>
      <c r="AN42" s="442"/>
      <c r="AO42" s="442"/>
      <c r="AP42" s="442"/>
      <c r="AQ42" s="442"/>
      <c r="AR42" s="442"/>
      <c r="AS42" s="442"/>
      <c r="AT42" s="442"/>
      <c r="AU42" s="442"/>
      <c r="AV42" s="442"/>
      <c r="AW42" s="442"/>
      <c r="AX42" s="442"/>
      <c r="AY42" s="442"/>
      <c r="AZ42" s="442"/>
    </row>
    <row r="43" spans="2:52" ht="20.100000000000001" hidden="1" customHeight="1" outlineLevel="1">
      <c r="B43" s="434"/>
      <c r="C43" s="1002"/>
      <c r="D43" s="1003"/>
      <c r="E43" s="1003"/>
      <c r="F43" s="1004"/>
      <c r="G43" s="1005"/>
      <c r="H43" s="1006"/>
      <c r="I43" s="1006"/>
      <c r="J43" s="1006"/>
      <c r="K43" s="1007"/>
      <c r="L43" s="715"/>
      <c r="M43" s="715"/>
      <c r="N43" s="715"/>
      <c r="O43" s="715"/>
      <c r="P43" s="715"/>
      <c r="Q43" s="715"/>
      <c r="R43" s="715"/>
      <c r="S43" s="716"/>
      <c r="T43" s="717"/>
      <c r="U43" s="720">
        <f t="shared" si="9"/>
        <v>0</v>
      </c>
      <c r="V43" s="721">
        <f t="shared" si="10"/>
        <v>0</v>
      </c>
      <c r="W43" s="722">
        <f t="shared" si="11"/>
        <v>0</v>
      </c>
      <c r="X43" s="442"/>
      <c r="Y43" s="442"/>
      <c r="Z43" s="442"/>
      <c r="AA43" s="442"/>
      <c r="AB43" s="442"/>
      <c r="AC43" s="442"/>
      <c r="AD43" s="442"/>
      <c r="AE43" s="442"/>
      <c r="AF43" s="442"/>
      <c r="AG43" s="442"/>
      <c r="AH43" s="442"/>
      <c r="AI43" s="442"/>
      <c r="AJ43" s="442"/>
      <c r="AK43" s="442"/>
      <c r="AL43" s="442"/>
      <c r="AM43" s="442"/>
      <c r="AN43" s="442"/>
      <c r="AO43" s="442"/>
      <c r="AP43" s="442"/>
      <c r="AQ43" s="442"/>
      <c r="AR43" s="442"/>
      <c r="AS43" s="442"/>
      <c r="AT43" s="442"/>
      <c r="AU43" s="442"/>
      <c r="AV43" s="442"/>
      <c r="AW43" s="442"/>
      <c r="AX43" s="442"/>
      <c r="AY43" s="442"/>
      <c r="AZ43" s="442"/>
    </row>
    <row r="44" spans="2:52" ht="20.100000000000001" hidden="1" customHeight="1" outlineLevel="1">
      <c r="B44" s="434"/>
      <c r="C44" s="1002"/>
      <c r="D44" s="1003"/>
      <c r="E44" s="1003"/>
      <c r="F44" s="1004"/>
      <c r="G44" s="1005"/>
      <c r="H44" s="1006"/>
      <c r="I44" s="1006"/>
      <c r="J44" s="1006"/>
      <c r="K44" s="1007"/>
      <c r="L44" s="715"/>
      <c r="M44" s="715"/>
      <c r="N44" s="715"/>
      <c r="O44" s="715"/>
      <c r="P44" s="715"/>
      <c r="Q44" s="715"/>
      <c r="R44" s="715"/>
      <c r="S44" s="716"/>
      <c r="T44" s="717"/>
      <c r="U44" s="720">
        <f t="shared" si="9"/>
        <v>0</v>
      </c>
      <c r="V44" s="721">
        <f t="shared" si="10"/>
        <v>0</v>
      </c>
      <c r="W44" s="722">
        <f t="shared" si="11"/>
        <v>0</v>
      </c>
      <c r="X44" s="442"/>
      <c r="Y44" s="442"/>
      <c r="Z44" s="442"/>
      <c r="AA44" s="442"/>
      <c r="AB44" s="442"/>
      <c r="AC44" s="442"/>
      <c r="AD44" s="442"/>
      <c r="AE44" s="442"/>
      <c r="AF44" s="442"/>
      <c r="AG44" s="442"/>
      <c r="AH44" s="442"/>
      <c r="AI44" s="442"/>
      <c r="AJ44" s="442"/>
      <c r="AK44" s="442"/>
      <c r="AL44" s="442"/>
      <c r="AM44" s="442"/>
      <c r="AN44" s="442"/>
      <c r="AO44" s="442"/>
      <c r="AP44" s="442"/>
      <c r="AQ44" s="442"/>
      <c r="AR44" s="442"/>
      <c r="AS44" s="442"/>
      <c r="AT44" s="442"/>
      <c r="AU44" s="442"/>
      <c r="AV44" s="442"/>
      <c r="AW44" s="442"/>
      <c r="AX44" s="442"/>
      <c r="AY44" s="442"/>
      <c r="AZ44" s="442"/>
    </row>
    <row r="45" spans="2:52" ht="20.100000000000001" hidden="1" customHeight="1" outlineLevel="1">
      <c r="B45" s="434"/>
      <c r="C45" s="1002"/>
      <c r="D45" s="1003"/>
      <c r="E45" s="1003"/>
      <c r="F45" s="1004"/>
      <c r="G45" s="1005"/>
      <c r="H45" s="1006"/>
      <c r="I45" s="1006"/>
      <c r="J45" s="1006"/>
      <c r="K45" s="1007"/>
      <c r="L45" s="715"/>
      <c r="M45" s="715"/>
      <c r="N45" s="715"/>
      <c r="O45" s="715"/>
      <c r="P45" s="715"/>
      <c r="Q45" s="715"/>
      <c r="R45" s="715"/>
      <c r="S45" s="716"/>
      <c r="T45" s="717"/>
      <c r="U45" s="720">
        <f t="shared" si="9"/>
        <v>0</v>
      </c>
      <c r="V45" s="721">
        <f t="shared" si="10"/>
        <v>0</v>
      </c>
      <c r="W45" s="722">
        <f t="shared" si="11"/>
        <v>0</v>
      </c>
      <c r="X45" s="442"/>
      <c r="Y45" s="442"/>
      <c r="Z45" s="442"/>
      <c r="AA45" s="442"/>
      <c r="AB45" s="442"/>
      <c r="AC45" s="442"/>
      <c r="AD45" s="442"/>
      <c r="AE45" s="442"/>
      <c r="AF45" s="442"/>
      <c r="AG45" s="442"/>
      <c r="AH45" s="442"/>
      <c r="AI45" s="442"/>
      <c r="AJ45" s="442"/>
      <c r="AK45" s="442"/>
      <c r="AL45" s="442"/>
      <c r="AM45" s="442"/>
      <c r="AN45" s="442"/>
      <c r="AO45" s="442"/>
      <c r="AP45" s="442"/>
      <c r="AQ45" s="442"/>
      <c r="AR45" s="442"/>
      <c r="AS45" s="442"/>
      <c r="AT45" s="442"/>
      <c r="AU45" s="442"/>
      <c r="AV45" s="442"/>
      <c r="AW45" s="442"/>
      <c r="AX45" s="442"/>
      <c r="AY45" s="442"/>
      <c r="AZ45" s="442"/>
    </row>
    <row r="46" spans="2:52" ht="20.100000000000001" hidden="1" customHeight="1" outlineLevel="1">
      <c r="B46" s="434"/>
      <c r="C46" s="1002"/>
      <c r="D46" s="1003"/>
      <c r="E46" s="1003"/>
      <c r="F46" s="1004"/>
      <c r="G46" s="1005"/>
      <c r="H46" s="1006"/>
      <c r="I46" s="1006"/>
      <c r="J46" s="1006"/>
      <c r="K46" s="1007"/>
      <c r="L46" s="715"/>
      <c r="M46" s="715"/>
      <c r="N46" s="715"/>
      <c r="O46" s="715"/>
      <c r="P46" s="715"/>
      <c r="Q46" s="715"/>
      <c r="R46" s="715"/>
      <c r="S46" s="716"/>
      <c r="T46" s="717"/>
      <c r="U46" s="720">
        <f t="shared" si="9"/>
        <v>0</v>
      </c>
      <c r="V46" s="721">
        <f t="shared" si="10"/>
        <v>0</v>
      </c>
      <c r="W46" s="722">
        <f t="shared" si="11"/>
        <v>0</v>
      </c>
      <c r="X46" s="442"/>
      <c r="Y46" s="442"/>
      <c r="Z46" s="442"/>
      <c r="AA46" s="442"/>
      <c r="AB46" s="442"/>
      <c r="AC46" s="442"/>
      <c r="AD46" s="442"/>
      <c r="AE46" s="442"/>
      <c r="AF46" s="442"/>
      <c r="AG46" s="442"/>
      <c r="AH46" s="442"/>
      <c r="AI46" s="442"/>
      <c r="AJ46" s="442"/>
      <c r="AK46" s="442"/>
      <c r="AL46" s="442"/>
      <c r="AM46" s="442"/>
      <c r="AN46" s="442"/>
      <c r="AO46" s="442"/>
      <c r="AP46" s="442"/>
      <c r="AQ46" s="442"/>
      <c r="AR46" s="442"/>
      <c r="AS46" s="442"/>
      <c r="AT46" s="442"/>
      <c r="AU46" s="442"/>
      <c r="AV46" s="442"/>
      <c r="AW46" s="442"/>
      <c r="AX46" s="442"/>
      <c r="AY46" s="442"/>
      <c r="AZ46" s="442"/>
    </row>
    <row r="47" spans="2:52" ht="20.100000000000001" hidden="1" customHeight="1" outlineLevel="1">
      <c r="B47" s="434"/>
      <c r="C47" s="1002"/>
      <c r="D47" s="1003"/>
      <c r="E47" s="1003"/>
      <c r="F47" s="1004"/>
      <c r="G47" s="1005"/>
      <c r="H47" s="1006"/>
      <c r="I47" s="1006"/>
      <c r="J47" s="1006"/>
      <c r="K47" s="1007"/>
      <c r="L47" s="715"/>
      <c r="M47" s="715"/>
      <c r="N47" s="715"/>
      <c r="O47" s="715"/>
      <c r="P47" s="715"/>
      <c r="Q47" s="715"/>
      <c r="R47" s="715"/>
      <c r="S47" s="716"/>
      <c r="T47" s="717"/>
      <c r="U47" s="720">
        <f t="shared" si="9"/>
        <v>0</v>
      </c>
      <c r="V47" s="721">
        <f t="shared" si="10"/>
        <v>0</v>
      </c>
      <c r="W47" s="722">
        <f t="shared" si="11"/>
        <v>0</v>
      </c>
      <c r="X47" s="442"/>
      <c r="Y47" s="442"/>
      <c r="Z47" s="442"/>
      <c r="AA47" s="442"/>
      <c r="AB47" s="442"/>
      <c r="AC47" s="442"/>
      <c r="AD47" s="442"/>
      <c r="AE47" s="442"/>
      <c r="AF47" s="442"/>
      <c r="AG47" s="442"/>
      <c r="AH47" s="442"/>
      <c r="AI47" s="442"/>
      <c r="AJ47" s="442"/>
      <c r="AK47" s="442"/>
      <c r="AL47" s="442"/>
      <c r="AM47" s="442"/>
      <c r="AN47" s="442"/>
      <c r="AO47" s="442"/>
      <c r="AP47" s="442"/>
      <c r="AQ47" s="442"/>
      <c r="AR47" s="442"/>
      <c r="AS47" s="442"/>
      <c r="AT47" s="442"/>
      <c r="AU47" s="442"/>
      <c r="AV47" s="442"/>
      <c r="AW47" s="442"/>
      <c r="AX47" s="442"/>
      <c r="AY47" s="442"/>
      <c r="AZ47" s="442"/>
    </row>
    <row r="48" spans="2:52" s="19" customFormat="1" ht="9.9499999999999993" hidden="1" customHeight="1" outlineLevel="1">
      <c r="B48" s="435"/>
      <c r="C48" s="437"/>
      <c r="D48" s="437"/>
      <c r="E48" s="437"/>
      <c r="F48" s="437"/>
      <c r="G48" s="666"/>
      <c r="H48" s="666"/>
      <c r="I48" s="666"/>
      <c r="J48" s="666"/>
      <c r="K48" s="666"/>
      <c r="L48" s="438"/>
      <c r="M48" s="438"/>
      <c r="N48" s="438"/>
      <c r="O48" s="438"/>
      <c r="P48" s="438"/>
      <c r="Q48" s="438"/>
      <c r="R48" s="438"/>
      <c r="S48" s="438"/>
      <c r="T48" s="439"/>
      <c r="U48" s="439"/>
      <c r="V48" s="439"/>
      <c r="W48" s="667"/>
      <c r="X48" s="668"/>
      <c r="Y48" s="668"/>
      <c r="Z48" s="668"/>
      <c r="AA48" s="668"/>
      <c r="AB48" s="668"/>
      <c r="AC48" s="668"/>
      <c r="AD48" s="668"/>
      <c r="AE48" s="668"/>
      <c r="AF48" s="668"/>
      <c r="AG48" s="668"/>
      <c r="AH48" s="668"/>
      <c r="AI48" s="668"/>
      <c r="AJ48" s="668"/>
      <c r="AK48" s="668"/>
      <c r="AL48" s="668"/>
      <c r="AM48" s="668"/>
      <c r="AN48" s="668"/>
      <c r="AO48" s="668"/>
      <c r="AP48" s="668"/>
      <c r="AQ48" s="668"/>
      <c r="AR48" s="668"/>
      <c r="AS48" s="668"/>
      <c r="AT48" s="668"/>
      <c r="AU48" s="668"/>
      <c r="AV48" s="668"/>
      <c r="AW48" s="668"/>
      <c r="AX48" s="668"/>
      <c r="AY48" s="668"/>
      <c r="AZ48" s="668"/>
    </row>
    <row r="49" spans="2:52" ht="20.100000000000001" customHeight="1" collapsed="1">
      <c r="B49" s="714">
        <f>B37+1</f>
        <v>4</v>
      </c>
      <c r="C49" s="1013"/>
      <c r="D49" s="1014"/>
      <c r="E49" s="1014"/>
      <c r="F49" s="1015"/>
      <c r="G49" s="1016"/>
      <c r="H49" s="1017"/>
      <c r="I49" s="1017"/>
      <c r="J49" s="1017"/>
      <c r="K49" s="1018"/>
      <c r="L49" s="701">
        <f t="shared" ref="L49:R49" si="12">SUM(L50:L59)</f>
        <v>0</v>
      </c>
      <c r="M49" s="702">
        <f t="shared" si="12"/>
        <v>0</v>
      </c>
      <c r="N49" s="703">
        <f t="shared" si="12"/>
        <v>0</v>
      </c>
      <c r="O49" s="703">
        <f t="shared" si="12"/>
        <v>0</v>
      </c>
      <c r="P49" s="702">
        <f t="shared" si="12"/>
        <v>0</v>
      </c>
      <c r="Q49" s="704">
        <f t="shared" si="12"/>
        <v>0</v>
      </c>
      <c r="R49" s="701">
        <f t="shared" si="12"/>
        <v>0</v>
      </c>
      <c r="S49" s="705">
        <v>1</v>
      </c>
      <c r="T49" s="706">
        <f>(S50*T50)+(S51*T51)+(S52*T52)+(S53*T53)+(S54*T54)+(S55*T55)+(S56*T56)+(S57*T57)+(S58*T58)+(S59*T59)</f>
        <v>0</v>
      </c>
      <c r="U49" s="665">
        <f t="shared" ref="U49:U59" si="13">S49*T49*(1+MGKZ)*(1+Gewinn)*(1+Sicherheit)</f>
        <v>0</v>
      </c>
      <c r="V49" s="643">
        <f t="shared" ref="V49:V59" si="14">R49*Fertigung</f>
        <v>0</v>
      </c>
      <c r="W49" s="50">
        <f t="shared" ref="W49:W59" si="15">L49*$E$6+M49*$M$6+N49*$M$7+O49*$M$8+P49*$E$7+Q49*$M$9+U49+V49</f>
        <v>0</v>
      </c>
      <c r="X49" s="442"/>
      <c r="Y49" s="442"/>
      <c r="Z49" s="442"/>
      <c r="AA49" s="442"/>
      <c r="AB49" s="442"/>
      <c r="AC49" s="442"/>
      <c r="AD49" s="442"/>
      <c r="AE49" s="442"/>
      <c r="AF49" s="442"/>
      <c r="AG49" s="442"/>
      <c r="AH49" s="442"/>
      <c r="AI49" s="442"/>
      <c r="AJ49" s="442"/>
      <c r="AK49" s="442"/>
      <c r="AL49" s="442"/>
      <c r="AM49" s="442"/>
      <c r="AN49" s="442"/>
      <c r="AO49" s="442"/>
      <c r="AP49" s="442"/>
      <c r="AQ49" s="442"/>
      <c r="AR49" s="442"/>
      <c r="AS49" s="442"/>
      <c r="AT49" s="442"/>
      <c r="AU49" s="442"/>
      <c r="AV49" s="442"/>
      <c r="AW49" s="442"/>
      <c r="AX49" s="442"/>
      <c r="AY49" s="442"/>
      <c r="AZ49" s="442"/>
    </row>
    <row r="50" spans="2:52" ht="20.100000000000001" hidden="1" customHeight="1" outlineLevel="1">
      <c r="B50" s="433"/>
      <c r="C50" s="1002"/>
      <c r="D50" s="1003"/>
      <c r="E50" s="1003"/>
      <c r="F50" s="1004"/>
      <c r="G50" s="1005"/>
      <c r="H50" s="1006"/>
      <c r="I50" s="1006"/>
      <c r="J50" s="1006"/>
      <c r="K50" s="1007"/>
      <c r="L50" s="715"/>
      <c r="M50" s="715"/>
      <c r="N50" s="715"/>
      <c r="O50" s="715"/>
      <c r="P50" s="715"/>
      <c r="Q50" s="715"/>
      <c r="R50" s="715"/>
      <c r="S50" s="716"/>
      <c r="T50" s="717"/>
      <c r="U50" s="720">
        <f t="shared" si="13"/>
        <v>0</v>
      </c>
      <c r="V50" s="721">
        <f t="shared" si="14"/>
        <v>0</v>
      </c>
      <c r="W50" s="722">
        <f t="shared" si="15"/>
        <v>0</v>
      </c>
      <c r="X50" s="442"/>
      <c r="Y50" s="442"/>
      <c r="Z50" s="442"/>
      <c r="AA50" s="442"/>
      <c r="AB50" s="442"/>
      <c r="AC50" s="442"/>
      <c r="AD50" s="442"/>
      <c r="AE50" s="442"/>
      <c r="AF50" s="442"/>
      <c r="AG50" s="442"/>
      <c r="AH50" s="442"/>
      <c r="AI50" s="442"/>
      <c r="AJ50" s="442"/>
      <c r="AK50" s="442"/>
      <c r="AL50" s="442"/>
      <c r="AM50" s="442"/>
      <c r="AN50" s="442"/>
      <c r="AO50" s="442"/>
      <c r="AP50" s="442"/>
      <c r="AQ50" s="442"/>
      <c r="AR50" s="442"/>
      <c r="AS50" s="442"/>
      <c r="AT50" s="442"/>
      <c r="AU50" s="442"/>
      <c r="AV50" s="442"/>
      <c r="AW50" s="442"/>
      <c r="AX50" s="442"/>
      <c r="AY50" s="442"/>
      <c r="AZ50" s="442"/>
    </row>
    <row r="51" spans="2:52" ht="20.100000000000001" hidden="1" customHeight="1" outlineLevel="1">
      <c r="B51" s="434"/>
      <c r="C51" s="1002"/>
      <c r="D51" s="1003"/>
      <c r="E51" s="1003"/>
      <c r="F51" s="1004"/>
      <c r="G51" s="1005"/>
      <c r="H51" s="1006"/>
      <c r="I51" s="1006"/>
      <c r="J51" s="1006"/>
      <c r="K51" s="1007"/>
      <c r="L51" s="715"/>
      <c r="M51" s="715"/>
      <c r="N51" s="715"/>
      <c r="O51" s="715"/>
      <c r="P51" s="715"/>
      <c r="Q51" s="715"/>
      <c r="R51" s="715"/>
      <c r="S51" s="716"/>
      <c r="T51" s="717"/>
      <c r="U51" s="720">
        <f t="shared" si="13"/>
        <v>0</v>
      </c>
      <c r="V51" s="721">
        <f t="shared" si="14"/>
        <v>0</v>
      </c>
      <c r="W51" s="722">
        <f t="shared" si="15"/>
        <v>0</v>
      </c>
      <c r="X51" s="442"/>
      <c r="Y51" s="442"/>
      <c r="Z51" s="442"/>
      <c r="AA51" s="442"/>
      <c r="AB51" s="442"/>
      <c r="AC51" s="442"/>
      <c r="AD51" s="442"/>
      <c r="AE51" s="442"/>
      <c r="AF51" s="442"/>
      <c r="AG51" s="442"/>
      <c r="AH51" s="442"/>
      <c r="AI51" s="442"/>
      <c r="AJ51" s="442"/>
      <c r="AK51" s="442"/>
      <c r="AL51" s="442"/>
      <c r="AM51" s="442"/>
      <c r="AN51" s="442"/>
      <c r="AO51" s="442"/>
      <c r="AP51" s="442"/>
      <c r="AQ51" s="442"/>
      <c r="AR51" s="442"/>
      <c r="AS51" s="442"/>
      <c r="AT51" s="442"/>
      <c r="AU51" s="442"/>
      <c r="AV51" s="442"/>
      <c r="AW51" s="442"/>
      <c r="AX51" s="442"/>
      <c r="AY51" s="442"/>
      <c r="AZ51" s="442"/>
    </row>
    <row r="52" spans="2:52" ht="20.100000000000001" hidden="1" customHeight="1" outlineLevel="1">
      <c r="B52" s="434"/>
      <c r="C52" s="1002"/>
      <c r="D52" s="1003"/>
      <c r="E52" s="1003"/>
      <c r="F52" s="1004"/>
      <c r="G52" s="1005"/>
      <c r="H52" s="1006"/>
      <c r="I52" s="1006"/>
      <c r="J52" s="1006"/>
      <c r="K52" s="1007"/>
      <c r="L52" s="715"/>
      <c r="M52" s="715"/>
      <c r="N52" s="715"/>
      <c r="O52" s="715"/>
      <c r="P52" s="715"/>
      <c r="Q52" s="715"/>
      <c r="R52" s="715"/>
      <c r="S52" s="716"/>
      <c r="T52" s="717"/>
      <c r="U52" s="720">
        <f t="shared" si="13"/>
        <v>0</v>
      </c>
      <c r="V52" s="721">
        <f t="shared" si="14"/>
        <v>0</v>
      </c>
      <c r="W52" s="722">
        <f t="shared" si="15"/>
        <v>0</v>
      </c>
      <c r="X52" s="442"/>
      <c r="Y52" s="442"/>
      <c r="Z52" s="442"/>
      <c r="AA52" s="442"/>
      <c r="AB52" s="442"/>
      <c r="AC52" s="442"/>
      <c r="AD52" s="442"/>
      <c r="AE52" s="442"/>
      <c r="AF52" s="442"/>
      <c r="AG52" s="442"/>
      <c r="AH52" s="442"/>
      <c r="AI52" s="442"/>
      <c r="AJ52" s="442"/>
      <c r="AK52" s="442"/>
      <c r="AL52" s="442"/>
      <c r="AM52" s="442"/>
      <c r="AN52" s="442"/>
      <c r="AO52" s="442"/>
      <c r="AP52" s="442"/>
      <c r="AQ52" s="442"/>
      <c r="AR52" s="442"/>
      <c r="AS52" s="442"/>
      <c r="AT52" s="442"/>
      <c r="AU52" s="442"/>
      <c r="AV52" s="442"/>
      <c r="AW52" s="442"/>
      <c r="AX52" s="442"/>
      <c r="AY52" s="442"/>
      <c r="AZ52" s="442"/>
    </row>
    <row r="53" spans="2:52" ht="20.100000000000001" hidden="1" customHeight="1" outlineLevel="1">
      <c r="B53" s="434"/>
      <c r="C53" s="1002"/>
      <c r="D53" s="1003"/>
      <c r="E53" s="1003"/>
      <c r="F53" s="1004"/>
      <c r="G53" s="1005"/>
      <c r="H53" s="1006"/>
      <c r="I53" s="1006"/>
      <c r="J53" s="1006"/>
      <c r="K53" s="1007"/>
      <c r="L53" s="715"/>
      <c r="M53" s="715"/>
      <c r="N53" s="715"/>
      <c r="O53" s="715"/>
      <c r="P53" s="715"/>
      <c r="Q53" s="715"/>
      <c r="R53" s="715"/>
      <c r="S53" s="716"/>
      <c r="T53" s="717"/>
      <c r="U53" s="720">
        <f t="shared" si="13"/>
        <v>0</v>
      </c>
      <c r="V53" s="721">
        <f t="shared" si="14"/>
        <v>0</v>
      </c>
      <c r="W53" s="722">
        <f t="shared" si="15"/>
        <v>0</v>
      </c>
      <c r="X53" s="442"/>
      <c r="Y53" s="442"/>
      <c r="Z53" s="442"/>
      <c r="AA53" s="442"/>
      <c r="AB53" s="442"/>
      <c r="AC53" s="442"/>
      <c r="AD53" s="442"/>
      <c r="AE53" s="442"/>
      <c r="AF53" s="442"/>
      <c r="AG53" s="442"/>
      <c r="AH53" s="442"/>
      <c r="AI53" s="442"/>
      <c r="AJ53" s="442"/>
      <c r="AK53" s="442"/>
      <c r="AL53" s="442"/>
      <c r="AM53" s="442"/>
      <c r="AN53" s="442"/>
      <c r="AO53" s="442"/>
      <c r="AP53" s="442"/>
      <c r="AQ53" s="442"/>
      <c r="AR53" s="442"/>
      <c r="AS53" s="442"/>
      <c r="AT53" s="442"/>
      <c r="AU53" s="442"/>
      <c r="AV53" s="442"/>
      <c r="AW53" s="442"/>
      <c r="AX53" s="442"/>
      <c r="AY53" s="442"/>
      <c r="AZ53" s="442"/>
    </row>
    <row r="54" spans="2:52" ht="20.100000000000001" hidden="1" customHeight="1" outlineLevel="1">
      <c r="B54" s="434"/>
      <c r="C54" s="1002"/>
      <c r="D54" s="1003"/>
      <c r="E54" s="1003"/>
      <c r="F54" s="1004"/>
      <c r="G54" s="1005"/>
      <c r="H54" s="1006"/>
      <c r="I54" s="1006"/>
      <c r="J54" s="1006"/>
      <c r="K54" s="1007"/>
      <c r="L54" s="715"/>
      <c r="M54" s="715"/>
      <c r="N54" s="715"/>
      <c r="O54" s="715"/>
      <c r="P54" s="715"/>
      <c r="Q54" s="715"/>
      <c r="R54" s="715"/>
      <c r="S54" s="716"/>
      <c r="T54" s="717"/>
      <c r="U54" s="720">
        <f t="shared" si="13"/>
        <v>0</v>
      </c>
      <c r="V54" s="721">
        <f t="shared" si="14"/>
        <v>0</v>
      </c>
      <c r="W54" s="722">
        <f t="shared" si="15"/>
        <v>0</v>
      </c>
      <c r="X54" s="442"/>
      <c r="Y54" s="442"/>
      <c r="Z54" s="442"/>
      <c r="AA54" s="442"/>
      <c r="AB54" s="442"/>
      <c r="AC54" s="442"/>
      <c r="AD54" s="442"/>
      <c r="AE54" s="442"/>
      <c r="AF54" s="442"/>
      <c r="AG54" s="442"/>
      <c r="AH54" s="442"/>
      <c r="AI54" s="442"/>
      <c r="AJ54" s="442"/>
      <c r="AK54" s="442"/>
      <c r="AL54" s="442"/>
      <c r="AM54" s="442"/>
      <c r="AN54" s="442"/>
      <c r="AO54" s="442"/>
      <c r="AP54" s="442"/>
      <c r="AQ54" s="442"/>
      <c r="AR54" s="442"/>
      <c r="AS54" s="442"/>
      <c r="AT54" s="442"/>
      <c r="AU54" s="442"/>
      <c r="AV54" s="442"/>
      <c r="AW54" s="442"/>
      <c r="AX54" s="442"/>
      <c r="AY54" s="442"/>
      <c r="AZ54" s="442"/>
    </row>
    <row r="55" spans="2:52" ht="20.100000000000001" hidden="1" customHeight="1" outlineLevel="1">
      <c r="B55" s="434"/>
      <c r="C55" s="1002" t="s">
        <v>283</v>
      </c>
      <c r="D55" s="1003"/>
      <c r="E55" s="1003"/>
      <c r="F55" s="1004"/>
      <c r="G55" s="1005"/>
      <c r="H55" s="1006"/>
      <c r="I55" s="1006"/>
      <c r="J55" s="1006"/>
      <c r="K55" s="1007"/>
      <c r="L55" s="715"/>
      <c r="M55" s="715"/>
      <c r="N55" s="715"/>
      <c r="O55" s="715"/>
      <c r="P55" s="715"/>
      <c r="Q55" s="715"/>
      <c r="R55" s="715"/>
      <c r="S55" s="716"/>
      <c r="T55" s="717"/>
      <c r="U55" s="720">
        <f t="shared" si="13"/>
        <v>0</v>
      </c>
      <c r="V55" s="721">
        <f t="shared" si="14"/>
        <v>0</v>
      </c>
      <c r="W55" s="722">
        <f t="shared" si="15"/>
        <v>0</v>
      </c>
      <c r="X55" s="442"/>
      <c r="Y55" s="442"/>
      <c r="Z55" s="442"/>
      <c r="AA55" s="442"/>
      <c r="AB55" s="442"/>
      <c r="AC55" s="442"/>
      <c r="AD55" s="442"/>
      <c r="AE55" s="442"/>
      <c r="AF55" s="442"/>
      <c r="AG55" s="442"/>
      <c r="AH55" s="442"/>
      <c r="AI55" s="442"/>
      <c r="AJ55" s="442"/>
      <c r="AK55" s="442"/>
      <c r="AL55" s="442"/>
      <c r="AM55" s="442"/>
      <c r="AN55" s="442"/>
      <c r="AO55" s="442"/>
      <c r="AP55" s="442"/>
      <c r="AQ55" s="442"/>
      <c r="AR55" s="442"/>
      <c r="AS55" s="442"/>
      <c r="AT55" s="442"/>
      <c r="AU55" s="442"/>
      <c r="AV55" s="442"/>
      <c r="AW55" s="442"/>
      <c r="AX55" s="442"/>
      <c r="AY55" s="442"/>
      <c r="AZ55" s="442"/>
    </row>
    <row r="56" spans="2:52" ht="20.100000000000001" hidden="1" customHeight="1" outlineLevel="1">
      <c r="B56" s="434"/>
      <c r="C56" s="1002"/>
      <c r="D56" s="1003"/>
      <c r="E56" s="1003"/>
      <c r="F56" s="1004"/>
      <c r="G56" s="1005"/>
      <c r="H56" s="1006"/>
      <c r="I56" s="1006"/>
      <c r="J56" s="1006"/>
      <c r="K56" s="1007"/>
      <c r="L56" s="715"/>
      <c r="M56" s="715"/>
      <c r="N56" s="715"/>
      <c r="O56" s="715"/>
      <c r="P56" s="715"/>
      <c r="Q56" s="715"/>
      <c r="R56" s="715"/>
      <c r="S56" s="716"/>
      <c r="T56" s="717"/>
      <c r="U56" s="720">
        <f t="shared" si="13"/>
        <v>0</v>
      </c>
      <c r="V56" s="721">
        <f t="shared" si="14"/>
        <v>0</v>
      </c>
      <c r="W56" s="722">
        <f t="shared" si="15"/>
        <v>0</v>
      </c>
      <c r="X56" s="442"/>
      <c r="Y56" s="442"/>
      <c r="Z56" s="442"/>
      <c r="AA56" s="442"/>
      <c r="AB56" s="442"/>
      <c r="AC56" s="442"/>
      <c r="AD56" s="442"/>
      <c r="AE56" s="442"/>
      <c r="AF56" s="442"/>
      <c r="AG56" s="442"/>
      <c r="AH56" s="442"/>
      <c r="AI56" s="442"/>
      <c r="AJ56" s="442"/>
      <c r="AK56" s="442"/>
      <c r="AL56" s="442"/>
      <c r="AM56" s="442"/>
      <c r="AN56" s="442"/>
      <c r="AO56" s="442"/>
      <c r="AP56" s="442"/>
      <c r="AQ56" s="442"/>
      <c r="AR56" s="442"/>
      <c r="AS56" s="442"/>
      <c r="AT56" s="442"/>
      <c r="AU56" s="442"/>
      <c r="AV56" s="442"/>
      <c r="AW56" s="442"/>
      <c r="AX56" s="442"/>
      <c r="AY56" s="442"/>
      <c r="AZ56" s="442"/>
    </row>
    <row r="57" spans="2:52" ht="20.100000000000001" hidden="1" customHeight="1" outlineLevel="1">
      <c r="B57" s="434"/>
      <c r="C57" s="1002"/>
      <c r="D57" s="1003"/>
      <c r="E57" s="1003"/>
      <c r="F57" s="1004"/>
      <c r="G57" s="1005"/>
      <c r="H57" s="1006"/>
      <c r="I57" s="1006"/>
      <c r="J57" s="1006"/>
      <c r="K57" s="1007"/>
      <c r="L57" s="715"/>
      <c r="M57" s="715"/>
      <c r="N57" s="715"/>
      <c r="O57" s="715"/>
      <c r="P57" s="715"/>
      <c r="Q57" s="715"/>
      <c r="R57" s="715"/>
      <c r="S57" s="716"/>
      <c r="T57" s="717"/>
      <c r="U57" s="720">
        <f t="shared" si="13"/>
        <v>0</v>
      </c>
      <c r="V57" s="721">
        <f t="shared" si="14"/>
        <v>0</v>
      </c>
      <c r="W57" s="722">
        <f t="shared" si="15"/>
        <v>0</v>
      </c>
      <c r="X57" s="442"/>
      <c r="Y57" s="442"/>
      <c r="Z57" s="442"/>
      <c r="AA57" s="442"/>
      <c r="AB57" s="442"/>
      <c r="AC57" s="442"/>
      <c r="AD57" s="442"/>
      <c r="AE57" s="442"/>
      <c r="AF57" s="442"/>
      <c r="AG57" s="442"/>
      <c r="AH57" s="442"/>
      <c r="AI57" s="442"/>
      <c r="AJ57" s="442"/>
      <c r="AK57" s="442"/>
      <c r="AL57" s="442"/>
      <c r="AM57" s="442"/>
      <c r="AN57" s="442"/>
      <c r="AO57" s="442"/>
      <c r="AP57" s="442"/>
      <c r="AQ57" s="442"/>
      <c r="AR57" s="442"/>
      <c r="AS57" s="442"/>
      <c r="AT57" s="442"/>
      <c r="AU57" s="442"/>
      <c r="AV57" s="442"/>
      <c r="AW57" s="442"/>
      <c r="AX57" s="442"/>
      <c r="AY57" s="442"/>
      <c r="AZ57" s="442"/>
    </row>
    <row r="58" spans="2:52" ht="20.100000000000001" hidden="1" customHeight="1" outlineLevel="1">
      <c r="B58" s="434"/>
      <c r="C58" s="1002"/>
      <c r="D58" s="1003"/>
      <c r="E58" s="1003"/>
      <c r="F58" s="1004"/>
      <c r="G58" s="1005"/>
      <c r="H58" s="1006"/>
      <c r="I58" s="1006"/>
      <c r="J58" s="1006"/>
      <c r="K58" s="1007"/>
      <c r="L58" s="715"/>
      <c r="M58" s="715"/>
      <c r="N58" s="715"/>
      <c r="O58" s="715"/>
      <c r="P58" s="715"/>
      <c r="Q58" s="715"/>
      <c r="R58" s="715"/>
      <c r="S58" s="716"/>
      <c r="T58" s="717"/>
      <c r="U58" s="720">
        <f t="shared" si="13"/>
        <v>0</v>
      </c>
      <c r="V58" s="721">
        <f t="shared" si="14"/>
        <v>0</v>
      </c>
      <c r="W58" s="722">
        <f t="shared" si="15"/>
        <v>0</v>
      </c>
      <c r="X58" s="442"/>
      <c r="Y58" s="442"/>
      <c r="Z58" s="442"/>
      <c r="AA58" s="442"/>
      <c r="AB58" s="442"/>
      <c r="AC58" s="442"/>
      <c r="AD58" s="442"/>
      <c r="AE58" s="442"/>
      <c r="AF58" s="442"/>
      <c r="AG58" s="442"/>
      <c r="AH58" s="442"/>
      <c r="AI58" s="442"/>
      <c r="AJ58" s="442"/>
      <c r="AK58" s="442"/>
      <c r="AL58" s="442"/>
      <c r="AM58" s="442"/>
      <c r="AN58" s="442"/>
      <c r="AO58" s="442"/>
      <c r="AP58" s="442"/>
      <c r="AQ58" s="442"/>
      <c r="AR58" s="442"/>
      <c r="AS58" s="442"/>
      <c r="AT58" s="442"/>
      <c r="AU58" s="442"/>
      <c r="AV58" s="442"/>
      <c r="AW58" s="442"/>
      <c r="AX58" s="442"/>
      <c r="AY58" s="442"/>
      <c r="AZ58" s="442"/>
    </row>
    <row r="59" spans="2:52" ht="20.100000000000001" hidden="1" customHeight="1" outlineLevel="1">
      <c r="B59" s="434"/>
      <c r="C59" s="1002"/>
      <c r="D59" s="1003"/>
      <c r="E59" s="1003"/>
      <c r="F59" s="1004"/>
      <c r="G59" s="1005"/>
      <c r="H59" s="1006"/>
      <c r="I59" s="1006"/>
      <c r="J59" s="1006"/>
      <c r="K59" s="1007"/>
      <c r="L59" s="715"/>
      <c r="M59" s="715"/>
      <c r="N59" s="715"/>
      <c r="O59" s="715"/>
      <c r="P59" s="715"/>
      <c r="Q59" s="715"/>
      <c r="R59" s="715"/>
      <c r="S59" s="716"/>
      <c r="T59" s="717"/>
      <c r="U59" s="720">
        <f t="shared" si="13"/>
        <v>0</v>
      </c>
      <c r="V59" s="721">
        <f t="shared" si="14"/>
        <v>0</v>
      </c>
      <c r="W59" s="722">
        <f t="shared" si="15"/>
        <v>0</v>
      </c>
      <c r="X59" s="442"/>
      <c r="Y59" s="442"/>
      <c r="Z59" s="442"/>
      <c r="AA59" s="442"/>
      <c r="AB59" s="442"/>
      <c r="AC59" s="442"/>
      <c r="AD59" s="442"/>
      <c r="AE59" s="442"/>
      <c r="AF59" s="442"/>
      <c r="AG59" s="442"/>
      <c r="AH59" s="442"/>
      <c r="AI59" s="442"/>
      <c r="AJ59" s="442"/>
      <c r="AK59" s="442"/>
      <c r="AL59" s="442"/>
      <c r="AM59" s="442"/>
      <c r="AN59" s="442"/>
      <c r="AO59" s="442"/>
      <c r="AP59" s="442"/>
      <c r="AQ59" s="442"/>
      <c r="AR59" s="442"/>
      <c r="AS59" s="442"/>
      <c r="AT59" s="442"/>
      <c r="AU59" s="442"/>
      <c r="AV59" s="442"/>
      <c r="AW59" s="442"/>
      <c r="AX59" s="442"/>
      <c r="AY59" s="442"/>
      <c r="AZ59" s="442"/>
    </row>
    <row r="60" spans="2:52" s="19" customFormat="1" ht="9.9499999999999993" hidden="1" customHeight="1" outlineLevel="1">
      <c r="B60" s="435"/>
      <c r="C60" s="437"/>
      <c r="D60" s="437"/>
      <c r="E60" s="437"/>
      <c r="F60" s="437"/>
      <c r="G60" s="666"/>
      <c r="H60" s="666"/>
      <c r="I60" s="666"/>
      <c r="J60" s="666"/>
      <c r="K60" s="666"/>
      <c r="L60" s="438"/>
      <c r="M60" s="438"/>
      <c r="N60" s="438"/>
      <c r="O60" s="438"/>
      <c r="P60" s="438"/>
      <c r="Q60" s="438"/>
      <c r="R60" s="438"/>
      <c r="S60" s="438"/>
      <c r="T60" s="439"/>
      <c r="U60" s="439"/>
      <c r="V60" s="439"/>
      <c r="W60" s="667"/>
      <c r="X60" s="668"/>
      <c r="Y60" s="668"/>
      <c r="Z60" s="668"/>
      <c r="AA60" s="668"/>
      <c r="AB60" s="668"/>
      <c r="AC60" s="668"/>
      <c r="AD60" s="668"/>
      <c r="AE60" s="668"/>
      <c r="AF60" s="668"/>
      <c r="AG60" s="668"/>
      <c r="AH60" s="668"/>
      <c r="AI60" s="668"/>
      <c r="AJ60" s="668"/>
      <c r="AK60" s="668"/>
      <c r="AL60" s="668"/>
      <c r="AM60" s="668"/>
      <c r="AN60" s="668"/>
      <c r="AO60" s="668"/>
      <c r="AP60" s="668"/>
      <c r="AQ60" s="668"/>
      <c r="AR60" s="668"/>
      <c r="AS60" s="668"/>
      <c r="AT60" s="668"/>
      <c r="AU60" s="668"/>
      <c r="AV60" s="668"/>
      <c r="AW60" s="668"/>
      <c r="AX60" s="668"/>
      <c r="AY60" s="668"/>
      <c r="AZ60" s="668"/>
    </row>
    <row r="61" spans="2:52" ht="20.100000000000001" customHeight="1" collapsed="1">
      <c r="B61" s="714">
        <f>B49+1</f>
        <v>5</v>
      </c>
      <c r="C61" s="1013"/>
      <c r="D61" s="1014"/>
      <c r="E61" s="1014"/>
      <c r="F61" s="1015"/>
      <c r="G61" s="1016"/>
      <c r="H61" s="1017"/>
      <c r="I61" s="1017"/>
      <c r="J61" s="1017"/>
      <c r="K61" s="1018"/>
      <c r="L61" s="701">
        <f t="shared" ref="L61:R61" si="16">SUM(L62:L71)</f>
        <v>0</v>
      </c>
      <c r="M61" s="702">
        <f t="shared" si="16"/>
        <v>0</v>
      </c>
      <c r="N61" s="703">
        <f t="shared" si="16"/>
        <v>0</v>
      </c>
      <c r="O61" s="703">
        <f t="shared" si="16"/>
        <v>0</v>
      </c>
      <c r="P61" s="702">
        <f t="shared" si="16"/>
        <v>0</v>
      </c>
      <c r="Q61" s="704">
        <f t="shared" si="16"/>
        <v>0</v>
      </c>
      <c r="R61" s="701">
        <f t="shared" si="16"/>
        <v>0</v>
      </c>
      <c r="S61" s="705">
        <v>1</v>
      </c>
      <c r="T61" s="706">
        <f>(S62*T62)+(S63*T63)+(S64*T64)+(S65*T65)+(S66*T66)+(S67*T67)+(S68*T68)+(S69*T69)+(S70*T70)+(S71*T71)</f>
        <v>0</v>
      </c>
      <c r="U61" s="665">
        <f t="shared" ref="U61:U71" si="17">S61*T61*(1+MGKZ)*(1+Gewinn)*(1+Sicherheit)</f>
        <v>0</v>
      </c>
      <c r="V61" s="643">
        <f t="shared" ref="V61:V71" si="18">R61*Fertigung</f>
        <v>0</v>
      </c>
      <c r="W61" s="50">
        <f t="shared" ref="W61:W71" si="19">L61*$E$6+M61*$M$6+N61*$M$7+O61*$M$8+P61*$E$7+Q61*$M$9+U61+V61</f>
        <v>0</v>
      </c>
      <c r="X61" s="442"/>
      <c r="Y61" s="442"/>
      <c r="Z61" s="442"/>
      <c r="AA61" s="442"/>
      <c r="AB61" s="442"/>
      <c r="AC61" s="442"/>
      <c r="AD61" s="442"/>
      <c r="AE61" s="442"/>
      <c r="AF61" s="442"/>
      <c r="AG61" s="442"/>
      <c r="AH61" s="442"/>
      <c r="AI61" s="442"/>
      <c r="AJ61" s="442"/>
      <c r="AK61" s="442"/>
      <c r="AL61" s="442"/>
      <c r="AM61" s="442"/>
      <c r="AN61" s="442"/>
      <c r="AO61" s="442"/>
      <c r="AP61" s="442"/>
      <c r="AQ61" s="442"/>
      <c r="AR61" s="442"/>
      <c r="AS61" s="442"/>
      <c r="AT61" s="442"/>
      <c r="AU61" s="442"/>
      <c r="AV61" s="442"/>
      <c r="AW61" s="442"/>
      <c r="AX61" s="442"/>
      <c r="AY61" s="442"/>
      <c r="AZ61" s="442"/>
    </row>
    <row r="62" spans="2:52" ht="20.100000000000001" hidden="1" customHeight="1" outlineLevel="1">
      <c r="B62" s="433"/>
      <c r="C62" s="1002"/>
      <c r="D62" s="1003"/>
      <c r="E62" s="1003"/>
      <c r="F62" s="1004"/>
      <c r="G62" s="1005"/>
      <c r="H62" s="1006"/>
      <c r="I62" s="1006"/>
      <c r="J62" s="1006"/>
      <c r="K62" s="1007"/>
      <c r="L62" s="715"/>
      <c r="M62" s="715"/>
      <c r="N62" s="715"/>
      <c r="O62" s="715"/>
      <c r="P62" s="715"/>
      <c r="Q62" s="715"/>
      <c r="R62" s="715"/>
      <c r="S62" s="716"/>
      <c r="T62" s="717"/>
      <c r="U62" s="720">
        <f t="shared" si="17"/>
        <v>0</v>
      </c>
      <c r="V62" s="721">
        <f t="shared" si="18"/>
        <v>0</v>
      </c>
      <c r="W62" s="722">
        <f t="shared" si="19"/>
        <v>0</v>
      </c>
      <c r="X62" s="442"/>
      <c r="Y62" s="442"/>
      <c r="Z62" s="442"/>
      <c r="AA62" s="442"/>
      <c r="AB62" s="442"/>
      <c r="AC62" s="442"/>
      <c r="AD62" s="442"/>
      <c r="AE62" s="442"/>
      <c r="AF62" s="442"/>
      <c r="AG62" s="442"/>
      <c r="AH62" s="442"/>
      <c r="AI62" s="442"/>
      <c r="AJ62" s="442"/>
      <c r="AK62" s="442"/>
      <c r="AL62" s="442"/>
      <c r="AM62" s="442"/>
      <c r="AN62" s="442"/>
      <c r="AO62" s="442"/>
      <c r="AP62" s="442"/>
      <c r="AQ62" s="442"/>
      <c r="AR62" s="442"/>
      <c r="AS62" s="442"/>
      <c r="AT62" s="442"/>
      <c r="AU62" s="442"/>
      <c r="AV62" s="442"/>
      <c r="AW62" s="442"/>
      <c r="AX62" s="442"/>
      <c r="AY62" s="442"/>
      <c r="AZ62" s="442"/>
    </row>
    <row r="63" spans="2:52" ht="20.100000000000001" hidden="1" customHeight="1" outlineLevel="1">
      <c r="B63" s="434"/>
      <c r="C63" s="1002"/>
      <c r="D63" s="1003"/>
      <c r="E63" s="1003"/>
      <c r="F63" s="1004"/>
      <c r="G63" s="1005"/>
      <c r="H63" s="1006"/>
      <c r="I63" s="1006"/>
      <c r="J63" s="1006"/>
      <c r="K63" s="1007"/>
      <c r="L63" s="715"/>
      <c r="M63" s="715"/>
      <c r="N63" s="715"/>
      <c r="O63" s="715"/>
      <c r="P63" s="715"/>
      <c r="Q63" s="715"/>
      <c r="R63" s="715"/>
      <c r="S63" s="716"/>
      <c r="T63" s="717"/>
      <c r="U63" s="720">
        <f t="shared" si="17"/>
        <v>0</v>
      </c>
      <c r="V63" s="721">
        <f t="shared" si="18"/>
        <v>0</v>
      </c>
      <c r="W63" s="722">
        <f t="shared" si="19"/>
        <v>0</v>
      </c>
      <c r="X63" s="442"/>
      <c r="Y63" s="442"/>
      <c r="Z63" s="442"/>
      <c r="AA63" s="442"/>
      <c r="AB63" s="442"/>
      <c r="AC63" s="442"/>
      <c r="AD63" s="442"/>
      <c r="AE63" s="442"/>
      <c r="AF63" s="442"/>
      <c r="AG63" s="442"/>
      <c r="AH63" s="442"/>
      <c r="AI63" s="442"/>
      <c r="AJ63" s="442"/>
      <c r="AK63" s="442"/>
      <c r="AL63" s="442"/>
      <c r="AM63" s="442"/>
      <c r="AN63" s="442"/>
      <c r="AO63" s="442"/>
      <c r="AP63" s="442"/>
      <c r="AQ63" s="442"/>
      <c r="AR63" s="442"/>
      <c r="AS63" s="442"/>
      <c r="AT63" s="442"/>
      <c r="AU63" s="442"/>
      <c r="AV63" s="442"/>
      <c r="AW63" s="442"/>
      <c r="AX63" s="442"/>
      <c r="AY63" s="442"/>
      <c r="AZ63" s="442"/>
    </row>
    <row r="64" spans="2:52" ht="20.100000000000001" hidden="1" customHeight="1" outlineLevel="1">
      <c r="B64" s="434"/>
      <c r="C64" s="1002"/>
      <c r="D64" s="1003"/>
      <c r="E64" s="1003"/>
      <c r="F64" s="1004"/>
      <c r="G64" s="1005"/>
      <c r="H64" s="1006"/>
      <c r="I64" s="1006"/>
      <c r="J64" s="1006"/>
      <c r="K64" s="1007"/>
      <c r="L64" s="715"/>
      <c r="M64" s="715"/>
      <c r="N64" s="715"/>
      <c r="O64" s="715"/>
      <c r="P64" s="715"/>
      <c r="Q64" s="715"/>
      <c r="R64" s="715"/>
      <c r="S64" s="716"/>
      <c r="T64" s="717"/>
      <c r="U64" s="720">
        <f t="shared" si="17"/>
        <v>0</v>
      </c>
      <c r="V64" s="721">
        <f t="shared" si="18"/>
        <v>0</v>
      </c>
      <c r="W64" s="722">
        <f t="shared" si="19"/>
        <v>0</v>
      </c>
      <c r="X64" s="442"/>
      <c r="Y64" s="442"/>
      <c r="Z64" s="442"/>
      <c r="AA64" s="442"/>
      <c r="AB64" s="442"/>
      <c r="AC64" s="442"/>
      <c r="AD64" s="442"/>
      <c r="AE64" s="442"/>
      <c r="AF64" s="442"/>
      <c r="AG64" s="442"/>
      <c r="AH64" s="442"/>
      <c r="AI64" s="442"/>
      <c r="AJ64" s="442"/>
      <c r="AK64" s="442"/>
      <c r="AL64" s="442"/>
      <c r="AM64" s="442"/>
      <c r="AN64" s="442"/>
      <c r="AO64" s="442"/>
      <c r="AP64" s="442"/>
      <c r="AQ64" s="442"/>
      <c r="AR64" s="442"/>
      <c r="AS64" s="442"/>
      <c r="AT64" s="442"/>
      <c r="AU64" s="442"/>
      <c r="AV64" s="442"/>
      <c r="AW64" s="442"/>
      <c r="AX64" s="442"/>
      <c r="AY64" s="442"/>
      <c r="AZ64" s="442"/>
    </row>
    <row r="65" spans="2:52" ht="20.100000000000001" hidden="1" customHeight="1" outlineLevel="1">
      <c r="B65" s="434"/>
      <c r="C65" s="1002"/>
      <c r="D65" s="1003"/>
      <c r="E65" s="1003"/>
      <c r="F65" s="1004"/>
      <c r="G65" s="1005"/>
      <c r="H65" s="1006"/>
      <c r="I65" s="1006"/>
      <c r="J65" s="1006"/>
      <c r="K65" s="1007"/>
      <c r="L65" s="715"/>
      <c r="M65" s="715"/>
      <c r="N65" s="715"/>
      <c r="O65" s="715"/>
      <c r="P65" s="715"/>
      <c r="Q65" s="715"/>
      <c r="R65" s="715"/>
      <c r="S65" s="716"/>
      <c r="T65" s="717"/>
      <c r="U65" s="720">
        <f t="shared" si="17"/>
        <v>0</v>
      </c>
      <c r="V65" s="721">
        <f t="shared" si="18"/>
        <v>0</v>
      </c>
      <c r="W65" s="722">
        <f t="shared" si="19"/>
        <v>0</v>
      </c>
      <c r="X65" s="442"/>
      <c r="Y65" s="442"/>
      <c r="Z65" s="442"/>
      <c r="AA65" s="442"/>
      <c r="AB65" s="442"/>
      <c r="AC65" s="442"/>
      <c r="AD65" s="442"/>
      <c r="AE65" s="442"/>
      <c r="AF65" s="442"/>
      <c r="AG65" s="442"/>
      <c r="AH65" s="442"/>
      <c r="AI65" s="442"/>
      <c r="AJ65" s="442"/>
      <c r="AK65" s="442"/>
      <c r="AL65" s="442"/>
      <c r="AM65" s="442"/>
      <c r="AN65" s="442"/>
      <c r="AO65" s="442"/>
      <c r="AP65" s="442"/>
      <c r="AQ65" s="442"/>
      <c r="AR65" s="442"/>
      <c r="AS65" s="442"/>
      <c r="AT65" s="442"/>
      <c r="AU65" s="442"/>
      <c r="AV65" s="442"/>
      <c r="AW65" s="442"/>
      <c r="AX65" s="442"/>
      <c r="AY65" s="442"/>
      <c r="AZ65" s="442"/>
    </row>
    <row r="66" spans="2:52" ht="20.100000000000001" hidden="1" customHeight="1" outlineLevel="1">
      <c r="B66" s="434"/>
      <c r="C66" s="1002"/>
      <c r="D66" s="1003"/>
      <c r="E66" s="1003"/>
      <c r="F66" s="1004"/>
      <c r="G66" s="1005"/>
      <c r="H66" s="1006"/>
      <c r="I66" s="1006"/>
      <c r="J66" s="1006"/>
      <c r="K66" s="1007"/>
      <c r="L66" s="715"/>
      <c r="M66" s="715"/>
      <c r="N66" s="715"/>
      <c r="O66" s="715"/>
      <c r="P66" s="715"/>
      <c r="Q66" s="715"/>
      <c r="R66" s="715"/>
      <c r="S66" s="716"/>
      <c r="T66" s="717"/>
      <c r="U66" s="720">
        <f t="shared" si="17"/>
        <v>0</v>
      </c>
      <c r="V66" s="721">
        <f t="shared" si="18"/>
        <v>0</v>
      </c>
      <c r="W66" s="722">
        <f t="shared" si="19"/>
        <v>0</v>
      </c>
      <c r="X66" s="442"/>
      <c r="Y66" s="442"/>
      <c r="Z66" s="442"/>
      <c r="AA66" s="442"/>
      <c r="AB66" s="442"/>
      <c r="AC66" s="442"/>
      <c r="AD66" s="442"/>
      <c r="AE66" s="442"/>
      <c r="AF66" s="442"/>
      <c r="AG66" s="442"/>
      <c r="AH66" s="442"/>
      <c r="AI66" s="442"/>
      <c r="AJ66" s="442"/>
      <c r="AK66" s="442"/>
      <c r="AL66" s="442"/>
      <c r="AM66" s="442"/>
      <c r="AN66" s="442"/>
      <c r="AO66" s="442"/>
      <c r="AP66" s="442"/>
      <c r="AQ66" s="442"/>
      <c r="AR66" s="442"/>
      <c r="AS66" s="442"/>
      <c r="AT66" s="442"/>
      <c r="AU66" s="442"/>
      <c r="AV66" s="442"/>
      <c r="AW66" s="442"/>
      <c r="AX66" s="442"/>
      <c r="AY66" s="442"/>
      <c r="AZ66" s="442"/>
    </row>
    <row r="67" spans="2:52" ht="20.100000000000001" hidden="1" customHeight="1" outlineLevel="1">
      <c r="B67" s="434"/>
      <c r="C67" s="1002"/>
      <c r="D67" s="1003"/>
      <c r="E67" s="1003"/>
      <c r="F67" s="1004"/>
      <c r="G67" s="1005"/>
      <c r="H67" s="1006"/>
      <c r="I67" s="1006"/>
      <c r="J67" s="1006"/>
      <c r="K67" s="1007"/>
      <c r="L67" s="715"/>
      <c r="M67" s="715"/>
      <c r="N67" s="715"/>
      <c r="O67" s="715"/>
      <c r="P67" s="715"/>
      <c r="Q67" s="715"/>
      <c r="R67" s="715"/>
      <c r="S67" s="716"/>
      <c r="T67" s="717"/>
      <c r="U67" s="720">
        <f t="shared" si="17"/>
        <v>0</v>
      </c>
      <c r="V67" s="721">
        <f t="shared" si="18"/>
        <v>0</v>
      </c>
      <c r="W67" s="722">
        <f t="shared" si="19"/>
        <v>0</v>
      </c>
      <c r="X67" s="442"/>
      <c r="Y67" s="442"/>
      <c r="Z67" s="442"/>
      <c r="AA67" s="442"/>
      <c r="AB67" s="442"/>
      <c r="AC67" s="442"/>
      <c r="AD67" s="442"/>
      <c r="AE67" s="442"/>
      <c r="AF67" s="442"/>
      <c r="AG67" s="442"/>
      <c r="AH67" s="442"/>
      <c r="AI67" s="442"/>
      <c r="AJ67" s="442"/>
      <c r="AK67" s="442"/>
      <c r="AL67" s="442"/>
      <c r="AM67" s="442"/>
      <c r="AN67" s="442"/>
      <c r="AO67" s="442"/>
      <c r="AP67" s="442"/>
      <c r="AQ67" s="442"/>
      <c r="AR67" s="442"/>
      <c r="AS67" s="442"/>
      <c r="AT67" s="442"/>
      <c r="AU67" s="442"/>
      <c r="AV67" s="442"/>
      <c r="AW67" s="442"/>
      <c r="AX67" s="442"/>
      <c r="AY67" s="442"/>
      <c r="AZ67" s="442"/>
    </row>
    <row r="68" spans="2:52" ht="20.100000000000001" hidden="1" customHeight="1" outlineLevel="1">
      <c r="B68" s="434"/>
      <c r="C68" s="1002"/>
      <c r="D68" s="1003"/>
      <c r="E68" s="1003"/>
      <c r="F68" s="1004"/>
      <c r="G68" s="1005"/>
      <c r="H68" s="1006"/>
      <c r="I68" s="1006"/>
      <c r="J68" s="1006"/>
      <c r="K68" s="1007"/>
      <c r="L68" s="715"/>
      <c r="M68" s="715"/>
      <c r="N68" s="715"/>
      <c r="O68" s="715"/>
      <c r="P68" s="715"/>
      <c r="Q68" s="715"/>
      <c r="R68" s="715"/>
      <c r="S68" s="716"/>
      <c r="T68" s="717"/>
      <c r="U68" s="720">
        <f t="shared" si="17"/>
        <v>0</v>
      </c>
      <c r="V68" s="721">
        <f t="shared" si="18"/>
        <v>0</v>
      </c>
      <c r="W68" s="722">
        <f t="shared" si="19"/>
        <v>0</v>
      </c>
      <c r="X68" s="442"/>
      <c r="Y68" s="442"/>
      <c r="Z68" s="442"/>
      <c r="AA68" s="442"/>
      <c r="AB68" s="442"/>
      <c r="AC68" s="442"/>
      <c r="AD68" s="442"/>
      <c r="AE68" s="442"/>
      <c r="AF68" s="442"/>
      <c r="AG68" s="442"/>
      <c r="AH68" s="442"/>
      <c r="AI68" s="442"/>
      <c r="AJ68" s="442"/>
      <c r="AK68" s="442"/>
      <c r="AL68" s="442"/>
      <c r="AM68" s="442"/>
      <c r="AN68" s="442"/>
      <c r="AO68" s="442"/>
      <c r="AP68" s="442"/>
      <c r="AQ68" s="442"/>
      <c r="AR68" s="442"/>
      <c r="AS68" s="442"/>
      <c r="AT68" s="442"/>
      <c r="AU68" s="442"/>
      <c r="AV68" s="442"/>
      <c r="AW68" s="442"/>
      <c r="AX68" s="442"/>
      <c r="AY68" s="442"/>
      <c r="AZ68" s="442"/>
    </row>
    <row r="69" spans="2:52" ht="20.100000000000001" hidden="1" customHeight="1" outlineLevel="1">
      <c r="B69" s="434"/>
      <c r="C69" s="1002"/>
      <c r="D69" s="1003"/>
      <c r="E69" s="1003"/>
      <c r="F69" s="1004"/>
      <c r="G69" s="1005"/>
      <c r="H69" s="1006"/>
      <c r="I69" s="1006"/>
      <c r="J69" s="1006"/>
      <c r="K69" s="1007"/>
      <c r="L69" s="715"/>
      <c r="M69" s="715"/>
      <c r="N69" s="715"/>
      <c r="O69" s="715"/>
      <c r="P69" s="715"/>
      <c r="Q69" s="715"/>
      <c r="R69" s="715"/>
      <c r="S69" s="716"/>
      <c r="T69" s="717"/>
      <c r="U69" s="720">
        <f t="shared" si="17"/>
        <v>0</v>
      </c>
      <c r="V69" s="721">
        <f t="shared" si="18"/>
        <v>0</v>
      </c>
      <c r="W69" s="722">
        <f t="shared" si="19"/>
        <v>0</v>
      </c>
      <c r="X69" s="442"/>
      <c r="Y69" s="442"/>
      <c r="Z69" s="442"/>
      <c r="AA69" s="442"/>
      <c r="AB69" s="442"/>
      <c r="AC69" s="442"/>
      <c r="AD69" s="442"/>
      <c r="AE69" s="442"/>
      <c r="AF69" s="442"/>
      <c r="AG69" s="442"/>
      <c r="AH69" s="442"/>
      <c r="AI69" s="442"/>
      <c r="AJ69" s="442"/>
      <c r="AK69" s="442"/>
      <c r="AL69" s="442"/>
      <c r="AM69" s="442"/>
      <c r="AN69" s="442"/>
      <c r="AO69" s="442"/>
      <c r="AP69" s="442"/>
      <c r="AQ69" s="442"/>
      <c r="AR69" s="442"/>
      <c r="AS69" s="442"/>
      <c r="AT69" s="442"/>
      <c r="AU69" s="442"/>
      <c r="AV69" s="442"/>
      <c r="AW69" s="442"/>
      <c r="AX69" s="442"/>
      <c r="AY69" s="442"/>
      <c r="AZ69" s="442"/>
    </row>
    <row r="70" spans="2:52" ht="20.100000000000001" hidden="1" customHeight="1" outlineLevel="1">
      <c r="B70" s="434"/>
      <c r="C70" s="1002"/>
      <c r="D70" s="1003"/>
      <c r="E70" s="1003"/>
      <c r="F70" s="1004"/>
      <c r="G70" s="1005"/>
      <c r="H70" s="1006"/>
      <c r="I70" s="1006"/>
      <c r="J70" s="1006"/>
      <c r="K70" s="1007"/>
      <c r="L70" s="715"/>
      <c r="M70" s="715"/>
      <c r="N70" s="715"/>
      <c r="O70" s="715"/>
      <c r="P70" s="715"/>
      <c r="Q70" s="715"/>
      <c r="R70" s="715"/>
      <c r="S70" s="716"/>
      <c r="T70" s="717"/>
      <c r="U70" s="720">
        <f t="shared" si="17"/>
        <v>0</v>
      </c>
      <c r="V70" s="721">
        <f t="shared" si="18"/>
        <v>0</v>
      </c>
      <c r="W70" s="722">
        <f t="shared" si="19"/>
        <v>0</v>
      </c>
      <c r="X70" s="442"/>
      <c r="Y70" s="442"/>
      <c r="Z70" s="442"/>
      <c r="AA70" s="442"/>
      <c r="AB70" s="442"/>
      <c r="AC70" s="442"/>
      <c r="AD70" s="442"/>
      <c r="AE70" s="442"/>
      <c r="AF70" s="442"/>
      <c r="AG70" s="442"/>
      <c r="AH70" s="442"/>
      <c r="AI70" s="442"/>
      <c r="AJ70" s="442"/>
      <c r="AK70" s="442"/>
      <c r="AL70" s="442"/>
      <c r="AM70" s="442"/>
      <c r="AN70" s="442"/>
      <c r="AO70" s="442"/>
      <c r="AP70" s="442"/>
      <c r="AQ70" s="442"/>
      <c r="AR70" s="442"/>
      <c r="AS70" s="442"/>
      <c r="AT70" s="442"/>
      <c r="AU70" s="442"/>
      <c r="AV70" s="442"/>
      <c r="AW70" s="442"/>
      <c r="AX70" s="442"/>
      <c r="AY70" s="442"/>
      <c r="AZ70" s="442"/>
    </row>
    <row r="71" spans="2:52" ht="20.100000000000001" hidden="1" customHeight="1" outlineLevel="1">
      <c r="B71" s="434"/>
      <c r="C71" s="1002"/>
      <c r="D71" s="1003"/>
      <c r="E71" s="1003"/>
      <c r="F71" s="1004"/>
      <c r="G71" s="1005"/>
      <c r="H71" s="1006"/>
      <c r="I71" s="1006"/>
      <c r="J71" s="1006"/>
      <c r="K71" s="1007"/>
      <c r="L71" s="715"/>
      <c r="M71" s="715"/>
      <c r="N71" s="715"/>
      <c r="O71" s="715"/>
      <c r="P71" s="715"/>
      <c r="Q71" s="715"/>
      <c r="R71" s="715"/>
      <c r="S71" s="716"/>
      <c r="T71" s="717"/>
      <c r="U71" s="720">
        <f t="shared" si="17"/>
        <v>0</v>
      </c>
      <c r="V71" s="721">
        <f t="shared" si="18"/>
        <v>0</v>
      </c>
      <c r="W71" s="722">
        <f t="shared" si="19"/>
        <v>0</v>
      </c>
      <c r="X71" s="442"/>
      <c r="Y71" s="442"/>
      <c r="Z71" s="442"/>
      <c r="AA71" s="442"/>
      <c r="AB71" s="442"/>
      <c r="AC71" s="442"/>
      <c r="AD71" s="442"/>
      <c r="AE71" s="442"/>
      <c r="AF71" s="442"/>
      <c r="AG71" s="442"/>
      <c r="AH71" s="442"/>
      <c r="AI71" s="442"/>
      <c r="AJ71" s="442"/>
      <c r="AK71" s="442"/>
      <c r="AL71" s="442"/>
      <c r="AM71" s="442"/>
      <c r="AN71" s="442"/>
      <c r="AO71" s="442"/>
      <c r="AP71" s="442"/>
      <c r="AQ71" s="442"/>
      <c r="AR71" s="442"/>
      <c r="AS71" s="442"/>
      <c r="AT71" s="442"/>
      <c r="AU71" s="442"/>
      <c r="AV71" s="442"/>
      <c r="AW71" s="442"/>
      <c r="AX71" s="442"/>
      <c r="AY71" s="442"/>
      <c r="AZ71" s="442"/>
    </row>
    <row r="72" spans="2:52" s="19" customFormat="1" ht="9.9499999999999993" hidden="1" customHeight="1" outlineLevel="1">
      <c r="B72" s="435"/>
      <c r="C72" s="437"/>
      <c r="D72" s="437"/>
      <c r="E72" s="437"/>
      <c r="F72" s="437"/>
      <c r="G72" s="666"/>
      <c r="H72" s="666"/>
      <c r="I72" s="666"/>
      <c r="J72" s="666"/>
      <c r="K72" s="666"/>
      <c r="L72" s="438"/>
      <c r="M72" s="438"/>
      <c r="N72" s="438"/>
      <c r="O72" s="438"/>
      <c r="P72" s="438"/>
      <c r="Q72" s="438"/>
      <c r="R72" s="438"/>
      <c r="S72" s="438"/>
      <c r="T72" s="439"/>
      <c r="U72" s="439"/>
      <c r="V72" s="439"/>
      <c r="W72" s="667"/>
      <c r="X72" s="668"/>
      <c r="Y72" s="668"/>
      <c r="Z72" s="668"/>
      <c r="AA72" s="668"/>
      <c r="AB72" s="668"/>
      <c r="AC72" s="668"/>
      <c r="AD72" s="668"/>
      <c r="AE72" s="668"/>
      <c r="AF72" s="668"/>
      <c r="AG72" s="668"/>
      <c r="AH72" s="668"/>
      <c r="AI72" s="668"/>
      <c r="AJ72" s="668"/>
      <c r="AK72" s="668"/>
      <c r="AL72" s="668"/>
      <c r="AM72" s="668"/>
      <c r="AN72" s="668"/>
      <c r="AO72" s="668"/>
      <c r="AP72" s="668"/>
      <c r="AQ72" s="668"/>
      <c r="AR72" s="668"/>
      <c r="AS72" s="668"/>
      <c r="AT72" s="668"/>
      <c r="AU72" s="668"/>
      <c r="AV72" s="668"/>
      <c r="AW72" s="668"/>
      <c r="AX72" s="668"/>
      <c r="AY72" s="668"/>
      <c r="AZ72" s="668"/>
    </row>
    <row r="73" spans="2:52" ht="20.100000000000001" customHeight="1" collapsed="1">
      <c r="B73" s="714">
        <f>B61+1</f>
        <v>6</v>
      </c>
      <c r="C73" s="1013"/>
      <c r="D73" s="1014"/>
      <c r="E73" s="1014"/>
      <c r="F73" s="1015"/>
      <c r="G73" s="1016"/>
      <c r="H73" s="1017"/>
      <c r="I73" s="1017"/>
      <c r="J73" s="1017"/>
      <c r="K73" s="1018"/>
      <c r="L73" s="701">
        <f t="shared" ref="L73:R73" si="20">SUM(L74:L83)</f>
        <v>0</v>
      </c>
      <c r="M73" s="702">
        <f t="shared" si="20"/>
        <v>0</v>
      </c>
      <c r="N73" s="703">
        <f t="shared" si="20"/>
        <v>0</v>
      </c>
      <c r="O73" s="703">
        <f t="shared" si="20"/>
        <v>0</v>
      </c>
      <c r="P73" s="702">
        <f t="shared" si="20"/>
        <v>0</v>
      </c>
      <c r="Q73" s="704">
        <f t="shared" si="20"/>
        <v>0</v>
      </c>
      <c r="R73" s="701">
        <f t="shared" si="20"/>
        <v>0</v>
      </c>
      <c r="S73" s="705">
        <v>1</v>
      </c>
      <c r="T73" s="706">
        <f>(S74*T74)+(S75*T75)+(S76*T76)+(S77*T77)+(S78*T78)+(S79*T79)+(S80*T80)+(S81*T81)+(S82*T82)+(S83*T83)</f>
        <v>0</v>
      </c>
      <c r="U73" s="665">
        <f t="shared" ref="U73:U83" si="21">S73*T73*(1+MGKZ)*(1+Gewinn)*(1+Sicherheit)</f>
        <v>0</v>
      </c>
      <c r="V73" s="643">
        <f t="shared" ref="V73:V83" si="22">R73*Fertigung</f>
        <v>0</v>
      </c>
      <c r="W73" s="50">
        <f t="shared" ref="W73:W83" si="23">L73*$E$6+M73*$M$6+N73*$M$7+O73*$M$8+P73*$E$7+Q73*$M$9+U73+V73</f>
        <v>0</v>
      </c>
      <c r="X73" s="442"/>
      <c r="Y73" s="442"/>
      <c r="Z73" s="442"/>
      <c r="AA73" s="442"/>
      <c r="AB73" s="442"/>
      <c r="AC73" s="442"/>
      <c r="AD73" s="442"/>
      <c r="AE73" s="442"/>
      <c r="AF73" s="442"/>
      <c r="AG73" s="442"/>
      <c r="AH73" s="442"/>
      <c r="AI73" s="442"/>
      <c r="AJ73" s="442"/>
      <c r="AK73" s="442"/>
      <c r="AL73" s="442"/>
      <c r="AM73" s="442"/>
      <c r="AN73" s="442"/>
      <c r="AO73" s="442"/>
      <c r="AP73" s="442"/>
      <c r="AQ73" s="442"/>
      <c r="AR73" s="442"/>
      <c r="AS73" s="442"/>
      <c r="AT73" s="442"/>
      <c r="AU73" s="442"/>
      <c r="AV73" s="442"/>
      <c r="AW73" s="442"/>
      <c r="AX73" s="442"/>
      <c r="AY73" s="442"/>
      <c r="AZ73" s="442"/>
    </row>
    <row r="74" spans="2:52" ht="20.100000000000001" hidden="1" customHeight="1" outlineLevel="1">
      <c r="B74" s="433"/>
      <c r="C74" s="1002"/>
      <c r="D74" s="1003"/>
      <c r="E74" s="1003"/>
      <c r="F74" s="1004"/>
      <c r="G74" s="1005"/>
      <c r="H74" s="1006"/>
      <c r="I74" s="1006"/>
      <c r="J74" s="1006"/>
      <c r="K74" s="1007"/>
      <c r="L74" s="715"/>
      <c r="M74" s="715"/>
      <c r="N74" s="715"/>
      <c r="O74" s="715"/>
      <c r="P74" s="715"/>
      <c r="Q74" s="715"/>
      <c r="R74" s="715"/>
      <c r="S74" s="716"/>
      <c r="T74" s="717"/>
      <c r="U74" s="720">
        <f t="shared" si="21"/>
        <v>0</v>
      </c>
      <c r="V74" s="721">
        <f t="shared" si="22"/>
        <v>0</v>
      </c>
      <c r="W74" s="722">
        <f t="shared" si="23"/>
        <v>0</v>
      </c>
      <c r="X74" s="442"/>
      <c r="Y74" s="442"/>
      <c r="Z74" s="442"/>
      <c r="AA74" s="442"/>
      <c r="AB74" s="442"/>
      <c r="AC74" s="442"/>
      <c r="AD74" s="442"/>
      <c r="AE74" s="442"/>
      <c r="AF74" s="442"/>
      <c r="AG74" s="442"/>
      <c r="AH74" s="442"/>
      <c r="AI74" s="442"/>
      <c r="AJ74" s="442"/>
      <c r="AK74" s="442"/>
      <c r="AL74" s="442"/>
      <c r="AM74" s="442"/>
      <c r="AN74" s="442"/>
      <c r="AO74" s="442"/>
      <c r="AP74" s="442"/>
      <c r="AQ74" s="442"/>
      <c r="AR74" s="442"/>
      <c r="AS74" s="442"/>
      <c r="AT74" s="442"/>
      <c r="AU74" s="442"/>
      <c r="AV74" s="442"/>
      <c r="AW74" s="442"/>
      <c r="AX74" s="442"/>
      <c r="AY74" s="442"/>
      <c r="AZ74" s="442"/>
    </row>
    <row r="75" spans="2:52" ht="20.100000000000001" hidden="1" customHeight="1" outlineLevel="1">
      <c r="B75" s="434"/>
      <c r="C75" s="1002"/>
      <c r="D75" s="1003"/>
      <c r="E75" s="1003"/>
      <c r="F75" s="1004"/>
      <c r="G75" s="1005"/>
      <c r="H75" s="1006"/>
      <c r="I75" s="1006"/>
      <c r="J75" s="1006"/>
      <c r="K75" s="1007"/>
      <c r="L75" s="715"/>
      <c r="M75" s="715"/>
      <c r="N75" s="715"/>
      <c r="O75" s="715"/>
      <c r="P75" s="715"/>
      <c r="Q75" s="715"/>
      <c r="R75" s="715"/>
      <c r="S75" s="716"/>
      <c r="T75" s="717"/>
      <c r="U75" s="720">
        <f t="shared" si="21"/>
        <v>0</v>
      </c>
      <c r="V75" s="721">
        <f t="shared" si="22"/>
        <v>0</v>
      </c>
      <c r="W75" s="722">
        <f t="shared" si="23"/>
        <v>0</v>
      </c>
      <c r="X75" s="442"/>
      <c r="Y75" s="442"/>
      <c r="Z75" s="442"/>
      <c r="AA75" s="442"/>
      <c r="AB75" s="442"/>
      <c r="AC75" s="442"/>
      <c r="AD75" s="442"/>
      <c r="AE75" s="442"/>
      <c r="AF75" s="442"/>
      <c r="AG75" s="442"/>
      <c r="AH75" s="442"/>
      <c r="AI75" s="442"/>
      <c r="AJ75" s="442"/>
      <c r="AK75" s="442"/>
      <c r="AL75" s="442"/>
      <c r="AM75" s="442"/>
      <c r="AN75" s="442"/>
      <c r="AO75" s="442"/>
      <c r="AP75" s="442"/>
      <c r="AQ75" s="442"/>
      <c r="AR75" s="442"/>
      <c r="AS75" s="442"/>
      <c r="AT75" s="442"/>
      <c r="AU75" s="442"/>
      <c r="AV75" s="442"/>
      <c r="AW75" s="442"/>
      <c r="AX75" s="442"/>
      <c r="AY75" s="442"/>
      <c r="AZ75" s="442"/>
    </row>
    <row r="76" spans="2:52" ht="20.100000000000001" hidden="1" customHeight="1" outlineLevel="1">
      <c r="B76" s="434"/>
      <c r="C76" s="1002"/>
      <c r="D76" s="1003"/>
      <c r="E76" s="1003"/>
      <c r="F76" s="1004"/>
      <c r="G76" s="1005"/>
      <c r="H76" s="1006"/>
      <c r="I76" s="1006"/>
      <c r="J76" s="1006"/>
      <c r="K76" s="1007"/>
      <c r="L76" s="715"/>
      <c r="M76" s="715"/>
      <c r="N76" s="715"/>
      <c r="O76" s="715"/>
      <c r="P76" s="715"/>
      <c r="Q76" s="715"/>
      <c r="R76" s="715"/>
      <c r="S76" s="716"/>
      <c r="T76" s="717"/>
      <c r="U76" s="720">
        <f t="shared" si="21"/>
        <v>0</v>
      </c>
      <c r="V76" s="721">
        <f t="shared" si="22"/>
        <v>0</v>
      </c>
      <c r="W76" s="722">
        <f t="shared" si="23"/>
        <v>0</v>
      </c>
      <c r="X76" s="442"/>
      <c r="Y76" s="442"/>
      <c r="Z76" s="442"/>
      <c r="AA76" s="442"/>
      <c r="AB76" s="442"/>
      <c r="AC76" s="442"/>
      <c r="AD76" s="442"/>
      <c r="AE76" s="442"/>
      <c r="AF76" s="442"/>
      <c r="AG76" s="442"/>
      <c r="AH76" s="442"/>
      <c r="AI76" s="442"/>
      <c r="AJ76" s="442"/>
      <c r="AK76" s="442"/>
      <c r="AL76" s="442"/>
      <c r="AM76" s="442"/>
      <c r="AN76" s="442"/>
      <c r="AO76" s="442"/>
      <c r="AP76" s="442"/>
      <c r="AQ76" s="442"/>
      <c r="AR76" s="442"/>
      <c r="AS76" s="442"/>
      <c r="AT76" s="442"/>
      <c r="AU76" s="442"/>
      <c r="AV76" s="442"/>
      <c r="AW76" s="442"/>
      <c r="AX76" s="442"/>
      <c r="AY76" s="442"/>
      <c r="AZ76" s="442"/>
    </row>
    <row r="77" spans="2:52" ht="20.100000000000001" hidden="1" customHeight="1" outlineLevel="1">
      <c r="B77" s="434"/>
      <c r="C77" s="1002"/>
      <c r="D77" s="1003"/>
      <c r="E77" s="1003"/>
      <c r="F77" s="1004"/>
      <c r="G77" s="1005"/>
      <c r="H77" s="1006"/>
      <c r="I77" s="1006"/>
      <c r="J77" s="1006"/>
      <c r="K77" s="1007"/>
      <c r="L77" s="715"/>
      <c r="M77" s="715"/>
      <c r="N77" s="715"/>
      <c r="O77" s="715"/>
      <c r="P77" s="715"/>
      <c r="Q77" s="715"/>
      <c r="R77" s="715"/>
      <c r="S77" s="716"/>
      <c r="T77" s="717"/>
      <c r="U77" s="720">
        <f t="shared" si="21"/>
        <v>0</v>
      </c>
      <c r="V77" s="721">
        <f t="shared" si="22"/>
        <v>0</v>
      </c>
      <c r="W77" s="722">
        <f t="shared" si="23"/>
        <v>0</v>
      </c>
      <c r="X77" s="442"/>
      <c r="Y77" s="442"/>
      <c r="Z77" s="442"/>
      <c r="AA77" s="442"/>
      <c r="AB77" s="442"/>
      <c r="AC77" s="442"/>
      <c r="AD77" s="442"/>
      <c r="AE77" s="442"/>
      <c r="AF77" s="442"/>
      <c r="AG77" s="442"/>
      <c r="AH77" s="442"/>
      <c r="AI77" s="442"/>
      <c r="AJ77" s="442"/>
      <c r="AK77" s="442"/>
      <c r="AL77" s="442"/>
      <c r="AM77" s="442"/>
      <c r="AN77" s="442"/>
      <c r="AO77" s="442"/>
      <c r="AP77" s="442"/>
      <c r="AQ77" s="442"/>
      <c r="AR77" s="442"/>
      <c r="AS77" s="442"/>
      <c r="AT77" s="442"/>
      <c r="AU77" s="442"/>
      <c r="AV77" s="442"/>
      <c r="AW77" s="442"/>
      <c r="AX77" s="442"/>
      <c r="AY77" s="442"/>
      <c r="AZ77" s="442"/>
    </row>
    <row r="78" spans="2:52" ht="20.100000000000001" hidden="1" customHeight="1" outlineLevel="1">
      <c r="B78" s="434"/>
      <c r="C78" s="1002"/>
      <c r="D78" s="1003"/>
      <c r="E78" s="1003"/>
      <c r="F78" s="1004"/>
      <c r="G78" s="1005"/>
      <c r="H78" s="1006"/>
      <c r="I78" s="1006"/>
      <c r="J78" s="1006"/>
      <c r="K78" s="1007"/>
      <c r="L78" s="715"/>
      <c r="M78" s="715"/>
      <c r="N78" s="715"/>
      <c r="O78" s="715"/>
      <c r="P78" s="715"/>
      <c r="Q78" s="715"/>
      <c r="R78" s="715"/>
      <c r="S78" s="716"/>
      <c r="T78" s="717"/>
      <c r="U78" s="720">
        <f t="shared" si="21"/>
        <v>0</v>
      </c>
      <c r="V78" s="721">
        <f t="shared" si="22"/>
        <v>0</v>
      </c>
      <c r="W78" s="722">
        <f t="shared" si="23"/>
        <v>0</v>
      </c>
      <c r="X78" s="442"/>
      <c r="Y78" s="442"/>
      <c r="Z78" s="442"/>
      <c r="AA78" s="442"/>
      <c r="AB78" s="442"/>
      <c r="AC78" s="442"/>
      <c r="AD78" s="442"/>
      <c r="AE78" s="442"/>
      <c r="AF78" s="442"/>
      <c r="AG78" s="442"/>
      <c r="AH78" s="442"/>
      <c r="AI78" s="442"/>
      <c r="AJ78" s="442"/>
      <c r="AK78" s="442"/>
      <c r="AL78" s="442"/>
      <c r="AM78" s="442"/>
      <c r="AN78" s="442"/>
      <c r="AO78" s="442"/>
      <c r="AP78" s="442"/>
      <c r="AQ78" s="442"/>
      <c r="AR78" s="442"/>
      <c r="AS78" s="442"/>
      <c r="AT78" s="442"/>
      <c r="AU78" s="442"/>
      <c r="AV78" s="442"/>
      <c r="AW78" s="442"/>
      <c r="AX78" s="442"/>
      <c r="AY78" s="442"/>
      <c r="AZ78" s="442"/>
    </row>
    <row r="79" spans="2:52" ht="20.100000000000001" hidden="1" customHeight="1" outlineLevel="1">
      <c r="B79" s="434"/>
      <c r="C79" s="1002"/>
      <c r="D79" s="1003"/>
      <c r="E79" s="1003"/>
      <c r="F79" s="1004"/>
      <c r="G79" s="1005"/>
      <c r="H79" s="1006"/>
      <c r="I79" s="1006"/>
      <c r="J79" s="1006"/>
      <c r="K79" s="1007"/>
      <c r="L79" s="715"/>
      <c r="M79" s="715"/>
      <c r="N79" s="715"/>
      <c r="O79" s="715"/>
      <c r="P79" s="715"/>
      <c r="Q79" s="715"/>
      <c r="R79" s="715"/>
      <c r="S79" s="716"/>
      <c r="T79" s="717"/>
      <c r="U79" s="720">
        <f t="shared" si="21"/>
        <v>0</v>
      </c>
      <c r="V79" s="721">
        <f t="shared" si="22"/>
        <v>0</v>
      </c>
      <c r="W79" s="722">
        <f t="shared" si="23"/>
        <v>0</v>
      </c>
      <c r="X79" s="442"/>
      <c r="Y79" s="442"/>
      <c r="Z79" s="442"/>
      <c r="AA79" s="442"/>
      <c r="AB79" s="442"/>
      <c r="AC79" s="442"/>
      <c r="AD79" s="442"/>
      <c r="AE79" s="442"/>
      <c r="AF79" s="442"/>
      <c r="AG79" s="442"/>
      <c r="AH79" s="442"/>
      <c r="AI79" s="442"/>
      <c r="AJ79" s="442"/>
      <c r="AK79" s="442"/>
      <c r="AL79" s="442"/>
      <c r="AM79" s="442"/>
      <c r="AN79" s="442"/>
      <c r="AO79" s="442"/>
      <c r="AP79" s="442"/>
      <c r="AQ79" s="442"/>
      <c r="AR79" s="442"/>
      <c r="AS79" s="442"/>
      <c r="AT79" s="442"/>
      <c r="AU79" s="442"/>
      <c r="AV79" s="442"/>
      <c r="AW79" s="442"/>
      <c r="AX79" s="442"/>
      <c r="AY79" s="442"/>
      <c r="AZ79" s="442"/>
    </row>
    <row r="80" spans="2:52" ht="20.100000000000001" hidden="1" customHeight="1" outlineLevel="1">
      <c r="B80" s="434"/>
      <c r="C80" s="1002"/>
      <c r="D80" s="1003"/>
      <c r="E80" s="1003"/>
      <c r="F80" s="1004"/>
      <c r="G80" s="1005"/>
      <c r="H80" s="1006"/>
      <c r="I80" s="1006"/>
      <c r="J80" s="1006"/>
      <c r="K80" s="1007"/>
      <c r="L80" s="715"/>
      <c r="M80" s="715"/>
      <c r="N80" s="715"/>
      <c r="O80" s="715"/>
      <c r="P80" s="715"/>
      <c r="Q80" s="715"/>
      <c r="R80" s="715"/>
      <c r="S80" s="716"/>
      <c r="T80" s="717"/>
      <c r="U80" s="720">
        <f t="shared" si="21"/>
        <v>0</v>
      </c>
      <c r="V80" s="721">
        <f t="shared" si="22"/>
        <v>0</v>
      </c>
      <c r="W80" s="722">
        <f t="shared" si="23"/>
        <v>0</v>
      </c>
      <c r="X80" s="442"/>
      <c r="Y80" s="442"/>
      <c r="Z80" s="442"/>
      <c r="AA80" s="442"/>
      <c r="AB80" s="442"/>
      <c r="AC80" s="442"/>
      <c r="AD80" s="442"/>
      <c r="AE80" s="442"/>
      <c r="AF80" s="442"/>
      <c r="AG80" s="442"/>
      <c r="AH80" s="442"/>
      <c r="AI80" s="442"/>
      <c r="AJ80" s="442"/>
      <c r="AK80" s="442"/>
      <c r="AL80" s="442"/>
      <c r="AM80" s="442"/>
      <c r="AN80" s="442"/>
      <c r="AO80" s="442"/>
      <c r="AP80" s="442"/>
      <c r="AQ80" s="442"/>
      <c r="AR80" s="442"/>
      <c r="AS80" s="442"/>
      <c r="AT80" s="442"/>
      <c r="AU80" s="442"/>
      <c r="AV80" s="442"/>
      <c r="AW80" s="442"/>
      <c r="AX80" s="442"/>
      <c r="AY80" s="442"/>
      <c r="AZ80" s="442"/>
    </row>
    <row r="81" spans="2:52" ht="20.100000000000001" hidden="1" customHeight="1" outlineLevel="1">
      <c r="B81" s="434"/>
      <c r="C81" s="1002"/>
      <c r="D81" s="1003"/>
      <c r="E81" s="1003"/>
      <c r="F81" s="1004"/>
      <c r="G81" s="1005"/>
      <c r="H81" s="1006"/>
      <c r="I81" s="1006"/>
      <c r="J81" s="1006"/>
      <c r="K81" s="1007"/>
      <c r="L81" s="715"/>
      <c r="M81" s="715"/>
      <c r="N81" s="715"/>
      <c r="O81" s="715"/>
      <c r="P81" s="715"/>
      <c r="Q81" s="715"/>
      <c r="R81" s="715"/>
      <c r="S81" s="716"/>
      <c r="T81" s="717"/>
      <c r="U81" s="720">
        <f t="shared" si="21"/>
        <v>0</v>
      </c>
      <c r="V81" s="721">
        <f t="shared" si="22"/>
        <v>0</v>
      </c>
      <c r="W81" s="722">
        <f t="shared" si="23"/>
        <v>0</v>
      </c>
      <c r="X81" s="442"/>
      <c r="Y81" s="442"/>
      <c r="Z81" s="442"/>
      <c r="AA81" s="442"/>
      <c r="AB81" s="442"/>
      <c r="AC81" s="442"/>
      <c r="AD81" s="442"/>
      <c r="AE81" s="442"/>
      <c r="AF81" s="442"/>
      <c r="AG81" s="442"/>
      <c r="AH81" s="442"/>
      <c r="AI81" s="442"/>
      <c r="AJ81" s="442"/>
      <c r="AK81" s="442"/>
      <c r="AL81" s="442"/>
      <c r="AM81" s="442"/>
      <c r="AN81" s="442"/>
      <c r="AO81" s="442"/>
      <c r="AP81" s="442"/>
      <c r="AQ81" s="442"/>
      <c r="AR81" s="442"/>
      <c r="AS81" s="442"/>
      <c r="AT81" s="442"/>
      <c r="AU81" s="442"/>
      <c r="AV81" s="442"/>
      <c r="AW81" s="442"/>
      <c r="AX81" s="442"/>
      <c r="AY81" s="442"/>
      <c r="AZ81" s="442"/>
    </row>
    <row r="82" spans="2:52" ht="20.100000000000001" hidden="1" customHeight="1" outlineLevel="1">
      <c r="B82" s="434"/>
      <c r="C82" s="1002"/>
      <c r="D82" s="1003"/>
      <c r="E82" s="1003"/>
      <c r="F82" s="1004"/>
      <c r="G82" s="1005"/>
      <c r="H82" s="1006"/>
      <c r="I82" s="1006"/>
      <c r="J82" s="1006"/>
      <c r="K82" s="1007"/>
      <c r="L82" s="715"/>
      <c r="M82" s="715"/>
      <c r="N82" s="715"/>
      <c r="O82" s="715"/>
      <c r="P82" s="715"/>
      <c r="Q82" s="715"/>
      <c r="R82" s="715"/>
      <c r="S82" s="716"/>
      <c r="T82" s="717"/>
      <c r="U82" s="720">
        <f t="shared" si="21"/>
        <v>0</v>
      </c>
      <c r="V82" s="721">
        <f t="shared" si="22"/>
        <v>0</v>
      </c>
      <c r="W82" s="722">
        <f t="shared" si="23"/>
        <v>0</v>
      </c>
      <c r="X82" s="442"/>
      <c r="Y82" s="442"/>
      <c r="Z82" s="442"/>
      <c r="AA82" s="442"/>
      <c r="AB82" s="442"/>
      <c r="AC82" s="442"/>
      <c r="AD82" s="442"/>
      <c r="AE82" s="442"/>
      <c r="AF82" s="442"/>
      <c r="AG82" s="442"/>
      <c r="AH82" s="442"/>
      <c r="AI82" s="442"/>
      <c r="AJ82" s="442"/>
      <c r="AK82" s="442"/>
      <c r="AL82" s="442"/>
      <c r="AM82" s="442"/>
      <c r="AN82" s="442"/>
      <c r="AO82" s="442"/>
      <c r="AP82" s="442"/>
      <c r="AQ82" s="442"/>
      <c r="AR82" s="442"/>
      <c r="AS82" s="442"/>
      <c r="AT82" s="442"/>
      <c r="AU82" s="442"/>
      <c r="AV82" s="442"/>
      <c r="AW82" s="442"/>
      <c r="AX82" s="442"/>
      <c r="AY82" s="442"/>
      <c r="AZ82" s="442"/>
    </row>
    <row r="83" spans="2:52" ht="20.100000000000001" hidden="1" customHeight="1" outlineLevel="1">
      <c r="B83" s="434"/>
      <c r="C83" s="1002"/>
      <c r="D83" s="1003"/>
      <c r="E83" s="1003"/>
      <c r="F83" s="1004"/>
      <c r="G83" s="1005"/>
      <c r="H83" s="1006"/>
      <c r="I83" s="1006"/>
      <c r="J83" s="1006"/>
      <c r="K83" s="1007"/>
      <c r="L83" s="715"/>
      <c r="M83" s="715"/>
      <c r="N83" s="715"/>
      <c r="O83" s="715"/>
      <c r="P83" s="715"/>
      <c r="Q83" s="715"/>
      <c r="R83" s="715"/>
      <c r="S83" s="716"/>
      <c r="T83" s="717"/>
      <c r="U83" s="720">
        <f t="shared" si="21"/>
        <v>0</v>
      </c>
      <c r="V83" s="721">
        <f t="shared" si="22"/>
        <v>0</v>
      </c>
      <c r="W83" s="722">
        <f t="shared" si="23"/>
        <v>0</v>
      </c>
      <c r="X83" s="442"/>
      <c r="Y83" s="442"/>
      <c r="Z83" s="442"/>
      <c r="AA83" s="442"/>
      <c r="AB83" s="442"/>
      <c r="AC83" s="442"/>
      <c r="AD83" s="442"/>
      <c r="AE83" s="442"/>
      <c r="AF83" s="442"/>
      <c r="AG83" s="442"/>
      <c r="AH83" s="442"/>
      <c r="AI83" s="442"/>
      <c r="AJ83" s="442"/>
      <c r="AK83" s="442"/>
      <c r="AL83" s="442"/>
      <c r="AM83" s="442"/>
      <c r="AN83" s="442"/>
      <c r="AO83" s="442"/>
      <c r="AP83" s="442"/>
      <c r="AQ83" s="442"/>
      <c r="AR83" s="442"/>
      <c r="AS83" s="442"/>
      <c r="AT83" s="442"/>
      <c r="AU83" s="442"/>
      <c r="AV83" s="442"/>
      <c r="AW83" s="442"/>
      <c r="AX83" s="442"/>
      <c r="AY83" s="442"/>
      <c r="AZ83" s="442"/>
    </row>
    <row r="84" spans="2:52" s="19" customFormat="1" ht="9.9499999999999993" hidden="1" customHeight="1" outlineLevel="1">
      <c r="B84" s="435"/>
      <c r="C84" s="437"/>
      <c r="D84" s="437"/>
      <c r="E84" s="437"/>
      <c r="F84" s="437"/>
      <c r="G84" s="666"/>
      <c r="H84" s="666"/>
      <c r="I84" s="666"/>
      <c r="J84" s="666"/>
      <c r="K84" s="666"/>
      <c r="L84" s="438"/>
      <c r="M84" s="438"/>
      <c r="N84" s="438"/>
      <c r="O84" s="438"/>
      <c r="P84" s="438"/>
      <c r="Q84" s="438"/>
      <c r="R84" s="438"/>
      <c r="S84" s="438"/>
      <c r="T84" s="439"/>
      <c r="U84" s="439"/>
      <c r="V84" s="439"/>
      <c r="W84" s="667"/>
      <c r="X84" s="668"/>
      <c r="Y84" s="668"/>
      <c r="Z84" s="668"/>
      <c r="AA84" s="668"/>
      <c r="AB84" s="668"/>
      <c r="AC84" s="668"/>
      <c r="AD84" s="668"/>
      <c r="AE84" s="668"/>
      <c r="AF84" s="668"/>
      <c r="AG84" s="668"/>
      <c r="AH84" s="668"/>
      <c r="AI84" s="668"/>
      <c r="AJ84" s="668"/>
      <c r="AK84" s="668"/>
      <c r="AL84" s="668"/>
      <c r="AM84" s="668"/>
      <c r="AN84" s="668"/>
      <c r="AO84" s="668"/>
      <c r="AP84" s="668"/>
      <c r="AQ84" s="668"/>
      <c r="AR84" s="668"/>
      <c r="AS84" s="668"/>
      <c r="AT84" s="668"/>
      <c r="AU84" s="668"/>
      <c r="AV84" s="668"/>
      <c r="AW84" s="668"/>
      <c r="AX84" s="668"/>
      <c r="AY84" s="668"/>
      <c r="AZ84" s="668"/>
    </row>
    <row r="85" spans="2:52" ht="20.100000000000001" customHeight="1" collapsed="1">
      <c r="B85" s="714">
        <f>B73+1</f>
        <v>7</v>
      </c>
      <c r="C85" s="1013"/>
      <c r="D85" s="1014"/>
      <c r="E85" s="1014"/>
      <c r="F85" s="1015"/>
      <c r="G85" s="1016"/>
      <c r="H85" s="1017"/>
      <c r="I85" s="1017"/>
      <c r="J85" s="1017"/>
      <c r="K85" s="1018"/>
      <c r="L85" s="701">
        <f t="shared" ref="L85:R85" si="24">SUM(L86:L95)</f>
        <v>0</v>
      </c>
      <c r="M85" s="702">
        <f t="shared" si="24"/>
        <v>0</v>
      </c>
      <c r="N85" s="703">
        <f t="shared" si="24"/>
        <v>0</v>
      </c>
      <c r="O85" s="703">
        <f t="shared" si="24"/>
        <v>0</v>
      </c>
      <c r="P85" s="702">
        <f t="shared" si="24"/>
        <v>0</v>
      </c>
      <c r="Q85" s="704">
        <f t="shared" si="24"/>
        <v>0</v>
      </c>
      <c r="R85" s="701">
        <f t="shared" si="24"/>
        <v>0</v>
      </c>
      <c r="S85" s="705">
        <v>1</v>
      </c>
      <c r="T85" s="706">
        <f>(S86*T86)+(S87*T87)+(S88*T88)+(S89*T89)+(S90*T90)+(S91*T91)+(S92*T92)+(S93*T93)+(S94*T94)+(S95*T95)</f>
        <v>0</v>
      </c>
      <c r="U85" s="665">
        <f t="shared" ref="U85:U95" si="25">S85*T85*(1+MGKZ)*(1+Gewinn)*(1+Sicherheit)</f>
        <v>0</v>
      </c>
      <c r="V85" s="643">
        <f t="shared" ref="V85:V95" si="26">R85*Fertigung</f>
        <v>0</v>
      </c>
      <c r="W85" s="50">
        <f t="shared" ref="W85:W95" si="27">L85*$E$6+M85*$M$6+N85*$M$7+O85*$M$8+P85*$E$7+Q85*$M$9+U85+V85</f>
        <v>0</v>
      </c>
      <c r="X85" s="442"/>
      <c r="Y85" s="442"/>
      <c r="Z85" s="442"/>
      <c r="AA85" s="442"/>
      <c r="AB85" s="442"/>
      <c r="AC85" s="442"/>
      <c r="AD85" s="442"/>
      <c r="AE85" s="442"/>
      <c r="AF85" s="442"/>
      <c r="AG85" s="442"/>
      <c r="AH85" s="442"/>
      <c r="AI85" s="442"/>
      <c r="AJ85" s="442"/>
      <c r="AK85" s="442"/>
      <c r="AL85" s="442"/>
      <c r="AM85" s="442"/>
      <c r="AN85" s="442"/>
      <c r="AO85" s="442"/>
      <c r="AP85" s="442"/>
      <c r="AQ85" s="442"/>
      <c r="AR85" s="442"/>
      <c r="AS85" s="442"/>
      <c r="AT85" s="442"/>
      <c r="AU85" s="442"/>
      <c r="AV85" s="442"/>
      <c r="AW85" s="442"/>
      <c r="AX85" s="442"/>
      <c r="AY85" s="442"/>
      <c r="AZ85" s="442"/>
    </row>
    <row r="86" spans="2:52" ht="20.100000000000001" hidden="1" customHeight="1" outlineLevel="1">
      <c r="B86" s="433"/>
      <c r="C86" s="1002"/>
      <c r="D86" s="1003"/>
      <c r="E86" s="1003"/>
      <c r="F86" s="1004"/>
      <c r="G86" s="1005"/>
      <c r="H86" s="1006"/>
      <c r="I86" s="1006"/>
      <c r="J86" s="1006"/>
      <c r="K86" s="1007"/>
      <c r="L86" s="715"/>
      <c r="M86" s="715"/>
      <c r="N86" s="715"/>
      <c r="O86" s="715"/>
      <c r="P86" s="715"/>
      <c r="Q86" s="715"/>
      <c r="R86" s="715"/>
      <c r="S86" s="716"/>
      <c r="T86" s="717"/>
      <c r="U86" s="720">
        <f t="shared" si="25"/>
        <v>0</v>
      </c>
      <c r="V86" s="721">
        <f t="shared" si="26"/>
        <v>0</v>
      </c>
      <c r="W86" s="722">
        <f t="shared" si="27"/>
        <v>0</v>
      </c>
      <c r="X86" s="442"/>
      <c r="Y86" s="442"/>
      <c r="Z86" s="442"/>
      <c r="AA86" s="442"/>
      <c r="AB86" s="442"/>
      <c r="AC86" s="442"/>
      <c r="AD86" s="442"/>
      <c r="AE86" s="442"/>
      <c r="AF86" s="442"/>
      <c r="AG86" s="442"/>
      <c r="AH86" s="442"/>
      <c r="AI86" s="442"/>
      <c r="AJ86" s="442"/>
      <c r="AK86" s="442"/>
      <c r="AL86" s="442"/>
      <c r="AM86" s="442"/>
      <c r="AN86" s="442"/>
      <c r="AO86" s="442"/>
      <c r="AP86" s="442"/>
      <c r="AQ86" s="442"/>
      <c r="AR86" s="442"/>
      <c r="AS86" s="442"/>
      <c r="AT86" s="442"/>
      <c r="AU86" s="442"/>
      <c r="AV86" s="442"/>
      <c r="AW86" s="442"/>
      <c r="AX86" s="442"/>
      <c r="AY86" s="442"/>
      <c r="AZ86" s="442"/>
    </row>
    <row r="87" spans="2:52" ht="20.100000000000001" hidden="1" customHeight="1" outlineLevel="1">
      <c r="B87" s="434"/>
      <c r="C87" s="1002"/>
      <c r="D87" s="1003"/>
      <c r="E87" s="1003"/>
      <c r="F87" s="1004"/>
      <c r="G87" s="1005"/>
      <c r="H87" s="1006"/>
      <c r="I87" s="1006"/>
      <c r="J87" s="1006"/>
      <c r="K87" s="1007"/>
      <c r="L87" s="715"/>
      <c r="M87" s="715"/>
      <c r="N87" s="715"/>
      <c r="O87" s="715"/>
      <c r="P87" s="715"/>
      <c r="Q87" s="715"/>
      <c r="R87" s="715"/>
      <c r="S87" s="716"/>
      <c r="T87" s="717"/>
      <c r="U87" s="720">
        <f t="shared" si="25"/>
        <v>0</v>
      </c>
      <c r="V87" s="721">
        <f t="shared" si="26"/>
        <v>0</v>
      </c>
      <c r="W87" s="722">
        <f t="shared" si="27"/>
        <v>0</v>
      </c>
      <c r="X87" s="442"/>
      <c r="Y87" s="442"/>
      <c r="Z87" s="442"/>
      <c r="AA87" s="442"/>
      <c r="AB87" s="442"/>
      <c r="AC87" s="442"/>
      <c r="AD87" s="442"/>
      <c r="AE87" s="442"/>
      <c r="AF87" s="442"/>
      <c r="AG87" s="442"/>
      <c r="AH87" s="442"/>
      <c r="AI87" s="442"/>
      <c r="AJ87" s="442"/>
      <c r="AK87" s="442"/>
      <c r="AL87" s="442"/>
      <c r="AM87" s="442"/>
      <c r="AN87" s="442"/>
      <c r="AO87" s="442"/>
      <c r="AP87" s="442"/>
      <c r="AQ87" s="442"/>
      <c r="AR87" s="442"/>
      <c r="AS87" s="442"/>
      <c r="AT87" s="442"/>
      <c r="AU87" s="442"/>
      <c r="AV87" s="442"/>
      <c r="AW87" s="442"/>
      <c r="AX87" s="442"/>
      <c r="AY87" s="442"/>
      <c r="AZ87" s="442"/>
    </row>
    <row r="88" spans="2:52" ht="20.100000000000001" hidden="1" customHeight="1" outlineLevel="1">
      <c r="B88" s="434"/>
      <c r="C88" s="1002"/>
      <c r="D88" s="1003"/>
      <c r="E88" s="1003"/>
      <c r="F88" s="1004"/>
      <c r="G88" s="1005"/>
      <c r="H88" s="1006"/>
      <c r="I88" s="1006"/>
      <c r="J88" s="1006"/>
      <c r="K88" s="1007"/>
      <c r="L88" s="715"/>
      <c r="M88" s="715"/>
      <c r="N88" s="715"/>
      <c r="O88" s="715"/>
      <c r="P88" s="715"/>
      <c r="Q88" s="715"/>
      <c r="R88" s="715"/>
      <c r="S88" s="716"/>
      <c r="T88" s="717"/>
      <c r="U88" s="720">
        <f t="shared" si="25"/>
        <v>0</v>
      </c>
      <c r="V88" s="721">
        <f t="shared" si="26"/>
        <v>0</v>
      </c>
      <c r="W88" s="722">
        <f t="shared" si="27"/>
        <v>0</v>
      </c>
      <c r="X88" s="442"/>
      <c r="Y88" s="442"/>
      <c r="Z88" s="442"/>
      <c r="AA88" s="442"/>
      <c r="AB88" s="442"/>
      <c r="AC88" s="442"/>
      <c r="AD88" s="442"/>
      <c r="AE88" s="442"/>
      <c r="AF88" s="442"/>
      <c r="AG88" s="442"/>
      <c r="AH88" s="442"/>
      <c r="AI88" s="442"/>
      <c r="AJ88" s="442"/>
      <c r="AK88" s="442"/>
      <c r="AL88" s="442"/>
      <c r="AM88" s="442"/>
      <c r="AN88" s="442"/>
      <c r="AO88" s="442"/>
      <c r="AP88" s="442"/>
      <c r="AQ88" s="442"/>
      <c r="AR88" s="442"/>
      <c r="AS88" s="442"/>
      <c r="AT88" s="442"/>
      <c r="AU88" s="442"/>
      <c r="AV88" s="442"/>
      <c r="AW88" s="442"/>
      <c r="AX88" s="442"/>
      <c r="AY88" s="442"/>
      <c r="AZ88" s="442"/>
    </row>
    <row r="89" spans="2:52" ht="20.100000000000001" hidden="1" customHeight="1" outlineLevel="1">
      <c r="B89" s="434"/>
      <c r="C89" s="1002"/>
      <c r="D89" s="1003"/>
      <c r="E89" s="1003"/>
      <c r="F89" s="1004"/>
      <c r="G89" s="1005"/>
      <c r="H89" s="1006"/>
      <c r="I89" s="1006"/>
      <c r="J89" s="1006"/>
      <c r="K89" s="1007"/>
      <c r="L89" s="715"/>
      <c r="M89" s="715"/>
      <c r="N89" s="715"/>
      <c r="O89" s="715"/>
      <c r="P89" s="715"/>
      <c r="Q89" s="715"/>
      <c r="R89" s="715"/>
      <c r="S89" s="716"/>
      <c r="T89" s="717"/>
      <c r="U89" s="720">
        <f t="shared" si="25"/>
        <v>0</v>
      </c>
      <c r="V89" s="721">
        <f t="shared" si="26"/>
        <v>0</v>
      </c>
      <c r="W89" s="722">
        <f t="shared" si="27"/>
        <v>0</v>
      </c>
      <c r="X89" s="442"/>
      <c r="Y89" s="442"/>
      <c r="Z89" s="442"/>
      <c r="AA89" s="442"/>
      <c r="AB89" s="442"/>
      <c r="AC89" s="442"/>
      <c r="AD89" s="442"/>
      <c r="AE89" s="442"/>
      <c r="AF89" s="442"/>
      <c r="AG89" s="442"/>
      <c r="AH89" s="442"/>
      <c r="AI89" s="442"/>
      <c r="AJ89" s="442"/>
      <c r="AK89" s="442"/>
      <c r="AL89" s="442"/>
      <c r="AM89" s="442"/>
      <c r="AN89" s="442"/>
      <c r="AO89" s="442"/>
      <c r="AP89" s="442"/>
      <c r="AQ89" s="442"/>
      <c r="AR89" s="442"/>
      <c r="AS89" s="442"/>
      <c r="AT89" s="442"/>
      <c r="AU89" s="442"/>
      <c r="AV89" s="442"/>
      <c r="AW89" s="442"/>
      <c r="AX89" s="442"/>
      <c r="AY89" s="442"/>
      <c r="AZ89" s="442"/>
    </row>
    <row r="90" spans="2:52" ht="20.100000000000001" hidden="1" customHeight="1" outlineLevel="1">
      <c r="B90" s="434"/>
      <c r="C90" s="1002"/>
      <c r="D90" s="1003"/>
      <c r="E90" s="1003"/>
      <c r="F90" s="1004"/>
      <c r="G90" s="1005"/>
      <c r="H90" s="1006"/>
      <c r="I90" s="1006"/>
      <c r="J90" s="1006"/>
      <c r="K90" s="1007"/>
      <c r="L90" s="715"/>
      <c r="M90" s="715"/>
      <c r="N90" s="715"/>
      <c r="O90" s="715"/>
      <c r="P90" s="715"/>
      <c r="Q90" s="715"/>
      <c r="R90" s="715"/>
      <c r="S90" s="716"/>
      <c r="T90" s="717"/>
      <c r="U90" s="720">
        <f t="shared" si="25"/>
        <v>0</v>
      </c>
      <c r="V90" s="721">
        <f t="shared" si="26"/>
        <v>0</v>
      </c>
      <c r="W90" s="722">
        <f t="shared" si="27"/>
        <v>0</v>
      </c>
      <c r="X90" s="442"/>
      <c r="Y90" s="442"/>
      <c r="Z90" s="442"/>
      <c r="AA90" s="442"/>
      <c r="AB90" s="442"/>
      <c r="AC90" s="442"/>
      <c r="AD90" s="442"/>
      <c r="AE90" s="442"/>
      <c r="AF90" s="442"/>
      <c r="AG90" s="442"/>
      <c r="AH90" s="442"/>
      <c r="AI90" s="442"/>
      <c r="AJ90" s="442"/>
      <c r="AK90" s="442"/>
      <c r="AL90" s="442"/>
      <c r="AM90" s="442"/>
      <c r="AN90" s="442"/>
      <c r="AO90" s="442"/>
      <c r="AP90" s="442"/>
      <c r="AQ90" s="442"/>
      <c r="AR90" s="442"/>
      <c r="AS90" s="442"/>
      <c r="AT90" s="442"/>
      <c r="AU90" s="442"/>
      <c r="AV90" s="442"/>
      <c r="AW90" s="442"/>
      <c r="AX90" s="442"/>
      <c r="AY90" s="442"/>
      <c r="AZ90" s="442"/>
    </row>
    <row r="91" spans="2:52" ht="20.100000000000001" hidden="1" customHeight="1" outlineLevel="1">
      <c r="B91" s="434"/>
      <c r="C91" s="1002"/>
      <c r="D91" s="1003"/>
      <c r="E91" s="1003"/>
      <c r="F91" s="1004"/>
      <c r="G91" s="1005"/>
      <c r="H91" s="1006"/>
      <c r="I91" s="1006"/>
      <c r="J91" s="1006"/>
      <c r="K91" s="1007"/>
      <c r="L91" s="715"/>
      <c r="M91" s="715"/>
      <c r="N91" s="715"/>
      <c r="O91" s="715"/>
      <c r="P91" s="715"/>
      <c r="Q91" s="715"/>
      <c r="R91" s="715"/>
      <c r="S91" s="716"/>
      <c r="T91" s="717"/>
      <c r="U91" s="720">
        <f t="shared" si="25"/>
        <v>0</v>
      </c>
      <c r="V91" s="721">
        <f t="shared" si="26"/>
        <v>0</v>
      </c>
      <c r="W91" s="722">
        <f t="shared" si="27"/>
        <v>0</v>
      </c>
      <c r="X91" s="442"/>
      <c r="Y91" s="442"/>
      <c r="Z91" s="442"/>
      <c r="AA91" s="442"/>
      <c r="AB91" s="442"/>
      <c r="AC91" s="442"/>
      <c r="AD91" s="442"/>
      <c r="AE91" s="442"/>
      <c r="AF91" s="442"/>
      <c r="AG91" s="442"/>
      <c r="AH91" s="442"/>
      <c r="AI91" s="442"/>
      <c r="AJ91" s="442"/>
      <c r="AK91" s="442"/>
      <c r="AL91" s="442"/>
      <c r="AM91" s="442"/>
      <c r="AN91" s="442"/>
      <c r="AO91" s="442"/>
      <c r="AP91" s="442"/>
      <c r="AQ91" s="442"/>
      <c r="AR91" s="442"/>
      <c r="AS91" s="442"/>
      <c r="AT91" s="442"/>
      <c r="AU91" s="442"/>
      <c r="AV91" s="442"/>
      <c r="AW91" s="442"/>
      <c r="AX91" s="442"/>
      <c r="AY91" s="442"/>
      <c r="AZ91" s="442"/>
    </row>
    <row r="92" spans="2:52" ht="20.100000000000001" hidden="1" customHeight="1" outlineLevel="1">
      <c r="B92" s="434"/>
      <c r="C92" s="1002"/>
      <c r="D92" s="1003"/>
      <c r="E92" s="1003"/>
      <c r="F92" s="1004"/>
      <c r="G92" s="1005"/>
      <c r="H92" s="1006"/>
      <c r="I92" s="1006"/>
      <c r="J92" s="1006"/>
      <c r="K92" s="1007"/>
      <c r="L92" s="715"/>
      <c r="M92" s="715"/>
      <c r="N92" s="715"/>
      <c r="O92" s="715"/>
      <c r="P92" s="715"/>
      <c r="Q92" s="715"/>
      <c r="R92" s="715"/>
      <c r="S92" s="716"/>
      <c r="T92" s="717"/>
      <c r="U92" s="720">
        <f t="shared" si="25"/>
        <v>0</v>
      </c>
      <c r="V92" s="721">
        <f t="shared" si="26"/>
        <v>0</v>
      </c>
      <c r="W92" s="722">
        <f t="shared" si="27"/>
        <v>0</v>
      </c>
      <c r="X92" s="442"/>
      <c r="Y92" s="442"/>
      <c r="Z92" s="442"/>
      <c r="AA92" s="442"/>
      <c r="AB92" s="442"/>
      <c r="AC92" s="442"/>
      <c r="AD92" s="442"/>
      <c r="AE92" s="442"/>
      <c r="AF92" s="442"/>
      <c r="AG92" s="442"/>
      <c r="AH92" s="442"/>
      <c r="AI92" s="442"/>
      <c r="AJ92" s="442"/>
      <c r="AK92" s="442"/>
      <c r="AL92" s="442"/>
      <c r="AM92" s="442"/>
      <c r="AN92" s="442"/>
      <c r="AO92" s="442"/>
      <c r="AP92" s="442"/>
      <c r="AQ92" s="442"/>
      <c r="AR92" s="442"/>
      <c r="AS92" s="442"/>
      <c r="AT92" s="442"/>
      <c r="AU92" s="442"/>
      <c r="AV92" s="442"/>
      <c r="AW92" s="442"/>
      <c r="AX92" s="442"/>
      <c r="AY92" s="442"/>
      <c r="AZ92" s="442"/>
    </row>
    <row r="93" spans="2:52" ht="20.100000000000001" hidden="1" customHeight="1" outlineLevel="1">
      <c r="B93" s="434"/>
      <c r="C93" s="1002"/>
      <c r="D93" s="1003"/>
      <c r="E93" s="1003"/>
      <c r="F93" s="1004"/>
      <c r="G93" s="1005"/>
      <c r="H93" s="1006"/>
      <c r="I93" s="1006"/>
      <c r="J93" s="1006"/>
      <c r="K93" s="1007"/>
      <c r="L93" s="715"/>
      <c r="M93" s="715"/>
      <c r="N93" s="715"/>
      <c r="O93" s="715"/>
      <c r="P93" s="715"/>
      <c r="Q93" s="715"/>
      <c r="R93" s="715"/>
      <c r="S93" s="716"/>
      <c r="T93" s="717"/>
      <c r="U93" s="720">
        <f t="shared" si="25"/>
        <v>0</v>
      </c>
      <c r="V93" s="721">
        <f t="shared" si="26"/>
        <v>0</v>
      </c>
      <c r="W93" s="722">
        <f t="shared" si="27"/>
        <v>0</v>
      </c>
      <c r="X93" s="442"/>
      <c r="Y93" s="442"/>
      <c r="Z93" s="442"/>
      <c r="AA93" s="442"/>
      <c r="AB93" s="442"/>
      <c r="AC93" s="442"/>
      <c r="AD93" s="442"/>
      <c r="AE93" s="442"/>
      <c r="AF93" s="442"/>
      <c r="AG93" s="442"/>
      <c r="AH93" s="442"/>
      <c r="AI93" s="442"/>
      <c r="AJ93" s="442"/>
      <c r="AK93" s="442"/>
      <c r="AL93" s="442"/>
      <c r="AM93" s="442"/>
      <c r="AN93" s="442"/>
      <c r="AO93" s="442"/>
      <c r="AP93" s="442"/>
      <c r="AQ93" s="442"/>
      <c r="AR93" s="442"/>
      <c r="AS93" s="442"/>
      <c r="AT93" s="442"/>
      <c r="AU93" s="442"/>
      <c r="AV93" s="442"/>
      <c r="AW93" s="442"/>
      <c r="AX93" s="442"/>
      <c r="AY93" s="442"/>
      <c r="AZ93" s="442"/>
    </row>
    <row r="94" spans="2:52" ht="20.100000000000001" hidden="1" customHeight="1" outlineLevel="1">
      <c r="B94" s="434"/>
      <c r="C94" s="1002"/>
      <c r="D94" s="1003"/>
      <c r="E94" s="1003"/>
      <c r="F94" s="1004"/>
      <c r="G94" s="1005"/>
      <c r="H94" s="1006"/>
      <c r="I94" s="1006"/>
      <c r="J94" s="1006"/>
      <c r="K94" s="1007"/>
      <c r="L94" s="715"/>
      <c r="M94" s="715"/>
      <c r="N94" s="715"/>
      <c r="O94" s="715"/>
      <c r="P94" s="715"/>
      <c r="Q94" s="715"/>
      <c r="R94" s="715"/>
      <c r="S94" s="716"/>
      <c r="T94" s="717"/>
      <c r="U94" s="720">
        <f t="shared" si="25"/>
        <v>0</v>
      </c>
      <c r="V94" s="721">
        <f t="shared" si="26"/>
        <v>0</v>
      </c>
      <c r="W94" s="722">
        <f t="shared" si="27"/>
        <v>0</v>
      </c>
      <c r="X94" s="442"/>
      <c r="Y94" s="442"/>
      <c r="Z94" s="442"/>
      <c r="AA94" s="442"/>
      <c r="AB94" s="442"/>
      <c r="AC94" s="442"/>
      <c r="AD94" s="442"/>
      <c r="AE94" s="442"/>
      <c r="AF94" s="442"/>
      <c r="AG94" s="442"/>
      <c r="AH94" s="442"/>
      <c r="AI94" s="442"/>
      <c r="AJ94" s="442"/>
      <c r="AK94" s="442"/>
      <c r="AL94" s="442"/>
      <c r="AM94" s="442"/>
      <c r="AN94" s="442"/>
      <c r="AO94" s="442"/>
      <c r="AP94" s="442"/>
      <c r="AQ94" s="442"/>
      <c r="AR94" s="442"/>
      <c r="AS94" s="442"/>
      <c r="AT94" s="442"/>
      <c r="AU94" s="442"/>
      <c r="AV94" s="442"/>
      <c r="AW94" s="442"/>
      <c r="AX94" s="442"/>
      <c r="AY94" s="442"/>
      <c r="AZ94" s="442"/>
    </row>
    <row r="95" spans="2:52" ht="20.100000000000001" hidden="1" customHeight="1" outlineLevel="1">
      <c r="B95" s="434"/>
      <c r="C95" s="1002"/>
      <c r="D95" s="1003"/>
      <c r="E95" s="1003"/>
      <c r="F95" s="1004"/>
      <c r="G95" s="1005"/>
      <c r="H95" s="1006"/>
      <c r="I95" s="1006"/>
      <c r="J95" s="1006"/>
      <c r="K95" s="1007"/>
      <c r="L95" s="715"/>
      <c r="M95" s="715"/>
      <c r="N95" s="715"/>
      <c r="O95" s="715"/>
      <c r="P95" s="715"/>
      <c r="Q95" s="715"/>
      <c r="R95" s="715"/>
      <c r="S95" s="716"/>
      <c r="T95" s="717"/>
      <c r="U95" s="720">
        <f t="shared" si="25"/>
        <v>0</v>
      </c>
      <c r="V95" s="721">
        <f t="shared" si="26"/>
        <v>0</v>
      </c>
      <c r="W95" s="722">
        <f t="shared" si="27"/>
        <v>0</v>
      </c>
      <c r="X95" s="442"/>
      <c r="Y95" s="442"/>
      <c r="Z95" s="442"/>
      <c r="AA95" s="442"/>
      <c r="AB95" s="442"/>
      <c r="AC95" s="442"/>
      <c r="AD95" s="442"/>
      <c r="AE95" s="442"/>
      <c r="AF95" s="442"/>
      <c r="AG95" s="442"/>
      <c r="AH95" s="442"/>
      <c r="AI95" s="442"/>
      <c r="AJ95" s="442"/>
      <c r="AK95" s="442"/>
      <c r="AL95" s="442"/>
      <c r="AM95" s="442"/>
      <c r="AN95" s="442"/>
      <c r="AO95" s="442"/>
      <c r="AP95" s="442"/>
      <c r="AQ95" s="442"/>
      <c r="AR95" s="442"/>
      <c r="AS95" s="442"/>
      <c r="AT95" s="442"/>
      <c r="AU95" s="442"/>
      <c r="AV95" s="442"/>
      <c r="AW95" s="442"/>
      <c r="AX95" s="442"/>
      <c r="AY95" s="442"/>
      <c r="AZ95" s="442"/>
    </row>
    <row r="96" spans="2:52" s="19" customFormat="1" ht="9.9499999999999993" hidden="1" customHeight="1" outlineLevel="1">
      <c r="B96" s="435"/>
      <c r="C96" s="437"/>
      <c r="D96" s="437"/>
      <c r="E96" s="437"/>
      <c r="F96" s="437"/>
      <c r="G96" s="666"/>
      <c r="H96" s="666"/>
      <c r="I96" s="666"/>
      <c r="J96" s="666"/>
      <c r="K96" s="666"/>
      <c r="L96" s="438"/>
      <c r="M96" s="438"/>
      <c r="N96" s="438"/>
      <c r="O96" s="438"/>
      <c r="P96" s="438"/>
      <c r="Q96" s="438"/>
      <c r="R96" s="438"/>
      <c r="S96" s="438"/>
      <c r="T96" s="439"/>
      <c r="U96" s="439"/>
      <c r="V96" s="439"/>
      <c r="W96" s="667"/>
      <c r="X96" s="668"/>
      <c r="Y96" s="668"/>
      <c r="Z96" s="668"/>
      <c r="AA96" s="668"/>
      <c r="AB96" s="668"/>
      <c r="AC96" s="668"/>
      <c r="AD96" s="668"/>
      <c r="AE96" s="668"/>
      <c r="AF96" s="668"/>
      <c r="AG96" s="668"/>
      <c r="AH96" s="668"/>
      <c r="AI96" s="668"/>
      <c r="AJ96" s="668"/>
      <c r="AK96" s="668"/>
      <c r="AL96" s="668"/>
      <c r="AM96" s="668"/>
      <c r="AN96" s="668"/>
      <c r="AO96" s="668"/>
      <c r="AP96" s="668"/>
      <c r="AQ96" s="668"/>
      <c r="AR96" s="668"/>
      <c r="AS96" s="668"/>
      <c r="AT96" s="668"/>
      <c r="AU96" s="668"/>
      <c r="AV96" s="668"/>
      <c r="AW96" s="668"/>
      <c r="AX96" s="668"/>
      <c r="AY96" s="668"/>
      <c r="AZ96" s="668"/>
    </row>
    <row r="97" spans="2:52" ht="20.100000000000001" customHeight="1" collapsed="1">
      <c r="B97" s="714">
        <f>B85+1</f>
        <v>8</v>
      </c>
      <c r="C97" s="1013"/>
      <c r="D97" s="1014"/>
      <c r="E97" s="1014"/>
      <c r="F97" s="1015"/>
      <c r="G97" s="1016"/>
      <c r="H97" s="1017"/>
      <c r="I97" s="1017"/>
      <c r="J97" s="1017"/>
      <c r="K97" s="1018"/>
      <c r="L97" s="701">
        <f t="shared" ref="L97:R97" si="28">SUM(L98:L107)</f>
        <v>0</v>
      </c>
      <c r="M97" s="702">
        <f t="shared" si="28"/>
        <v>0</v>
      </c>
      <c r="N97" s="703">
        <f t="shared" si="28"/>
        <v>0</v>
      </c>
      <c r="O97" s="703">
        <f t="shared" si="28"/>
        <v>0</v>
      </c>
      <c r="P97" s="702">
        <f t="shared" si="28"/>
        <v>0</v>
      </c>
      <c r="Q97" s="704">
        <f t="shared" si="28"/>
        <v>0</v>
      </c>
      <c r="R97" s="701">
        <f t="shared" si="28"/>
        <v>0</v>
      </c>
      <c r="S97" s="705">
        <v>1</v>
      </c>
      <c r="T97" s="706">
        <f>(S98*T98)+(S99*T99)+(S100*T100)+(S101*T101)+(S102*T102)+(S103*T103)+(S104*T104)+(S105*T105)+(S106*T106)+(S107*T107)</f>
        <v>0</v>
      </c>
      <c r="U97" s="665">
        <f t="shared" ref="U97:U107" si="29">S97*T97*(1+MGKZ)*(1+Gewinn)*(1+Sicherheit)</f>
        <v>0</v>
      </c>
      <c r="V97" s="643">
        <f t="shared" ref="V97:V107" si="30">R97*Fertigung</f>
        <v>0</v>
      </c>
      <c r="W97" s="50">
        <f t="shared" ref="W97:W107" si="31">L97*$E$6+M97*$M$6+N97*$M$7+O97*$M$8+P97*$E$7+Q97*$M$9+U97+V97</f>
        <v>0</v>
      </c>
      <c r="X97" s="442"/>
      <c r="Y97" s="442"/>
      <c r="Z97" s="442"/>
      <c r="AA97" s="442"/>
      <c r="AB97" s="442"/>
      <c r="AC97" s="442"/>
      <c r="AD97" s="442"/>
      <c r="AE97" s="442"/>
      <c r="AF97" s="442"/>
      <c r="AG97" s="442"/>
      <c r="AH97" s="442"/>
      <c r="AI97" s="442"/>
      <c r="AJ97" s="442"/>
      <c r="AK97" s="442"/>
      <c r="AL97" s="442"/>
      <c r="AM97" s="442"/>
      <c r="AN97" s="442"/>
      <c r="AO97" s="442"/>
      <c r="AP97" s="442"/>
      <c r="AQ97" s="442"/>
      <c r="AR97" s="442"/>
      <c r="AS97" s="442"/>
      <c r="AT97" s="442"/>
      <c r="AU97" s="442"/>
      <c r="AV97" s="442"/>
      <c r="AW97" s="442"/>
      <c r="AX97" s="442"/>
      <c r="AY97" s="442"/>
      <c r="AZ97" s="442"/>
    </row>
    <row r="98" spans="2:52" ht="20.100000000000001" hidden="1" customHeight="1" outlineLevel="1">
      <c r="B98" s="433"/>
      <c r="C98" s="1002"/>
      <c r="D98" s="1003"/>
      <c r="E98" s="1003"/>
      <c r="F98" s="1004"/>
      <c r="G98" s="1005"/>
      <c r="H98" s="1006"/>
      <c r="I98" s="1006"/>
      <c r="J98" s="1006"/>
      <c r="K98" s="1007"/>
      <c r="L98" s="715"/>
      <c r="M98" s="715"/>
      <c r="N98" s="715"/>
      <c r="O98" s="715"/>
      <c r="P98" s="715"/>
      <c r="Q98" s="715"/>
      <c r="R98" s="715"/>
      <c r="S98" s="716"/>
      <c r="T98" s="717"/>
      <c r="U98" s="720">
        <f t="shared" si="29"/>
        <v>0</v>
      </c>
      <c r="V98" s="721">
        <f t="shared" si="30"/>
        <v>0</v>
      </c>
      <c r="W98" s="722">
        <f t="shared" si="31"/>
        <v>0</v>
      </c>
      <c r="X98" s="442"/>
      <c r="Y98" s="442"/>
      <c r="Z98" s="442"/>
      <c r="AA98" s="442"/>
      <c r="AB98" s="442"/>
      <c r="AC98" s="442"/>
      <c r="AD98" s="442"/>
      <c r="AE98" s="442"/>
      <c r="AF98" s="442"/>
      <c r="AG98" s="442"/>
      <c r="AH98" s="442"/>
      <c r="AI98" s="442"/>
      <c r="AJ98" s="442"/>
      <c r="AK98" s="442"/>
      <c r="AL98" s="442"/>
      <c r="AM98" s="442"/>
      <c r="AN98" s="442"/>
      <c r="AO98" s="442"/>
      <c r="AP98" s="442"/>
      <c r="AQ98" s="442"/>
      <c r="AR98" s="442"/>
      <c r="AS98" s="442"/>
      <c r="AT98" s="442"/>
      <c r="AU98" s="442"/>
      <c r="AV98" s="442"/>
      <c r="AW98" s="442"/>
      <c r="AX98" s="442"/>
      <c r="AY98" s="442"/>
      <c r="AZ98" s="442"/>
    </row>
    <row r="99" spans="2:52" ht="20.100000000000001" hidden="1" customHeight="1" outlineLevel="1">
      <c r="B99" s="434"/>
      <c r="C99" s="1002"/>
      <c r="D99" s="1003"/>
      <c r="E99" s="1003"/>
      <c r="F99" s="1004"/>
      <c r="G99" s="1005"/>
      <c r="H99" s="1006"/>
      <c r="I99" s="1006"/>
      <c r="J99" s="1006"/>
      <c r="K99" s="1007"/>
      <c r="L99" s="715"/>
      <c r="M99" s="715"/>
      <c r="N99" s="715"/>
      <c r="O99" s="715"/>
      <c r="P99" s="715"/>
      <c r="Q99" s="715"/>
      <c r="R99" s="715"/>
      <c r="S99" s="716"/>
      <c r="T99" s="717"/>
      <c r="U99" s="720">
        <f t="shared" si="29"/>
        <v>0</v>
      </c>
      <c r="V99" s="721">
        <f t="shared" si="30"/>
        <v>0</v>
      </c>
      <c r="W99" s="722">
        <f t="shared" si="31"/>
        <v>0</v>
      </c>
      <c r="X99" s="442"/>
      <c r="Y99" s="442"/>
      <c r="Z99" s="442"/>
      <c r="AA99" s="442"/>
      <c r="AB99" s="442"/>
      <c r="AC99" s="442"/>
      <c r="AD99" s="442"/>
      <c r="AE99" s="442"/>
      <c r="AF99" s="442"/>
      <c r="AG99" s="442"/>
      <c r="AH99" s="442"/>
      <c r="AI99" s="442"/>
      <c r="AJ99" s="442"/>
      <c r="AK99" s="442"/>
      <c r="AL99" s="442"/>
      <c r="AM99" s="442"/>
      <c r="AN99" s="442"/>
      <c r="AO99" s="442"/>
      <c r="AP99" s="442"/>
      <c r="AQ99" s="442"/>
      <c r="AR99" s="442"/>
      <c r="AS99" s="442"/>
      <c r="AT99" s="442"/>
      <c r="AU99" s="442"/>
      <c r="AV99" s="442"/>
      <c r="AW99" s="442"/>
      <c r="AX99" s="442"/>
      <c r="AY99" s="442"/>
      <c r="AZ99" s="442"/>
    </row>
    <row r="100" spans="2:52" ht="20.100000000000001" hidden="1" customHeight="1" outlineLevel="1">
      <c r="B100" s="434"/>
      <c r="C100" s="1002"/>
      <c r="D100" s="1003"/>
      <c r="E100" s="1003"/>
      <c r="F100" s="1004"/>
      <c r="G100" s="1005"/>
      <c r="H100" s="1006"/>
      <c r="I100" s="1006"/>
      <c r="J100" s="1006"/>
      <c r="K100" s="1007"/>
      <c r="L100" s="715"/>
      <c r="M100" s="715"/>
      <c r="N100" s="715"/>
      <c r="O100" s="715"/>
      <c r="P100" s="715"/>
      <c r="Q100" s="715"/>
      <c r="R100" s="715"/>
      <c r="S100" s="716"/>
      <c r="T100" s="717"/>
      <c r="U100" s="720">
        <f t="shared" si="29"/>
        <v>0</v>
      </c>
      <c r="V100" s="721">
        <f t="shared" si="30"/>
        <v>0</v>
      </c>
      <c r="W100" s="722">
        <f t="shared" si="31"/>
        <v>0</v>
      </c>
      <c r="X100" s="442"/>
      <c r="Y100" s="442"/>
      <c r="Z100" s="442"/>
      <c r="AA100" s="442"/>
      <c r="AB100" s="442"/>
      <c r="AC100" s="442"/>
      <c r="AD100" s="442"/>
      <c r="AE100" s="442"/>
      <c r="AF100" s="442"/>
      <c r="AG100" s="442"/>
      <c r="AH100" s="442"/>
      <c r="AI100" s="442"/>
      <c r="AJ100" s="442"/>
      <c r="AK100" s="442"/>
      <c r="AL100" s="442"/>
      <c r="AM100" s="442"/>
      <c r="AN100" s="442"/>
      <c r="AO100" s="442"/>
      <c r="AP100" s="442"/>
      <c r="AQ100" s="442"/>
      <c r="AR100" s="442"/>
      <c r="AS100" s="442"/>
      <c r="AT100" s="442"/>
      <c r="AU100" s="442"/>
      <c r="AV100" s="442"/>
      <c r="AW100" s="442"/>
      <c r="AX100" s="442"/>
      <c r="AY100" s="442"/>
      <c r="AZ100" s="442"/>
    </row>
    <row r="101" spans="2:52" ht="20.100000000000001" hidden="1" customHeight="1" outlineLevel="1">
      <c r="B101" s="434"/>
      <c r="C101" s="1002"/>
      <c r="D101" s="1003"/>
      <c r="E101" s="1003"/>
      <c r="F101" s="1004"/>
      <c r="G101" s="1005"/>
      <c r="H101" s="1006"/>
      <c r="I101" s="1006"/>
      <c r="J101" s="1006"/>
      <c r="K101" s="1007"/>
      <c r="L101" s="715"/>
      <c r="M101" s="715"/>
      <c r="N101" s="715"/>
      <c r="O101" s="715"/>
      <c r="P101" s="715"/>
      <c r="Q101" s="715"/>
      <c r="R101" s="715"/>
      <c r="S101" s="716"/>
      <c r="T101" s="717"/>
      <c r="U101" s="720">
        <f t="shared" si="29"/>
        <v>0</v>
      </c>
      <c r="V101" s="721">
        <f t="shared" si="30"/>
        <v>0</v>
      </c>
      <c r="W101" s="722">
        <f t="shared" si="31"/>
        <v>0</v>
      </c>
      <c r="X101" s="442"/>
      <c r="Y101" s="442"/>
      <c r="Z101" s="442"/>
      <c r="AA101" s="442"/>
      <c r="AB101" s="442"/>
      <c r="AC101" s="442"/>
      <c r="AD101" s="442"/>
      <c r="AE101" s="442"/>
      <c r="AF101" s="442"/>
      <c r="AG101" s="442"/>
      <c r="AH101" s="442"/>
      <c r="AI101" s="442"/>
      <c r="AJ101" s="442"/>
      <c r="AK101" s="442"/>
      <c r="AL101" s="442"/>
      <c r="AM101" s="442"/>
      <c r="AN101" s="442"/>
      <c r="AO101" s="442"/>
      <c r="AP101" s="442"/>
      <c r="AQ101" s="442"/>
      <c r="AR101" s="442"/>
      <c r="AS101" s="442"/>
      <c r="AT101" s="442"/>
      <c r="AU101" s="442"/>
      <c r="AV101" s="442"/>
      <c r="AW101" s="442"/>
      <c r="AX101" s="442"/>
      <c r="AY101" s="442"/>
      <c r="AZ101" s="442"/>
    </row>
    <row r="102" spans="2:52" ht="20.100000000000001" hidden="1" customHeight="1" outlineLevel="1">
      <c r="B102" s="434"/>
      <c r="C102" s="1002"/>
      <c r="D102" s="1003"/>
      <c r="E102" s="1003"/>
      <c r="F102" s="1004"/>
      <c r="G102" s="1005"/>
      <c r="H102" s="1006"/>
      <c r="I102" s="1006"/>
      <c r="J102" s="1006"/>
      <c r="K102" s="1007"/>
      <c r="L102" s="715"/>
      <c r="M102" s="715"/>
      <c r="N102" s="715"/>
      <c r="O102" s="715"/>
      <c r="P102" s="715"/>
      <c r="Q102" s="715"/>
      <c r="R102" s="715"/>
      <c r="S102" s="716"/>
      <c r="T102" s="717"/>
      <c r="U102" s="720">
        <f t="shared" si="29"/>
        <v>0</v>
      </c>
      <c r="V102" s="721">
        <f t="shared" si="30"/>
        <v>0</v>
      </c>
      <c r="W102" s="722">
        <f t="shared" si="31"/>
        <v>0</v>
      </c>
      <c r="X102" s="442"/>
      <c r="Y102" s="442"/>
      <c r="Z102" s="442"/>
      <c r="AA102" s="442"/>
      <c r="AB102" s="442"/>
      <c r="AC102" s="442"/>
      <c r="AD102" s="442"/>
      <c r="AE102" s="442"/>
      <c r="AF102" s="442"/>
      <c r="AG102" s="442"/>
      <c r="AH102" s="442"/>
      <c r="AI102" s="442"/>
      <c r="AJ102" s="442"/>
      <c r="AK102" s="442"/>
      <c r="AL102" s="442"/>
      <c r="AM102" s="442"/>
      <c r="AN102" s="442"/>
      <c r="AO102" s="442"/>
      <c r="AP102" s="442"/>
      <c r="AQ102" s="442"/>
      <c r="AR102" s="442"/>
      <c r="AS102" s="442"/>
      <c r="AT102" s="442"/>
      <c r="AU102" s="442"/>
      <c r="AV102" s="442"/>
      <c r="AW102" s="442"/>
      <c r="AX102" s="442"/>
      <c r="AY102" s="442"/>
      <c r="AZ102" s="442"/>
    </row>
    <row r="103" spans="2:52" ht="20.100000000000001" hidden="1" customHeight="1" outlineLevel="1">
      <c r="B103" s="434"/>
      <c r="C103" s="1002"/>
      <c r="D103" s="1003"/>
      <c r="E103" s="1003"/>
      <c r="F103" s="1004"/>
      <c r="G103" s="1005"/>
      <c r="H103" s="1006"/>
      <c r="I103" s="1006"/>
      <c r="J103" s="1006"/>
      <c r="K103" s="1007"/>
      <c r="L103" s="715"/>
      <c r="M103" s="715"/>
      <c r="N103" s="715"/>
      <c r="O103" s="715"/>
      <c r="P103" s="715"/>
      <c r="Q103" s="715"/>
      <c r="R103" s="715"/>
      <c r="S103" s="716"/>
      <c r="T103" s="717"/>
      <c r="U103" s="720">
        <f t="shared" si="29"/>
        <v>0</v>
      </c>
      <c r="V103" s="721">
        <f t="shared" si="30"/>
        <v>0</v>
      </c>
      <c r="W103" s="722">
        <f t="shared" si="31"/>
        <v>0</v>
      </c>
      <c r="X103" s="442"/>
      <c r="Y103" s="442"/>
      <c r="Z103" s="442"/>
      <c r="AA103" s="442"/>
      <c r="AB103" s="442"/>
      <c r="AC103" s="442"/>
      <c r="AD103" s="442"/>
      <c r="AE103" s="442"/>
      <c r="AF103" s="442"/>
      <c r="AG103" s="442"/>
      <c r="AH103" s="442"/>
      <c r="AI103" s="442"/>
      <c r="AJ103" s="442"/>
      <c r="AK103" s="442"/>
      <c r="AL103" s="442"/>
      <c r="AM103" s="442"/>
      <c r="AN103" s="442"/>
      <c r="AO103" s="442"/>
      <c r="AP103" s="442"/>
      <c r="AQ103" s="442"/>
      <c r="AR103" s="442"/>
      <c r="AS103" s="442"/>
      <c r="AT103" s="442"/>
      <c r="AU103" s="442"/>
      <c r="AV103" s="442"/>
      <c r="AW103" s="442"/>
      <c r="AX103" s="442"/>
      <c r="AY103" s="442"/>
      <c r="AZ103" s="442"/>
    </row>
    <row r="104" spans="2:52" ht="20.100000000000001" hidden="1" customHeight="1" outlineLevel="1">
      <c r="B104" s="434"/>
      <c r="C104" s="1002"/>
      <c r="D104" s="1003"/>
      <c r="E104" s="1003"/>
      <c r="F104" s="1004"/>
      <c r="G104" s="1005"/>
      <c r="H104" s="1006"/>
      <c r="I104" s="1006"/>
      <c r="J104" s="1006"/>
      <c r="K104" s="1007"/>
      <c r="L104" s="715"/>
      <c r="M104" s="715"/>
      <c r="N104" s="715"/>
      <c r="O104" s="715"/>
      <c r="P104" s="715"/>
      <c r="Q104" s="715"/>
      <c r="R104" s="715"/>
      <c r="S104" s="716"/>
      <c r="T104" s="717"/>
      <c r="U104" s="720">
        <f t="shared" si="29"/>
        <v>0</v>
      </c>
      <c r="V104" s="721">
        <f t="shared" si="30"/>
        <v>0</v>
      </c>
      <c r="W104" s="722">
        <f t="shared" si="31"/>
        <v>0</v>
      </c>
      <c r="X104" s="442"/>
      <c r="Y104" s="442"/>
      <c r="Z104" s="442"/>
      <c r="AA104" s="442"/>
      <c r="AB104" s="442"/>
      <c r="AC104" s="442"/>
      <c r="AD104" s="442"/>
      <c r="AE104" s="442"/>
      <c r="AF104" s="442"/>
      <c r="AG104" s="442"/>
      <c r="AH104" s="442"/>
      <c r="AI104" s="442"/>
      <c r="AJ104" s="442"/>
      <c r="AK104" s="442"/>
      <c r="AL104" s="442"/>
      <c r="AM104" s="442"/>
      <c r="AN104" s="442"/>
      <c r="AO104" s="442"/>
      <c r="AP104" s="442"/>
      <c r="AQ104" s="442"/>
      <c r="AR104" s="442"/>
      <c r="AS104" s="442"/>
      <c r="AT104" s="442"/>
      <c r="AU104" s="442"/>
      <c r="AV104" s="442"/>
      <c r="AW104" s="442"/>
      <c r="AX104" s="442"/>
      <c r="AY104" s="442"/>
      <c r="AZ104" s="442"/>
    </row>
    <row r="105" spans="2:52" ht="20.100000000000001" hidden="1" customHeight="1" outlineLevel="1">
      <c r="B105" s="434"/>
      <c r="C105" s="1002"/>
      <c r="D105" s="1003"/>
      <c r="E105" s="1003"/>
      <c r="F105" s="1004"/>
      <c r="G105" s="1005"/>
      <c r="H105" s="1006"/>
      <c r="I105" s="1006"/>
      <c r="J105" s="1006"/>
      <c r="K105" s="1007"/>
      <c r="L105" s="715"/>
      <c r="M105" s="715"/>
      <c r="N105" s="715"/>
      <c r="O105" s="715"/>
      <c r="P105" s="715"/>
      <c r="Q105" s="715"/>
      <c r="R105" s="715"/>
      <c r="S105" s="716"/>
      <c r="T105" s="717"/>
      <c r="U105" s="720">
        <f t="shared" si="29"/>
        <v>0</v>
      </c>
      <c r="V105" s="721">
        <f t="shared" si="30"/>
        <v>0</v>
      </c>
      <c r="W105" s="722">
        <f t="shared" si="31"/>
        <v>0</v>
      </c>
      <c r="X105" s="442"/>
      <c r="Y105" s="442"/>
      <c r="Z105" s="442"/>
      <c r="AA105" s="442"/>
      <c r="AB105" s="442"/>
      <c r="AC105" s="442"/>
      <c r="AD105" s="442"/>
      <c r="AE105" s="442"/>
      <c r="AF105" s="442"/>
      <c r="AG105" s="442"/>
      <c r="AH105" s="442"/>
      <c r="AI105" s="442"/>
      <c r="AJ105" s="442"/>
      <c r="AK105" s="442"/>
      <c r="AL105" s="442"/>
      <c r="AM105" s="442"/>
      <c r="AN105" s="442"/>
      <c r="AO105" s="442"/>
      <c r="AP105" s="442"/>
      <c r="AQ105" s="442"/>
      <c r="AR105" s="442"/>
      <c r="AS105" s="442"/>
      <c r="AT105" s="442"/>
      <c r="AU105" s="442"/>
      <c r="AV105" s="442"/>
      <c r="AW105" s="442"/>
      <c r="AX105" s="442"/>
      <c r="AY105" s="442"/>
      <c r="AZ105" s="442"/>
    </row>
    <row r="106" spans="2:52" ht="20.100000000000001" hidden="1" customHeight="1" outlineLevel="1">
      <c r="B106" s="434"/>
      <c r="C106" s="1002"/>
      <c r="D106" s="1003"/>
      <c r="E106" s="1003"/>
      <c r="F106" s="1004"/>
      <c r="G106" s="1005"/>
      <c r="H106" s="1006"/>
      <c r="I106" s="1006"/>
      <c r="J106" s="1006"/>
      <c r="K106" s="1007"/>
      <c r="L106" s="715"/>
      <c r="M106" s="715"/>
      <c r="N106" s="715"/>
      <c r="O106" s="715"/>
      <c r="P106" s="715"/>
      <c r="Q106" s="715"/>
      <c r="R106" s="715"/>
      <c r="S106" s="716"/>
      <c r="T106" s="717"/>
      <c r="U106" s="720">
        <f t="shared" si="29"/>
        <v>0</v>
      </c>
      <c r="V106" s="721">
        <f t="shared" si="30"/>
        <v>0</v>
      </c>
      <c r="W106" s="722">
        <f t="shared" si="31"/>
        <v>0</v>
      </c>
      <c r="X106" s="442"/>
      <c r="Y106" s="442"/>
      <c r="Z106" s="442"/>
      <c r="AA106" s="442"/>
      <c r="AB106" s="442"/>
      <c r="AC106" s="442"/>
      <c r="AD106" s="442"/>
      <c r="AE106" s="442"/>
      <c r="AF106" s="442"/>
      <c r="AG106" s="442"/>
      <c r="AH106" s="442"/>
      <c r="AI106" s="442"/>
      <c r="AJ106" s="442"/>
      <c r="AK106" s="442"/>
      <c r="AL106" s="442"/>
      <c r="AM106" s="442"/>
      <c r="AN106" s="442"/>
      <c r="AO106" s="442"/>
      <c r="AP106" s="442"/>
      <c r="AQ106" s="442"/>
      <c r="AR106" s="442"/>
      <c r="AS106" s="442"/>
      <c r="AT106" s="442"/>
      <c r="AU106" s="442"/>
      <c r="AV106" s="442"/>
      <c r="AW106" s="442"/>
      <c r="AX106" s="442"/>
      <c r="AY106" s="442"/>
      <c r="AZ106" s="442"/>
    </row>
    <row r="107" spans="2:52" ht="20.100000000000001" hidden="1" customHeight="1" outlineLevel="1">
      <c r="B107" s="434"/>
      <c r="C107" s="1002"/>
      <c r="D107" s="1003"/>
      <c r="E107" s="1003"/>
      <c r="F107" s="1004"/>
      <c r="G107" s="1005"/>
      <c r="H107" s="1006"/>
      <c r="I107" s="1006"/>
      <c r="J107" s="1006"/>
      <c r="K107" s="1007"/>
      <c r="L107" s="715"/>
      <c r="M107" s="715"/>
      <c r="N107" s="715"/>
      <c r="O107" s="715"/>
      <c r="P107" s="715"/>
      <c r="Q107" s="715"/>
      <c r="R107" s="715"/>
      <c r="S107" s="716"/>
      <c r="T107" s="717"/>
      <c r="U107" s="720">
        <f t="shared" si="29"/>
        <v>0</v>
      </c>
      <c r="V107" s="721">
        <f t="shared" si="30"/>
        <v>0</v>
      </c>
      <c r="W107" s="722">
        <f t="shared" si="31"/>
        <v>0</v>
      </c>
      <c r="X107" s="442"/>
      <c r="Y107" s="442"/>
      <c r="Z107" s="442"/>
      <c r="AA107" s="442"/>
      <c r="AB107" s="442"/>
      <c r="AC107" s="442"/>
      <c r="AD107" s="442"/>
      <c r="AE107" s="442"/>
      <c r="AF107" s="442"/>
      <c r="AG107" s="442"/>
      <c r="AH107" s="442"/>
      <c r="AI107" s="442"/>
      <c r="AJ107" s="442"/>
      <c r="AK107" s="442"/>
      <c r="AL107" s="442"/>
      <c r="AM107" s="442"/>
      <c r="AN107" s="442"/>
      <c r="AO107" s="442"/>
      <c r="AP107" s="442"/>
      <c r="AQ107" s="442"/>
      <c r="AR107" s="442"/>
      <c r="AS107" s="442"/>
      <c r="AT107" s="442"/>
      <c r="AU107" s="442"/>
      <c r="AV107" s="442"/>
      <c r="AW107" s="442"/>
      <c r="AX107" s="442"/>
      <c r="AY107" s="442"/>
      <c r="AZ107" s="442"/>
    </row>
    <row r="108" spans="2:52" s="19" customFormat="1" ht="9.9499999999999993" hidden="1" customHeight="1" outlineLevel="1">
      <c r="B108" s="435"/>
      <c r="C108" s="437"/>
      <c r="D108" s="437"/>
      <c r="E108" s="437"/>
      <c r="F108" s="437"/>
      <c r="G108" s="666"/>
      <c r="H108" s="666"/>
      <c r="I108" s="666"/>
      <c r="J108" s="666"/>
      <c r="K108" s="666"/>
      <c r="L108" s="438"/>
      <c r="M108" s="438"/>
      <c r="N108" s="438"/>
      <c r="O108" s="438"/>
      <c r="P108" s="438"/>
      <c r="Q108" s="438"/>
      <c r="R108" s="438"/>
      <c r="S108" s="438"/>
      <c r="T108" s="439"/>
      <c r="U108" s="439"/>
      <c r="V108" s="439"/>
      <c r="W108" s="667"/>
      <c r="X108" s="668"/>
      <c r="Y108" s="668"/>
      <c r="Z108" s="668"/>
      <c r="AA108" s="668"/>
      <c r="AB108" s="668"/>
      <c r="AC108" s="668"/>
      <c r="AD108" s="668"/>
      <c r="AE108" s="668"/>
      <c r="AF108" s="668"/>
      <c r="AG108" s="668"/>
      <c r="AH108" s="668"/>
      <c r="AI108" s="668"/>
      <c r="AJ108" s="668"/>
      <c r="AK108" s="668"/>
      <c r="AL108" s="668"/>
      <c r="AM108" s="668"/>
      <c r="AN108" s="668"/>
      <c r="AO108" s="668"/>
      <c r="AP108" s="668"/>
      <c r="AQ108" s="668"/>
      <c r="AR108" s="668"/>
      <c r="AS108" s="668"/>
      <c r="AT108" s="668"/>
      <c r="AU108" s="668"/>
      <c r="AV108" s="668"/>
      <c r="AW108" s="668"/>
      <c r="AX108" s="668"/>
      <c r="AY108" s="668"/>
      <c r="AZ108" s="668"/>
    </row>
    <row r="109" spans="2:52" ht="20.100000000000001" customHeight="1" collapsed="1">
      <c r="B109" s="714">
        <f>B97+1</f>
        <v>9</v>
      </c>
      <c r="C109" s="1013"/>
      <c r="D109" s="1014"/>
      <c r="E109" s="1014"/>
      <c r="F109" s="1015"/>
      <c r="G109" s="1016"/>
      <c r="H109" s="1017"/>
      <c r="I109" s="1017"/>
      <c r="J109" s="1017"/>
      <c r="K109" s="1018"/>
      <c r="L109" s="701">
        <f t="shared" ref="L109:R109" si="32">SUM(L110:L119)</f>
        <v>0</v>
      </c>
      <c r="M109" s="702">
        <f t="shared" si="32"/>
        <v>0</v>
      </c>
      <c r="N109" s="703">
        <f t="shared" si="32"/>
        <v>0</v>
      </c>
      <c r="O109" s="703">
        <f t="shared" si="32"/>
        <v>0</v>
      </c>
      <c r="P109" s="702">
        <f t="shared" si="32"/>
        <v>0</v>
      </c>
      <c r="Q109" s="704">
        <f t="shared" si="32"/>
        <v>0</v>
      </c>
      <c r="R109" s="701">
        <f t="shared" si="32"/>
        <v>0</v>
      </c>
      <c r="S109" s="705">
        <v>1</v>
      </c>
      <c r="T109" s="706">
        <f>(S110*T110)+(S111*T111)+(S112*T112)+(S113*T113)+(S114*T114)+(S115*T115)+(S116*T116)+(S117*T117)+(S118*T118)+(S119*T119)</f>
        <v>0</v>
      </c>
      <c r="U109" s="665">
        <f t="shared" ref="U109:U119" si="33">S109*T109*(1+MGKZ)*(1+Gewinn)*(1+Sicherheit)</f>
        <v>0</v>
      </c>
      <c r="V109" s="643">
        <f t="shared" ref="V109:V119" si="34">R109*Fertigung</f>
        <v>0</v>
      </c>
      <c r="W109" s="50">
        <f t="shared" ref="W109:W119" si="35">L109*$E$6+M109*$M$6+N109*$M$7+O109*$M$8+P109*$E$7+Q109*$M$9+U109+V109</f>
        <v>0</v>
      </c>
      <c r="X109" s="442"/>
      <c r="Y109" s="442"/>
      <c r="Z109" s="442"/>
      <c r="AA109" s="442"/>
      <c r="AB109" s="442"/>
      <c r="AC109" s="442"/>
      <c r="AD109" s="442"/>
      <c r="AE109" s="442"/>
      <c r="AF109" s="442"/>
      <c r="AG109" s="442"/>
      <c r="AH109" s="442"/>
      <c r="AI109" s="442"/>
      <c r="AJ109" s="442"/>
      <c r="AK109" s="442"/>
      <c r="AL109" s="442"/>
      <c r="AM109" s="442"/>
      <c r="AN109" s="442"/>
      <c r="AO109" s="442"/>
      <c r="AP109" s="442"/>
      <c r="AQ109" s="442"/>
      <c r="AR109" s="442"/>
      <c r="AS109" s="442"/>
      <c r="AT109" s="442"/>
      <c r="AU109" s="442"/>
      <c r="AV109" s="442"/>
      <c r="AW109" s="442"/>
      <c r="AX109" s="442"/>
      <c r="AY109" s="442"/>
      <c r="AZ109" s="442"/>
    </row>
    <row r="110" spans="2:52" ht="20.100000000000001" hidden="1" customHeight="1" outlineLevel="1">
      <c r="B110" s="433"/>
      <c r="C110" s="1002"/>
      <c r="D110" s="1003"/>
      <c r="E110" s="1003"/>
      <c r="F110" s="1004"/>
      <c r="G110" s="1005"/>
      <c r="H110" s="1006"/>
      <c r="I110" s="1006"/>
      <c r="J110" s="1006"/>
      <c r="K110" s="1007"/>
      <c r="L110" s="715"/>
      <c r="M110" s="715"/>
      <c r="N110" s="715"/>
      <c r="O110" s="715"/>
      <c r="P110" s="715"/>
      <c r="Q110" s="715"/>
      <c r="R110" s="715"/>
      <c r="S110" s="716"/>
      <c r="T110" s="717"/>
      <c r="U110" s="720">
        <f t="shared" si="33"/>
        <v>0</v>
      </c>
      <c r="V110" s="721">
        <f t="shared" si="34"/>
        <v>0</v>
      </c>
      <c r="W110" s="722">
        <f t="shared" si="35"/>
        <v>0</v>
      </c>
      <c r="X110" s="442"/>
      <c r="Y110" s="442"/>
      <c r="Z110" s="442"/>
      <c r="AA110" s="442"/>
      <c r="AB110" s="442"/>
      <c r="AC110" s="442"/>
      <c r="AD110" s="442"/>
      <c r="AE110" s="442"/>
      <c r="AF110" s="442"/>
      <c r="AG110" s="442"/>
      <c r="AH110" s="442"/>
      <c r="AI110" s="442"/>
      <c r="AJ110" s="442"/>
      <c r="AK110" s="442"/>
      <c r="AL110" s="442"/>
      <c r="AM110" s="442"/>
      <c r="AN110" s="442"/>
      <c r="AO110" s="442"/>
      <c r="AP110" s="442"/>
      <c r="AQ110" s="442"/>
      <c r="AR110" s="442"/>
      <c r="AS110" s="442"/>
      <c r="AT110" s="442"/>
      <c r="AU110" s="442"/>
      <c r="AV110" s="442"/>
      <c r="AW110" s="442"/>
      <c r="AX110" s="442"/>
      <c r="AY110" s="442"/>
      <c r="AZ110" s="442"/>
    </row>
    <row r="111" spans="2:52" ht="20.100000000000001" hidden="1" customHeight="1" outlineLevel="1">
      <c r="B111" s="434"/>
      <c r="C111" s="1002"/>
      <c r="D111" s="1003"/>
      <c r="E111" s="1003"/>
      <c r="F111" s="1004"/>
      <c r="G111" s="1005"/>
      <c r="H111" s="1006"/>
      <c r="I111" s="1006"/>
      <c r="J111" s="1006"/>
      <c r="K111" s="1007"/>
      <c r="L111" s="715"/>
      <c r="M111" s="715"/>
      <c r="N111" s="715"/>
      <c r="O111" s="715"/>
      <c r="P111" s="715"/>
      <c r="Q111" s="715"/>
      <c r="R111" s="715"/>
      <c r="S111" s="716"/>
      <c r="T111" s="717"/>
      <c r="U111" s="720">
        <f t="shared" si="33"/>
        <v>0</v>
      </c>
      <c r="V111" s="721">
        <f t="shared" si="34"/>
        <v>0</v>
      </c>
      <c r="W111" s="722">
        <f t="shared" si="35"/>
        <v>0</v>
      </c>
      <c r="X111" s="442"/>
      <c r="Y111" s="442"/>
      <c r="Z111" s="442"/>
      <c r="AA111" s="442"/>
      <c r="AB111" s="442"/>
      <c r="AC111" s="442"/>
      <c r="AD111" s="442"/>
      <c r="AE111" s="442"/>
      <c r="AF111" s="442"/>
      <c r="AG111" s="442"/>
      <c r="AH111" s="442"/>
      <c r="AI111" s="442"/>
      <c r="AJ111" s="442"/>
      <c r="AK111" s="442"/>
      <c r="AL111" s="442"/>
      <c r="AM111" s="442"/>
      <c r="AN111" s="442"/>
      <c r="AO111" s="442"/>
      <c r="AP111" s="442"/>
      <c r="AQ111" s="442"/>
      <c r="AR111" s="442"/>
      <c r="AS111" s="442"/>
      <c r="AT111" s="442"/>
      <c r="AU111" s="442"/>
      <c r="AV111" s="442"/>
      <c r="AW111" s="442"/>
      <c r="AX111" s="442"/>
      <c r="AY111" s="442"/>
      <c r="AZ111" s="442"/>
    </row>
    <row r="112" spans="2:52" ht="20.100000000000001" hidden="1" customHeight="1" outlineLevel="1">
      <c r="B112" s="434"/>
      <c r="C112" s="1002"/>
      <c r="D112" s="1003"/>
      <c r="E112" s="1003"/>
      <c r="F112" s="1004"/>
      <c r="G112" s="1005"/>
      <c r="H112" s="1006"/>
      <c r="I112" s="1006"/>
      <c r="J112" s="1006"/>
      <c r="K112" s="1007"/>
      <c r="L112" s="715"/>
      <c r="M112" s="715"/>
      <c r="N112" s="715"/>
      <c r="O112" s="715"/>
      <c r="P112" s="715"/>
      <c r="Q112" s="715"/>
      <c r="R112" s="715"/>
      <c r="S112" s="716"/>
      <c r="T112" s="717"/>
      <c r="U112" s="720">
        <f t="shared" si="33"/>
        <v>0</v>
      </c>
      <c r="V112" s="721">
        <f t="shared" si="34"/>
        <v>0</v>
      </c>
      <c r="W112" s="722">
        <f t="shared" si="35"/>
        <v>0</v>
      </c>
      <c r="X112" s="442"/>
      <c r="Y112" s="442"/>
      <c r="Z112" s="442"/>
      <c r="AA112" s="442"/>
      <c r="AB112" s="442"/>
      <c r="AC112" s="442"/>
      <c r="AD112" s="442"/>
      <c r="AE112" s="442"/>
      <c r="AF112" s="442"/>
      <c r="AG112" s="442"/>
      <c r="AH112" s="442"/>
      <c r="AI112" s="442"/>
      <c r="AJ112" s="442"/>
      <c r="AK112" s="442"/>
      <c r="AL112" s="442"/>
      <c r="AM112" s="442"/>
      <c r="AN112" s="442"/>
      <c r="AO112" s="442"/>
      <c r="AP112" s="442"/>
      <c r="AQ112" s="442"/>
      <c r="AR112" s="442"/>
      <c r="AS112" s="442"/>
      <c r="AT112" s="442"/>
      <c r="AU112" s="442"/>
      <c r="AV112" s="442"/>
      <c r="AW112" s="442"/>
      <c r="AX112" s="442"/>
      <c r="AY112" s="442"/>
      <c r="AZ112" s="442"/>
    </row>
    <row r="113" spans="2:52" ht="20.100000000000001" hidden="1" customHeight="1" outlineLevel="1">
      <c r="B113" s="434"/>
      <c r="C113" s="1002"/>
      <c r="D113" s="1003"/>
      <c r="E113" s="1003"/>
      <c r="F113" s="1004"/>
      <c r="G113" s="1005"/>
      <c r="H113" s="1006"/>
      <c r="I113" s="1006"/>
      <c r="J113" s="1006"/>
      <c r="K113" s="1007"/>
      <c r="L113" s="715"/>
      <c r="M113" s="715"/>
      <c r="N113" s="715"/>
      <c r="O113" s="715"/>
      <c r="P113" s="715"/>
      <c r="Q113" s="715"/>
      <c r="R113" s="715"/>
      <c r="S113" s="716"/>
      <c r="T113" s="717"/>
      <c r="U113" s="720">
        <f t="shared" si="33"/>
        <v>0</v>
      </c>
      <c r="V113" s="721">
        <f t="shared" si="34"/>
        <v>0</v>
      </c>
      <c r="W113" s="722">
        <f t="shared" si="35"/>
        <v>0</v>
      </c>
      <c r="X113" s="442"/>
      <c r="Y113" s="442"/>
      <c r="Z113" s="442"/>
      <c r="AA113" s="442"/>
      <c r="AB113" s="442"/>
      <c r="AC113" s="442"/>
      <c r="AD113" s="442"/>
      <c r="AE113" s="442"/>
      <c r="AF113" s="442"/>
      <c r="AG113" s="442"/>
      <c r="AH113" s="442"/>
      <c r="AI113" s="442"/>
      <c r="AJ113" s="442"/>
      <c r="AK113" s="442"/>
      <c r="AL113" s="442"/>
      <c r="AM113" s="442"/>
      <c r="AN113" s="442"/>
      <c r="AO113" s="442"/>
      <c r="AP113" s="442"/>
      <c r="AQ113" s="442"/>
      <c r="AR113" s="442"/>
      <c r="AS113" s="442"/>
      <c r="AT113" s="442"/>
      <c r="AU113" s="442"/>
      <c r="AV113" s="442"/>
      <c r="AW113" s="442"/>
      <c r="AX113" s="442"/>
      <c r="AY113" s="442"/>
      <c r="AZ113" s="442"/>
    </row>
    <row r="114" spans="2:52" ht="20.100000000000001" hidden="1" customHeight="1" outlineLevel="1">
      <c r="B114" s="434"/>
      <c r="C114" s="1002"/>
      <c r="D114" s="1003"/>
      <c r="E114" s="1003"/>
      <c r="F114" s="1004"/>
      <c r="G114" s="1005"/>
      <c r="H114" s="1006"/>
      <c r="I114" s="1006"/>
      <c r="J114" s="1006"/>
      <c r="K114" s="1007"/>
      <c r="L114" s="715"/>
      <c r="M114" s="715"/>
      <c r="N114" s="715"/>
      <c r="O114" s="715"/>
      <c r="P114" s="715"/>
      <c r="Q114" s="715"/>
      <c r="R114" s="715"/>
      <c r="S114" s="716"/>
      <c r="T114" s="717"/>
      <c r="U114" s="720">
        <f t="shared" si="33"/>
        <v>0</v>
      </c>
      <c r="V114" s="721">
        <f t="shared" si="34"/>
        <v>0</v>
      </c>
      <c r="W114" s="722">
        <f t="shared" si="35"/>
        <v>0</v>
      </c>
      <c r="X114" s="442"/>
      <c r="Y114" s="442"/>
      <c r="Z114" s="442"/>
      <c r="AA114" s="442"/>
      <c r="AB114" s="442"/>
      <c r="AC114" s="442"/>
      <c r="AD114" s="442"/>
      <c r="AE114" s="442"/>
      <c r="AF114" s="442"/>
      <c r="AG114" s="442"/>
      <c r="AH114" s="442"/>
      <c r="AI114" s="442"/>
      <c r="AJ114" s="442"/>
      <c r="AK114" s="442"/>
      <c r="AL114" s="442"/>
      <c r="AM114" s="442"/>
      <c r="AN114" s="442"/>
      <c r="AO114" s="442"/>
      <c r="AP114" s="442"/>
      <c r="AQ114" s="442"/>
      <c r="AR114" s="442"/>
      <c r="AS114" s="442"/>
      <c r="AT114" s="442"/>
      <c r="AU114" s="442"/>
      <c r="AV114" s="442"/>
      <c r="AW114" s="442"/>
      <c r="AX114" s="442"/>
      <c r="AY114" s="442"/>
      <c r="AZ114" s="442"/>
    </row>
    <row r="115" spans="2:52" ht="20.100000000000001" hidden="1" customHeight="1" outlineLevel="1">
      <c r="B115" s="434"/>
      <c r="C115" s="1002"/>
      <c r="D115" s="1003"/>
      <c r="E115" s="1003"/>
      <c r="F115" s="1004"/>
      <c r="G115" s="1005"/>
      <c r="H115" s="1006"/>
      <c r="I115" s="1006"/>
      <c r="J115" s="1006"/>
      <c r="K115" s="1007"/>
      <c r="L115" s="715"/>
      <c r="M115" s="715"/>
      <c r="N115" s="715"/>
      <c r="O115" s="715"/>
      <c r="P115" s="715"/>
      <c r="Q115" s="715"/>
      <c r="R115" s="715"/>
      <c r="S115" s="716"/>
      <c r="T115" s="717"/>
      <c r="U115" s="720">
        <f t="shared" si="33"/>
        <v>0</v>
      </c>
      <c r="V115" s="721">
        <f t="shared" si="34"/>
        <v>0</v>
      </c>
      <c r="W115" s="722">
        <f t="shared" si="35"/>
        <v>0</v>
      </c>
      <c r="X115" s="442"/>
      <c r="Y115" s="442"/>
      <c r="Z115" s="442"/>
      <c r="AA115" s="442"/>
      <c r="AB115" s="442"/>
      <c r="AC115" s="442"/>
      <c r="AD115" s="442"/>
      <c r="AE115" s="442"/>
      <c r="AF115" s="442"/>
      <c r="AG115" s="442"/>
      <c r="AH115" s="442"/>
      <c r="AI115" s="442"/>
      <c r="AJ115" s="442"/>
      <c r="AK115" s="442"/>
      <c r="AL115" s="442"/>
      <c r="AM115" s="442"/>
      <c r="AN115" s="442"/>
      <c r="AO115" s="442"/>
      <c r="AP115" s="442"/>
      <c r="AQ115" s="442"/>
      <c r="AR115" s="442"/>
      <c r="AS115" s="442"/>
      <c r="AT115" s="442"/>
      <c r="AU115" s="442"/>
      <c r="AV115" s="442"/>
      <c r="AW115" s="442"/>
      <c r="AX115" s="442"/>
      <c r="AY115" s="442"/>
      <c r="AZ115" s="442"/>
    </row>
    <row r="116" spans="2:52" ht="20.100000000000001" hidden="1" customHeight="1" outlineLevel="1">
      <c r="B116" s="434"/>
      <c r="C116" s="1002"/>
      <c r="D116" s="1003"/>
      <c r="E116" s="1003"/>
      <c r="F116" s="1004"/>
      <c r="G116" s="1005"/>
      <c r="H116" s="1006"/>
      <c r="I116" s="1006"/>
      <c r="J116" s="1006"/>
      <c r="K116" s="1007"/>
      <c r="L116" s="715"/>
      <c r="M116" s="715"/>
      <c r="N116" s="715"/>
      <c r="O116" s="715"/>
      <c r="P116" s="715"/>
      <c r="Q116" s="715"/>
      <c r="R116" s="715"/>
      <c r="S116" s="716"/>
      <c r="T116" s="717"/>
      <c r="U116" s="720">
        <f t="shared" si="33"/>
        <v>0</v>
      </c>
      <c r="V116" s="721">
        <f t="shared" si="34"/>
        <v>0</v>
      </c>
      <c r="W116" s="722">
        <f t="shared" si="35"/>
        <v>0</v>
      </c>
      <c r="X116" s="442"/>
      <c r="Y116" s="442"/>
      <c r="Z116" s="442"/>
      <c r="AA116" s="442"/>
      <c r="AB116" s="442"/>
      <c r="AC116" s="442"/>
      <c r="AD116" s="442"/>
      <c r="AE116" s="442"/>
      <c r="AF116" s="442"/>
      <c r="AG116" s="442"/>
      <c r="AH116" s="442"/>
      <c r="AI116" s="442"/>
      <c r="AJ116" s="442"/>
      <c r="AK116" s="442"/>
      <c r="AL116" s="442"/>
      <c r="AM116" s="442"/>
      <c r="AN116" s="442"/>
      <c r="AO116" s="442"/>
      <c r="AP116" s="442"/>
      <c r="AQ116" s="442"/>
      <c r="AR116" s="442"/>
      <c r="AS116" s="442"/>
      <c r="AT116" s="442"/>
      <c r="AU116" s="442"/>
      <c r="AV116" s="442"/>
      <c r="AW116" s="442"/>
      <c r="AX116" s="442"/>
      <c r="AY116" s="442"/>
      <c r="AZ116" s="442"/>
    </row>
    <row r="117" spans="2:52" ht="20.100000000000001" hidden="1" customHeight="1" outlineLevel="1">
      <c r="B117" s="434"/>
      <c r="C117" s="1002"/>
      <c r="D117" s="1003"/>
      <c r="E117" s="1003"/>
      <c r="F117" s="1004"/>
      <c r="G117" s="1005"/>
      <c r="H117" s="1006"/>
      <c r="I117" s="1006"/>
      <c r="J117" s="1006"/>
      <c r="K117" s="1007"/>
      <c r="L117" s="715"/>
      <c r="M117" s="715"/>
      <c r="N117" s="715"/>
      <c r="O117" s="715"/>
      <c r="P117" s="715"/>
      <c r="Q117" s="715"/>
      <c r="R117" s="715"/>
      <c r="S117" s="716"/>
      <c r="T117" s="717"/>
      <c r="U117" s="720">
        <f t="shared" si="33"/>
        <v>0</v>
      </c>
      <c r="V117" s="721">
        <f t="shared" si="34"/>
        <v>0</v>
      </c>
      <c r="W117" s="722">
        <f t="shared" si="35"/>
        <v>0</v>
      </c>
      <c r="X117" s="442"/>
      <c r="Y117" s="442"/>
      <c r="Z117" s="442"/>
      <c r="AA117" s="442"/>
      <c r="AB117" s="442"/>
      <c r="AC117" s="442"/>
      <c r="AD117" s="442"/>
      <c r="AE117" s="442"/>
      <c r="AF117" s="442"/>
      <c r="AG117" s="442"/>
      <c r="AH117" s="442"/>
      <c r="AI117" s="442"/>
      <c r="AJ117" s="442"/>
      <c r="AK117" s="442"/>
      <c r="AL117" s="442"/>
      <c r="AM117" s="442"/>
      <c r="AN117" s="442"/>
      <c r="AO117" s="442"/>
      <c r="AP117" s="442"/>
      <c r="AQ117" s="442"/>
      <c r="AR117" s="442"/>
      <c r="AS117" s="442"/>
      <c r="AT117" s="442"/>
      <c r="AU117" s="442"/>
      <c r="AV117" s="442"/>
      <c r="AW117" s="442"/>
      <c r="AX117" s="442"/>
      <c r="AY117" s="442"/>
      <c r="AZ117" s="442"/>
    </row>
    <row r="118" spans="2:52" ht="20.100000000000001" hidden="1" customHeight="1" outlineLevel="1">
      <c r="B118" s="434"/>
      <c r="C118" s="1002"/>
      <c r="D118" s="1003"/>
      <c r="E118" s="1003"/>
      <c r="F118" s="1004"/>
      <c r="G118" s="1005"/>
      <c r="H118" s="1006"/>
      <c r="I118" s="1006"/>
      <c r="J118" s="1006"/>
      <c r="K118" s="1007"/>
      <c r="L118" s="715"/>
      <c r="M118" s="715"/>
      <c r="N118" s="715"/>
      <c r="O118" s="715"/>
      <c r="P118" s="715"/>
      <c r="Q118" s="715"/>
      <c r="R118" s="715"/>
      <c r="S118" s="716"/>
      <c r="T118" s="717"/>
      <c r="U118" s="720">
        <f t="shared" si="33"/>
        <v>0</v>
      </c>
      <c r="V118" s="721">
        <f t="shared" si="34"/>
        <v>0</v>
      </c>
      <c r="W118" s="722">
        <f t="shared" si="35"/>
        <v>0</v>
      </c>
      <c r="X118" s="442"/>
      <c r="Y118" s="442"/>
      <c r="Z118" s="442"/>
      <c r="AA118" s="442"/>
      <c r="AB118" s="442"/>
      <c r="AC118" s="442"/>
      <c r="AD118" s="442"/>
      <c r="AE118" s="442"/>
      <c r="AF118" s="442"/>
      <c r="AG118" s="442"/>
      <c r="AH118" s="442"/>
      <c r="AI118" s="442"/>
      <c r="AJ118" s="442"/>
      <c r="AK118" s="442"/>
      <c r="AL118" s="442"/>
      <c r="AM118" s="442"/>
      <c r="AN118" s="442"/>
      <c r="AO118" s="442"/>
      <c r="AP118" s="442"/>
      <c r="AQ118" s="442"/>
      <c r="AR118" s="442"/>
      <c r="AS118" s="442"/>
      <c r="AT118" s="442"/>
      <c r="AU118" s="442"/>
      <c r="AV118" s="442"/>
      <c r="AW118" s="442"/>
      <c r="AX118" s="442"/>
      <c r="AY118" s="442"/>
      <c r="AZ118" s="442"/>
    </row>
    <row r="119" spans="2:52" ht="20.100000000000001" hidden="1" customHeight="1" outlineLevel="1">
      <c r="B119" s="434"/>
      <c r="C119" s="1002"/>
      <c r="D119" s="1003"/>
      <c r="E119" s="1003"/>
      <c r="F119" s="1004"/>
      <c r="G119" s="1005"/>
      <c r="H119" s="1006"/>
      <c r="I119" s="1006"/>
      <c r="J119" s="1006"/>
      <c r="K119" s="1007"/>
      <c r="L119" s="715"/>
      <c r="M119" s="715"/>
      <c r="N119" s="715"/>
      <c r="O119" s="715"/>
      <c r="P119" s="715"/>
      <c r="Q119" s="715"/>
      <c r="R119" s="715"/>
      <c r="S119" s="716"/>
      <c r="T119" s="717"/>
      <c r="U119" s="720">
        <f t="shared" si="33"/>
        <v>0</v>
      </c>
      <c r="V119" s="721">
        <f t="shared" si="34"/>
        <v>0</v>
      </c>
      <c r="W119" s="722">
        <f t="shared" si="35"/>
        <v>0</v>
      </c>
      <c r="X119" s="442"/>
      <c r="Y119" s="442"/>
      <c r="Z119" s="442"/>
      <c r="AA119" s="442"/>
      <c r="AB119" s="442"/>
      <c r="AC119" s="442"/>
      <c r="AD119" s="442"/>
      <c r="AE119" s="442"/>
      <c r="AF119" s="442"/>
      <c r="AG119" s="442"/>
      <c r="AH119" s="442"/>
      <c r="AI119" s="442"/>
      <c r="AJ119" s="442"/>
      <c r="AK119" s="442"/>
      <c r="AL119" s="442"/>
      <c r="AM119" s="442"/>
      <c r="AN119" s="442"/>
      <c r="AO119" s="442"/>
      <c r="AP119" s="442"/>
      <c r="AQ119" s="442"/>
      <c r="AR119" s="442"/>
      <c r="AS119" s="442"/>
      <c r="AT119" s="442"/>
      <c r="AU119" s="442"/>
      <c r="AV119" s="442"/>
      <c r="AW119" s="442"/>
      <c r="AX119" s="442"/>
      <c r="AY119" s="442"/>
      <c r="AZ119" s="442"/>
    </row>
    <row r="120" spans="2:52" s="19" customFormat="1" ht="9.9499999999999993" hidden="1" customHeight="1" outlineLevel="1">
      <c r="B120" s="435"/>
      <c r="C120" s="437"/>
      <c r="D120" s="437"/>
      <c r="E120" s="437"/>
      <c r="F120" s="437"/>
      <c r="G120" s="666"/>
      <c r="H120" s="666"/>
      <c r="I120" s="666"/>
      <c r="J120" s="666"/>
      <c r="K120" s="666"/>
      <c r="L120" s="438"/>
      <c r="M120" s="438"/>
      <c r="N120" s="438"/>
      <c r="O120" s="438"/>
      <c r="P120" s="438"/>
      <c r="Q120" s="438"/>
      <c r="R120" s="438"/>
      <c r="S120" s="438"/>
      <c r="T120" s="439"/>
      <c r="U120" s="439"/>
      <c r="V120" s="439"/>
      <c r="W120" s="667"/>
      <c r="X120" s="668"/>
      <c r="Y120" s="668"/>
      <c r="Z120" s="668"/>
      <c r="AA120" s="668"/>
      <c r="AB120" s="668"/>
      <c r="AC120" s="668"/>
      <c r="AD120" s="668"/>
      <c r="AE120" s="668"/>
      <c r="AF120" s="668"/>
      <c r="AG120" s="668"/>
      <c r="AH120" s="668"/>
      <c r="AI120" s="668"/>
      <c r="AJ120" s="668"/>
      <c r="AK120" s="668"/>
      <c r="AL120" s="668"/>
      <c r="AM120" s="668"/>
      <c r="AN120" s="668"/>
      <c r="AO120" s="668"/>
      <c r="AP120" s="668"/>
      <c r="AQ120" s="668"/>
      <c r="AR120" s="668"/>
      <c r="AS120" s="668"/>
      <c r="AT120" s="668"/>
      <c r="AU120" s="668"/>
      <c r="AV120" s="668"/>
      <c r="AW120" s="668"/>
      <c r="AX120" s="668"/>
      <c r="AY120" s="668"/>
      <c r="AZ120" s="668"/>
    </row>
    <row r="121" spans="2:52" ht="20.100000000000001" customHeight="1" collapsed="1">
      <c r="B121" s="714">
        <f>B109+1</f>
        <v>10</v>
      </c>
      <c r="C121" s="1013"/>
      <c r="D121" s="1014"/>
      <c r="E121" s="1014"/>
      <c r="F121" s="1015"/>
      <c r="G121" s="1016"/>
      <c r="H121" s="1017"/>
      <c r="I121" s="1017"/>
      <c r="J121" s="1017"/>
      <c r="K121" s="1018"/>
      <c r="L121" s="701">
        <f t="shared" ref="L121:R121" si="36">SUM(L122:L131)</f>
        <v>0</v>
      </c>
      <c r="M121" s="702">
        <f t="shared" si="36"/>
        <v>0</v>
      </c>
      <c r="N121" s="703">
        <f t="shared" si="36"/>
        <v>0</v>
      </c>
      <c r="O121" s="703">
        <f t="shared" si="36"/>
        <v>0</v>
      </c>
      <c r="P121" s="702">
        <f t="shared" si="36"/>
        <v>0</v>
      </c>
      <c r="Q121" s="704">
        <f t="shared" si="36"/>
        <v>0</v>
      </c>
      <c r="R121" s="701">
        <f t="shared" si="36"/>
        <v>0</v>
      </c>
      <c r="S121" s="705">
        <v>1</v>
      </c>
      <c r="T121" s="706">
        <f>(S122*T122)+(S123*T123)+(S124*T124)+(S125*T125)+(S126*T126)+(S127*T127)+(S128*T128)+(S129*T129)+(S130*T130)+(S131*T131)</f>
        <v>0</v>
      </c>
      <c r="U121" s="665">
        <f t="shared" ref="U121:U131" si="37">S121*T121*(1+MGKZ)*(1+Gewinn)*(1+Sicherheit)</f>
        <v>0</v>
      </c>
      <c r="V121" s="643">
        <f t="shared" ref="V121:V131" si="38">R121*Fertigung</f>
        <v>0</v>
      </c>
      <c r="W121" s="50">
        <f t="shared" ref="W121:W131" si="39">L121*$E$6+M121*$M$6+N121*$M$7+O121*$M$8+P121*$E$7+Q121*$M$9+U121+V121</f>
        <v>0</v>
      </c>
      <c r="X121" s="442"/>
      <c r="Y121" s="442"/>
      <c r="Z121" s="442"/>
      <c r="AA121" s="442"/>
      <c r="AB121" s="442"/>
      <c r="AC121" s="442"/>
      <c r="AD121" s="442"/>
      <c r="AE121" s="442"/>
      <c r="AF121" s="442"/>
      <c r="AG121" s="442"/>
      <c r="AH121" s="442"/>
      <c r="AI121" s="442"/>
      <c r="AJ121" s="442"/>
      <c r="AK121" s="442"/>
      <c r="AL121" s="442"/>
      <c r="AM121" s="442"/>
      <c r="AN121" s="442"/>
      <c r="AO121" s="442"/>
      <c r="AP121" s="442"/>
      <c r="AQ121" s="442"/>
      <c r="AR121" s="442"/>
      <c r="AS121" s="442"/>
      <c r="AT121" s="442"/>
      <c r="AU121" s="442"/>
      <c r="AV121" s="442"/>
      <c r="AW121" s="442"/>
      <c r="AX121" s="442"/>
      <c r="AY121" s="442"/>
      <c r="AZ121" s="442"/>
    </row>
    <row r="122" spans="2:52" ht="20.100000000000001" hidden="1" customHeight="1" outlineLevel="1">
      <c r="B122" s="433"/>
      <c r="C122" s="1002"/>
      <c r="D122" s="1003"/>
      <c r="E122" s="1003"/>
      <c r="F122" s="1004"/>
      <c r="G122" s="1005"/>
      <c r="H122" s="1006"/>
      <c r="I122" s="1006"/>
      <c r="J122" s="1006"/>
      <c r="K122" s="1007"/>
      <c r="L122" s="715"/>
      <c r="M122" s="715"/>
      <c r="N122" s="715"/>
      <c r="O122" s="715"/>
      <c r="P122" s="715"/>
      <c r="Q122" s="715"/>
      <c r="R122" s="715"/>
      <c r="S122" s="716"/>
      <c r="T122" s="717"/>
      <c r="U122" s="720">
        <f t="shared" si="37"/>
        <v>0</v>
      </c>
      <c r="V122" s="721">
        <f t="shared" si="38"/>
        <v>0</v>
      </c>
      <c r="W122" s="722">
        <f t="shared" si="39"/>
        <v>0</v>
      </c>
      <c r="X122" s="442"/>
      <c r="Y122" s="442"/>
      <c r="Z122" s="442"/>
      <c r="AA122" s="442"/>
      <c r="AB122" s="442"/>
      <c r="AC122" s="442"/>
      <c r="AD122" s="442"/>
      <c r="AE122" s="442"/>
      <c r="AF122" s="442"/>
      <c r="AG122" s="442"/>
      <c r="AH122" s="442"/>
      <c r="AI122" s="442"/>
      <c r="AJ122" s="442"/>
      <c r="AK122" s="442"/>
      <c r="AL122" s="442"/>
      <c r="AM122" s="442"/>
      <c r="AN122" s="442"/>
      <c r="AO122" s="442"/>
      <c r="AP122" s="442"/>
      <c r="AQ122" s="442"/>
      <c r="AR122" s="442"/>
      <c r="AS122" s="442"/>
      <c r="AT122" s="442"/>
      <c r="AU122" s="442"/>
      <c r="AV122" s="442"/>
      <c r="AW122" s="442"/>
      <c r="AX122" s="442"/>
      <c r="AY122" s="442"/>
      <c r="AZ122" s="442"/>
    </row>
    <row r="123" spans="2:52" ht="20.100000000000001" hidden="1" customHeight="1" outlineLevel="1">
      <c r="B123" s="434"/>
      <c r="C123" s="1002"/>
      <c r="D123" s="1003"/>
      <c r="E123" s="1003"/>
      <c r="F123" s="1004"/>
      <c r="G123" s="1005"/>
      <c r="H123" s="1006"/>
      <c r="I123" s="1006"/>
      <c r="J123" s="1006"/>
      <c r="K123" s="1007"/>
      <c r="L123" s="715"/>
      <c r="M123" s="715"/>
      <c r="N123" s="715"/>
      <c r="O123" s="715"/>
      <c r="P123" s="715"/>
      <c r="Q123" s="715"/>
      <c r="R123" s="715"/>
      <c r="S123" s="716"/>
      <c r="T123" s="717"/>
      <c r="U123" s="720">
        <f t="shared" si="37"/>
        <v>0</v>
      </c>
      <c r="V123" s="721">
        <f t="shared" si="38"/>
        <v>0</v>
      </c>
      <c r="W123" s="722">
        <f t="shared" si="39"/>
        <v>0</v>
      </c>
      <c r="X123" s="442"/>
      <c r="Y123" s="442"/>
      <c r="Z123" s="442"/>
      <c r="AA123" s="442"/>
      <c r="AB123" s="442"/>
      <c r="AC123" s="442"/>
      <c r="AD123" s="442"/>
      <c r="AE123" s="442"/>
      <c r="AF123" s="442"/>
      <c r="AG123" s="442"/>
      <c r="AH123" s="442"/>
      <c r="AI123" s="442"/>
      <c r="AJ123" s="442"/>
      <c r="AK123" s="442"/>
      <c r="AL123" s="442"/>
      <c r="AM123" s="442"/>
      <c r="AN123" s="442"/>
      <c r="AO123" s="442"/>
      <c r="AP123" s="442"/>
      <c r="AQ123" s="442"/>
      <c r="AR123" s="442"/>
      <c r="AS123" s="442"/>
      <c r="AT123" s="442"/>
      <c r="AU123" s="442"/>
      <c r="AV123" s="442"/>
      <c r="AW123" s="442"/>
      <c r="AX123" s="442"/>
      <c r="AY123" s="442"/>
      <c r="AZ123" s="442"/>
    </row>
    <row r="124" spans="2:52" ht="20.100000000000001" hidden="1" customHeight="1" outlineLevel="1">
      <c r="B124" s="434"/>
      <c r="C124" s="1002"/>
      <c r="D124" s="1003"/>
      <c r="E124" s="1003"/>
      <c r="F124" s="1004"/>
      <c r="G124" s="1005"/>
      <c r="H124" s="1006"/>
      <c r="I124" s="1006"/>
      <c r="J124" s="1006"/>
      <c r="K124" s="1007"/>
      <c r="L124" s="715"/>
      <c r="M124" s="715"/>
      <c r="N124" s="715"/>
      <c r="O124" s="715"/>
      <c r="P124" s="715"/>
      <c r="Q124" s="715"/>
      <c r="R124" s="715"/>
      <c r="S124" s="716"/>
      <c r="T124" s="717"/>
      <c r="U124" s="720">
        <f t="shared" si="37"/>
        <v>0</v>
      </c>
      <c r="V124" s="721">
        <f t="shared" si="38"/>
        <v>0</v>
      </c>
      <c r="W124" s="722">
        <f t="shared" si="39"/>
        <v>0</v>
      </c>
      <c r="X124" s="442"/>
      <c r="Y124" s="442"/>
      <c r="Z124" s="442"/>
      <c r="AA124" s="442"/>
      <c r="AB124" s="442"/>
      <c r="AC124" s="442"/>
      <c r="AD124" s="442"/>
      <c r="AE124" s="442"/>
      <c r="AF124" s="442"/>
      <c r="AG124" s="442"/>
      <c r="AH124" s="442"/>
      <c r="AI124" s="442"/>
      <c r="AJ124" s="442"/>
      <c r="AK124" s="442"/>
      <c r="AL124" s="442"/>
      <c r="AM124" s="442"/>
      <c r="AN124" s="442"/>
      <c r="AO124" s="442"/>
      <c r="AP124" s="442"/>
      <c r="AQ124" s="442"/>
      <c r="AR124" s="442"/>
      <c r="AS124" s="442"/>
      <c r="AT124" s="442"/>
      <c r="AU124" s="442"/>
      <c r="AV124" s="442"/>
      <c r="AW124" s="442"/>
      <c r="AX124" s="442"/>
      <c r="AY124" s="442"/>
      <c r="AZ124" s="442"/>
    </row>
    <row r="125" spans="2:52" ht="20.100000000000001" hidden="1" customHeight="1" outlineLevel="1">
      <c r="B125" s="434"/>
      <c r="C125" s="1002"/>
      <c r="D125" s="1003"/>
      <c r="E125" s="1003"/>
      <c r="F125" s="1004"/>
      <c r="G125" s="1005"/>
      <c r="H125" s="1006"/>
      <c r="I125" s="1006"/>
      <c r="J125" s="1006"/>
      <c r="K125" s="1007"/>
      <c r="L125" s="715"/>
      <c r="M125" s="715"/>
      <c r="N125" s="715"/>
      <c r="O125" s="715"/>
      <c r="P125" s="715"/>
      <c r="Q125" s="715"/>
      <c r="R125" s="715"/>
      <c r="S125" s="716"/>
      <c r="T125" s="717"/>
      <c r="U125" s="720">
        <f t="shared" si="37"/>
        <v>0</v>
      </c>
      <c r="V125" s="721">
        <f t="shared" si="38"/>
        <v>0</v>
      </c>
      <c r="W125" s="722">
        <f t="shared" si="39"/>
        <v>0</v>
      </c>
      <c r="X125" s="442"/>
      <c r="Y125" s="442"/>
      <c r="Z125" s="442"/>
      <c r="AA125" s="442"/>
      <c r="AB125" s="442"/>
      <c r="AC125" s="442"/>
      <c r="AD125" s="442"/>
      <c r="AE125" s="442"/>
      <c r="AF125" s="442"/>
      <c r="AG125" s="442"/>
      <c r="AH125" s="442"/>
      <c r="AI125" s="442"/>
      <c r="AJ125" s="442"/>
      <c r="AK125" s="442"/>
      <c r="AL125" s="442"/>
      <c r="AM125" s="442"/>
      <c r="AN125" s="442"/>
      <c r="AO125" s="442"/>
      <c r="AP125" s="442"/>
      <c r="AQ125" s="442"/>
      <c r="AR125" s="442"/>
      <c r="AS125" s="442"/>
      <c r="AT125" s="442"/>
      <c r="AU125" s="442"/>
      <c r="AV125" s="442"/>
      <c r="AW125" s="442"/>
      <c r="AX125" s="442"/>
      <c r="AY125" s="442"/>
      <c r="AZ125" s="442"/>
    </row>
    <row r="126" spans="2:52" ht="20.100000000000001" hidden="1" customHeight="1" outlineLevel="1">
      <c r="B126" s="434"/>
      <c r="C126" s="1002"/>
      <c r="D126" s="1003"/>
      <c r="E126" s="1003"/>
      <c r="F126" s="1004"/>
      <c r="G126" s="1005"/>
      <c r="H126" s="1006"/>
      <c r="I126" s="1006"/>
      <c r="J126" s="1006"/>
      <c r="K126" s="1007"/>
      <c r="L126" s="715"/>
      <c r="M126" s="715"/>
      <c r="N126" s="715"/>
      <c r="O126" s="715"/>
      <c r="P126" s="715"/>
      <c r="Q126" s="715"/>
      <c r="R126" s="715"/>
      <c r="S126" s="716"/>
      <c r="T126" s="717"/>
      <c r="U126" s="720">
        <f t="shared" si="37"/>
        <v>0</v>
      </c>
      <c r="V126" s="721">
        <f t="shared" si="38"/>
        <v>0</v>
      </c>
      <c r="W126" s="722">
        <f t="shared" si="39"/>
        <v>0</v>
      </c>
      <c r="X126" s="442"/>
      <c r="Y126" s="442"/>
      <c r="Z126" s="442"/>
      <c r="AA126" s="442"/>
      <c r="AB126" s="442"/>
      <c r="AC126" s="442"/>
      <c r="AD126" s="442"/>
      <c r="AE126" s="442"/>
      <c r="AF126" s="442"/>
      <c r="AG126" s="442"/>
      <c r="AH126" s="442"/>
      <c r="AI126" s="442"/>
      <c r="AJ126" s="442"/>
      <c r="AK126" s="442"/>
      <c r="AL126" s="442"/>
      <c r="AM126" s="442"/>
      <c r="AN126" s="442"/>
      <c r="AO126" s="442"/>
      <c r="AP126" s="442"/>
      <c r="AQ126" s="442"/>
      <c r="AR126" s="442"/>
      <c r="AS126" s="442"/>
      <c r="AT126" s="442"/>
      <c r="AU126" s="442"/>
      <c r="AV126" s="442"/>
      <c r="AW126" s="442"/>
      <c r="AX126" s="442"/>
      <c r="AY126" s="442"/>
      <c r="AZ126" s="442"/>
    </row>
    <row r="127" spans="2:52" ht="20.100000000000001" hidden="1" customHeight="1" outlineLevel="1">
      <c r="B127" s="434"/>
      <c r="C127" s="1002"/>
      <c r="D127" s="1003"/>
      <c r="E127" s="1003"/>
      <c r="F127" s="1004"/>
      <c r="G127" s="1005"/>
      <c r="H127" s="1006"/>
      <c r="I127" s="1006"/>
      <c r="J127" s="1006"/>
      <c r="K127" s="1007"/>
      <c r="L127" s="715"/>
      <c r="M127" s="715"/>
      <c r="N127" s="715"/>
      <c r="O127" s="715"/>
      <c r="P127" s="715"/>
      <c r="Q127" s="715"/>
      <c r="R127" s="715"/>
      <c r="S127" s="716"/>
      <c r="T127" s="717"/>
      <c r="U127" s="720">
        <f t="shared" si="37"/>
        <v>0</v>
      </c>
      <c r="V127" s="721">
        <f t="shared" si="38"/>
        <v>0</v>
      </c>
      <c r="W127" s="722">
        <f t="shared" si="39"/>
        <v>0</v>
      </c>
      <c r="X127" s="442"/>
      <c r="Y127" s="442"/>
      <c r="Z127" s="442"/>
      <c r="AA127" s="442"/>
      <c r="AB127" s="442"/>
      <c r="AC127" s="442"/>
      <c r="AD127" s="442"/>
      <c r="AE127" s="442"/>
      <c r="AF127" s="442"/>
      <c r="AG127" s="442"/>
      <c r="AH127" s="442"/>
      <c r="AI127" s="442"/>
      <c r="AJ127" s="442"/>
      <c r="AK127" s="442"/>
      <c r="AL127" s="442"/>
      <c r="AM127" s="442"/>
      <c r="AN127" s="442"/>
      <c r="AO127" s="442"/>
      <c r="AP127" s="442"/>
      <c r="AQ127" s="442"/>
      <c r="AR127" s="442"/>
      <c r="AS127" s="442"/>
      <c r="AT127" s="442"/>
      <c r="AU127" s="442"/>
      <c r="AV127" s="442"/>
      <c r="AW127" s="442"/>
      <c r="AX127" s="442"/>
      <c r="AY127" s="442"/>
      <c r="AZ127" s="442"/>
    </row>
    <row r="128" spans="2:52" ht="20.100000000000001" hidden="1" customHeight="1" outlineLevel="1">
      <c r="B128" s="434"/>
      <c r="C128" s="1002"/>
      <c r="D128" s="1003"/>
      <c r="E128" s="1003"/>
      <c r="F128" s="1004"/>
      <c r="G128" s="1005"/>
      <c r="H128" s="1006"/>
      <c r="I128" s="1006"/>
      <c r="J128" s="1006"/>
      <c r="K128" s="1007"/>
      <c r="L128" s="715"/>
      <c r="M128" s="715"/>
      <c r="N128" s="715"/>
      <c r="O128" s="715"/>
      <c r="P128" s="715"/>
      <c r="Q128" s="715"/>
      <c r="R128" s="715"/>
      <c r="S128" s="716"/>
      <c r="T128" s="717"/>
      <c r="U128" s="720">
        <f t="shared" si="37"/>
        <v>0</v>
      </c>
      <c r="V128" s="721">
        <f t="shared" si="38"/>
        <v>0</v>
      </c>
      <c r="W128" s="722">
        <f t="shared" si="39"/>
        <v>0</v>
      </c>
      <c r="X128" s="442"/>
      <c r="Y128" s="442"/>
      <c r="Z128" s="442"/>
      <c r="AA128" s="442"/>
      <c r="AB128" s="442"/>
      <c r="AC128" s="442"/>
      <c r="AD128" s="442"/>
      <c r="AE128" s="442"/>
      <c r="AF128" s="442"/>
      <c r="AG128" s="442"/>
      <c r="AH128" s="442"/>
      <c r="AI128" s="442"/>
      <c r="AJ128" s="442"/>
      <c r="AK128" s="442"/>
      <c r="AL128" s="442"/>
      <c r="AM128" s="442"/>
      <c r="AN128" s="442"/>
      <c r="AO128" s="442"/>
      <c r="AP128" s="442"/>
      <c r="AQ128" s="442"/>
      <c r="AR128" s="442"/>
      <c r="AS128" s="442"/>
      <c r="AT128" s="442"/>
      <c r="AU128" s="442"/>
      <c r="AV128" s="442"/>
      <c r="AW128" s="442"/>
      <c r="AX128" s="442"/>
      <c r="AY128" s="442"/>
      <c r="AZ128" s="442"/>
    </row>
    <row r="129" spans="2:52" ht="20.100000000000001" hidden="1" customHeight="1" outlineLevel="1">
      <c r="B129" s="434"/>
      <c r="C129" s="1002"/>
      <c r="D129" s="1003"/>
      <c r="E129" s="1003"/>
      <c r="F129" s="1004"/>
      <c r="G129" s="1005"/>
      <c r="H129" s="1006"/>
      <c r="I129" s="1006"/>
      <c r="J129" s="1006"/>
      <c r="K129" s="1007"/>
      <c r="L129" s="715"/>
      <c r="M129" s="715"/>
      <c r="N129" s="715"/>
      <c r="O129" s="715"/>
      <c r="P129" s="715"/>
      <c r="Q129" s="715"/>
      <c r="R129" s="715"/>
      <c r="S129" s="716"/>
      <c r="T129" s="717"/>
      <c r="U129" s="720">
        <f t="shared" si="37"/>
        <v>0</v>
      </c>
      <c r="V129" s="721">
        <f t="shared" si="38"/>
        <v>0</v>
      </c>
      <c r="W129" s="722">
        <f t="shared" si="39"/>
        <v>0</v>
      </c>
      <c r="X129" s="442"/>
      <c r="Y129" s="442"/>
      <c r="Z129" s="442"/>
      <c r="AA129" s="442"/>
      <c r="AB129" s="442"/>
      <c r="AC129" s="442"/>
      <c r="AD129" s="442"/>
      <c r="AE129" s="442"/>
      <c r="AF129" s="442"/>
      <c r="AG129" s="442"/>
      <c r="AH129" s="442"/>
      <c r="AI129" s="442"/>
      <c r="AJ129" s="442"/>
      <c r="AK129" s="442"/>
      <c r="AL129" s="442"/>
      <c r="AM129" s="442"/>
      <c r="AN129" s="442"/>
      <c r="AO129" s="442"/>
      <c r="AP129" s="442"/>
      <c r="AQ129" s="442"/>
      <c r="AR129" s="442"/>
      <c r="AS129" s="442"/>
      <c r="AT129" s="442"/>
      <c r="AU129" s="442"/>
      <c r="AV129" s="442"/>
      <c r="AW129" s="442"/>
      <c r="AX129" s="442"/>
      <c r="AY129" s="442"/>
      <c r="AZ129" s="442"/>
    </row>
    <row r="130" spans="2:52" ht="20.100000000000001" hidden="1" customHeight="1" outlineLevel="1">
      <c r="B130" s="434"/>
      <c r="C130" s="1002"/>
      <c r="D130" s="1003"/>
      <c r="E130" s="1003"/>
      <c r="F130" s="1004"/>
      <c r="G130" s="1005"/>
      <c r="H130" s="1006"/>
      <c r="I130" s="1006"/>
      <c r="J130" s="1006"/>
      <c r="K130" s="1007"/>
      <c r="L130" s="715"/>
      <c r="M130" s="715"/>
      <c r="N130" s="715"/>
      <c r="O130" s="715"/>
      <c r="P130" s="715"/>
      <c r="Q130" s="715"/>
      <c r="R130" s="715"/>
      <c r="S130" s="716"/>
      <c r="T130" s="717"/>
      <c r="U130" s="720">
        <f t="shared" si="37"/>
        <v>0</v>
      </c>
      <c r="V130" s="721">
        <f t="shared" si="38"/>
        <v>0</v>
      </c>
      <c r="W130" s="722">
        <f t="shared" si="39"/>
        <v>0</v>
      </c>
      <c r="X130" s="442"/>
      <c r="Y130" s="442"/>
      <c r="Z130" s="442"/>
      <c r="AA130" s="442"/>
      <c r="AB130" s="442"/>
      <c r="AC130" s="442"/>
      <c r="AD130" s="442"/>
      <c r="AE130" s="442"/>
      <c r="AF130" s="442"/>
      <c r="AG130" s="442"/>
      <c r="AH130" s="442"/>
      <c r="AI130" s="442"/>
      <c r="AJ130" s="442"/>
      <c r="AK130" s="442"/>
      <c r="AL130" s="442"/>
      <c r="AM130" s="442"/>
      <c r="AN130" s="442"/>
      <c r="AO130" s="442"/>
      <c r="AP130" s="442"/>
      <c r="AQ130" s="442"/>
      <c r="AR130" s="442"/>
      <c r="AS130" s="442"/>
      <c r="AT130" s="442"/>
      <c r="AU130" s="442"/>
      <c r="AV130" s="442"/>
      <c r="AW130" s="442"/>
      <c r="AX130" s="442"/>
      <c r="AY130" s="442"/>
      <c r="AZ130" s="442"/>
    </row>
    <row r="131" spans="2:52" ht="20.100000000000001" hidden="1" customHeight="1" outlineLevel="1">
      <c r="B131" s="434"/>
      <c r="C131" s="1002"/>
      <c r="D131" s="1003"/>
      <c r="E131" s="1003"/>
      <c r="F131" s="1004"/>
      <c r="G131" s="1005"/>
      <c r="H131" s="1006"/>
      <c r="I131" s="1006"/>
      <c r="J131" s="1006"/>
      <c r="K131" s="1007"/>
      <c r="L131" s="715"/>
      <c r="M131" s="715"/>
      <c r="N131" s="715"/>
      <c r="O131" s="715"/>
      <c r="P131" s="715"/>
      <c r="Q131" s="715"/>
      <c r="R131" s="715"/>
      <c r="S131" s="716"/>
      <c r="T131" s="717"/>
      <c r="U131" s="720">
        <f t="shared" si="37"/>
        <v>0</v>
      </c>
      <c r="V131" s="721">
        <f t="shared" si="38"/>
        <v>0</v>
      </c>
      <c r="W131" s="722">
        <f t="shared" si="39"/>
        <v>0</v>
      </c>
      <c r="X131" s="442"/>
      <c r="Y131" s="442"/>
      <c r="Z131" s="442"/>
      <c r="AA131" s="442"/>
      <c r="AB131" s="442"/>
      <c r="AC131" s="442"/>
      <c r="AD131" s="442"/>
      <c r="AE131" s="442"/>
      <c r="AF131" s="442"/>
      <c r="AG131" s="442"/>
      <c r="AH131" s="442"/>
      <c r="AI131" s="442"/>
      <c r="AJ131" s="442"/>
      <c r="AK131" s="442"/>
      <c r="AL131" s="442"/>
      <c r="AM131" s="442"/>
      <c r="AN131" s="442"/>
      <c r="AO131" s="442"/>
      <c r="AP131" s="442"/>
      <c r="AQ131" s="442"/>
      <c r="AR131" s="442"/>
      <c r="AS131" s="442"/>
      <c r="AT131" s="442"/>
      <c r="AU131" s="442"/>
      <c r="AV131" s="442"/>
      <c r="AW131" s="442"/>
      <c r="AX131" s="442"/>
      <c r="AY131" s="442"/>
      <c r="AZ131" s="442"/>
    </row>
    <row r="132" spans="2:52" s="19" customFormat="1" ht="9.9499999999999993" hidden="1" customHeight="1" outlineLevel="1">
      <c r="B132" s="435"/>
      <c r="C132" s="437"/>
      <c r="D132" s="437"/>
      <c r="E132" s="437"/>
      <c r="F132" s="437"/>
      <c r="G132" s="666"/>
      <c r="H132" s="666"/>
      <c r="I132" s="666"/>
      <c r="J132" s="666"/>
      <c r="K132" s="666"/>
      <c r="L132" s="438"/>
      <c r="M132" s="438"/>
      <c r="N132" s="438"/>
      <c r="O132" s="438"/>
      <c r="P132" s="438"/>
      <c r="Q132" s="438"/>
      <c r="R132" s="438"/>
      <c r="S132" s="438"/>
      <c r="T132" s="439"/>
      <c r="U132" s="439"/>
      <c r="V132" s="439"/>
      <c r="W132" s="667"/>
      <c r="X132" s="668"/>
      <c r="Y132" s="668"/>
      <c r="Z132" s="668"/>
      <c r="AA132" s="668"/>
      <c r="AB132" s="668"/>
      <c r="AC132" s="668"/>
      <c r="AD132" s="668"/>
      <c r="AE132" s="668"/>
      <c r="AF132" s="668"/>
      <c r="AG132" s="668"/>
      <c r="AH132" s="668"/>
      <c r="AI132" s="668"/>
      <c r="AJ132" s="668"/>
      <c r="AK132" s="668"/>
      <c r="AL132" s="668"/>
      <c r="AM132" s="668"/>
      <c r="AN132" s="668"/>
      <c r="AO132" s="668"/>
      <c r="AP132" s="668"/>
      <c r="AQ132" s="668"/>
      <c r="AR132" s="668"/>
      <c r="AS132" s="668"/>
      <c r="AT132" s="668"/>
      <c r="AU132" s="668"/>
      <c r="AV132" s="668"/>
      <c r="AW132" s="668"/>
      <c r="AX132" s="668"/>
      <c r="AY132" s="668"/>
      <c r="AZ132" s="668"/>
    </row>
    <row r="133" spans="2:52" ht="20.100000000000001" customHeight="1" collapsed="1">
      <c r="B133" s="714">
        <f>B121+1</f>
        <v>11</v>
      </c>
      <c r="C133" s="1013"/>
      <c r="D133" s="1014"/>
      <c r="E133" s="1014"/>
      <c r="F133" s="1015"/>
      <c r="G133" s="1016"/>
      <c r="H133" s="1017"/>
      <c r="I133" s="1017"/>
      <c r="J133" s="1017"/>
      <c r="K133" s="1018"/>
      <c r="L133" s="701">
        <f t="shared" ref="L133:R133" si="40">SUM(L134:L143)</f>
        <v>0</v>
      </c>
      <c r="M133" s="702">
        <f t="shared" si="40"/>
        <v>0</v>
      </c>
      <c r="N133" s="703">
        <f t="shared" si="40"/>
        <v>0</v>
      </c>
      <c r="O133" s="703">
        <f t="shared" si="40"/>
        <v>0</v>
      </c>
      <c r="P133" s="702">
        <f t="shared" si="40"/>
        <v>0</v>
      </c>
      <c r="Q133" s="704">
        <f t="shared" si="40"/>
        <v>0</v>
      </c>
      <c r="R133" s="701">
        <f t="shared" si="40"/>
        <v>0</v>
      </c>
      <c r="S133" s="705">
        <v>1</v>
      </c>
      <c r="T133" s="706">
        <f>(S134*T134)+(S135*T135)+(S136*T136)+(S137*T137)+(S138*T138)+(S139*T139)+(S140*T140)+(S141*T141)+(S142*T142)+(S143*T143)</f>
        <v>0</v>
      </c>
      <c r="U133" s="665">
        <f t="shared" ref="U133:U143" si="41">S133*T133*(1+MGKZ)*(1+Gewinn)*(1+Sicherheit)</f>
        <v>0</v>
      </c>
      <c r="V133" s="643">
        <f t="shared" ref="V133:V143" si="42">R133*Fertigung</f>
        <v>0</v>
      </c>
      <c r="W133" s="50">
        <f t="shared" ref="W133:W143" si="43">L133*$E$6+M133*$M$6+N133*$M$7+O133*$M$8+P133*$E$7+Q133*$M$9+U133+V133</f>
        <v>0</v>
      </c>
      <c r="X133" s="442"/>
      <c r="Y133" s="442"/>
      <c r="Z133" s="442"/>
      <c r="AA133" s="442"/>
      <c r="AB133" s="442"/>
      <c r="AC133" s="442"/>
      <c r="AD133" s="442"/>
      <c r="AE133" s="442"/>
      <c r="AF133" s="442"/>
      <c r="AG133" s="442"/>
      <c r="AH133" s="442"/>
      <c r="AI133" s="442"/>
      <c r="AJ133" s="442"/>
      <c r="AK133" s="442"/>
      <c r="AL133" s="442"/>
      <c r="AM133" s="442"/>
      <c r="AN133" s="442"/>
      <c r="AO133" s="442"/>
      <c r="AP133" s="442"/>
      <c r="AQ133" s="442"/>
      <c r="AR133" s="442"/>
      <c r="AS133" s="442"/>
      <c r="AT133" s="442"/>
      <c r="AU133" s="442"/>
      <c r="AV133" s="442"/>
      <c r="AW133" s="442"/>
      <c r="AX133" s="442"/>
      <c r="AY133" s="442"/>
      <c r="AZ133" s="442"/>
    </row>
    <row r="134" spans="2:52" ht="20.100000000000001" hidden="1" customHeight="1" outlineLevel="1">
      <c r="B134" s="433"/>
      <c r="C134" s="1002"/>
      <c r="D134" s="1003"/>
      <c r="E134" s="1003"/>
      <c r="F134" s="1004"/>
      <c r="G134" s="1005"/>
      <c r="H134" s="1006"/>
      <c r="I134" s="1006"/>
      <c r="J134" s="1006"/>
      <c r="K134" s="1007"/>
      <c r="L134" s="715"/>
      <c r="M134" s="715"/>
      <c r="N134" s="715"/>
      <c r="O134" s="715"/>
      <c r="P134" s="715"/>
      <c r="Q134" s="715"/>
      <c r="R134" s="715"/>
      <c r="S134" s="716"/>
      <c r="T134" s="717"/>
      <c r="U134" s="720">
        <f t="shared" si="41"/>
        <v>0</v>
      </c>
      <c r="V134" s="721">
        <f t="shared" si="42"/>
        <v>0</v>
      </c>
      <c r="W134" s="722">
        <f t="shared" si="43"/>
        <v>0</v>
      </c>
      <c r="X134" s="442"/>
      <c r="Y134" s="442"/>
      <c r="Z134" s="442"/>
      <c r="AA134" s="442"/>
      <c r="AB134" s="442"/>
      <c r="AC134" s="442"/>
      <c r="AD134" s="442"/>
      <c r="AE134" s="442"/>
      <c r="AF134" s="442"/>
      <c r="AG134" s="442"/>
      <c r="AH134" s="442"/>
      <c r="AI134" s="442"/>
      <c r="AJ134" s="442"/>
      <c r="AK134" s="442"/>
      <c r="AL134" s="442"/>
      <c r="AM134" s="442"/>
      <c r="AN134" s="442"/>
      <c r="AO134" s="442"/>
      <c r="AP134" s="442"/>
      <c r="AQ134" s="442"/>
      <c r="AR134" s="442"/>
      <c r="AS134" s="442"/>
      <c r="AT134" s="442"/>
      <c r="AU134" s="442"/>
      <c r="AV134" s="442"/>
      <c r="AW134" s="442"/>
      <c r="AX134" s="442"/>
      <c r="AY134" s="442"/>
      <c r="AZ134" s="442"/>
    </row>
    <row r="135" spans="2:52" ht="20.100000000000001" hidden="1" customHeight="1" outlineLevel="1">
      <c r="B135" s="434"/>
      <c r="C135" s="1002"/>
      <c r="D135" s="1003"/>
      <c r="E135" s="1003"/>
      <c r="F135" s="1004"/>
      <c r="G135" s="1005"/>
      <c r="H135" s="1006"/>
      <c r="I135" s="1006"/>
      <c r="J135" s="1006"/>
      <c r="K135" s="1007"/>
      <c r="L135" s="715"/>
      <c r="M135" s="715"/>
      <c r="N135" s="715"/>
      <c r="O135" s="715"/>
      <c r="P135" s="715"/>
      <c r="Q135" s="715"/>
      <c r="R135" s="715"/>
      <c r="S135" s="716"/>
      <c r="T135" s="717"/>
      <c r="U135" s="720">
        <f t="shared" si="41"/>
        <v>0</v>
      </c>
      <c r="V135" s="721">
        <f t="shared" si="42"/>
        <v>0</v>
      </c>
      <c r="W135" s="722">
        <f t="shared" si="43"/>
        <v>0</v>
      </c>
      <c r="X135" s="442"/>
      <c r="Y135" s="442"/>
      <c r="Z135" s="442"/>
      <c r="AA135" s="442"/>
      <c r="AB135" s="442"/>
      <c r="AC135" s="442"/>
      <c r="AD135" s="442"/>
      <c r="AE135" s="442"/>
      <c r="AF135" s="442"/>
      <c r="AG135" s="442"/>
      <c r="AH135" s="442"/>
      <c r="AI135" s="442"/>
      <c r="AJ135" s="442"/>
      <c r="AK135" s="442"/>
      <c r="AL135" s="442"/>
      <c r="AM135" s="442"/>
      <c r="AN135" s="442"/>
      <c r="AO135" s="442"/>
      <c r="AP135" s="442"/>
      <c r="AQ135" s="442"/>
      <c r="AR135" s="442"/>
      <c r="AS135" s="442"/>
      <c r="AT135" s="442"/>
      <c r="AU135" s="442"/>
      <c r="AV135" s="442"/>
      <c r="AW135" s="442"/>
      <c r="AX135" s="442"/>
      <c r="AY135" s="442"/>
      <c r="AZ135" s="442"/>
    </row>
    <row r="136" spans="2:52" ht="20.100000000000001" hidden="1" customHeight="1" outlineLevel="1">
      <c r="B136" s="434"/>
      <c r="C136" s="1002"/>
      <c r="D136" s="1003"/>
      <c r="E136" s="1003"/>
      <c r="F136" s="1004"/>
      <c r="G136" s="1005"/>
      <c r="H136" s="1006"/>
      <c r="I136" s="1006"/>
      <c r="J136" s="1006"/>
      <c r="K136" s="1007"/>
      <c r="L136" s="715"/>
      <c r="M136" s="715"/>
      <c r="N136" s="715"/>
      <c r="O136" s="715"/>
      <c r="P136" s="715"/>
      <c r="Q136" s="715"/>
      <c r="R136" s="715"/>
      <c r="S136" s="716"/>
      <c r="T136" s="717"/>
      <c r="U136" s="720">
        <f t="shared" si="41"/>
        <v>0</v>
      </c>
      <c r="V136" s="721">
        <f t="shared" si="42"/>
        <v>0</v>
      </c>
      <c r="W136" s="722">
        <f t="shared" si="43"/>
        <v>0</v>
      </c>
      <c r="X136" s="442"/>
      <c r="Y136" s="442"/>
      <c r="Z136" s="442"/>
      <c r="AA136" s="442"/>
      <c r="AB136" s="442"/>
      <c r="AC136" s="442"/>
      <c r="AD136" s="442"/>
      <c r="AE136" s="442"/>
      <c r="AF136" s="442"/>
      <c r="AG136" s="442"/>
      <c r="AH136" s="442"/>
      <c r="AI136" s="442"/>
      <c r="AJ136" s="442"/>
      <c r="AK136" s="442"/>
      <c r="AL136" s="442"/>
      <c r="AM136" s="442"/>
      <c r="AN136" s="442"/>
      <c r="AO136" s="442"/>
      <c r="AP136" s="442"/>
      <c r="AQ136" s="442"/>
      <c r="AR136" s="442"/>
      <c r="AS136" s="442"/>
      <c r="AT136" s="442"/>
      <c r="AU136" s="442"/>
      <c r="AV136" s="442"/>
      <c r="AW136" s="442"/>
      <c r="AX136" s="442"/>
      <c r="AY136" s="442"/>
      <c r="AZ136" s="442"/>
    </row>
    <row r="137" spans="2:52" ht="20.100000000000001" hidden="1" customHeight="1" outlineLevel="1">
      <c r="B137" s="434"/>
      <c r="C137" s="1002"/>
      <c r="D137" s="1003"/>
      <c r="E137" s="1003"/>
      <c r="F137" s="1004"/>
      <c r="G137" s="1005"/>
      <c r="H137" s="1006"/>
      <c r="I137" s="1006"/>
      <c r="J137" s="1006"/>
      <c r="K137" s="1007"/>
      <c r="L137" s="715"/>
      <c r="M137" s="715"/>
      <c r="N137" s="715"/>
      <c r="O137" s="715"/>
      <c r="P137" s="715"/>
      <c r="Q137" s="715"/>
      <c r="R137" s="715"/>
      <c r="S137" s="716"/>
      <c r="T137" s="717"/>
      <c r="U137" s="720">
        <f t="shared" si="41"/>
        <v>0</v>
      </c>
      <c r="V137" s="721">
        <f t="shared" si="42"/>
        <v>0</v>
      </c>
      <c r="W137" s="722">
        <f t="shared" si="43"/>
        <v>0</v>
      </c>
      <c r="X137" s="442"/>
      <c r="Y137" s="442"/>
      <c r="Z137" s="442"/>
      <c r="AA137" s="442"/>
      <c r="AB137" s="442"/>
      <c r="AC137" s="442"/>
      <c r="AD137" s="442"/>
      <c r="AE137" s="442"/>
      <c r="AF137" s="442"/>
      <c r="AG137" s="442"/>
      <c r="AH137" s="442"/>
      <c r="AI137" s="442"/>
      <c r="AJ137" s="442"/>
      <c r="AK137" s="442"/>
      <c r="AL137" s="442"/>
      <c r="AM137" s="442"/>
      <c r="AN137" s="442"/>
      <c r="AO137" s="442"/>
      <c r="AP137" s="442"/>
      <c r="AQ137" s="442"/>
      <c r="AR137" s="442"/>
      <c r="AS137" s="442"/>
      <c r="AT137" s="442"/>
      <c r="AU137" s="442"/>
      <c r="AV137" s="442"/>
      <c r="AW137" s="442"/>
      <c r="AX137" s="442"/>
      <c r="AY137" s="442"/>
      <c r="AZ137" s="442"/>
    </row>
    <row r="138" spans="2:52" ht="20.100000000000001" hidden="1" customHeight="1" outlineLevel="1">
      <c r="B138" s="434"/>
      <c r="C138" s="1002"/>
      <c r="D138" s="1003"/>
      <c r="E138" s="1003"/>
      <c r="F138" s="1004"/>
      <c r="G138" s="1005"/>
      <c r="H138" s="1006"/>
      <c r="I138" s="1006"/>
      <c r="J138" s="1006"/>
      <c r="K138" s="1007"/>
      <c r="L138" s="715"/>
      <c r="M138" s="715"/>
      <c r="N138" s="715"/>
      <c r="O138" s="715"/>
      <c r="P138" s="715"/>
      <c r="Q138" s="715"/>
      <c r="R138" s="715"/>
      <c r="S138" s="716"/>
      <c r="T138" s="717"/>
      <c r="U138" s="720">
        <f t="shared" si="41"/>
        <v>0</v>
      </c>
      <c r="V138" s="721">
        <f t="shared" si="42"/>
        <v>0</v>
      </c>
      <c r="W138" s="722">
        <f t="shared" si="43"/>
        <v>0</v>
      </c>
      <c r="X138" s="442"/>
      <c r="Y138" s="442"/>
      <c r="Z138" s="442"/>
      <c r="AA138" s="442"/>
      <c r="AB138" s="442"/>
      <c r="AC138" s="442"/>
      <c r="AD138" s="442"/>
      <c r="AE138" s="442"/>
      <c r="AF138" s="442"/>
      <c r="AG138" s="442"/>
      <c r="AH138" s="442"/>
      <c r="AI138" s="442"/>
      <c r="AJ138" s="442"/>
      <c r="AK138" s="442"/>
      <c r="AL138" s="442"/>
      <c r="AM138" s="442"/>
      <c r="AN138" s="442"/>
      <c r="AO138" s="442"/>
      <c r="AP138" s="442"/>
      <c r="AQ138" s="442"/>
      <c r="AR138" s="442"/>
      <c r="AS138" s="442"/>
      <c r="AT138" s="442"/>
      <c r="AU138" s="442"/>
      <c r="AV138" s="442"/>
      <c r="AW138" s="442"/>
      <c r="AX138" s="442"/>
      <c r="AY138" s="442"/>
      <c r="AZ138" s="442"/>
    </row>
    <row r="139" spans="2:52" ht="20.100000000000001" hidden="1" customHeight="1" outlineLevel="1">
      <c r="B139" s="434"/>
      <c r="C139" s="1002"/>
      <c r="D139" s="1003"/>
      <c r="E139" s="1003"/>
      <c r="F139" s="1004"/>
      <c r="G139" s="1005"/>
      <c r="H139" s="1006"/>
      <c r="I139" s="1006"/>
      <c r="J139" s="1006"/>
      <c r="K139" s="1007"/>
      <c r="L139" s="715"/>
      <c r="M139" s="715"/>
      <c r="N139" s="715"/>
      <c r="O139" s="715"/>
      <c r="P139" s="715"/>
      <c r="Q139" s="715"/>
      <c r="R139" s="715"/>
      <c r="S139" s="716"/>
      <c r="T139" s="717"/>
      <c r="U139" s="720">
        <f t="shared" si="41"/>
        <v>0</v>
      </c>
      <c r="V139" s="721">
        <f t="shared" si="42"/>
        <v>0</v>
      </c>
      <c r="W139" s="722">
        <f t="shared" si="43"/>
        <v>0</v>
      </c>
      <c r="X139" s="442"/>
      <c r="Y139" s="442"/>
      <c r="Z139" s="442"/>
      <c r="AA139" s="442"/>
      <c r="AB139" s="442"/>
      <c r="AC139" s="442"/>
      <c r="AD139" s="442"/>
      <c r="AE139" s="442"/>
      <c r="AF139" s="442"/>
      <c r="AG139" s="442"/>
      <c r="AH139" s="442"/>
      <c r="AI139" s="442"/>
      <c r="AJ139" s="442"/>
      <c r="AK139" s="442"/>
      <c r="AL139" s="442"/>
      <c r="AM139" s="442"/>
      <c r="AN139" s="442"/>
      <c r="AO139" s="442"/>
      <c r="AP139" s="442"/>
      <c r="AQ139" s="442"/>
      <c r="AR139" s="442"/>
      <c r="AS139" s="442"/>
      <c r="AT139" s="442"/>
      <c r="AU139" s="442"/>
      <c r="AV139" s="442"/>
      <c r="AW139" s="442"/>
      <c r="AX139" s="442"/>
      <c r="AY139" s="442"/>
      <c r="AZ139" s="442"/>
    </row>
    <row r="140" spans="2:52" ht="20.100000000000001" hidden="1" customHeight="1" outlineLevel="1">
      <c r="B140" s="434"/>
      <c r="C140" s="1002"/>
      <c r="D140" s="1003"/>
      <c r="E140" s="1003"/>
      <c r="F140" s="1004"/>
      <c r="G140" s="1005"/>
      <c r="H140" s="1006"/>
      <c r="I140" s="1006"/>
      <c r="J140" s="1006"/>
      <c r="K140" s="1007"/>
      <c r="L140" s="715"/>
      <c r="M140" s="715"/>
      <c r="N140" s="715"/>
      <c r="O140" s="715"/>
      <c r="P140" s="715"/>
      <c r="Q140" s="715"/>
      <c r="R140" s="715"/>
      <c r="S140" s="716"/>
      <c r="T140" s="717"/>
      <c r="U140" s="720">
        <f t="shared" si="41"/>
        <v>0</v>
      </c>
      <c r="V140" s="721">
        <f t="shared" si="42"/>
        <v>0</v>
      </c>
      <c r="W140" s="722">
        <f t="shared" si="43"/>
        <v>0</v>
      </c>
      <c r="X140" s="442"/>
      <c r="Y140" s="442"/>
      <c r="Z140" s="442"/>
      <c r="AA140" s="442"/>
      <c r="AB140" s="442"/>
      <c r="AC140" s="442"/>
      <c r="AD140" s="442"/>
      <c r="AE140" s="442"/>
      <c r="AF140" s="442"/>
      <c r="AG140" s="442"/>
      <c r="AH140" s="442"/>
      <c r="AI140" s="442"/>
      <c r="AJ140" s="442"/>
      <c r="AK140" s="442"/>
      <c r="AL140" s="442"/>
      <c r="AM140" s="442"/>
      <c r="AN140" s="442"/>
      <c r="AO140" s="442"/>
      <c r="AP140" s="442"/>
      <c r="AQ140" s="442"/>
      <c r="AR140" s="442"/>
      <c r="AS140" s="442"/>
      <c r="AT140" s="442"/>
      <c r="AU140" s="442"/>
      <c r="AV140" s="442"/>
      <c r="AW140" s="442"/>
      <c r="AX140" s="442"/>
      <c r="AY140" s="442"/>
      <c r="AZ140" s="442"/>
    </row>
    <row r="141" spans="2:52" ht="20.100000000000001" hidden="1" customHeight="1" outlineLevel="1">
      <c r="B141" s="434"/>
      <c r="C141" s="1002"/>
      <c r="D141" s="1003"/>
      <c r="E141" s="1003"/>
      <c r="F141" s="1004"/>
      <c r="G141" s="1005"/>
      <c r="H141" s="1006"/>
      <c r="I141" s="1006"/>
      <c r="J141" s="1006"/>
      <c r="K141" s="1007"/>
      <c r="L141" s="715"/>
      <c r="M141" s="715"/>
      <c r="N141" s="715"/>
      <c r="O141" s="715"/>
      <c r="P141" s="715"/>
      <c r="Q141" s="715"/>
      <c r="R141" s="715"/>
      <c r="S141" s="716"/>
      <c r="T141" s="717"/>
      <c r="U141" s="720">
        <f t="shared" si="41"/>
        <v>0</v>
      </c>
      <c r="V141" s="721">
        <f t="shared" si="42"/>
        <v>0</v>
      </c>
      <c r="W141" s="722">
        <f t="shared" si="43"/>
        <v>0</v>
      </c>
      <c r="X141" s="442"/>
      <c r="Y141" s="442"/>
      <c r="Z141" s="442"/>
      <c r="AA141" s="442"/>
      <c r="AB141" s="442"/>
      <c r="AC141" s="442"/>
      <c r="AD141" s="442"/>
      <c r="AE141" s="442"/>
      <c r="AF141" s="442"/>
      <c r="AG141" s="442"/>
      <c r="AH141" s="442"/>
      <c r="AI141" s="442"/>
      <c r="AJ141" s="442"/>
      <c r="AK141" s="442"/>
      <c r="AL141" s="442"/>
      <c r="AM141" s="442"/>
      <c r="AN141" s="442"/>
      <c r="AO141" s="442"/>
      <c r="AP141" s="442"/>
      <c r="AQ141" s="442"/>
      <c r="AR141" s="442"/>
      <c r="AS141" s="442"/>
      <c r="AT141" s="442"/>
      <c r="AU141" s="442"/>
      <c r="AV141" s="442"/>
      <c r="AW141" s="442"/>
      <c r="AX141" s="442"/>
      <c r="AY141" s="442"/>
      <c r="AZ141" s="442"/>
    </row>
    <row r="142" spans="2:52" ht="20.100000000000001" hidden="1" customHeight="1" outlineLevel="1">
      <c r="B142" s="434"/>
      <c r="C142" s="1002"/>
      <c r="D142" s="1003"/>
      <c r="E142" s="1003"/>
      <c r="F142" s="1004"/>
      <c r="G142" s="1005"/>
      <c r="H142" s="1006"/>
      <c r="I142" s="1006"/>
      <c r="J142" s="1006"/>
      <c r="K142" s="1007"/>
      <c r="L142" s="715"/>
      <c r="M142" s="715"/>
      <c r="N142" s="715"/>
      <c r="O142" s="715"/>
      <c r="P142" s="715"/>
      <c r="Q142" s="715"/>
      <c r="R142" s="715"/>
      <c r="S142" s="716"/>
      <c r="T142" s="717"/>
      <c r="U142" s="720">
        <f t="shared" si="41"/>
        <v>0</v>
      </c>
      <c r="V142" s="721">
        <f t="shared" si="42"/>
        <v>0</v>
      </c>
      <c r="W142" s="722">
        <f t="shared" si="43"/>
        <v>0</v>
      </c>
      <c r="X142" s="442"/>
      <c r="Y142" s="442"/>
      <c r="Z142" s="442"/>
      <c r="AA142" s="442"/>
      <c r="AB142" s="442"/>
      <c r="AC142" s="442"/>
      <c r="AD142" s="442"/>
      <c r="AE142" s="442"/>
      <c r="AF142" s="442"/>
      <c r="AG142" s="442"/>
      <c r="AH142" s="442"/>
      <c r="AI142" s="442"/>
      <c r="AJ142" s="442"/>
      <c r="AK142" s="442"/>
      <c r="AL142" s="442"/>
      <c r="AM142" s="442"/>
      <c r="AN142" s="442"/>
      <c r="AO142" s="442"/>
      <c r="AP142" s="442"/>
      <c r="AQ142" s="442"/>
      <c r="AR142" s="442"/>
      <c r="AS142" s="442"/>
      <c r="AT142" s="442"/>
      <c r="AU142" s="442"/>
      <c r="AV142" s="442"/>
      <c r="AW142" s="442"/>
      <c r="AX142" s="442"/>
      <c r="AY142" s="442"/>
      <c r="AZ142" s="442"/>
    </row>
    <row r="143" spans="2:52" ht="20.100000000000001" hidden="1" customHeight="1" outlineLevel="1">
      <c r="B143" s="434"/>
      <c r="C143" s="1002"/>
      <c r="D143" s="1003"/>
      <c r="E143" s="1003"/>
      <c r="F143" s="1004"/>
      <c r="G143" s="1005"/>
      <c r="H143" s="1006"/>
      <c r="I143" s="1006"/>
      <c r="J143" s="1006"/>
      <c r="K143" s="1007"/>
      <c r="L143" s="715"/>
      <c r="M143" s="715"/>
      <c r="N143" s="715"/>
      <c r="O143" s="715"/>
      <c r="P143" s="715"/>
      <c r="Q143" s="715"/>
      <c r="R143" s="715"/>
      <c r="S143" s="716"/>
      <c r="T143" s="717"/>
      <c r="U143" s="720">
        <f t="shared" si="41"/>
        <v>0</v>
      </c>
      <c r="V143" s="721">
        <f t="shared" si="42"/>
        <v>0</v>
      </c>
      <c r="W143" s="722">
        <f t="shared" si="43"/>
        <v>0</v>
      </c>
      <c r="X143" s="442"/>
      <c r="Y143" s="442"/>
      <c r="Z143" s="442"/>
      <c r="AA143" s="442"/>
      <c r="AB143" s="442"/>
      <c r="AC143" s="442"/>
      <c r="AD143" s="442"/>
      <c r="AE143" s="442"/>
      <c r="AF143" s="442"/>
      <c r="AG143" s="442"/>
      <c r="AH143" s="442"/>
      <c r="AI143" s="442"/>
      <c r="AJ143" s="442"/>
      <c r="AK143" s="442"/>
      <c r="AL143" s="442"/>
      <c r="AM143" s="442"/>
      <c r="AN143" s="442"/>
      <c r="AO143" s="442"/>
      <c r="AP143" s="442"/>
      <c r="AQ143" s="442"/>
      <c r="AR143" s="442"/>
      <c r="AS143" s="442"/>
      <c r="AT143" s="442"/>
      <c r="AU143" s="442"/>
      <c r="AV143" s="442"/>
      <c r="AW143" s="442"/>
      <c r="AX143" s="442"/>
      <c r="AY143" s="442"/>
      <c r="AZ143" s="442"/>
    </row>
    <row r="144" spans="2:52" s="19" customFormat="1" ht="9.9499999999999993" hidden="1" customHeight="1" outlineLevel="1">
      <c r="B144" s="435"/>
      <c r="C144" s="437"/>
      <c r="D144" s="437"/>
      <c r="E144" s="437"/>
      <c r="F144" s="437"/>
      <c r="G144" s="666"/>
      <c r="H144" s="666"/>
      <c r="I144" s="666"/>
      <c r="J144" s="666"/>
      <c r="K144" s="666"/>
      <c r="L144" s="438"/>
      <c r="M144" s="438"/>
      <c r="N144" s="438"/>
      <c r="O144" s="438"/>
      <c r="P144" s="438"/>
      <c r="Q144" s="438"/>
      <c r="R144" s="438"/>
      <c r="S144" s="438"/>
      <c r="T144" s="439"/>
      <c r="U144" s="439"/>
      <c r="V144" s="439"/>
      <c r="W144" s="667"/>
      <c r="X144" s="668"/>
      <c r="Y144" s="668"/>
      <c r="Z144" s="668"/>
      <c r="AA144" s="668"/>
      <c r="AB144" s="668"/>
      <c r="AC144" s="668"/>
      <c r="AD144" s="668"/>
      <c r="AE144" s="668"/>
      <c r="AF144" s="668"/>
      <c r="AG144" s="668"/>
      <c r="AH144" s="668"/>
      <c r="AI144" s="668"/>
      <c r="AJ144" s="668"/>
      <c r="AK144" s="668"/>
      <c r="AL144" s="668"/>
      <c r="AM144" s="668"/>
      <c r="AN144" s="668"/>
      <c r="AO144" s="668"/>
      <c r="AP144" s="668"/>
      <c r="AQ144" s="668"/>
      <c r="AR144" s="668"/>
      <c r="AS144" s="668"/>
      <c r="AT144" s="668"/>
      <c r="AU144" s="668"/>
      <c r="AV144" s="668"/>
      <c r="AW144" s="668"/>
      <c r="AX144" s="668"/>
      <c r="AY144" s="668"/>
      <c r="AZ144" s="668"/>
    </row>
    <row r="145" spans="2:52" ht="20.100000000000001" customHeight="1" collapsed="1">
      <c r="B145" s="714">
        <f>B133+1</f>
        <v>12</v>
      </c>
      <c r="C145" s="1013"/>
      <c r="D145" s="1014"/>
      <c r="E145" s="1014"/>
      <c r="F145" s="1015"/>
      <c r="G145" s="1016"/>
      <c r="H145" s="1017"/>
      <c r="I145" s="1017"/>
      <c r="J145" s="1017"/>
      <c r="K145" s="1018"/>
      <c r="L145" s="701">
        <f t="shared" ref="L145:R145" si="44">SUM(L146:L155)</f>
        <v>0</v>
      </c>
      <c r="M145" s="702">
        <f t="shared" si="44"/>
        <v>0</v>
      </c>
      <c r="N145" s="703">
        <f t="shared" si="44"/>
        <v>0</v>
      </c>
      <c r="O145" s="703">
        <f t="shared" si="44"/>
        <v>0</v>
      </c>
      <c r="P145" s="702">
        <f t="shared" si="44"/>
        <v>0</v>
      </c>
      <c r="Q145" s="704">
        <f t="shared" si="44"/>
        <v>0</v>
      </c>
      <c r="R145" s="701">
        <f t="shared" si="44"/>
        <v>0</v>
      </c>
      <c r="S145" s="705">
        <v>1</v>
      </c>
      <c r="T145" s="706">
        <f>(S146*T146)+(S147*T147)+(S148*T148)+(S149*T149)+(S150*T150)+(S151*T151)+(S152*T152)+(S153*T153)+(S154*T154)+(S155*T155)</f>
        <v>0</v>
      </c>
      <c r="U145" s="665">
        <f t="shared" ref="U145:U155" si="45">S145*T145*(1+MGKZ)*(1+Gewinn)*(1+Sicherheit)</f>
        <v>0</v>
      </c>
      <c r="V145" s="643">
        <f t="shared" ref="V145:V155" si="46">R145*Fertigung</f>
        <v>0</v>
      </c>
      <c r="W145" s="50">
        <f t="shared" ref="W145:W155" si="47">L145*$E$6+M145*$M$6+N145*$M$7+O145*$M$8+P145*$E$7+Q145*$M$9+U145+V145</f>
        <v>0</v>
      </c>
      <c r="X145" s="442"/>
      <c r="Y145" s="442"/>
      <c r="Z145" s="442"/>
      <c r="AA145" s="442"/>
      <c r="AB145" s="442"/>
      <c r="AC145" s="442"/>
      <c r="AD145" s="442"/>
      <c r="AE145" s="442"/>
      <c r="AF145" s="442"/>
      <c r="AG145" s="442"/>
      <c r="AH145" s="442"/>
      <c r="AI145" s="442"/>
      <c r="AJ145" s="442"/>
      <c r="AK145" s="442"/>
      <c r="AL145" s="442"/>
      <c r="AM145" s="442"/>
      <c r="AN145" s="442"/>
      <c r="AO145" s="442"/>
      <c r="AP145" s="442"/>
      <c r="AQ145" s="442"/>
      <c r="AR145" s="442"/>
      <c r="AS145" s="442"/>
      <c r="AT145" s="442"/>
      <c r="AU145" s="442"/>
      <c r="AV145" s="442"/>
      <c r="AW145" s="442"/>
      <c r="AX145" s="442"/>
      <c r="AY145" s="442"/>
      <c r="AZ145" s="442"/>
    </row>
    <row r="146" spans="2:52" ht="20.100000000000001" hidden="1" customHeight="1" outlineLevel="1">
      <c r="B146" s="433"/>
      <c r="C146" s="1002"/>
      <c r="D146" s="1003"/>
      <c r="E146" s="1003"/>
      <c r="F146" s="1004"/>
      <c r="G146" s="1005"/>
      <c r="H146" s="1006"/>
      <c r="I146" s="1006"/>
      <c r="J146" s="1006"/>
      <c r="K146" s="1007"/>
      <c r="L146" s="715"/>
      <c r="M146" s="715"/>
      <c r="N146" s="715"/>
      <c r="O146" s="715"/>
      <c r="P146" s="715"/>
      <c r="Q146" s="715"/>
      <c r="R146" s="715"/>
      <c r="S146" s="716"/>
      <c r="T146" s="717"/>
      <c r="U146" s="720">
        <f t="shared" si="45"/>
        <v>0</v>
      </c>
      <c r="V146" s="721">
        <f t="shared" si="46"/>
        <v>0</v>
      </c>
      <c r="W146" s="722">
        <f t="shared" si="47"/>
        <v>0</v>
      </c>
      <c r="X146" s="442"/>
      <c r="Y146" s="442"/>
      <c r="Z146" s="442"/>
      <c r="AA146" s="442"/>
      <c r="AB146" s="442"/>
      <c r="AC146" s="442"/>
      <c r="AD146" s="442"/>
      <c r="AE146" s="442"/>
      <c r="AF146" s="442"/>
      <c r="AG146" s="442"/>
      <c r="AH146" s="442"/>
      <c r="AI146" s="442"/>
      <c r="AJ146" s="442"/>
      <c r="AK146" s="442"/>
      <c r="AL146" s="442"/>
      <c r="AM146" s="442"/>
      <c r="AN146" s="442"/>
      <c r="AO146" s="442"/>
      <c r="AP146" s="442"/>
      <c r="AQ146" s="442"/>
      <c r="AR146" s="442"/>
      <c r="AS146" s="442"/>
      <c r="AT146" s="442"/>
      <c r="AU146" s="442"/>
      <c r="AV146" s="442"/>
      <c r="AW146" s="442"/>
      <c r="AX146" s="442"/>
      <c r="AY146" s="442"/>
      <c r="AZ146" s="442"/>
    </row>
    <row r="147" spans="2:52" ht="20.100000000000001" hidden="1" customHeight="1" outlineLevel="1">
      <c r="B147" s="434"/>
      <c r="C147" s="1002"/>
      <c r="D147" s="1003"/>
      <c r="E147" s="1003"/>
      <c r="F147" s="1004"/>
      <c r="G147" s="1005"/>
      <c r="H147" s="1006"/>
      <c r="I147" s="1006"/>
      <c r="J147" s="1006"/>
      <c r="K147" s="1007"/>
      <c r="L147" s="715"/>
      <c r="M147" s="715"/>
      <c r="N147" s="715"/>
      <c r="O147" s="715"/>
      <c r="P147" s="715"/>
      <c r="Q147" s="715"/>
      <c r="R147" s="715"/>
      <c r="S147" s="716"/>
      <c r="T147" s="717"/>
      <c r="U147" s="720">
        <f t="shared" si="45"/>
        <v>0</v>
      </c>
      <c r="V147" s="721">
        <f t="shared" si="46"/>
        <v>0</v>
      </c>
      <c r="W147" s="722">
        <f t="shared" si="47"/>
        <v>0</v>
      </c>
      <c r="X147" s="442"/>
      <c r="Y147" s="442"/>
      <c r="Z147" s="442"/>
      <c r="AA147" s="442"/>
      <c r="AB147" s="442"/>
      <c r="AC147" s="442"/>
      <c r="AD147" s="442"/>
      <c r="AE147" s="442"/>
      <c r="AF147" s="442"/>
      <c r="AG147" s="442"/>
      <c r="AH147" s="442"/>
      <c r="AI147" s="442"/>
      <c r="AJ147" s="442"/>
      <c r="AK147" s="442"/>
      <c r="AL147" s="442"/>
      <c r="AM147" s="442"/>
      <c r="AN147" s="442"/>
      <c r="AO147" s="442"/>
      <c r="AP147" s="442"/>
      <c r="AQ147" s="442"/>
      <c r="AR147" s="442"/>
      <c r="AS147" s="442"/>
      <c r="AT147" s="442"/>
      <c r="AU147" s="442"/>
      <c r="AV147" s="442"/>
      <c r="AW147" s="442"/>
      <c r="AX147" s="442"/>
      <c r="AY147" s="442"/>
      <c r="AZ147" s="442"/>
    </row>
    <row r="148" spans="2:52" ht="20.100000000000001" hidden="1" customHeight="1" outlineLevel="1">
      <c r="B148" s="434"/>
      <c r="C148" s="1002"/>
      <c r="D148" s="1003"/>
      <c r="E148" s="1003"/>
      <c r="F148" s="1004"/>
      <c r="G148" s="1005"/>
      <c r="H148" s="1006"/>
      <c r="I148" s="1006"/>
      <c r="J148" s="1006"/>
      <c r="K148" s="1007"/>
      <c r="L148" s="715"/>
      <c r="M148" s="715"/>
      <c r="N148" s="715"/>
      <c r="O148" s="715"/>
      <c r="P148" s="715"/>
      <c r="Q148" s="715"/>
      <c r="R148" s="715"/>
      <c r="S148" s="716"/>
      <c r="T148" s="717"/>
      <c r="U148" s="720">
        <f t="shared" si="45"/>
        <v>0</v>
      </c>
      <c r="V148" s="721">
        <f t="shared" si="46"/>
        <v>0</v>
      </c>
      <c r="W148" s="722">
        <f t="shared" si="47"/>
        <v>0</v>
      </c>
      <c r="X148" s="442"/>
      <c r="Y148" s="442"/>
      <c r="Z148" s="442"/>
      <c r="AA148" s="442"/>
      <c r="AB148" s="442"/>
      <c r="AC148" s="442"/>
      <c r="AD148" s="442"/>
      <c r="AE148" s="442"/>
      <c r="AF148" s="442"/>
      <c r="AG148" s="442"/>
      <c r="AH148" s="442"/>
      <c r="AI148" s="442"/>
      <c r="AJ148" s="442"/>
      <c r="AK148" s="442"/>
      <c r="AL148" s="442"/>
      <c r="AM148" s="442"/>
      <c r="AN148" s="442"/>
      <c r="AO148" s="442"/>
      <c r="AP148" s="442"/>
      <c r="AQ148" s="442"/>
      <c r="AR148" s="442"/>
      <c r="AS148" s="442"/>
      <c r="AT148" s="442"/>
      <c r="AU148" s="442"/>
      <c r="AV148" s="442"/>
      <c r="AW148" s="442"/>
      <c r="AX148" s="442"/>
      <c r="AY148" s="442"/>
      <c r="AZ148" s="442"/>
    </row>
    <row r="149" spans="2:52" ht="20.100000000000001" hidden="1" customHeight="1" outlineLevel="1">
      <c r="B149" s="434"/>
      <c r="C149" s="1002"/>
      <c r="D149" s="1003"/>
      <c r="E149" s="1003"/>
      <c r="F149" s="1004"/>
      <c r="G149" s="1005"/>
      <c r="H149" s="1006"/>
      <c r="I149" s="1006"/>
      <c r="J149" s="1006"/>
      <c r="K149" s="1007"/>
      <c r="L149" s="715"/>
      <c r="M149" s="715"/>
      <c r="N149" s="715"/>
      <c r="O149" s="715"/>
      <c r="P149" s="715"/>
      <c r="Q149" s="715"/>
      <c r="R149" s="715"/>
      <c r="S149" s="716"/>
      <c r="T149" s="717"/>
      <c r="U149" s="720">
        <f t="shared" si="45"/>
        <v>0</v>
      </c>
      <c r="V149" s="721">
        <f t="shared" si="46"/>
        <v>0</v>
      </c>
      <c r="W149" s="722">
        <f t="shared" si="47"/>
        <v>0</v>
      </c>
      <c r="X149" s="442"/>
      <c r="Y149" s="442"/>
      <c r="Z149" s="442"/>
      <c r="AA149" s="442"/>
      <c r="AB149" s="442"/>
      <c r="AC149" s="442"/>
      <c r="AD149" s="442"/>
      <c r="AE149" s="442"/>
      <c r="AF149" s="442"/>
      <c r="AG149" s="442"/>
      <c r="AH149" s="442"/>
      <c r="AI149" s="442"/>
      <c r="AJ149" s="442"/>
      <c r="AK149" s="442"/>
      <c r="AL149" s="442"/>
      <c r="AM149" s="442"/>
      <c r="AN149" s="442"/>
      <c r="AO149" s="442"/>
      <c r="AP149" s="442"/>
      <c r="AQ149" s="442"/>
      <c r="AR149" s="442"/>
      <c r="AS149" s="442"/>
      <c r="AT149" s="442"/>
      <c r="AU149" s="442"/>
      <c r="AV149" s="442"/>
      <c r="AW149" s="442"/>
      <c r="AX149" s="442"/>
      <c r="AY149" s="442"/>
      <c r="AZ149" s="442"/>
    </row>
    <row r="150" spans="2:52" ht="20.100000000000001" hidden="1" customHeight="1" outlineLevel="1">
      <c r="B150" s="434"/>
      <c r="C150" s="1002"/>
      <c r="D150" s="1003"/>
      <c r="E150" s="1003"/>
      <c r="F150" s="1004"/>
      <c r="G150" s="1005"/>
      <c r="H150" s="1006"/>
      <c r="I150" s="1006"/>
      <c r="J150" s="1006"/>
      <c r="K150" s="1007"/>
      <c r="L150" s="715"/>
      <c r="M150" s="715"/>
      <c r="N150" s="715"/>
      <c r="O150" s="715"/>
      <c r="P150" s="715"/>
      <c r="Q150" s="715"/>
      <c r="R150" s="715"/>
      <c r="S150" s="716"/>
      <c r="T150" s="717"/>
      <c r="U150" s="720">
        <f t="shared" si="45"/>
        <v>0</v>
      </c>
      <c r="V150" s="721">
        <f t="shared" si="46"/>
        <v>0</v>
      </c>
      <c r="W150" s="722">
        <f t="shared" si="47"/>
        <v>0</v>
      </c>
      <c r="X150" s="442"/>
      <c r="Y150" s="442"/>
      <c r="Z150" s="442"/>
      <c r="AA150" s="442"/>
      <c r="AB150" s="442"/>
      <c r="AC150" s="442"/>
      <c r="AD150" s="442"/>
      <c r="AE150" s="442"/>
      <c r="AF150" s="442"/>
      <c r="AG150" s="442"/>
      <c r="AH150" s="442"/>
      <c r="AI150" s="442"/>
      <c r="AJ150" s="442"/>
      <c r="AK150" s="442"/>
      <c r="AL150" s="442"/>
      <c r="AM150" s="442"/>
      <c r="AN150" s="442"/>
      <c r="AO150" s="442"/>
      <c r="AP150" s="442"/>
      <c r="AQ150" s="442"/>
      <c r="AR150" s="442"/>
      <c r="AS150" s="442"/>
      <c r="AT150" s="442"/>
      <c r="AU150" s="442"/>
      <c r="AV150" s="442"/>
      <c r="AW150" s="442"/>
      <c r="AX150" s="442"/>
      <c r="AY150" s="442"/>
      <c r="AZ150" s="442"/>
    </row>
    <row r="151" spans="2:52" ht="20.100000000000001" hidden="1" customHeight="1" outlineLevel="1">
      <c r="B151" s="434"/>
      <c r="C151" s="1002"/>
      <c r="D151" s="1003"/>
      <c r="E151" s="1003"/>
      <c r="F151" s="1004"/>
      <c r="G151" s="1005"/>
      <c r="H151" s="1006"/>
      <c r="I151" s="1006"/>
      <c r="J151" s="1006"/>
      <c r="K151" s="1007"/>
      <c r="L151" s="715"/>
      <c r="M151" s="715"/>
      <c r="N151" s="715"/>
      <c r="O151" s="715"/>
      <c r="P151" s="715"/>
      <c r="Q151" s="715"/>
      <c r="R151" s="715"/>
      <c r="S151" s="716"/>
      <c r="T151" s="717"/>
      <c r="U151" s="720">
        <f t="shared" si="45"/>
        <v>0</v>
      </c>
      <c r="V151" s="721">
        <f t="shared" si="46"/>
        <v>0</v>
      </c>
      <c r="W151" s="722">
        <f t="shared" si="47"/>
        <v>0</v>
      </c>
      <c r="X151" s="442"/>
      <c r="Y151" s="442"/>
      <c r="Z151" s="442"/>
      <c r="AA151" s="442"/>
      <c r="AB151" s="442"/>
      <c r="AC151" s="442"/>
      <c r="AD151" s="442"/>
      <c r="AE151" s="442"/>
      <c r="AF151" s="442"/>
      <c r="AG151" s="442"/>
      <c r="AH151" s="442"/>
      <c r="AI151" s="442"/>
      <c r="AJ151" s="442"/>
      <c r="AK151" s="442"/>
      <c r="AL151" s="442"/>
      <c r="AM151" s="442"/>
      <c r="AN151" s="442"/>
      <c r="AO151" s="442"/>
      <c r="AP151" s="442"/>
      <c r="AQ151" s="442"/>
      <c r="AR151" s="442"/>
      <c r="AS151" s="442"/>
      <c r="AT151" s="442"/>
      <c r="AU151" s="442"/>
      <c r="AV151" s="442"/>
      <c r="AW151" s="442"/>
      <c r="AX151" s="442"/>
      <c r="AY151" s="442"/>
      <c r="AZ151" s="442"/>
    </row>
    <row r="152" spans="2:52" ht="20.100000000000001" hidden="1" customHeight="1" outlineLevel="1">
      <c r="B152" s="434"/>
      <c r="C152" s="1002"/>
      <c r="D152" s="1003"/>
      <c r="E152" s="1003"/>
      <c r="F152" s="1004"/>
      <c r="G152" s="1005"/>
      <c r="H152" s="1006"/>
      <c r="I152" s="1006"/>
      <c r="J152" s="1006"/>
      <c r="K152" s="1007"/>
      <c r="L152" s="715"/>
      <c r="M152" s="715"/>
      <c r="N152" s="715"/>
      <c r="O152" s="715"/>
      <c r="P152" s="715"/>
      <c r="Q152" s="715"/>
      <c r="R152" s="715"/>
      <c r="S152" s="716"/>
      <c r="T152" s="717"/>
      <c r="U152" s="720">
        <f t="shared" si="45"/>
        <v>0</v>
      </c>
      <c r="V152" s="721">
        <f t="shared" si="46"/>
        <v>0</v>
      </c>
      <c r="W152" s="722">
        <f t="shared" si="47"/>
        <v>0</v>
      </c>
      <c r="X152" s="442"/>
      <c r="Y152" s="442"/>
      <c r="Z152" s="442"/>
      <c r="AA152" s="442"/>
      <c r="AB152" s="442"/>
      <c r="AC152" s="442"/>
      <c r="AD152" s="442"/>
      <c r="AE152" s="442"/>
      <c r="AF152" s="442"/>
      <c r="AG152" s="442"/>
      <c r="AH152" s="442"/>
      <c r="AI152" s="442"/>
      <c r="AJ152" s="442"/>
      <c r="AK152" s="442"/>
      <c r="AL152" s="442"/>
      <c r="AM152" s="442"/>
      <c r="AN152" s="442"/>
      <c r="AO152" s="442"/>
      <c r="AP152" s="442"/>
      <c r="AQ152" s="442"/>
      <c r="AR152" s="442"/>
      <c r="AS152" s="442"/>
      <c r="AT152" s="442"/>
      <c r="AU152" s="442"/>
      <c r="AV152" s="442"/>
      <c r="AW152" s="442"/>
      <c r="AX152" s="442"/>
      <c r="AY152" s="442"/>
      <c r="AZ152" s="442"/>
    </row>
    <row r="153" spans="2:52" ht="20.100000000000001" hidden="1" customHeight="1" outlineLevel="1">
      <c r="B153" s="434"/>
      <c r="C153" s="1002"/>
      <c r="D153" s="1003"/>
      <c r="E153" s="1003"/>
      <c r="F153" s="1004"/>
      <c r="G153" s="1005"/>
      <c r="H153" s="1006"/>
      <c r="I153" s="1006"/>
      <c r="J153" s="1006"/>
      <c r="K153" s="1007"/>
      <c r="L153" s="715"/>
      <c r="M153" s="715"/>
      <c r="N153" s="715"/>
      <c r="O153" s="715"/>
      <c r="P153" s="715"/>
      <c r="Q153" s="715"/>
      <c r="R153" s="715"/>
      <c r="S153" s="716"/>
      <c r="T153" s="717"/>
      <c r="U153" s="720">
        <f t="shared" si="45"/>
        <v>0</v>
      </c>
      <c r="V153" s="721">
        <f t="shared" si="46"/>
        <v>0</v>
      </c>
      <c r="W153" s="722">
        <f t="shared" si="47"/>
        <v>0</v>
      </c>
      <c r="X153" s="442"/>
      <c r="Y153" s="442"/>
      <c r="Z153" s="442"/>
      <c r="AA153" s="442"/>
      <c r="AB153" s="442"/>
      <c r="AC153" s="442"/>
      <c r="AD153" s="442"/>
      <c r="AE153" s="442"/>
      <c r="AF153" s="442"/>
      <c r="AG153" s="442"/>
      <c r="AH153" s="442"/>
      <c r="AI153" s="442"/>
      <c r="AJ153" s="442"/>
      <c r="AK153" s="442"/>
      <c r="AL153" s="442"/>
      <c r="AM153" s="442"/>
      <c r="AN153" s="442"/>
      <c r="AO153" s="442"/>
      <c r="AP153" s="442"/>
      <c r="AQ153" s="442"/>
      <c r="AR153" s="442"/>
      <c r="AS153" s="442"/>
      <c r="AT153" s="442"/>
      <c r="AU153" s="442"/>
      <c r="AV153" s="442"/>
      <c r="AW153" s="442"/>
      <c r="AX153" s="442"/>
      <c r="AY153" s="442"/>
      <c r="AZ153" s="442"/>
    </row>
    <row r="154" spans="2:52" ht="20.100000000000001" hidden="1" customHeight="1" outlineLevel="1">
      <c r="B154" s="434"/>
      <c r="C154" s="1002"/>
      <c r="D154" s="1003"/>
      <c r="E154" s="1003"/>
      <c r="F154" s="1004"/>
      <c r="G154" s="1005"/>
      <c r="H154" s="1006"/>
      <c r="I154" s="1006"/>
      <c r="J154" s="1006"/>
      <c r="K154" s="1007"/>
      <c r="L154" s="715"/>
      <c r="M154" s="715"/>
      <c r="N154" s="715"/>
      <c r="O154" s="715"/>
      <c r="P154" s="715"/>
      <c r="Q154" s="715"/>
      <c r="R154" s="715"/>
      <c r="S154" s="716"/>
      <c r="T154" s="717"/>
      <c r="U154" s="720">
        <f t="shared" si="45"/>
        <v>0</v>
      </c>
      <c r="V154" s="721">
        <f t="shared" si="46"/>
        <v>0</v>
      </c>
      <c r="W154" s="722">
        <f t="shared" si="47"/>
        <v>0</v>
      </c>
      <c r="X154" s="442"/>
      <c r="Y154" s="442"/>
      <c r="Z154" s="442"/>
      <c r="AA154" s="442"/>
      <c r="AB154" s="442"/>
      <c r="AC154" s="442"/>
      <c r="AD154" s="442"/>
      <c r="AE154" s="442"/>
      <c r="AF154" s="442"/>
      <c r="AG154" s="442"/>
      <c r="AH154" s="442"/>
      <c r="AI154" s="442"/>
      <c r="AJ154" s="442"/>
      <c r="AK154" s="442"/>
      <c r="AL154" s="442"/>
      <c r="AM154" s="442"/>
      <c r="AN154" s="442"/>
      <c r="AO154" s="442"/>
      <c r="AP154" s="442"/>
      <c r="AQ154" s="442"/>
      <c r="AR154" s="442"/>
      <c r="AS154" s="442"/>
      <c r="AT154" s="442"/>
      <c r="AU154" s="442"/>
      <c r="AV154" s="442"/>
      <c r="AW154" s="442"/>
      <c r="AX154" s="442"/>
      <c r="AY154" s="442"/>
      <c r="AZ154" s="442"/>
    </row>
    <row r="155" spans="2:52" ht="20.100000000000001" hidden="1" customHeight="1" outlineLevel="1">
      <c r="B155" s="434"/>
      <c r="C155" s="1002"/>
      <c r="D155" s="1003"/>
      <c r="E155" s="1003"/>
      <c r="F155" s="1004"/>
      <c r="G155" s="1005"/>
      <c r="H155" s="1006"/>
      <c r="I155" s="1006"/>
      <c r="J155" s="1006"/>
      <c r="K155" s="1007"/>
      <c r="L155" s="715"/>
      <c r="M155" s="715"/>
      <c r="N155" s="715"/>
      <c r="O155" s="715"/>
      <c r="P155" s="715"/>
      <c r="Q155" s="715"/>
      <c r="R155" s="715"/>
      <c r="S155" s="716"/>
      <c r="T155" s="717"/>
      <c r="U155" s="720">
        <f t="shared" si="45"/>
        <v>0</v>
      </c>
      <c r="V155" s="721">
        <f t="shared" si="46"/>
        <v>0</v>
      </c>
      <c r="W155" s="722">
        <f t="shared" si="47"/>
        <v>0</v>
      </c>
      <c r="X155" s="442"/>
      <c r="Y155" s="442"/>
      <c r="Z155" s="442"/>
      <c r="AA155" s="442"/>
      <c r="AB155" s="442"/>
      <c r="AC155" s="442"/>
      <c r="AD155" s="442"/>
      <c r="AE155" s="442"/>
      <c r="AF155" s="442"/>
      <c r="AG155" s="442"/>
      <c r="AH155" s="442"/>
      <c r="AI155" s="442"/>
      <c r="AJ155" s="442"/>
      <c r="AK155" s="442"/>
      <c r="AL155" s="442"/>
      <c r="AM155" s="442"/>
      <c r="AN155" s="442"/>
      <c r="AO155" s="442"/>
      <c r="AP155" s="442"/>
      <c r="AQ155" s="442"/>
      <c r="AR155" s="442"/>
      <c r="AS155" s="442"/>
      <c r="AT155" s="442"/>
      <c r="AU155" s="442"/>
      <c r="AV155" s="442"/>
      <c r="AW155" s="442"/>
      <c r="AX155" s="442"/>
      <c r="AY155" s="442"/>
      <c r="AZ155" s="442"/>
    </row>
    <row r="156" spans="2:52" s="19" customFormat="1" ht="9.9499999999999993" hidden="1" customHeight="1" outlineLevel="1">
      <c r="B156" s="435"/>
      <c r="C156" s="437"/>
      <c r="D156" s="437"/>
      <c r="E156" s="437"/>
      <c r="F156" s="437"/>
      <c r="G156" s="666"/>
      <c r="H156" s="666"/>
      <c r="I156" s="666"/>
      <c r="J156" s="666"/>
      <c r="K156" s="666"/>
      <c r="L156" s="438"/>
      <c r="M156" s="438"/>
      <c r="N156" s="438"/>
      <c r="O156" s="438"/>
      <c r="P156" s="438"/>
      <c r="Q156" s="438"/>
      <c r="R156" s="438"/>
      <c r="S156" s="438"/>
      <c r="T156" s="439"/>
      <c r="U156" s="439"/>
      <c r="V156" s="439"/>
      <c r="W156" s="667"/>
      <c r="X156" s="668"/>
      <c r="Y156" s="668"/>
      <c r="Z156" s="668"/>
      <c r="AA156" s="668"/>
      <c r="AB156" s="668"/>
      <c r="AC156" s="668"/>
      <c r="AD156" s="668"/>
      <c r="AE156" s="668"/>
      <c r="AF156" s="668"/>
      <c r="AG156" s="668"/>
      <c r="AH156" s="668"/>
      <c r="AI156" s="668"/>
      <c r="AJ156" s="668"/>
      <c r="AK156" s="668"/>
      <c r="AL156" s="668"/>
      <c r="AM156" s="668"/>
      <c r="AN156" s="668"/>
      <c r="AO156" s="668"/>
      <c r="AP156" s="668"/>
      <c r="AQ156" s="668"/>
      <c r="AR156" s="668"/>
      <c r="AS156" s="668"/>
      <c r="AT156" s="668"/>
      <c r="AU156" s="668"/>
      <c r="AV156" s="668"/>
      <c r="AW156" s="668"/>
      <c r="AX156" s="668"/>
      <c r="AY156" s="668"/>
      <c r="AZ156" s="668"/>
    </row>
    <row r="157" spans="2:52" ht="20.100000000000001" customHeight="1" collapsed="1">
      <c r="B157" s="714">
        <f>B145+1</f>
        <v>13</v>
      </c>
      <c r="C157" s="1013"/>
      <c r="D157" s="1014"/>
      <c r="E157" s="1014"/>
      <c r="F157" s="1015"/>
      <c r="G157" s="1016"/>
      <c r="H157" s="1017"/>
      <c r="I157" s="1017"/>
      <c r="J157" s="1017"/>
      <c r="K157" s="1018"/>
      <c r="L157" s="701">
        <f t="shared" ref="L157:R157" si="48">SUM(L158:L167)</f>
        <v>0</v>
      </c>
      <c r="M157" s="702">
        <f t="shared" si="48"/>
        <v>0</v>
      </c>
      <c r="N157" s="703">
        <f t="shared" si="48"/>
        <v>0</v>
      </c>
      <c r="O157" s="703">
        <f t="shared" si="48"/>
        <v>0</v>
      </c>
      <c r="P157" s="702">
        <f t="shared" si="48"/>
        <v>0</v>
      </c>
      <c r="Q157" s="704">
        <f t="shared" si="48"/>
        <v>0</v>
      </c>
      <c r="R157" s="701">
        <f t="shared" si="48"/>
        <v>0</v>
      </c>
      <c r="S157" s="705">
        <v>1</v>
      </c>
      <c r="T157" s="706">
        <f>(S158*T158)+(S159*T159)+(S160*T160)+(S161*T161)+(S162*T162)+(S163*T163)+(S164*T164)+(S165*T165)+(S166*T166)+(S167*T167)</f>
        <v>0</v>
      </c>
      <c r="U157" s="665">
        <f t="shared" ref="U157:U167" si="49">S157*T157*(1+MGKZ)*(1+Gewinn)*(1+Sicherheit)</f>
        <v>0</v>
      </c>
      <c r="V157" s="643">
        <f t="shared" ref="V157:V167" si="50">R157*Fertigung</f>
        <v>0</v>
      </c>
      <c r="W157" s="50">
        <f t="shared" ref="W157:W167" si="51">L157*$E$6+M157*$M$6+N157*$M$7+O157*$M$8+P157*$E$7+Q157*$M$9+U157+V157</f>
        <v>0</v>
      </c>
      <c r="X157" s="442"/>
      <c r="Y157" s="442"/>
      <c r="Z157" s="442"/>
      <c r="AA157" s="442"/>
      <c r="AB157" s="442"/>
      <c r="AC157" s="442"/>
      <c r="AD157" s="442"/>
      <c r="AE157" s="442"/>
      <c r="AF157" s="442"/>
      <c r="AG157" s="442"/>
      <c r="AH157" s="442"/>
      <c r="AI157" s="442"/>
      <c r="AJ157" s="442"/>
      <c r="AK157" s="442"/>
      <c r="AL157" s="442"/>
      <c r="AM157" s="442"/>
      <c r="AN157" s="442"/>
      <c r="AO157" s="442"/>
      <c r="AP157" s="442"/>
      <c r="AQ157" s="442"/>
      <c r="AR157" s="442"/>
      <c r="AS157" s="442"/>
      <c r="AT157" s="442"/>
      <c r="AU157" s="442"/>
      <c r="AV157" s="442"/>
      <c r="AW157" s="442"/>
      <c r="AX157" s="442"/>
      <c r="AY157" s="442"/>
      <c r="AZ157" s="442"/>
    </row>
    <row r="158" spans="2:52" ht="20.100000000000001" hidden="1" customHeight="1" outlineLevel="1">
      <c r="B158" s="433"/>
      <c r="C158" s="1002"/>
      <c r="D158" s="1003"/>
      <c r="E158" s="1003"/>
      <c r="F158" s="1004"/>
      <c r="G158" s="1005"/>
      <c r="H158" s="1006"/>
      <c r="I158" s="1006"/>
      <c r="J158" s="1006"/>
      <c r="K158" s="1007"/>
      <c r="L158" s="715"/>
      <c r="M158" s="715"/>
      <c r="N158" s="715"/>
      <c r="O158" s="715"/>
      <c r="P158" s="715"/>
      <c r="Q158" s="715"/>
      <c r="R158" s="715"/>
      <c r="S158" s="716"/>
      <c r="T158" s="717"/>
      <c r="U158" s="720">
        <f t="shared" si="49"/>
        <v>0</v>
      </c>
      <c r="V158" s="721">
        <f t="shared" si="50"/>
        <v>0</v>
      </c>
      <c r="W158" s="722">
        <f t="shared" si="51"/>
        <v>0</v>
      </c>
      <c r="X158" s="442"/>
      <c r="Y158" s="442"/>
      <c r="Z158" s="442"/>
      <c r="AA158" s="442"/>
      <c r="AB158" s="442"/>
      <c r="AC158" s="442"/>
      <c r="AD158" s="442"/>
      <c r="AE158" s="442"/>
      <c r="AF158" s="442"/>
      <c r="AG158" s="442"/>
      <c r="AH158" s="442"/>
      <c r="AI158" s="442"/>
      <c r="AJ158" s="442"/>
      <c r="AK158" s="442"/>
      <c r="AL158" s="442"/>
      <c r="AM158" s="442"/>
      <c r="AN158" s="442"/>
      <c r="AO158" s="442"/>
      <c r="AP158" s="442"/>
      <c r="AQ158" s="442"/>
      <c r="AR158" s="442"/>
      <c r="AS158" s="442"/>
      <c r="AT158" s="442"/>
      <c r="AU158" s="442"/>
      <c r="AV158" s="442"/>
      <c r="AW158" s="442"/>
      <c r="AX158" s="442"/>
      <c r="AY158" s="442"/>
      <c r="AZ158" s="442"/>
    </row>
    <row r="159" spans="2:52" ht="20.100000000000001" hidden="1" customHeight="1" outlineLevel="1">
      <c r="B159" s="434"/>
      <c r="C159" s="1002"/>
      <c r="D159" s="1003"/>
      <c r="E159" s="1003"/>
      <c r="F159" s="1004"/>
      <c r="G159" s="1005"/>
      <c r="H159" s="1006"/>
      <c r="I159" s="1006"/>
      <c r="J159" s="1006"/>
      <c r="K159" s="1007"/>
      <c r="L159" s="715"/>
      <c r="M159" s="715"/>
      <c r="N159" s="715"/>
      <c r="O159" s="715"/>
      <c r="P159" s="715"/>
      <c r="Q159" s="715"/>
      <c r="R159" s="715"/>
      <c r="S159" s="716"/>
      <c r="T159" s="717"/>
      <c r="U159" s="720">
        <f t="shared" si="49"/>
        <v>0</v>
      </c>
      <c r="V159" s="721">
        <f t="shared" si="50"/>
        <v>0</v>
      </c>
      <c r="W159" s="722">
        <f t="shared" si="51"/>
        <v>0</v>
      </c>
      <c r="X159" s="442"/>
      <c r="Y159" s="442"/>
      <c r="Z159" s="442"/>
      <c r="AA159" s="442"/>
      <c r="AB159" s="442"/>
      <c r="AC159" s="442"/>
      <c r="AD159" s="442"/>
      <c r="AE159" s="442"/>
      <c r="AF159" s="442"/>
      <c r="AG159" s="442"/>
      <c r="AH159" s="442"/>
      <c r="AI159" s="442"/>
      <c r="AJ159" s="442"/>
      <c r="AK159" s="442"/>
      <c r="AL159" s="442"/>
      <c r="AM159" s="442"/>
      <c r="AN159" s="442"/>
      <c r="AO159" s="442"/>
      <c r="AP159" s="442"/>
      <c r="AQ159" s="442"/>
      <c r="AR159" s="442"/>
      <c r="AS159" s="442"/>
      <c r="AT159" s="442"/>
      <c r="AU159" s="442"/>
      <c r="AV159" s="442"/>
      <c r="AW159" s="442"/>
      <c r="AX159" s="442"/>
      <c r="AY159" s="442"/>
      <c r="AZ159" s="442"/>
    </row>
    <row r="160" spans="2:52" ht="20.100000000000001" hidden="1" customHeight="1" outlineLevel="1">
      <c r="B160" s="434"/>
      <c r="C160" s="1002"/>
      <c r="D160" s="1003"/>
      <c r="E160" s="1003"/>
      <c r="F160" s="1004"/>
      <c r="G160" s="1005"/>
      <c r="H160" s="1006"/>
      <c r="I160" s="1006"/>
      <c r="J160" s="1006"/>
      <c r="K160" s="1007"/>
      <c r="L160" s="715"/>
      <c r="M160" s="715"/>
      <c r="N160" s="715"/>
      <c r="O160" s="715"/>
      <c r="P160" s="715"/>
      <c r="Q160" s="715"/>
      <c r="R160" s="715"/>
      <c r="S160" s="716"/>
      <c r="T160" s="717"/>
      <c r="U160" s="720">
        <f t="shared" si="49"/>
        <v>0</v>
      </c>
      <c r="V160" s="721">
        <f t="shared" si="50"/>
        <v>0</v>
      </c>
      <c r="W160" s="722">
        <f t="shared" si="51"/>
        <v>0</v>
      </c>
      <c r="X160" s="442"/>
      <c r="Y160" s="442"/>
      <c r="Z160" s="442"/>
      <c r="AA160" s="442"/>
      <c r="AB160" s="442"/>
      <c r="AC160" s="442"/>
      <c r="AD160" s="442"/>
      <c r="AE160" s="442"/>
      <c r="AF160" s="442"/>
      <c r="AG160" s="442"/>
      <c r="AH160" s="442"/>
      <c r="AI160" s="442"/>
      <c r="AJ160" s="442"/>
      <c r="AK160" s="442"/>
      <c r="AL160" s="442"/>
      <c r="AM160" s="442"/>
      <c r="AN160" s="442"/>
      <c r="AO160" s="442"/>
      <c r="AP160" s="442"/>
      <c r="AQ160" s="442"/>
      <c r="AR160" s="442"/>
      <c r="AS160" s="442"/>
      <c r="AT160" s="442"/>
      <c r="AU160" s="442"/>
      <c r="AV160" s="442"/>
      <c r="AW160" s="442"/>
      <c r="AX160" s="442"/>
      <c r="AY160" s="442"/>
      <c r="AZ160" s="442"/>
    </row>
    <row r="161" spans="2:52" ht="20.100000000000001" hidden="1" customHeight="1" outlineLevel="1">
      <c r="B161" s="434"/>
      <c r="C161" s="1002"/>
      <c r="D161" s="1003"/>
      <c r="E161" s="1003"/>
      <c r="F161" s="1004"/>
      <c r="G161" s="1005"/>
      <c r="H161" s="1006"/>
      <c r="I161" s="1006"/>
      <c r="J161" s="1006"/>
      <c r="K161" s="1007"/>
      <c r="L161" s="715"/>
      <c r="M161" s="715"/>
      <c r="N161" s="715"/>
      <c r="O161" s="715"/>
      <c r="P161" s="715"/>
      <c r="Q161" s="715"/>
      <c r="R161" s="715"/>
      <c r="S161" s="716"/>
      <c r="T161" s="717"/>
      <c r="U161" s="720">
        <f t="shared" si="49"/>
        <v>0</v>
      </c>
      <c r="V161" s="721">
        <f t="shared" si="50"/>
        <v>0</v>
      </c>
      <c r="W161" s="722">
        <f t="shared" si="51"/>
        <v>0</v>
      </c>
      <c r="X161" s="442"/>
      <c r="Y161" s="442"/>
      <c r="Z161" s="442"/>
      <c r="AA161" s="442"/>
      <c r="AB161" s="442"/>
      <c r="AC161" s="442"/>
      <c r="AD161" s="442"/>
      <c r="AE161" s="442"/>
      <c r="AF161" s="442"/>
      <c r="AG161" s="442"/>
      <c r="AH161" s="442"/>
      <c r="AI161" s="442"/>
      <c r="AJ161" s="442"/>
      <c r="AK161" s="442"/>
      <c r="AL161" s="442"/>
      <c r="AM161" s="442"/>
      <c r="AN161" s="442"/>
      <c r="AO161" s="442"/>
      <c r="AP161" s="442"/>
      <c r="AQ161" s="442"/>
      <c r="AR161" s="442"/>
      <c r="AS161" s="442"/>
      <c r="AT161" s="442"/>
      <c r="AU161" s="442"/>
      <c r="AV161" s="442"/>
      <c r="AW161" s="442"/>
      <c r="AX161" s="442"/>
      <c r="AY161" s="442"/>
      <c r="AZ161" s="442"/>
    </row>
    <row r="162" spans="2:52" ht="20.100000000000001" hidden="1" customHeight="1" outlineLevel="1">
      <c r="B162" s="434"/>
      <c r="C162" s="1002"/>
      <c r="D162" s="1003"/>
      <c r="E162" s="1003"/>
      <c r="F162" s="1004"/>
      <c r="G162" s="1005"/>
      <c r="H162" s="1006"/>
      <c r="I162" s="1006"/>
      <c r="J162" s="1006"/>
      <c r="K162" s="1007"/>
      <c r="L162" s="715"/>
      <c r="M162" s="715"/>
      <c r="N162" s="715"/>
      <c r="O162" s="715"/>
      <c r="P162" s="715"/>
      <c r="Q162" s="715"/>
      <c r="R162" s="715"/>
      <c r="S162" s="716"/>
      <c r="T162" s="717"/>
      <c r="U162" s="720">
        <f t="shared" si="49"/>
        <v>0</v>
      </c>
      <c r="V162" s="721">
        <f t="shared" si="50"/>
        <v>0</v>
      </c>
      <c r="W162" s="722">
        <f t="shared" si="51"/>
        <v>0</v>
      </c>
      <c r="X162" s="442"/>
      <c r="Y162" s="442"/>
      <c r="Z162" s="442"/>
      <c r="AA162" s="442"/>
      <c r="AB162" s="442"/>
      <c r="AC162" s="442"/>
      <c r="AD162" s="442"/>
      <c r="AE162" s="442"/>
      <c r="AF162" s="442"/>
      <c r="AG162" s="442"/>
      <c r="AH162" s="442"/>
      <c r="AI162" s="442"/>
      <c r="AJ162" s="442"/>
      <c r="AK162" s="442"/>
      <c r="AL162" s="442"/>
      <c r="AM162" s="442"/>
      <c r="AN162" s="442"/>
      <c r="AO162" s="442"/>
      <c r="AP162" s="442"/>
      <c r="AQ162" s="442"/>
      <c r="AR162" s="442"/>
      <c r="AS162" s="442"/>
      <c r="AT162" s="442"/>
      <c r="AU162" s="442"/>
      <c r="AV162" s="442"/>
      <c r="AW162" s="442"/>
      <c r="AX162" s="442"/>
      <c r="AY162" s="442"/>
      <c r="AZ162" s="442"/>
    </row>
    <row r="163" spans="2:52" ht="20.100000000000001" hidden="1" customHeight="1" outlineLevel="1">
      <c r="B163" s="434"/>
      <c r="C163" s="1002"/>
      <c r="D163" s="1003"/>
      <c r="E163" s="1003"/>
      <c r="F163" s="1004"/>
      <c r="G163" s="1005"/>
      <c r="H163" s="1006"/>
      <c r="I163" s="1006"/>
      <c r="J163" s="1006"/>
      <c r="K163" s="1007"/>
      <c r="L163" s="715"/>
      <c r="M163" s="715"/>
      <c r="N163" s="715"/>
      <c r="O163" s="715"/>
      <c r="P163" s="715"/>
      <c r="Q163" s="715"/>
      <c r="R163" s="715"/>
      <c r="S163" s="716"/>
      <c r="T163" s="717"/>
      <c r="U163" s="720">
        <f t="shared" si="49"/>
        <v>0</v>
      </c>
      <c r="V163" s="721">
        <f t="shared" si="50"/>
        <v>0</v>
      </c>
      <c r="W163" s="722">
        <f t="shared" si="51"/>
        <v>0</v>
      </c>
      <c r="X163" s="442"/>
      <c r="Y163" s="442"/>
      <c r="Z163" s="442"/>
      <c r="AA163" s="442"/>
      <c r="AB163" s="442"/>
      <c r="AC163" s="442"/>
      <c r="AD163" s="442"/>
      <c r="AE163" s="442"/>
      <c r="AF163" s="442"/>
      <c r="AG163" s="442"/>
      <c r="AH163" s="442"/>
      <c r="AI163" s="442"/>
      <c r="AJ163" s="442"/>
      <c r="AK163" s="442"/>
      <c r="AL163" s="442"/>
      <c r="AM163" s="442"/>
      <c r="AN163" s="442"/>
      <c r="AO163" s="442"/>
      <c r="AP163" s="442"/>
      <c r="AQ163" s="442"/>
      <c r="AR163" s="442"/>
      <c r="AS163" s="442"/>
      <c r="AT163" s="442"/>
      <c r="AU163" s="442"/>
      <c r="AV163" s="442"/>
      <c r="AW163" s="442"/>
      <c r="AX163" s="442"/>
      <c r="AY163" s="442"/>
      <c r="AZ163" s="442"/>
    </row>
    <row r="164" spans="2:52" ht="20.100000000000001" hidden="1" customHeight="1" outlineLevel="1">
      <c r="B164" s="434"/>
      <c r="C164" s="1002"/>
      <c r="D164" s="1003"/>
      <c r="E164" s="1003"/>
      <c r="F164" s="1004"/>
      <c r="G164" s="1005"/>
      <c r="H164" s="1006"/>
      <c r="I164" s="1006"/>
      <c r="J164" s="1006"/>
      <c r="K164" s="1007"/>
      <c r="L164" s="715"/>
      <c r="M164" s="715"/>
      <c r="N164" s="715"/>
      <c r="O164" s="715"/>
      <c r="P164" s="715"/>
      <c r="Q164" s="715"/>
      <c r="R164" s="715"/>
      <c r="S164" s="716"/>
      <c r="T164" s="717"/>
      <c r="U164" s="720">
        <f t="shared" si="49"/>
        <v>0</v>
      </c>
      <c r="V164" s="721">
        <f t="shared" si="50"/>
        <v>0</v>
      </c>
      <c r="W164" s="722">
        <f t="shared" si="51"/>
        <v>0</v>
      </c>
      <c r="X164" s="442"/>
      <c r="Y164" s="442"/>
      <c r="Z164" s="442"/>
      <c r="AA164" s="442"/>
      <c r="AB164" s="442"/>
      <c r="AC164" s="442"/>
      <c r="AD164" s="442"/>
      <c r="AE164" s="442"/>
      <c r="AF164" s="442"/>
      <c r="AG164" s="442"/>
      <c r="AH164" s="442"/>
      <c r="AI164" s="442"/>
      <c r="AJ164" s="442"/>
      <c r="AK164" s="442"/>
      <c r="AL164" s="442"/>
      <c r="AM164" s="442"/>
      <c r="AN164" s="442"/>
      <c r="AO164" s="442"/>
      <c r="AP164" s="442"/>
      <c r="AQ164" s="442"/>
      <c r="AR164" s="442"/>
      <c r="AS164" s="442"/>
      <c r="AT164" s="442"/>
      <c r="AU164" s="442"/>
      <c r="AV164" s="442"/>
      <c r="AW164" s="442"/>
      <c r="AX164" s="442"/>
      <c r="AY164" s="442"/>
      <c r="AZ164" s="442"/>
    </row>
    <row r="165" spans="2:52" ht="20.100000000000001" hidden="1" customHeight="1" outlineLevel="1">
      <c r="B165" s="434"/>
      <c r="C165" s="1002"/>
      <c r="D165" s="1003"/>
      <c r="E165" s="1003"/>
      <c r="F165" s="1004"/>
      <c r="G165" s="1005"/>
      <c r="H165" s="1006"/>
      <c r="I165" s="1006"/>
      <c r="J165" s="1006"/>
      <c r="K165" s="1007"/>
      <c r="L165" s="715"/>
      <c r="M165" s="715"/>
      <c r="N165" s="715"/>
      <c r="O165" s="715"/>
      <c r="P165" s="715"/>
      <c r="Q165" s="715"/>
      <c r="R165" s="715"/>
      <c r="S165" s="716"/>
      <c r="T165" s="717"/>
      <c r="U165" s="720">
        <f t="shared" si="49"/>
        <v>0</v>
      </c>
      <c r="V165" s="721">
        <f t="shared" si="50"/>
        <v>0</v>
      </c>
      <c r="W165" s="722">
        <f t="shared" si="51"/>
        <v>0</v>
      </c>
      <c r="X165" s="442"/>
      <c r="Y165" s="442"/>
      <c r="Z165" s="442"/>
      <c r="AA165" s="442"/>
      <c r="AB165" s="442"/>
      <c r="AC165" s="442"/>
      <c r="AD165" s="442"/>
      <c r="AE165" s="442"/>
      <c r="AF165" s="442"/>
      <c r="AG165" s="442"/>
      <c r="AH165" s="442"/>
      <c r="AI165" s="442"/>
      <c r="AJ165" s="442"/>
      <c r="AK165" s="442"/>
      <c r="AL165" s="442"/>
      <c r="AM165" s="442"/>
      <c r="AN165" s="442"/>
      <c r="AO165" s="442"/>
      <c r="AP165" s="442"/>
      <c r="AQ165" s="442"/>
      <c r="AR165" s="442"/>
      <c r="AS165" s="442"/>
      <c r="AT165" s="442"/>
      <c r="AU165" s="442"/>
      <c r="AV165" s="442"/>
      <c r="AW165" s="442"/>
      <c r="AX165" s="442"/>
      <c r="AY165" s="442"/>
      <c r="AZ165" s="442"/>
    </row>
    <row r="166" spans="2:52" ht="20.100000000000001" hidden="1" customHeight="1" outlineLevel="1">
      <c r="B166" s="434"/>
      <c r="C166" s="1002"/>
      <c r="D166" s="1003"/>
      <c r="E166" s="1003"/>
      <c r="F166" s="1004"/>
      <c r="G166" s="1005"/>
      <c r="H166" s="1006"/>
      <c r="I166" s="1006"/>
      <c r="J166" s="1006"/>
      <c r="K166" s="1007"/>
      <c r="L166" s="715"/>
      <c r="M166" s="715"/>
      <c r="N166" s="715"/>
      <c r="O166" s="715"/>
      <c r="P166" s="715"/>
      <c r="Q166" s="715"/>
      <c r="R166" s="715"/>
      <c r="S166" s="716"/>
      <c r="T166" s="717"/>
      <c r="U166" s="720">
        <f t="shared" si="49"/>
        <v>0</v>
      </c>
      <c r="V166" s="721">
        <f t="shared" si="50"/>
        <v>0</v>
      </c>
      <c r="W166" s="722">
        <f t="shared" si="51"/>
        <v>0</v>
      </c>
      <c r="X166" s="442"/>
      <c r="Y166" s="442"/>
      <c r="Z166" s="442"/>
      <c r="AA166" s="442"/>
      <c r="AB166" s="442"/>
      <c r="AC166" s="442"/>
      <c r="AD166" s="442"/>
      <c r="AE166" s="442"/>
      <c r="AF166" s="442"/>
      <c r="AG166" s="442"/>
      <c r="AH166" s="442"/>
      <c r="AI166" s="442"/>
      <c r="AJ166" s="442"/>
      <c r="AK166" s="442"/>
      <c r="AL166" s="442"/>
      <c r="AM166" s="442"/>
      <c r="AN166" s="442"/>
      <c r="AO166" s="442"/>
      <c r="AP166" s="442"/>
      <c r="AQ166" s="442"/>
      <c r="AR166" s="442"/>
      <c r="AS166" s="442"/>
      <c r="AT166" s="442"/>
      <c r="AU166" s="442"/>
      <c r="AV166" s="442"/>
      <c r="AW166" s="442"/>
      <c r="AX166" s="442"/>
      <c r="AY166" s="442"/>
      <c r="AZ166" s="442"/>
    </row>
    <row r="167" spans="2:52" ht="20.100000000000001" hidden="1" customHeight="1" outlineLevel="1">
      <c r="B167" s="434"/>
      <c r="C167" s="1002"/>
      <c r="D167" s="1003"/>
      <c r="E167" s="1003"/>
      <c r="F167" s="1004"/>
      <c r="G167" s="1005"/>
      <c r="H167" s="1006"/>
      <c r="I167" s="1006"/>
      <c r="J167" s="1006"/>
      <c r="K167" s="1007"/>
      <c r="L167" s="715"/>
      <c r="M167" s="715"/>
      <c r="N167" s="715"/>
      <c r="O167" s="715"/>
      <c r="P167" s="715"/>
      <c r="Q167" s="715"/>
      <c r="R167" s="715"/>
      <c r="S167" s="716"/>
      <c r="T167" s="717"/>
      <c r="U167" s="720">
        <f t="shared" si="49"/>
        <v>0</v>
      </c>
      <c r="V167" s="721">
        <f t="shared" si="50"/>
        <v>0</v>
      </c>
      <c r="W167" s="722">
        <f t="shared" si="51"/>
        <v>0</v>
      </c>
      <c r="X167" s="442"/>
      <c r="Y167" s="442"/>
      <c r="Z167" s="442"/>
      <c r="AA167" s="442"/>
      <c r="AB167" s="442"/>
      <c r="AC167" s="442"/>
      <c r="AD167" s="442"/>
      <c r="AE167" s="442"/>
      <c r="AF167" s="442"/>
      <c r="AG167" s="442"/>
      <c r="AH167" s="442"/>
      <c r="AI167" s="442"/>
      <c r="AJ167" s="442"/>
      <c r="AK167" s="442"/>
      <c r="AL167" s="442"/>
      <c r="AM167" s="442"/>
      <c r="AN167" s="442"/>
      <c r="AO167" s="442"/>
      <c r="AP167" s="442"/>
      <c r="AQ167" s="442"/>
      <c r="AR167" s="442"/>
      <c r="AS167" s="442"/>
      <c r="AT167" s="442"/>
      <c r="AU167" s="442"/>
      <c r="AV167" s="442"/>
      <c r="AW167" s="442"/>
      <c r="AX167" s="442"/>
      <c r="AY167" s="442"/>
      <c r="AZ167" s="442"/>
    </row>
    <row r="168" spans="2:52" s="19" customFormat="1" ht="9.9499999999999993" hidden="1" customHeight="1" outlineLevel="1">
      <c r="B168" s="435"/>
      <c r="C168" s="437"/>
      <c r="D168" s="437"/>
      <c r="E168" s="437"/>
      <c r="F168" s="437"/>
      <c r="G168" s="666"/>
      <c r="H168" s="666"/>
      <c r="I168" s="666"/>
      <c r="J168" s="666"/>
      <c r="K168" s="666"/>
      <c r="L168" s="438"/>
      <c r="M168" s="438"/>
      <c r="N168" s="438"/>
      <c r="O168" s="438"/>
      <c r="P168" s="438"/>
      <c r="Q168" s="438"/>
      <c r="R168" s="438"/>
      <c r="S168" s="438"/>
      <c r="T168" s="439"/>
      <c r="U168" s="439"/>
      <c r="V168" s="439"/>
      <c r="W168" s="667"/>
      <c r="X168" s="668"/>
      <c r="Y168" s="668"/>
      <c r="Z168" s="668"/>
      <c r="AA168" s="668"/>
      <c r="AB168" s="668"/>
      <c r="AC168" s="668"/>
      <c r="AD168" s="668"/>
      <c r="AE168" s="668"/>
      <c r="AF168" s="668"/>
      <c r="AG168" s="668"/>
      <c r="AH168" s="668"/>
      <c r="AI168" s="668"/>
      <c r="AJ168" s="668"/>
      <c r="AK168" s="668"/>
      <c r="AL168" s="668"/>
      <c r="AM168" s="668"/>
      <c r="AN168" s="668"/>
      <c r="AO168" s="668"/>
      <c r="AP168" s="668"/>
      <c r="AQ168" s="668"/>
      <c r="AR168" s="668"/>
      <c r="AS168" s="668"/>
      <c r="AT168" s="668"/>
      <c r="AU168" s="668"/>
      <c r="AV168" s="668"/>
      <c r="AW168" s="668"/>
      <c r="AX168" s="668"/>
      <c r="AY168" s="668"/>
      <c r="AZ168" s="668"/>
    </row>
    <row r="169" spans="2:52" ht="20.100000000000001" customHeight="1" collapsed="1">
      <c r="B169" s="32">
        <f>B157+1</f>
        <v>14</v>
      </c>
      <c r="C169" s="1013"/>
      <c r="D169" s="1014"/>
      <c r="E169" s="1014"/>
      <c r="F169" s="1015"/>
      <c r="G169" s="1016"/>
      <c r="H169" s="1017"/>
      <c r="I169" s="1017"/>
      <c r="J169" s="1017"/>
      <c r="K169" s="1018"/>
      <c r="L169" s="701">
        <f t="shared" ref="L169:R169" si="52">SUM(L170:L179)</f>
        <v>0</v>
      </c>
      <c r="M169" s="702">
        <f t="shared" si="52"/>
        <v>0</v>
      </c>
      <c r="N169" s="703">
        <f t="shared" si="52"/>
        <v>0</v>
      </c>
      <c r="O169" s="703">
        <f t="shared" si="52"/>
        <v>0</v>
      </c>
      <c r="P169" s="702">
        <f t="shared" si="52"/>
        <v>0</v>
      </c>
      <c r="Q169" s="704">
        <f t="shared" si="52"/>
        <v>0</v>
      </c>
      <c r="R169" s="701">
        <f t="shared" si="52"/>
        <v>0</v>
      </c>
      <c r="S169" s="705">
        <v>1</v>
      </c>
      <c r="T169" s="706">
        <f>(S170*T170)+(S171*T171)+(S172*T172)+(S173*T173)+(S174*T174)+(S175*T175)+(S176*T176)+(S177*T177)+(S178*T178)+(S179*T179)</f>
        <v>0</v>
      </c>
      <c r="U169" s="665">
        <f t="shared" ref="U169:U179" si="53">S169*T169*(1+MGKZ)*(1+Gewinn)*(1+Sicherheit)</f>
        <v>0</v>
      </c>
      <c r="V169" s="643">
        <f t="shared" ref="V169:V179" si="54">R169*Fertigung</f>
        <v>0</v>
      </c>
      <c r="W169" s="50">
        <f t="shared" ref="W169:W179" si="55">L169*$E$6+M169*$M$6+N169*$M$7+O169*$M$8+P169*$E$7+Q169*$M$9+U169+V169</f>
        <v>0</v>
      </c>
      <c r="X169" s="442"/>
      <c r="Y169" s="442"/>
      <c r="Z169" s="442"/>
      <c r="AA169" s="442"/>
      <c r="AB169" s="442"/>
      <c r="AC169" s="442"/>
      <c r="AD169" s="442"/>
      <c r="AE169" s="442"/>
      <c r="AF169" s="442"/>
      <c r="AG169" s="442"/>
      <c r="AH169" s="442"/>
      <c r="AI169" s="442"/>
      <c r="AJ169" s="442"/>
      <c r="AK169" s="442"/>
      <c r="AL169" s="442"/>
      <c r="AM169" s="442"/>
      <c r="AN169" s="442"/>
      <c r="AO169" s="442"/>
      <c r="AP169" s="442"/>
      <c r="AQ169" s="442"/>
      <c r="AR169" s="442"/>
      <c r="AS169" s="442"/>
      <c r="AT169" s="442"/>
      <c r="AU169" s="442"/>
      <c r="AV169" s="442"/>
      <c r="AW169" s="442"/>
      <c r="AX169" s="442"/>
      <c r="AY169" s="442"/>
      <c r="AZ169" s="442"/>
    </row>
    <row r="170" spans="2:52" ht="20.100000000000001" hidden="1" customHeight="1" outlineLevel="1">
      <c r="B170" s="433"/>
      <c r="C170" s="1002"/>
      <c r="D170" s="1003"/>
      <c r="E170" s="1003"/>
      <c r="F170" s="1004"/>
      <c r="G170" s="1005"/>
      <c r="H170" s="1006"/>
      <c r="I170" s="1006"/>
      <c r="J170" s="1006"/>
      <c r="K170" s="1007"/>
      <c r="L170" s="715"/>
      <c r="M170" s="715"/>
      <c r="N170" s="715"/>
      <c r="O170" s="715"/>
      <c r="P170" s="715"/>
      <c r="Q170" s="715"/>
      <c r="R170" s="715"/>
      <c r="S170" s="716"/>
      <c r="T170" s="717"/>
      <c r="U170" s="720">
        <f t="shared" si="53"/>
        <v>0</v>
      </c>
      <c r="V170" s="721">
        <f t="shared" si="54"/>
        <v>0</v>
      </c>
      <c r="W170" s="722">
        <f t="shared" si="55"/>
        <v>0</v>
      </c>
      <c r="X170" s="442"/>
      <c r="Y170" s="442"/>
      <c r="Z170" s="442"/>
      <c r="AA170" s="442"/>
      <c r="AB170" s="442"/>
      <c r="AC170" s="442"/>
      <c r="AD170" s="442"/>
      <c r="AE170" s="442"/>
      <c r="AF170" s="442"/>
      <c r="AG170" s="442"/>
      <c r="AH170" s="442"/>
      <c r="AI170" s="442"/>
      <c r="AJ170" s="442"/>
      <c r="AK170" s="442"/>
      <c r="AL170" s="442"/>
      <c r="AM170" s="442"/>
      <c r="AN170" s="442"/>
      <c r="AO170" s="442"/>
      <c r="AP170" s="442"/>
      <c r="AQ170" s="442"/>
      <c r="AR170" s="442"/>
      <c r="AS170" s="442"/>
      <c r="AT170" s="442"/>
      <c r="AU170" s="442"/>
      <c r="AV170" s="442"/>
      <c r="AW170" s="442"/>
      <c r="AX170" s="442"/>
      <c r="AY170" s="442"/>
      <c r="AZ170" s="442"/>
    </row>
    <row r="171" spans="2:52" ht="20.100000000000001" hidden="1" customHeight="1" outlineLevel="1">
      <c r="B171" s="434"/>
      <c r="C171" s="1002"/>
      <c r="D171" s="1003"/>
      <c r="E171" s="1003"/>
      <c r="F171" s="1004"/>
      <c r="G171" s="1005"/>
      <c r="H171" s="1006"/>
      <c r="I171" s="1006"/>
      <c r="J171" s="1006"/>
      <c r="K171" s="1007"/>
      <c r="L171" s="715"/>
      <c r="M171" s="715"/>
      <c r="N171" s="715"/>
      <c r="O171" s="715"/>
      <c r="P171" s="715"/>
      <c r="Q171" s="715"/>
      <c r="R171" s="715"/>
      <c r="S171" s="716"/>
      <c r="T171" s="717"/>
      <c r="U171" s="720">
        <f t="shared" si="53"/>
        <v>0</v>
      </c>
      <c r="V171" s="721">
        <f t="shared" si="54"/>
        <v>0</v>
      </c>
      <c r="W171" s="722">
        <f t="shared" si="55"/>
        <v>0</v>
      </c>
      <c r="X171" s="442"/>
      <c r="Y171" s="442"/>
      <c r="Z171" s="442"/>
      <c r="AA171" s="442"/>
      <c r="AB171" s="442"/>
      <c r="AC171" s="442"/>
      <c r="AD171" s="442"/>
      <c r="AE171" s="442"/>
      <c r="AF171" s="442"/>
      <c r="AG171" s="442"/>
      <c r="AH171" s="442"/>
      <c r="AI171" s="442"/>
      <c r="AJ171" s="442"/>
      <c r="AK171" s="442"/>
      <c r="AL171" s="442"/>
      <c r="AM171" s="442"/>
      <c r="AN171" s="442"/>
      <c r="AO171" s="442"/>
      <c r="AP171" s="442"/>
      <c r="AQ171" s="442"/>
      <c r="AR171" s="442"/>
      <c r="AS171" s="442"/>
      <c r="AT171" s="442"/>
      <c r="AU171" s="442"/>
      <c r="AV171" s="442"/>
      <c r="AW171" s="442"/>
      <c r="AX171" s="442"/>
      <c r="AY171" s="442"/>
      <c r="AZ171" s="442"/>
    </row>
    <row r="172" spans="2:52" ht="20.100000000000001" hidden="1" customHeight="1" outlineLevel="1">
      <c r="B172" s="434"/>
      <c r="C172" s="1002"/>
      <c r="D172" s="1003"/>
      <c r="E172" s="1003"/>
      <c r="F172" s="1004"/>
      <c r="G172" s="1005"/>
      <c r="H172" s="1006"/>
      <c r="I172" s="1006"/>
      <c r="J172" s="1006"/>
      <c r="K172" s="1007"/>
      <c r="L172" s="715"/>
      <c r="M172" s="715"/>
      <c r="N172" s="715"/>
      <c r="O172" s="715"/>
      <c r="P172" s="715"/>
      <c r="Q172" s="715"/>
      <c r="R172" s="715"/>
      <c r="S172" s="716"/>
      <c r="T172" s="717"/>
      <c r="U172" s="720">
        <f t="shared" si="53"/>
        <v>0</v>
      </c>
      <c r="V172" s="721">
        <f t="shared" si="54"/>
        <v>0</v>
      </c>
      <c r="W172" s="722">
        <f t="shared" si="55"/>
        <v>0</v>
      </c>
      <c r="X172" s="442"/>
      <c r="Y172" s="442"/>
      <c r="Z172" s="442"/>
      <c r="AA172" s="442"/>
      <c r="AB172" s="442"/>
      <c r="AC172" s="442"/>
      <c r="AD172" s="442"/>
      <c r="AE172" s="442"/>
      <c r="AF172" s="442"/>
      <c r="AG172" s="442"/>
      <c r="AH172" s="442"/>
      <c r="AI172" s="442"/>
      <c r="AJ172" s="442"/>
      <c r="AK172" s="442"/>
      <c r="AL172" s="442"/>
      <c r="AM172" s="442"/>
      <c r="AN172" s="442"/>
      <c r="AO172" s="442"/>
      <c r="AP172" s="442"/>
      <c r="AQ172" s="442"/>
      <c r="AR172" s="442"/>
      <c r="AS172" s="442"/>
      <c r="AT172" s="442"/>
      <c r="AU172" s="442"/>
      <c r="AV172" s="442"/>
      <c r="AW172" s="442"/>
      <c r="AX172" s="442"/>
      <c r="AY172" s="442"/>
      <c r="AZ172" s="442"/>
    </row>
    <row r="173" spans="2:52" ht="20.100000000000001" hidden="1" customHeight="1" outlineLevel="1">
      <c r="B173" s="434"/>
      <c r="C173" s="1002"/>
      <c r="D173" s="1003"/>
      <c r="E173" s="1003"/>
      <c r="F173" s="1004"/>
      <c r="G173" s="1005"/>
      <c r="H173" s="1006"/>
      <c r="I173" s="1006"/>
      <c r="J173" s="1006"/>
      <c r="K173" s="1007"/>
      <c r="L173" s="715"/>
      <c r="M173" s="715"/>
      <c r="N173" s="715"/>
      <c r="O173" s="715"/>
      <c r="P173" s="715"/>
      <c r="Q173" s="715"/>
      <c r="R173" s="715"/>
      <c r="S173" s="716"/>
      <c r="T173" s="717"/>
      <c r="U173" s="720">
        <f t="shared" si="53"/>
        <v>0</v>
      </c>
      <c r="V173" s="721">
        <f t="shared" si="54"/>
        <v>0</v>
      </c>
      <c r="W173" s="722">
        <f t="shared" si="55"/>
        <v>0</v>
      </c>
      <c r="X173" s="442"/>
      <c r="Y173" s="442"/>
      <c r="Z173" s="442"/>
      <c r="AA173" s="442"/>
      <c r="AB173" s="442"/>
      <c r="AC173" s="442"/>
      <c r="AD173" s="442"/>
      <c r="AE173" s="442"/>
      <c r="AF173" s="442"/>
      <c r="AG173" s="442"/>
      <c r="AH173" s="442"/>
      <c r="AI173" s="442"/>
      <c r="AJ173" s="442"/>
      <c r="AK173" s="442"/>
      <c r="AL173" s="442"/>
      <c r="AM173" s="442"/>
      <c r="AN173" s="442"/>
      <c r="AO173" s="442"/>
      <c r="AP173" s="442"/>
      <c r="AQ173" s="442"/>
      <c r="AR173" s="442"/>
      <c r="AS173" s="442"/>
      <c r="AT173" s="442"/>
      <c r="AU173" s="442"/>
      <c r="AV173" s="442"/>
      <c r="AW173" s="442"/>
      <c r="AX173" s="442"/>
      <c r="AY173" s="442"/>
      <c r="AZ173" s="442"/>
    </row>
    <row r="174" spans="2:52" ht="20.100000000000001" hidden="1" customHeight="1" outlineLevel="1">
      <c r="B174" s="434"/>
      <c r="C174" s="1002"/>
      <c r="D174" s="1003"/>
      <c r="E174" s="1003"/>
      <c r="F174" s="1004"/>
      <c r="G174" s="1005"/>
      <c r="H174" s="1006"/>
      <c r="I174" s="1006"/>
      <c r="J174" s="1006"/>
      <c r="K174" s="1007"/>
      <c r="L174" s="715"/>
      <c r="M174" s="715"/>
      <c r="N174" s="715"/>
      <c r="O174" s="715"/>
      <c r="P174" s="715"/>
      <c r="Q174" s="715"/>
      <c r="R174" s="715"/>
      <c r="S174" s="716"/>
      <c r="T174" s="717"/>
      <c r="U174" s="720">
        <f t="shared" si="53"/>
        <v>0</v>
      </c>
      <c r="V174" s="721">
        <f t="shared" si="54"/>
        <v>0</v>
      </c>
      <c r="W174" s="722">
        <f t="shared" si="55"/>
        <v>0</v>
      </c>
      <c r="X174" s="442"/>
      <c r="Y174" s="442"/>
      <c r="Z174" s="442"/>
      <c r="AA174" s="442"/>
      <c r="AB174" s="442"/>
      <c r="AC174" s="442"/>
      <c r="AD174" s="442"/>
      <c r="AE174" s="442"/>
      <c r="AF174" s="442"/>
      <c r="AG174" s="442"/>
      <c r="AH174" s="442"/>
      <c r="AI174" s="442"/>
      <c r="AJ174" s="442"/>
      <c r="AK174" s="442"/>
      <c r="AL174" s="442"/>
      <c r="AM174" s="442"/>
      <c r="AN174" s="442"/>
      <c r="AO174" s="442"/>
      <c r="AP174" s="442"/>
      <c r="AQ174" s="442"/>
      <c r="AR174" s="442"/>
      <c r="AS174" s="442"/>
      <c r="AT174" s="442"/>
      <c r="AU174" s="442"/>
      <c r="AV174" s="442"/>
      <c r="AW174" s="442"/>
      <c r="AX174" s="442"/>
      <c r="AY174" s="442"/>
      <c r="AZ174" s="442"/>
    </row>
    <row r="175" spans="2:52" ht="20.100000000000001" hidden="1" customHeight="1" outlineLevel="1">
      <c r="B175" s="434"/>
      <c r="C175" s="1002"/>
      <c r="D175" s="1003"/>
      <c r="E175" s="1003"/>
      <c r="F175" s="1004"/>
      <c r="G175" s="1005"/>
      <c r="H175" s="1006"/>
      <c r="I175" s="1006"/>
      <c r="J175" s="1006"/>
      <c r="K175" s="1007"/>
      <c r="L175" s="715"/>
      <c r="M175" s="715"/>
      <c r="N175" s="715"/>
      <c r="O175" s="715"/>
      <c r="P175" s="715"/>
      <c r="Q175" s="715"/>
      <c r="R175" s="715"/>
      <c r="S175" s="716"/>
      <c r="T175" s="717"/>
      <c r="U175" s="720">
        <f t="shared" si="53"/>
        <v>0</v>
      </c>
      <c r="V175" s="721">
        <f t="shared" si="54"/>
        <v>0</v>
      </c>
      <c r="W175" s="722">
        <f t="shared" si="55"/>
        <v>0</v>
      </c>
      <c r="X175" s="442"/>
      <c r="Y175" s="442"/>
      <c r="Z175" s="442"/>
      <c r="AA175" s="442"/>
      <c r="AB175" s="442"/>
      <c r="AC175" s="442"/>
      <c r="AD175" s="442"/>
      <c r="AE175" s="442"/>
      <c r="AF175" s="442"/>
      <c r="AG175" s="442"/>
      <c r="AH175" s="442"/>
      <c r="AI175" s="442"/>
      <c r="AJ175" s="442"/>
      <c r="AK175" s="442"/>
      <c r="AL175" s="442"/>
      <c r="AM175" s="442"/>
      <c r="AN175" s="442"/>
      <c r="AO175" s="442"/>
      <c r="AP175" s="442"/>
      <c r="AQ175" s="442"/>
      <c r="AR175" s="442"/>
      <c r="AS175" s="442"/>
      <c r="AT175" s="442"/>
      <c r="AU175" s="442"/>
      <c r="AV175" s="442"/>
      <c r="AW175" s="442"/>
      <c r="AX175" s="442"/>
      <c r="AY175" s="442"/>
      <c r="AZ175" s="442"/>
    </row>
    <row r="176" spans="2:52" ht="20.100000000000001" hidden="1" customHeight="1" outlineLevel="1">
      <c r="B176" s="434"/>
      <c r="C176" s="1002"/>
      <c r="D176" s="1003"/>
      <c r="E176" s="1003"/>
      <c r="F176" s="1004"/>
      <c r="G176" s="1005"/>
      <c r="H176" s="1006"/>
      <c r="I176" s="1006"/>
      <c r="J176" s="1006"/>
      <c r="K176" s="1007"/>
      <c r="L176" s="715"/>
      <c r="M176" s="715"/>
      <c r="N176" s="715"/>
      <c r="O176" s="715"/>
      <c r="P176" s="715"/>
      <c r="Q176" s="715"/>
      <c r="R176" s="715"/>
      <c r="S176" s="716"/>
      <c r="T176" s="717"/>
      <c r="U176" s="720">
        <f t="shared" si="53"/>
        <v>0</v>
      </c>
      <c r="V176" s="721">
        <f t="shared" si="54"/>
        <v>0</v>
      </c>
      <c r="W176" s="722">
        <f t="shared" si="55"/>
        <v>0</v>
      </c>
      <c r="X176" s="442"/>
      <c r="Y176" s="442"/>
      <c r="Z176" s="442"/>
      <c r="AA176" s="442"/>
      <c r="AB176" s="442"/>
      <c r="AC176" s="442"/>
      <c r="AD176" s="442"/>
      <c r="AE176" s="442"/>
      <c r="AF176" s="442"/>
      <c r="AG176" s="442"/>
      <c r="AH176" s="442"/>
      <c r="AI176" s="442"/>
      <c r="AJ176" s="442"/>
      <c r="AK176" s="442"/>
      <c r="AL176" s="442"/>
      <c r="AM176" s="442"/>
      <c r="AN176" s="442"/>
      <c r="AO176" s="442"/>
      <c r="AP176" s="442"/>
      <c r="AQ176" s="442"/>
      <c r="AR176" s="442"/>
      <c r="AS176" s="442"/>
      <c r="AT176" s="442"/>
      <c r="AU176" s="442"/>
      <c r="AV176" s="442"/>
      <c r="AW176" s="442"/>
      <c r="AX176" s="442"/>
      <c r="AY176" s="442"/>
      <c r="AZ176" s="442"/>
    </row>
    <row r="177" spans="2:52" ht="20.100000000000001" hidden="1" customHeight="1" outlineLevel="1">
      <c r="B177" s="434"/>
      <c r="C177" s="1002"/>
      <c r="D177" s="1003"/>
      <c r="E177" s="1003"/>
      <c r="F177" s="1004"/>
      <c r="G177" s="1005"/>
      <c r="H177" s="1006"/>
      <c r="I177" s="1006"/>
      <c r="J177" s="1006"/>
      <c r="K177" s="1007"/>
      <c r="L177" s="715"/>
      <c r="M177" s="715"/>
      <c r="N177" s="715"/>
      <c r="O177" s="715"/>
      <c r="P177" s="715"/>
      <c r="Q177" s="715"/>
      <c r="R177" s="715"/>
      <c r="S177" s="716"/>
      <c r="T177" s="717"/>
      <c r="U177" s="720">
        <f t="shared" si="53"/>
        <v>0</v>
      </c>
      <c r="V177" s="721">
        <f t="shared" si="54"/>
        <v>0</v>
      </c>
      <c r="W177" s="722">
        <f t="shared" si="55"/>
        <v>0</v>
      </c>
      <c r="X177" s="442"/>
      <c r="Y177" s="442"/>
      <c r="Z177" s="442"/>
      <c r="AA177" s="442"/>
      <c r="AB177" s="442"/>
      <c r="AC177" s="442"/>
      <c r="AD177" s="442"/>
      <c r="AE177" s="442"/>
      <c r="AF177" s="442"/>
      <c r="AG177" s="442"/>
      <c r="AH177" s="442"/>
      <c r="AI177" s="442"/>
      <c r="AJ177" s="442"/>
      <c r="AK177" s="442"/>
      <c r="AL177" s="442"/>
      <c r="AM177" s="442"/>
      <c r="AN177" s="442"/>
      <c r="AO177" s="442"/>
      <c r="AP177" s="442"/>
      <c r="AQ177" s="442"/>
      <c r="AR177" s="442"/>
      <c r="AS177" s="442"/>
      <c r="AT177" s="442"/>
      <c r="AU177" s="442"/>
      <c r="AV177" s="442"/>
      <c r="AW177" s="442"/>
      <c r="AX177" s="442"/>
      <c r="AY177" s="442"/>
      <c r="AZ177" s="442"/>
    </row>
    <row r="178" spans="2:52" ht="20.100000000000001" hidden="1" customHeight="1" outlineLevel="1">
      <c r="B178" s="434"/>
      <c r="C178" s="1002"/>
      <c r="D178" s="1003"/>
      <c r="E178" s="1003"/>
      <c r="F178" s="1004"/>
      <c r="G178" s="1005"/>
      <c r="H178" s="1006"/>
      <c r="I178" s="1006"/>
      <c r="J178" s="1006"/>
      <c r="K178" s="1007"/>
      <c r="L178" s="715"/>
      <c r="M178" s="715"/>
      <c r="N178" s="715"/>
      <c r="O178" s="715"/>
      <c r="P178" s="715"/>
      <c r="Q178" s="715"/>
      <c r="R178" s="715"/>
      <c r="S178" s="716"/>
      <c r="T178" s="717"/>
      <c r="U178" s="720">
        <f t="shared" si="53"/>
        <v>0</v>
      </c>
      <c r="V178" s="721">
        <f t="shared" si="54"/>
        <v>0</v>
      </c>
      <c r="W178" s="722">
        <f t="shared" si="55"/>
        <v>0</v>
      </c>
      <c r="X178" s="442"/>
      <c r="Y178" s="442"/>
      <c r="Z178" s="442"/>
      <c r="AA178" s="442"/>
      <c r="AB178" s="442"/>
      <c r="AC178" s="442"/>
      <c r="AD178" s="442"/>
      <c r="AE178" s="442"/>
      <c r="AF178" s="442"/>
      <c r="AG178" s="442"/>
      <c r="AH178" s="442"/>
      <c r="AI178" s="442"/>
      <c r="AJ178" s="442"/>
      <c r="AK178" s="442"/>
      <c r="AL178" s="442"/>
      <c r="AM178" s="442"/>
      <c r="AN178" s="442"/>
      <c r="AO178" s="442"/>
      <c r="AP178" s="442"/>
      <c r="AQ178" s="442"/>
      <c r="AR178" s="442"/>
      <c r="AS178" s="442"/>
      <c r="AT178" s="442"/>
      <c r="AU178" s="442"/>
      <c r="AV178" s="442"/>
      <c r="AW178" s="442"/>
      <c r="AX178" s="442"/>
      <c r="AY178" s="442"/>
      <c r="AZ178" s="442"/>
    </row>
    <row r="179" spans="2:52" ht="20.100000000000001" hidden="1" customHeight="1" outlineLevel="1">
      <c r="B179" s="434"/>
      <c r="C179" s="1002"/>
      <c r="D179" s="1003"/>
      <c r="E179" s="1003"/>
      <c r="F179" s="1004"/>
      <c r="G179" s="1005"/>
      <c r="H179" s="1006"/>
      <c r="I179" s="1006"/>
      <c r="J179" s="1006"/>
      <c r="K179" s="1007"/>
      <c r="L179" s="715"/>
      <c r="M179" s="715"/>
      <c r="N179" s="715"/>
      <c r="O179" s="715"/>
      <c r="P179" s="715"/>
      <c r="Q179" s="715"/>
      <c r="R179" s="715"/>
      <c r="S179" s="716"/>
      <c r="T179" s="717"/>
      <c r="U179" s="720">
        <f t="shared" si="53"/>
        <v>0</v>
      </c>
      <c r="V179" s="721">
        <f t="shared" si="54"/>
        <v>0</v>
      </c>
      <c r="W179" s="722">
        <f t="shared" si="55"/>
        <v>0</v>
      </c>
      <c r="X179" s="442"/>
      <c r="Y179" s="442"/>
      <c r="Z179" s="442"/>
      <c r="AA179" s="442"/>
      <c r="AB179" s="442"/>
      <c r="AC179" s="442"/>
      <c r="AD179" s="442"/>
      <c r="AE179" s="442"/>
      <c r="AF179" s="442"/>
      <c r="AG179" s="442"/>
      <c r="AH179" s="442"/>
      <c r="AI179" s="442"/>
      <c r="AJ179" s="442"/>
      <c r="AK179" s="442"/>
      <c r="AL179" s="442"/>
      <c r="AM179" s="442"/>
      <c r="AN179" s="442"/>
      <c r="AO179" s="442"/>
      <c r="AP179" s="442"/>
      <c r="AQ179" s="442"/>
      <c r="AR179" s="442"/>
      <c r="AS179" s="442"/>
      <c r="AT179" s="442"/>
      <c r="AU179" s="442"/>
      <c r="AV179" s="442"/>
      <c r="AW179" s="442"/>
      <c r="AX179" s="442"/>
      <c r="AY179" s="442"/>
      <c r="AZ179" s="442"/>
    </row>
    <row r="180" spans="2:52" s="19" customFormat="1" ht="9.9499999999999993" hidden="1" customHeight="1" outlineLevel="1">
      <c r="B180" s="435"/>
      <c r="C180" s="437"/>
      <c r="D180" s="437"/>
      <c r="E180" s="437"/>
      <c r="F180" s="437"/>
      <c r="G180" s="666"/>
      <c r="H180" s="666"/>
      <c r="I180" s="666"/>
      <c r="J180" s="666"/>
      <c r="K180" s="666"/>
      <c r="L180" s="438"/>
      <c r="M180" s="438"/>
      <c r="N180" s="438"/>
      <c r="O180" s="438"/>
      <c r="P180" s="438"/>
      <c r="Q180" s="438"/>
      <c r="R180" s="438"/>
      <c r="S180" s="438"/>
      <c r="T180" s="439"/>
      <c r="U180" s="439"/>
      <c r="V180" s="439"/>
      <c r="W180" s="667"/>
      <c r="X180" s="668"/>
      <c r="Y180" s="668"/>
      <c r="Z180" s="668"/>
      <c r="AA180" s="668"/>
      <c r="AB180" s="668"/>
      <c r="AC180" s="668"/>
      <c r="AD180" s="668"/>
      <c r="AE180" s="668"/>
      <c r="AF180" s="668"/>
      <c r="AG180" s="668"/>
      <c r="AH180" s="668"/>
      <c r="AI180" s="668"/>
      <c r="AJ180" s="668"/>
      <c r="AK180" s="668"/>
      <c r="AL180" s="668"/>
      <c r="AM180" s="668"/>
      <c r="AN180" s="668"/>
      <c r="AO180" s="668"/>
      <c r="AP180" s="668"/>
      <c r="AQ180" s="668"/>
      <c r="AR180" s="668"/>
      <c r="AS180" s="668"/>
      <c r="AT180" s="668"/>
      <c r="AU180" s="668"/>
      <c r="AV180" s="668"/>
      <c r="AW180" s="668"/>
      <c r="AX180" s="668"/>
      <c r="AY180" s="668"/>
      <c r="AZ180" s="668"/>
    </row>
    <row r="181" spans="2:52" ht="20.100000000000001" customHeight="1" collapsed="1">
      <c r="B181" s="32">
        <f>B169+1</f>
        <v>15</v>
      </c>
      <c r="C181" s="1013"/>
      <c r="D181" s="1014"/>
      <c r="E181" s="1014"/>
      <c r="F181" s="1015"/>
      <c r="G181" s="1016"/>
      <c r="H181" s="1017"/>
      <c r="I181" s="1017"/>
      <c r="J181" s="1017"/>
      <c r="K181" s="1018"/>
      <c r="L181" s="701">
        <f t="shared" ref="L181:R181" si="56">SUM(L182:L191)</f>
        <v>0</v>
      </c>
      <c r="M181" s="702">
        <f t="shared" si="56"/>
        <v>0</v>
      </c>
      <c r="N181" s="703">
        <f t="shared" si="56"/>
        <v>0</v>
      </c>
      <c r="O181" s="703">
        <f t="shared" si="56"/>
        <v>0</v>
      </c>
      <c r="P181" s="702">
        <f t="shared" si="56"/>
        <v>0</v>
      </c>
      <c r="Q181" s="704">
        <f t="shared" si="56"/>
        <v>0</v>
      </c>
      <c r="R181" s="701">
        <f t="shared" si="56"/>
        <v>0</v>
      </c>
      <c r="S181" s="705">
        <v>1</v>
      </c>
      <c r="T181" s="706">
        <f>(S182*T182)+(S183*T183)+(S184*T184)+(S185*T185)+(S186*T186)+(S187*T187)+(S188*T188)+(S189*T189)+(S190*T190)+(S191*T191)</f>
        <v>0</v>
      </c>
      <c r="U181" s="665">
        <f t="shared" ref="U181:U191" si="57">S181*T181*(1+MGKZ)*(1+Gewinn)*(1+Sicherheit)</f>
        <v>0</v>
      </c>
      <c r="V181" s="643">
        <f t="shared" ref="V181:V191" si="58">R181*Fertigung</f>
        <v>0</v>
      </c>
      <c r="W181" s="50">
        <f t="shared" ref="W181:W191" si="59">L181*$E$6+M181*$M$6+N181*$M$7+O181*$M$8+P181*$E$7+Q181*$M$9+U181+V181</f>
        <v>0</v>
      </c>
      <c r="X181" s="442"/>
      <c r="Y181" s="442"/>
      <c r="Z181" s="442"/>
      <c r="AA181" s="442"/>
      <c r="AB181" s="442"/>
      <c r="AC181" s="442"/>
      <c r="AD181" s="442"/>
      <c r="AE181" s="442"/>
      <c r="AF181" s="442"/>
      <c r="AG181" s="442"/>
      <c r="AH181" s="442"/>
      <c r="AI181" s="442"/>
      <c r="AJ181" s="442"/>
      <c r="AK181" s="442"/>
      <c r="AL181" s="442"/>
      <c r="AM181" s="442"/>
      <c r="AN181" s="442"/>
      <c r="AO181" s="442"/>
      <c r="AP181" s="442"/>
      <c r="AQ181" s="442"/>
      <c r="AR181" s="442"/>
      <c r="AS181" s="442"/>
      <c r="AT181" s="442"/>
      <c r="AU181" s="442"/>
      <c r="AV181" s="442"/>
      <c r="AW181" s="442"/>
      <c r="AX181" s="442"/>
      <c r="AY181" s="442"/>
      <c r="AZ181" s="442"/>
    </row>
    <row r="182" spans="2:52" ht="20.100000000000001" hidden="1" customHeight="1" outlineLevel="1">
      <c r="B182" s="433"/>
      <c r="C182" s="1002"/>
      <c r="D182" s="1003"/>
      <c r="E182" s="1003"/>
      <c r="F182" s="1004"/>
      <c r="G182" s="1005"/>
      <c r="H182" s="1006"/>
      <c r="I182" s="1006"/>
      <c r="J182" s="1006"/>
      <c r="K182" s="1007"/>
      <c r="L182" s="715"/>
      <c r="M182" s="715"/>
      <c r="N182" s="715"/>
      <c r="O182" s="715"/>
      <c r="P182" s="715"/>
      <c r="Q182" s="715"/>
      <c r="R182" s="715"/>
      <c r="S182" s="716"/>
      <c r="T182" s="717"/>
      <c r="U182" s="720">
        <f t="shared" si="57"/>
        <v>0</v>
      </c>
      <c r="V182" s="721">
        <f t="shared" si="58"/>
        <v>0</v>
      </c>
      <c r="W182" s="722">
        <f t="shared" si="59"/>
        <v>0</v>
      </c>
      <c r="X182" s="442"/>
      <c r="Y182" s="442"/>
      <c r="Z182" s="442"/>
      <c r="AA182" s="442"/>
      <c r="AB182" s="442"/>
      <c r="AC182" s="442"/>
      <c r="AD182" s="442"/>
      <c r="AE182" s="442"/>
      <c r="AF182" s="442"/>
      <c r="AG182" s="442"/>
      <c r="AH182" s="442"/>
      <c r="AI182" s="442"/>
      <c r="AJ182" s="442"/>
      <c r="AK182" s="442"/>
      <c r="AL182" s="442"/>
      <c r="AM182" s="442"/>
      <c r="AN182" s="442"/>
      <c r="AO182" s="442"/>
      <c r="AP182" s="442"/>
      <c r="AQ182" s="442"/>
      <c r="AR182" s="442"/>
      <c r="AS182" s="442"/>
      <c r="AT182" s="442"/>
      <c r="AU182" s="442"/>
      <c r="AV182" s="442"/>
      <c r="AW182" s="442"/>
      <c r="AX182" s="442"/>
      <c r="AY182" s="442"/>
      <c r="AZ182" s="442"/>
    </row>
    <row r="183" spans="2:52" ht="20.100000000000001" hidden="1" customHeight="1" outlineLevel="1">
      <c r="B183" s="434"/>
      <c r="C183" s="1002"/>
      <c r="D183" s="1003"/>
      <c r="E183" s="1003"/>
      <c r="F183" s="1004"/>
      <c r="G183" s="1005"/>
      <c r="H183" s="1006"/>
      <c r="I183" s="1006"/>
      <c r="J183" s="1006"/>
      <c r="K183" s="1007"/>
      <c r="L183" s="715"/>
      <c r="M183" s="715"/>
      <c r="N183" s="715"/>
      <c r="O183" s="715"/>
      <c r="P183" s="715"/>
      <c r="Q183" s="715"/>
      <c r="R183" s="715"/>
      <c r="S183" s="716"/>
      <c r="T183" s="717"/>
      <c r="U183" s="720">
        <f t="shared" si="57"/>
        <v>0</v>
      </c>
      <c r="V183" s="721">
        <f t="shared" si="58"/>
        <v>0</v>
      </c>
      <c r="W183" s="722">
        <f t="shared" si="59"/>
        <v>0</v>
      </c>
      <c r="X183" s="442"/>
      <c r="Y183" s="442"/>
      <c r="Z183" s="442"/>
      <c r="AA183" s="442"/>
      <c r="AB183" s="442"/>
      <c r="AC183" s="442"/>
      <c r="AD183" s="442"/>
      <c r="AE183" s="442"/>
      <c r="AF183" s="442"/>
      <c r="AG183" s="442"/>
      <c r="AH183" s="442"/>
      <c r="AI183" s="442"/>
      <c r="AJ183" s="442"/>
      <c r="AK183" s="442"/>
      <c r="AL183" s="442"/>
      <c r="AM183" s="442"/>
      <c r="AN183" s="442"/>
      <c r="AO183" s="442"/>
      <c r="AP183" s="442"/>
      <c r="AQ183" s="442"/>
      <c r="AR183" s="442"/>
      <c r="AS183" s="442"/>
      <c r="AT183" s="442"/>
      <c r="AU183" s="442"/>
      <c r="AV183" s="442"/>
      <c r="AW183" s="442"/>
      <c r="AX183" s="442"/>
      <c r="AY183" s="442"/>
      <c r="AZ183" s="442"/>
    </row>
    <row r="184" spans="2:52" ht="20.100000000000001" hidden="1" customHeight="1" outlineLevel="1">
      <c r="B184" s="434"/>
      <c r="C184" s="1002"/>
      <c r="D184" s="1003"/>
      <c r="E184" s="1003"/>
      <c r="F184" s="1004"/>
      <c r="G184" s="1005"/>
      <c r="H184" s="1006"/>
      <c r="I184" s="1006"/>
      <c r="J184" s="1006"/>
      <c r="K184" s="1007"/>
      <c r="L184" s="715"/>
      <c r="M184" s="715"/>
      <c r="N184" s="715"/>
      <c r="O184" s="715"/>
      <c r="P184" s="715"/>
      <c r="Q184" s="715"/>
      <c r="R184" s="715"/>
      <c r="S184" s="716"/>
      <c r="T184" s="717"/>
      <c r="U184" s="720">
        <f t="shared" si="57"/>
        <v>0</v>
      </c>
      <c r="V184" s="721">
        <f t="shared" si="58"/>
        <v>0</v>
      </c>
      <c r="W184" s="722">
        <f t="shared" si="59"/>
        <v>0</v>
      </c>
      <c r="X184" s="442"/>
      <c r="Y184" s="442"/>
      <c r="Z184" s="442"/>
      <c r="AA184" s="442"/>
      <c r="AB184" s="442"/>
      <c r="AC184" s="442"/>
      <c r="AD184" s="442"/>
      <c r="AE184" s="442"/>
      <c r="AF184" s="442"/>
      <c r="AG184" s="442"/>
      <c r="AH184" s="442"/>
      <c r="AI184" s="442"/>
      <c r="AJ184" s="442"/>
      <c r="AK184" s="442"/>
      <c r="AL184" s="442"/>
      <c r="AM184" s="442"/>
      <c r="AN184" s="442"/>
      <c r="AO184" s="442"/>
      <c r="AP184" s="442"/>
      <c r="AQ184" s="442"/>
      <c r="AR184" s="442"/>
      <c r="AS184" s="442"/>
      <c r="AT184" s="442"/>
      <c r="AU184" s="442"/>
      <c r="AV184" s="442"/>
      <c r="AW184" s="442"/>
      <c r="AX184" s="442"/>
      <c r="AY184" s="442"/>
      <c r="AZ184" s="442"/>
    </row>
    <row r="185" spans="2:52" ht="20.100000000000001" hidden="1" customHeight="1" outlineLevel="1">
      <c r="B185" s="434"/>
      <c r="C185" s="1002"/>
      <c r="D185" s="1003"/>
      <c r="E185" s="1003"/>
      <c r="F185" s="1004"/>
      <c r="G185" s="1005"/>
      <c r="H185" s="1006"/>
      <c r="I185" s="1006"/>
      <c r="J185" s="1006"/>
      <c r="K185" s="1007"/>
      <c r="L185" s="715"/>
      <c r="M185" s="715"/>
      <c r="N185" s="715"/>
      <c r="O185" s="715"/>
      <c r="P185" s="715"/>
      <c r="Q185" s="715"/>
      <c r="R185" s="715"/>
      <c r="S185" s="716"/>
      <c r="T185" s="717"/>
      <c r="U185" s="720">
        <f t="shared" si="57"/>
        <v>0</v>
      </c>
      <c r="V185" s="721">
        <f t="shared" si="58"/>
        <v>0</v>
      </c>
      <c r="W185" s="722">
        <f t="shared" si="59"/>
        <v>0</v>
      </c>
      <c r="X185" s="442"/>
      <c r="Y185" s="442"/>
      <c r="Z185" s="442"/>
      <c r="AA185" s="442"/>
      <c r="AB185" s="442"/>
      <c r="AC185" s="442"/>
      <c r="AD185" s="442"/>
      <c r="AE185" s="442"/>
      <c r="AF185" s="442"/>
      <c r="AG185" s="442"/>
      <c r="AH185" s="442"/>
      <c r="AI185" s="442"/>
      <c r="AJ185" s="442"/>
      <c r="AK185" s="442"/>
      <c r="AL185" s="442"/>
      <c r="AM185" s="442"/>
      <c r="AN185" s="442"/>
      <c r="AO185" s="442"/>
      <c r="AP185" s="442"/>
      <c r="AQ185" s="442"/>
      <c r="AR185" s="442"/>
      <c r="AS185" s="442"/>
      <c r="AT185" s="442"/>
      <c r="AU185" s="442"/>
      <c r="AV185" s="442"/>
      <c r="AW185" s="442"/>
      <c r="AX185" s="442"/>
      <c r="AY185" s="442"/>
      <c r="AZ185" s="442"/>
    </row>
    <row r="186" spans="2:52" ht="20.100000000000001" hidden="1" customHeight="1" outlineLevel="1">
      <c r="B186" s="434"/>
      <c r="C186" s="1002"/>
      <c r="D186" s="1003"/>
      <c r="E186" s="1003"/>
      <c r="F186" s="1004"/>
      <c r="G186" s="1005"/>
      <c r="H186" s="1006"/>
      <c r="I186" s="1006"/>
      <c r="J186" s="1006"/>
      <c r="K186" s="1007"/>
      <c r="L186" s="715"/>
      <c r="M186" s="715"/>
      <c r="N186" s="715"/>
      <c r="O186" s="715"/>
      <c r="P186" s="715"/>
      <c r="Q186" s="715"/>
      <c r="R186" s="715"/>
      <c r="S186" s="716"/>
      <c r="T186" s="717"/>
      <c r="U186" s="720">
        <f t="shared" si="57"/>
        <v>0</v>
      </c>
      <c r="V186" s="721">
        <f t="shared" si="58"/>
        <v>0</v>
      </c>
      <c r="W186" s="722">
        <f t="shared" si="59"/>
        <v>0</v>
      </c>
      <c r="X186" s="442"/>
      <c r="Y186" s="442"/>
      <c r="Z186" s="442"/>
      <c r="AA186" s="442"/>
      <c r="AB186" s="442"/>
      <c r="AC186" s="442"/>
      <c r="AD186" s="442"/>
      <c r="AE186" s="442"/>
      <c r="AF186" s="442"/>
      <c r="AG186" s="442"/>
      <c r="AH186" s="442"/>
      <c r="AI186" s="442"/>
      <c r="AJ186" s="442"/>
      <c r="AK186" s="442"/>
      <c r="AL186" s="442"/>
      <c r="AM186" s="442"/>
      <c r="AN186" s="442"/>
      <c r="AO186" s="442"/>
      <c r="AP186" s="442"/>
      <c r="AQ186" s="442"/>
      <c r="AR186" s="442"/>
      <c r="AS186" s="442"/>
      <c r="AT186" s="442"/>
      <c r="AU186" s="442"/>
      <c r="AV186" s="442"/>
      <c r="AW186" s="442"/>
      <c r="AX186" s="442"/>
      <c r="AY186" s="442"/>
      <c r="AZ186" s="442"/>
    </row>
    <row r="187" spans="2:52" ht="20.100000000000001" hidden="1" customHeight="1" outlineLevel="1">
      <c r="B187" s="434"/>
      <c r="C187" s="1002"/>
      <c r="D187" s="1003"/>
      <c r="E187" s="1003"/>
      <c r="F187" s="1004"/>
      <c r="G187" s="1005"/>
      <c r="H187" s="1006"/>
      <c r="I187" s="1006"/>
      <c r="J187" s="1006"/>
      <c r="K187" s="1007"/>
      <c r="L187" s="715"/>
      <c r="M187" s="715"/>
      <c r="N187" s="715"/>
      <c r="O187" s="715"/>
      <c r="P187" s="715"/>
      <c r="Q187" s="715"/>
      <c r="R187" s="715"/>
      <c r="S187" s="716"/>
      <c r="T187" s="717"/>
      <c r="U187" s="720">
        <f t="shared" si="57"/>
        <v>0</v>
      </c>
      <c r="V187" s="721">
        <f t="shared" si="58"/>
        <v>0</v>
      </c>
      <c r="W187" s="722">
        <f t="shared" si="59"/>
        <v>0</v>
      </c>
      <c r="X187" s="442"/>
      <c r="Y187" s="442"/>
      <c r="Z187" s="442"/>
      <c r="AA187" s="442"/>
      <c r="AB187" s="442"/>
      <c r="AC187" s="442"/>
      <c r="AD187" s="442"/>
      <c r="AE187" s="442"/>
      <c r="AF187" s="442"/>
      <c r="AG187" s="442"/>
      <c r="AH187" s="442"/>
      <c r="AI187" s="442"/>
      <c r="AJ187" s="442"/>
      <c r="AK187" s="442"/>
      <c r="AL187" s="442"/>
      <c r="AM187" s="442"/>
      <c r="AN187" s="442"/>
      <c r="AO187" s="442"/>
      <c r="AP187" s="442"/>
      <c r="AQ187" s="442"/>
      <c r="AR187" s="442"/>
      <c r="AS187" s="442"/>
      <c r="AT187" s="442"/>
      <c r="AU187" s="442"/>
      <c r="AV187" s="442"/>
      <c r="AW187" s="442"/>
      <c r="AX187" s="442"/>
      <c r="AY187" s="442"/>
      <c r="AZ187" s="442"/>
    </row>
    <row r="188" spans="2:52" ht="20.100000000000001" hidden="1" customHeight="1" outlineLevel="1">
      <c r="B188" s="434"/>
      <c r="C188" s="1002"/>
      <c r="D188" s="1003"/>
      <c r="E188" s="1003"/>
      <c r="F188" s="1004"/>
      <c r="G188" s="1005"/>
      <c r="H188" s="1006"/>
      <c r="I188" s="1006"/>
      <c r="J188" s="1006"/>
      <c r="K188" s="1007"/>
      <c r="L188" s="715"/>
      <c r="M188" s="715"/>
      <c r="N188" s="715"/>
      <c r="O188" s="715"/>
      <c r="P188" s="715"/>
      <c r="Q188" s="715"/>
      <c r="R188" s="715"/>
      <c r="S188" s="716"/>
      <c r="T188" s="717"/>
      <c r="U188" s="720">
        <f t="shared" si="57"/>
        <v>0</v>
      </c>
      <c r="V188" s="721">
        <f t="shared" si="58"/>
        <v>0</v>
      </c>
      <c r="W188" s="722">
        <f t="shared" si="59"/>
        <v>0</v>
      </c>
      <c r="X188" s="442"/>
      <c r="Y188" s="442"/>
      <c r="Z188" s="442"/>
      <c r="AA188" s="442"/>
      <c r="AB188" s="442"/>
      <c r="AC188" s="442"/>
      <c r="AD188" s="442"/>
      <c r="AE188" s="442"/>
      <c r="AF188" s="442"/>
      <c r="AG188" s="442"/>
      <c r="AH188" s="442"/>
      <c r="AI188" s="442"/>
      <c r="AJ188" s="442"/>
      <c r="AK188" s="442"/>
      <c r="AL188" s="442"/>
      <c r="AM188" s="442"/>
      <c r="AN188" s="442"/>
      <c r="AO188" s="442"/>
      <c r="AP188" s="442"/>
      <c r="AQ188" s="442"/>
      <c r="AR188" s="442"/>
      <c r="AS188" s="442"/>
      <c r="AT188" s="442"/>
      <c r="AU188" s="442"/>
      <c r="AV188" s="442"/>
      <c r="AW188" s="442"/>
      <c r="AX188" s="442"/>
      <c r="AY188" s="442"/>
      <c r="AZ188" s="442"/>
    </row>
    <row r="189" spans="2:52" ht="20.100000000000001" hidden="1" customHeight="1" outlineLevel="1">
      <c r="B189" s="434"/>
      <c r="C189" s="1002"/>
      <c r="D189" s="1003"/>
      <c r="E189" s="1003"/>
      <c r="F189" s="1004"/>
      <c r="G189" s="1005"/>
      <c r="H189" s="1006"/>
      <c r="I189" s="1006"/>
      <c r="J189" s="1006"/>
      <c r="K189" s="1007"/>
      <c r="L189" s="715"/>
      <c r="M189" s="715"/>
      <c r="N189" s="715"/>
      <c r="O189" s="715"/>
      <c r="P189" s="715"/>
      <c r="Q189" s="715"/>
      <c r="R189" s="715"/>
      <c r="S189" s="716"/>
      <c r="T189" s="717"/>
      <c r="U189" s="720">
        <f t="shared" si="57"/>
        <v>0</v>
      </c>
      <c r="V189" s="721">
        <f t="shared" si="58"/>
        <v>0</v>
      </c>
      <c r="W189" s="722">
        <f t="shared" si="59"/>
        <v>0</v>
      </c>
      <c r="X189" s="442"/>
      <c r="Y189" s="442"/>
      <c r="Z189" s="442"/>
      <c r="AA189" s="442"/>
      <c r="AB189" s="442"/>
      <c r="AC189" s="442"/>
      <c r="AD189" s="442"/>
      <c r="AE189" s="442"/>
      <c r="AF189" s="442"/>
      <c r="AG189" s="442"/>
      <c r="AH189" s="442"/>
      <c r="AI189" s="442"/>
      <c r="AJ189" s="442"/>
      <c r="AK189" s="442"/>
      <c r="AL189" s="442"/>
      <c r="AM189" s="442"/>
      <c r="AN189" s="442"/>
      <c r="AO189" s="442"/>
      <c r="AP189" s="442"/>
      <c r="AQ189" s="442"/>
      <c r="AR189" s="442"/>
      <c r="AS189" s="442"/>
      <c r="AT189" s="442"/>
      <c r="AU189" s="442"/>
      <c r="AV189" s="442"/>
      <c r="AW189" s="442"/>
      <c r="AX189" s="442"/>
      <c r="AY189" s="442"/>
      <c r="AZ189" s="442"/>
    </row>
    <row r="190" spans="2:52" ht="20.100000000000001" hidden="1" customHeight="1" outlineLevel="1">
      <c r="B190" s="434"/>
      <c r="C190" s="1002"/>
      <c r="D190" s="1003"/>
      <c r="E190" s="1003"/>
      <c r="F190" s="1004"/>
      <c r="G190" s="1005"/>
      <c r="H190" s="1006"/>
      <c r="I190" s="1006"/>
      <c r="J190" s="1006"/>
      <c r="K190" s="1007"/>
      <c r="L190" s="715"/>
      <c r="M190" s="715"/>
      <c r="N190" s="715"/>
      <c r="O190" s="715"/>
      <c r="P190" s="715"/>
      <c r="Q190" s="715"/>
      <c r="R190" s="715"/>
      <c r="S190" s="716"/>
      <c r="T190" s="717"/>
      <c r="U190" s="720">
        <f t="shared" si="57"/>
        <v>0</v>
      </c>
      <c r="V190" s="721">
        <f t="shared" si="58"/>
        <v>0</v>
      </c>
      <c r="W190" s="722">
        <f t="shared" si="59"/>
        <v>0</v>
      </c>
      <c r="X190" s="442"/>
      <c r="Y190" s="442"/>
      <c r="Z190" s="442"/>
      <c r="AA190" s="442"/>
      <c r="AB190" s="442"/>
      <c r="AC190" s="442"/>
      <c r="AD190" s="442"/>
      <c r="AE190" s="442"/>
      <c r="AF190" s="442"/>
      <c r="AG190" s="442"/>
      <c r="AH190" s="442"/>
      <c r="AI190" s="442"/>
      <c r="AJ190" s="442"/>
      <c r="AK190" s="442"/>
      <c r="AL190" s="442"/>
      <c r="AM190" s="442"/>
      <c r="AN190" s="442"/>
      <c r="AO190" s="442"/>
      <c r="AP190" s="442"/>
      <c r="AQ190" s="442"/>
      <c r="AR190" s="442"/>
      <c r="AS190" s="442"/>
      <c r="AT190" s="442"/>
      <c r="AU190" s="442"/>
      <c r="AV190" s="442"/>
      <c r="AW190" s="442"/>
      <c r="AX190" s="442"/>
      <c r="AY190" s="442"/>
      <c r="AZ190" s="442"/>
    </row>
    <row r="191" spans="2:52" ht="20.100000000000001" hidden="1" customHeight="1" outlineLevel="1">
      <c r="B191" s="434"/>
      <c r="C191" s="1002"/>
      <c r="D191" s="1003"/>
      <c r="E191" s="1003"/>
      <c r="F191" s="1004"/>
      <c r="G191" s="1005"/>
      <c r="H191" s="1006"/>
      <c r="I191" s="1006"/>
      <c r="J191" s="1006"/>
      <c r="K191" s="1007"/>
      <c r="L191" s="715"/>
      <c r="M191" s="715"/>
      <c r="N191" s="715"/>
      <c r="O191" s="715"/>
      <c r="P191" s="715"/>
      <c r="Q191" s="715"/>
      <c r="R191" s="715"/>
      <c r="S191" s="716"/>
      <c r="T191" s="717"/>
      <c r="U191" s="720">
        <f t="shared" si="57"/>
        <v>0</v>
      </c>
      <c r="V191" s="721">
        <f t="shared" si="58"/>
        <v>0</v>
      </c>
      <c r="W191" s="722">
        <f t="shared" si="59"/>
        <v>0</v>
      </c>
      <c r="X191" s="442"/>
      <c r="Y191" s="442"/>
      <c r="Z191" s="442"/>
      <c r="AA191" s="442"/>
      <c r="AB191" s="442"/>
      <c r="AC191" s="442"/>
      <c r="AD191" s="442"/>
      <c r="AE191" s="442"/>
      <c r="AF191" s="442"/>
      <c r="AG191" s="442"/>
      <c r="AH191" s="442"/>
      <c r="AI191" s="442"/>
      <c r="AJ191" s="442"/>
      <c r="AK191" s="442"/>
      <c r="AL191" s="442"/>
      <c r="AM191" s="442"/>
      <c r="AN191" s="442"/>
      <c r="AO191" s="442"/>
      <c r="AP191" s="442"/>
      <c r="AQ191" s="442"/>
      <c r="AR191" s="442"/>
      <c r="AS191" s="442"/>
      <c r="AT191" s="442"/>
      <c r="AU191" s="442"/>
      <c r="AV191" s="442"/>
      <c r="AW191" s="442"/>
      <c r="AX191" s="442"/>
      <c r="AY191" s="442"/>
      <c r="AZ191" s="442"/>
    </row>
    <row r="192" spans="2:52" s="19" customFormat="1" ht="9.9499999999999993" hidden="1" customHeight="1" outlineLevel="1">
      <c r="B192" s="435"/>
      <c r="C192" s="437"/>
      <c r="D192" s="437"/>
      <c r="E192" s="437"/>
      <c r="F192" s="437"/>
      <c r="G192" s="666"/>
      <c r="H192" s="666"/>
      <c r="I192" s="666"/>
      <c r="J192" s="666"/>
      <c r="K192" s="666"/>
      <c r="L192" s="438"/>
      <c r="M192" s="438"/>
      <c r="N192" s="438"/>
      <c r="O192" s="438"/>
      <c r="P192" s="438"/>
      <c r="Q192" s="438"/>
      <c r="R192" s="438"/>
      <c r="S192" s="438"/>
      <c r="T192" s="439"/>
      <c r="U192" s="439"/>
      <c r="V192" s="439"/>
      <c r="W192" s="667"/>
      <c r="X192" s="668"/>
      <c r="Y192" s="668"/>
      <c r="Z192" s="668"/>
      <c r="AA192" s="668"/>
      <c r="AB192" s="668"/>
      <c r="AC192" s="668"/>
      <c r="AD192" s="668"/>
      <c r="AE192" s="668"/>
      <c r="AF192" s="668"/>
      <c r="AG192" s="668"/>
      <c r="AH192" s="668"/>
      <c r="AI192" s="668"/>
      <c r="AJ192" s="668"/>
      <c r="AK192" s="668"/>
      <c r="AL192" s="668"/>
      <c r="AM192" s="668"/>
      <c r="AN192" s="668"/>
      <c r="AO192" s="668"/>
      <c r="AP192" s="668"/>
      <c r="AQ192" s="668"/>
      <c r="AR192" s="668"/>
      <c r="AS192" s="668"/>
      <c r="AT192" s="668"/>
      <c r="AU192" s="668"/>
      <c r="AV192" s="668"/>
      <c r="AW192" s="668"/>
      <c r="AX192" s="668"/>
      <c r="AY192" s="668"/>
      <c r="AZ192" s="668"/>
    </row>
    <row r="193" spans="2:52" ht="20.100000000000001" customHeight="1" collapsed="1">
      <c r="B193" s="32">
        <f>B181+1</f>
        <v>16</v>
      </c>
      <c r="C193" s="1013"/>
      <c r="D193" s="1014"/>
      <c r="E193" s="1014"/>
      <c r="F193" s="1015"/>
      <c r="G193" s="1016"/>
      <c r="H193" s="1017"/>
      <c r="I193" s="1017"/>
      <c r="J193" s="1017"/>
      <c r="K193" s="1018"/>
      <c r="L193" s="701">
        <f t="shared" ref="L193:R193" si="60">SUM(L194:L203)</f>
        <v>0</v>
      </c>
      <c r="M193" s="702">
        <f t="shared" si="60"/>
        <v>0</v>
      </c>
      <c r="N193" s="703">
        <f t="shared" si="60"/>
        <v>0</v>
      </c>
      <c r="O193" s="703">
        <f t="shared" si="60"/>
        <v>0</v>
      </c>
      <c r="P193" s="702">
        <f t="shared" si="60"/>
        <v>0</v>
      </c>
      <c r="Q193" s="704">
        <f t="shared" si="60"/>
        <v>0</v>
      </c>
      <c r="R193" s="701">
        <f t="shared" si="60"/>
        <v>0</v>
      </c>
      <c r="S193" s="705">
        <v>1</v>
      </c>
      <c r="T193" s="706">
        <f>(S194*T194)+(S195*T195)+(S196*T196)+(S197*T197)+(S198*T198)+(S199*T199)+(S200*T200)+(S201*T201)+(S202*T202)+(S203*T203)</f>
        <v>0</v>
      </c>
      <c r="U193" s="665">
        <f t="shared" ref="U193:U203" si="61">S193*T193*(1+MGKZ)*(1+Gewinn)*(1+Sicherheit)</f>
        <v>0</v>
      </c>
      <c r="V193" s="643">
        <f t="shared" ref="V193:V203" si="62">R193*Fertigung</f>
        <v>0</v>
      </c>
      <c r="W193" s="50">
        <f t="shared" ref="W193:W203" si="63">L193*$E$6+M193*$M$6+N193*$M$7+O193*$M$8+P193*$E$7+Q193*$M$9+U193+V193</f>
        <v>0</v>
      </c>
      <c r="X193" s="442"/>
      <c r="Y193" s="442"/>
      <c r="Z193" s="442"/>
      <c r="AA193" s="442"/>
      <c r="AB193" s="442"/>
      <c r="AC193" s="442"/>
      <c r="AD193" s="442"/>
      <c r="AE193" s="442"/>
      <c r="AF193" s="442"/>
      <c r="AG193" s="442"/>
      <c r="AH193" s="442"/>
      <c r="AI193" s="442"/>
      <c r="AJ193" s="442"/>
      <c r="AK193" s="442"/>
      <c r="AL193" s="442"/>
      <c r="AM193" s="442"/>
      <c r="AN193" s="442"/>
      <c r="AO193" s="442"/>
      <c r="AP193" s="442"/>
      <c r="AQ193" s="442"/>
      <c r="AR193" s="442"/>
      <c r="AS193" s="442"/>
      <c r="AT193" s="442"/>
      <c r="AU193" s="442"/>
      <c r="AV193" s="442"/>
      <c r="AW193" s="442"/>
      <c r="AX193" s="442"/>
      <c r="AY193" s="442"/>
      <c r="AZ193" s="442"/>
    </row>
    <row r="194" spans="2:52" ht="20.100000000000001" hidden="1" customHeight="1" outlineLevel="1">
      <c r="B194" s="433"/>
      <c r="C194" s="1002"/>
      <c r="D194" s="1003"/>
      <c r="E194" s="1003"/>
      <c r="F194" s="1004"/>
      <c r="G194" s="1005"/>
      <c r="H194" s="1006"/>
      <c r="I194" s="1006"/>
      <c r="J194" s="1006"/>
      <c r="K194" s="1007"/>
      <c r="L194" s="715"/>
      <c r="M194" s="715"/>
      <c r="N194" s="715"/>
      <c r="O194" s="715"/>
      <c r="P194" s="715"/>
      <c r="Q194" s="715"/>
      <c r="R194" s="715"/>
      <c r="S194" s="716"/>
      <c r="T194" s="717"/>
      <c r="U194" s="720">
        <f t="shared" si="61"/>
        <v>0</v>
      </c>
      <c r="V194" s="721">
        <f t="shared" si="62"/>
        <v>0</v>
      </c>
      <c r="W194" s="722">
        <f t="shared" si="63"/>
        <v>0</v>
      </c>
      <c r="X194" s="442"/>
      <c r="Y194" s="442"/>
      <c r="Z194" s="442"/>
      <c r="AA194" s="442"/>
      <c r="AB194" s="442"/>
      <c r="AC194" s="442"/>
      <c r="AD194" s="442"/>
      <c r="AE194" s="442"/>
      <c r="AF194" s="442"/>
      <c r="AG194" s="442"/>
      <c r="AH194" s="442"/>
      <c r="AI194" s="442"/>
      <c r="AJ194" s="442"/>
      <c r="AK194" s="442"/>
      <c r="AL194" s="442"/>
      <c r="AM194" s="442"/>
      <c r="AN194" s="442"/>
      <c r="AO194" s="442"/>
      <c r="AP194" s="442"/>
      <c r="AQ194" s="442"/>
      <c r="AR194" s="442"/>
      <c r="AS194" s="442"/>
      <c r="AT194" s="442"/>
      <c r="AU194" s="442"/>
      <c r="AV194" s="442"/>
      <c r="AW194" s="442"/>
      <c r="AX194" s="442"/>
      <c r="AY194" s="442"/>
      <c r="AZ194" s="442"/>
    </row>
    <row r="195" spans="2:52" ht="20.100000000000001" hidden="1" customHeight="1" outlineLevel="1">
      <c r="B195" s="434"/>
      <c r="C195" s="1002"/>
      <c r="D195" s="1003"/>
      <c r="E195" s="1003"/>
      <c r="F195" s="1004"/>
      <c r="G195" s="1005"/>
      <c r="H195" s="1006"/>
      <c r="I195" s="1006"/>
      <c r="J195" s="1006"/>
      <c r="K195" s="1007"/>
      <c r="L195" s="715"/>
      <c r="M195" s="715"/>
      <c r="N195" s="715"/>
      <c r="O195" s="715"/>
      <c r="P195" s="715"/>
      <c r="Q195" s="715"/>
      <c r="R195" s="715"/>
      <c r="S195" s="716"/>
      <c r="T195" s="717"/>
      <c r="U195" s="720">
        <f t="shared" si="61"/>
        <v>0</v>
      </c>
      <c r="V195" s="721">
        <f t="shared" si="62"/>
        <v>0</v>
      </c>
      <c r="W195" s="722">
        <f t="shared" si="63"/>
        <v>0</v>
      </c>
      <c r="X195" s="442"/>
      <c r="Y195" s="442"/>
      <c r="Z195" s="442"/>
      <c r="AA195" s="442"/>
      <c r="AB195" s="442"/>
      <c r="AC195" s="442"/>
      <c r="AD195" s="442"/>
      <c r="AE195" s="442"/>
      <c r="AF195" s="442"/>
      <c r="AG195" s="442"/>
      <c r="AH195" s="442"/>
      <c r="AI195" s="442"/>
      <c r="AJ195" s="442"/>
      <c r="AK195" s="442"/>
      <c r="AL195" s="442"/>
      <c r="AM195" s="442"/>
      <c r="AN195" s="442"/>
      <c r="AO195" s="442"/>
      <c r="AP195" s="442"/>
      <c r="AQ195" s="442"/>
      <c r="AR195" s="442"/>
      <c r="AS195" s="442"/>
      <c r="AT195" s="442"/>
      <c r="AU195" s="442"/>
      <c r="AV195" s="442"/>
      <c r="AW195" s="442"/>
      <c r="AX195" s="442"/>
      <c r="AY195" s="442"/>
      <c r="AZ195" s="442"/>
    </row>
    <row r="196" spans="2:52" ht="20.100000000000001" hidden="1" customHeight="1" outlineLevel="1">
      <c r="B196" s="434"/>
      <c r="C196" s="1002"/>
      <c r="D196" s="1003"/>
      <c r="E196" s="1003"/>
      <c r="F196" s="1004"/>
      <c r="G196" s="1005"/>
      <c r="H196" s="1006"/>
      <c r="I196" s="1006"/>
      <c r="J196" s="1006"/>
      <c r="K196" s="1007"/>
      <c r="L196" s="715"/>
      <c r="M196" s="715"/>
      <c r="N196" s="715"/>
      <c r="O196" s="715"/>
      <c r="P196" s="715"/>
      <c r="Q196" s="715"/>
      <c r="R196" s="715"/>
      <c r="S196" s="716"/>
      <c r="T196" s="717"/>
      <c r="U196" s="720">
        <f t="shared" si="61"/>
        <v>0</v>
      </c>
      <c r="V196" s="721">
        <f t="shared" si="62"/>
        <v>0</v>
      </c>
      <c r="W196" s="722">
        <f t="shared" si="63"/>
        <v>0</v>
      </c>
      <c r="X196" s="442"/>
      <c r="Y196" s="442"/>
      <c r="Z196" s="442"/>
      <c r="AA196" s="442"/>
      <c r="AB196" s="442"/>
      <c r="AC196" s="442"/>
      <c r="AD196" s="442"/>
      <c r="AE196" s="442"/>
      <c r="AF196" s="442"/>
      <c r="AG196" s="442"/>
      <c r="AH196" s="442"/>
      <c r="AI196" s="442"/>
      <c r="AJ196" s="442"/>
      <c r="AK196" s="442"/>
      <c r="AL196" s="442"/>
      <c r="AM196" s="442"/>
      <c r="AN196" s="442"/>
      <c r="AO196" s="442"/>
      <c r="AP196" s="442"/>
      <c r="AQ196" s="442"/>
      <c r="AR196" s="442"/>
      <c r="AS196" s="442"/>
      <c r="AT196" s="442"/>
      <c r="AU196" s="442"/>
      <c r="AV196" s="442"/>
      <c r="AW196" s="442"/>
      <c r="AX196" s="442"/>
      <c r="AY196" s="442"/>
      <c r="AZ196" s="442"/>
    </row>
    <row r="197" spans="2:52" ht="20.100000000000001" hidden="1" customHeight="1" outlineLevel="1">
      <c r="B197" s="434"/>
      <c r="C197" s="1002"/>
      <c r="D197" s="1003"/>
      <c r="E197" s="1003"/>
      <c r="F197" s="1004"/>
      <c r="G197" s="1005"/>
      <c r="H197" s="1006"/>
      <c r="I197" s="1006"/>
      <c r="J197" s="1006"/>
      <c r="K197" s="1007"/>
      <c r="L197" s="715"/>
      <c r="M197" s="715"/>
      <c r="N197" s="715"/>
      <c r="O197" s="715"/>
      <c r="P197" s="715"/>
      <c r="Q197" s="715"/>
      <c r="R197" s="715"/>
      <c r="S197" s="716"/>
      <c r="T197" s="717"/>
      <c r="U197" s="720">
        <f t="shared" si="61"/>
        <v>0</v>
      </c>
      <c r="V197" s="721">
        <f t="shared" si="62"/>
        <v>0</v>
      </c>
      <c r="W197" s="722">
        <f t="shared" si="63"/>
        <v>0</v>
      </c>
      <c r="X197" s="442"/>
      <c r="Y197" s="442"/>
      <c r="Z197" s="442"/>
      <c r="AA197" s="442"/>
      <c r="AB197" s="442"/>
      <c r="AC197" s="442"/>
      <c r="AD197" s="442"/>
      <c r="AE197" s="442"/>
      <c r="AF197" s="442"/>
      <c r="AG197" s="442"/>
      <c r="AH197" s="442"/>
      <c r="AI197" s="442"/>
      <c r="AJ197" s="442"/>
      <c r="AK197" s="442"/>
      <c r="AL197" s="442"/>
      <c r="AM197" s="442"/>
      <c r="AN197" s="442"/>
      <c r="AO197" s="442"/>
      <c r="AP197" s="442"/>
      <c r="AQ197" s="442"/>
      <c r="AR197" s="442"/>
      <c r="AS197" s="442"/>
      <c r="AT197" s="442"/>
      <c r="AU197" s="442"/>
      <c r="AV197" s="442"/>
      <c r="AW197" s="442"/>
      <c r="AX197" s="442"/>
      <c r="AY197" s="442"/>
      <c r="AZ197" s="442"/>
    </row>
    <row r="198" spans="2:52" ht="20.100000000000001" hidden="1" customHeight="1" outlineLevel="1">
      <c r="B198" s="434"/>
      <c r="C198" s="1002"/>
      <c r="D198" s="1003"/>
      <c r="E198" s="1003"/>
      <c r="F198" s="1004"/>
      <c r="G198" s="1005"/>
      <c r="H198" s="1006"/>
      <c r="I198" s="1006"/>
      <c r="J198" s="1006"/>
      <c r="K198" s="1007"/>
      <c r="L198" s="715"/>
      <c r="M198" s="715"/>
      <c r="N198" s="715"/>
      <c r="O198" s="715"/>
      <c r="P198" s="715"/>
      <c r="Q198" s="715"/>
      <c r="R198" s="715"/>
      <c r="S198" s="716"/>
      <c r="T198" s="717"/>
      <c r="U198" s="720">
        <f t="shared" si="61"/>
        <v>0</v>
      </c>
      <c r="V198" s="721">
        <f t="shared" si="62"/>
        <v>0</v>
      </c>
      <c r="W198" s="722">
        <f t="shared" si="63"/>
        <v>0</v>
      </c>
      <c r="X198" s="442"/>
      <c r="Y198" s="442"/>
      <c r="Z198" s="442"/>
      <c r="AA198" s="442"/>
      <c r="AB198" s="442"/>
      <c r="AC198" s="442"/>
      <c r="AD198" s="442"/>
      <c r="AE198" s="442"/>
      <c r="AF198" s="442"/>
      <c r="AG198" s="442"/>
      <c r="AH198" s="442"/>
      <c r="AI198" s="442"/>
      <c r="AJ198" s="442"/>
      <c r="AK198" s="442"/>
      <c r="AL198" s="442"/>
      <c r="AM198" s="442"/>
      <c r="AN198" s="442"/>
      <c r="AO198" s="442"/>
      <c r="AP198" s="442"/>
      <c r="AQ198" s="442"/>
      <c r="AR198" s="442"/>
      <c r="AS198" s="442"/>
      <c r="AT198" s="442"/>
      <c r="AU198" s="442"/>
      <c r="AV198" s="442"/>
      <c r="AW198" s="442"/>
      <c r="AX198" s="442"/>
      <c r="AY198" s="442"/>
      <c r="AZ198" s="442"/>
    </row>
    <row r="199" spans="2:52" ht="20.100000000000001" hidden="1" customHeight="1" outlineLevel="1">
      <c r="B199" s="434"/>
      <c r="C199" s="1002"/>
      <c r="D199" s="1003"/>
      <c r="E199" s="1003"/>
      <c r="F199" s="1004"/>
      <c r="G199" s="1005"/>
      <c r="H199" s="1006"/>
      <c r="I199" s="1006"/>
      <c r="J199" s="1006"/>
      <c r="K199" s="1007"/>
      <c r="L199" s="715"/>
      <c r="M199" s="715"/>
      <c r="N199" s="715"/>
      <c r="O199" s="715"/>
      <c r="P199" s="715"/>
      <c r="Q199" s="715"/>
      <c r="R199" s="715"/>
      <c r="S199" s="716"/>
      <c r="T199" s="717"/>
      <c r="U199" s="720">
        <f t="shared" si="61"/>
        <v>0</v>
      </c>
      <c r="V199" s="721">
        <f t="shared" si="62"/>
        <v>0</v>
      </c>
      <c r="W199" s="722">
        <f t="shared" si="63"/>
        <v>0</v>
      </c>
      <c r="X199" s="442"/>
      <c r="Y199" s="442"/>
      <c r="Z199" s="442"/>
      <c r="AA199" s="442"/>
      <c r="AB199" s="442"/>
      <c r="AC199" s="442"/>
      <c r="AD199" s="442"/>
      <c r="AE199" s="442"/>
      <c r="AF199" s="442"/>
      <c r="AG199" s="442"/>
      <c r="AH199" s="442"/>
      <c r="AI199" s="442"/>
      <c r="AJ199" s="442"/>
      <c r="AK199" s="442"/>
      <c r="AL199" s="442"/>
      <c r="AM199" s="442"/>
      <c r="AN199" s="442"/>
      <c r="AO199" s="442"/>
      <c r="AP199" s="442"/>
      <c r="AQ199" s="442"/>
      <c r="AR199" s="442"/>
      <c r="AS199" s="442"/>
      <c r="AT199" s="442"/>
      <c r="AU199" s="442"/>
      <c r="AV199" s="442"/>
      <c r="AW199" s="442"/>
      <c r="AX199" s="442"/>
      <c r="AY199" s="442"/>
      <c r="AZ199" s="442"/>
    </row>
    <row r="200" spans="2:52" ht="20.100000000000001" hidden="1" customHeight="1" outlineLevel="1">
      <c r="B200" s="434"/>
      <c r="C200" s="1002"/>
      <c r="D200" s="1003"/>
      <c r="E200" s="1003"/>
      <c r="F200" s="1004"/>
      <c r="G200" s="1005"/>
      <c r="H200" s="1006"/>
      <c r="I200" s="1006"/>
      <c r="J200" s="1006"/>
      <c r="K200" s="1007"/>
      <c r="L200" s="715"/>
      <c r="M200" s="715"/>
      <c r="N200" s="715"/>
      <c r="O200" s="715"/>
      <c r="P200" s="715"/>
      <c r="Q200" s="715"/>
      <c r="R200" s="715"/>
      <c r="S200" s="716"/>
      <c r="T200" s="717"/>
      <c r="U200" s="720">
        <f t="shared" si="61"/>
        <v>0</v>
      </c>
      <c r="V200" s="721">
        <f t="shared" si="62"/>
        <v>0</v>
      </c>
      <c r="W200" s="722">
        <f t="shared" si="63"/>
        <v>0</v>
      </c>
      <c r="X200" s="442"/>
      <c r="Y200" s="442"/>
      <c r="Z200" s="442"/>
      <c r="AA200" s="442"/>
      <c r="AB200" s="442"/>
      <c r="AC200" s="442"/>
      <c r="AD200" s="442"/>
      <c r="AE200" s="442"/>
      <c r="AF200" s="442"/>
      <c r="AG200" s="442"/>
      <c r="AH200" s="442"/>
      <c r="AI200" s="442"/>
      <c r="AJ200" s="442"/>
      <c r="AK200" s="442"/>
      <c r="AL200" s="442"/>
      <c r="AM200" s="442"/>
      <c r="AN200" s="442"/>
      <c r="AO200" s="442"/>
      <c r="AP200" s="442"/>
      <c r="AQ200" s="442"/>
      <c r="AR200" s="442"/>
      <c r="AS200" s="442"/>
      <c r="AT200" s="442"/>
      <c r="AU200" s="442"/>
      <c r="AV200" s="442"/>
      <c r="AW200" s="442"/>
      <c r="AX200" s="442"/>
      <c r="AY200" s="442"/>
      <c r="AZ200" s="442"/>
    </row>
    <row r="201" spans="2:52" ht="20.100000000000001" hidden="1" customHeight="1" outlineLevel="1">
      <c r="B201" s="434"/>
      <c r="C201" s="1002"/>
      <c r="D201" s="1003"/>
      <c r="E201" s="1003"/>
      <c r="F201" s="1004"/>
      <c r="G201" s="1005"/>
      <c r="H201" s="1006"/>
      <c r="I201" s="1006"/>
      <c r="J201" s="1006"/>
      <c r="K201" s="1007"/>
      <c r="L201" s="715"/>
      <c r="M201" s="715"/>
      <c r="N201" s="715"/>
      <c r="O201" s="715"/>
      <c r="P201" s="715"/>
      <c r="Q201" s="715"/>
      <c r="R201" s="715"/>
      <c r="S201" s="716"/>
      <c r="T201" s="717"/>
      <c r="U201" s="720">
        <f t="shared" si="61"/>
        <v>0</v>
      </c>
      <c r="V201" s="721">
        <f t="shared" si="62"/>
        <v>0</v>
      </c>
      <c r="W201" s="722">
        <f t="shared" si="63"/>
        <v>0</v>
      </c>
      <c r="X201" s="442"/>
      <c r="Y201" s="442"/>
      <c r="Z201" s="442"/>
      <c r="AA201" s="442"/>
      <c r="AB201" s="442"/>
      <c r="AC201" s="442"/>
      <c r="AD201" s="442"/>
      <c r="AE201" s="442"/>
      <c r="AF201" s="442"/>
      <c r="AG201" s="442"/>
      <c r="AH201" s="442"/>
      <c r="AI201" s="442"/>
      <c r="AJ201" s="442"/>
      <c r="AK201" s="442"/>
      <c r="AL201" s="442"/>
      <c r="AM201" s="442"/>
      <c r="AN201" s="442"/>
      <c r="AO201" s="442"/>
      <c r="AP201" s="442"/>
      <c r="AQ201" s="442"/>
      <c r="AR201" s="442"/>
      <c r="AS201" s="442"/>
      <c r="AT201" s="442"/>
      <c r="AU201" s="442"/>
      <c r="AV201" s="442"/>
      <c r="AW201" s="442"/>
      <c r="AX201" s="442"/>
      <c r="AY201" s="442"/>
      <c r="AZ201" s="442"/>
    </row>
    <row r="202" spans="2:52" ht="20.100000000000001" hidden="1" customHeight="1" outlineLevel="1">
      <c r="B202" s="434"/>
      <c r="C202" s="1002"/>
      <c r="D202" s="1003"/>
      <c r="E202" s="1003"/>
      <c r="F202" s="1004"/>
      <c r="G202" s="1005"/>
      <c r="H202" s="1006"/>
      <c r="I202" s="1006"/>
      <c r="J202" s="1006"/>
      <c r="K202" s="1007"/>
      <c r="L202" s="715"/>
      <c r="M202" s="715"/>
      <c r="N202" s="715"/>
      <c r="O202" s="715"/>
      <c r="P202" s="715"/>
      <c r="Q202" s="715"/>
      <c r="R202" s="715"/>
      <c r="S202" s="716"/>
      <c r="T202" s="717"/>
      <c r="U202" s="720">
        <f t="shared" si="61"/>
        <v>0</v>
      </c>
      <c r="V202" s="721">
        <f t="shared" si="62"/>
        <v>0</v>
      </c>
      <c r="W202" s="722">
        <f t="shared" si="63"/>
        <v>0</v>
      </c>
      <c r="X202" s="442"/>
      <c r="Y202" s="442"/>
      <c r="Z202" s="442"/>
      <c r="AA202" s="442"/>
      <c r="AB202" s="442"/>
      <c r="AC202" s="442"/>
      <c r="AD202" s="442"/>
      <c r="AE202" s="442"/>
      <c r="AF202" s="442"/>
      <c r="AG202" s="442"/>
      <c r="AH202" s="442"/>
      <c r="AI202" s="442"/>
      <c r="AJ202" s="442"/>
      <c r="AK202" s="442"/>
      <c r="AL202" s="442"/>
      <c r="AM202" s="442"/>
      <c r="AN202" s="442"/>
      <c r="AO202" s="442"/>
      <c r="AP202" s="442"/>
      <c r="AQ202" s="442"/>
      <c r="AR202" s="442"/>
      <c r="AS202" s="442"/>
      <c r="AT202" s="442"/>
      <c r="AU202" s="442"/>
      <c r="AV202" s="442"/>
      <c r="AW202" s="442"/>
      <c r="AX202" s="442"/>
      <c r="AY202" s="442"/>
      <c r="AZ202" s="442"/>
    </row>
    <row r="203" spans="2:52" ht="20.100000000000001" hidden="1" customHeight="1" outlineLevel="1">
      <c r="B203" s="434"/>
      <c r="C203" s="1002"/>
      <c r="D203" s="1003"/>
      <c r="E203" s="1003"/>
      <c r="F203" s="1004"/>
      <c r="G203" s="1005"/>
      <c r="H203" s="1006"/>
      <c r="I203" s="1006"/>
      <c r="J203" s="1006"/>
      <c r="K203" s="1007"/>
      <c r="L203" s="715"/>
      <c r="M203" s="715"/>
      <c r="N203" s="715"/>
      <c r="O203" s="715"/>
      <c r="P203" s="715"/>
      <c r="Q203" s="715"/>
      <c r="R203" s="715"/>
      <c r="S203" s="716"/>
      <c r="T203" s="717"/>
      <c r="U203" s="720">
        <f t="shared" si="61"/>
        <v>0</v>
      </c>
      <c r="V203" s="721">
        <f t="shared" si="62"/>
        <v>0</v>
      </c>
      <c r="W203" s="722">
        <f t="shared" si="63"/>
        <v>0</v>
      </c>
      <c r="X203" s="442"/>
      <c r="Y203" s="442"/>
      <c r="Z203" s="442"/>
      <c r="AA203" s="442"/>
      <c r="AB203" s="442"/>
      <c r="AC203" s="442"/>
      <c r="AD203" s="442"/>
      <c r="AE203" s="442"/>
      <c r="AF203" s="442"/>
      <c r="AG203" s="442"/>
      <c r="AH203" s="442"/>
      <c r="AI203" s="442"/>
      <c r="AJ203" s="442"/>
      <c r="AK203" s="442"/>
      <c r="AL203" s="442"/>
      <c r="AM203" s="442"/>
      <c r="AN203" s="442"/>
      <c r="AO203" s="442"/>
      <c r="AP203" s="442"/>
      <c r="AQ203" s="442"/>
      <c r="AR203" s="442"/>
      <c r="AS203" s="442"/>
      <c r="AT203" s="442"/>
      <c r="AU203" s="442"/>
      <c r="AV203" s="442"/>
      <c r="AW203" s="442"/>
      <c r="AX203" s="442"/>
      <c r="AY203" s="442"/>
      <c r="AZ203" s="442"/>
    </row>
    <row r="204" spans="2:52" s="19" customFormat="1" ht="9.9499999999999993" hidden="1" customHeight="1" outlineLevel="1">
      <c r="B204" s="435"/>
      <c r="C204" s="437"/>
      <c r="D204" s="437"/>
      <c r="E204" s="437"/>
      <c r="F204" s="437"/>
      <c r="G204" s="666"/>
      <c r="H204" s="666"/>
      <c r="I204" s="666"/>
      <c r="J204" s="666"/>
      <c r="K204" s="666"/>
      <c r="L204" s="438"/>
      <c r="M204" s="438"/>
      <c r="N204" s="438"/>
      <c r="O204" s="438"/>
      <c r="P204" s="438"/>
      <c r="Q204" s="438"/>
      <c r="R204" s="438"/>
      <c r="S204" s="438"/>
      <c r="T204" s="439"/>
      <c r="U204" s="439"/>
      <c r="V204" s="439"/>
      <c r="W204" s="667"/>
      <c r="X204" s="668"/>
      <c r="Y204" s="668"/>
      <c r="Z204" s="668"/>
      <c r="AA204" s="668"/>
      <c r="AB204" s="668"/>
      <c r="AC204" s="668"/>
      <c r="AD204" s="668"/>
      <c r="AE204" s="668"/>
      <c r="AF204" s="668"/>
      <c r="AG204" s="668"/>
      <c r="AH204" s="668"/>
      <c r="AI204" s="668"/>
      <c r="AJ204" s="668"/>
      <c r="AK204" s="668"/>
      <c r="AL204" s="668"/>
      <c r="AM204" s="668"/>
      <c r="AN204" s="668"/>
      <c r="AO204" s="668"/>
      <c r="AP204" s="668"/>
      <c r="AQ204" s="668"/>
      <c r="AR204" s="668"/>
      <c r="AS204" s="668"/>
      <c r="AT204" s="668"/>
      <c r="AU204" s="668"/>
      <c r="AV204" s="668"/>
      <c r="AW204" s="668"/>
      <c r="AX204" s="668"/>
      <c r="AY204" s="668"/>
      <c r="AZ204" s="668"/>
    </row>
    <row r="205" spans="2:52" ht="20.100000000000001" customHeight="1" collapsed="1">
      <c r="B205" s="32">
        <f>B193+1</f>
        <v>17</v>
      </c>
      <c r="C205" s="1013"/>
      <c r="D205" s="1014"/>
      <c r="E205" s="1014"/>
      <c r="F205" s="1015"/>
      <c r="G205" s="1016"/>
      <c r="H205" s="1017"/>
      <c r="I205" s="1017"/>
      <c r="J205" s="1017"/>
      <c r="K205" s="1018"/>
      <c r="L205" s="701">
        <f t="shared" ref="L205:R205" si="64">SUM(L206:L215)</f>
        <v>0</v>
      </c>
      <c r="M205" s="702">
        <f t="shared" si="64"/>
        <v>0</v>
      </c>
      <c r="N205" s="703">
        <f t="shared" si="64"/>
        <v>0</v>
      </c>
      <c r="O205" s="703">
        <f t="shared" si="64"/>
        <v>0</v>
      </c>
      <c r="P205" s="702">
        <f t="shared" si="64"/>
        <v>0</v>
      </c>
      <c r="Q205" s="704">
        <f t="shared" si="64"/>
        <v>0</v>
      </c>
      <c r="R205" s="701">
        <f t="shared" si="64"/>
        <v>0</v>
      </c>
      <c r="S205" s="705">
        <v>1</v>
      </c>
      <c r="T205" s="706">
        <f>(S206*T206)+(S207*T207)+(S208*T208)+(S209*T209)+(S210*T210)+(S211*T211)+(S212*T212)+(S213*T213)+(S214*T214)+(S215*T215)</f>
        <v>0</v>
      </c>
      <c r="U205" s="665">
        <f t="shared" ref="U205:U215" si="65">S205*T205*(1+MGKZ)*(1+Gewinn)*(1+Sicherheit)</f>
        <v>0</v>
      </c>
      <c r="V205" s="643">
        <f t="shared" ref="V205:V215" si="66">R205*Fertigung</f>
        <v>0</v>
      </c>
      <c r="W205" s="50">
        <f t="shared" ref="W205:W215" si="67">L205*$E$6+M205*$M$6+N205*$M$7+O205*$M$8+P205*$E$7+Q205*$M$9+U205+V205</f>
        <v>0</v>
      </c>
      <c r="X205" s="442"/>
      <c r="Y205" s="442"/>
      <c r="Z205" s="442"/>
      <c r="AA205" s="442"/>
      <c r="AB205" s="442"/>
      <c r="AC205" s="442"/>
      <c r="AD205" s="442"/>
      <c r="AE205" s="442"/>
      <c r="AF205" s="442"/>
      <c r="AG205" s="442"/>
      <c r="AH205" s="442"/>
      <c r="AI205" s="442"/>
      <c r="AJ205" s="442"/>
      <c r="AK205" s="442"/>
      <c r="AL205" s="442"/>
      <c r="AM205" s="442"/>
      <c r="AN205" s="442"/>
      <c r="AO205" s="442"/>
      <c r="AP205" s="442"/>
      <c r="AQ205" s="442"/>
      <c r="AR205" s="442"/>
      <c r="AS205" s="442"/>
      <c r="AT205" s="442"/>
      <c r="AU205" s="442"/>
      <c r="AV205" s="442"/>
      <c r="AW205" s="442"/>
      <c r="AX205" s="442"/>
      <c r="AY205" s="442"/>
      <c r="AZ205" s="442"/>
    </row>
    <row r="206" spans="2:52" ht="20.100000000000001" hidden="1" customHeight="1" outlineLevel="1">
      <c r="B206" s="433"/>
      <c r="C206" s="1002"/>
      <c r="D206" s="1003"/>
      <c r="E206" s="1003"/>
      <c r="F206" s="1004"/>
      <c r="G206" s="1005"/>
      <c r="H206" s="1006"/>
      <c r="I206" s="1006"/>
      <c r="J206" s="1006"/>
      <c r="K206" s="1007"/>
      <c r="L206" s="715"/>
      <c r="M206" s="715"/>
      <c r="N206" s="715"/>
      <c r="O206" s="715"/>
      <c r="P206" s="715"/>
      <c r="Q206" s="715"/>
      <c r="R206" s="715"/>
      <c r="S206" s="716"/>
      <c r="T206" s="717"/>
      <c r="U206" s="720">
        <f t="shared" si="65"/>
        <v>0</v>
      </c>
      <c r="V206" s="721">
        <f t="shared" si="66"/>
        <v>0</v>
      </c>
      <c r="W206" s="722">
        <f t="shared" si="67"/>
        <v>0</v>
      </c>
      <c r="X206" s="442"/>
      <c r="Y206" s="442"/>
      <c r="Z206" s="442"/>
      <c r="AA206" s="442"/>
      <c r="AB206" s="442"/>
      <c r="AC206" s="442"/>
      <c r="AD206" s="442"/>
      <c r="AE206" s="442"/>
      <c r="AF206" s="442"/>
      <c r="AG206" s="442"/>
      <c r="AH206" s="442"/>
      <c r="AI206" s="442"/>
      <c r="AJ206" s="442"/>
      <c r="AK206" s="442"/>
      <c r="AL206" s="442"/>
      <c r="AM206" s="442"/>
      <c r="AN206" s="442"/>
      <c r="AO206" s="442"/>
      <c r="AP206" s="442"/>
      <c r="AQ206" s="442"/>
      <c r="AR206" s="442"/>
      <c r="AS206" s="442"/>
      <c r="AT206" s="442"/>
      <c r="AU206" s="442"/>
      <c r="AV206" s="442"/>
      <c r="AW206" s="442"/>
      <c r="AX206" s="442"/>
      <c r="AY206" s="442"/>
      <c r="AZ206" s="442"/>
    </row>
    <row r="207" spans="2:52" ht="20.100000000000001" hidden="1" customHeight="1" outlineLevel="1">
      <c r="B207" s="434"/>
      <c r="C207" s="1002"/>
      <c r="D207" s="1003"/>
      <c r="E207" s="1003"/>
      <c r="F207" s="1004"/>
      <c r="G207" s="1005"/>
      <c r="H207" s="1006"/>
      <c r="I207" s="1006"/>
      <c r="J207" s="1006"/>
      <c r="K207" s="1007"/>
      <c r="L207" s="715"/>
      <c r="M207" s="715"/>
      <c r="N207" s="715"/>
      <c r="O207" s="715"/>
      <c r="P207" s="715"/>
      <c r="Q207" s="715"/>
      <c r="R207" s="715"/>
      <c r="S207" s="716"/>
      <c r="T207" s="717"/>
      <c r="U207" s="720">
        <f t="shared" si="65"/>
        <v>0</v>
      </c>
      <c r="V207" s="721">
        <f t="shared" si="66"/>
        <v>0</v>
      </c>
      <c r="W207" s="722">
        <f t="shared" si="67"/>
        <v>0</v>
      </c>
      <c r="X207" s="442"/>
      <c r="Y207" s="442"/>
      <c r="Z207" s="442"/>
      <c r="AA207" s="442"/>
      <c r="AB207" s="442"/>
      <c r="AC207" s="442"/>
      <c r="AD207" s="442"/>
      <c r="AE207" s="442"/>
      <c r="AF207" s="442"/>
      <c r="AG207" s="442"/>
      <c r="AH207" s="442"/>
      <c r="AI207" s="442"/>
      <c r="AJ207" s="442"/>
      <c r="AK207" s="442"/>
      <c r="AL207" s="442"/>
      <c r="AM207" s="442"/>
      <c r="AN207" s="442"/>
      <c r="AO207" s="442"/>
      <c r="AP207" s="442"/>
      <c r="AQ207" s="442"/>
      <c r="AR207" s="442"/>
      <c r="AS207" s="442"/>
      <c r="AT207" s="442"/>
      <c r="AU207" s="442"/>
      <c r="AV207" s="442"/>
      <c r="AW207" s="442"/>
      <c r="AX207" s="442"/>
      <c r="AY207" s="442"/>
      <c r="AZ207" s="442"/>
    </row>
    <row r="208" spans="2:52" ht="20.100000000000001" hidden="1" customHeight="1" outlineLevel="1">
      <c r="B208" s="434"/>
      <c r="C208" s="1002"/>
      <c r="D208" s="1003"/>
      <c r="E208" s="1003"/>
      <c r="F208" s="1004"/>
      <c r="G208" s="1005"/>
      <c r="H208" s="1006"/>
      <c r="I208" s="1006"/>
      <c r="J208" s="1006"/>
      <c r="K208" s="1007"/>
      <c r="L208" s="715"/>
      <c r="M208" s="715"/>
      <c r="N208" s="715"/>
      <c r="O208" s="715"/>
      <c r="P208" s="715"/>
      <c r="Q208" s="715"/>
      <c r="R208" s="715"/>
      <c r="S208" s="716"/>
      <c r="T208" s="717"/>
      <c r="U208" s="720">
        <f t="shared" si="65"/>
        <v>0</v>
      </c>
      <c r="V208" s="721">
        <f t="shared" si="66"/>
        <v>0</v>
      </c>
      <c r="W208" s="722">
        <f t="shared" si="67"/>
        <v>0</v>
      </c>
      <c r="X208" s="442"/>
      <c r="Y208" s="442"/>
      <c r="Z208" s="442"/>
      <c r="AA208" s="442"/>
      <c r="AB208" s="442"/>
      <c r="AC208" s="442"/>
      <c r="AD208" s="442"/>
      <c r="AE208" s="442"/>
      <c r="AF208" s="442"/>
      <c r="AG208" s="442"/>
      <c r="AH208" s="442"/>
      <c r="AI208" s="442"/>
      <c r="AJ208" s="442"/>
      <c r="AK208" s="442"/>
      <c r="AL208" s="442"/>
      <c r="AM208" s="442"/>
      <c r="AN208" s="442"/>
      <c r="AO208" s="442"/>
      <c r="AP208" s="442"/>
      <c r="AQ208" s="442"/>
      <c r="AR208" s="442"/>
      <c r="AS208" s="442"/>
      <c r="AT208" s="442"/>
      <c r="AU208" s="442"/>
      <c r="AV208" s="442"/>
      <c r="AW208" s="442"/>
      <c r="AX208" s="442"/>
      <c r="AY208" s="442"/>
      <c r="AZ208" s="442"/>
    </row>
    <row r="209" spans="2:52" ht="20.100000000000001" hidden="1" customHeight="1" outlineLevel="1">
      <c r="B209" s="434"/>
      <c r="C209" s="1002"/>
      <c r="D209" s="1003"/>
      <c r="E209" s="1003"/>
      <c r="F209" s="1004"/>
      <c r="G209" s="1005"/>
      <c r="H209" s="1006"/>
      <c r="I209" s="1006"/>
      <c r="J209" s="1006"/>
      <c r="K209" s="1007"/>
      <c r="L209" s="715"/>
      <c r="M209" s="715"/>
      <c r="N209" s="715"/>
      <c r="O209" s="715"/>
      <c r="P209" s="715"/>
      <c r="Q209" s="715"/>
      <c r="R209" s="715"/>
      <c r="S209" s="716"/>
      <c r="T209" s="717"/>
      <c r="U209" s="720">
        <f t="shared" si="65"/>
        <v>0</v>
      </c>
      <c r="V209" s="721">
        <f t="shared" si="66"/>
        <v>0</v>
      </c>
      <c r="W209" s="722">
        <f t="shared" si="67"/>
        <v>0</v>
      </c>
      <c r="X209" s="442"/>
      <c r="Y209" s="442"/>
      <c r="Z209" s="442"/>
      <c r="AA209" s="442"/>
      <c r="AB209" s="442"/>
      <c r="AC209" s="442"/>
      <c r="AD209" s="442"/>
      <c r="AE209" s="442"/>
      <c r="AF209" s="442"/>
      <c r="AG209" s="442"/>
      <c r="AH209" s="442"/>
      <c r="AI209" s="442"/>
      <c r="AJ209" s="442"/>
      <c r="AK209" s="442"/>
      <c r="AL209" s="442"/>
      <c r="AM209" s="442"/>
      <c r="AN209" s="442"/>
      <c r="AO209" s="442"/>
      <c r="AP209" s="442"/>
      <c r="AQ209" s="442"/>
      <c r="AR209" s="442"/>
      <c r="AS209" s="442"/>
      <c r="AT209" s="442"/>
      <c r="AU209" s="442"/>
      <c r="AV209" s="442"/>
      <c r="AW209" s="442"/>
      <c r="AX209" s="442"/>
      <c r="AY209" s="442"/>
      <c r="AZ209" s="442"/>
    </row>
    <row r="210" spans="2:52" ht="20.100000000000001" hidden="1" customHeight="1" outlineLevel="1">
      <c r="B210" s="434"/>
      <c r="C210" s="1002"/>
      <c r="D210" s="1003"/>
      <c r="E210" s="1003"/>
      <c r="F210" s="1004"/>
      <c r="G210" s="1005"/>
      <c r="H210" s="1006"/>
      <c r="I210" s="1006"/>
      <c r="J210" s="1006"/>
      <c r="K210" s="1007"/>
      <c r="L210" s="715"/>
      <c r="M210" s="715"/>
      <c r="N210" s="715"/>
      <c r="O210" s="715"/>
      <c r="P210" s="715"/>
      <c r="Q210" s="715"/>
      <c r="R210" s="715"/>
      <c r="S210" s="716"/>
      <c r="T210" s="717"/>
      <c r="U210" s="720">
        <f t="shared" si="65"/>
        <v>0</v>
      </c>
      <c r="V210" s="721">
        <f t="shared" si="66"/>
        <v>0</v>
      </c>
      <c r="W210" s="722">
        <f t="shared" si="67"/>
        <v>0</v>
      </c>
      <c r="X210" s="442"/>
      <c r="Y210" s="442"/>
      <c r="Z210" s="442"/>
      <c r="AA210" s="442"/>
      <c r="AB210" s="442"/>
      <c r="AC210" s="442"/>
      <c r="AD210" s="442"/>
      <c r="AE210" s="442"/>
      <c r="AF210" s="442"/>
      <c r="AG210" s="442"/>
      <c r="AH210" s="442"/>
      <c r="AI210" s="442"/>
      <c r="AJ210" s="442"/>
      <c r="AK210" s="442"/>
      <c r="AL210" s="442"/>
      <c r="AM210" s="442"/>
      <c r="AN210" s="442"/>
      <c r="AO210" s="442"/>
      <c r="AP210" s="442"/>
      <c r="AQ210" s="442"/>
      <c r="AR210" s="442"/>
      <c r="AS210" s="442"/>
      <c r="AT210" s="442"/>
      <c r="AU210" s="442"/>
      <c r="AV210" s="442"/>
      <c r="AW210" s="442"/>
      <c r="AX210" s="442"/>
      <c r="AY210" s="442"/>
      <c r="AZ210" s="442"/>
    </row>
    <row r="211" spans="2:52" ht="20.100000000000001" hidden="1" customHeight="1" outlineLevel="1">
      <c r="B211" s="434"/>
      <c r="C211" s="1002"/>
      <c r="D211" s="1003"/>
      <c r="E211" s="1003"/>
      <c r="F211" s="1004"/>
      <c r="G211" s="1005"/>
      <c r="H211" s="1006"/>
      <c r="I211" s="1006"/>
      <c r="J211" s="1006"/>
      <c r="K211" s="1007"/>
      <c r="L211" s="715"/>
      <c r="M211" s="715"/>
      <c r="N211" s="715"/>
      <c r="O211" s="715"/>
      <c r="P211" s="715"/>
      <c r="Q211" s="715"/>
      <c r="R211" s="715"/>
      <c r="S211" s="716"/>
      <c r="T211" s="717"/>
      <c r="U211" s="720">
        <f t="shared" si="65"/>
        <v>0</v>
      </c>
      <c r="V211" s="721">
        <f t="shared" si="66"/>
        <v>0</v>
      </c>
      <c r="W211" s="722">
        <f t="shared" si="67"/>
        <v>0</v>
      </c>
      <c r="X211" s="442"/>
      <c r="Y211" s="442"/>
      <c r="Z211" s="442"/>
      <c r="AA211" s="442"/>
      <c r="AB211" s="442"/>
      <c r="AC211" s="442"/>
      <c r="AD211" s="442"/>
      <c r="AE211" s="442"/>
      <c r="AF211" s="442"/>
      <c r="AG211" s="442"/>
      <c r="AH211" s="442"/>
      <c r="AI211" s="442"/>
      <c r="AJ211" s="442"/>
      <c r="AK211" s="442"/>
      <c r="AL211" s="442"/>
      <c r="AM211" s="442"/>
      <c r="AN211" s="442"/>
      <c r="AO211" s="442"/>
      <c r="AP211" s="442"/>
      <c r="AQ211" s="442"/>
      <c r="AR211" s="442"/>
      <c r="AS211" s="442"/>
      <c r="AT211" s="442"/>
      <c r="AU211" s="442"/>
      <c r="AV211" s="442"/>
      <c r="AW211" s="442"/>
      <c r="AX211" s="442"/>
      <c r="AY211" s="442"/>
      <c r="AZ211" s="442"/>
    </row>
    <row r="212" spans="2:52" ht="20.100000000000001" hidden="1" customHeight="1" outlineLevel="1">
      <c r="B212" s="434"/>
      <c r="C212" s="1002"/>
      <c r="D212" s="1003"/>
      <c r="E212" s="1003"/>
      <c r="F212" s="1004"/>
      <c r="G212" s="1005"/>
      <c r="H212" s="1006"/>
      <c r="I212" s="1006"/>
      <c r="J212" s="1006"/>
      <c r="K212" s="1007"/>
      <c r="L212" s="715"/>
      <c r="M212" s="715"/>
      <c r="N212" s="715"/>
      <c r="O212" s="715"/>
      <c r="P212" s="715"/>
      <c r="Q212" s="715"/>
      <c r="R212" s="715"/>
      <c r="S212" s="716"/>
      <c r="T212" s="717"/>
      <c r="U212" s="720">
        <f t="shared" si="65"/>
        <v>0</v>
      </c>
      <c r="V212" s="721">
        <f t="shared" si="66"/>
        <v>0</v>
      </c>
      <c r="W212" s="722">
        <f t="shared" si="67"/>
        <v>0</v>
      </c>
      <c r="X212" s="442"/>
      <c r="Y212" s="442"/>
      <c r="Z212" s="442"/>
      <c r="AA212" s="442"/>
      <c r="AB212" s="442"/>
      <c r="AC212" s="442"/>
      <c r="AD212" s="442"/>
      <c r="AE212" s="442"/>
      <c r="AF212" s="442"/>
      <c r="AG212" s="442"/>
      <c r="AH212" s="442"/>
      <c r="AI212" s="442"/>
      <c r="AJ212" s="442"/>
      <c r="AK212" s="442"/>
      <c r="AL212" s="442"/>
      <c r="AM212" s="442"/>
      <c r="AN212" s="442"/>
      <c r="AO212" s="442"/>
      <c r="AP212" s="442"/>
      <c r="AQ212" s="442"/>
      <c r="AR212" s="442"/>
      <c r="AS212" s="442"/>
      <c r="AT212" s="442"/>
      <c r="AU212" s="442"/>
      <c r="AV212" s="442"/>
      <c r="AW212" s="442"/>
      <c r="AX212" s="442"/>
      <c r="AY212" s="442"/>
      <c r="AZ212" s="442"/>
    </row>
    <row r="213" spans="2:52" ht="20.100000000000001" hidden="1" customHeight="1" outlineLevel="1">
      <c r="B213" s="434"/>
      <c r="C213" s="1002"/>
      <c r="D213" s="1003"/>
      <c r="E213" s="1003"/>
      <c r="F213" s="1004"/>
      <c r="G213" s="1005"/>
      <c r="H213" s="1006"/>
      <c r="I213" s="1006"/>
      <c r="J213" s="1006"/>
      <c r="K213" s="1007"/>
      <c r="L213" s="715"/>
      <c r="M213" s="715"/>
      <c r="N213" s="715"/>
      <c r="O213" s="715"/>
      <c r="P213" s="715"/>
      <c r="Q213" s="715"/>
      <c r="R213" s="715"/>
      <c r="S213" s="716"/>
      <c r="T213" s="717"/>
      <c r="U213" s="720">
        <f t="shared" si="65"/>
        <v>0</v>
      </c>
      <c r="V213" s="721">
        <f t="shared" si="66"/>
        <v>0</v>
      </c>
      <c r="W213" s="722">
        <f t="shared" si="67"/>
        <v>0</v>
      </c>
      <c r="X213" s="442"/>
      <c r="Y213" s="442"/>
      <c r="Z213" s="442"/>
      <c r="AA213" s="442"/>
      <c r="AB213" s="442"/>
      <c r="AC213" s="442"/>
      <c r="AD213" s="442"/>
      <c r="AE213" s="442"/>
      <c r="AF213" s="442"/>
      <c r="AG213" s="442"/>
      <c r="AH213" s="442"/>
      <c r="AI213" s="442"/>
      <c r="AJ213" s="442"/>
      <c r="AK213" s="442"/>
      <c r="AL213" s="442"/>
      <c r="AM213" s="442"/>
      <c r="AN213" s="442"/>
      <c r="AO213" s="442"/>
      <c r="AP213" s="442"/>
      <c r="AQ213" s="442"/>
      <c r="AR213" s="442"/>
      <c r="AS213" s="442"/>
      <c r="AT213" s="442"/>
      <c r="AU213" s="442"/>
      <c r="AV213" s="442"/>
      <c r="AW213" s="442"/>
      <c r="AX213" s="442"/>
      <c r="AY213" s="442"/>
      <c r="AZ213" s="442"/>
    </row>
    <row r="214" spans="2:52" ht="20.100000000000001" hidden="1" customHeight="1" outlineLevel="1">
      <c r="B214" s="434"/>
      <c r="C214" s="1002"/>
      <c r="D214" s="1003"/>
      <c r="E214" s="1003"/>
      <c r="F214" s="1004"/>
      <c r="G214" s="1005"/>
      <c r="H214" s="1006"/>
      <c r="I214" s="1006"/>
      <c r="J214" s="1006"/>
      <c r="K214" s="1007"/>
      <c r="L214" s="715"/>
      <c r="M214" s="715"/>
      <c r="N214" s="715"/>
      <c r="O214" s="715"/>
      <c r="P214" s="715"/>
      <c r="Q214" s="715"/>
      <c r="R214" s="715"/>
      <c r="S214" s="716"/>
      <c r="T214" s="717"/>
      <c r="U214" s="720">
        <f t="shared" si="65"/>
        <v>0</v>
      </c>
      <c r="V214" s="721">
        <f t="shared" si="66"/>
        <v>0</v>
      </c>
      <c r="W214" s="722">
        <f t="shared" si="67"/>
        <v>0</v>
      </c>
      <c r="X214" s="442"/>
      <c r="Y214" s="442"/>
      <c r="Z214" s="442"/>
      <c r="AA214" s="442"/>
      <c r="AB214" s="442"/>
      <c r="AC214" s="442"/>
      <c r="AD214" s="442"/>
      <c r="AE214" s="442"/>
      <c r="AF214" s="442"/>
      <c r="AG214" s="442"/>
      <c r="AH214" s="442"/>
      <c r="AI214" s="442"/>
      <c r="AJ214" s="442"/>
      <c r="AK214" s="442"/>
      <c r="AL214" s="442"/>
      <c r="AM214" s="442"/>
      <c r="AN214" s="442"/>
      <c r="AO214" s="442"/>
      <c r="AP214" s="442"/>
      <c r="AQ214" s="442"/>
      <c r="AR214" s="442"/>
      <c r="AS214" s="442"/>
      <c r="AT214" s="442"/>
      <c r="AU214" s="442"/>
      <c r="AV214" s="442"/>
      <c r="AW214" s="442"/>
      <c r="AX214" s="442"/>
      <c r="AY214" s="442"/>
      <c r="AZ214" s="442"/>
    </row>
    <row r="215" spans="2:52" ht="20.100000000000001" hidden="1" customHeight="1" outlineLevel="1">
      <c r="B215" s="434"/>
      <c r="C215" s="1002"/>
      <c r="D215" s="1003"/>
      <c r="E215" s="1003"/>
      <c r="F215" s="1004"/>
      <c r="G215" s="1005"/>
      <c r="H215" s="1006"/>
      <c r="I215" s="1006"/>
      <c r="J215" s="1006"/>
      <c r="K215" s="1007"/>
      <c r="L215" s="715"/>
      <c r="M215" s="715"/>
      <c r="N215" s="715"/>
      <c r="O215" s="715"/>
      <c r="P215" s="715"/>
      <c r="Q215" s="715"/>
      <c r="R215" s="715"/>
      <c r="S215" s="716"/>
      <c r="T215" s="717"/>
      <c r="U215" s="720">
        <f t="shared" si="65"/>
        <v>0</v>
      </c>
      <c r="V215" s="721">
        <f t="shared" si="66"/>
        <v>0</v>
      </c>
      <c r="W215" s="722">
        <f t="shared" si="67"/>
        <v>0</v>
      </c>
      <c r="X215" s="442"/>
      <c r="Y215" s="442"/>
      <c r="Z215" s="442"/>
      <c r="AA215" s="442"/>
      <c r="AB215" s="442"/>
      <c r="AC215" s="442"/>
      <c r="AD215" s="442"/>
      <c r="AE215" s="442"/>
      <c r="AF215" s="442"/>
      <c r="AG215" s="442"/>
      <c r="AH215" s="442"/>
      <c r="AI215" s="442"/>
      <c r="AJ215" s="442"/>
      <c r="AK215" s="442"/>
      <c r="AL215" s="442"/>
      <c r="AM215" s="442"/>
      <c r="AN215" s="442"/>
      <c r="AO215" s="442"/>
      <c r="AP215" s="442"/>
      <c r="AQ215" s="442"/>
      <c r="AR215" s="442"/>
      <c r="AS215" s="442"/>
      <c r="AT215" s="442"/>
      <c r="AU215" s="442"/>
      <c r="AV215" s="442"/>
      <c r="AW215" s="442"/>
      <c r="AX215" s="442"/>
      <c r="AY215" s="442"/>
      <c r="AZ215" s="442"/>
    </row>
    <row r="216" spans="2:52" s="19" customFormat="1" ht="9.9499999999999993" hidden="1" customHeight="1" outlineLevel="1">
      <c r="B216" s="435"/>
      <c r="C216" s="437"/>
      <c r="D216" s="437"/>
      <c r="E216" s="437"/>
      <c r="F216" s="437"/>
      <c r="G216" s="666"/>
      <c r="H216" s="666"/>
      <c r="I216" s="666"/>
      <c r="J216" s="666"/>
      <c r="K216" s="666"/>
      <c r="L216" s="438"/>
      <c r="M216" s="438"/>
      <c r="N216" s="438"/>
      <c r="O216" s="438"/>
      <c r="P216" s="438"/>
      <c r="Q216" s="438"/>
      <c r="R216" s="438"/>
      <c r="S216" s="438"/>
      <c r="T216" s="439"/>
      <c r="U216" s="439"/>
      <c r="V216" s="439"/>
      <c r="W216" s="667"/>
      <c r="X216" s="668"/>
      <c r="Y216" s="668"/>
      <c r="Z216" s="668"/>
      <c r="AA216" s="668"/>
      <c r="AB216" s="668"/>
      <c r="AC216" s="668"/>
      <c r="AD216" s="668"/>
      <c r="AE216" s="668"/>
      <c r="AF216" s="668"/>
      <c r="AG216" s="668"/>
      <c r="AH216" s="668"/>
      <c r="AI216" s="668"/>
      <c r="AJ216" s="668"/>
      <c r="AK216" s="668"/>
      <c r="AL216" s="668"/>
      <c r="AM216" s="668"/>
      <c r="AN216" s="668"/>
      <c r="AO216" s="668"/>
      <c r="AP216" s="668"/>
      <c r="AQ216" s="668"/>
      <c r="AR216" s="668"/>
      <c r="AS216" s="668"/>
      <c r="AT216" s="668"/>
      <c r="AU216" s="668"/>
      <c r="AV216" s="668"/>
      <c r="AW216" s="668"/>
      <c r="AX216" s="668"/>
      <c r="AY216" s="668"/>
      <c r="AZ216" s="668"/>
    </row>
    <row r="217" spans="2:52" ht="20.100000000000001" customHeight="1" collapsed="1">
      <c r="B217" s="32">
        <f>B205+1</f>
        <v>18</v>
      </c>
      <c r="C217" s="1013"/>
      <c r="D217" s="1014"/>
      <c r="E217" s="1014"/>
      <c r="F217" s="1015"/>
      <c r="G217" s="1016"/>
      <c r="H217" s="1017"/>
      <c r="I217" s="1017"/>
      <c r="J217" s="1017"/>
      <c r="K217" s="1018"/>
      <c r="L217" s="701">
        <f t="shared" ref="L217:R217" si="68">SUM(L218:L227)</f>
        <v>0</v>
      </c>
      <c r="M217" s="702">
        <f t="shared" si="68"/>
        <v>0</v>
      </c>
      <c r="N217" s="703">
        <f t="shared" si="68"/>
        <v>0</v>
      </c>
      <c r="O217" s="703">
        <f t="shared" si="68"/>
        <v>0</v>
      </c>
      <c r="P217" s="702">
        <f t="shared" si="68"/>
        <v>0</v>
      </c>
      <c r="Q217" s="704">
        <f t="shared" si="68"/>
        <v>0</v>
      </c>
      <c r="R217" s="701">
        <f t="shared" si="68"/>
        <v>0</v>
      </c>
      <c r="S217" s="705">
        <v>1</v>
      </c>
      <c r="T217" s="706">
        <f>(S218*T218)+(S219*T219)+(S220*T220)+(S221*T221)+(S222*T222)+(S223*T223)+(S224*T224)+(S225*T225)+(S226*T226)+(S227*T227)</f>
        <v>0</v>
      </c>
      <c r="U217" s="665">
        <f t="shared" ref="U217:U227" si="69">S217*T217*(1+MGKZ)*(1+Gewinn)*(1+Sicherheit)</f>
        <v>0</v>
      </c>
      <c r="V217" s="643">
        <f t="shared" ref="V217:V227" si="70">R217*Fertigung</f>
        <v>0</v>
      </c>
      <c r="W217" s="50">
        <f t="shared" ref="W217:W227" si="71">L217*$E$6+M217*$M$6+N217*$M$7+O217*$M$8+P217*$E$7+Q217*$M$9+U217+V217</f>
        <v>0</v>
      </c>
      <c r="X217" s="442"/>
      <c r="Y217" s="442"/>
      <c r="Z217" s="442"/>
      <c r="AA217" s="442"/>
      <c r="AB217" s="442"/>
      <c r="AC217" s="442"/>
      <c r="AD217" s="442"/>
      <c r="AE217" s="442"/>
      <c r="AF217" s="442"/>
      <c r="AG217" s="442"/>
      <c r="AH217" s="442"/>
      <c r="AI217" s="442"/>
      <c r="AJ217" s="442"/>
      <c r="AK217" s="442"/>
      <c r="AL217" s="442"/>
      <c r="AM217" s="442"/>
      <c r="AN217" s="442"/>
      <c r="AO217" s="442"/>
      <c r="AP217" s="442"/>
      <c r="AQ217" s="442"/>
      <c r="AR217" s="442"/>
      <c r="AS217" s="442"/>
      <c r="AT217" s="442"/>
      <c r="AU217" s="442"/>
      <c r="AV217" s="442"/>
      <c r="AW217" s="442"/>
      <c r="AX217" s="442"/>
      <c r="AY217" s="442"/>
      <c r="AZ217" s="442"/>
    </row>
    <row r="218" spans="2:52" ht="20.100000000000001" hidden="1" customHeight="1" outlineLevel="1">
      <c r="B218" s="433"/>
      <c r="C218" s="1002"/>
      <c r="D218" s="1003"/>
      <c r="E218" s="1003"/>
      <c r="F218" s="1004"/>
      <c r="G218" s="1005"/>
      <c r="H218" s="1006"/>
      <c r="I218" s="1006"/>
      <c r="J218" s="1006"/>
      <c r="K218" s="1007"/>
      <c r="L218" s="715"/>
      <c r="M218" s="715"/>
      <c r="N218" s="715"/>
      <c r="O218" s="715"/>
      <c r="P218" s="715"/>
      <c r="Q218" s="715"/>
      <c r="R218" s="715"/>
      <c r="S218" s="716"/>
      <c r="T218" s="717"/>
      <c r="U218" s="720">
        <f t="shared" si="69"/>
        <v>0</v>
      </c>
      <c r="V218" s="721">
        <f t="shared" si="70"/>
        <v>0</v>
      </c>
      <c r="W218" s="722">
        <f t="shared" si="71"/>
        <v>0</v>
      </c>
      <c r="X218" s="442"/>
      <c r="Y218" s="442"/>
      <c r="Z218" s="442"/>
      <c r="AA218" s="442"/>
      <c r="AB218" s="442"/>
      <c r="AC218" s="442"/>
      <c r="AD218" s="442"/>
      <c r="AE218" s="442"/>
      <c r="AF218" s="442"/>
      <c r="AG218" s="442"/>
      <c r="AH218" s="442"/>
      <c r="AI218" s="442"/>
      <c r="AJ218" s="442"/>
      <c r="AK218" s="442"/>
      <c r="AL218" s="442"/>
      <c r="AM218" s="442"/>
      <c r="AN218" s="442"/>
      <c r="AO218" s="442"/>
      <c r="AP218" s="442"/>
      <c r="AQ218" s="442"/>
      <c r="AR218" s="442"/>
      <c r="AS218" s="442"/>
      <c r="AT218" s="442"/>
      <c r="AU218" s="442"/>
      <c r="AV218" s="442"/>
      <c r="AW218" s="442"/>
      <c r="AX218" s="442"/>
      <c r="AY218" s="442"/>
      <c r="AZ218" s="442"/>
    </row>
    <row r="219" spans="2:52" ht="20.100000000000001" hidden="1" customHeight="1" outlineLevel="1">
      <c r="B219" s="434"/>
      <c r="C219" s="1002"/>
      <c r="D219" s="1003"/>
      <c r="E219" s="1003"/>
      <c r="F219" s="1004"/>
      <c r="G219" s="1005"/>
      <c r="H219" s="1006"/>
      <c r="I219" s="1006"/>
      <c r="J219" s="1006"/>
      <c r="K219" s="1007"/>
      <c r="L219" s="715"/>
      <c r="M219" s="715"/>
      <c r="N219" s="715"/>
      <c r="O219" s="715"/>
      <c r="P219" s="715"/>
      <c r="Q219" s="715"/>
      <c r="R219" s="715"/>
      <c r="S219" s="716"/>
      <c r="T219" s="717"/>
      <c r="U219" s="720">
        <f t="shared" si="69"/>
        <v>0</v>
      </c>
      <c r="V219" s="721">
        <f t="shared" si="70"/>
        <v>0</v>
      </c>
      <c r="W219" s="722">
        <f t="shared" si="71"/>
        <v>0</v>
      </c>
      <c r="X219" s="442"/>
      <c r="Y219" s="442"/>
      <c r="Z219" s="442"/>
      <c r="AA219" s="442"/>
      <c r="AB219" s="442"/>
      <c r="AC219" s="442"/>
      <c r="AD219" s="442"/>
      <c r="AE219" s="442"/>
      <c r="AF219" s="442"/>
      <c r="AG219" s="442"/>
      <c r="AH219" s="442"/>
      <c r="AI219" s="442"/>
      <c r="AJ219" s="442"/>
      <c r="AK219" s="442"/>
      <c r="AL219" s="442"/>
      <c r="AM219" s="442"/>
      <c r="AN219" s="442"/>
      <c r="AO219" s="442"/>
      <c r="AP219" s="442"/>
      <c r="AQ219" s="442"/>
      <c r="AR219" s="442"/>
      <c r="AS219" s="442"/>
      <c r="AT219" s="442"/>
      <c r="AU219" s="442"/>
      <c r="AV219" s="442"/>
      <c r="AW219" s="442"/>
      <c r="AX219" s="442"/>
      <c r="AY219" s="442"/>
      <c r="AZ219" s="442"/>
    </row>
    <row r="220" spans="2:52" ht="20.100000000000001" hidden="1" customHeight="1" outlineLevel="1">
      <c r="B220" s="434"/>
      <c r="C220" s="1002"/>
      <c r="D220" s="1003"/>
      <c r="E220" s="1003"/>
      <c r="F220" s="1004"/>
      <c r="G220" s="1005"/>
      <c r="H220" s="1006"/>
      <c r="I220" s="1006"/>
      <c r="J220" s="1006"/>
      <c r="K220" s="1007"/>
      <c r="L220" s="715"/>
      <c r="M220" s="715"/>
      <c r="N220" s="715"/>
      <c r="O220" s="715"/>
      <c r="P220" s="715"/>
      <c r="Q220" s="715"/>
      <c r="R220" s="715"/>
      <c r="S220" s="716"/>
      <c r="T220" s="717"/>
      <c r="U220" s="720">
        <f t="shared" si="69"/>
        <v>0</v>
      </c>
      <c r="V220" s="721">
        <f t="shared" si="70"/>
        <v>0</v>
      </c>
      <c r="W220" s="722">
        <f t="shared" si="71"/>
        <v>0</v>
      </c>
      <c r="X220" s="442"/>
      <c r="Y220" s="442"/>
      <c r="Z220" s="442"/>
      <c r="AA220" s="442"/>
      <c r="AB220" s="442"/>
      <c r="AC220" s="442"/>
      <c r="AD220" s="442"/>
      <c r="AE220" s="442"/>
      <c r="AF220" s="442"/>
      <c r="AG220" s="442"/>
      <c r="AH220" s="442"/>
      <c r="AI220" s="442"/>
      <c r="AJ220" s="442"/>
      <c r="AK220" s="442"/>
      <c r="AL220" s="442"/>
      <c r="AM220" s="442"/>
      <c r="AN220" s="442"/>
      <c r="AO220" s="442"/>
      <c r="AP220" s="442"/>
      <c r="AQ220" s="442"/>
      <c r="AR220" s="442"/>
      <c r="AS220" s="442"/>
      <c r="AT220" s="442"/>
      <c r="AU220" s="442"/>
      <c r="AV220" s="442"/>
      <c r="AW220" s="442"/>
      <c r="AX220" s="442"/>
      <c r="AY220" s="442"/>
      <c r="AZ220" s="442"/>
    </row>
    <row r="221" spans="2:52" ht="20.100000000000001" hidden="1" customHeight="1" outlineLevel="1">
      <c r="B221" s="434"/>
      <c r="C221" s="1002"/>
      <c r="D221" s="1003"/>
      <c r="E221" s="1003"/>
      <c r="F221" s="1004"/>
      <c r="G221" s="1005"/>
      <c r="H221" s="1006"/>
      <c r="I221" s="1006"/>
      <c r="J221" s="1006"/>
      <c r="K221" s="1007"/>
      <c r="L221" s="715"/>
      <c r="M221" s="715"/>
      <c r="N221" s="715"/>
      <c r="O221" s="715"/>
      <c r="P221" s="715"/>
      <c r="Q221" s="715"/>
      <c r="R221" s="715"/>
      <c r="S221" s="716"/>
      <c r="T221" s="717"/>
      <c r="U221" s="720">
        <f t="shared" si="69"/>
        <v>0</v>
      </c>
      <c r="V221" s="721">
        <f t="shared" si="70"/>
        <v>0</v>
      </c>
      <c r="W221" s="722">
        <f t="shared" si="71"/>
        <v>0</v>
      </c>
      <c r="X221" s="442"/>
      <c r="Y221" s="442"/>
      <c r="Z221" s="442"/>
      <c r="AA221" s="442"/>
      <c r="AB221" s="442"/>
      <c r="AC221" s="442"/>
      <c r="AD221" s="442"/>
      <c r="AE221" s="442"/>
      <c r="AF221" s="442"/>
      <c r="AG221" s="442"/>
      <c r="AH221" s="442"/>
      <c r="AI221" s="442"/>
      <c r="AJ221" s="442"/>
      <c r="AK221" s="442"/>
      <c r="AL221" s="442"/>
      <c r="AM221" s="442"/>
      <c r="AN221" s="442"/>
      <c r="AO221" s="442"/>
      <c r="AP221" s="442"/>
      <c r="AQ221" s="442"/>
      <c r="AR221" s="442"/>
      <c r="AS221" s="442"/>
      <c r="AT221" s="442"/>
      <c r="AU221" s="442"/>
      <c r="AV221" s="442"/>
      <c r="AW221" s="442"/>
      <c r="AX221" s="442"/>
      <c r="AY221" s="442"/>
      <c r="AZ221" s="442"/>
    </row>
    <row r="222" spans="2:52" ht="20.100000000000001" hidden="1" customHeight="1" outlineLevel="1">
      <c r="B222" s="434"/>
      <c r="C222" s="1002"/>
      <c r="D222" s="1003"/>
      <c r="E222" s="1003"/>
      <c r="F222" s="1004"/>
      <c r="G222" s="1005"/>
      <c r="H222" s="1006"/>
      <c r="I222" s="1006"/>
      <c r="J222" s="1006"/>
      <c r="K222" s="1007"/>
      <c r="L222" s="715"/>
      <c r="M222" s="715"/>
      <c r="N222" s="715"/>
      <c r="O222" s="715"/>
      <c r="P222" s="715"/>
      <c r="Q222" s="715"/>
      <c r="R222" s="715"/>
      <c r="S222" s="716"/>
      <c r="T222" s="717"/>
      <c r="U222" s="720">
        <f t="shared" si="69"/>
        <v>0</v>
      </c>
      <c r="V222" s="721">
        <f t="shared" si="70"/>
        <v>0</v>
      </c>
      <c r="W222" s="722">
        <f t="shared" si="71"/>
        <v>0</v>
      </c>
      <c r="X222" s="442"/>
      <c r="Y222" s="442"/>
      <c r="Z222" s="442"/>
      <c r="AA222" s="442"/>
      <c r="AB222" s="442"/>
      <c r="AC222" s="442"/>
      <c r="AD222" s="442"/>
      <c r="AE222" s="442"/>
      <c r="AF222" s="442"/>
      <c r="AG222" s="442"/>
      <c r="AH222" s="442"/>
      <c r="AI222" s="442"/>
      <c r="AJ222" s="442"/>
      <c r="AK222" s="442"/>
      <c r="AL222" s="442"/>
      <c r="AM222" s="442"/>
      <c r="AN222" s="442"/>
      <c r="AO222" s="442"/>
      <c r="AP222" s="442"/>
      <c r="AQ222" s="442"/>
      <c r="AR222" s="442"/>
      <c r="AS222" s="442"/>
      <c r="AT222" s="442"/>
      <c r="AU222" s="442"/>
      <c r="AV222" s="442"/>
      <c r="AW222" s="442"/>
      <c r="AX222" s="442"/>
      <c r="AY222" s="442"/>
      <c r="AZ222" s="442"/>
    </row>
    <row r="223" spans="2:52" ht="20.100000000000001" hidden="1" customHeight="1" outlineLevel="1">
      <c r="B223" s="434"/>
      <c r="C223" s="1002"/>
      <c r="D223" s="1003"/>
      <c r="E223" s="1003"/>
      <c r="F223" s="1004"/>
      <c r="G223" s="1005"/>
      <c r="H223" s="1006"/>
      <c r="I223" s="1006"/>
      <c r="J223" s="1006"/>
      <c r="K223" s="1007"/>
      <c r="L223" s="715"/>
      <c r="M223" s="715"/>
      <c r="N223" s="715"/>
      <c r="O223" s="715"/>
      <c r="P223" s="715"/>
      <c r="Q223" s="715"/>
      <c r="R223" s="715"/>
      <c r="S223" s="716"/>
      <c r="T223" s="717"/>
      <c r="U223" s="720">
        <f t="shared" si="69"/>
        <v>0</v>
      </c>
      <c r="V223" s="721">
        <f t="shared" si="70"/>
        <v>0</v>
      </c>
      <c r="W223" s="722">
        <f t="shared" si="71"/>
        <v>0</v>
      </c>
      <c r="X223" s="442"/>
      <c r="Y223" s="442"/>
      <c r="Z223" s="442"/>
      <c r="AA223" s="442"/>
      <c r="AB223" s="442"/>
      <c r="AC223" s="442"/>
      <c r="AD223" s="442"/>
      <c r="AE223" s="442"/>
      <c r="AF223" s="442"/>
      <c r="AG223" s="442"/>
      <c r="AH223" s="442"/>
      <c r="AI223" s="442"/>
      <c r="AJ223" s="442"/>
      <c r="AK223" s="442"/>
      <c r="AL223" s="442"/>
      <c r="AM223" s="442"/>
      <c r="AN223" s="442"/>
      <c r="AO223" s="442"/>
      <c r="AP223" s="442"/>
      <c r="AQ223" s="442"/>
      <c r="AR223" s="442"/>
      <c r="AS223" s="442"/>
      <c r="AT223" s="442"/>
      <c r="AU223" s="442"/>
      <c r="AV223" s="442"/>
      <c r="AW223" s="442"/>
      <c r="AX223" s="442"/>
      <c r="AY223" s="442"/>
      <c r="AZ223" s="442"/>
    </row>
    <row r="224" spans="2:52" ht="20.100000000000001" hidden="1" customHeight="1" outlineLevel="1">
      <c r="B224" s="434"/>
      <c r="C224" s="1002"/>
      <c r="D224" s="1003"/>
      <c r="E224" s="1003"/>
      <c r="F224" s="1004"/>
      <c r="G224" s="1005"/>
      <c r="H224" s="1006"/>
      <c r="I224" s="1006"/>
      <c r="J224" s="1006"/>
      <c r="K224" s="1007"/>
      <c r="L224" s="715"/>
      <c r="M224" s="715"/>
      <c r="N224" s="715"/>
      <c r="O224" s="715"/>
      <c r="P224" s="715"/>
      <c r="Q224" s="715"/>
      <c r="R224" s="715"/>
      <c r="S224" s="716"/>
      <c r="T224" s="717"/>
      <c r="U224" s="720">
        <f t="shared" si="69"/>
        <v>0</v>
      </c>
      <c r="V224" s="721">
        <f t="shared" si="70"/>
        <v>0</v>
      </c>
      <c r="W224" s="722">
        <f t="shared" si="71"/>
        <v>0</v>
      </c>
      <c r="X224" s="442"/>
      <c r="Y224" s="442"/>
      <c r="Z224" s="442"/>
      <c r="AA224" s="442"/>
      <c r="AB224" s="442"/>
      <c r="AC224" s="442"/>
      <c r="AD224" s="442"/>
      <c r="AE224" s="442"/>
      <c r="AF224" s="442"/>
      <c r="AG224" s="442"/>
      <c r="AH224" s="442"/>
      <c r="AI224" s="442"/>
      <c r="AJ224" s="442"/>
      <c r="AK224" s="442"/>
      <c r="AL224" s="442"/>
      <c r="AM224" s="442"/>
      <c r="AN224" s="442"/>
      <c r="AO224" s="442"/>
      <c r="AP224" s="442"/>
      <c r="AQ224" s="442"/>
      <c r="AR224" s="442"/>
      <c r="AS224" s="442"/>
      <c r="AT224" s="442"/>
      <c r="AU224" s="442"/>
      <c r="AV224" s="442"/>
      <c r="AW224" s="442"/>
      <c r="AX224" s="442"/>
      <c r="AY224" s="442"/>
      <c r="AZ224" s="442"/>
    </row>
    <row r="225" spans="2:52" ht="20.100000000000001" hidden="1" customHeight="1" outlineLevel="1">
      <c r="B225" s="434"/>
      <c r="C225" s="1002"/>
      <c r="D225" s="1003"/>
      <c r="E225" s="1003"/>
      <c r="F225" s="1004"/>
      <c r="G225" s="1005"/>
      <c r="H225" s="1006"/>
      <c r="I225" s="1006"/>
      <c r="J225" s="1006"/>
      <c r="K225" s="1007"/>
      <c r="L225" s="715"/>
      <c r="M225" s="715"/>
      <c r="N225" s="715"/>
      <c r="O225" s="715"/>
      <c r="P225" s="715"/>
      <c r="Q225" s="715"/>
      <c r="R225" s="715"/>
      <c r="S225" s="716"/>
      <c r="T225" s="717"/>
      <c r="U225" s="720">
        <f t="shared" si="69"/>
        <v>0</v>
      </c>
      <c r="V225" s="721">
        <f t="shared" si="70"/>
        <v>0</v>
      </c>
      <c r="W225" s="722">
        <f t="shared" si="71"/>
        <v>0</v>
      </c>
      <c r="X225" s="442"/>
      <c r="Y225" s="442"/>
      <c r="Z225" s="442"/>
      <c r="AA225" s="442"/>
      <c r="AB225" s="442"/>
      <c r="AC225" s="442"/>
      <c r="AD225" s="442"/>
      <c r="AE225" s="442"/>
      <c r="AF225" s="442"/>
      <c r="AG225" s="442"/>
      <c r="AH225" s="442"/>
      <c r="AI225" s="442"/>
      <c r="AJ225" s="442"/>
      <c r="AK225" s="442"/>
      <c r="AL225" s="442"/>
      <c r="AM225" s="442"/>
      <c r="AN225" s="442"/>
      <c r="AO225" s="442"/>
      <c r="AP225" s="442"/>
      <c r="AQ225" s="442"/>
      <c r="AR225" s="442"/>
      <c r="AS225" s="442"/>
      <c r="AT225" s="442"/>
      <c r="AU225" s="442"/>
      <c r="AV225" s="442"/>
      <c r="AW225" s="442"/>
      <c r="AX225" s="442"/>
      <c r="AY225" s="442"/>
      <c r="AZ225" s="442"/>
    </row>
    <row r="226" spans="2:52" ht="20.100000000000001" hidden="1" customHeight="1" outlineLevel="1">
      <c r="B226" s="434"/>
      <c r="C226" s="1002"/>
      <c r="D226" s="1003"/>
      <c r="E226" s="1003"/>
      <c r="F226" s="1004"/>
      <c r="G226" s="1005"/>
      <c r="H226" s="1006"/>
      <c r="I226" s="1006"/>
      <c r="J226" s="1006"/>
      <c r="K226" s="1007"/>
      <c r="L226" s="715"/>
      <c r="M226" s="715"/>
      <c r="N226" s="715"/>
      <c r="O226" s="715"/>
      <c r="P226" s="715"/>
      <c r="Q226" s="715"/>
      <c r="R226" s="715"/>
      <c r="S226" s="716"/>
      <c r="T226" s="717"/>
      <c r="U226" s="720">
        <f t="shared" si="69"/>
        <v>0</v>
      </c>
      <c r="V226" s="721">
        <f t="shared" si="70"/>
        <v>0</v>
      </c>
      <c r="W226" s="722">
        <f t="shared" si="71"/>
        <v>0</v>
      </c>
      <c r="X226" s="442"/>
      <c r="Y226" s="442"/>
      <c r="Z226" s="442"/>
      <c r="AA226" s="442"/>
      <c r="AB226" s="442"/>
      <c r="AC226" s="442"/>
      <c r="AD226" s="442"/>
      <c r="AE226" s="442"/>
      <c r="AF226" s="442"/>
      <c r="AG226" s="442"/>
      <c r="AH226" s="442"/>
      <c r="AI226" s="442"/>
      <c r="AJ226" s="442"/>
      <c r="AK226" s="442"/>
      <c r="AL226" s="442"/>
      <c r="AM226" s="442"/>
      <c r="AN226" s="442"/>
      <c r="AO226" s="442"/>
      <c r="AP226" s="442"/>
      <c r="AQ226" s="442"/>
      <c r="AR226" s="442"/>
      <c r="AS226" s="442"/>
      <c r="AT226" s="442"/>
      <c r="AU226" s="442"/>
      <c r="AV226" s="442"/>
      <c r="AW226" s="442"/>
      <c r="AX226" s="442"/>
      <c r="AY226" s="442"/>
      <c r="AZ226" s="442"/>
    </row>
    <row r="227" spans="2:52" ht="20.100000000000001" hidden="1" customHeight="1" outlineLevel="1">
      <c r="B227" s="434"/>
      <c r="C227" s="1002"/>
      <c r="D227" s="1003"/>
      <c r="E227" s="1003"/>
      <c r="F227" s="1004"/>
      <c r="G227" s="1005"/>
      <c r="H227" s="1006"/>
      <c r="I227" s="1006"/>
      <c r="J227" s="1006"/>
      <c r="K227" s="1007"/>
      <c r="L227" s="715"/>
      <c r="M227" s="715"/>
      <c r="N227" s="715"/>
      <c r="O227" s="715"/>
      <c r="P227" s="715"/>
      <c r="Q227" s="715"/>
      <c r="R227" s="715"/>
      <c r="S227" s="716"/>
      <c r="T227" s="717"/>
      <c r="U227" s="720">
        <f t="shared" si="69"/>
        <v>0</v>
      </c>
      <c r="V227" s="721">
        <f t="shared" si="70"/>
        <v>0</v>
      </c>
      <c r="W227" s="722">
        <f t="shared" si="71"/>
        <v>0</v>
      </c>
      <c r="X227" s="442"/>
      <c r="Y227" s="442"/>
      <c r="Z227" s="442"/>
      <c r="AA227" s="442"/>
      <c r="AB227" s="442"/>
      <c r="AC227" s="442"/>
      <c r="AD227" s="442"/>
      <c r="AE227" s="442"/>
      <c r="AF227" s="442"/>
      <c r="AG227" s="442"/>
      <c r="AH227" s="442"/>
      <c r="AI227" s="442"/>
      <c r="AJ227" s="442"/>
      <c r="AK227" s="442"/>
      <c r="AL227" s="442"/>
      <c r="AM227" s="442"/>
      <c r="AN227" s="442"/>
      <c r="AO227" s="442"/>
      <c r="AP227" s="442"/>
      <c r="AQ227" s="442"/>
      <c r="AR227" s="442"/>
      <c r="AS227" s="442"/>
      <c r="AT227" s="442"/>
      <c r="AU227" s="442"/>
      <c r="AV227" s="442"/>
      <c r="AW227" s="442"/>
      <c r="AX227" s="442"/>
      <c r="AY227" s="442"/>
      <c r="AZ227" s="442"/>
    </row>
    <row r="228" spans="2:52" s="19" customFormat="1" ht="9.9499999999999993" hidden="1" customHeight="1" outlineLevel="1">
      <c r="B228" s="435"/>
      <c r="C228" s="437"/>
      <c r="D228" s="437"/>
      <c r="E228" s="437"/>
      <c r="F228" s="437"/>
      <c r="G228" s="666"/>
      <c r="H228" s="666"/>
      <c r="I228" s="666"/>
      <c r="J228" s="666"/>
      <c r="K228" s="666"/>
      <c r="L228" s="438"/>
      <c r="M228" s="438"/>
      <c r="N228" s="438"/>
      <c r="O228" s="438"/>
      <c r="P228" s="438"/>
      <c r="Q228" s="438"/>
      <c r="R228" s="438"/>
      <c r="S228" s="438"/>
      <c r="T228" s="439"/>
      <c r="U228" s="439"/>
      <c r="V228" s="439"/>
      <c r="W228" s="667"/>
      <c r="X228" s="668"/>
      <c r="Y228" s="668"/>
      <c r="Z228" s="668"/>
      <c r="AA228" s="668"/>
      <c r="AB228" s="668"/>
      <c r="AC228" s="668"/>
      <c r="AD228" s="668"/>
      <c r="AE228" s="668"/>
      <c r="AF228" s="668"/>
      <c r="AG228" s="668"/>
      <c r="AH228" s="668"/>
      <c r="AI228" s="668"/>
      <c r="AJ228" s="668"/>
      <c r="AK228" s="668"/>
      <c r="AL228" s="668"/>
      <c r="AM228" s="668"/>
      <c r="AN228" s="668"/>
      <c r="AO228" s="668"/>
      <c r="AP228" s="668"/>
      <c r="AQ228" s="668"/>
      <c r="AR228" s="668"/>
      <c r="AS228" s="668"/>
      <c r="AT228" s="668"/>
      <c r="AU228" s="668"/>
      <c r="AV228" s="668"/>
      <c r="AW228" s="668"/>
      <c r="AX228" s="668"/>
      <c r="AY228" s="668"/>
      <c r="AZ228" s="668"/>
    </row>
    <row r="229" spans="2:52" ht="20.100000000000001" customHeight="1" collapsed="1">
      <c r="B229" s="32">
        <f>B217+1</f>
        <v>19</v>
      </c>
      <c r="C229" s="1013"/>
      <c r="D229" s="1014"/>
      <c r="E229" s="1014"/>
      <c r="F229" s="1015"/>
      <c r="G229" s="1016"/>
      <c r="H229" s="1017"/>
      <c r="I229" s="1017"/>
      <c r="J229" s="1017"/>
      <c r="K229" s="1018"/>
      <c r="L229" s="701">
        <f t="shared" ref="L229:R229" si="72">SUM(L230:L239)</f>
        <v>0</v>
      </c>
      <c r="M229" s="702">
        <f t="shared" si="72"/>
        <v>0</v>
      </c>
      <c r="N229" s="703">
        <f t="shared" si="72"/>
        <v>0</v>
      </c>
      <c r="O229" s="703">
        <f t="shared" si="72"/>
        <v>0</v>
      </c>
      <c r="P229" s="702">
        <f t="shared" si="72"/>
        <v>0</v>
      </c>
      <c r="Q229" s="704">
        <f t="shared" si="72"/>
        <v>0</v>
      </c>
      <c r="R229" s="701">
        <f t="shared" si="72"/>
        <v>0</v>
      </c>
      <c r="S229" s="705">
        <v>1</v>
      </c>
      <c r="T229" s="706">
        <f>(S230*T230)+(S231*T231)+(S232*T232)+(S233*T233)+(S234*T234)+(S235*T235)+(S236*T236)+(S237*T237)+(S238*T238)+(S239*T239)</f>
        <v>0</v>
      </c>
      <c r="U229" s="665">
        <f t="shared" ref="U229:U239" si="73">S229*T229*(1+MGKZ)*(1+Gewinn)*(1+Sicherheit)</f>
        <v>0</v>
      </c>
      <c r="V229" s="643">
        <f t="shared" ref="V229:V239" si="74">R229*Fertigung</f>
        <v>0</v>
      </c>
      <c r="W229" s="50">
        <f t="shared" ref="W229:W239" si="75">L229*$E$6+M229*$M$6+N229*$M$7+O229*$M$8+P229*$E$7+Q229*$M$9+U229+V229</f>
        <v>0</v>
      </c>
      <c r="X229" s="442"/>
      <c r="Y229" s="442"/>
      <c r="Z229" s="442"/>
      <c r="AA229" s="442"/>
      <c r="AB229" s="442"/>
      <c r="AC229" s="442"/>
      <c r="AD229" s="442"/>
      <c r="AE229" s="442"/>
      <c r="AF229" s="442"/>
      <c r="AG229" s="442"/>
      <c r="AH229" s="442"/>
      <c r="AI229" s="442"/>
      <c r="AJ229" s="442"/>
      <c r="AK229" s="442"/>
      <c r="AL229" s="442"/>
      <c r="AM229" s="442"/>
      <c r="AN229" s="442"/>
      <c r="AO229" s="442"/>
      <c r="AP229" s="442"/>
      <c r="AQ229" s="442"/>
      <c r="AR229" s="442"/>
      <c r="AS229" s="442"/>
      <c r="AT229" s="442"/>
      <c r="AU229" s="442"/>
      <c r="AV229" s="442"/>
      <c r="AW229" s="442"/>
      <c r="AX229" s="442"/>
      <c r="AY229" s="442"/>
      <c r="AZ229" s="442"/>
    </row>
    <row r="230" spans="2:52" ht="20.100000000000001" hidden="1" customHeight="1" outlineLevel="1">
      <c r="B230" s="433"/>
      <c r="C230" s="1002"/>
      <c r="D230" s="1003"/>
      <c r="E230" s="1003"/>
      <c r="F230" s="1004"/>
      <c r="G230" s="1005"/>
      <c r="H230" s="1006"/>
      <c r="I230" s="1006"/>
      <c r="J230" s="1006"/>
      <c r="K230" s="1007"/>
      <c r="L230" s="715"/>
      <c r="M230" s="715"/>
      <c r="N230" s="715"/>
      <c r="O230" s="715"/>
      <c r="P230" s="715"/>
      <c r="Q230" s="715"/>
      <c r="R230" s="715"/>
      <c r="S230" s="716"/>
      <c r="T230" s="717"/>
      <c r="U230" s="720">
        <f t="shared" si="73"/>
        <v>0</v>
      </c>
      <c r="V230" s="721">
        <f t="shared" si="74"/>
        <v>0</v>
      </c>
      <c r="W230" s="722">
        <f t="shared" si="75"/>
        <v>0</v>
      </c>
      <c r="X230" s="442"/>
      <c r="Y230" s="442"/>
      <c r="Z230" s="442"/>
      <c r="AA230" s="442"/>
      <c r="AB230" s="442"/>
      <c r="AC230" s="442"/>
      <c r="AD230" s="442"/>
      <c r="AE230" s="442"/>
      <c r="AF230" s="442"/>
      <c r="AG230" s="442"/>
      <c r="AH230" s="442"/>
      <c r="AI230" s="442"/>
      <c r="AJ230" s="442"/>
      <c r="AK230" s="442"/>
      <c r="AL230" s="442"/>
      <c r="AM230" s="442"/>
      <c r="AN230" s="442"/>
      <c r="AO230" s="442"/>
      <c r="AP230" s="442"/>
      <c r="AQ230" s="442"/>
      <c r="AR230" s="442"/>
      <c r="AS230" s="442"/>
      <c r="AT230" s="442"/>
      <c r="AU230" s="442"/>
      <c r="AV230" s="442"/>
      <c r="AW230" s="442"/>
      <c r="AX230" s="442"/>
      <c r="AY230" s="442"/>
      <c r="AZ230" s="442"/>
    </row>
    <row r="231" spans="2:52" ht="20.100000000000001" hidden="1" customHeight="1" outlineLevel="1">
      <c r="B231" s="434"/>
      <c r="C231" s="1002"/>
      <c r="D231" s="1003"/>
      <c r="E231" s="1003"/>
      <c r="F231" s="1004"/>
      <c r="G231" s="1005"/>
      <c r="H231" s="1006"/>
      <c r="I231" s="1006"/>
      <c r="J231" s="1006"/>
      <c r="K231" s="1007"/>
      <c r="L231" s="715"/>
      <c r="M231" s="715"/>
      <c r="N231" s="715"/>
      <c r="O231" s="715"/>
      <c r="P231" s="715"/>
      <c r="Q231" s="715"/>
      <c r="R231" s="715"/>
      <c r="S231" s="716"/>
      <c r="T231" s="717"/>
      <c r="U231" s="720">
        <f t="shared" si="73"/>
        <v>0</v>
      </c>
      <c r="V231" s="721">
        <f t="shared" si="74"/>
        <v>0</v>
      </c>
      <c r="W231" s="722">
        <f t="shared" si="75"/>
        <v>0</v>
      </c>
      <c r="X231" s="442"/>
      <c r="Y231" s="442"/>
      <c r="Z231" s="442"/>
      <c r="AA231" s="442"/>
      <c r="AB231" s="442"/>
      <c r="AC231" s="442"/>
      <c r="AD231" s="442"/>
      <c r="AE231" s="442"/>
      <c r="AF231" s="442"/>
      <c r="AG231" s="442"/>
      <c r="AH231" s="442"/>
      <c r="AI231" s="442"/>
      <c r="AJ231" s="442"/>
      <c r="AK231" s="442"/>
      <c r="AL231" s="442"/>
      <c r="AM231" s="442"/>
      <c r="AN231" s="442"/>
      <c r="AO231" s="442"/>
      <c r="AP231" s="442"/>
      <c r="AQ231" s="442"/>
      <c r="AR231" s="442"/>
      <c r="AS231" s="442"/>
      <c r="AT231" s="442"/>
      <c r="AU231" s="442"/>
      <c r="AV231" s="442"/>
      <c r="AW231" s="442"/>
      <c r="AX231" s="442"/>
      <c r="AY231" s="442"/>
      <c r="AZ231" s="442"/>
    </row>
    <row r="232" spans="2:52" ht="20.100000000000001" hidden="1" customHeight="1" outlineLevel="1">
      <c r="B232" s="434"/>
      <c r="C232" s="1002"/>
      <c r="D232" s="1003"/>
      <c r="E232" s="1003"/>
      <c r="F232" s="1004"/>
      <c r="G232" s="1005"/>
      <c r="H232" s="1006"/>
      <c r="I232" s="1006"/>
      <c r="J232" s="1006"/>
      <c r="K232" s="1007"/>
      <c r="L232" s="715"/>
      <c r="M232" s="715"/>
      <c r="N232" s="715"/>
      <c r="O232" s="715"/>
      <c r="P232" s="715"/>
      <c r="Q232" s="715"/>
      <c r="R232" s="715"/>
      <c r="S232" s="716"/>
      <c r="T232" s="717"/>
      <c r="U232" s="720">
        <f t="shared" si="73"/>
        <v>0</v>
      </c>
      <c r="V232" s="721">
        <f t="shared" si="74"/>
        <v>0</v>
      </c>
      <c r="W232" s="722">
        <f t="shared" si="75"/>
        <v>0</v>
      </c>
      <c r="X232" s="442"/>
      <c r="Y232" s="442"/>
      <c r="Z232" s="442"/>
      <c r="AA232" s="442"/>
      <c r="AB232" s="442"/>
      <c r="AC232" s="442"/>
      <c r="AD232" s="442"/>
      <c r="AE232" s="442"/>
      <c r="AF232" s="442"/>
      <c r="AG232" s="442"/>
      <c r="AH232" s="442"/>
      <c r="AI232" s="442"/>
      <c r="AJ232" s="442"/>
      <c r="AK232" s="442"/>
      <c r="AL232" s="442"/>
      <c r="AM232" s="442"/>
      <c r="AN232" s="442"/>
      <c r="AO232" s="442"/>
      <c r="AP232" s="442"/>
      <c r="AQ232" s="442"/>
      <c r="AR232" s="442"/>
      <c r="AS232" s="442"/>
      <c r="AT232" s="442"/>
      <c r="AU232" s="442"/>
      <c r="AV232" s="442"/>
      <c r="AW232" s="442"/>
      <c r="AX232" s="442"/>
      <c r="AY232" s="442"/>
      <c r="AZ232" s="442"/>
    </row>
    <row r="233" spans="2:52" ht="20.100000000000001" hidden="1" customHeight="1" outlineLevel="1">
      <c r="B233" s="434"/>
      <c r="C233" s="1002"/>
      <c r="D233" s="1003"/>
      <c r="E233" s="1003"/>
      <c r="F233" s="1004"/>
      <c r="G233" s="1005"/>
      <c r="H233" s="1006"/>
      <c r="I233" s="1006"/>
      <c r="J233" s="1006"/>
      <c r="K233" s="1007"/>
      <c r="L233" s="715"/>
      <c r="M233" s="715"/>
      <c r="N233" s="715"/>
      <c r="O233" s="715"/>
      <c r="P233" s="715"/>
      <c r="Q233" s="715"/>
      <c r="R233" s="715"/>
      <c r="S233" s="716"/>
      <c r="T233" s="717"/>
      <c r="U233" s="720">
        <f t="shared" si="73"/>
        <v>0</v>
      </c>
      <c r="V233" s="721">
        <f t="shared" si="74"/>
        <v>0</v>
      </c>
      <c r="W233" s="722">
        <f t="shared" si="75"/>
        <v>0</v>
      </c>
      <c r="X233" s="442"/>
      <c r="Y233" s="442"/>
      <c r="Z233" s="442"/>
      <c r="AA233" s="442"/>
      <c r="AB233" s="442"/>
      <c r="AC233" s="442"/>
      <c r="AD233" s="442"/>
      <c r="AE233" s="442"/>
      <c r="AF233" s="442"/>
      <c r="AG233" s="442"/>
      <c r="AH233" s="442"/>
      <c r="AI233" s="442"/>
      <c r="AJ233" s="442"/>
      <c r="AK233" s="442"/>
      <c r="AL233" s="442"/>
      <c r="AM233" s="442"/>
      <c r="AN233" s="442"/>
      <c r="AO233" s="442"/>
      <c r="AP233" s="442"/>
      <c r="AQ233" s="442"/>
      <c r="AR233" s="442"/>
      <c r="AS233" s="442"/>
      <c r="AT233" s="442"/>
      <c r="AU233" s="442"/>
      <c r="AV233" s="442"/>
      <c r="AW233" s="442"/>
      <c r="AX233" s="442"/>
      <c r="AY233" s="442"/>
      <c r="AZ233" s="442"/>
    </row>
    <row r="234" spans="2:52" ht="20.100000000000001" hidden="1" customHeight="1" outlineLevel="1">
      <c r="B234" s="434"/>
      <c r="C234" s="1002"/>
      <c r="D234" s="1003"/>
      <c r="E234" s="1003"/>
      <c r="F234" s="1004"/>
      <c r="G234" s="1005"/>
      <c r="H234" s="1006"/>
      <c r="I234" s="1006"/>
      <c r="J234" s="1006"/>
      <c r="K234" s="1007"/>
      <c r="L234" s="715"/>
      <c r="M234" s="715"/>
      <c r="N234" s="715"/>
      <c r="O234" s="715"/>
      <c r="P234" s="715"/>
      <c r="Q234" s="715"/>
      <c r="R234" s="715"/>
      <c r="S234" s="716"/>
      <c r="T234" s="717"/>
      <c r="U234" s="720">
        <f t="shared" si="73"/>
        <v>0</v>
      </c>
      <c r="V234" s="721">
        <f t="shared" si="74"/>
        <v>0</v>
      </c>
      <c r="W234" s="722">
        <f t="shared" si="75"/>
        <v>0</v>
      </c>
      <c r="X234" s="442"/>
      <c r="Y234" s="442"/>
      <c r="Z234" s="442"/>
      <c r="AA234" s="442"/>
      <c r="AB234" s="442"/>
      <c r="AC234" s="442"/>
      <c r="AD234" s="442"/>
      <c r="AE234" s="442"/>
      <c r="AF234" s="442"/>
      <c r="AG234" s="442"/>
      <c r="AH234" s="442"/>
      <c r="AI234" s="442"/>
      <c r="AJ234" s="442"/>
      <c r="AK234" s="442"/>
      <c r="AL234" s="442"/>
      <c r="AM234" s="442"/>
      <c r="AN234" s="442"/>
      <c r="AO234" s="442"/>
      <c r="AP234" s="442"/>
      <c r="AQ234" s="442"/>
      <c r="AR234" s="442"/>
      <c r="AS234" s="442"/>
      <c r="AT234" s="442"/>
      <c r="AU234" s="442"/>
      <c r="AV234" s="442"/>
      <c r="AW234" s="442"/>
      <c r="AX234" s="442"/>
      <c r="AY234" s="442"/>
      <c r="AZ234" s="442"/>
    </row>
    <row r="235" spans="2:52" ht="20.100000000000001" hidden="1" customHeight="1" outlineLevel="1">
      <c r="B235" s="434"/>
      <c r="C235" s="1002"/>
      <c r="D235" s="1003"/>
      <c r="E235" s="1003"/>
      <c r="F235" s="1004"/>
      <c r="G235" s="1005"/>
      <c r="H235" s="1006"/>
      <c r="I235" s="1006"/>
      <c r="J235" s="1006"/>
      <c r="K235" s="1007"/>
      <c r="L235" s="715"/>
      <c r="M235" s="715"/>
      <c r="N235" s="715"/>
      <c r="O235" s="715"/>
      <c r="P235" s="715"/>
      <c r="Q235" s="715"/>
      <c r="R235" s="715"/>
      <c r="S235" s="716"/>
      <c r="T235" s="717"/>
      <c r="U235" s="720">
        <f t="shared" si="73"/>
        <v>0</v>
      </c>
      <c r="V235" s="721">
        <f t="shared" si="74"/>
        <v>0</v>
      </c>
      <c r="W235" s="722">
        <f t="shared" si="75"/>
        <v>0</v>
      </c>
      <c r="X235" s="442"/>
      <c r="Y235" s="442"/>
      <c r="Z235" s="442"/>
      <c r="AA235" s="442"/>
      <c r="AB235" s="442"/>
      <c r="AC235" s="442"/>
      <c r="AD235" s="442"/>
      <c r="AE235" s="442"/>
      <c r="AF235" s="442"/>
      <c r="AG235" s="442"/>
      <c r="AH235" s="442"/>
      <c r="AI235" s="442"/>
      <c r="AJ235" s="442"/>
      <c r="AK235" s="442"/>
      <c r="AL235" s="442"/>
      <c r="AM235" s="442"/>
      <c r="AN235" s="442"/>
      <c r="AO235" s="442"/>
      <c r="AP235" s="442"/>
      <c r="AQ235" s="442"/>
      <c r="AR235" s="442"/>
      <c r="AS235" s="442"/>
      <c r="AT235" s="442"/>
      <c r="AU235" s="442"/>
      <c r="AV235" s="442"/>
      <c r="AW235" s="442"/>
      <c r="AX235" s="442"/>
      <c r="AY235" s="442"/>
      <c r="AZ235" s="442"/>
    </row>
    <row r="236" spans="2:52" ht="20.100000000000001" hidden="1" customHeight="1" outlineLevel="1">
      <c r="B236" s="434"/>
      <c r="C236" s="1002"/>
      <c r="D236" s="1003"/>
      <c r="E236" s="1003"/>
      <c r="F236" s="1004"/>
      <c r="G236" s="1005"/>
      <c r="H236" s="1006"/>
      <c r="I236" s="1006"/>
      <c r="J236" s="1006"/>
      <c r="K236" s="1007"/>
      <c r="L236" s="715"/>
      <c r="M236" s="715"/>
      <c r="N236" s="715"/>
      <c r="O236" s="715"/>
      <c r="P236" s="715"/>
      <c r="Q236" s="715"/>
      <c r="R236" s="715"/>
      <c r="S236" s="716"/>
      <c r="T236" s="717"/>
      <c r="U236" s="720">
        <f t="shared" si="73"/>
        <v>0</v>
      </c>
      <c r="V236" s="721">
        <f t="shared" si="74"/>
        <v>0</v>
      </c>
      <c r="W236" s="722">
        <f t="shared" si="75"/>
        <v>0</v>
      </c>
      <c r="X236" s="442"/>
      <c r="Y236" s="442"/>
      <c r="Z236" s="442"/>
      <c r="AA236" s="442"/>
      <c r="AB236" s="442"/>
      <c r="AC236" s="442"/>
      <c r="AD236" s="442"/>
      <c r="AE236" s="442"/>
      <c r="AF236" s="442"/>
      <c r="AG236" s="442"/>
      <c r="AH236" s="442"/>
      <c r="AI236" s="442"/>
      <c r="AJ236" s="442"/>
      <c r="AK236" s="442"/>
      <c r="AL236" s="442"/>
      <c r="AM236" s="442"/>
      <c r="AN236" s="442"/>
      <c r="AO236" s="442"/>
      <c r="AP236" s="442"/>
      <c r="AQ236" s="442"/>
      <c r="AR236" s="442"/>
      <c r="AS236" s="442"/>
      <c r="AT236" s="442"/>
      <c r="AU236" s="442"/>
      <c r="AV236" s="442"/>
      <c r="AW236" s="442"/>
      <c r="AX236" s="442"/>
      <c r="AY236" s="442"/>
      <c r="AZ236" s="442"/>
    </row>
    <row r="237" spans="2:52" ht="20.100000000000001" hidden="1" customHeight="1" outlineLevel="1">
      <c r="B237" s="434"/>
      <c r="C237" s="1002"/>
      <c r="D237" s="1003"/>
      <c r="E237" s="1003"/>
      <c r="F237" s="1004"/>
      <c r="G237" s="1005"/>
      <c r="H237" s="1006"/>
      <c r="I237" s="1006"/>
      <c r="J237" s="1006"/>
      <c r="K237" s="1007"/>
      <c r="L237" s="715"/>
      <c r="M237" s="715"/>
      <c r="N237" s="715"/>
      <c r="O237" s="715"/>
      <c r="P237" s="715"/>
      <c r="Q237" s="715"/>
      <c r="R237" s="715"/>
      <c r="S237" s="716"/>
      <c r="T237" s="717"/>
      <c r="U237" s="720">
        <f t="shared" si="73"/>
        <v>0</v>
      </c>
      <c r="V237" s="721">
        <f t="shared" si="74"/>
        <v>0</v>
      </c>
      <c r="W237" s="722">
        <f t="shared" si="75"/>
        <v>0</v>
      </c>
      <c r="X237" s="442"/>
      <c r="Y237" s="442"/>
      <c r="Z237" s="442"/>
      <c r="AA237" s="442"/>
      <c r="AB237" s="442"/>
      <c r="AC237" s="442"/>
      <c r="AD237" s="442"/>
      <c r="AE237" s="442"/>
      <c r="AF237" s="442"/>
      <c r="AG237" s="442"/>
      <c r="AH237" s="442"/>
      <c r="AI237" s="442"/>
      <c r="AJ237" s="442"/>
      <c r="AK237" s="442"/>
      <c r="AL237" s="442"/>
      <c r="AM237" s="442"/>
      <c r="AN237" s="442"/>
      <c r="AO237" s="442"/>
      <c r="AP237" s="442"/>
      <c r="AQ237" s="442"/>
      <c r="AR237" s="442"/>
      <c r="AS237" s="442"/>
      <c r="AT237" s="442"/>
      <c r="AU237" s="442"/>
      <c r="AV237" s="442"/>
      <c r="AW237" s="442"/>
      <c r="AX237" s="442"/>
      <c r="AY237" s="442"/>
      <c r="AZ237" s="442"/>
    </row>
    <row r="238" spans="2:52" ht="20.100000000000001" hidden="1" customHeight="1" outlineLevel="1">
      <c r="B238" s="434"/>
      <c r="C238" s="1002"/>
      <c r="D238" s="1003"/>
      <c r="E238" s="1003"/>
      <c r="F238" s="1004"/>
      <c r="G238" s="1005"/>
      <c r="H238" s="1006"/>
      <c r="I238" s="1006"/>
      <c r="J238" s="1006"/>
      <c r="K238" s="1007"/>
      <c r="L238" s="715"/>
      <c r="M238" s="715"/>
      <c r="N238" s="715"/>
      <c r="O238" s="715"/>
      <c r="P238" s="715"/>
      <c r="Q238" s="715"/>
      <c r="R238" s="715"/>
      <c r="S238" s="716"/>
      <c r="T238" s="717"/>
      <c r="U238" s="720">
        <f t="shared" si="73"/>
        <v>0</v>
      </c>
      <c r="V238" s="721">
        <f t="shared" si="74"/>
        <v>0</v>
      </c>
      <c r="W238" s="722">
        <f t="shared" si="75"/>
        <v>0</v>
      </c>
      <c r="X238" s="442"/>
      <c r="Y238" s="442"/>
      <c r="Z238" s="442"/>
      <c r="AA238" s="442"/>
      <c r="AB238" s="442"/>
      <c r="AC238" s="442"/>
      <c r="AD238" s="442"/>
      <c r="AE238" s="442"/>
      <c r="AF238" s="442"/>
      <c r="AG238" s="442"/>
      <c r="AH238" s="442"/>
      <c r="AI238" s="442"/>
      <c r="AJ238" s="442"/>
      <c r="AK238" s="442"/>
      <c r="AL238" s="442"/>
      <c r="AM238" s="442"/>
      <c r="AN238" s="442"/>
      <c r="AO238" s="442"/>
      <c r="AP238" s="442"/>
      <c r="AQ238" s="442"/>
      <c r="AR238" s="442"/>
      <c r="AS238" s="442"/>
      <c r="AT238" s="442"/>
      <c r="AU238" s="442"/>
      <c r="AV238" s="442"/>
      <c r="AW238" s="442"/>
      <c r="AX238" s="442"/>
      <c r="AY238" s="442"/>
      <c r="AZ238" s="442"/>
    </row>
    <row r="239" spans="2:52" ht="20.100000000000001" hidden="1" customHeight="1" outlineLevel="1">
      <c r="B239" s="434"/>
      <c r="C239" s="1002"/>
      <c r="D239" s="1003"/>
      <c r="E239" s="1003"/>
      <c r="F239" s="1004"/>
      <c r="G239" s="1005"/>
      <c r="H239" s="1006"/>
      <c r="I239" s="1006"/>
      <c r="J239" s="1006"/>
      <c r="K239" s="1007"/>
      <c r="L239" s="715"/>
      <c r="M239" s="715"/>
      <c r="N239" s="715"/>
      <c r="O239" s="715"/>
      <c r="P239" s="715"/>
      <c r="Q239" s="715"/>
      <c r="R239" s="715"/>
      <c r="S239" s="716"/>
      <c r="T239" s="717"/>
      <c r="U239" s="720">
        <f t="shared" si="73"/>
        <v>0</v>
      </c>
      <c r="V239" s="721">
        <f t="shared" si="74"/>
        <v>0</v>
      </c>
      <c r="W239" s="722">
        <f t="shared" si="75"/>
        <v>0</v>
      </c>
      <c r="X239" s="442"/>
      <c r="Y239" s="442"/>
      <c r="Z239" s="442"/>
      <c r="AA239" s="442"/>
      <c r="AB239" s="442"/>
      <c r="AC239" s="442"/>
      <c r="AD239" s="442"/>
      <c r="AE239" s="442"/>
      <c r="AF239" s="442"/>
      <c r="AG239" s="442"/>
      <c r="AH239" s="442"/>
      <c r="AI239" s="442"/>
      <c r="AJ239" s="442"/>
      <c r="AK239" s="442"/>
      <c r="AL239" s="442"/>
      <c r="AM239" s="442"/>
      <c r="AN239" s="442"/>
      <c r="AO239" s="442"/>
      <c r="AP239" s="442"/>
      <c r="AQ239" s="442"/>
      <c r="AR239" s="442"/>
      <c r="AS239" s="442"/>
      <c r="AT239" s="442"/>
      <c r="AU239" s="442"/>
      <c r="AV239" s="442"/>
      <c r="AW239" s="442"/>
      <c r="AX239" s="442"/>
      <c r="AY239" s="442"/>
      <c r="AZ239" s="442"/>
    </row>
    <row r="240" spans="2:52" s="19" customFormat="1" ht="9.9499999999999993" hidden="1" customHeight="1" outlineLevel="1">
      <c r="B240" s="435"/>
      <c r="C240" s="437"/>
      <c r="D240" s="437"/>
      <c r="E240" s="437"/>
      <c r="F240" s="437"/>
      <c r="G240" s="666"/>
      <c r="H240" s="666"/>
      <c r="I240" s="666"/>
      <c r="J240" s="666"/>
      <c r="K240" s="666"/>
      <c r="L240" s="438"/>
      <c r="M240" s="438"/>
      <c r="N240" s="438"/>
      <c r="O240" s="438"/>
      <c r="P240" s="438"/>
      <c r="Q240" s="438"/>
      <c r="R240" s="438"/>
      <c r="S240" s="438"/>
      <c r="T240" s="439"/>
      <c r="U240" s="432"/>
      <c r="V240" s="432"/>
      <c r="W240" s="667"/>
      <c r="X240" s="668"/>
      <c r="Y240" s="668"/>
      <c r="Z240" s="668"/>
      <c r="AA240" s="668"/>
      <c r="AB240" s="668"/>
      <c r="AC240" s="668"/>
      <c r="AD240" s="668"/>
      <c r="AE240" s="668"/>
      <c r="AF240" s="668"/>
      <c r="AG240" s="668"/>
      <c r="AH240" s="668"/>
      <c r="AI240" s="668"/>
      <c r="AJ240" s="668"/>
      <c r="AK240" s="668"/>
      <c r="AL240" s="668"/>
      <c r="AM240" s="668"/>
      <c r="AN240" s="668"/>
      <c r="AO240" s="668"/>
      <c r="AP240" s="668"/>
      <c r="AQ240" s="668"/>
      <c r="AR240" s="668"/>
      <c r="AS240" s="668"/>
      <c r="AT240" s="668"/>
      <c r="AU240" s="668"/>
      <c r="AV240" s="668"/>
      <c r="AW240" s="668"/>
      <c r="AX240" s="668"/>
      <c r="AY240" s="668"/>
      <c r="AZ240" s="668"/>
    </row>
    <row r="241" spans="2:52" ht="20.100000000000001" customHeight="1" collapsed="1">
      <c r="B241" s="32">
        <f>B229+1</f>
        <v>20</v>
      </c>
      <c r="C241" s="1013"/>
      <c r="D241" s="1014"/>
      <c r="E241" s="1014"/>
      <c r="F241" s="1015"/>
      <c r="G241" s="1016"/>
      <c r="H241" s="1017"/>
      <c r="I241" s="1017"/>
      <c r="J241" s="1017"/>
      <c r="K241" s="1018"/>
      <c r="L241" s="701">
        <f t="shared" ref="L241:R241" si="76">SUM(L242:L251)</f>
        <v>0</v>
      </c>
      <c r="M241" s="702">
        <f t="shared" si="76"/>
        <v>0</v>
      </c>
      <c r="N241" s="703">
        <f t="shared" si="76"/>
        <v>0</v>
      </c>
      <c r="O241" s="703">
        <f t="shared" si="76"/>
        <v>0</v>
      </c>
      <c r="P241" s="702">
        <f t="shared" si="76"/>
        <v>0</v>
      </c>
      <c r="Q241" s="704">
        <f t="shared" si="76"/>
        <v>0</v>
      </c>
      <c r="R241" s="701">
        <f t="shared" si="76"/>
        <v>0</v>
      </c>
      <c r="S241" s="705">
        <v>1</v>
      </c>
      <c r="T241" s="706">
        <f>(S242*T242)+(S243*T243)+(S244*T244)+(S245*T245)+(S246*T246)+(S247*T247)+(S248*T248)+(S249*T249)+(S250*T250)+(S251*T251)</f>
        <v>0</v>
      </c>
      <c r="U241" s="665">
        <f t="shared" ref="U241:U251" si="77">S241*T241*(1+MGKZ)*(1+Gewinn)*(1+Sicherheit)</f>
        <v>0</v>
      </c>
      <c r="V241" s="643">
        <f t="shared" ref="V241:V251" si="78">R241*Fertigung</f>
        <v>0</v>
      </c>
      <c r="W241" s="50">
        <f t="shared" ref="W241:W251" si="79">L241*$E$6+M241*$M$6+N241*$M$7+O241*$M$8+P241*$E$7+Q241*$M$9+U241+V241</f>
        <v>0</v>
      </c>
      <c r="X241" s="442"/>
      <c r="Y241" s="442"/>
      <c r="Z241" s="442"/>
      <c r="AA241" s="442"/>
      <c r="AB241" s="442"/>
      <c r="AC241" s="442"/>
      <c r="AD241" s="442"/>
      <c r="AE241" s="442"/>
      <c r="AF241" s="442"/>
      <c r="AG241" s="442"/>
      <c r="AH241" s="442"/>
      <c r="AI241" s="442"/>
      <c r="AJ241" s="442"/>
      <c r="AK241" s="442"/>
      <c r="AL241" s="442"/>
      <c r="AM241" s="442"/>
      <c r="AN241" s="442"/>
      <c r="AO241" s="442"/>
      <c r="AP241" s="442"/>
      <c r="AQ241" s="442"/>
      <c r="AR241" s="442"/>
      <c r="AS241" s="442"/>
      <c r="AT241" s="442"/>
      <c r="AU241" s="442"/>
      <c r="AV241" s="442"/>
      <c r="AW241" s="442"/>
      <c r="AX241" s="442"/>
      <c r="AY241" s="442"/>
      <c r="AZ241" s="442"/>
    </row>
    <row r="242" spans="2:52" ht="20.100000000000001" hidden="1" customHeight="1" outlineLevel="1">
      <c r="B242" s="433"/>
      <c r="C242" s="1002"/>
      <c r="D242" s="1003"/>
      <c r="E242" s="1003"/>
      <c r="F242" s="1004"/>
      <c r="G242" s="1005"/>
      <c r="H242" s="1006"/>
      <c r="I242" s="1006"/>
      <c r="J242" s="1006"/>
      <c r="K242" s="1007"/>
      <c r="L242" s="715"/>
      <c r="M242" s="715"/>
      <c r="N242" s="715"/>
      <c r="O242" s="715"/>
      <c r="P242" s="715"/>
      <c r="Q242" s="715"/>
      <c r="R242" s="715"/>
      <c r="S242" s="716"/>
      <c r="T242" s="717"/>
      <c r="U242" s="720">
        <f t="shared" si="77"/>
        <v>0</v>
      </c>
      <c r="V242" s="721">
        <f t="shared" si="78"/>
        <v>0</v>
      </c>
      <c r="W242" s="722">
        <f t="shared" si="79"/>
        <v>0</v>
      </c>
      <c r="X242" s="442"/>
      <c r="Y242" s="442"/>
      <c r="Z242" s="442"/>
      <c r="AA242" s="442"/>
      <c r="AB242" s="442"/>
      <c r="AC242" s="442"/>
      <c r="AD242" s="442"/>
      <c r="AE242" s="442"/>
      <c r="AF242" s="442"/>
      <c r="AG242" s="442"/>
      <c r="AH242" s="442"/>
      <c r="AI242" s="442"/>
      <c r="AJ242" s="442"/>
      <c r="AK242" s="442"/>
      <c r="AL242" s="442"/>
      <c r="AM242" s="442"/>
      <c r="AN242" s="442"/>
      <c r="AO242" s="442"/>
      <c r="AP242" s="442"/>
      <c r="AQ242" s="442"/>
      <c r="AR242" s="442"/>
      <c r="AS242" s="442"/>
      <c r="AT242" s="442"/>
      <c r="AU242" s="442"/>
      <c r="AV242" s="442"/>
      <c r="AW242" s="442"/>
      <c r="AX242" s="442"/>
      <c r="AY242" s="442"/>
      <c r="AZ242" s="442"/>
    </row>
    <row r="243" spans="2:52" ht="20.100000000000001" hidden="1" customHeight="1" outlineLevel="1">
      <c r="B243" s="434"/>
      <c r="C243" s="1002"/>
      <c r="D243" s="1003"/>
      <c r="E243" s="1003"/>
      <c r="F243" s="1004"/>
      <c r="G243" s="1005"/>
      <c r="H243" s="1006"/>
      <c r="I243" s="1006"/>
      <c r="J243" s="1006"/>
      <c r="K243" s="1007"/>
      <c r="L243" s="715"/>
      <c r="M243" s="715"/>
      <c r="N243" s="715"/>
      <c r="O243" s="715"/>
      <c r="P243" s="715"/>
      <c r="Q243" s="715"/>
      <c r="R243" s="715"/>
      <c r="S243" s="716"/>
      <c r="T243" s="717"/>
      <c r="U243" s="720">
        <f t="shared" si="77"/>
        <v>0</v>
      </c>
      <c r="V243" s="721">
        <f t="shared" si="78"/>
        <v>0</v>
      </c>
      <c r="W243" s="722">
        <f t="shared" si="79"/>
        <v>0</v>
      </c>
      <c r="X243" s="442"/>
      <c r="Y243" s="442"/>
      <c r="Z243" s="442"/>
      <c r="AA243" s="442"/>
      <c r="AB243" s="442"/>
      <c r="AC243" s="442"/>
      <c r="AD243" s="442"/>
      <c r="AE243" s="442"/>
      <c r="AF243" s="442"/>
      <c r="AG243" s="442"/>
      <c r="AH243" s="442"/>
      <c r="AI243" s="442"/>
      <c r="AJ243" s="442"/>
      <c r="AK243" s="442"/>
      <c r="AL243" s="442"/>
      <c r="AM243" s="442"/>
      <c r="AN243" s="442"/>
      <c r="AO243" s="442"/>
      <c r="AP243" s="442"/>
      <c r="AQ243" s="442"/>
      <c r="AR243" s="442"/>
      <c r="AS243" s="442"/>
      <c r="AT243" s="442"/>
      <c r="AU243" s="442"/>
      <c r="AV243" s="442"/>
      <c r="AW243" s="442"/>
      <c r="AX243" s="442"/>
      <c r="AY243" s="442"/>
      <c r="AZ243" s="442"/>
    </row>
    <row r="244" spans="2:52" ht="20.100000000000001" hidden="1" customHeight="1" outlineLevel="1">
      <c r="B244" s="434"/>
      <c r="C244" s="1002"/>
      <c r="D244" s="1003"/>
      <c r="E244" s="1003"/>
      <c r="F244" s="1004"/>
      <c r="G244" s="1005"/>
      <c r="H244" s="1006"/>
      <c r="I244" s="1006"/>
      <c r="J244" s="1006"/>
      <c r="K244" s="1007"/>
      <c r="L244" s="715"/>
      <c r="M244" s="715"/>
      <c r="N244" s="715"/>
      <c r="O244" s="715"/>
      <c r="P244" s="715"/>
      <c r="Q244" s="715"/>
      <c r="R244" s="715"/>
      <c r="S244" s="716"/>
      <c r="T244" s="717"/>
      <c r="U244" s="720">
        <f t="shared" si="77"/>
        <v>0</v>
      </c>
      <c r="V244" s="721">
        <f t="shared" si="78"/>
        <v>0</v>
      </c>
      <c r="W244" s="722">
        <f t="shared" si="79"/>
        <v>0</v>
      </c>
      <c r="X244" s="442"/>
      <c r="Y244" s="442"/>
      <c r="Z244" s="442"/>
      <c r="AA244" s="442"/>
      <c r="AB244" s="442"/>
      <c r="AC244" s="442"/>
      <c r="AD244" s="442"/>
      <c r="AE244" s="442"/>
      <c r="AF244" s="442"/>
      <c r="AG244" s="442"/>
      <c r="AH244" s="442"/>
      <c r="AI244" s="442"/>
      <c r="AJ244" s="442"/>
      <c r="AK244" s="442"/>
      <c r="AL244" s="442"/>
      <c r="AM244" s="442"/>
      <c r="AN244" s="442"/>
      <c r="AO244" s="442"/>
      <c r="AP244" s="442"/>
      <c r="AQ244" s="442"/>
      <c r="AR244" s="442"/>
      <c r="AS244" s="442"/>
      <c r="AT244" s="442"/>
      <c r="AU244" s="442"/>
      <c r="AV244" s="442"/>
      <c r="AW244" s="442"/>
      <c r="AX244" s="442"/>
      <c r="AY244" s="442"/>
      <c r="AZ244" s="442"/>
    </row>
    <row r="245" spans="2:52" ht="20.100000000000001" hidden="1" customHeight="1" outlineLevel="1">
      <c r="B245" s="434"/>
      <c r="C245" s="1002"/>
      <c r="D245" s="1003"/>
      <c r="E245" s="1003"/>
      <c r="F245" s="1004"/>
      <c r="G245" s="1005"/>
      <c r="H245" s="1006"/>
      <c r="I245" s="1006"/>
      <c r="J245" s="1006"/>
      <c r="K245" s="1007"/>
      <c r="L245" s="715"/>
      <c r="M245" s="715"/>
      <c r="N245" s="715"/>
      <c r="O245" s="715"/>
      <c r="P245" s="715"/>
      <c r="Q245" s="715"/>
      <c r="R245" s="715"/>
      <c r="S245" s="716"/>
      <c r="T245" s="717"/>
      <c r="U245" s="720">
        <f t="shared" si="77"/>
        <v>0</v>
      </c>
      <c r="V245" s="721">
        <f t="shared" si="78"/>
        <v>0</v>
      </c>
      <c r="W245" s="722">
        <f t="shared" si="79"/>
        <v>0</v>
      </c>
      <c r="X245" s="442"/>
      <c r="Y245" s="442"/>
      <c r="Z245" s="442"/>
      <c r="AA245" s="442"/>
      <c r="AB245" s="442"/>
      <c r="AC245" s="442"/>
      <c r="AD245" s="442"/>
      <c r="AE245" s="442"/>
      <c r="AF245" s="442"/>
      <c r="AG245" s="442"/>
      <c r="AH245" s="442"/>
      <c r="AI245" s="442"/>
      <c r="AJ245" s="442"/>
      <c r="AK245" s="442"/>
      <c r="AL245" s="442"/>
      <c r="AM245" s="442"/>
      <c r="AN245" s="442"/>
      <c r="AO245" s="442"/>
      <c r="AP245" s="442"/>
      <c r="AQ245" s="442"/>
      <c r="AR245" s="442"/>
      <c r="AS245" s="442"/>
      <c r="AT245" s="442"/>
      <c r="AU245" s="442"/>
      <c r="AV245" s="442"/>
      <c r="AW245" s="442"/>
      <c r="AX245" s="442"/>
      <c r="AY245" s="442"/>
      <c r="AZ245" s="442"/>
    </row>
    <row r="246" spans="2:52" ht="20.100000000000001" hidden="1" customHeight="1" outlineLevel="1">
      <c r="B246" s="434"/>
      <c r="C246" s="1002"/>
      <c r="D246" s="1003"/>
      <c r="E246" s="1003"/>
      <c r="F246" s="1004"/>
      <c r="G246" s="1005"/>
      <c r="H246" s="1006"/>
      <c r="I246" s="1006"/>
      <c r="J246" s="1006"/>
      <c r="K246" s="1007"/>
      <c r="L246" s="715"/>
      <c r="M246" s="715"/>
      <c r="N246" s="715"/>
      <c r="O246" s="715"/>
      <c r="P246" s="715"/>
      <c r="Q246" s="715"/>
      <c r="R246" s="715"/>
      <c r="S246" s="716"/>
      <c r="T246" s="717"/>
      <c r="U246" s="720">
        <f t="shared" si="77"/>
        <v>0</v>
      </c>
      <c r="V246" s="721">
        <f t="shared" si="78"/>
        <v>0</v>
      </c>
      <c r="W246" s="722">
        <f t="shared" si="79"/>
        <v>0</v>
      </c>
      <c r="X246" s="442"/>
      <c r="Y246" s="442"/>
      <c r="Z246" s="442"/>
      <c r="AA246" s="442"/>
      <c r="AB246" s="442"/>
      <c r="AC246" s="442"/>
      <c r="AD246" s="442"/>
      <c r="AE246" s="442"/>
      <c r="AF246" s="442"/>
      <c r="AG246" s="442"/>
      <c r="AH246" s="442"/>
      <c r="AI246" s="442"/>
      <c r="AJ246" s="442"/>
      <c r="AK246" s="442"/>
      <c r="AL246" s="442"/>
      <c r="AM246" s="442"/>
      <c r="AN246" s="442"/>
      <c r="AO246" s="442"/>
      <c r="AP246" s="442"/>
      <c r="AQ246" s="442"/>
      <c r="AR246" s="442"/>
      <c r="AS246" s="442"/>
      <c r="AT246" s="442"/>
      <c r="AU246" s="442"/>
      <c r="AV246" s="442"/>
      <c r="AW246" s="442"/>
      <c r="AX246" s="442"/>
      <c r="AY246" s="442"/>
      <c r="AZ246" s="442"/>
    </row>
    <row r="247" spans="2:52" ht="20.100000000000001" hidden="1" customHeight="1" outlineLevel="1">
      <c r="B247" s="434"/>
      <c r="C247" s="1002"/>
      <c r="D247" s="1003"/>
      <c r="E247" s="1003"/>
      <c r="F247" s="1004"/>
      <c r="G247" s="1005"/>
      <c r="H247" s="1006"/>
      <c r="I247" s="1006"/>
      <c r="J247" s="1006"/>
      <c r="K247" s="1007"/>
      <c r="L247" s="715"/>
      <c r="M247" s="715"/>
      <c r="N247" s="715"/>
      <c r="O247" s="715"/>
      <c r="P247" s="715"/>
      <c r="Q247" s="715"/>
      <c r="R247" s="715"/>
      <c r="S247" s="716"/>
      <c r="T247" s="717"/>
      <c r="U247" s="720">
        <f t="shared" si="77"/>
        <v>0</v>
      </c>
      <c r="V247" s="721">
        <f t="shared" si="78"/>
        <v>0</v>
      </c>
      <c r="W247" s="722">
        <f t="shared" si="79"/>
        <v>0</v>
      </c>
      <c r="X247" s="442"/>
      <c r="Y247" s="442"/>
      <c r="Z247" s="442"/>
      <c r="AA247" s="442"/>
      <c r="AB247" s="442"/>
      <c r="AC247" s="442"/>
      <c r="AD247" s="442"/>
      <c r="AE247" s="442"/>
      <c r="AF247" s="442"/>
      <c r="AG247" s="442"/>
      <c r="AH247" s="442"/>
      <c r="AI247" s="442"/>
      <c r="AJ247" s="442"/>
      <c r="AK247" s="442"/>
      <c r="AL247" s="442"/>
      <c r="AM247" s="442"/>
      <c r="AN247" s="442"/>
      <c r="AO247" s="442"/>
      <c r="AP247" s="442"/>
      <c r="AQ247" s="442"/>
      <c r="AR247" s="442"/>
      <c r="AS247" s="442"/>
      <c r="AT247" s="442"/>
      <c r="AU247" s="442"/>
      <c r="AV247" s="442"/>
      <c r="AW247" s="442"/>
      <c r="AX247" s="442"/>
      <c r="AY247" s="442"/>
      <c r="AZ247" s="442"/>
    </row>
    <row r="248" spans="2:52" ht="20.100000000000001" hidden="1" customHeight="1" outlineLevel="1">
      <c r="B248" s="434"/>
      <c r="C248" s="1002"/>
      <c r="D248" s="1003"/>
      <c r="E248" s="1003"/>
      <c r="F248" s="1004"/>
      <c r="G248" s="1005"/>
      <c r="H248" s="1006"/>
      <c r="I248" s="1006"/>
      <c r="J248" s="1006"/>
      <c r="K248" s="1007"/>
      <c r="L248" s="715"/>
      <c r="M248" s="715"/>
      <c r="N248" s="715"/>
      <c r="O248" s="715"/>
      <c r="P248" s="715"/>
      <c r="Q248" s="715"/>
      <c r="R248" s="715"/>
      <c r="S248" s="716"/>
      <c r="T248" s="717"/>
      <c r="U248" s="720">
        <f t="shared" si="77"/>
        <v>0</v>
      </c>
      <c r="V248" s="721">
        <f t="shared" si="78"/>
        <v>0</v>
      </c>
      <c r="W248" s="722">
        <f t="shared" si="79"/>
        <v>0</v>
      </c>
      <c r="X248" s="442"/>
      <c r="Y248" s="442"/>
      <c r="Z248" s="442"/>
      <c r="AA248" s="442"/>
      <c r="AB248" s="442"/>
      <c r="AC248" s="442"/>
      <c r="AD248" s="442"/>
      <c r="AE248" s="442"/>
      <c r="AF248" s="442"/>
      <c r="AG248" s="442"/>
      <c r="AH248" s="442"/>
      <c r="AI248" s="442"/>
      <c r="AJ248" s="442"/>
      <c r="AK248" s="442"/>
      <c r="AL248" s="442"/>
      <c r="AM248" s="442"/>
      <c r="AN248" s="442"/>
      <c r="AO248" s="442"/>
      <c r="AP248" s="442"/>
      <c r="AQ248" s="442"/>
      <c r="AR248" s="442"/>
      <c r="AS248" s="442"/>
      <c r="AT248" s="442"/>
      <c r="AU248" s="442"/>
      <c r="AV248" s="442"/>
      <c r="AW248" s="442"/>
      <c r="AX248" s="442"/>
      <c r="AY248" s="442"/>
      <c r="AZ248" s="442"/>
    </row>
    <row r="249" spans="2:52" ht="20.100000000000001" hidden="1" customHeight="1" outlineLevel="1">
      <c r="B249" s="434"/>
      <c r="C249" s="1002"/>
      <c r="D249" s="1003"/>
      <c r="E249" s="1003"/>
      <c r="F249" s="1004"/>
      <c r="G249" s="1005"/>
      <c r="H249" s="1006"/>
      <c r="I249" s="1006"/>
      <c r="J249" s="1006"/>
      <c r="K249" s="1007"/>
      <c r="L249" s="715"/>
      <c r="M249" s="715"/>
      <c r="N249" s="715"/>
      <c r="O249" s="715"/>
      <c r="P249" s="715"/>
      <c r="Q249" s="715"/>
      <c r="R249" s="715"/>
      <c r="S249" s="716"/>
      <c r="T249" s="717"/>
      <c r="U249" s="720">
        <f t="shared" si="77"/>
        <v>0</v>
      </c>
      <c r="V249" s="721">
        <f t="shared" si="78"/>
        <v>0</v>
      </c>
      <c r="W249" s="722">
        <f t="shared" si="79"/>
        <v>0</v>
      </c>
      <c r="X249" s="442"/>
      <c r="Y249" s="442"/>
      <c r="Z249" s="442"/>
      <c r="AA249" s="442"/>
      <c r="AB249" s="442"/>
      <c r="AC249" s="442"/>
      <c r="AD249" s="442"/>
      <c r="AE249" s="442"/>
      <c r="AF249" s="442"/>
      <c r="AG249" s="442"/>
      <c r="AH249" s="442"/>
      <c r="AI249" s="442"/>
      <c r="AJ249" s="442"/>
      <c r="AK249" s="442"/>
      <c r="AL249" s="442"/>
      <c r="AM249" s="442"/>
      <c r="AN249" s="442"/>
      <c r="AO249" s="442"/>
      <c r="AP249" s="442"/>
      <c r="AQ249" s="442"/>
      <c r="AR249" s="442"/>
      <c r="AS249" s="442"/>
      <c r="AT249" s="442"/>
      <c r="AU249" s="442"/>
      <c r="AV249" s="442"/>
      <c r="AW249" s="442"/>
      <c r="AX249" s="442"/>
      <c r="AY249" s="442"/>
      <c r="AZ249" s="442"/>
    </row>
    <row r="250" spans="2:52" ht="20.100000000000001" hidden="1" customHeight="1" outlineLevel="1">
      <c r="B250" s="434"/>
      <c r="C250" s="1002"/>
      <c r="D250" s="1003"/>
      <c r="E250" s="1003"/>
      <c r="F250" s="1004"/>
      <c r="G250" s="1005"/>
      <c r="H250" s="1006"/>
      <c r="I250" s="1006"/>
      <c r="J250" s="1006"/>
      <c r="K250" s="1007"/>
      <c r="L250" s="715"/>
      <c r="M250" s="715"/>
      <c r="N250" s="715"/>
      <c r="O250" s="715"/>
      <c r="P250" s="715"/>
      <c r="Q250" s="715"/>
      <c r="R250" s="715"/>
      <c r="S250" s="716"/>
      <c r="T250" s="717"/>
      <c r="U250" s="720">
        <f t="shared" si="77"/>
        <v>0</v>
      </c>
      <c r="V250" s="721">
        <f t="shared" si="78"/>
        <v>0</v>
      </c>
      <c r="W250" s="722">
        <f t="shared" si="79"/>
        <v>0</v>
      </c>
      <c r="X250" s="442"/>
      <c r="Y250" s="442"/>
      <c r="Z250" s="442"/>
      <c r="AA250" s="442"/>
      <c r="AB250" s="442"/>
      <c r="AC250" s="442"/>
      <c r="AD250" s="442"/>
      <c r="AE250" s="442"/>
      <c r="AF250" s="442"/>
      <c r="AG250" s="442"/>
      <c r="AH250" s="442"/>
      <c r="AI250" s="442"/>
      <c r="AJ250" s="442"/>
      <c r="AK250" s="442"/>
      <c r="AL250" s="442"/>
      <c r="AM250" s="442"/>
      <c r="AN250" s="442"/>
      <c r="AO250" s="442"/>
      <c r="AP250" s="442"/>
      <c r="AQ250" s="442"/>
      <c r="AR250" s="442"/>
      <c r="AS250" s="442"/>
      <c r="AT250" s="442"/>
      <c r="AU250" s="442"/>
      <c r="AV250" s="442"/>
      <c r="AW250" s="442"/>
      <c r="AX250" s="442"/>
      <c r="AY250" s="442"/>
      <c r="AZ250" s="442"/>
    </row>
    <row r="251" spans="2:52" ht="20.100000000000001" hidden="1" customHeight="1" outlineLevel="1">
      <c r="B251" s="434"/>
      <c r="C251" s="1002"/>
      <c r="D251" s="1003"/>
      <c r="E251" s="1003"/>
      <c r="F251" s="1004"/>
      <c r="G251" s="1005"/>
      <c r="H251" s="1006"/>
      <c r="I251" s="1006"/>
      <c r="J251" s="1006"/>
      <c r="K251" s="1007"/>
      <c r="L251" s="715"/>
      <c r="M251" s="715"/>
      <c r="N251" s="715"/>
      <c r="O251" s="715"/>
      <c r="P251" s="715"/>
      <c r="Q251" s="715"/>
      <c r="R251" s="715"/>
      <c r="S251" s="716"/>
      <c r="T251" s="717"/>
      <c r="U251" s="720">
        <f t="shared" si="77"/>
        <v>0</v>
      </c>
      <c r="V251" s="721">
        <f t="shared" si="78"/>
        <v>0</v>
      </c>
      <c r="W251" s="722">
        <f t="shared" si="79"/>
        <v>0</v>
      </c>
      <c r="X251" s="442"/>
      <c r="Y251" s="442"/>
      <c r="Z251" s="442"/>
      <c r="AA251" s="442"/>
      <c r="AB251" s="442"/>
      <c r="AC251" s="442"/>
      <c r="AD251" s="442"/>
      <c r="AE251" s="442"/>
      <c r="AF251" s="442"/>
      <c r="AG251" s="442"/>
      <c r="AH251" s="442"/>
      <c r="AI251" s="442"/>
      <c r="AJ251" s="442"/>
      <c r="AK251" s="442"/>
      <c r="AL251" s="442"/>
      <c r="AM251" s="442"/>
      <c r="AN251" s="442"/>
      <c r="AO251" s="442"/>
      <c r="AP251" s="442"/>
      <c r="AQ251" s="442"/>
      <c r="AR251" s="442"/>
      <c r="AS251" s="442"/>
      <c r="AT251" s="442"/>
      <c r="AU251" s="442"/>
      <c r="AV251" s="442"/>
      <c r="AW251" s="442"/>
      <c r="AX251" s="442"/>
      <c r="AY251" s="442"/>
      <c r="AZ251" s="442"/>
    </row>
    <row r="252" spans="2:52" s="19" customFormat="1" ht="9.9499999999999993" hidden="1" customHeight="1" outlineLevel="1">
      <c r="B252" s="435"/>
      <c r="C252" s="437"/>
      <c r="D252" s="437"/>
      <c r="E252" s="437"/>
      <c r="F252" s="437"/>
      <c r="G252" s="666"/>
      <c r="H252" s="666"/>
      <c r="I252" s="666"/>
      <c r="J252" s="666"/>
      <c r="K252" s="666"/>
      <c r="L252" s="438"/>
      <c r="M252" s="438"/>
      <c r="N252" s="438"/>
      <c r="O252" s="438"/>
      <c r="P252" s="438"/>
      <c r="Q252" s="438"/>
      <c r="R252" s="438"/>
      <c r="S252" s="438"/>
      <c r="T252" s="439"/>
      <c r="U252" s="439"/>
      <c r="V252" s="439"/>
      <c r="W252" s="667"/>
      <c r="X252" s="668"/>
      <c r="Y252" s="668"/>
      <c r="Z252" s="668"/>
      <c r="AA252" s="668"/>
      <c r="AB252" s="668"/>
      <c r="AC252" s="668"/>
      <c r="AD252" s="668"/>
      <c r="AE252" s="668"/>
      <c r="AF252" s="668"/>
      <c r="AG252" s="668"/>
      <c r="AH252" s="668"/>
      <c r="AI252" s="668"/>
      <c r="AJ252" s="668"/>
      <c r="AK252" s="668"/>
      <c r="AL252" s="668"/>
      <c r="AM252" s="668"/>
      <c r="AN252" s="668"/>
      <c r="AO252" s="668"/>
      <c r="AP252" s="668"/>
      <c r="AQ252" s="668"/>
      <c r="AR252" s="668"/>
      <c r="AS252" s="668"/>
      <c r="AT252" s="668"/>
      <c r="AU252" s="668"/>
      <c r="AV252" s="668"/>
      <c r="AW252" s="668"/>
      <c r="AX252" s="668"/>
      <c r="AY252" s="668"/>
      <c r="AZ252" s="668"/>
    </row>
    <row r="253" spans="2:52" ht="20.100000000000001" customHeight="1" collapsed="1">
      <c r="B253" s="32">
        <f>B241+1</f>
        <v>21</v>
      </c>
      <c r="C253" s="1013"/>
      <c r="D253" s="1014"/>
      <c r="E253" s="1014"/>
      <c r="F253" s="1015"/>
      <c r="G253" s="1016"/>
      <c r="H253" s="1017"/>
      <c r="I253" s="1017"/>
      <c r="J253" s="1017"/>
      <c r="K253" s="1018"/>
      <c r="L253" s="701">
        <f t="shared" ref="L253:R253" si="80">SUM(L254:L263)</f>
        <v>0</v>
      </c>
      <c r="M253" s="702">
        <f t="shared" si="80"/>
        <v>0</v>
      </c>
      <c r="N253" s="703">
        <f t="shared" si="80"/>
        <v>0</v>
      </c>
      <c r="O253" s="703">
        <f t="shared" si="80"/>
        <v>0</v>
      </c>
      <c r="P253" s="702">
        <f t="shared" si="80"/>
        <v>0</v>
      </c>
      <c r="Q253" s="704">
        <f t="shared" si="80"/>
        <v>0</v>
      </c>
      <c r="R253" s="701">
        <f t="shared" si="80"/>
        <v>0</v>
      </c>
      <c r="S253" s="705">
        <v>1</v>
      </c>
      <c r="T253" s="706">
        <f>(S254*T254)+(S255*T255)+(S256*T256)+(S257*T257)+(S258*T258)+(S259*T259)+(S260*T260)+(S261*T261)+(S262*T262)+(S263*T263)</f>
        <v>0</v>
      </c>
      <c r="U253" s="665">
        <f t="shared" ref="U253:U263" si="81">S253*T253*(1+MGKZ)*(1+Gewinn)*(1+Sicherheit)</f>
        <v>0</v>
      </c>
      <c r="V253" s="643">
        <f t="shared" ref="V253:V263" si="82">R253*Fertigung</f>
        <v>0</v>
      </c>
      <c r="W253" s="50">
        <f t="shared" ref="W253:W263" si="83">L253*$E$6+M253*$M$6+N253*$M$7+O253*$M$8+P253*$E$7+Q253*$M$9+U253+V253</f>
        <v>0</v>
      </c>
      <c r="X253" s="442"/>
      <c r="Y253" s="442"/>
      <c r="Z253" s="442"/>
      <c r="AA253" s="442"/>
      <c r="AB253" s="442"/>
      <c r="AC253" s="442"/>
      <c r="AD253" s="442"/>
      <c r="AE253" s="442"/>
      <c r="AF253" s="442"/>
      <c r="AG253" s="442"/>
      <c r="AH253" s="442"/>
      <c r="AI253" s="442"/>
      <c r="AJ253" s="442"/>
      <c r="AK253" s="442"/>
      <c r="AL253" s="442"/>
      <c r="AM253" s="442"/>
      <c r="AN253" s="442"/>
      <c r="AO253" s="442"/>
      <c r="AP253" s="442"/>
      <c r="AQ253" s="442"/>
      <c r="AR253" s="442"/>
      <c r="AS253" s="442"/>
      <c r="AT253" s="442"/>
      <c r="AU253" s="442"/>
      <c r="AV253" s="442"/>
      <c r="AW253" s="442"/>
      <c r="AX253" s="442"/>
      <c r="AY253" s="442"/>
      <c r="AZ253" s="442"/>
    </row>
    <row r="254" spans="2:52" ht="20.100000000000001" hidden="1" customHeight="1" outlineLevel="1">
      <c r="B254" s="433"/>
      <c r="C254" s="1002"/>
      <c r="D254" s="1003"/>
      <c r="E254" s="1003"/>
      <c r="F254" s="1004"/>
      <c r="G254" s="1005"/>
      <c r="H254" s="1006"/>
      <c r="I254" s="1006"/>
      <c r="J254" s="1006"/>
      <c r="K254" s="1007"/>
      <c r="L254" s="715"/>
      <c r="M254" s="715"/>
      <c r="N254" s="715"/>
      <c r="O254" s="715"/>
      <c r="P254" s="715"/>
      <c r="Q254" s="715"/>
      <c r="R254" s="715"/>
      <c r="S254" s="716"/>
      <c r="T254" s="717"/>
      <c r="U254" s="720">
        <f t="shared" si="81"/>
        <v>0</v>
      </c>
      <c r="V254" s="721">
        <f t="shared" si="82"/>
        <v>0</v>
      </c>
      <c r="W254" s="722">
        <f t="shared" si="83"/>
        <v>0</v>
      </c>
      <c r="X254" s="442"/>
      <c r="Y254" s="442"/>
      <c r="Z254" s="442"/>
      <c r="AA254" s="442"/>
      <c r="AB254" s="442"/>
      <c r="AC254" s="442"/>
      <c r="AD254" s="442"/>
      <c r="AE254" s="442"/>
      <c r="AF254" s="442"/>
      <c r="AG254" s="442"/>
      <c r="AH254" s="442"/>
      <c r="AI254" s="442"/>
      <c r="AJ254" s="442"/>
      <c r="AK254" s="442"/>
      <c r="AL254" s="442"/>
      <c r="AM254" s="442"/>
      <c r="AN254" s="442"/>
      <c r="AO254" s="442"/>
      <c r="AP254" s="442"/>
      <c r="AQ254" s="442"/>
      <c r="AR254" s="442"/>
      <c r="AS254" s="442"/>
      <c r="AT254" s="442"/>
      <c r="AU254" s="442"/>
      <c r="AV254" s="442"/>
      <c r="AW254" s="442"/>
      <c r="AX254" s="442"/>
      <c r="AY254" s="442"/>
      <c r="AZ254" s="442"/>
    </row>
    <row r="255" spans="2:52" ht="20.100000000000001" hidden="1" customHeight="1" outlineLevel="1">
      <c r="B255" s="434"/>
      <c r="C255" s="1002"/>
      <c r="D255" s="1003"/>
      <c r="E255" s="1003"/>
      <c r="F255" s="1004"/>
      <c r="G255" s="1005"/>
      <c r="H255" s="1006"/>
      <c r="I255" s="1006"/>
      <c r="J255" s="1006"/>
      <c r="K255" s="1007"/>
      <c r="L255" s="715"/>
      <c r="M255" s="715"/>
      <c r="N255" s="715"/>
      <c r="O255" s="715"/>
      <c r="P255" s="715"/>
      <c r="Q255" s="715"/>
      <c r="R255" s="715"/>
      <c r="S255" s="716"/>
      <c r="T255" s="717"/>
      <c r="U255" s="720">
        <f t="shared" si="81"/>
        <v>0</v>
      </c>
      <c r="V255" s="721">
        <f t="shared" si="82"/>
        <v>0</v>
      </c>
      <c r="W255" s="722">
        <f t="shared" si="83"/>
        <v>0</v>
      </c>
      <c r="X255" s="442"/>
      <c r="Y255" s="442"/>
      <c r="Z255" s="442"/>
      <c r="AA255" s="442"/>
      <c r="AB255" s="442"/>
      <c r="AC255" s="442"/>
      <c r="AD255" s="442"/>
      <c r="AE255" s="442"/>
      <c r="AF255" s="442"/>
      <c r="AG255" s="442"/>
      <c r="AH255" s="442"/>
      <c r="AI255" s="442"/>
      <c r="AJ255" s="442"/>
      <c r="AK255" s="442"/>
      <c r="AL255" s="442"/>
      <c r="AM255" s="442"/>
      <c r="AN255" s="442"/>
      <c r="AO255" s="442"/>
      <c r="AP255" s="442"/>
      <c r="AQ255" s="442"/>
      <c r="AR255" s="442"/>
      <c r="AS255" s="442"/>
      <c r="AT255" s="442"/>
      <c r="AU255" s="442"/>
      <c r="AV255" s="442"/>
      <c r="AW255" s="442"/>
      <c r="AX255" s="442"/>
      <c r="AY255" s="442"/>
      <c r="AZ255" s="442"/>
    </row>
    <row r="256" spans="2:52" ht="20.100000000000001" hidden="1" customHeight="1" outlineLevel="1">
      <c r="B256" s="434"/>
      <c r="C256" s="1002"/>
      <c r="D256" s="1003"/>
      <c r="E256" s="1003"/>
      <c r="F256" s="1004"/>
      <c r="G256" s="1005"/>
      <c r="H256" s="1006"/>
      <c r="I256" s="1006"/>
      <c r="J256" s="1006"/>
      <c r="K256" s="1007"/>
      <c r="L256" s="715"/>
      <c r="M256" s="715"/>
      <c r="N256" s="715"/>
      <c r="O256" s="715"/>
      <c r="P256" s="715"/>
      <c r="Q256" s="715"/>
      <c r="R256" s="715"/>
      <c r="S256" s="716"/>
      <c r="T256" s="717"/>
      <c r="U256" s="720">
        <f t="shared" si="81"/>
        <v>0</v>
      </c>
      <c r="V256" s="721">
        <f t="shared" si="82"/>
        <v>0</v>
      </c>
      <c r="W256" s="722">
        <f t="shared" si="83"/>
        <v>0</v>
      </c>
      <c r="X256" s="442"/>
      <c r="Y256" s="442"/>
      <c r="Z256" s="442"/>
      <c r="AA256" s="442"/>
      <c r="AB256" s="442"/>
      <c r="AC256" s="442"/>
      <c r="AD256" s="442"/>
      <c r="AE256" s="442"/>
      <c r="AF256" s="442"/>
      <c r="AG256" s="442"/>
      <c r="AH256" s="442"/>
      <c r="AI256" s="442"/>
      <c r="AJ256" s="442"/>
      <c r="AK256" s="442"/>
      <c r="AL256" s="442"/>
      <c r="AM256" s="442"/>
      <c r="AN256" s="442"/>
      <c r="AO256" s="442"/>
      <c r="AP256" s="442"/>
      <c r="AQ256" s="442"/>
      <c r="AR256" s="442"/>
      <c r="AS256" s="442"/>
      <c r="AT256" s="442"/>
      <c r="AU256" s="442"/>
      <c r="AV256" s="442"/>
      <c r="AW256" s="442"/>
      <c r="AX256" s="442"/>
      <c r="AY256" s="442"/>
      <c r="AZ256" s="442"/>
    </row>
    <row r="257" spans="2:52" ht="20.100000000000001" hidden="1" customHeight="1" outlineLevel="1">
      <c r="B257" s="434"/>
      <c r="C257" s="1002"/>
      <c r="D257" s="1003"/>
      <c r="E257" s="1003"/>
      <c r="F257" s="1004"/>
      <c r="G257" s="1005"/>
      <c r="H257" s="1006"/>
      <c r="I257" s="1006"/>
      <c r="J257" s="1006"/>
      <c r="K257" s="1007"/>
      <c r="L257" s="715"/>
      <c r="M257" s="715"/>
      <c r="N257" s="715"/>
      <c r="O257" s="715"/>
      <c r="P257" s="715"/>
      <c r="Q257" s="715"/>
      <c r="R257" s="715"/>
      <c r="S257" s="716"/>
      <c r="T257" s="717"/>
      <c r="U257" s="720">
        <f t="shared" si="81"/>
        <v>0</v>
      </c>
      <c r="V257" s="721">
        <f t="shared" si="82"/>
        <v>0</v>
      </c>
      <c r="W257" s="722">
        <f t="shared" si="83"/>
        <v>0</v>
      </c>
      <c r="X257" s="442"/>
      <c r="Y257" s="442"/>
      <c r="Z257" s="442"/>
      <c r="AA257" s="442"/>
      <c r="AB257" s="442"/>
      <c r="AC257" s="442"/>
      <c r="AD257" s="442"/>
      <c r="AE257" s="442"/>
      <c r="AF257" s="442"/>
      <c r="AG257" s="442"/>
      <c r="AH257" s="442"/>
      <c r="AI257" s="442"/>
      <c r="AJ257" s="442"/>
      <c r="AK257" s="442"/>
      <c r="AL257" s="442"/>
      <c r="AM257" s="442"/>
      <c r="AN257" s="442"/>
      <c r="AO257" s="442"/>
      <c r="AP257" s="442"/>
      <c r="AQ257" s="442"/>
      <c r="AR257" s="442"/>
      <c r="AS257" s="442"/>
      <c r="AT257" s="442"/>
      <c r="AU257" s="442"/>
      <c r="AV257" s="442"/>
      <c r="AW257" s="442"/>
      <c r="AX257" s="442"/>
      <c r="AY257" s="442"/>
      <c r="AZ257" s="442"/>
    </row>
    <row r="258" spans="2:52" ht="20.100000000000001" hidden="1" customHeight="1" outlineLevel="1">
      <c r="B258" s="434"/>
      <c r="C258" s="1002"/>
      <c r="D258" s="1003"/>
      <c r="E258" s="1003"/>
      <c r="F258" s="1004"/>
      <c r="G258" s="1005"/>
      <c r="H258" s="1006"/>
      <c r="I258" s="1006"/>
      <c r="J258" s="1006"/>
      <c r="K258" s="1007"/>
      <c r="L258" s="715"/>
      <c r="M258" s="715"/>
      <c r="N258" s="715"/>
      <c r="O258" s="715"/>
      <c r="P258" s="715"/>
      <c r="Q258" s="715"/>
      <c r="R258" s="715"/>
      <c r="S258" s="716"/>
      <c r="T258" s="717"/>
      <c r="U258" s="720">
        <f t="shared" si="81"/>
        <v>0</v>
      </c>
      <c r="V258" s="721">
        <f t="shared" si="82"/>
        <v>0</v>
      </c>
      <c r="W258" s="722">
        <f t="shared" si="83"/>
        <v>0</v>
      </c>
      <c r="X258" s="442"/>
      <c r="Y258" s="442"/>
      <c r="Z258" s="442"/>
      <c r="AA258" s="442"/>
      <c r="AB258" s="442"/>
      <c r="AC258" s="442"/>
      <c r="AD258" s="442"/>
      <c r="AE258" s="442"/>
      <c r="AF258" s="442"/>
      <c r="AG258" s="442"/>
      <c r="AH258" s="442"/>
      <c r="AI258" s="442"/>
      <c r="AJ258" s="442"/>
      <c r="AK258" s="442"/>
      <c r="AL258" s="442"/>
      <c r="AM258" s="442"/>
      <c r="AN258" s="442"/>
      <c r="AO258" s="442"/>
      <c r="AP258" s="442"/>
      <c r="AQ258" s="442"/>
      <c r="AR258" s="442"/>
      <c r="AS258" s="442"/>
      <c r="AT258" s="442"/>
      <c r="AU258" s="442"/>
      <c r="AV258" s="442"/>
      <c r="AW258" s="442"/>
      <c r="AX258" s="442"/>
      <c r="AY258" s="442"/>
      <c r="AZ258" s="442"/>
    </row>
    <row r="259" spans="2:52" ht="20.100000000000001" hidden="1" customHeight="1" outlineLevel="1">
      <c r="B259" s="434"/>
      <c r="C259" s="1002"/>
      <c r="D259" s="1003"/>
      <c r="E259" s="1003"/>
      <c r="F259" s="1004"/>
      <c r="G259" s="1005"/>
      <c r="H259" s="1006"/>
      <c r="I259" s="1006"/>
      <c r="J259" s="1006"/>
      <c r="K259" s="1007"/>
      <c r="L259" s="715"/>
      <c r="M259" s="715"/>
      <c r="N259" s="715"/>
      <c r="O259" s="715"/>
      <c r="P259" s="715"/>
      <c r="Q259" s="715"/>
      <c r="R259" s="715"/>
      <c r="S259" s="716"/>
      <c r="T259" s="717"/>
      <c r="U259" s="720">
        <f t="shared" si="81"/>
        <v>0</v>
      </c>
      <c r="V259" s="721">
        <f t="shared" si="82"/>
        <v>0</v>
      </c>
      <c r="W259" s="722">
        <f t="shared" si="83"/>
        <v>0</v>
      </c>
      <c r="X259" s="442"/>
      <c r="Y259" s="442"/>
      <c r="Z259" s="442"/>
      <c r="AA259" s="442"/>
      <c r="AB259" s="442"/>
      <c r="AC259" s="442"/>
      <c r="AD259" s="442"/>
      <c r="AE259" s="442"/>
      <c r="AF259" s="442"/>
      <c r="AG259" s="442"/>
      <c r="AH259" s="442"/>
      <c r="AI259" s="442"/>
      <c r="AJ259" s="442"/>
      <c r="AK259" s="442"/>
      <c r="AL259" s="442"/>
      <c r="AM259" s="442"/>
      <c r="AN259" s="442"/>
      <c r="AO259" s="442"/>
      <c r="AP259" s="442"/>
      <c r="AQ259" s="442"/>
      <c r="AR259" s="442"/>
      <c r="AS259" s="442"/>
      <c r="AT259" s="442"/>
      <c r="AU259" s="442"/>
      <c r="AV259" s="442"/>
      <c r="AW259" s="442"/>
      <c r="AX259" s="442"/>
      <c r="AY259" s="442"/>
      <c r="AZ259" s="442"/>
    </row>
    <row r="260" spans="2:52" ht="20.100000000000001" hidden="1" customHeight="1" outlineLevel="1">
      <c r="B260" s="434"/>
      <c r="C260" s="1002"/>
      <c r="D260" s="1003"/>
      <c r="E260" s="1003"/>
      <c r="F260" s="1004"/>
      <c r="G260" s="1005"/>
      <c r="H260" s="1006"/>
      <c r="I260" s="1006"/>
      <c r="J260" s="1006"/>
      <c r="K260" s="1007"/>
      <c r="L260" s="715"/>
      <c r="M260" s="715"/>
      <c r="N260" s="715"/>
      <c r="O260" s="715"/>
      <c r="P260" s="715"/>
      <c r="Q260" s="715"/>
      <c r="R260" s="715"/>
      <c r="S260" s="716"/>
      <c r="T260" s="717"/>
      <c r="U260" s="720">
        <f t="shared" si="81"/>
        <v>0</v>
      </c>
      <c r="V260" s="721">
        <f t="shared" si="82"/>
        <v>0</v>
      </c>
      <c r="W260" s="722">
        <f t="shared" si="83"/>
        <v>0</v>
      </c>
      <c r="X260" s="442"/>
      <c r="Y260" s="442"/>
      <c r="Z260" s="442"/>
      <c r="AA260" s="442"/>
      <c r="AB260" s="442"/>
      <c r="AC260" s="442"/>
      <c r="AD260" s="442"/>
      <c r="AE260" s="442"/>
      <c r="AF260" s="442"/>
      <c r="AG260" s="442"/>
      <c r="AH260" s="442"/>
      <c r="AI260" s="442"/>
      <c r="AJ260" s="442"/>
      <c r="AK260" s="442"/>
      <c r="AL260" s="442"/>
      <c r="AM260" s="442"/>
      <c r="AN260" s="442"/>
      <c r="AO260" s="442"/>
      <c r="AP260" s="442"/>
      <c r="AQ260" s="442"/>
      <c r="AR260" s="442"/>
      <c r="AS260" s="442"/>
      <c r="AT260" s="442"/>
      <c r="AU260" s="442"/>
      <c r="AV260" s="442"/>
      <c r="AW260" s="442"/>
      <c r="AX260" s="442"/>
      <c r="AY260" s="442"/>
      <c r="AZ260" s="442"/>
    </row>
    <row r="261" spans="2:52" ht="20.100000000000001" hidden="1" customHeight="1" outlineLevel="1">
      <c r="B261" s="434"/>
      <c r="C261" s="1002"/>
      <c r="D261" s="1003"/>
      <c r="E261" s="1003"/>
      <c r="F261" s="1004"/>
      <c r="G261" s="1005"/>
      <c r="H261" s="1006"/>
      <c r="I261" s="1006"/>
      <c r="J261" s="1006"/>
      <c r="K261" s="1007"/>
      <c r="L261" s="715"/>
      <c r="M261" s="715"/>
      <c r="N261" s="715"/>
      <c r="O261" s="715"/>
      <c r="P261" s="715"/>
      <c r="Q261" s="715"/>
      <c r="R261" s="715"/>
      <c r="S261" s="716"/>
      <c r="T261" s="717"/>
      <c r="U261" s="720">
        <f t="shared" si="81"/>
        <v>0</v>
      </c>
      <c r="V261" s="721">
        <f t="shared" si="82"/>
        <v>0</v>
      </c>
      <c r="W261" s="722">
        <f t="shared" si="83"/>
        <v>0</v>
      </c>
      <c r="X261" s="442"/>
      <c r="Y261" s="442"/>
      <c r="Z261" s="442"/>
      <c r="AA261" s="442"/>
      <c r="AB261" s="442"/>
      <c r="AC261" s="442"/>
      <c r="AD261" s="442"/>
      <c r="AE261" s="442"/>
      <c r="AF261" s="442"/>
      <c r="AG261" s="442"/>
      <c r="AH261" s="442"/>
      <c r="AI261" s="442"/>
      <c r="AJ261" s="442"/>
      <c r="AK261" s="442"/>
      <c r="AL261" s="442"/>
      <c r="AM261" s="442"/>
      <c r="AN261" s="442"/>
      <c r="AO261" s="442"/>
      <c r="AP261" s="442"/>
      <c r="AQ261" s="442"/>
      <c r="AR261" s="442"/>
      <c r="AS261" s="442"/>
      <c r="AT261" s="442"/>
      <c r="AU261" s="442"/>
      <c r="AV261" s="442"/>
      <c r="AW261" s="442"/>
      <c r="AX261" s="442"/>
      <c r="AY261" s="442"/>
      <c r="AZ261" s="442"/>
    </row>
    <row r="262" spans="2:52" ht="20.100000000000001" hidden="1" customHeight="1" outlineLevel="1">
      <c r="B262" s="434"/>
      <c r="C262" s="1002"/>
      <c r="D262" s="1003"/>
      <c r="E262" s="1003"/>
      <c r="F262" s="1004"/>
      <c r="G262" s="1005"/>
      <c r="H262" s="1006"/>
      <c r="I262" s="1006"/>
      <c r="J262" s="1006"/>
      <c r="K262" s="1007"/>
      <c r="L262" s="715"/>
      <c r="M262" s="715"/>
      <c r="N262" s="715"/>
      <c r="O262" s="715"/>
      <c r="P262" s="715"/>
      <c r="Q262" s="715"/>
      <c r="R262" s="715"/>
      <c r="S262" s="716"/>
      <c r="T262" s="717"/>
      <c r="U262" s="720">
        <f t="shared" si="81"/>
        <v>0</v>
      </c>
      <c r="V262" s="721">
        <f t="shared" si="82"/>
        <v>0</v>
      </c>
      <c r="W262" s="722">
        <f t="shared" si="83"/>
        <v>0</v>
      </c>
      <c r="X262" s="442"/>
      <c r="Y262" s="442"/>
      <c r="Z262" s="442"/>
      <c r="AA262" s="442"/>
      <c r="AB262" s="442"/>
      <c r="AC262" s="442"/>
      <c r="AD262" s="442"/>
      <c r="AE262" s="442"/>
      <c r="AF262" s="442"/>
      <c r="AG262" s="442"/>
      <c r="AH262" s="442"/>
      <c r="AI262" s="442"/>
      <c r="AJ262" s="442"/>
      <c r="AK262" s="442"/>
      <c r="AL262" s="442"/>
      <c r="AM262" s="442"/>
      <c r="AN262" s="442"/>
      <c r="AO262" s="442"/>
      <c r="AP262" s="442"/>
      <c r="AQ262" s="442"/>
      <c r="AR262" s="442"/>
      <c r="AS262" s="442"/>
      <c r="AT262" s="442"/>
      <c r="AU262" s="442"/>
      <c r="AV262" s="442"/>
      <c r="AW262" s="442"/>
      <c r="AX262" s="442"/>
      <c r="AY262" s="442"/>
      <c r="AZ262" s="442"/>
    </row>
    <row r="263" spans="2:52" ht="20.100000000000001" hidden="1" customHeight="1" outlineLevel="1">
      <c r="B263" s="434"/>
      <c r="C263" s="1002"/>
      <c r="D263" s="1003"/>
      <c r="E263" s="1003"/>
      <c r="F263" s="1004"/>
      <c r="G263" s="1005"/>
      <c r="H263" s="1006"/>
      <c r="I263" s="1006"/>
      <c r="J263" s="1006"/>
      <c r="K263" s="1007"/>
      <c r="L263" s="715"/>
      <c r="M263" s="715"/>
      <c r="N263" s="715"/>
      <c r="O263" s="715"/>
      <c r="P263" s="715"/>
      <c r="Q263" s="715"/>
      <c r="R263" s="715"/>
      <c r="S263" s="716"/>
      <c r="T263" s="717"/>
      <c r="U263" s="720">
        <f t="shared" si="81"/>
        <v>0</v>
      </c>
      <c r="V263" s="721">
        <f t="shared" si="82"/>
        <v>0</v>
      </c>
      <c r="W263" s="722">
        <f t="shared" si="83"/>
        <v>0</v>
      </c>
      <c r="X263" s="442"/>
      <c r="Y263" s="442"/>
      <c r="Z263" s="442"/>
      <c r="AA263" s="442"/>
      <c r="AB263" s="442"/>
      <c r="AC263" s="442"/>
      <c r="AD263" s="442"/>
      <c r="AE263" s="442"/>
      <c r="AF263" s="442"/>
      <c r="AG263" s="442"/>
      <c r="AH263" s="442"/>
      <c r="AI263" s="442"/>
      <c r="AJ263" s="442"/>
      <c r="AK263" s="442"/>
      <c r="AL263" s="442"/>
      <c r="AM263" s="442"/>
      <c r="AN263" s="442"/>
      <c r="AO263" s="442"/>
      <c r="AP263" s="442"/>
      <c r="AQ263" s="442"/>
      <c r="AR263" s="442"/>
      <c r="AS263" s="442"/>
      <c r="AT263" s="442"/>
      <c r="AU263" s="442"/>
      <c r="AV263" s="442"/>
      <c r="AW263" s="442"/>
      <c r="AX263" s="442"/>
      <c r="AY263" s="442"/>
      <c r="AZ263" s="442"/>
    </row>
    <row r="264" spans="2:52" s="19" customFormat="1" ht="9.9499999999999993" hidden="1" customHeight="1" outlineLevel="1">
      <c r="B264" s="435"/>
      <c r="C264" s="437"/>
      <c r="D264" s="437"/>
      <c r="E264" s="437"/>
      <c r="F264" s="437"/>
      <c r="G264" s="666"/>
      <c r="H264" s="666"/>
      <c r="I264" s="666"/>
      <c r="J264" s="666"/>
      <c r="K264" s="666"/>
      <c r="L264" s="438"/>
      <c r="M264" s="438"/>
      <c r="N264" s="438"/>
      <c r="O264" s="438"/>
      <c r="P264" s="438"/>
      <c r="Q264" s="438"/>
      <c r="R264" s="438"/>
      <c r="S264" s="438"/>
      <c r="T264" s="439"/>
      <c r="U264" s="439"/>
      <c r="V264" s="439"/>
      <c r="W264" s="667"/>
      <c r="X264" s="668"/>
      <c r="Y264" s="668"/>
      <c r="Z264" s="668"/>
      <c r="AA264" s="668"/>
      <c r="AB264" s="668"/>
      <c r="AC264" s="668"/>
      <c r="AD264" s="668"/>
      <c r="AE264" s="668"/>
      <c r="AF264" s="668"/>
      <c r="AG264" s="668"/>
      <c r="AH264" s="668"/>
      <c r="AI264" s="668"/>
      <c r="AJ264" s="668"/>
      <c r="AK264" s="668"/>
      <c r="AL264" s="668"/>
      <c r="AM264" s="668"/>
      <c r="AN264" s="668"/>
      <c r="AO264" s="668"/>
      <c r="AP264" s="668"/>
      <c r="AQ264" s="668"/>
      <c r="AR264" s="668"/>
      <c r="AS264" s="668"/>
      <c r="AT264" s="668"/>
      <c r="AU264" s="668"/>
      <c r="AV264" s="668"/>
      <c r="AW264" s="668"/>
      <c r="AX264" s="668"/>
      <c r="AY264" s="668"/>
      <c r="AZ264" s="668"/>
    </row>
    <row r="265" spans="2:52" ht="20.100000000000001" customHeight="1" collapsed="1">
      <c r="B265" s="32">
        <f>B253+1</f>
        <v>22</v>
      </c>
      <c r="C265" s="1013"/>
      <c r="D265" s="1014"/>
      <c r="E265" s="1014"/>
      <c r="F265" s="1015"/>
      <c r="G265" s="1016"/>
      <c r="H265" s="1017"/>
      <c r="I265" s="1017"/>
      <c r="J265" s="1017"/>
      <c r="K265" s="1018"/>
      <c r="L265" s="701">
        <f t="shared" ref="L265:R265" si="84">SUM(L266:L275)</f>
        <v>0</v>
      </c>
      <c r="M265" s="702">
        <f t="shared" si="84"/>
        <v>0</v>
      </c>
      <c r="N265" s="703">
        <f t="shared" si="84"/>
        <v>0</v>
      </c>
      <c r="O265" s="703">
        <f t="shared" si="84"/>
        <v>0</v>
      </c>
      <c r="P265" s="702">
        <f t="shared" si="84"/>
        <v>0</v>
      </c>
      <c r="Q265" s="704">
        <f t="shared" si="84"/>
        <v>0</v>
      </c>
      <c r="R265" s="701">
        <f t="shared" si="84"/>
        <v>0</v>
      </c>
      <c r="S265" s="705">
        <v>1</v>
      </c>
      <c r="T265" s="706">
        <f>(S266*T266)+(S267*T267)+(S268*T268)+(S269*T269)+(S270*T270)+(S271*T271)+(S272*T272)+(S273*T273)+(S274*T274)+(S275*T275)</f>
        <v>0</v>
      </c>
      <c r="U265" s="665">
        <f t="shared" ref="U265:U275" si="85">S265*T265*(1+MGKZ)*(1+Gewinn)*(1+Sicherheit)</f>
        <v>0</v>
      </c>
      <c r="V265" s="643">
        <f t="shared" ref="V265:V275" si="86">R265*Fertigung</f>
        <v>0</v>
      </c>
      <c r="W265" s="50">
        <f t="shared" ref="W265:W275" si="87">L265*$E$6+M265*$M$6+N265*$M$7+O265*$M$8+P265*$E$7+Q265*$M$9+U265+V265</f>
        <v>0</v>
      </c>
      <c r="X265" s="442"/>
      <c r="Y265" s="442"/>
      <c r="Z265" s="442"/>
      <c r="AA265" s="442"/>
      <c r="AB265" s="442"/>
      <c r="AC265" s="442"/>
      <c r="AD265" s="442"/>
      <c r="AE265" s="442"/>
      <c r="AF265" s="442"/>
      <c r="AG265" s="442"/>
      <c r="AH265" s="442"/>
      <c r="AI265" s="442"/>
      <c r="AJ265" s="442"/>
      <c r="AK265" s="442"/>
      <c r="AL265" s="442"/>
      <c r="AM265" s="442"/>
      <c r="AN265" s="442"/>
      <c r="AO265" s="442"/>
      <c r="AP265" s="442"/>
      <c r="AQ265" s="442"/>
      <c r="AR265" s="442"/>
      <c r="AS265" s="442"/>
      <c r="AT265" s="442"/>
      <c r="AU265" s="442"/>
      <c r="AV265" s="442"/>
      <c r="AW265" s="442"/>
      <c r="AX265" s="442"/>
      <c r="AY265" s="442"/>
      <c r="AZ265" s="442"/>
    </row>
    <row r="266" spans="2:52" ht="20.100000000000001" hidden="1" customHeight="1" outlineLevel="1">
      <c r="B266" s="433"/>
      <c r="C266" s="1002"/>
      <c r="D266" s="1003"/>
      <c r="E266" s="1003"/>
      <c r="F266" s="1004"/>
      <c r="G266" s="1005"/>
      <c r="H266" s="1006"/>
      <c r="I266" s="1006"/>
      <c r="J266" s="1006"/>
      <c r="K266" s="1007"/>
      <c r="L266" s="715"/>
      <c r="M266" s="715"/>
      <c r="N266" s="715"/>
      <c r="O266" s="715"/>
      <c r="P266" s="715"/>
      <c r="Q266" s="715"/>
      <c r="R266" s="715"/>
      <c r="S266" s="716"/>
      <c r="T266" s="717"/>
      <c r="U266" s="720">
        <f t="shared" si="85"/>
        <v>0</v>
      </c>
      <c r="V266" s="721">
        <f t="shared" si="86"/>
        <v>0</v>
      </c>
      <c r="W266" s="722">
        <f t="shared" si="87"/>
        <v>0</v>
      </c>
      <c r="X266" s="442"/>
      <c r="Y266" s="442"/>
      <c r="Z266" s="442"/>
      <c r="AA266" s="442"/>
      <c r="AB266" s="442"/>
      <c r="AC266" s="442"/>
      <c r="AD266" s="442"/>
      <c r="AE266" s="442"/>
      <c r="AF266" s="442"/>
      <c r="AG266" s="442"/>
      <c r="AH266" s="442"/>
      <c r="AI266" s="442"/>
      <c r="AJ266" s="442"/>
      <c r="AK266" s="442"/>
      <c r="AL266" s="442"/>
      <c r="AM266" s="442"/>
      <c r="AN266" s="442"/>
      <c r="AO266" s="442"/>
      <c r="AP266" s="442"/>
      <c r="AQ266" s="442"/>
      <c r="AR266" s="442"/>
      <c r="AS266" s="442"/>
      <c r="AT266" s="442"/>
      <c r="AU266" s="442"/>
      <c r="AV266" s="442"/>
      <c r="AW266" s="442"/>
      <c r="AX266" s="442"/>
      <c r="AY266" s="442"/>
      <c r="AZ266" s="442"/>
    </row>
    <row r="267" spans="2:52" ht="20.100000000000001" hidden="1" customHeight="1" outlineLevel="1">
      <c r="B267" s="434"/>
      <c r="C267" s="1002"/>
      <c r="D267" s="1003"/>
      <c r="E267" s="1003"/>
      <c r="F267" s="1004"/>
      <c r="G267" s="1005"/>
      <c r="H267" s="1006"/>
      <c r="I267" s="1006"/>
      <c r="J267" s="1006"/>
      <c r="K267" s="1007"/>
      <c r="L267" s="715"/>
      <c r="M267" s="715"/>
      <c r="N267" s="715"/>
      <c r="O267" s="715"/>
      <c r="P267" s="715"/>
      <c r="Q267" s="715"/>
      <c r="R267" s="715"/>
      <c r="S267" s="716"/>
      <c r="T267" s="717"/>
      <c r="U267" s="720">
        <f t="shared" si="85"/>
        <v>0</v>
      </c>
      <c r="V267" s="721">
        <f t="shared" si="86"/>
        <v>0</v>
      </c>
      <c r="W267" s="722">
        <f t="shared" si="87"/>
        <v>0</v>
      </c>
      <c r="X267" s="442"/>
      <c r="Y267" s="442"/>
      <c r="Z267" s="442"/>
      <c r="AA267" s="442"/>
      <c r="AB267" s="442"/>
      <c r="AC267" s="442"/>
      <c r="AD267" s="442"/>
      <c r="AE267" s="442"/>
      <c r="AF267" s="442"/>
      <c r="AG267" s="442"/>
      <c r="AH267" s="442"/>
      <c r="AI267" s="442"/>
      <c r="AJ267" s="442"/>
      <c r="AK267" s="442"/>
      <c r="AL267" s="442"/>
      <c r="AM267" s="442"/>
      <c r="AN267" s="442"/>
      <c r="AO267" s="442"/>
      <c r="AP267" s="442"/>
      <c r="AQ267" s="442"/>
      <c r="AR267" s="442"/>
      <c r="AS267" s="442"/>
      <c r="AT267" s="442"/>
      <c r="AU267" s="442"/>
      <c r="AV267" s="442"/>
      <c r="AW267" s="442"/>
      <c r="AX267" s="442"/>
      <c r="AY267" s="442"/>
      <c r="AZ267" s="442"/>
    </row>
    <row r="268" spans="2:52" ht="20.100000000000001" hidden="1" customHeight="1" outlineLevel="1">
      <c r="B268" s="434"/>
      <c r="C268" s="1002"/>
      <c r="D268" s="1003"/>
      <c r="E268" s="1003"/>
      <c r="F268" s="1004"/>
      <c r="G268" s="1005"/>
      <c r="H268" s="1006"/>
      <c r="I268" s="1006"/>
      <c r="J268" s="1006"/>
      <c r="K268" s="1007"/>
      <c r="L268" s="715"/>
      <c r="M268" s="715"/>
      <c r="N268" s="715"/>
      <c r="O268" s="715"/>
      <c r="P268" s="715"/>
      <c r="Q268" s="715"/>
      <c r="R268" s="715"/>
      <c r="S268" s="716"/>
      <c r="T268" s="717"/>
      <c r="U268" s="720">
        <f t="shared" si="85"/>
        <v>0</v>
      </c>
      <c r="V268" s="721">
        <f t="shared" si="86"/>
        <v>0</v>
      </c>
      <c r="W268" s="722">
        <f t="shared" si="87"/>
        <v>0</v>
      </c>
      <c r="X268" s="442"/>
      <c r="Y268" s="442"/>
      <c r="Z268" s="442"/>
      <c r="AA268" s="442"/>
      <c r="AB268" s="442"/>
      <c r="AC268" s="442"/>
      <c r="AD268" s="442"/>
      <c r="AE268" s="442"/>
      <c r="AF268" s="442"/>
      <c r="AG268" s="442"/>
      <c r="AH268" s="442"/>
      <c r="AI268" s="442"/>
      <c r="AJ268" s="442"/>
      <c r="AK268" s="442"/>
      <c r="AL268" s="442"/>
      <c r="AM268" s="442"/>
      <c r="AN268" s="442"/>
      <c r="AO268" s="442"/>
      <c r="AP268" s="442"/>
      <c r="AQ268" s="442"/>
      <c r="AR268" s="442"/>
      <c r="AS268" s="442"/>
      <c r="AT268" s="442"/>
      <c r="AU268" s="442"/>
      <c r="AV268" s="442"/>
      <c r="AW268" s="442"/>
      <c r="AX268" s="442"/>
      <c r="AY268" s="442"/>
      <c r="AZ268" s="442"/>
    </row>
    <row r="269" spans="2:52" ht="20.100000000000001" hidden="1" customHeight="1" outlineLevel="1">
      <c r="B269" s="434"/>
      <c r="C269" s="1002"/>
      <c r="D269" s="1003"/>
      <c r="E269" s="1003"/>
      <c r="F269" s="1004"/>
      <c r="G269" s="1005"/>
      <c r="H269" s="1006"/>
      <c r="I269" s="1006"/>
      <c r="J269" s="1006"/>
      <c r="K269" s="1007"/>
      <c r="L269" s="715"/>
      <c r="M269" s="715"/>
      <c r="N269" s="715"/>
      <c r="O269" s="715"/>
      <c r="P269" s="715"/>
      <c r="Q269" s="715"/>
      <c r="R269" s="715"/>
      <c r="S269" s="716"/>
      <c r="T269" s="717"/>
      <c r="U269" s="720">
        <f t="shared" si="85"/>
        <v>0</v>
      </c>
      <c r="V269" s="721">
        <f t="shared" si="86"/>
        <v>0</v>
      </c>
      <c r="W269" s="722">
        <f t="shared" si="87"/>
        <v>0</v>
      </c>
      <c r="X269" s="442"/>
      <c r="Y269" s="442"/>
      <c r="Z269" s="442"/>
      <c r="AA269" s="442"/>
      <c r="AB269" s="442"/>
      <c r="AC269" s="442"/>
      <c r="AD269" s="442"/>
      <c r="AE269" s="442"/>
      <c r="AF269" s="442"/>
      <c r="AG269" s="442"/>
      <c r="AH269" s="442"/>
      <c r="AI269" s="442"/>
      <c r="AJ269" s="442"/>
      <c r="AK269" s="442"/>
      <c r="AL269" s="442"/>
      <c r="AM269" s="442"/>
      <c r="AN269" s="442"/>
      <c r="AO269" s="442"/>
      <c r="AP269" s="442"/>
      <c r="AQ269" s="442"/>
      <c r="AR269" s="442"/>
      <c r="AS269" s="442"/>
      <c r="AT269" s="442"/>
      <c r="AU269" s="442"/>
      <c r="AV269" s="442"/>
      <c r="AW269" s="442"/>
      <c r="AX269" s="442"/>
      <c r="AY269" s="442"/>
      <c r="AZ269" s="442"/>
    </row>
    <row r="270" spans="2:52" ht="20.100000000000001" hidden="1" customHeight="1" outlineLevel="1">
      <c r="B270" s="434"/>
      <c r="C270" s="1002"/>
      <c r="D270" s="1003"/>
      <c r="E270" s="1003"/>
      <c r="F270" s="1004"/>
      <c r="G270" s="1005"/>
      <c r="H270" s="1006"/>
      <c r="I270" s="1006"/>
      <c r="J270" s="1006"/>
      <c r="K270" s="1007"/>
      <c r="L270" s="715"/>
      <c r="M270" s="715"/>
      <c r="N270" s="715"/>
      <c r="O270" s="715"/>
      <c r="P270" s="715"/>
      <c r="Q270" s="715"/>
      <c r="R270" s="715"/>
      <c r="S270" s="716"/>
      <c r="T270" s="717"/>
      <c r="U270" s="720">
        <f t="shared" si="85"/>
        <v>0</v>
      </c>
      <c r="V270" s="721">
        <f t="shared" si="86"/>
        <v>0</v>
      </c>
      <c r="W270" s="722">
        <f t="shared" si="87"/>
        <v>0</v>
      </c>
      <c r="X270" s="442"/>
      <c r="Y270" s="442"/>
      <c r="Z270" s="442"/>
      <c r="AA270" s="442"/>
      <c r="AB270" s="442"/>
      <c r="AC270" s="442"/>
      <c r="AD270" s="442"/>
      <c r="AE270" s="442"/>
      <c r="AF270" s="442"/>
      <c r="AG270" s="442"/>
      <c r="AH270" s="442"/>
      <c r="AI270" s="442"/>
      <c r="AJ270" s="442"/>
      <c r="AK270" s="442"/>
      <c r="AL270" s="442"/>
      <c r="AM270" s="442"/>
      <c r="AN270" s="442"/>
      <c r="AO270" s="442"/>
      <c r="AP270" s="442"/>
      <c r="AQ270" s="442"/>
      <c r="AR270" s="442"/>
      <c r="AS270" s="442"/>
      <c r="AT270" s="442"/>
      <c r="AU270" s="442"/>
      <c r="AV270" s="442"/>
      <c r="AW270" s="442"/>
      <c r="AX270" s="442"/>
      <c r="AY270" s="442"/>
      <c r="AZ270" s="442"/>
    </row>
    <row r="271" spans="2:52" ht="20.100000000000001" hidden="1" customHeight="1" outlineLevel="1">
      <c r="B271" s="434"/>
      <c r="C271" s="1002"/>
      <c r="D271" s="1003"/>
      <c r="E271" s="1003"/>
      <c r="F271" s="1004"/>
      <c r="G271" s="1005"/>
      <c r="H271" s="1006"/>
      <c r="I271" s="1006"/>
      <c r="J271" s="1006"/>
      <c r="K271" s="1007"/>
      <c r="L271" s="715"/>
      <c r="M271" s="715"/>
      <c r="N271" s="715"/>
      <c r="O271" s="715"/>
      <c r="P271" s="715"/>
      <c r="Q271" s="715"/>
      <c r="R271" s="715"/>
      <c r="S271" s="716"/>
      <c r="T271" s="717"/>
      <c r="U271" s="720">
        <f t="shared" si="85"/>
        <v>0</v>
      </c>
      <c r="V271" s="721">
        <f t="shared" si="86"/>
        <v>0</v>
      </c>
      <c r="W271" s="722">
        <f t="shared" si="87"/>
        <v>0</v>
      </c>
      <c r="X271" s="442"/>
      <c r="Y271" s="442"/>
      <c r="Z271" s="442"/>
      <c r="AA271" s="442"/>
      <c r="AB271" s="442"/>
      <c r="AC271" s="442"/>
      <c r="AD271" s="442"/>
      <c r="AE271" s="442"/>
      <c r="AF271" s="442"/>
      <c r="AG271" s="442"/>
      <c r="AH271" s="442"/>
      <c r="AI271" s="442"/>
      <c r="AJ271" s="442"/>
      <c r="AK271" s="442"/>
      <c r="AL271" s="442"/>
      <c r="AM271" s="442"/>
      <c r="AN271" s="442"/>
      <c r="AO271" s="442"/>
      <c r="AP271" s="442"/>
      <c r="AQ271" s="442"/>
      <c r="AR271" s="442"/>
      <c r="AS271" s="442"/>
      <c r="AT271" s="442"/>
      <c r="AU271" s="442"/>
      <c r="AV271" s="442"/>
      <c r="AW271" s="442"/>
      <c r="AX271" s="442"/>
      <c r="AY271" s="442"/>
      <c r="AZ271" s="442"/>
    </row>
    <row r="272" spans="2:52" ht="20.100000000000001" hidden="1" customHeight="1" outlineLevel="1">
      <c r="B272" s="434"/>
      <c r="C272" s="1002"/>
      <c r="D272" s="1003"/>
      <c r="E272" s="1003"/>
      <c r="F272" s="1004"/>
      <c r="G272" s="1005"/>
      <c r="H272" s="1006"/>
      <c r="I272" s="1006"/>
      <c r="J272" s="1006"/>
      <c r="K272" s="1007"/>
      <c r="L272" s="715"/>
      <c r="M272" s="715"/>
      <c r="N272" s="715"/>
      <c r="O272" s="715"/>
      <c r="P272" s="715"/>
      <c r="Q272" s="715"/>
      <c r="R272" s="715"/>
      <c r="S272" s="716"/>
      <c r="T272" s="717"/>
      <c r="U272" s="720">
        <f t="shared" si="85"/>
        <v>0</v>
      </c>
      <c r="V272" s="721">
        <f t="shared" si="86"/>
        <v>0</v>
      </c>
      <c r="W272" s="722">
        <f t="shared" si="87"/>
        <v>0</v>
      </c>
      <c r="X272" s="442"/>
      <c r="Y272" s="442"/>
      <c r="Z272" s="442"/>
      <c r="AA272" s="442"/>
      <c r="AB272" s="442"/>
      <c r="AC272" s="442"/>
      <c r="AD272" s="442"/>
      <c r="AE272" s="442"/>
      <c r="AF272" s="442"/>
      <c r="AG272" s="442"/>
      <c r="AH272" s="442"/>
      <c r="AI272" s="442"/>
      <c r="AJ272" s="442"/>
      <c r="AK272" s="442"/>
      <c r="AL272" s="442"/>
      <c r="AM272" s="442"/>
      <c r="AN272" s="442"/>
      <c r="AO272" s="442"/>
      <c r="AP272" s="442"/>
      <c r="AQ272" s="442"/>
      <c r="AR272" s="442"/>
      <c r="AS272" s="442"/>
      <c r="AT272" s="442"/>
      <c r="AU272" s="442"/>
      <c r="AV272" s="442"/>
      <c r="AW272" s="442"/>
      <c r="AX272" s="442"/>
      <c r="AY272" s="442"/>
      <c r="AZ272" s="442"/>
    </row>
    <row r="273" spans="2:52" ht="20.100000000000001" hidden="1" customHeight="1" outlineLevel="1">
      <c r="B273" s="434"/>
      <c r="C273" s="1002"/>
      <c r="D273" s="1003"/>
      <c r="E273" s="1003"/>
      <c r="F273" s="1004"/>
      <c r="G273" s="1005"/>
      <c r="H273" s="1006"/>
      <c r="I273" s="1006"/>
      <c r="J273" s="1006"/>
      <c r="K273" s="1007"/>
      <c r="L273" s="715"/>
      <c r="M273" s="715"/>
      <c r="N273" s="715"/>
      <c r="O273" s="715"/>
      <c r="P273" s="715"/>
      <c r="Q273" s="715"/>
      <c r="R273" s="715"/>
      <c r="S273" s="716"/>
      <c r="T273" s="717"/>
      <c r="U273" s="720">
        <f t="shared" si="85"/>
        <v>0</v>
      </c>
      <c r="V273" s="721">
        <f t="shared" si="86"/>
        <v>0</v>
      </c>
      <c r="W273" s="722">
        <f t="shared" si="87"/>
        <v>0</v>
      </c>
      <c r="X273" s="442"/>
      <c r="Y273" s="442"/>
      <c r="Z273" s="442"/>
      <c r="AA273" s="442"/>
      <c r="AB273" s="442"/>
      <c r="AC273" s="442"/>
      <c r="AD273" s="442"/>
      <c r="AE273" s="442"/>
      <c r="AF273" s="442"/>
      <c r="AG273" s="442"/>
      <c r="AH273" s="442"/>
      <c r="AI273" s="442"/>
      <c r="AJ273" s="442"/>
      <c r="AK273" s="442"/>
      <c r="AL273" s="442"/>
      <c r="AM273" s="442"/>
      <c r="AN273" s="442"/>
      <c r="AO273" s="442"/>
      <c r="AP273" s="442"/>
      <c r="AQ273" s="442"/>
      <c r="AR273" s="442"/>
      <c r="AS273" s="442"/>
      <c r="AT273" s="442"/>
      <c r="AU273" s="442"/>
      <c r="AV273" s="442"/>
      <c r="AW273" s="442"/>
      <c r="AX273" s="442"/>
      <c r="AY273" s="442"/>
      <c r="AZ273" s="442"/>
    </row>
    <row r="274" spans="2:52" ht="20.100000000000001" hidden="1" customHeight="1" outlineLevel="1">
      <c r="B274" s="434"/>
      <c r="C274" s="1002"/>
      <c r="D274" s="1003"/>
      <c r="E274" s="1003"/>
      <c r="F274" s="1004"/>
      <c r="G274" s="1005"/>
      <c r="H274" s="1006"/>
      <c r="I274" s="1006"/>
      <c r="J274" s="1006"/>
      <c r="K274" s="1007"/>
      <c r="L274" s="715"/>
      <c r="M274" s="715"/>
      <c r="N274" s="715"/>
      <c r="O274" s="715"/>
      <c r="P274" s="715"/>
      <c r="Q274" s="715"/>
      <c r="R274" s="715"/>
      <c r="S274" s="716"/>
      <c r="T274" s="717"/>
      <c r="U274" s="720">
        <f t="shared" si="85"/>
        <v>0</v>
      </c>
      <c r="V274" s="721">
        <f t="shared" si="86"/>
        <v>0</v>
      </c>
      <c r="W274" s="722">
        <f t="shared" si="87"/>
        <v>0</v>
      </c>
      <c r="X274" s="442"/>
      <c r="Y274" s="442"/>
      <c r="Z274" s="442"/>
      <c r="AA274" s="442"/>
      <c r="AB274" s="442"/>
      <c r="AC274" s="442"/>
      <c r="AD274" s="442"/>
      <c r="AE274" s="442"/>
      <c r="AF274" s="442"/>
      <c r="AG274" s="442"/>
      <c r="AH274" s="442"/>
      <c r="AI274" s="442"/>
      <c r="AJ274" s="442"/>
      <c r="AK274" s="442"/>
      <c r="AL274" s="442"/>
      <c r="AM274" s="442"/>
      <c r="AN274" s="442"/>
      <c r="AO274" s="442"/>
      <c r="AP274" s="442"/>
      <c r="AQ274" s="442"/>
      <c r="AR274" s="442"/>
      <c r="AS274" s="442"/>
      <c r="AT274" s="442"/>
      <c r="AU274" s="442"/>
      <c r="AV274" s="442"/>
      <c r="AW274" s="442"/>
      <c r="AX274" s="442"/>
      <c r="AY274" s="442"/>
      <c r="AZ274" s="442"/>
    </row>
    <row r="275" spans="2:52" ht="20.100000000000001" hidden="1" customHeight="1" outlineLevel="1">
      <c r="B275" s="434"/>
      <c r="C275" s="1002"/>
      <c r="D275" s="1003"/>
      <c r="E275" s="1003"/>
      <c r="F275" s="1004"/>
      <c r="G275" s="1005"/>
      <c r="H275" s="1006"/>
      <c r="I275" s="1006"/>
      <c r="J275" s="1006"/>
      <c r="K275" s="1007"/>
      <c r="L275" s="715"/>
      <c r="M275" s="715"/>
      <c r="N275" s="715"/>
      <c r="O275" s="715"/>
      <c r="P275" s="715"/>
      <c r="Q275" s="715"/>
      <c r="R275" s="715"/>
      <c r="S275" s="716"/>
      <c r="T275" s="717"/>
      <c r="U275" s="720">
        <f t="shared" si="85"/>
        <v>0</v>
      </c>
      <c r="V275" s="721">
        <f t="shared" si="86"/>
        <v>0</v>
      </c>
      <c r="W275" s="722">
        <f t="shared" si="87"/>
        <v>0</v>
      </c>
      <c r="X275" s="442"/>
      <c r="Y275" s="442"/>
      <c r="Z275" s="442"/>
      <c r="AA275" s="442"/>
      <c r="AB275" s="442"/>
      <c r="AC275" s="442"/>
      <c r="AD275" s="442"/>
      <c r="AE275" s="442"/>
      <c r="AF275" s="442"/>
      <c r="AG275" s="442"/>
      <c r="AH275" s="442"/>
      <c r="AI275" s="442"/>
      <c r="AJ275" s="442"/>
      <c r="AK275" s="442"/>
      <c r="AL275" s="442"/>
      <c r="AM275" s="442"/>
      <c r="AN275" s="442"/>
      <c r="AO275" s="442"/>
      <c r="AP275" s="442"/>
      <c r="AQ275" s="442"/>
      <c r="AR275" s="442"/>
      <c r="AS275" s="442"/>
      <c r="AT275" s="442"/>
      <c r="AU275" s="442"/>
      <c r="AV275" s="442"/>
      <c r="AW275" s="442"/>
      <c r="AX275" s="442"/>
      <c r="AY275" s="442"/>
      <c r="AZ275" s="442"/>
    </row>
    <row r="276" spans="2:52" s="19" customFormat="1" ht="9.9499999999999993" hidden="1" customHeight="1" outlineLevel="1">
      <c r="B276" s="435"/>
      <c r="C276" s="437"/>
      <c r="D276" s="437"/>
      <c r="E276" s="437"/>
      <c r="F276" s="437"/>
      <c r="G276" s="666"/>
      <c r="H276" s="666"/>
      <c r="I276" s="666"/>
      <c r="J276" s="666"/>
      <c r="K276" s="666"/>
      <c r="L276" s="438"/>
      <c r="M276" s="438"/>
      <c r="N276" s="438"/>
      <c r="O276" s="438"/>
      <c r="P276" s="438"/>
      <c r="Q276" s="438"/>
      <c r="R276" s="438"/>
      <c r="S276" s="438"/>
      <c r="T276" s="439"/>
      <c r="U276" s="439"/>
      <c r="V276" s="439"/>
      <c r="W276" s="667"/>
      <c r="X276" s="668"/>
      <c r="Y276" s="668"/>
      <c r="Z276" s="668"/>
      <c r="AA276" s="668"/>
      <c r="AB276" s="668"/>
      <c r="AC276" s="668"/>
      <c r="AD276" s="668"/>
      <c r="AE276" s="668"/>
      <c r="AF276" s="668"/>
      <c r="AG276" s="668"/>
      <c r="AH276" s="668"/>
      <c r="AI276" s="668"/>
      <c r="AJ276" s="668"/>
      <c r="AK276" s="668"/>
      <c r="AL276" s="668"/>
      <c r="AM276" s="668"/>
      <c r="AN276" s="668"/>
      <c r="AO276" s="668"/>
      <c r="AP276" s="668"/>
      <c r="AQ276" s="668"/>
      <c r="AR276" s="668"/>
      <c r="AS276" s="668"/>
      <c r="AT276" s="668"/>
      <c r="AU276" s="668"/>
      <c r="AV276" s="668"/>
      <c r="AW276" s="668"/>
      <c r="AX276" s="668"/>
      <c r="AY276" s="668"/>
      <c r="AZ276" s="668"/>
    </row>
    <row r="277" spans="2:52" ht="20.100000000000001" customHeight="1" collapsed="1">
      <c r="B277" s="32">
        <f>B265+1</f>
        <v>23</v>
      </c>
      <c r="C277" s="1013"/>
      <c r="D277" s="1014"/>
      <c r="E277" s="1014"/>
      <c r="F277" s="1015"/>
      <c r="G277" s="1016"/>
      <c r="H277" s="1017"/>
      <c r="I277" s="1017"/>
      <c r="J277" s="1017"/>
      <c r="K277" s="1018"/>
      <c r="L277" s="701">
        <f t="shared" ref="L277:R277" si="88">SUM(L278:L287)</f>
        <v>0</v>
      </c>
      <c r="M277" s="702">
        <f t="shared" si="88"/>
        <v>0</v>
      </c>
      <c r="N277" s="703">
        <f t="shared" si="88"/>
        <v>0</v>
      </c>
      <c r="O277" s="703">
        <f t="shared" si="88"/>
        <v>0</v>
      </c>
      <c r="P277" s="702">
        <f t="shared" si="88"/>
        <v>0</v>
      </c>
      <c r="Q277" s="704">
        <f t="shared" si="88"/>
        <v>0</v>
      </c>
      <c r="R277" s="701">
        <f t="shared" si="88"/>
        <v>0</v>
      </c>
      <c r="S277" s="705">
        <v>1</v>
      </c>
      <c r="T277" s="706">
        <f>(S278*T278)+(S279*T279)+(S280*T280)+(S281*T281)+(S282*T282)+(S283*T283)+(S284*T284)+(S285*T285)+(S286*T286)+(S287*T287)</f>
        <v>0</v>
      </c>
      <c r="U277" s="665">
        <f t="shared" ref="U277:U287" si="89">S277*T277*(1+MGKZ)*(1+Gewinn)*(1+Sicherheit)</f>
        <v>0</v>
      </c>
      <c r="V277" s="643">
        <f t="shared" ref="V277:V287" si="90">R277*Fertigung</f>
        <v>0</v>
      </c>
      <c r="W277" s="50">
        <f t="shared" ref="W277:W287" si="91">L277*$E$6+M277*$M$6+N277*$M$7+O277*$M$8+P277*$E$7+Q277*$M$9+U277+V277</f>
        <v>0</v>
      </c>
      <c r="X277" s="442"/>
      <c r="Y277" s="442"/>
      <c r="Z277" s="442"/>
      <c r="AA277" s="442"/>
      <c r="AB277" s="442"/>
      <c r="AC277" s="442"/>
      <c r="AD277" s="442"/>
      <c r="AE277" s="442"/>
      <c r="AF277" s="442"/>
      <c r="AG277" s="442"/>
      <c r="AH277" s="442"/>
      <c r="AI277" s="442"/>
      <c r="AJ277" s="442"/>
      <c r="AK277" s="442"/>
      <c r="AL277" s="442"/>
      <c r="AM277" s="442"/>
      <c r="AN277" s="442"/>
      <c r="AO277" s="442"/>
      <c r="AP277" s="442"/>
      <c r="AQ277" s="442"/>
      <c r="AR277" s="442"/>
      <c r="AS277" s="442"/>
      <c r="AT277" s="442"/>
      <c r="AU277" s="442"/>
      <c r="AV277" s="442"/>
      <c r="AW277" s="442"/>
      <c r="AX277" s="442"/>
      <c r="AY277" s="442"/>
      <c r="AZ277" s="442"/>
    </row>
    <row r="278" spans="2:52" ht="20.100000000000001" hidden="1" customHeight="1" outlineLevel="1">
      <c r="B278" s="433"/>
      <c r="C278" s="1002"/>
      <c r="D278" s="1003"/>
      <c r="E278" s="1003"/>
      <c r="F278" s="1004"/>
      <c r="G278" s="1005"/>
      <c r="H278" s="1006"/>
      <c r="I278" s="1006"/>
      <c r="J278" s="1006"/>
      <c r="K278" s="1007"/>
      <c r="L278" s="715"/>
      <c r="M278" s="715"/>
      <c r="N278" s="715"/>
      <c r="O278" s="715"/>
      <c r="P278" s="715"/>
      <c r="Q278" s="715"/>
      <c r="R278" s="715"/>
      <c r="S278" s="716"/>
      <c r="T278" s="717"/>
      <c r="U278" s="720">
        <f t="shared" si="89"/>
        <v>0</v>
      </c>
      <c r="V278" s="721">
        <f t="shared" si="90"/>
        <v>0</v>
      </c>
      <c r="W278" s="722">
        <f t="shared" si="91"/>
        <v>0</v>
      </c>
      <c r="X278" s="442"/>
      <c r="Y278" s="442"/>
      <c r="Z278" s="442"/>
      <c r="AA278" s="442"/>
      <c r="AB278" s="442"/>
      <c r="AC278" s="442"/>
      <c r="AD278" s="442"/>
      <c r="AE278" s="442"/>
      <c r="AF278" s="442"/>
      <c r="AG278" s="442"/>
      <c r="AH278" s="442"/>
      <c r="AI278" s="442"/>
      <c r="AJ278" s="442"/>
      <c r="AK278" s="442"/>
      <c r="AL278" s="442"/>
      <c r="AM278" s="442"/>
      <c r="AN278" s="442"/>
      <c r="AO278" s="442"/>
      <c r="AP278" s="442"/>
      <c r="AQ278" s="442"/>
      <c r="AR278" s="442"/>
      <c r="AS278" s="442"/>
      <c r="AT278" s="442"/>
      <c r="AU278" s="442"/>
      <c r="AV278" s="442"/>
      <c r="AW278" s="442"/>
      <c r="AX278" s="442"/>
      <c r="AY278" s="442"/>
      <c r="AZ278" s="442"/>
    </row>
    <row r="279" spans="2:52" ht="20.100000000000001" hidden="1" customHeight="1" outlineLevel="1">
      <c r="B279" s="434"/>
      <c r="C279" s="1002"/>
      <c r="D279" s="1003"/>
      <c r="E279" s="1003"/>
      <c r="F279" s="1004"/>
      <c r="G279" s="1005"/>
      <c r="H279" s="1006"/>
      <c r="I279" s="1006"/>
      <c r="J279" s="1006"/>
      <c r="K279" s="1007"/>
      <c r="L279" s="715"/>
      <c r="M279" s="715"/>
      <c r="N279" s="715"/>
      <c r="O279" s="715"/>
      <c r="P279" s="715"/>
      <c r="Q279" s="715"/>
      <c r="R279" s="715"/>
      <c r="S279" s="716"/>
      <c r="T279" s="717"/>
      <c r="U279" s="720">
        <f t="shared" si="89"/>
        <v>0</v>
      </c>
      <c r="V279" s="721">
        <f t="shared" si="90"/>
        <v>0</v>
      </c>
      <c r="W279" s="722">
        <f t="shared" si="91"/>
        <v>0</v>
      </c>
      <c r="X279" s="442"/>
      <c r="Y279" s="442"/>
      <c r="Z279" s="442"/>
      <c r="AA279" s="442"/>
      <c r="AB279" s="442"/>
      <c r="AC279" s="442"/>
      <c r="AD279" s="442"/>
      <c r="AE279" s="442"/>
      <c r="AF279" s="442"/>
      <c r="AG279" s="442"/>
      <c r="AH279" s="442"/>
      <c r="AI279" s="442"/>
      <c r="AJ279" s="442"/>
      <c r="AK279" s="442"/>
      <c r="AL279" s="442"/>
      <c r="AM279" s="442"/>
      <c r="AN279" s="442"/>
      <c r="AO279" s="442"/>
      <c r="AP279" s="442"/>
      <c r="AQ279" s="442"/>
      <c r="AR279" s="442"/>
      <c r="AS279" s="442"/>
      <c r="AT279" s="442"/>
      <c r="AU279" s="442"/>
      <c r="AV279" s="442"/>
      <c r="AW279" s="442"/>
      <c r="AX279" s="442"/>
      <c r="AY279" s="442"/>
      <c r="AZ279" s="442"/>
    </row>
    <row r="280" spans="2:52" ht="20.100000000000001" hidden="1" customHeight="1" outlineLevel="1">
      <c r="B280" s="434"/>
      <c r="C280" s="1002"/>
      <c r="D280" s="1003"/>
      <c r="E280" s="1003"/>
      <c r="F280" s="1004"/>
      <c r="G280" s="1005"/>
      <c r="H280" s="1006"/>
      <c r="I280" s="1006"/>
      <c r="J280" s="1006"/>
      <c r="K280" s="1007"/>
      <c r="L280" s="715"/>
      <c r="M280" s="715"/>
      <c r="N280" s="715"/>
      <c r="O280" s="715"/>
      <c r="P280" s="715"/>
      <c r="Q280" s="715"/>
      <c r="R280" s="715"/>
      <c r="S280" s="716"/>
      <c r="T280" s="717"/>
      <c r="U280" s="720">
        <f t="shared" si="89"/>
        <v>0</v>
      </c>
      <c r="V280" s="721">
        <f t="shared" si="90"/>
        <v>0</v>
      </c>
      <c r="W280" s="722">
        <f t="shared" si="91"/>
        <v>0</v>
      </c>
      <c r="X280" s="442"/>
      <c r="Y280" s="442"/>
      <c r="Z280" s="442"/>
      <c r="AA280" s="442"/>
      <c r="AB280" s="442"/>
      <c r="AC280" s="442"/>
      <c r="AD280" s="442"/>
      <c r="AE280" s="442"/>
      <c r="AF280" s="442"/>
      <c r="AG280" s="442"/>
      <c r="AH280" s="442"/>
      <c r="AI280" s="442"/>
      <c r="AJ280" s="442"/>
      <c r="AK280" s="442"/>
      <c r="AL280" s="442"/>
      <c r="AM280" s="442"/>
      <c r="AN280" s="442"/>
      <c r="AO280" s="442"/>
      <c r="AP280" s="442"/>
      <c r="AQ280" s="442"/>
      <c r="AR280" s="442"/>
      <c r="AS280" s="442"/>
      <c r="AT280" s="442"/>
      <c r="AU280" s="442"/>
      <c r="AV280" s="442"/>
      <c r="AW280" s="442"/>
      <c r="AX280" s="442"/>
      <c r="AY280" s="442"/>
      <c r="AZ280" s="442"/>
    </row>
    <row r="281" spans="2:52" ht="20.100000000000001" hidden="1" customHeight="1" outlineLevel="1">
      <c r="B281" s="434"/>
      <c r="C281" s="1002"/>
      <c r="D281" s="1003"/>
      <c r="E281" s="1003"/>
      <c r="F281" s="1004"/>
      <c r="G281" s="1005"/>
      <c r="H281" s="1006"/>
      <c r="I281" s="1006"/>
      <c r="J281" s="1006"/>
      <c r="K281" s="1007"/>
      <c r="L281" s="715"/>
      <c r="M281" s="715"/>
      <c r="N281" s="715"/>
      <c r="O281" s="715"/>
      <c r="P281" s="715"/>
      <c r="Q281" s="715"/>
      <c r="R281" s="715"/>
      <c r="S281" s="716"/>
      <c r="T281" s="717"/>
      <c r="U281" s="720">
        <f t="shared" si="89"/>
        <v>0</v>
      </c>
      <c r="V281" s="721">
        <f t="shared" si="90"/>
        <v>0</v>
      </c>
      <c r="W281" s="722">
        <f t="shared" si="91"/>
        <v>0</v>
      </c>
      <c r="X281" s="442"/>
      <c r="Y281" s="442"/>
      <c r="Z281" s="442"/>
      <c r="AA281" s="442"/>
      <c r="AB281" s="442"/>
      <c r="AC281" s="442"/>
      <c r="AD281" s="442"/>
      <c r="AE281" s="442"/>
      <c r="AF281" s="442"/>
      <c r="AG281" s="442"/>
      <c r="AH281" s="442"/>
      <c r="AI281" s="442"/>
      <c r="AJ281" s="442"/>
      <c r="AK281" s="442"/>
      <c r="AL281" s="442"/>
      <c r="AM281" s="442"/>
      <c r="AN281" s="442"/>
      <c r="AO281" s="442"/>
      <c r="AP281" s="442"/>
      <c r="AQ281" s="442"/>
      <c r="AR281" s="442"/>
      <c r="AS281" s="442"/>
      <c r="AT281" s="442"/>
      <c r="AU281" s="442"/>
      <c r="AV281" s="442"/>
      <c r="AW281" s="442"/>
      <c r="AX281" s="442"/>
      <c r="AY281" s="442"/>
      <c r="AZ281" s="442"/>
    </row>
    <row r="282" spans="2:52" ht="20.100000000000001" hidden="1" customHeight="1" outlineLevel="1">
      <c r="B282" s="434"/>
      <c r="C282" s="1002"/>
      <c r="D282" s="1003"/>
      <c r="E282" s="1003"/>
      <c r="F282" s="1004"/>
      <c r="G282" s="1005"/>
      <c r="H282" s="1006"/>
      <c r="I282" s="1006"/>
      <c r="J282" s="1006"/>
      <c r="K282" s="1007"/>
      <c r="L282" s="715"/>
      <c r="M282" s="715"/>
      <c r="N282" s="715"/>
      <c r="O282" s="715"/>
      <c r="P282" s="715"/>
      <c r="Q282" s="715"/>
      <c r="R282" s="715"/>
      <c r="S282" s="716"/>
      <c r="T282" s="717"/>
      <c r="U282" s="720">
        <f t="shared" si="89"/>
        <v>0</v>
      </c>
      <c r="V282" s="721">
        <f t="shared" si="90"/>
        <v>0</v>
      </c>
      <c r="W282" s="722">
        <f t="shared" si="91"/>
        <v>0</v>
      </c>
      <c r="X282" s="442"/>
      <c r="Y282" s="442"/>
      <c r="Z282" s="442"/>
      <c r="AA282" s="442"/>
      <c r="AB282" s="442"/>
      <c r="AC282" s="442"/>
      <c r="AD282" s="442"/>
      <c r="AE282" s="442"/>
      <c r="AF282" s="442"/>
      <c r="AG282" s="442"/>
      <c r="AH282" s="442"/>
      <c r="AI282" s="442"/>
      <c r="AJ282" s="442"/>
      <c r="AK282" s="442"/>
      <c r="AL282" s="442"/>
      <c r="AM282" s="442"/>
      <c r="AN282" s="442"/>
      <c r="AO282" s="442"/>
      <c r="AP282" s="442"/>
      <c r="AQ282" s="442"/>
      <c r="AR282" s="442"/>
      <c r="AS282" s="442"/>
      <c r="AT282" s="442"/>
      <c r="AU282" s="442"/>
      <c r="AV282" s="442"/>
      <c r="AW282" s="442"/>
      <c r="AX282" s="442"/>
      <c r="AY282" s="442"/>
      <c r="AZ282" s="442"/>
    </row>
    <row r="283" spans="2:52" ht="20.100000000000001" hidden="1" customHeight="1" outlineLevel="1">
      <c r="B283" s="434"/>
      <c r="C283" s="1002"/>
      <c r="D283" s="1003"/>
      <c r="E283" s="1003"/>
      <c r="F283" s="1004"/>
      <c r="G283" s="1005"/>
      <c r="H283" s="1006"/>
      <c r="I283" s="1006"/>
      <c r="J283" s="1006"/>
      <c r="K283" s="1007"/>
      <c r="L283" s="715"/>
      <c r="M283" s="715"/>
      <c r="N283" s="715"/>
      <c r="O283" s="715"/>
      <c r="P283" s="715"/>
      <c r="Q283" s="715"/>
      <c r="R283" s="715"/>
      <c r="S283" s="716"/>
      <c r="T283" s="717"/>
      <c r="U283" s="720">
        <f t="shared" si="89"/>
        <v>0</v>
      </c>
      <c r="V283" s="721">
        <f t="shared" si="90"/>
        <v>0</v>
      </c>
      <c r="W283" s="722">
        <f t="shared" si="91"/>
        <v>0</v>
      </c>
      <c r="X283" s="442"/>
      <c r="Y283" s="442"/>
      <c r="Z283" s="442"/>
      <c r="AA283" s="442"/>
      <c r="AB283" s="442"/>
      <c r="AC283" s="442"/>
      <c r="AD283" s="442"/>
      <c r="AE283" s="442"/>
      <c r="AF283" s="442"/>
      <c r="AG283" s="442"/>
      <c r="AH283" s="442"/>
      <c r="AI283" s="442"/>
      <c r="AJ283" s="442"/>
      <c r="AK283" s="442"/>
      <c r="AL283" s="442"/>
      <c r="AM283" s="442"/>
      <c r="AN283" s="442"/>
      <c r="AO283" s="442"/>
      <c r="AP283" s="442"/>
      <c r="AQ283" s="442"/>
      <c r="AR283" s="442"/>
      <c r="AS283" s="442"/>
      <c r="AT283" s="442"/>
      <c r="AU283" s="442"/>
      <c r="AV283" s="442"/>
      <c r="AW283" s="442"/>
      <c r="AX283" s="442"/>
      <c r="AY283" s="442"/>
      <c r="AZ283" s="442"/>
    </row>
    <row r="284" spans="2:52" ht="20.100000000000001" hidden="1" customHeight="1" outlineLevel="1">
      <c r="B284" s="434"/>
      <c r="C284" s="1002"/>
      <c r="D284" s="1003"/>
      <c r="E284" s="1003"/>
      <c r="F284" s="1004"/>
      <c r="G284" s="1005"/>
      <c r="H284" s="1006"/>
      <c r="I284" s="1006"/>
      <c r="J284" s="1006"/>
      <c r="K284" s="1007"/>
      <c r="L284" s="715"/>
      <c r="M284" s="715"/>
      <c r="N284" s="715"/>
      <c r="O284" s="715"/>
      <c r="P284" s="715"/>
      <c r="Q284" s="715"/>
      <c r="R284" s="715"/>
      <c r="S284" s="716"/>
      <c r="T284" s="717"/>
      <c r="U284" s="720">
        <f t="shared" si="89"/>
        <v>0</v>
      </c>
      <c r="V284" s="721">
        <f t="shared" si="90"/>
        <v>0</v>
      </c>
      <c r="W284" s="722">
        <f t="shared" si="91"/>
        <v>0</v>
      </c>
      <c r="X284" s="442"/>
      <c r="Y284" s="442"/>
      <c r="Z284" s="442"/>
      <c r="AA284" s="442"/>
      <c r="AB284" s="442"/>
      <c r="AC284" s="442"/>
      <c r="AD284" s="442"/>
      <c r="AE284" s="442"/>
      <c r="AF284" s="442"/>
      <c r="AG284" s="442"/>
      <c r="AH284" s="442"/>
      <c r="AI284" s="442"/>
      <c r="AJ284" s="442"/>
      <c r="AK284" s="442"/>
      <c r="AL284" s="442"/>
      <c r="AM284" s="442"/>
      <c r="AN284" s="442"/>
      <c r="AO284" s="442"/>
      <c r="AP284" s="442"/>
      <c r="AQ284" s="442"/>
      <c r="AR284" s="442"/>
      <c r="AS284" s="442"/>
      <c r="AT284" s="442"/>
      <c r="AU284" s="442"/>
      <c r="AV284" s="442"/>
      <c r="AW284" s="442"/>
      <c r="AX284" s="442"/>
      <c r="AY284" s="442"/>
      <c r="AZ284" s="442"/>
    </row>
    <row r="285" spans="2:52" ht="20.100000000000001" hidden="1" customHeight="1" outlineLevel="1">
      <c r="B285" s="434"/>
      <c r="C285" s="1002"/>
      <c r="D285" s="1003"/>
      <c r="E285" s="1003"/>
      <c r="F285" s="1004"/>
      <c r="G285" s="1005"/>
      <c r="H285" s="1006"/>
      <c r="I285" s="1006"/>
      <c r="J285" s="1006"/>
      <c r="K285" s="1007"/>
      <c r="L285" s="715"/>
      <c r="M285" s="715"/>
      <c r="N285" s="715"/>
      <c r="O285" s="715"/>
      <c r="P285" s="715"/>
      <c r="Q285" s="715"/>
      <c r="R285" s="715"/>
      <c r="S285" s="716"/>
      <c r="T285" s="717"/>
      <c r="U285" s="720">
        <f t="shared" si="89"/>
        <v>0</v>
      </c>
      <c r="V285" s="721">
        <f t="shared" si="90"/>
        <v>0</v>
      </c>
      <c r="W285" s="722">
        <f t="shared" si="91"/>
        <v>0</v>
      </c>
      <c r="X285" s="442"/>
      <c r="Y285" s="442"/>
      <c r="Z285" s="442"/>
      <c r="AA285" s="442"/>
      <c r="AB285" s="442"/>
      <c r="AC285" s="442"/>
      <c r="AD285" s="442"/>
      <c r="AE285" s="442"/>
      <c r="AF285" s="442"/>
      <c r="AG285" s="442"/>
      <c r="AH285" s="442"/>
      <c r="AI285" s="442"/>
      <c r="AJ285" s="442"/>
      <c r="AK285" s="442"/>
      <c r="AL285" s="442"/>
      <c r="AM285" s="442"/>
      <c r="AN285" s="442"/>
      <c r="AO285" s="442"/>
      <c r="AP285" s="442"/>
      <c r="AQ285" s="442"/>
      <c r="AR285" s="442"/>
      <c r="AS285" s="442"/>
      <c r="AT285" s="442"/>
      <c r="AU285" s="442"/>
      <c r="AV285" s="442"/>
      <c r="AW285" s="442"/>
      <c r="AX285" s="442"/>
      <c r="AY285" s="442"/>
      <c r="AZ285" s="442"/>
    </row>
    <row r="286" spans="2:52" ht="20.100000000000001" hidden="1" customHeight="1" outlineLevel="1">
      <c r="B286" s="434"/>
      <c r="C286" s="1002"/>
      <c r="D286" s="1003"/>
      <c r="E286" s="1003"/>
      <c r="F286" s="1004"/>
      <c r="G286" s="1005"/>
      <c r="H286" s="1006"/>
      <c r="I286" s="1006"/>
      <c r="J286" s="1006"/>
      <c r="K286" s="1007"/>
      <c r="L286" s="715"/>
      <c r="M286" s="715"/>
      <c r="N286" s="715"/>
      <c r="O286" s="715"/>
      <c r="P286" s="715"/>
      <c r="Q286" s="715"/>
      <c r="R286" s="715"/>
      <c r="S286" s="716"/>
      <c r="T286" s="717"/>
      <c r="U286" s="720">
        <f t="shared" si="89"/>
        <v>0</v>
      </c>
      <c r="V286" s="721">
        <f t="shared" si="90"/>
        <v>0</v>
      </c>
      <c r="W286" s="722">
        <f t="shared" si="91"/>
        <v>0</v>
      </c>
      <c r="X286" s="442"/>
      <c r="Y286" s="442"/>
      <c r="Z286" s="442"/>
      <c r="AA286" s="442"/>
      <c r="AB286" s="442"/>
      <c r="AC286" s="442"/>
      <c r="AD286" s="442"/>
      <c r="AE286" s="442"/>
      <c r="AF286" s="442"/>
      <c r="AG286" s="442"/>
      <c r="AH286" s="442"/>
      <c r="AI286" s="442"/>
      <c r="AJ286" s="442"/>
      <c r="AK286" s="442"/>
      <c r="AL286" s="442"/>
      <c r="AM286" s="442"/>
      <c r="AN286" s="442"/>
      <c r="AO286" s="442"/>
      <c r="AP286" s="442"/>
      <c r="AQ286" s="442"/>
      <c r="AR286" s="442"/>
      <c r="AS286" s="442"/>
      <c r="AT286" s="442"/>
      <c r="AU286" s="442"/>
      <c r="AV286" s="442"/>
      <c r="AW286" s="442"/>
      <c r="AX286" s="442"/>
      <c r="AY286" s="442"/>
      <c r="AZ286" s="442"/>
    </row>
    <row r="287" spans="2:52" ht="20.100000000000001" hidden="1" customHeight="1" outlineLevel="1">
      <c r="B287" s="434"/>
      <c r="C287" s="1002"/>
      <c r="D287" s="1003"/>
      <c r="E287" s="1003"/>
      <c r="F287" s="1004"/>
      <c r="G287" s="1005"/>
      <c r="H287" s="1006"/>
      <c r="I287" s="1006"/>
      <c r="J287" s="1006"/>
      <c r="K287" s="1007"/>
      <c r="L287" s="715"/>
      <c r="M287" s="715"/>
      <c r="N287" s="715"/>
      <c r="O287" s="715"/>
      <c r="P287" s="715"/>
      <c r="Q287" s="715"/>
      <c r="R287" s="715"/>
      <c r="S287" s="716"/>
      <c r="T287" s="717"/>
      <c r="U287" s="720">
        <f t="shared" si="89"/>
        <v>0</v>
      </c>
      <c r="V287" s="721">
        <f t="shared" si="90"/>
        <v>0</v>
      </c>
      <c r="W287" s="722">
        <f t="shared" si="91"/>
        <v>0</v>
      </c>
      <c r="X287" s="442"/>
      <c r="Y287" s="442"/>
      <c r="Z287" s="442"/>
      <c r="AA287" s="442"/>
      <c r="AB287" s="442"/>
      <c r="AC287" s="442"/>
      <c r="AD287" s="442"/>
      <c r="AE287" s="442"/>
      <c r="AF287" s="442"/>
      <c r="AG287" s="442"/>
      <c r="AH287" s="442"/>
      <c r="AI287" s="442"/>
      <c r="AJ287" s="442"/>
      <c r="AK287" s="442"/>
      <c r="AL287" s="442"/>
      <c r="AM287" s="442"/>
      <c r="AN287" s="442"/>
      <c r="AO287" s="442"/>
      <c r="AP287" s="442"/>
      <c r="AQ287" s="442"/>
      <c r="AR287" s="442"/>
      <c r="AS287" s="442"/>
      <c r="AT287" s="442"/>
      <c r="AU287" s="442"/>
      <c r="AV287" s="442"/>
      <c r="AW287" s="442"/>
      <c r="AX287" s="442"/>
      <c r="AY287" s="442"/>
      <c r="AZ287" s="442"/>
    </row>
    <row r="288" spans="2:52" s="19" customFormat="1" ht="9.9499999999999993" hidden="1" customHeight="1" outlineLevel="1">
      <c r="B288" s="435"/>
      <c r="C288" s="437"/>
      <c r="D288" s="437"/>
      <c r="E288" s="437"/>
      <c r="F288" s="437"/>
      <c r="G288" s="666"/>
      <c r="H288" s="666"/>
      <c r="I288" s="666"/>
      <c r="J288" s="666"/>
      <c r="K288" s="666"/>
      <c r="L288" s="438"/>
      <c r="M288" s="438"/>
      <c r="N288" s="438"/>
      <c r="O288" s="438"/>
      <c r="P288" s="438"/>
      <c r="Q288" s="438"/>
      <c r="R288" s="438"/>
      <c r="S288" s="438"/>
      <c r="T288" s="439"/>
      <c r="U288" s="439"/>
      <c r="V288" s="439"/>
      <c r="W288" s="667"/>
      <c r="X288" s="668"/>
      <c r="Y288" s="668"/>
      <c r="Z288" s="668"/>
      <c r="AA288" s="668"/>
      <c r="AB288" s="668"/>
      <c r="AC288" s="668"/>
      <c r="AD288" s="668"/>
      <c r="AE288" s="668"/>
      <c r="AF288" s="668"/>
      <c r="AG288" s="668"/>
      <c r="AH288" s="668"/>
      <c r="AI288" s="668"/>
      <c r="AJ288" s="668"/>
      <c r="AK288" s="668"/>
      <c r="AL288" s="668"/>
      <c r="AM288" s="668"/>
      <c r="AN288" s="668"/>
      <c r="AO288" s="668"/>
      <c r="AP288" s="668"/>
      <c r="AQ288" s="668"/>
      <c r="AR288" s="668"/>
      <c r="AS288" s="668"/>
      <c r="AT288" s="668"/>
      <c r="AU288" s="668"/>
      <c r="AV288" s="668"/>
      <c r="AW288" s="668"/>
      <c r="AX288" s="668"/>
      <c r="AY288" s="668"/>
      <c r="AZ288" s="668"/>
    </row>
    <row r="289" spans="2:52" ht="20.100000000000001" customHeight="1" collapsed="1">
      <c r="B289" s="32">
        <f>B277+1</f>
        <v>24</v>
      </c>
      <c r="C289" s="1013"/>
      <c r="D289" s="1014"/>
      <c r="E289" s="1014"/>
      <c r="F289" s="1015"/>
      <c r="G289" s="1016"/>
      <c r="H289" s="1017"/>
      <c r="I289" s="1017"/>
      <c r="J289" s="1017"/>
      <c r="K289" s="1018"/>
      <c r="L289" s="701">
        <f t="shared" ref="L289:R289" si="92">SUM(L290:L299)</f>
        <v>0</v>
      </c>
      <c r="M289" s="702">
        <f t="shared" si="92"/>
        <v>0</v>
      </c>
      <c r="N289" s="703">
        <f t="shared" si="92"/>
        <v>0</v>
      </c>
      <c r="O289" s="703">
        <f t="shared" si="92"/>
        <v>0</v>
      </c>
      <c r="P289" s="702">
        <f t="shared" si="92"/>
        <v>0</v>
      </c>
      <c r="Q289" s="704">
        <f t="shared" si="92"/>
        <v>0</v>
      </c>
      <c r="R289" s="701">
        <f t="shared" si="92"/>
        <v>0</v>
      </c>
      <c r="S289" s="705">
        <v>1</v>
      </c>
      <c r="T289" s="706">
        <f>(S290*T290)+(S291*T291)+(S292*T292)+(S293*T293)+(S294*T294)+(S295*T295)+(S296*T296)+(S297*T297)+(S298*T298)+(S299*T299)</f>
        <v>0</v>
      </c>
      <c r="U289" s="665">
        <f t="shared" ref="U289:U299" si="93">S289*T289*(1+MGKZ)*(1+Gewinn)*(1+Sicherheit)</f>
        <v>0</v>
      </c>
      <c r="V289" s="643">
        <f t="shared" ref="V289:V299" si="94">R289*Fertigung</f>
        <v>0</v>
      </c>
      <c r="W289" s="50">
        <f t="shared" ref="W289:W299" si="95">L289*$E$6+M289*$M$6+N289*$M$7+O289*$M$8+P289*$E$7+Q289*$M$9+U289+V289</f>
        <v>0</v>
      </c>
      <c r="X289" s="442"/>
      <c r="Y289" s="442"/>
      <c r="Z289" s="442"/>
      <c r="AA289" s="442"/>
      <c r="AB289" s="442"/>
      <c r="AC289" s="442"/>
      <c r="AD289" s="442"/>
      <c r="AE289" s="442"/>
      <c r="AF289" s="442"/>
      <c r="AG289" s="442"/>
      <c r="AH289" s="442"/>
      <c r="AI289" s="442"/>
      <c r="AJ289" s="442"/>
      <c r="AK289" s="442"/>
      <c r="AL289" s="442"/>
      <c r="AM289" s="442"/>
      <c r="AN289" s="442"/>
      <c r="AO289" s="442"/>
      <c r="AP289" s="442"/>
      <c r="AQ289" s="442"/>
      <c r="AR289" s="442"/>
      <c r="AS289" s="442"/>
      <c r="AT289" s="442"/>
      <c r="AU289" s="442"/>
      <c r="AV289" s="442"/>
      <c r="AW289" s="442"/>
      <c r="AX289" s="442"/>
      <c r="AY289" s="442"/>
      <c r="AZ289" s="442"/>
    </row>
    <row r="290" spans="2:52" ht="20.100000000000001" hidden="1" customHeight="1" outlineLevel="1">
      <c r="B290" s="433"/>
      <c r="C290" s="1002"/>
      <c r="D290" s="1003"/>
      <c r="E290" s="1003"/>
      <c r="F290" s="1004"/>
      <c r="G290" s="1005"/>
      <c r="H290" s="1006"/>
      <c r="I290" s="1006"/>
      <c r="J290" s="1006"/>
      <c r="K290" s="1007"/>
      <c r="L290" s="715"/>
      <c r="M290" s="715"/>
      <c r="N290" s="715"/>
      <c r="O290" s="715"/>
      <c r="P290" s="715"/>
      <c r="Q290" s="715"/>
      <c r="R290" s="715"/>
      <c r="S290" s="716"/>
      <c r="T290" s="717"/>
      <c r="U290" s="720">
        <f t="shared" si="93"/>
        <v>0</v>
      </c>
      <c r="V290" s="721">
        <f t="shared" si="94"/>
        <v>0</v>
      </c>
      <c r="W290" s="722">
        <f t="shared" si="95"/>
        <v>0</v>
      </c>
      <c r="X290" s="442"/>
      <c r="Y290" s="442"/>
      <c r="Z290" s="442"/>
      <c r="AA290" s="442"/>
      <c r="AB290" s="442"/>
      <c r="AC290" s="442"/>
      <c r="AD290" s="442"/>
      <c r="AE290" s="442"/>
      <c r="AF290" s="442"/>
      <c r="AG290" s="442"/>
      <c r="AH290" s="442"/>
      <c r="AI290" s="442"/>
      <c r="AJ290" s="442"/>
      <c r="AK290" s="442"/>
      <c r="AL290" s="442"/>
      <c r="AM290" s="442"/>
      <c r="AN290" s="442"/>
      <c r="AO290" s="442"/>
      <c r="AP290" s="442"/>
      <c r="AQ290" s="442"/>
      <c r="AR290" s="442"/>
      <c r="AS290" s="442"/>
      <c r="AT290" s="442"/>
      <c r="AU290" s="442"/>
      <c r="AV290" s="442"/>
      <c r="AW290" s="442"/>
      <c r="AX290" s="442"/>
      <c r="AY290" s="442"/>
      <c r="AZ290" s="442"/>
    </row>
    <row r="291" spans="2:52" ht="20.100000000000001" hidden="1" customHeight="1" outlineLevel="1">
      <c r="B291" s="434"/>
      <c r="C291" s="1002"/>
      <c r="D291" s="1003"/>
      <c r="E291" s="1003"/>
      <c r="F291" s="1004"/>
      <c r="G291" s="1005"/>
      <c r="H291" s="1006"/>
      <c r="I291" s="1006"/>
      <c r="J291" s="1006"/>
      <c r="K291" s="1007"/>
      <c r="L291" s="715"/>
      <c r="M291" s="715"/>
      <c r="N291" s="715"/>
      <c r="O291" s="715"/>
      <c r="P291" s="715"/>
      <c r="Q291" s="715"/>
      <c r="R291" s="715"/>
      <c r="S291" s="716"/>
      <c r="T291" s="717"/>
      <c r="U291" s="720">
        <f t="shared" si="93"/>
        <v>0</v>
      </c>
      <c r="V291" s="721">
        <f t="shared" si="94"/>
        <v>0</v>
      </c>
      <c r="W291" s="722">
        <f t="shared" si="95"/>
        <v>0</v>
      </c>
      <c r="X291" s="442"/>
      <c r="Y291" s="442"/>
      <c r="Z291" s="442"/>
      <c r="AA291" s="442"/>
      <c r="AB291" s="442"/>
      <c r="AC291" s="442"/>
      <c r="AD291" s="442"/>
      <c r="AE291" s="442"/>
      <c r="AF291" s="442"/>
      <c r="AG291" s="442"/>
      <c r="AH291" s="442"/>
      <c r="AI291" s="442"/>
      <c r="AJ291" s="442"/>
      <c r="AK291" s="442"/>
      <c r="AL291" s="442"/>
      <c r="AM291" s="442"/>
      <c r="AN291" s="442"/>
      <c r="AO291" s="442"/>
      <c r="AP291" s="442"/>
      <c r="AQ291" s="442"/>
      <c r="AR291" s="442"/>
      <c r="AS291" s="442"/>
      <c r="AT291" s="442"/>
      <c r="AU291" s="442"/>
      <c r="AV291" s="442"/>
      <c r="AW291" s="442"/>
      <c r="AX291" s="442"/>
      <c r="AY291" s="442"/>
      <c r="AZ291" s="442"/>
    </row>
    <row r="292" spans="2:52" ht="20.100000000000001" hidden="1" customHeight="1" outlineLevel="1">
      <c r="B292" s="434"/>
      <c r="C292" s="1002"/>
      <c r="D292" s="1003"/>
      <c r="E292" s="1003"/>
      <c r="F292" s="1004"/>
      <c r="G292" s="1005"/>
      <c r="H292" s="1006"/>
      <c r="I292" s="1006"/>
      <c r="J292" s="1006"/>
      <c r="K292" s="1007"/>
      <c r="L292" s="715"/>
      <c r="M292" s="715"/>
      <c r="N292" s="715"/>
      <c r="O292" s="715"/>
      <c r="P292" s="715"/>
      <c r="Q292" s="715"/>
      <c r="R292" s="715"/>
      <c r="S292" s="716"/>
      <c r="T292" s="717"/>
      <c r="U292" s="720">
        <f t="shared" si="93"/>
        <v>0</v>
      </c>
      <c r="V292" s="721">
        <f t="shared" si="94"/>
        <v>0</v>
      </c>
      <c r="W292" s="722">
        <f t="shared" si="95"/>
        <v>0</v>
      </c>
      <c r="X292" s="442"/>
      <c r="Y292" s="442"/>
      <c r="Z292" s="442"/>
      <c r="AA292" s="442"/>
      <c r="AB292" s="442"/>
      <c r="AC292" s="442"/>
      <c r="AD292" s="442"/>
      <c r="AE292" s="442"/>
      <c r="AF292" s="442"/>
      <c r="AG292" s="442"/>
      <c r="AH292" s="442"/>
      <c r="AI292" s="442"/>
      <c r="AJ292" s="442"/>
      <c r="AK292" s="442"/>
      <c r="AL292" s="442"/>
      <c r="AM292" s="442"/>
      <c r="AN292" s="442"/>
      <c r="AO292" s="442"/>
      <c r="AP292" s="442"/>
      <c r="AQ292" s="442"/>
      <c r="AR292" s="442"/>
      <c r="AS292" s="442"/>
      <c r="AT292" s="442"/>
      <c r="AU292" s="442"/>
      <c r="AV292" s="442"/>
      <c r="AW292" s="442"/>
      <c r="AX292" s="442"/>
      <c r="AY292" s="442"/>
      <c r="AZ292" s="442"/>
    </row>
    <row r="293" spans="2:52" ht="20.100000000000001" hidden="1" customHeight="1" outlineLevel="1">
      <c r="B293" s="434"/>
      <c r="C293" s="1002"/>
      <c r="D293" s="1003"/>
      <c r="E293" s="1003"/>
      <c r="F293" s="1004"/>
      <c r="G293" s="1005"/>
      <c r="H293" s="1006"/>
      <c r="I293" s="1006"/>
      <c r="J293" s="1006"/>
      <c r="K293" s="1007"/>
      <c r="L293" s="715"/>
      <c r="M293" s="715"/>
      <c r="N293" s="715"/>
      <c r="O293" s="715"/>
      <c r="P293" s="715"/>
      <c r="Q293" s="715"/>
      <c r="R293" s="715"/>
      <c r="S293" s="716"/>
      <c r="T293" s="717"/>
      <c r="U293" s="720">
        <f t="shared" si="93"/>
        <v>0</v>
      </c>
      <c r="V293" s="721">
        <f t="shared" si="94"/>
        <v>0</v>
      </c>
      <c r="W293" s="722">
        <f t="shared" si="95"/>
        <v>0</v>
      </c>
      <c r="X293" s="442"/>
      <c r="Y293" s="442"/>
      <c r="Z293" s="442"/>
      <c r="AA293" s="442"/>
      <c r="AB293" s="442"/>
      <c r="AC293" s="442"/>
      <c r="AD293" s="442"/>
      <c r="AE293" s="442"/>
      <c r="AF293" s="442"/>
      <c r="AG293" s="442"/>
      <c r="AH293" s="442"/>
      <c r="AI293" s="442"/>
      <c r="AJ293" s="442"/>
      <c r="AK293" s="442"/>
      <c r="AL293" s="442"/>
      <c r="AM293" s="442"/>
      <c r="AN293" s="442"/>
      <c r="AO293" s="442"/>
      <c r="AP293" s="442"/>
      <c r="AQ293" s="442"/>
      <c r="AR293" s="442"/>
      <c r="AS293" s="442"/>
      <c r="AT293" s="442"/>
      <c r="AU293" s="442"/>
      <c r="AV293" s="442"/>
      <c r="AW293" s="442"/>
      <c r="AX293" s="442"/>
      <c r="AY293" s="442"/>
      <c r="AZ293" s="442"/>
    </row>
    <row r="294" spans="2:52" ht="20.100000000000001" hidden="1" customHeight="1" outlineLevel="1">
      <c r="B294" s="434"/>
      <c r="C294" s="1002"/>
      <c r="D294" s="1003"/>
      <c r="E294" s="1003"/>
      <c r="F294" s="1004"/>
      <c r="G294" s="1005"/>
      <c r="H294" s="1006"/>
      <c r="I294" s="1006"/>
      <c r="J294" s="1006"/>
      <c r="K294" s="1007"/>
      <c r="L294" s="715"/>
      <c r="M294" s="715"/>
      <c r="N294" s="715"/>
      <c r="O294" s="715"/>
      <c r="P294" s="715"/>
      <c r="Q294" s="715"/>
      <c r="R294" s="715"/>
      <c r="S294" s="716"/>
      <c r="T294" s="717"/>
      <c r="U294" s="720">
        <f t="shared" si="93"/>
        <v>0</v>
      </c>
      <c r="V294" s="721">
        <f t="shared" si="94"/>
        <v>0</v>
      </c>
      <c r="W294" s="722">
        <f t="shared" si="95"/>
        <v>0</v>
      </c>
      <c r="X294" s="442"/>
      <c r="Y294" s="442"/>
      <c r="Z294" s="442"/>
      <c r="AA294" s="442"/>
      <c r="AB294" s="442"/>
      <c r="AC294" s="442"/>
      <c r="AD294" s="442"/>
      <c r="AE294" s="442"/>
      <c r="AF294" s="442"/>
      <c r="AG294" s="442"/>
      <c r="AH294" s="442"/>
      <c r="AI294" s="442"/>
      <c r="AJ294" s="442"/>
      <c r="AK294" s="442"/>
      <c r="AL294" s="442"/>
      <c r="AM294" s="442"/>
      <c r="AN294" s="442"/>
      <c r="AO294" s="442"/>
      <c r="AP294" s="442"/>
      <c r="AQ294" s="442"/>
      <c r="AR294" s="442"/>
      <c r="AS294" s="442"/>
      <c r="AT294" s="442"/>
      <c r="AU294" s="442"/>
      <c r="AV294" s="442"/>
      <c r="AW294" s="442"/>
      <c r="AX294" s="442"/>
      <c r="AY294" s="442"/>
      <c r="AZ294" s="442"/>
    </row>
    <row r="295" spans="2:52" ht="20.100000000000001" hidden="1" customHeight="1" outlineLevel="1">
      <c r="B295" s="434"/>
      <c r="C295" s="1002"/>
      <c r="D295" s="1003"/>
      <c r="E295" s="1003"/>
      <c r="F295" s="1004"/>
      <c r="G295" s="1005"/>
      <c r="H295" s="1006"/>
      <c r="I295" s="1006"/>
      <c r="J295" s="1006"/>
      <c r="K295" s="1007"/>
      <c r="L295" s="715"/>
      <c r="M295" s="715"/>
      <c r="N295" s="715"/>
      <c r="O295" s="715"/>
      <c r="P295" s="715"/>
      <c r="Q295" s="715"/>
      <c r="R295" s="715"/>
      <c r="S295" s="716"/>
      <c r="T295" s="717"/>
      <c r="U295" s="720">
        <f t="shared" si="93"/>
        <v>0</v>
      </c>
      <c r="V295" s="721">
        <f t="shared" si="94"/>
        <v>0</v>
      </c>
      <c r="W295" s="722">
        <f t="shared" si="95"/>
        <v>0</v>
      </c>
      <c r="X295" s="442"/>
      <c r="Y295" s="442"/>
      <c r="Z295" s="442"/>
      <c r="AA295" s="442"/>
      <c r="AB295" s="442"/>
      <c r="AC295" s="442"/>
      <c r="AD295" s="442"/>
      <c r="AE295" s="442"/>
      <c r="AF295" s="442"/>
      <c r="AG295" s="442"/>
      <c r="AH295" s="442"/>
      <c r="AI295" s="442"/>
      <c r="AJ295" s="442"/>
      <c r="AK295" s="442"/>
      <c r="AL295" s="442"/>
      <c r="AM295" s="442"/>
      <c r="AN295" s="442"/>
      <c r="AO295" s="442"/>
      <c r="AP295" s="442"/>
      <c r="AQ295" s="442"/>
      <c r="AR295" s="442"/>
      <c r="AS295" s="442"/>
      <c r="AT295" s="442"/>
      <c r="AU295" s="442"/>
      <c r="AV295" s="442"/>
      <c r="AW295" s="442"/>
      <c r="AX295" s="442"/>
      <c r="AY295" s="442"/>
      <c r="AZ295" s="442"/>
    </row>
    <row r="296" spans="2:52" ht="20.100000000000001" hidden="1" customHeight="1" outlineLevel="1">
      <c r="B296" s="434"/>
      <c r="C296" s="1002"/>
      <c r="D296" s="1003"/>
      <c r="E296" s="1003"/>
      <c r="F296" s="1004"/>
      <c r="G296" s="1005"/>
      <c r="H296" s="1006"/>
      <c r="I296" s="1006"/>
      <c r="J296" s="1006"/>
      <c r="K296" s="1007"/>
      <c r="L296" s="715"/>
      <c r="M296" s="715"/>
      <c r="N296" s="715"/>
      <c r="O296" s="715"/>
      <c r="P296" s="715"/>
      <c r="Q296" s="715"/>
      <c r="R296" s="715"/>
      <c r="S296" s="716"/>
      <c r="T296" s="717"/>
      <c r="U296" s="720">
        <f t="shared" si="93"/>
        <v>0</v>
      </c>
      <c r="V296" s="721">
        <f t="shared" si="94"/>
        <v>0</v>
      </c>
      <c r="W296" s="722">
        <f t="shared" si="95"/>
        <v>0</v>
      </c>
      <c r="X296" s="442"/>
      <c r="Y296" s="442"/>
      <c r="Z296" s="442"/>
      <c r="AA296" s="442"/>
      <c r="AB296" s="442"/>
      <c r="AC296" s="442"/>
      <c r="AD296" s="442"/>
      <c r="AE296" s="442"/>
      <c r="AF296" s="442"/>
      <c r="AG296" s="442"/>
      <c r="AH296" s="442"/>
      <c r="AI296" s="442"/>
      <c r="AJ296" s="442"/>
      <c r="AK296" s="442"/>
      <c r="AL296" s="442"/>
      <c r="AM296" s="442"/>
      <c r="AN296" s="442"/>
      <c r="AO296" s="442"/>
      <c r="AP296" s="442"/>
      <c r="AQ296" s="442"/>
      <c r="AR296" s="442"/>
      <c r="AS296" s="442"/>
      <c r="AT296" s="442"/>
      <c r="AU296" s="442"/>
      <c r="AV296" s="442"/>
      <c r="AW296" s="442"/>
      <c r="AX296" s="442"/>
      <c r="AY296" s="442"/>
      <c r="AZ296" s="442"/>
    </row>
    <row r="297" spans="2:52" ht="20.100000000000001" hidden="1" customHeight="1" outlineLevel="1">
      <c r="B297" s="434"/>
      <c r="C297" s="1002"/>
      <c r="D297" s="1003"/>
      <c r="E297" s="1003"/>
      <c r="F297" s="1004"/>
      <c r="G297" s="1005"/>
      <c r="H297" s="1006"/>
      <c r="I297" s="1006"/>
      <c r="J297" s="1006"/>
      <c r="K297" s="1007"/>
      <c r="L297" s="715"/>
      <c r="M297" s="715"/>
      <c r="N297" s="715"/>
      <c r="O297" s="715"/>
      <c r="P297" s="715"/>
      <c r="Q297" s="715"/>
      <c r="R297" s="715"/>
      <c r="S297" s="716"/>
      <c r="T297" s="717"/>
      <c r="U297" s="720">
        <f t="shared" si="93"/>
        <v>0</v>
      </c>
      <c r="V297" s="721">
        <f t="shared" si="94"/>
        <v>0</v>
      </c>
      <c r="W297" s="722">
        <f t="shared" si="95"/>
        <v>0</v>
      </c>
      <c r="X297" s="442"/>
      <c r="Y297" s="442"/>
      <c r="Z297" s="442"/>
      <c r="AA297" s="442"/>
      <c r="AB297" s="442"/>
      <c r="AC297" s="442"/>
      <c r="AD297" s="442"/>
      <c r="AE297" s="442"/>
      <c r="AF297" s="442"/>
      <c r="AG297" s="442"/>
      <c r="AH297" s="442"/>
      <c r="AI297" s="442"/>
      <c r="AJ297" s="442"/>
      <c r="AK297" s="442"/>
      <c r="AL297" s="442"/>
      <c r="AM297" s="442"/>
      <c r="AN297" s="442"/>
      <c r="AO297" s="442"/>
      <c r="AP297" s="442"/>
      <c r="AQ297" s="442"/>
      <c r="AR297" s="442"/>
      <c r="AS297" s="442"/>
      <c r="AT297" s="442"/>
      <c r="AU297" s="442"/>
      <c r="AV297" s="442"/>
      <c r="AW297" s="442"/>
      <c r="AX297" s="442"/>
      <c r="AY297" s="442"/>
      <c r="AZ297" s="442"/>
    </row>
    <row r="298" spans="2:52" ht="20.100000000000001" hidden="1" customHeight="1" outlineLevel="1">
      <c r="B298" s="434"/>
      <c r="C298" s="1002"/>
      <c r="D298" s="1003"/>
      <c r="E298" s="1003"/>
      <c r="F298" s="1004"/>
      <c r="G298" s="1005"/>
      <c r="H298" s="1006"/>
      <c r="I298" s="1006"/>
      <c r="J298" s="1006"/>
      <c r="K298" s="1007"/>
      <c r="L298" s="715"/>
      <c r="M298" s="715"/>
      <c r="N298" s="715"/>
      <c r="O298" s="715"/>
      <c r="P298" s="715"/>
      <c r="Q298" s="715"/>
      <c r="R298" s="715"/>
      <c r="S298" s="716"/>
      <c r="T298" s="717"/>
      <c r="U298" s="720">
        <f t="shared" si="93"/>
        <v>0</v>
      </c>
      <c r="V298" s="721">
        <f t="shared" si="94"/>
        <v>0</v>
      </c>
      <c r="W298" s="722">
        <f t="shared" si="95"/>
        <v>0</v>
      </c>
      <c r="X298" s="442"/>
      <c r="Y298" s="442"/>
      <c r="Z298" s="442"/>
      <c r="AA298" s="442"/>
      <c r="AB298" s="442"/>
      <c r="AC298" s="442"/>
      <c r="AD298" s="442"/>
      <c r="AE298" s="442"/>
      <c r="AF298" s="442"/>
      <c r="AG298" s="442"/>
      <c r="AH298" s="442"/>
      <c r="AI298" s="442"/>
      <c r="AJ298" s="442"/>
      <c r="AK298" s="442"/>
      <c r="AL298" s="442"/>
      <c r="AM298" s="442"/>
      <c r="AN298" s="442"/>
      <c r="AO298" s="442"/>
      <c r="AP298" s="442"/>
      <c r="AQ298" s="442"/>
      <c r="AR298" s="442"/>
      <c r="AS298" s="442"/>
      <c r="AT298" s="442"/>
      <c r="AU298" s="442"/>
      <c r="AV298" s="442"/>
      <c r="AW298" s="442"/>
      <c r="AX298" s="442"/>
      <c r="AY298" s="442"/>
      <c r="AZ298" s="442"/>
    </row>
    <row r="299" spans="2:52" ht="20.100000000000001" hidden="1" customHeight="1" outlineLevel="1">
      <c r="B299" s="434"/>
      <c r="C299" s="1002"/>
      <c r="D299" s="1003"/>
      <c r="E299" s="1003"/>
      <c r="F299" s="1004"/>
      <c r="G299" s="1005"/>
      <c r="H299" s="1006"/>
      <c r="I299" s="1006"/>
      <c r="J299" s="1006"/>
      <c r="K299" s="1007"/>
      <c r="L299" s="715"/>
      <c r="M299" s="715"/>
      <c r="N299" s="715"/>
      <c r="O299" s="715"/>
      <c r="P299" s="715"/>
      <c r="Q299" s="715"/>
      <c r="R299" s="715"/>
      <c r="S299" s="716"/>
      <c r="T299" s="717"/>
      <c r="U299" s="720">
        <f t="shared" si="93"/>
        <v>0</v>
      </c>
      <c r="V299" s="721">
        <f t="shared" si="94"/>
        <v>0</v>
      </c>
      <c r="W299" s="722">
        <f t="shared" si="95"/>
        <v>0</v>
      </c>
      <c r="X299" s="442"/>
      <c r="Y299" s="442"/>
      <c r="Z299" s="442"/>
      <c r="AA299" s="442"/>
      <c r="AB299" s="442"/>
      <c r="AC299" s="442"/>
      <c r="AD299" s="442"/>
      <c r="AE299" s="442"/>
      <c r="AF299" s="442"/>
      <c r="AG299" s="442"/>
      <c r="AH299" s="442"/>
      <c r="AI299" s="442"/>
      <c r="AJ299" s="442"/>
      <c r="AK299" s="442"/>
      <c r="AL299" s="442"/>
      <c r="AM299" s="442"/>
      <c r="AN299" s="442"/>
      <c r="AO299" s="442"/>
      <c r="AP299" s="442"/>
      <c r="AQ299" s="442"/>
      <c r="AR299" s="442"/>
      <c r="AS299" s="442"/>
      <c r="AT299" s="442"/>
      <c r="AU299" s="442"/>
      <c r="AV299" s="442"/>
      <c r="AW299" s="442"/>
      <c r="AX299" s="442"/>
      <c r="AY299" s="442"/>
      <c r="AZ299" s="442"/>
    </row>
    <row r="300" spans="2:52" s="19" customFormat="1" ht="9.9499999999999993" hidden="1" customHeight="1" outlineLevel="1">
      <c r="B300" s="435"/>
      <c r="C300" s="437"/>
      <c r="D300" s="437"/>
      <c r="E300" s="437"/>
      <c r="F300" s="437"/>
      <c r="G300" s="666"/>
      <c r="H300" s="666"/>
      <c r="I300" s="666"/>
      <c r="J300" s="666"/>
      <c r="K300" s="666"/>
      <c r="L300" s="438"/>
      <c r="M300" s="438"/>
      <c r="N300" s="438"/>
      <c r="O300" s="438"/>
      <c r="P300" s="438"/>
      <c r="Q300" s="438"/>
      <c r="R300" s="438"/>
      <c r="S300" s="438"/>
      <c r="T300" s="439"/>
      <c r="U300" s="432"/>
      <c r="V300" s="432"/>
      <c r="W300" s="667"/>
      <c r="X300" s="668"/>
      <c r="Y300" s="668"/>
      <c r="Z300" s="668"/>
      <c r="AA300" s="668"/>
      <c r="AB300" s="668"/>
      <c r="AC300" s="668"/>
      <c r="AD300" s="668"/>
      <c r="AE300" s="668"/>
      <c r="AF300" s="668"/>
      <c r="AG300" s="668"/>
      <c r="AH300" s="668"/>
      <c r="AI300" s="668"/>
      <c r="AJ300" s="668"/>
      <c r="AK300" s="668"/>
      <c r="AL300" s="668"/>
      <c r="AM300" s="668"/>
      <c r="AN300" s="668"/>
      <c r="AO300" s="668"/>
      <c r="AP300" s="668"/>
      <c r="AQ300" s="668"/>
      <c r="AR300" s="668"/>
      <c r="AS300" s="668"/>
      <c r="AT300" s="668"/>
      <c r="AU300" s="668"/>
      <c r="AV300" s="668"/>
      <c r="AW300" s="668"/>
      <c r="AX300" s="668"/>
      <c r="AY300" s="668"/>
      <c r="AZ300" s="668"/>
    </row>
    <row r="301" spans="2:52" ht="20.100000000000001" customHeight="1" collapsed="1">
      <c r="B301" s="32">
        <f>B289+1</f>
        <v>25</v>
      </c>
      <c r="C301" s="1013"/>
      <c r="D301" s="1014"/>
      <c r="E301" s="1014"/>
      <c r="F301" s="1015"/>
      <c r="G301" s="1016"/>
      <c r="H301" s="1017"/>
      <c r="I301" s="1017"/>
      <c r="J301" s="1017"/>
      <c r="K301" s="1018"/>
      <c r="L301" s="701">
        <f t="shared" ref="L301:R301" si="96">SUM(L302:L311)</f>
        <v>0</v>
      </c>
      <c r="M301" s="702">
        <f t="shared" si="96"/>
        <v>0</v>
      </c>
      <c r="N301" s="703">
        <f t="shared" si="96"/>
        <v>0</v>
      </c>
      <c r="O301" s="703">
        <f t="shared" si="96"/>
        <v>0</v>
      </c>
      <c r="P301" s="702">
        <f t="shared" si="96"/>
        <v>0</v>
      </c>
      <c r="Q301" s="704">
        <f t="shared" si="96"/>
        <v>0</v>
      </c>
      <c r="R301" s="701">
        <f t="shared" si="96"/>
        <v>0</v>
      </c>
      <c r="S301" s="705">
        <v>1</v>
      </c>
      <c r="T301" s="706">
        <f>(S302*T302)+(S303*T303)+(S304*T304)+(S305*T305)+(S306*T306)+(S307*T307)+(S308*T308)+(S309*T309)+(S310*T310)+(S311*T311)</f>
        <v>0</v>
      </c>
      <c r="U301" s="665">
        <f t="shared" ref="U301:U311" si="97">S301*T301*(1+MGKZ)*(1+Gewinn)*(1+Sicherheit)</f>
        <v>0</v>
      </c>
      <c r="V301" s="643">
        <f t="shared" ref="V301:V311" si="98">R301*Fertigung</f>
        <v>0</v>
      </c>
      <c r="W301" s="50">
        <f t="shared" ref="W301:W311" si="99">L301*$E$6+M301*$M$6+N301*$M$7+O301*$M$8+P301*$E$7+Q301*$M$9+U301+V301</f>
        <v>0</v>
      </c>
      <c r="X301" s="442"/>
      <c r="Y301" s="442"/>
      <c r="Z301" s="442"/>
      <c r="AA301" s="442"/>
      <c r="AB301" s="442"/>
      <c r="AC301" s="442"/>
      <c r="AD301" s="442"/>
      <c r="AE301" s="442"/>
      <c r="AF301" s="442"/>
      <c r="AG301" s="442"/>
      <c r="AH301" s="442"/>
      <c r="AI301" s="442"/>
      <c r="AJ301" s="442"/>
      <c r="AK301" s="442"/>
      <c r="AL301" s="442"/>
      <c r="AM301" s="442"/>
      <c r="AN301" s="442"/>
      <c r="AO301" s="442"/>
      <c r="AP301" s="442"/>
      <c r="AQ301" s="442"/>
      <c r="AR301" s="442"/>
      <c r="AS301" s="442"/>
      <c r="AT301" s="442"/>
      <c r="AU301" s="442"/>
      <c r="AV301" s="442"/>
      <c r="AW301" s="442"/>
      <c r="AX301" s="442"/>
      <c r="AY301" s="442"/>
      <c r="AZ301" s="442"/>
    </row>
    <row r="302" spans="2:52" ht="20.100000000000001" hidden="1" customHeight="1" outlineLevel="1">
      <c r="B302" s="433"/>
      <c r="C302" s="1002"/>
      <c r="D302" s="1003"/>
      <c r="E302" s="1003"/>
      <c r="F302" s="1004"/>
      <c r="G302" s="1005"/>
      <c r="H302" s="1006"/>
      <c r="I302" s="1006"/>
      <c r="J302" s="1006"/>
      <c r="K302" s="1007"/>
      <c r="L302" s="715"/>
      <c r="M302" s="715"/>
      <c r="N302" s="715"/>
      <c r="O302" s="715"/>
      <c r="P302" s="715"/>
      <c r="Q302" s="715"/>
      <c r="R302" s="715"/>
      <c r="S302" s="716"/>
      <c r="T302" s="717"/>
      <c r="U302" s="720">
        <f t="shared" si="97"/>
        <v>0</v>
      </c>
      <c r="V302" s="721">
        <f t="shared" si="98"/>
        <v>0</v>
      </c>
      <c r="W302" s="722">
        <f t="shared" si="99"/>
        <v>0</v>
      </c>
      <c r="X302" s="442"/>
      <c r="Y302" s="442"/>
      <c r="Z302" s="442"/>
      <c r="AA302" s="442"/>
      <c r="AB302" s="442"/>
      <c r="AC302" s="442"/>
      <c r="AD302" s="442"/>
      <c r="AE302" s="442"/>
      <c r="AF302" s="442"/>
      <c r="AG302" s="442"/>
      <c r="AH302" s="442"/>
      <c r="AI302" s="442"/>
      <c r="AJ302" s="442"/>
      <c r="AK302" s="442"/>
      <c r="AL302" s="442"/>
      <c r="AM302" s="442"/>
      <c r="AN302" s="442"/>
      <c r="AO302" s="442"/>
      <c r="AP302" s="442"/>
      <c r="AQ302" s="442"/>
      <c r="AR302" s="442"/>
      <c r="AS302" s="442"/>
      <c r="AT302" s="442"/>
      <c r="AU302" s="442"/>
      <c r="AV302" s="442"/>
      <c r="AW302" s="442"/>
      <c r="AX302" s="442"/>
      <c r="AY302" s="442"/>
      <c r="AZ302" s="442"/>
    </row>
    <row r="303" spans="2:52" ht="20.100000000000001" hidden="1" customHeight="1" outlineLevel="1">
      <c r="B303" s="434"/>
      <c r="C303" s="1002"/>
      <c r="D303" s="1003"/>
      <c r="E303" s="1003"/>
      <c r="F303" s="1004"/>
      <c r="G303" s="1005"/>
      <c r="H303" s="1006"/>
      <c r="I303" s="1006"/>
      <c r="J303" s="1006"/>
      <c r="K303" s="1007"/>
      <c r="L303" s="715"/>
      <c r="M303" s="715"/>
      <c r="N303" s="715"/>
      <c r="O303" s="715"/>
      <c r="P303" s="715"/>
      <c r="Q303" s="715"/>
      <c r="R303" s="715"/>
      <c r="S303" s="716"/>
      <c r="T303" s="717"/>
      <c r="U303" s="720">
        <f t="shared" si="97"/>
        <v>0</v>
      </c>
      <c r="V303" s="721">
        <f t="shared" si="98"/>
        <v>0</v>
      </c>
      <c r="W303" s="722">
        <f t="shared" si="99"/>
        <v>0</v>
      </c>
      <c r="X303" s="442"/>
      <c r="Y303" s="442"/>
      <c r="Z303" s="442"/>
      <c r="AA303" s="442"/>
      <c r="AB303" s="442"/>
      <c r="AC303" s="442"/>
      <c r="AD303" s="442"/>
      <c r="AE303" s="442"/>
      <c r="AF303" s="442"/>
      <c r="AG303" s="442"/>
      <c r="AH303" s="442"/>
      <c r="AI303" s="442"/>
      <c r="AJ303" s="442"/>
      <c r="AK303" s="442"/>
      <c r="AL303" s="442"/>
      <c r="AM303" s="442"/>
      <c r="AN303" s="442"/>
      <c r="AO303" s="442"/>
      <c r="AP303" s="442"/>
      <c r="AQ303" s="442"/>
      <c r="AR303" s="442"/>
      <c r="AS303" s="442"/>
      <c r="AT303" s="442"/>
      <c r="AU303" s="442"/>
      <c r="AV303" s="442"/>
      <c r="AW303" s="442"/>
      <c r="AX303" s="442"/>
      <c r="AY303" s="442"/>
      <c r="AZ303" s="442"/>
    </row>
    <row r="304" spans="2:52" ht="20.100000000000001" hidden="1" customHeight="1" outlineLevel="1">
      <c r="B304" s="434"/>
      <c r="C304" s="1002"/>
      <c r="D304" s="1003"/>
      <c r="E304" s="1003"/>
      <c r="F304" s="1004"/>
      <c r="G304" s="1005"/>
      <c r="H304" s="1006"/>
      <c r="I304" s="1006"/>
      <c r="J304" s="1006"/>
      <c r="K304" s="1007"/>
      <c r="L304" s="715"/>
      <c r="M304" s="715"/>
      <c r="N304" s="715"/>
      <c r="O304" s="715"/>
      <c r="P304" s="715"/>
      <c r="Q304" s="715"/>
      <c r="R304" s="715"/>
      <c r="S304" s="716"/>
      <c r="T304" s="717"/>
      <c r="U304" s="720">
        <f t="shared" si="97"/>
        <v>0</v>
      </c>
      <c r="V304" s="721">
        <f t="shared" si="98"/>
        <v>0</v>
      </c>
      <c r="W304" s="722">
        <f t="shared" si="99"/>
        <v>0</v>
      </c>
      <c r="X304" s="442"/>
      <c r="Y304" s="442"/>
      <c r="Z304" s="442"/>
      <c r="AA304" s="442"/>
      <c r="AB304" s="442"/>
      <c r="AC304" s="442"/>
      <c r="AD304" s="442"/>
      <c r="AE304" s="442"/>
      <c r="AF304" s="442"/>
      <c r="AG304" s="442"/>
      <c r="AH304" s="442"/>
      <c r="AI304" s="442"/>
      <c r="AJ304" s="442"/>
      <c r="AK304" s="442"/>
      <c r="AL304" s="442"/>
      <c r="AM304" s="442"/>
      <c r="AN304" s="442"/>
      <c r="AO304" s="442"/>
      <c r="AP304" s="442"/>
      <c r="AQ304" s="442"/>
      <c r="AR304" s="442"/>
      <c r="AS304" s="442"/>
      <c r="AT304" s="442"/>
      <c r="AU304" s="442"/>
      <c r="AV304" s="442"/>
      <c r="AW304" s="442"/>
      <c r="AX304" s="442"/>
      <c r="AY304" s="442"/>
      <c r="AZ304" s="442"/>
    </row>
    <row r="305" spans="2:52" ht="20.100000000000001" hidden="1" customHeight="1" outlineLevel="1">
      <c r="B305" s="434"/>
      <c r="C305" s="1002"/>
      <c r="D305" s="1003"/>
      <c r="E305" s="1003"/>
      <c r="F305" s="1004"/>
      <c r="G305" s="1005"/>
      <c r="H305" s="1006"/>
      <c r="I305" s="1006"/>
      <c r="J305" s="1006"/>
      <c r="K305" s="1007"/>
      <c r="L305" s="715"/>
      <c r="M305" s="715"/>
      <c r="N305" s="715"/>
      <c r="O305" s="715"/>
      <c r="P305" s="715"/>
      <c r="Q305" s="715"/>
      <c r="R305" s="715"/>
      <c r="S305" s="716"/>
      <c r="T305" s="717"/>
      <c r="U305" s="720">
        <f t="shared" si="97"/>
        <v>0</v>
      </c>
      <c r="V305" s="721">
        <f t="shared" si="98"/>
        <v>0</v>
      </c>
      <c r="W305" s="722">
        <f t="shared" si="99"/>
        <v>0</v>
      </c>
      <c r="X305" s="442"/>
      <c r="Y305" s="442"/>
      <c r="Z305" s="442"/>
      <c r="AA305" s="442"/>
      <c r="AB305" s="442"/>
      <c r="AC305" s="442"/>
      <c r="AD305" s="442"/>
      <c r="AE305" s="442"/>
      <c r="AF305" s="442"/>
      <c r="AG305" s="442"/>
      <c r="AH305" s="442"/>
      <c r="AI305" s="442"/>
      <c r="AJ305" s="442"/>
      <c r="AK305" s="442"/>
      <c r="AL305" s="442"/>
      <c r="AM305" s="442"/>
      <c r="AN305" s="442"/>
      <c r="AO305" s="442"/>
      <c r="AP305" s="442"/>
      <c r="AQ305" s="442"/>
      <c r="AR305" s="442"/>
      <c r="AS305" s="442"/>
      <c r="AT305" s="442"/>
      <c r="AU305" s="442"/>
      <c r="AV305" s="442"/>
      <c r="AW305" s="442"/>
      <c r="AX305" s="442"/>
      <c r="AY305" s="442"/>
      <c r="AZ305" s="442"/>
    </row>
    <row r="306" spans="2:52" ht="20.100000000000001" hidden="1" customHeight="1" outlineLevel="1">
      <c r="B306" s="434"/>
      <c r="C306" s="1002"/>
      <c r="D306" s="1003"/>
      <c r="E306" s="1003"/>
      <c r="F306" s="1004"/>
      <c r="G306" s="1005"/>
      <c r="H306" s="1006"/>
      <c r="I306" s="1006"/>
      <c r="J306" s="1006"/>
      <c r="K306" s="1007"/>
      <c r="L306" s="715"/>
      <c r="M306" s="715"/>
      <c r="N306" s="715"/>
      <c r="O306" s="715"/>
      <c r="P306" s="715"/>
      <c r="Q306" s="715"/>
      <c r="R306" s="715"/>
      <c r="S306" s="716"/>
      <c r="T306" s="717"/>
      <c r="U306" s="720">
        <f t="shared" si="97"/>
        <v>0</v>
      </c>
      <c r="V306" s="721">
        <f t="shared" si="98"/>
        <v>0</v>
      </c>
      <c r="W306" s="722">
        <f t="shared" si="99"/>
        <v>0</v>
      </c>
      <c r="X306" s="442"/>
      <c r="Y306" s="442"/>
      <c r="Z306" s="442"/>
      <c r="AA306" s="442"/>
      <c r="AB306" s="442"/>
      <c r="AC306" s="442"/>
      <c r="AD306" s="442"/>
      <c r="AE306" s="442"/>
      <c r="AF306" s="442"/>
      <c r="AG306" s="442"/>
      <c r="AH306" s="442"/>
      <c r="AI306" s="442"/>
      <c r="AJ306" s="442"/>
      <c r="AK306" s="442"/>
      <c r="AL306" s="442"/>
      <c r="AM306" s="442"/>
      <c r="AN306" s="442"/>
      <c r="AO306" s="442"/>
      <c r="AP306" s="442"/>
      <c r="AQ306" s="442"/>
      <c r="AR306" s="442"/>
      <c r="AS306" s="442"/>
      <c r="AT306" s="442"/>
      <c r="AU306" s="442"/>
      <c r="AV306" s="442"/>
      <c r="AW306" s="442"/>
      <c r="AX306" s="442"/>
      <c r="AY306" s="442"/>
      <c r="AZ306" s="442"/>
    </row>
    <row r="307" spans="2:52" ht="20.100000000000001" hidden="1" customHeight="1" outlineLevel="1">
      <c r="B307" s="434"/>
      <c r="C307" s="1002"/>
      <c r="D307" s="1003"/>
      <c r="E307" s="1003"/>
      <c r="F307" s="1004"/>
      <c r="G307" s="1005"/>
      <c r="H307" s="1006"/>
      <c r="I307" s="1006"/>
      <c r="J307" s="1006"/>
      <c r="K307" s="1007"/>
      <c r="L307" s="715"/>
      <c r="M307" s="715"/>
      <c r="N307" s="715"/>
      <c r="O307" s="715"/>
      <c r="P307" s="715"/>
      <c r="Q307" s="715"/>
      <c r="R307" s="715"/>
      <c r="S307" s="716"/>
      <c r="T307" s="717"/>
      <c r="U307" s="720">
        <f t="shared" si="97"/>
        <v>0</v>
      </c>
      <c r="V307" s="721">
        <f t="shared" si="98"/>
        <v>0</v>
      </c>
      <c r="W307" s="722">
        <f t="shared" si="99"/>
        <v>0</v>
      </c>
      <c r="X307" s="442"/>
      <c r="Y307" s="442"/>
      <c r="Z307" s="442"/>
      <c r="AA307" s="442"/>
      <c r="AB307" s="442"/>
      <c r="AC307" s="442"/>
      <c r="AD307" s="442"/>
      <c r="AE307" s="442"/>
      <c r="AF307" s="442"/>
      <c r="AG307" s="442"/>
      <c r="AH307" s="442"/>
      <c r="AI307" s="442"/>
      <c r="AJ307" s="442"/>
      <c r="AK307" s="442"/>
      <c r="AL307" s="442"/>
      <c r="AM307" s="442"/>
      <c r="AN307" s="442"/>
      <c r="AO307" s="442"/>
      <c r="AP307" s="442"/>
      <c r="AQ307" s="442"/>
      <c r="AR307" s="442"/>
      <c r="AS307" s="442"/>
      <c r="AT307" s="442"/>
      <c r="AU307" s="442"/>
      <c r="AV307" s="442"/>
      <c r="AW307" s="442"/>
      <c r="AX307" s="442"/>
      <c r="AY307" s="442"/>
      <c r="AZ307" s="442"/>
    </row>
    <row r="308" spans="2:52" ht="20.100000000000001" hidden="1" customHeight="1" outlineLevel="1">
      <c r="B308" s="434"/>
      <c r="C308" s="1002"/>
      <c r="D308" s="1003"/>
      <c r="E308" s="1003"/>
      <c r="F308" s="1004"/>
      <c r="G308" s="1005"/>
      <c r="H308" s="1006"/>
      <c r="I308" s="1006"/>
      <c r="J308" s="1006"/>
      <c r="K308" s="1007"/>
      <c r="L308" s="715"/>
      <c r="M308" s="715"/>
      <c r="N308" s="715"/>
      <c r="O308" s="715"/>
      <c r="P308" s="715"/>
      <c r="Q308" s="715"/>
      <c r="R308" s="715"/>
      <c r="S308" s="716"/>
      <c r="T308" s="717"/>
      <c r="U308" s="720">
        <f t="shared" si="97"/>
        <v>0</v>
      </c>
      <c r="V308" s="721">
        <f t="shared" si="98"/>
        <v>0</v>
      </c>
      <c r="W308" s="722">
        <f t="shared" si="99"/>
        <v>0</v>
      </c>
      <c r="X308" s="442"/>
      <c r="Y308" s="442"/>
      <c r="Z308" s="442"/>
      <c r="AA308" s="442"/>
      <c r="AB308" s="442"/>
      <c r="AC308" s="442"/>
      <c r="AD308" s="442"/>
      <c r="AE308" s="442"/>
      <c r="AF308" s="442"/>
      <c r="AG308" s="442"/>
      <c r="AH308" s="442"/>
      <c r="AI308" s="442"/>
      <c r="AJ308" s="442"/>
      <c r="AK308" s="442"/>
      <c r="AL308" s="442"/>
      <c r="AM308" s="442"/>
      <c r="AN308" s="442"/>
      <c r="AO308" s="442"/>
      <c r="AP308" s="442"/>
      <c r="AQ308" s="442"/>
      <c r="AR308" s="442"/>
      <c r="AS308" s="442"/>
      <c r="AT308" s="442"/>
      <c r="AU308" s="442"/>
      <c r="AV308" s="442"/>
      <c r="AW308" s="442"/>
      <c r="AX308" s="442"/>
      <c r="AY308" s="442"/>
      <c r="AZ308" s="442"/>
    </row>
    <row r="309" spans="2:52" ht="20.100000000000001" hidden="1" customHeight="1" outlineLevel="1">
      <c r="B309" s="434"/>
      <c r="C309" s="1002"/>
      <c r="D309" s="1003"/>
      <c r="E309" s="1003"/>
      <c r="F309" s="1004"/>
      <c r="G309" s="1005"/>
      <c r="H309" s="1006"/>
      <c r="I309" s="1006"/>
      <c r="J309" s="1006"/>
      <c r="K309" s="1007"/>
      <c r="L309" s="715"/>
      <c r="M309" s="715"/>
      <c r="N309" s="715"/>
      <c r="O309" s="715"/>
      <c r="P309" s="715"/>
      <c r="Q309" s="715"/>
      <c r="R309" s="715"/>
      <c r="S309" s="716"/>
      <c r="T309" s="717"/>
      <c r="U309" s="720">
        <f t="shared" si="97"/>
        <v>0</v>
      </c>
      <c r="V309" s="721">
        <f t="shared" si="98"/>
        <v>0</v>
      </c>
      <c r="W309" s="722">
        <f t="shared" si="99"/>
        <v>0</v>
      </c>
      <c r="X309" s="442"/>
      <c r="Y309" s="442"/>
      <c r="Z309" s="442"/>
      <c r="AA309" s="442"/>
      <c r="AB309" s="442"/>
      <c r="AC309" s="442"/>
      <c r="AD309" s="442"/>
      <c r="AE309" s="442"/>
      <c r="AF309" s="442"/>
      <c r="AG309" s="442"/>
      <c r="AH309" s="442"/>
      <c r="AI309" s="442"/>
      <c r="AJ309" s="442"/>
      <c r="AK309" s="442"/>
      <c r="AL309" s="442"/>
      <c r="AM309" s="442"/>
      <c r="AN309" s="442"/>
      <c r="AO309" s="442"/>
      <c r="AP309" s="442"/>
      <c r="AQ309" s="442"/>
      <c r="AR309" s="442"/>
      <c r="AS309" s="442"/>
      <c r="AT309" s="442"/>
      <c r="AU309" s="442"/>
      <c r="AV309" s="442"/>
      <c r="AW309" s="442"/>
      <c r="AX309" s="442"/>
      <c r="AY309" s="442"/>
      <c r="AZ309" s="442"/>
    </row>
    <row r="310" spans="2:52" ht="20.100000000000001" hidden="1" customHeight="1" outlineLevel="1">
      <c r="B310" s="434"/>
      <c r="C310" s="1002"/>
      <c r="D310" s="1003"/>
      <c r="E310" s="1003"/>
      <c r="F310" s="1004"/>
      <c r="G310" s="1005"/>
      <c r="H310" s="1006"/>
      <c r="I310" s="1006"/>
      <c r="J310" s="1006"/>
      <c r="K310" s="1007"/>
      <c r="L310" s="715"/>
      <c r="M310" s="715"/>
      <c r="N310" s="715"/>
      <c r="O310" s="715"/>
      <c r="P310" s="715"/>
      <c r="Q310" s="715"/>
      <c r="R310" s="715"/>
      <c r="S310" s="716"/>
      <c r="T310" s="717"/>
      <c r="U310" s="720">
        <f t="shared" si="97"/>
        <v>0</v>
      </c>
      <c r="V310" s="721">
        <f t="shared" si="98"/>
        <v>0</v>
      </c>
      <c r="W310" s="722">
        <f t="shared" si="99"/>
        <v>0</v>
      </c>
      <c r="X310" s="442"/>
      <c r="Y310" s="442"/>
      <c r="Z310" s="442"/>
      <c r="AA310" s="442"/>
      <c r="AB310" s="442"/>
      <c r="AC310" s="442"/>
      <c r="AD310" s="442"/>
      <c r="AE310" s="442"/>
      <c r="AF310" s="442"/>
      <c r="AG310" s="442"/>
      <c r="AH310" s="442"/>
      <c r="AI310" s="442"/>
      <c r="AJ310" s="442"/>
      <c r="AK310" s="442"/>
      <c r="AL310" s="442"/>
      <c r="AM310" s="442"/>
      <c r="AN310" s="442"/>
      <c r="AO310" s="442"/>
      <c r="AP310" s="442"/>
      <c r="AQ310" s="442"/>
      <c r="AR310" s="442"/>
      <c r="AS310" s="442"/>
      <c r="AT310" s="442"/>
      <c r="AU310" s="442"/>
      <c r="AV310" s="442"/>
      <c r="AW310" s="442"/>
      <c r="AX310" s="442"/>
      <c r="AY310" s="442"/>
      <c r="AZ310" s="442"/>
    </row>
    <row r="311" spans="2:52" ht="20.100000000000001" hidden="1" customHeight="1" outlineLevel="1">
      <c r="B311" s="434"/>
      <c r="C311" s="1002"/>
      <c r="D311" s="1003"/>
      <c r="E311" s="1003"/>
      <c r="F311" s="1004"/>
      <c r="G311" s="1005"/>
      <c r="H311" s="1006"/>
      <c r="I311" s="1006"/>
      <c r="J311" s="1006"/>
      <c r="K311" s="1007"/>
      <c r="L311" s="715"/>
      <c r="M311" s="715"/>
      <c r="N311" s="715"/>
      <c r="O311" s="715"/>
      <c r="P311" s="715"/>
      <c r="Q311" s="715"/>
      <c r="R311" s="715"/>
      <c r="S311" s="716"/>
      <c r="T311" s="717"/>
      <c r="U311" s="720">
        <f t="shared" si="97"/>
        <v>0</v>
      </c>
      <c r="V311" s="721">
        <f t="shared" si="98"/>
        <v>0</v>
      </c>
      <c r="W311" s="722">
        <f t="shared" si="99"/>
        <v>0</v>
      </c>
      <c r="X311" s="442"/>
      <c r="Y311" s="442"/>
      <c r="Z311" s="442"/>
      <c r="AA311" s="442"/>
      <c r="AB311" s="442"/>
      <c r="AC311" s="442"/>
      <c r="AD311" s="442"/>
      <c r="AE311" s="442"/>
      <c r="AF311" s="442"/>
      <c r="AG311" s="442"/>
      <c r="AH311" s="442"/>
      <c r="AI311" s="442"/>
      <c r="AJ311" s="442"/>
      <c r="AK311" s="442"/>
      <c r="AL311" s="442"/>
      <c r="AM311" s="442"/>
      <c r="AN311" s="442"/>
      <c r="AO311" s="442"/>
      <c r="AP311" s="442"/>
      <c r="AQ311" s="442"/>
      <c r="AR311" s="442"/>
      <c r="AS311" s="442"/>
      <c r="AT311" s="442"/>
      <c r="AU311" s="442"/>
      <c r="AV311" s="442"/>
      <c r="AW311" s="442"/>
      <c r="AX311" s="442"/>
      <c r="AY311" s="442"/>
      <c r="AZ311" s="442"/>
    </row>
    <row r="312" spans="2:52" s="19" customFormat="1" ht="9.9499999999999993" hidden="1" customHeight="1" outlineLevel="1">
      <c r="B312" s="435"/>
      <c r="C312" s="437"/>
      <c r="D312" s="437"/>
      <c r="E312" s="437"/>
      <c r="F312" s="437"/>
      <c r="G312" s="666"/>
      <c r="H312" s="666"/>
      <c r="I312" s="666"/>
      <c r="J312" s="666"/>
      <c r="K312" s="666"/>
      <c r="L312" s="438"/>
      <c r="M312" s="438"/>
      <c r="N312" s="438"/>
      <c r="O312" s="438"/>
      <c r="P312" s="438"/>
      <c r="Q312" s="438"/>
      <c r="R312" s="438"/>
      <c r="S312" s="438"/>
      <c r="T312" s="439"/>
      <c r="U312" s="439"/>
      <c r="V312" s="439"/>
      <c r="W312" s="667"/>
      <c r="X312" s="668"/>
      <c r="Y312" s="668"/>
      <c r="Z312" s="668"/>
      <c r="AA312" s="668"/>
      <c r="AB312" s="668"/>
      <c r="AC312" s="668"/>
      <c r="AD312" s="668"/>
      <c r="AE312" s="668"/>
      <c r="AF312" s="668"/>
      <c r="AG312" s="668"/>
      <c r="AH312" s="668"/>
      <c r="AI312" s="668"/>
      <c r="AJ312" s="668"/>
      <c r="AK312" s="668"/>
      <c r="AL312" s="668"/>
      <c r="AM312" s="668"/>
      <c r="AN312" s="668"/>
      <c r="AO312" s="668"/>
      <c r="AP312" s="668"/>
      <c r="AQ312" s="668"/>
      <c r="AR312" s="668"/>
      <c r="AS312" s="668"/>
      <c r="AT312" s="668"/>
      <c r="AU312" s="668"/>
      <c r="AV312" s="668"/>
      <c r="AW312" s="668"/>
      <c r="AX312" s="668"/>
      <c r="AY312" s="668"/>
      <c r="AZ312" s="668"/>
    </row>
    <row r="313" spans="2:52" ht="20.100000000000001" customHeight="1" collapsed="1">
      <c r="B313" s="32">
        <f>B301+1</f>
        <v>26</v>
      </c>
      <c r="C313" s="1013"/>
      <c r="D313" s="1014"/>
      <c r="E313" s="1014"/>
      <c r="F313" s="1015"/>
      <c r="G313" s="1016"/>
      <c r="H313" s="1017"/>
      <c r="I313" s="1017"/>
      <c r="J313" s="1017"/>
      <c r="K313" s="1018"/>
      <c r="L313" s="701">
        <f t="shared" ref="L313:R313" si="100">SUM(L314:L323)</f>
        <v>0</v>
      </c>
      <c r="M313" s="702">
        <f t="shared" si="100"/>
        <v>0</v>
      </c>
      <c r="N313" s="703">
        <f t="shared" si="100"/>
        <v>0</v>
      </c>
      <c r="O313" s="703">
        <f t="shared" si="100"/>
        <v>0</v>
      </c>
      <c r="P313" s="702">
        <f t="shared" si="100"/>
        <v>0</v>
      </c>
      <c r="Q313" s="704">
        <f t="shared" si="100"/>
        <v>0</v>
      </c>
      <c r="R313" s="701">
        <f t="shared" si="100"/>
        <v>0</v>
      </c>
      <c r="S313" s="705">
        <v>1</v>
      </c>
      <c r="T313" s="706">
        <f>(S314*T314)+(S315*T315)+(S316*T316)+(S317*T317)+(S318*T318)+(S319*T319)+(S320*T320)+(S321*T321)+(S322*T322)+(S323*T323)</f>
        <v>0</v>
      </c>
      <c r="U313" s="665">
        <f t="shared" ref="U313:U323" si="101">S313*T313*(1+MGKZ)*(1+Gewinn)*(1+Sicherheit)</f>
        <v>0</v>
      </c>
      <c r="V313" s="643">
        <f t="shared" ref="V313:V323" si="102">R313*Fertigung</f>
        <v>0</v>
      </c>
      <c r="W313" s="50">
        <f t="shared" ref="W313:W323" si="103">L313*$E$6+M313*$M$6+N313*$M$7+O313*$M$8+P313*$E$7+Q313*$M$9+U313+V313</f>
        <v>0</v>
      </c>
      <c r="X313" s="442"/>
      <c r="Y313" s="442"/>
      <c r="Z313" s="442"/>
      <c r="AA313" s="442"/>
      <c r="AB313" s="442"/>
      <c r="AC313" s="442"/>
      <c r="AD313" s="442"/>
      <c r="AE313" s="442"/>
      <c r="AF313" s="442"/>
      <c r="AG313" s="442"/>
      <c r="AH313" s="442"/>
      <c r="AI313" s="442"/>
      <c r="AJ313" s="442"/>
      <c r="AK313" s="442"/>
      <c r="AL313" s="442"/>
      <c r="AM313" s="442"/>
      <c r="AN313" s="442"/>
      <c r="AO313" s="442"/>
      <c r="AP313" s="442"/>
      <c r="AQ313" s="442"/>
      <c r="AR313" s="442"/>
      <c r="AS313" s="442"/>
      <c r="AT313" s="442"/>
      <c r="AU313" s="442"/>
      <c r="AV313" s="442"/>
      <c r="AW313" s="442"/>
      <c r="AX313" s="442"/>
      <c r="AY313" s="442"/>
      <c r="AZ313" s="442"/>
    </row>
    <row r="314" spans="2:52" ht="20.100000000000001" hidden="1" customHeight="1" outlineLevel="1">
      <c r="B314" s="433"/>
      <c r="C314" s="1002"/>
      <c r="D314" s="1003"/>
      <c r="E314" s="1003"/>
      <c r="F314" s="1004"/>
      <c r="G314" s="1005"/>
      <c r="H314" s="1006"/>
      <c r="I314" s="1006"/>
      <c r="J314" s="1006"/>
      <c r="K314" s="1007"/>
      <c r="L314" s="715"/>
      <c r="M314" s="715"/>
      <c r="N314" s="715"/>
      <c r="O314" s="715"/>
      <c r="P314" s="715"/>
      <c r="Q314" s="715"/>
      <c r="R314" s="715"/>
      <c r="S314" s="716"/>
      <c r="T314" s="717"/>
      <c r="U314" s="720">
        <f t="shared" si="101"/>
        <v>0</v>
      </c>
      <c r="V314" s="721">
        <f t="shared" si="102"/>
        <v>0</v>
      </c>
      <c r="W314" s="722">
        <f t="shared" si="103"/>
        <v>0</v>
      </c>
      <c r="X314" s="442"/>
      <c r="Y314" s="442"/>
      <c r="Z314" s="442"/>
      <c r="AA314" s="442"/>
      <c r="AB314" s="442"/>
      <c r="AC314" s="442"/>
      <c r="AD314" s="442"/>
      <c r="AE314" s="442"/>
      <c r="AF314" s="442"/>
      <c r="AG314" s="442"/>
      <c r="AH314" s="442"/>
      <c r="AI314" s="442"/>
      <c r="AJ314" s="442"/>
      <c r="AK314" s="442"/>
      <c r="AL314" s="442"/>
      <c r="AM314" s="442"/>
      <c r="AN314" s="442"/>
      <c r="AO314" s="442"/>
      <c r="AP314" s="442"/>
      <c r="AQ314" s="442"/>
      <c r="AR314" s="442"/>
      <c r="AS314" s="442"/>
      <c r="AT314" s="442"/>
      <c r="AU314" s="442"/>
      <c r="AV314" s="442"/>
      <c r="AW314" s="442"/>
      <c r="AX314" s="442"/>
      <c r="AY314" s="442"/>
      <c r="AZ314" s="442"/>
    </row>
    <row r="315" spans="2:52" ht="20.100000000000001" hidden="1" customHeight="1" outlineLevel="1">
      <c r="B315" s="434"/>
      <c r="C315" s="1002"/>
      <c r="D315" s="1003"/>
      <c r="E315" s="1003"/>
      <c r="F315" s="1004"/>
      <c r="G315" s="1005"/>
      <c r="H315" s="1006"/>
      <c r="I315" s="1006"/>
      <c r="J315" s="1006"/>
      <c r="K315" s="1007"/>
      <c r="L315" s="715"/>
      <c r="M315" s="715"/>
      <c r="N315" s="715"/>
      <c r="O315" s="715"/>
      <c r="P315" s="715"/>
      <c r="Q315" s="715"/>
      <c r="R315" s="715"/>
      <c r="S315" s="716"/>
      <c r="T315" s="717"/>
      <c r="U315" s="720">
        <f t="shared" si="101"/>
        <v>0</v>
      </c>
      <c r="V315" s="721">
        <f t="shared" si="102"/>
        <v>0</v>
      </c>
      <c r="W315" s="722">
        <f t="shared" si="103"/>
        <v>0</v>
      </c>
      <c r="X315" s="442"/>
      <c r="Y315" s="442"/>
      <c r="Z315" s="442"/>
      <c r="AA315" s="442"/>
      <c r="AB315" s="442"/>
      <c r="AC315" s="442"/>
      <c r="AD315" s="442"/>
      <c r="AE315" s="442"/>
      <c r="AF315" s="442"/>
      <c r="AG315" s="442"/>
      <c r="AH315" s="442"/>
      <c r="AI315" s="442"/>
      <c r="AJ315" s="442"/>
      <c r="AK315" s="442"/>
      <c r="AL315" s="442"/>
      <c r="AM315" s="442"/>
      <c r="AN315" s="442"/>
      <c r="AO315" s="442"/>
      <c r="AP315" s="442"/>
      <c r="AQ315" s="442"/>
      <c r="AR315" s="442"/>
      <c r="AS315" s="442"/>
      <c r="AT315" s="442"/>
      <c r="AU315" s="442"/>
      <c r="AV315" s="442"/>
      <c r="AW315" s="442"/>
      <c r="AX315" s="442"/>
      <c r="AY315" s="442"/>
      <c r="AZ315" s="442"/>
    </row>
    <row r="316" spans="2:52" ht="20.100000000000001" hidden="1" customHeight="1" outlineLevel="1">
      <c r="B316" s="434"/>
      <c r="C316" s="1002"/>
      <c r="D316" s="1003"/>
      <c r="E316" s="1003"/>
      <c r="F316" s="1004"/>
      <c r="G316" s="1005"/>
      <c r="H316" s="1006"/>
      <c r="I316" s="1006"/>
      <c r="J316" s="1006"/>
      <c r="K316" s="1007"/>
      <c r="L316" s="715"/>
      <c r="M316" s="715"/>
      <c r="N316" s="715"/>
      <c r="O316" s="715"/>
      <c r="P316" s="715"/>
      <c r="Q316" s="715"/>
      <c r="R316" s="715"/>
      <c r="S316" s="716"/>
      <c r="T316" s="717"/>
      <c r="U316" s="720">
        <f t="shared" si="101"/>
        <v>0</v>
      </c>
      <c r="V316" s="721">
        <f t="shared" si="102"/>
        <v>0</v>
      </c>
      <c r="W316" s="722">
        <f t="shared" si="103"/>
        <v>0</v>
      </c>
      <c r="X316" s="442"/>
      <c r="Y316" s="442"/>
      <c r="Z316" s="442"/>
      <c r="AA316" s="442"/>
      <c r="AB316" s="442"/>
      <c r="AC316" s="442"/>
      <c r="AD316" s="442"/>
      <c r="AE316" s="442"/>
      <c r="AF316" s="442"/>
      <c r="AG316" s="442"/>
      <c r="AH316" s="442"/>
      <c r="AI316" s="442"/>
      <c r="AJ316" s="442"/>
      <c r="AK316" s="442"/>
      <c r="AL316" s="442"/>
      <c r="AM316" s="442"/>
      <c r="AN316" s="442"/>
      <c r="AO316" s="442"/>
      <c r="AP316" s="442"/>
      <c r="AQ316" s="442"/>
      <c r="AR316" s="442"/>
      <c r="AS316" s="442"/>
      <c r="AT316" s="442"/>
      <c r="AU316" s="442"/>
      <c r="AV316" s="442"/>
      <c r="AW316" s="442"/>
      <c r="AX316" s="442"/>
      <c r="AY316" s="442"/>
      <c r="AZ316" s="442"/>
    </row>
    <row r="317" spans="2:52" ht="20.100000000000001" hidden="1" customHeight="1" outlineLevel="1">
      <c r="B317" s="434"/>
      <c r="C317" s="1002"/>
      <c r="D317" s="1003"/>
      <c r="E317" s="1003"/>
      <c r="F317" s="1004"/>
      <c r="G317" s="1005"/>
      <c r="H317" s="1006"/>
      <c r="I317" s="1006"/>
      <c r="J317" s="1006"/>
      <c r="K317" s="1007"/>
      <c r="L317" s="715"/>
      <c r="M317" s="715"/>
      <c r="N317" s="715"/>
      <c r="O317" s="715"/>
      <c r="P317" s="715"/>
      <c r="Q317" s="715"/>
      <c r="R317" s="715"/>
      <c r="S317" s="716"/>
      <c r="T317" s="717"/>
      <c r="U317" s="720">
        <f t="shared" si="101"/>
        <v>0</v>
      </c>
      <c r="V317" s="721">
        <f t="shared" si="102"/>
        <v>0</v>
      </c>
      <c r="W317" s="722">
        <f t="shared" si="103"/>
        <v>0</v>
      </c>
      <c r="X317" s="442"/>
      <c r="Y317" s="442"/>
      <c r="Z317" s="442"/>
      <c r="AA317" s="442"/>
      <c r="AB317" s="442"/>
      <c r="AC317" s="442"/>
      <c r="AD317" s="442"/>
      <c r="AE317" s="442"/>
      <c r="AF317" s="442"/>
      <c r="AG317" s="442"/>
      <c r="AH317" s="442"/>
      <c r="AI317" s="442"/>
      <c r="AJ317" s="442"/>
      <c r="AK317" s="442"/>
      <c r="AL317" s="442"/>
      <c r="AM317" s="442"/>
      <c r="AN317" s="442"/>
      <c r="AO317" s="442"/>
      <c r="AP317" s="442"/>
      <c r="AQ317" s="442"/>
      <c r="AR317" s="442"/>
      <c r="AS317" s="442"/>
      <c r="AT317" s="442"/>
      <c r="AU317" s="442"/>
      <c r="AV317" s="442"/>
      <c r="AW317" s="442"/>
      <c r="AX317" s="442"/>
      <c r="AY317" s="442"/>
      <c r="AZ317" s="442"/>
    </row>
    <row r="318" spans="2:52" ht="20.100000000000001" hidden="1" customHeight="1" outlineLevel="1">
      <c r="B318" s="434"/>
      <c r="C318" s="1002"/>
      <c r="D318" s="1003"/>
      <c r="E318" s="1003"/>
      <c r="F318" s="1004"/>
      <c r="G318" s="1005"/>
      <c r="H318" s="1006"/>
      <c r="I318" s="1006"/>
      <c r="J318" s="1006"/>
      <c r="K318" s="1007"/>
      <c r="L318" s="715"/>
      <c r="M318" s="715"/>
      <c r="N318" s="715"/>
      <c r="O318" s="715"/>
      <c r="P318" s="715"/>
      <c r="Q318" s="715"/>
      <c r="R318" s="715"/>
      <c r="S318" s="716"/>
      <c r="T318" s="717"/>
      <c r="U318" s="720">
        <f t="shared" si="101"/>
        <v>0</v>
      </c>
      <c r="V318" s="721">
        <f t="shared" si="102"/>
        <v>0</v>
      </c>
      <c r="W318" s="722">
        <f t="shared" si="103"/>
        <v>0</v>
      </c>
      <c r="X318" s="442"/>
      <c r="Y318" s="442"/>
      <c r="Z318" s="442"/>
      <c r="AA318" s="442"/>
      <c r="AB318" s="442"/>
      <c r="AC318" s="442"/>
      <c r="AD318" s="442"/>
      <c r="AE318" s="442"/>
      <c r="AF318" s="442"/>
      <c r="AG318" s="442"/>
      <c r="AH318" s="442"/>
      <c r="AI318" s="442"/>
      <c r="AJ318" s="442"/>
      <c r="AK318" s="442"/>
      <c r="AL318" s="442"/>
      <c r="AM318" s="442"/>
      <c r="AN318" s="442"/>
      <c r="AO318" s="442"/>
      <c r="AP318" s="442"/>
      <c r="AQ318" s="442"/>
      <c r="AR318" s="442"/>
      <c r="AS318" s="442"/>
      <c r="AT318" s="442"/>
      <c r="AU318" s="442"/>
      <c r="AV318" s="442"/>
      <c r="AW318" s="442"/>
      <c r="AX318" s="442"/>
      <c r="AY318" s="442"/>
      <c r="AZ318" s="442"/>
    </row>
    <row r="319" spans="2:52" ht="20.100000000000001" hidden="1" customHeight="1" outlineLevel="1">
      <c r="B319" s="434"/>
      <c r="C319" s="1002"/>
      <c r="D319" s="1003"/>
      <c r="E319" s="1003"/>
      <c r="F319" s="1004"/>
      <c r="G319" s="1005"/>
      <c r="H319" s="1006"/>
      <c r="I319" s="1006"/>
      <c r="J319" s="1006"/>
      <c r="K319" s="1007"/>
      <c r="L319" s="715"/>
      <c r="M319" s="715"/>
      <c r="N319" s="715"/>
      <c r="O319" s="715"/>
      <c r="P319" s="715"/>
      <c r="Q319" s="715"/>
      <c r="R319" s="715"/>
      <c r="S319" s="716"/>
      <c r="T319" s="717"/>
      <c r="U319" s="720">
        <f t="shared" si="101"/>
        <v>0</v>
      </c>
      <c r="V319" s="721">
        <f t="shared" si="102"/>
        <v>0</v>
      </c>
      <c r="W319" s="722">
        <f t="shared" si="103"/>
        <v>0</v>
      </c>
      <c r="X319" s="442"/>
      <c r="Y319" s="442"/>
      <c r="Z319" s="442"/>
      <c r="AA319" s="442"/>
      <c r="AB319" s="442"/>
      <c r="AC319" s="442"/>
      <c r="AD319" s="442"/>
      <c r="AE319" s="442"/>
      <c r="AF319" s="442"/>
      <c r="AG319" s="442"/>
      <c r="AH319" s="442"/>
      <c r="AI319" s="442"/>
      <c r="AJ319" s="442"/>
      <c r="AK319" s="442"/>
      <c r="AL319" s="442"/>
      <c r="AM319" s="442"/>
      <c r="AN319" s="442"/>
      <c r="AO319" s="442"/>
      <c r="AP319" s="442"/>
      <c r="AQ319" s="442"/>
      <c r="AR319" s="442"/>
      <c r="AS319" s="442"/>
      <c r="AT319" s="442"/>
      <c r="AU319" s="442"/>
      <c r="AV319" s="442"/>
      <c r="AW319" s="442"/>
      <c r="AX319" s="442"/>
      <c r="AY319" s="442"/>
      <c r="AZ319" s="442"/>
    </row>
    <row r="320" spans="2:52" ht="20.100000000000001" hidden="1" customHeight="1" outlineLevel="1">
      <c r="B320" s="434"/>
      <c r="C320" s="1002"/>
      <c r="D320" s="1003"/>
      <c r="E320" s="1003"/>
      <c r="F320" s="1004"/>
      <c r="G320" s="1005"/>
      <c r="H320" s="1006"/>
      <c r="I320" s="1006"/>
      <c r="J320" s="1006"/>
      <c r="K320" s="1007"/>
      <c r="L320" s="715"/>
      <c r="M320" s="715"/>
      <c r="N320" s="715"/>
      <c r="O320" s="715"/>
      <c r="P320" s="715"/>
      <c r="Q320" s="715"/>
      <c r="R320" s="715"/>
      <c r="S320" s="716"/>
      <c r="T320" s="717"/>
      <c r="U320" s="720">
        <f t="shared" si="101"/>
        <v>0</v>
      </c>
      <c r="V320" s="721">
        <f t="shared" si="102"/>
        <v>0</v>
      </c>
      <c r="W320" s="722">
        <f t="shared" si="103"/>
        <v>0</v>
      </c>
      <c r="X320" s="442"/>
      <c r="Y320" s="442"/>
      <c r="Z320" s="442"/>
      <c r="AA320" s="442"/>
      <c r="AB320" s="442"/>
      <c r="AC320" s="442"/>
      <c r="AD320" s="442"/>
      <c r="AE320" s="442"/>
      <c r="AF320" s="442"/>
      <c r="AG320" s="442"/>
      <c r="AH320" s="442"/>
      <c r="AI320" s="442"/>
      <c r="AJ320" s="442"/>
      <c r="AK320" s="442"/>
      <c r="AL320" s="442"/>
      <c r="AM320" s="442"/>
      <c r="AN320" s="442"/>
      <c r="AO320" s="442"/>
      <c r="AP320" s="442"/>
      <c r="AQ320" s="442"/>
      <c r="AR320" s="442"/>
      <c r="AS320" s="442"/>
      <c r="AT320" s="442"/>
      <c r="AU320" s="442"/>
      <c r="AV320" s="442"/>
      <c r="AW320" s="442"/>
      <c r="AX320" s="442"/>
      <c r="AY320" s="442"/>
      <c r="AZ320" s="442"/>
    </row>
    <row r="321" spans="2:52" ht="20.100000000000001" hidden="1" customHeight="1" outlineLevel="1">
      <c r="B321" s="434"/>
      <c r="C321" s="1002"/>
      <c r="D321" s="1003"/>
      <c r="E321" s="1003"/>
      <c r="F321" s="1004"/>
      <c r="G321" s="1005"/>
      <c r="H321" s="1006"/>
      <c r="I321" s="1006"/>
      <c r="J321" s="1006"/>
      <c r="K321" s="1007"/>
      <c r="L321" s="715"/>
      <c r="M321" s="715"/>
      <c r="N321" s="715"/>
      <c r="O321" s="715"/>
      <c r="P321" s="715"/>
      <c r="Q321" s="715"/>
      <c r="R321" s="715"/>
      <c r="S321" s="716"/>
      <c r="T321" s="717"/>
      <c r="U321" s="720">
        <f t="shared" si="101"/>
        <v>0</v>
      </c>
      <c r="V321" s="721">
        <f t="shared" si="102"/>
        <v>0</v>
      </c>
      <c r="W321" s="722">
        <f t="shared" si="103"/>
        <v>0</v>
      </c>
      <c r="X321" s="442"/>
      <c r="Y321" s="442"/>
      <c r="Z321" s="442"/>
      <c r="AA321" s="442"/>
      <c r="AB321" s="442"/>
      <c r="AC321" s="442"/>
      <c r="AD321" s="442"/>
      <c r="AE321" s="442"/>
      <c r="AF321" s="442"/>
      <c r="AG321" s="442"/>
      <c r="AH321" s="442"/>
      <c r="AI321" s="442"/>
      <c r="AJ321" s="442"/>
      <c r="AK321" s="442"/>
      <c r="AL321" s="442"/>
      <c r="AM321" s="442"/>
      <c r="AN321" s="442"/>
      <c r="AO321" s="442"/>
      <c r="AP321" s="442"/>
      <c r="AQ321" s="442"/>
      <c r="AR321" s="442"/>
      <c r="AS321" s="442"/>
      <c r="AT321" s="442"/>
      <c r="AU321" s="442"/>
      <c r="AV321" s="442"/>
      <c r="AW321" s="442"/>
      <c r="AX321" s="442"/>
      <c r="AY321" s="442"/>
      <c r="AZ321" s="442"/>
    </row>
    <row r="322" spans="2:52" ht="20.100000000000001" hidden="1" customHeight="1" outlineLevel="1">
      <c r="B322" s="434"/>
      <c r="C322" s="1002"/>
      <c r="D322" s="1003"/>
      <c r="E322" s="1003"/>
      <c r="F322" s="1004"/>
      <c r="G322" s="1005"/>
      <c r="H322" s="1006"/>
      <c r="I322" s="1006"/>
      <c r="J322" s="1006"/>
      <c r="K322" s="1007"/>
      <c r="L322" s="715"/>
      <c r="M322" s="715"/>
      <c r="N322" s="715"/>
      <c r="O322" s="715"/>
      <c r="P322" s="715"/>
      <c r="Q322" s="715"/>
      <c r="R322" s="715"/>
      <c r="S322" s="716"/>
      <c r="T322" s="717"/>
      <c r="U322" s="720">
        <f t="shared" si="101"/>
        <v>0</v>
      </c>
      <c r="V322" s="721">
        <f t="shared" si="102"/>
        <v>0</v>
      </c>
      <c r="W322" s="722">
        <f t="shared" si="103"/>
        <v>0</v>
      </c>
      <c r="X322" s="442"/>
      <c r="Y322" s="442"/>
      <c r="Z322" s="442"/>
      <c r="AA322" s="442"/>
      <c r="AB322" s="442"/>
      <c r="AC322" s="442"/>
      <c r="AD322" s="442"/>
      <c r="AE322" s="442"/>
      <c r="AF322" s="442"/>
      <c r="AG322" s="442"/>
      <c r="AH322" s="442"/>
      <c r="AI322" s="442"/>
      <c r="AJ322" s="442"/>
      <c r="AK322" s="442"/>
      <c r="AL322" s="442"/>
      <c r="AM322" s="442"/>
      <c r="AN322" s="442"/>
      <c r="AO322" s="442"/>
      <c r="AP322" s="442"/>
      <c r="AQ322" s="442"/>
      <c r="AR322" s="442"/>
      <c r="AS322" s="442"/>
      <c r="AT322" s="442"/>
      <c r="AU322" s="442"/>
      <c r="AV322" s="442"/>
      <c r="AW322" s="442"/>
      <c r="AX322" s="442"/>
      <c r="AY322" s="442"/>
      <c r="AZ322" s="442"/>
    </row>
    <row r="323" spans="2:52" ht="20.100000000000001" hidden="1" customHeight="1" outlineLevel="1">
      <c r="B323" s="434"/>
      <c r="C323" s="1002"/>
      <c r="D323" s="1003"/>
      <c r="E323" s="1003"/>
      <c r="F323" s="1004"/>
      <c r="G323" s="1005"/>
      <c r="H323" s="1006"/>
      <c r="I323" s="1006"/>
      <c r="J323" s="1006"/>
      <c r="K323" s="1007"/>
      <c r="L323" s="715"/>
      <c r="M323" s="715"/>
      <c r="N323" s="715"/>
      <c r="O323" s="715"/>
      <c r="P323" s="715"/>
      <c r="Q323" s="715"/>
      <c r="R323" s="715"/>
      <c r="S323" s="716"/>
      <c r="T323" s="717"/>
      <c r="U323" s="720">
        <f t="shared" si="101"/>
        <v>0</v>
      </c>
      <c r="V323" s="721">
        <f t="shared" si="102"/>
        <v>0</v>
      </c>
      <c r="W323" s="722">
        <f t="shared" si="103"/>
        <v>0</v>
      </c>
      <c r="X323" s="442"/>
      <c r="Y323" s="442"/>
      <c r="Z323" s="442"/>
      <c r="AA323" s="442"/>
      <c r="AB323" s="442"/>
      <c r="AC323" s="442"/>
      <c r="AD323" s="442"/>
      <c r="AE323" s="442"/>
      <c r="AF323" s="442"/>
      <c r="AG323" s="442"/>
      <c r="AH323" s="442"/>
      <c r="AI323" s="442"/>
      <c r="AJ323" s="442"/>
      <c r="AK323" s="442"/>
      <c r="AL323" s="442"/>
      <c r="AM323" s="442"/>
      <c r="AN323" s="442"/>
      <c r="AO323" s="442"/>
      <c r="AP323" s="442"/>
      <c r="AQ323" s="442"/>
      <c r="AR323" s="442"/>
      <c r="AS323" s="442"/>
      <c r="AT323" s="442"/>
      <c r="AU323" s="442"/>
      <c r="AV323" s="442"/>
      <c r="AW323" s="442"/>
      <c r="AX323" s="442"/>
      <c r="AY323" s="442"/>
      <c r="AZ323" s="442"/>
    </row>
    <row r="324" spans="2:52" s="19" customFormat="1" ht="9.9499999999999993" hidden="1" customHeight="1" outlineLevel="1">
      <c r="B324" s="435"/>
      <c r="C324" s="437"/>
      <c r="D324" s="437"/>
      <c r="E324" s="437"/>
      <c r="F324" s="437"/>
      <c r="G324" s="666"/>
      <c r="H324" s="666"/>
      <c r="I324" s="666"/>
      <c r="J324" s="666"/>
      <c r="K324" s="666"/>
      <c r="L324" s="438"/>
      <c r="M324" s="438"/>
      <c r="N324" s="438"/>
      <c r="O324" s="438"/>
      <c r="P324" s="438"/>
      <c r="Q324" s="438"/>
      <c r="R324" s="438"/>
      <c r="S324" s="438"/>
      <c r="T324" s="439"/>
      <c r="U324" s="439"/>
      <c r="V324" s="439"/>
      <c r="W324" s="667"/>
      <c r="X324" s="668"/>
      <c r="Y324" s="668"/>
      <c r="Z324" s="668"/>
      <c r="AA324" s="668"/>
      <c r="AB324" s="668"/>
      <c r="AC324" s="668"/>
      <c r="AD324" s="668"/>
      <c r="AE324" s="668"/>
      <c r="AF324" s="668"/>
      <c r="AG324" s="668"/>
      <c r="AH324" s="668"/>
      <c r="AI324" s="668"/>
      <c r="AJ324" s="668"/>
      <c r="AK324" s="668"/>
      <c r="AL324" s="668"/>
      <c r="AM324" s="668"/>
      <c r="AN324" s="668"/>
      <c r="AO324" s="668"/>
      <c r="AP324" s="668"/>
      <c r="AQ324" s="668"/>
      <c r="AR324" s="668"/>
      <c r="AS324" s="668"/>
      <c r="AT324" s="668"/>
      <c r="AU324" s="668"/>
      <c r="AV324" s="668"/>
      <c r="AW324" s="668"/>
      <c r="AX324" s="668"/>
      <c r="AY324" s="668"/>
      <c r="AZ324" s="668"/>
    </row>
    <row r="325" spans="2:52" ht="20.100000000000001" customHeight="1" collapsed="1">
      <c r="B325" s="32">
        <f>B313+1</f>
        <v>27</v>
      </c>
      <c r="C325" s="1013"/>
      <c r="D325" s="1014"/>
      <c r="E325" s="1014"/>
      <c r="F325" s="1015"/>
      <c r="G325" s="1016"/>
      <c r="H325" s="1017"/>
      <c r="I325" s="1017"/>
      <c r="J325" s="1017"/>
      <c r="K325" s="1018"/>
      <c r="L325" s="701">
        <f t="shared" ref="L325:R325" si="104">SUM(L326:L335)</f>
        <v>0</v>
      </c>
      <c r="M325" s="702">
        <f t="shared" si="104"/>
        <v>0</v>
      </c>
      <c r="N325" s="703">
        <f t="shared" si="104"/>
        <v>0</v>
      </c>
      <c r="O325" s="703">
        <f t="shared" si="104"/>
        <v>0</v>
      </c>
      <c r="P325" s="702">
        <f t="shared" si="104"/>
        <v>0</v>
      </c>
      <c r="Q325" s="704">
        <f t="shared" si="104"/>
        <v>0</v>
      </c>
      <c r="R325" s="701">
        <f t="shared" si="104"/>
        <v>0</v>
      </c>
      <c r="S325" s="705">
        <v>1</v>
      </c>
      <c r="T325" s="706">
        <f>(S326*T326)+(S327*T327)+(S328*T328)+(S329*T329)+(S330*T330)+(S331*T331)+(S332*T332)+(S333*T333)+(S334*T334)+(S335*T335)</f>
        <v>0</v>
      </c>
      <c r="U325" s="665">
        <f t="shared" ref="U325:U335" si="105">S325*T325*(1+MGKZ)*(1+Gewinn)*(1+Sicherheit)</f>
        <v>0</v>
      </c>
      <c r="V325" s="643">
        <f t="shared" ref="V325:V335" si="106">R325*Fertigung</f>
        <v>0</v>
      </c>
      <c r="W325" s="50">
        <f t="shared" ref="W325:W335" si="107">L325*$E$6+M325*$M$6+N325*$M$7+O325*$M$8+P325*$E$7+Q325*$M$9+U325+V325</f>
        <v>0</v>
      </c>
      <c r="X325" s="442"/>
      <c r="Y325" s="442"/>
      <c r="Z325" s="442"/>
      <c r="AA325" s="442"/>
      <c r="AB325" s="442"/>
      <c r="AC325" s="442"/>
      <c r="AD325" s="442"/>
      <c r="AE325" s="442"/>
      <c r="AF325" s="442"/>
      <c r="AG325" s="442"/>
      <c r="AH325" s="442"/>
      <c r="AI325" s="442"/>
      <c r="AJ325" s="442"/>
      <c r="AK325" s="442"/>
      <c r="AL325" s="442"/>
      <c r="AM325" s="442"/>
      <c r="AN325" s="442"/>
      <c r="AO325" s="442"/>
      <c r="AP325" s="442"/>
      <c r="AQ325" s="442"/>
      <c r="AR325" s="442"/>
      <c r="AS325" s="442"/>
      <c r="AT325" s="442"/>
      <c r="AU325" s="442"/>
      <c r="AV325" s="442"/>
      <c r="AW325" s="442"/>
      <c r="AX325" s="442"/>
      <c r="AY325" s="442"/>
      <c r="AZ325" s="442"/>
    </row>
    <row r="326" spans="2:52" ht="20.100000000000001" hidden="1" customHeight="1" outlineLevel="1">
      <c r="B326" s="433"/>
      <c r="C326" s="1002"/>
      <c r="D326" s="1003"/>
      <c r="E326" s="1003"/>
      <c r="F326" s="1004"/>
      <c r="G326" s="1005"/>
      <c r="H326" s="1006"/>
      <c r="I326" s="1006"/>
      <c r="J326" s="1006"/>
      <c r="K326" s="1007"/>
      <c r="L326" s="715"/>
      <c r="M326" s="715"/>
      <c r="N326" s="715"/>
      <c r="O326" s="715"/>
      <c r="P326" s="715"/>
      <c r="Q326" s="715"/>
      <c r="R326" s="715"/>
      <c r="S326" s="716"/>
      <c r="T326" s="717"/>
      <c r="U326" s="720">
        <f t="shared" si="105"/>
        <v>0</v>
      </c>
      <c r="V326" s="721">
        <f t="shared" si="106"/>
        <v>0</v>
      </c>
      <c r="W326" s="722">
        <f t="shared" si="107"/>
        <v>0</v>
      </c>
      <c r="X326" s="442"/>
      <c r="Y326" s="442"/>
      <c r="Z326" s="442"/>
      <c r="AA326" s="442"/>
      <c r="AB326" s="442"/>
      <c r="AC326" s="442"/>
      <c r="AD326" s="442"/>
      <c r="AE326" s="442"/>
      <c r="AF326" s="442"/>
      <c r="AG326" s="442"/>
      <c r="AH326" s="442"/>
      <c r="AI326" s="442"/>
      <c r="AJ326" s="442"/>
      <c r="AK326" s="442"/>
      <c r="AL326" s="442"/>
      <c r="AM326" s="442"/>
      <c r="AN326" s="442"/>
      <c r="AO326" s="442"/>
      <c r="AP326" s="442"/>
      <c r="AQ326" s="442"/>
      <c r="AR326" s="442"/>
      <c r="AS326" s="442"/>
      <c r="AT326" s="442"/>
      <c r="AU326" s="442"/>
      <c r="AV326" s="442"/>
      <c r="AW326" s="442"/>
      <c r="AX326" s="442"/>
      <c r="AY326" s="442"/>
      <c r="AZ326" s="442"/>
    </row>
    <row r="327" spans="2:52" ht="20.100000000000001" hidden="1" customHeight="1" outlineLevel="1">
      <c r="B327" s="434"/>
      <c r="C327" s="1002"/>
      <c r="D327" s="1003"/>
      <c r="E327" s="1003"/>
      <c r="F327" s="1004"/>
      <c r="G327" s="1005"/>
      <c r="H327" s="1006"/>
      <c r="I327" s="1006"/>
      <c r="J327" s="1006"/>
      <c r="K327" s="1007"/>
      <c r="L327" s="715"/>
      <c r="M327" s="715"/>
      <c r="N327" s="715"/>
      <c r="O327" s="715"/>
      <c r="P327" s="715"/>
      <c r="Q327" s="715"/>
      <c r="R327" s="715"/>
      <c r="S327" s="716"/>
      <c r="T327" s="717"/>
      <c r="U327" s="720">
        <f t="shared" si="105"/>
        <v>0</v>
      </c>
      <c r="V327" s="721">
        <f t="shared" si="106"/>
        <v>0</v>
      </c>
      <c r="W327" s="722">
        <f t="shared" si="107"/>
        <v>0</v>
      </c>
      <c r="X327" s="442"/>
      <c r="Y327" s="442"/>
      <c r="Z327" s="442"/>
      <c r="AA327" s="442"/>
      <c r="AB327" s="442"/>
      <c r="AC327" s="442"/>
      <c r="AD327" s="442"/>
      <c r="AE327" s="442"/>
      <c r="AF327" s="442"/>
      <c r="AG327" s="442"/>
      <c r="AH327" s="442"/>
      <c r="AI327" s="442"/>
      <c r="AJ327" s="442"/>
      <c r="AK327" s="442"/>
      <c r="AL327" s="442"/>
      <c r="AM327" s="442"/>
      <c r="AN327" s="442"/>
      <c r="AO327" s="442"/>
      <c r="AP327" s="442"/>
      <c r="AQ327" s="442"/>
      <c r="AR327" s="442"/>
      <c r="AS327" s="442"/>
      <c r="AT327" s="442"/>
      <c r="AU327" s="442"/>
      <c r="AV327" s="442"/>
      <c r="AW327" s="442"/>
      <c r="AX327" s="442"/>
      <c r="AY327" s="442"/>
      <c r="AZ327" s="442"/>
    </row>
    <row r="328" spans="2:52" ht="20.100000000000001" hidden="1" customHeight="1" outlineLevel="1">
      <c r="B328" s="434"/>
      <c r="C328" s="1002"/>
      <c r="D328" s="1003"/>
      <c r="E328" s="1003"/>
      <c r="F328" s="1004"/>
      <c r="G328" s="1005"/>
      <c r="H328" s="1006"/>
      <c r="I328" s="1006"/>
      <c r="J328" s="1006"/>
      <c r="K328" s="1007"/>
      <c r="L328" s="715"/>
      <c r="M328" s="715"/>
      <c r="N328" s="715"/>
      <c r="O328" s="715"/>
      <c r="P328" s="715"/>
      <c r="Q328" s="715"/>
      <c r="R328" s="715"/>
      <c r="S328" s="716"/>
      <c r="T328" s="717"/>
      <c r="U328" s="720">
        <f t="shared" si="105"/>
        <v>0</v>
      </c>
      <c r="V328" s="721">
        <f t="shared" si="106"/>
        <v>0</v>
      </c>
      <c r="W328" s="722">
        <f t="shared" si="107"/>
        <v>0</v>
      </c>
      <c r="X328" s="442"/>
      <c r="Y328" s="442"/>
      <c r="Z328" s="442"/>
      <c r="AA328" s="442"/>
      <c r="AB328" s="442"/>
      <c r="AC328" s="442"/>
      <c r="AD328" s="442"/>
      <c r="AE328" s="442"/>
      <c r="AF328" s="442"/>
      <c r="AG328" s="442"/>
      <c r="AH328" s="442"/>
      <c r="AI328" s="442"/>
      <c r="AJ328" s="442"/>
      <c r="AK328" s="442"/>
      <c r="AL328" s="442"/>
      <c r="AM328" s="442"/>
      <c r="AN328" s="442"/>
      <c r="AO328" s="442"/>
      <c r="AP328" s="442"/>
      <c r="AQ328" s="442"/>
      <c r="AR328" s="442"/>
      <c r="AS328" s="442"/>
      <c r="AT328" s="442"/>
      <c r="AU328" s="442"/>
      <c r="AV328" s="442"/>
      <c r="AW328" s="442"/>
      <c r="AX328" s="442"/>
      <c r="AY328" s="442"/>
      <c r="AZ328" s="442"/>
    </row>
    <row r="329" spans="2:52" ht="20.100000000000001" hidden="1" customHeight="1" outlineLevel="1">
      <c r="B329" s="434"/>
      <c r="C329" s="1002"/>
      <c r="D329" s="1003"/>
      <c r="E329" s="1003"/>
      <c r="F329" s="1004"/>
      <c r="G329" s="1005"/>
      <c r="H329" s="1006"/>
      <c r="I329" s="1006"/>
      <c r="J329" s="1006"/>
      <c r="K329" s="1007"/>
      <c r="L329" s="715"/>
      <c r="M329" s="715"/>
      <c r="N329" s="715"/>
      <c r="O329" s="715"/>
      <c r="P329" s="715"/>
      <c r="Q329" s="715"/>
      <c r="R329" s="715"/>
      <c r="S329" s="716"/>
      <c r="T329" s="717"/>
      <c r="U329" s="720">
        <f t="shared" si="105"/>
        <v>0</v>
      </c>
      <c r="V329" s="721">
        <f t="shared" si="106"/>
        <v>0</v>
      </c>
      <c r="W329" s="722">
        <f t="shared" si="107"/>
        <v>0</v>
      </c>
      <c r="X329" s="442"/>
      <c r="Y329" s="442"/>
      <c r="Z329" s="442"/>
      <c r="AA329" s="442"/>
      <c r="AB329" s="442"/>
      <c r="AC329" s="442"/>
      <c r="AD329" s="442"/>
      <c r="AE329" s="442"/>
      <c r="AF329" s="442"/>
      <c r="AG329" s="442"/>
      <c r="AH329" s="442"/>
      <c r="AI329" s="442"/>
      <c r="AJ329" s="442"/>
      <c r="AK329" s="442"/>
      <c r="AL329" s="442"/>
      <c r="AM329" s="442"/>
      <c r="AN329" s="442"/>
      <c r="AO329" s="442"/>
      <c r="AP329" s="442"/>
      <c r="AQ329" s="442"/>
      <c r="AR329" s="442"/>
      <c r="AS329" s="442"/>
      <c r="AT329" s="442"/>
      <c r="AU329" s="442"/>
      <c r="AV329" s="442"/>
      <c r="AW329" s="442"/>
      <c r="AX329" s="442"/>
      <c r="AY329" s="442"/>
      <c r="AZ329" s="442"/>
    </row>
    <row r="330" spans="2:52" ht="20.100000000000001" hidden="1" customHeight="1" outlineLevel="1">
      <c r="B330" s="434"/>
      <c r="C330" s="1002"/>
      <c r="D330" s="1003"/>
      <c r="E330" s="1003"/>
      <c r="F330" s="1004"/>
      <c r="G330" s="1005"/>
      <c r="H330" s="1006"/>
      <c r="I330" s="1006"/>
      <c r="J330" s="1006"/>
      <c r="K330" s="1007"/>
      <c r="L330" s="715"/>
      <c r="M330" s="715"/>
      <c r="N330" s="715"/>
      <c r="O330" s="715"/>
      <c r="P330" s="715"/>
      <c r="Q330" s="715"/>
      <c r="R330" s="715"/>
      <c r="S330" s="716"/>
      <c r="T330" s="717"/>
      <c r="U330" s="720">
        <f t="shared" si="105"/>
        <v>0</v>
      </c>
      <c r="V330" s="721">
        <f t="shared" si="106"/>
        <v>0</v>
      </c>
      <c r="W330" s="722">
        <f t="shared" si="107"/>
        <v>0</v>
      </c>
      <c r="X330" s="442"/>
      <c r="Y330" s="442"/>
      <c r="Z330" s="442"/>
      <c r="AA330" s="442"/>
      <c r="AB330" s="442"/>
      <c r="AC330" s="442"/>
      <c r="AD330" s="442"/>
      <c r="AE330" s="442"/>
      <c r="AF330" s="442"/>
      <c r="AG330" s="442"/>
      <c r="AH330" s="442"/>
      <c r="AI330" s="442"/>
      <c r="AJ330" s="442"/>
      <c r="AK330" s="442"/>
      <c r="AL330" s="442"/>
      <c r="AM330" s="442"/>
      <c r="AN330" s="442"/>
      <c r="AO330" s="442"/>
      <c r="AP330" s="442"/>
      <c r="AQ330" s="442"/>
      <c r="AR330" s="442"/>
      <c r="AS330" s="442"/>
      <c r="AT330" s="442"/>
      <c r="AU330" s="442"/>
      <c r="AV330" s="442"/>
      <c r="AW330" s="442"/>
      <c r="AX330" s="442"/>
      <c r="AY330" s="442"/>
      <c r="AZ330" s="442"/>
    </row>
    <row r="331" spans="2:52" ht="20.100000000000001" hidden="1" customHeight="1" outlineLevel="1">
      <c r="B331" s="434"/>
      <c r="C331" s="1002"/>
      <c r="D331" s="1003"/>
      <c r="E331" s="1003"/>
      <c r="F331" s="1004"/>
      <c r="G331" s="1005"/>
      <c r="H331" s="1006"/>
      <c r="I331" s="1006"/>
      <c r="J331" s="1006"/>
      <c r="K331" s="1007"/>
      <c r="L331" s="715"/>
      <c r="M331" s="715"/>
      <c r="N331" s="715"/>
      <c r="O331" s="715"/>
      <c r="P331" s="715"/>
      <c r="Q331" s="715"/>
      <c r="R331" s="715"/>
      <c r="S331" s="716"/>
      <c r="T331" s="717"/>
      <c r="U331" s="720">
        <f t="shared" si="105"/>
        <v>0</v>
      </c>
      <c r="V331" s="721">
        <f t="shared" si="106"/>
        <v>0</v>
      </c>
      <c r="W331" s="722">
        <f t="shared" si="107"/>
        <v>0</v>
      </c>
      <c r="X331" s="442"/>
      <c r="Y331" s="442"/>
      <c r="Z331" s="442"/>
      <c r="AA331" s="442"/>
      <c r="AB331" s="442"/>
      <c r="AC331" s="442"/>
      <c r="AD331" s="442"/>
      <c r="AE331" s="442"/>
      <c r="AF331" s="442"/>
      <c r="AG331" s="442"/>
      <c r="AH331" s="442"/>
      <c r="AI331" s="442"/>
      <c r="AJ331" s="442"/>
      <c r="AK331" s="442"/>
      <c r="AL331" s="442"/>
      <c r="AM331" s="442"/>
      <c r="AN331" s="442"/>
      <c r="AO331" s="442"/>
      <c r="AP331" s="442"/>
      <c r="AQ331" s="442"/>
      <c r="AR331" s="442"/>
      <c r="AS331" s="442"/>
      <c r="AT331" s="442"/>
      <c r="AU331" s="442"/>
      <c r="AV331" s="442"/>
      <c r="AW331" s="442"/>
      <c r="AX331" s="442"/>
      <c r="AY331" s="442"/>
      <c r="AZ331" s="442"/>
    </row>
    <row r="332" spans="2:52" ht="20.100000000000001" hidden="1" customHeight="1" outlineLevel="1">
      <c r="B332" s="434"/>
      <c r="C332" s="1002"/>
      <c r="D332" s="1003"/>
      <c r="E332" s="1003"/>
      <c r="F332" s="1004"/>
      <c r="G332" s="1005"/>
      <c r="H332" s="1006"/>
      <c r="I332" s="1006"/>
      <c r="J332" s="1006"/>
      <c r="K332" s="1007"/>
      <c r="L332" s="715"/>
      <c r="M332" s="715"/>
      <c r="N332" s="715"/>
      <c r="O332" s="715"/>
      <c r="P332" s="715"/>
      <c r="Q332" s="715"/>
      <c r="R332" s="715"/>
      <c r="S332" s="716"/>
      <c r="T332" s="717"/>
      <c r="U332" s="720">
        <f t="shared" si="105"/>
        <v>0</v>
      </c>
      <c r="V332" s="721">
        <f t="shared" si="106"/>
        <v>0</v>
      </c>
      <c r="W332" s="722">
        <f t="shared" si="107"/>
        <v>0</v>
      </c>
      <c r="X332" s="442"/>
      <c r="Y332" s="442"/>
      <c r="Z332" s="442"/>
      <c r="AA332" s="442"/>
      <c r="AB332" s="442"/>
      <c r="AC332" s="442"/>
      <c r="AD332" s="442"/>
      <c r="AE332" s="442"/>
      <c r="AF332" s="442"/>
      <c r="AG332" s="442"/>
      <c r="AH332" s="442"/>
      <c r="AI332" s="442"/>
      <c r="AJ332" s="442"/>
      <c r="AK332" s="442"/>
      <c r="AL332" s="442"/>
      <c r="AM332" s="442"/>
      <c r="AN332" s="442"/>
      <c r="AO332" s="442"/>
      <c r="AP332" s="442"/>
      <c r="AQ332" s="442"/>
      <c r="AR332" s="442"/>
      <c r="AS332" s="442"/>
      <c r="AT332" s="442"/>
      <c r="AU332" s="442"/>
      <c r="AV332" s="442"/>
      <c r="AW332" s="442"/>
      <c r="AX332" s="442"/>
      <c r="AY332" s="442"/>
      <c r="AZ332" s="442"/>
    </row>
    <row r="333" spans="2:52" ht="20.100000000000001" hidden="1" customHeight="1" outlineLevel="1">
      <c r="B333" s="434"/>
      <c r="C333" s="1002"/>
      <c r="D333" s="1003"/>
      <c r="E333" s="1003"/>
      <c r="F333" s="1004"/>
      <c r="G333" s="1005"/>
      <c r="H333" s="1006"/>
      <c r="I333" s="1006"/>
      <c r="J333" s="1006"/>
      <c r="K333" s="1007"/>
      <c r="L333" s="715"/>
      <c r="M333" s="715"/>
      <c r="N333" s="715"/>
      <c r="O333" s="715"/>
      <c r="P333" s="715"/>
      <c r="Q333" s="715"/>
      <c r="R333" s="715"/>
      <c r="S333" s="716"/>
      <c r="T333" s="717"/>
      <c r="U333" s="720">
        <f t="shared" si="105"/>
        <v>0</v>
      </c>
      <c r="V333" s="721">
        <f t="shared" si="106"/>
        <v>0</v>
      </c>
      <c r="W333" s="722">
        <f t="shared" si="107"/>
        <v>0</v>
      </c>
      <c r="X333" s="442"/>
      <c r="Y333" s="442"/>
      <c r="Z333" s="442"/>
      <c r="AA333" s="442"/>
      <c r="AB333" s="442"/>
      <c r="AC333" s="442"/>
      <c r="AD333" s="442"/>
      <c r="AE333" s="442"/>
      <c r="AF333" s="442"/>
      <c r="AG333" s="442"/>
      <c r="AH333" s="442"/>
      <c r="AI333" s="442"/>
      <c r="AJ333" s="442"/>
      <c r="AK333" s="442"/>
      <c r="AL333" s="442"/>
      <c r="AM333" s="442"/>
      <c r="AN333" s="442"/>
      <c r="AO333" s="442"/>
      <c r="AP333" s="442"/>
      <c r="AQ333" s="442"/>
      <c r="AR333" s="442"/>
      <c r="AS333" s="442"/>
      <c r="AT333" s="442"/>
      <c r="AU333" s="442"/>
      <c r="AV333" s="442"/>
      <c r="AW333" s="442"/>
      <c r="AX333" s="442"/>
      <c r="AY333" s="442"/>
      <c r="AZ333" s="442"/>
    </row>
    <row r="334" spans="2:52" ht="20.100000000000001" hidden="1" customHeight="1" outlineLevel="1">
      <c r="B334" s="434"/>
      <c r="C334" s="1002"/>
      <c r="D334" s="1003"/>
      <c r="E334" s="1003"/>
      <c r="F334" s="1004"/>
      <c r="G334" s="1005"/>
      <c r="H334" s="1006"/>
      <c r="I334" s="1006"/>
      <c r="J334" s="1006"/>
      <c r="K334" s="1007"/>
      <c r="L334" s="715"/>
      <c r="M334" s="715"/>
      <c r="N334" s="715"/>
      <c r="O334" s="715"/>
      <c r="P334" s="715"/>
      <c r="Q334" s="715"/>
      <c r="R334" s="715"/>
      <c r="S334" s="716"/>
      <c r="T334" s="717"/>
      <c r="U334" s="720">
        <f t="shared" si="105"/>
        <v>0</v>
      </c>
      <c r="V334" s="721">
        <f t="shared" si="106"/>
        <v>0</v>
      </c>
      <c r="W334" s="722">
        <f t="shared" si="107"/>
        <v>0</v>
      </c>
      <c r="X334" s="442"/>
      <c r="Y334" s="442"/>
      <c r="Z334" s="442"/>
      <c r="AA334" s="442"/>
      <c r="AB334" s="442"/>
      <c r="AC334" s="442"/>
      <c r="AD334" s="442"/>
      <c r="AE334" s="442"/>
      <c r="AF334" s="442"/>
      <c r="AG334" s="442"/>
      <c r="AH334" s="442"/>
      <c r="AI334" s="442"/>
      <c r="AJ334" s="442"/>
      <c r="AK334" s="442"/>
      <c r="AL334" s="442"/>
      <c r="AM334" s="442"/>
      <c r="AN334" s="442"/>
      <c r="AO334" s="442"/>
      <c r="AP334" s="442"/>
      <c r="AQ334" s="442"/>
      <c r="AR334" s="442"/>
      <c r="AS334" s="442"/>
      <c r="AT334" s="442"/>
      <c r="AU334" s="442"/>
      <c r="AV334" s="442"/>
      <c r="AW334" s="442"/>
      <c r="AX334" s="442"/>
      <c r="AY334" s="442"/>
      <c r="AZ334" s="442"/>
    </row>
    <row r="335" spans="2:52" ht="20.100000000000001" hidden="1" customHeight="1" outlineLevel="1">
      <c r="B335" s="434"/>
      <c r="C335" s="1002"/>
      <c r="D335" s="1003"/>
      <c r="E335" s="1003"/>
      <c r="F335" s="1004"/>
      <c r="G335" s="1005"/>
      <c r="H335" s="1006"/>
      <c r="I335" s="1006"/>
      <c r="J335" s="1006"/>
      <c r="K335" s="1007"/>
      <c r="L335" s="715"/>
      <c r="M335" s="715"/>
      <c r="N335" s="715"/>
      <c r="O335" s="715"/>
      <c r="P335" s="715"/>
      <c r="Q335" s="715"/>
      <c r="R335" s="715"/>
      <c r="S335" s="716"/>
      <c r="T335" s="717"/>
      <c r="U335" s="720">
        <f t="shared" si="105"/>
        <v>0</v>
      </c>
      <c r="V335" s="721">
        <f t="shared" si="106"/>
        <v>0</v>
      </c>
      <c r="W335" s="722">
        <f t="shared" si="107"/>
        <v>0</v>
      </c>
      <c r="X335" s="442"/>
      <c r="Y335" s="442"/>
      <c r="Z335" s="442"/>
      <c r="AA335" s="442"/>
      <c r="AB335" s="442"/>
      <c r="AC335" s="442"/>
      <c r="AD335" s="442"/>
      <c r="AE335" s="442"/>
      <c r="AF335" s="442"/>
      <c r="AG335" s="442"/>
      <c r="AH335" s="442"/>
      <c r="AI335" s="442"/>
      <c r="AJ335" s="442"/>
      <c r="AK335" s="442"/>
      <c r="AL335" s="442"/>
      <c r="AM335" s="442"/>
      <c r="AN335" s="442"/>
      <c r="AO335" s="442"/>
      <c r="AP335" s="442"/>
      <c r="AQ335" s="442"/>
      <c r="AR335" s="442"/>
      <c r="AS335" s="442"/>
      <c r="AT335" s="442"/>
      <c r="AU335" s="442"/>
      <c r="AV335" s="442"/>
      <c r="AW335" s="442"/>
      <c r="AX335" s="442"/>
      <c r="AY335" s="442"/>
      <c r="AZ335" s="442"/>
    </row>
    <row r="336" spans="2:52" s="19" customFormat="1" ht="9.9499999999999993" hidden="1" customHeight="1" outlineLevel="1">
      <c r="B336" s="435"/>
      <c r="C336" s="437"/>
      <c r="D336" s="437"/>
      <c r="E336" s="437"/>
      <c r="F336" s="437"/>
      <c r="G336" s="666"/>
      <c r="H336" s="666"/>
      <c r="I336" s="666"/>
      <c r="J336" s="666"/>
      <c r="K336" s="666"/>
      <c r="L336" s="438"/>
      <c r="M336" s="438"/>
      <c r="N336" s="438"/>
      <c r="O336" s="438"/>
      <c r="P336" s="438"/>
      <c r="Q336" s="438"/>
      <c r="R336" s="438"/>
      <c r="S336" s="438"/>
      <c r="T336" s="439"/>
      <c r="U336" s="439"/>
      <c r="V336" s="439"/>
      <c r="W336" s="667"/>
      <c r="X336" s="668"/>
      <c r="Y336" s="668"/>
      <c r="Z336" s="668"/>
      <c r="AA336" s="668"/>
      <c r="AB336" s="668"/>
      <c r="AC336" s="668"/>
      <c r="AD336" s="668"/>
      <c r="AE336" s="668"/>
      <c r="AF336" s="668"/>
      <c r="AG336" s="668"/>
      <c r="AH336" s="668"/>
      <c r="AI336" s="668"/>
      <c r="AJ336" s="668"/>
      <c r="AK336" s="668"/>
      <c r="AL336" s="668"/>
      <c r="AM336" s="668"/>
      <c r="AN336" s="668"/>
      <c r="AO336" s="668"/>
      <c r="AP336" s="668"/>
      <c r="AQ336" s="668"/>
      <c r="AR336" s="668"/>
      <c r="AS336" s="668"/>
      <c r="AT336" s="668"/>
      <c r="AU336" s="668"/>
      <c r="AV336" s="668"/>
      <c r="AW336" s="668"/>
      <c r="AX336" s="668"/>
      <c r="AY336" s="668"/>
      <c r="AZ336" s="668"/>
    </row>
    <row r="337" spans="2:52" ht="20.100000000000001" customHeight="1" collapsed="1">
      <c r="B337" s="32">
        <f>B325+1</f>
        <v>28</v>
      </c>
      <c r="C337" s="1013"/>
      <c r="D337" s="1014"/>
      <c r="E337" s="1014"/>
      <c r="F337" s="1015"/>
      <c r="G337" s="1016"/>
      <c r="H337" s="1017"/>
      <c r="I337" s="1017"/>
      <c r="J337" s="1017"/>
      <c r="K337" s="1018"/>
      <c r="L337" s="701">
        <f t="shared" ref="L337:R337" si="108">SUM(L338:L347)</f>
        <v>0</v>
      </c>
      <c r="M337" s="702">
        <f t="shared" si="108"/>
        <v>0</v>
      </c>
      <c r="N337" s="703">
        <f t="shared" si="108"/>
        <v>0</v>
      </c>
      <c r="O337" s="703">
        <f t="shared" si="108"/>
        <v>0</v>
      </c>
      <c r="P337" s="702">
        <f t="shared" si="108"/>
        <v>0</v>
      </c>
      <c r="Q337" s="704">
        <f t="shared" si="108"/>
        <v>0</v>
      </c>
      <c r="R337" s="701">
        <f t="shared" si="108"/>
        <v>0</v>
      </c>
      <c r="S337" s="705">
        <v>1</v>
      </c>
      <c r="T337" s="706">
        <f>(S338*T338)+(S339*T339)+(S340*T340)+(S341*T341)+(S342*T342)+(S343*T343)+(S344*T344)+(S345*T345)+(S346*T346)+(S347*T347)</f>
        <v>0</v>
      </c>
      <c r="U337" s="665">
        <f t="shared" ref="U337:U347" si="109">S337*T337*(1+MGKZ)*(1+Gewinn)*(1+Sicherheit)</f>
        <v>0</v>
      </c>
      <c r="V337" s="643">
        <f t="shared" ref="V337:V347" si="110">R337*Fertigung</f>
        <v>0</v>
      </c>
      <c r="W337" s="50">
        <f t="shared" ref="W337:W347" si="111">L337*$E$6+M337*$M$6+N337*$M$7+O337*$M$8+P337*$E$7+Q337*$M$9+U337+V337</f>
        <v>0</v>
      </c>
      <c r="X337" s="442"/>
      <c r="Y337" s="442"/>
      <c r="Z337" s="442"/>
      <c r="AA337" s="442"/>
      <c r="AB337" s="442"/>
      <c r="AC337" s="442"/>
      <c r="AD337" s="442"/>
      <c r="AE337" s="442"/>
      <c r="AF337" s="442"/>
      <c r="AG337" s="442"/>
      <c r="AH337" s="442"/>
      <c r="AI337" s="442"/>
      <c r="AJ337" s="442"/>
      <c r="AK337" s="442"/>
      <c r="AL337" s="442"/>
      <c r="AM337" s="442"/>
      <c r="AN337" s="442"/>
      <c r="AO337" s="442"/>
      <c r="AP337" s="442"/>
      <c r="AQ337" s="442"/>
      <c r="AR337" s="442"/>
      <c r="AS337" s="442"/>
      <c r="AT337" s="442"/>
      <c r="AU337" s="442"/>
      <c r="AV337" s="442"/>
      <c r="AW337" s="442"/>
      <c r="AX337" s="442"/>
      <c r="AY337" s="442"/>
      <c r="AZ337" s="442"/>
    </row>
    <row r="338" spans="2:52" ht="20.100000000000001" hidden="1" customHeight="1" outlineLevel="1">
      <c r="B338" s="433"/>
      <c r="C338" s="1002"/>
      <c r="D338" s="1003"/>
      <c r="E338" s="1003"/>
      <c r="F338" s="1004"/>
      <c r="G338" s="1005"/>
      <c r="H338" s="1006"/>
      <c r="I338" s="1006"/>
      <c r="J338" s="1006"/>
      <c r="K338" s="1007"/>
      <c r="L338" s="715"/>
      <c r="M338" s="715"/>
      <c r="N338" s="715"/>
      <c r="O338" s="715"/>
      <c r="P338" s="715"/>
      <c r="Q338" s="715"/>
      <c r="R338" s="715"/>
      <c r="S338" s="716"/>
      <c r="T338" s="717"/>
      <c r="U338" s="720">
        <f t="shared" si="109"/>
        <v>0</v>
      </c>
      <c r="V338" s="721">
        <f t="shared" si="110"/>
        <v>0</v>
      </c>
      <c r="W338" s="722">
        <f t="shared" si="111"/>
        <v>0</v>
      </c>
      <c r="X338" s="442"/>
      <c r="Y338" s="442"/>
      <c r="Z338" s="442"/>
      <c r="AA338" s="442"/>
      <c r="AB338" s="442"/>
      <c r="AC338" s="442"/>
      <c r="AD338" s="442"/>
      <c r="AE338" s="442"/>
      <c r="AF338" s="442"/>
      <c r="AG338" s="442"/>
      <c r="AH338" s="442"/>
      <c r="AI338" s="442"/>
      <c r="AJ338" s="442"/>
      <c r="AK338" s="442"/>
      <c r="AL338" s="442"/>
      <c r="AM338" s="442"/>
      <c r="AN338" s="442"/>
      <c r="AO338" s="442"/>
      <c r="AP338" s="442"/>
      <c r="AQ338" s="442"/>
      <c r="AR338" s="442"/>
      <c r="AS338" s="442"/>
      <c r="AT338" s="442"/>
      <c r="AU338" s="442"/>
      <c r="AV338" s="442"/>
      <c r="AW338" s="442"/>
      <c r="AX338" s="442"/>
      <c r="AY338" s="442"/>
      <c r="AZ338" s="442"/>
    </row>
    <row r="339" spans="2:52" ht="20.100000000000001" hidden="1" customHeight="1" outlineLevel="1">
      <c r="B339" s="434"/>
      <c r="C339" s="1002"/>
      <c r="D339" s="1003"/>
      <c r="E339" s="1003"/>
      <c r="F339" s="1004"/>
      <c r="G339" s="1005"/>
      <c r="H339" s="1006"/>
      <c r="I339" s="1006"/>
      <c r="J339" s="1006"/>
      <c r="K339" s="1007"/>
      <c r="L339" s="715"/>
      <c r="M339" s="715"/>
      <c r="N339" s="715"/>
      <c r="O339" s="715"/>
      <c r="P339" s="715"/>
      <c r="Q339" s="715"/>
      <c r="R339" s="715"/>
      <c r="S339" s="716"/>
      <c r="T339" s="717"/>
      <c r="U339" s="720">
        <f t="shared" si="109"/>
        <v>0</v>
      </c>
      <c r="V339" s="721">
        <f t="shared" si="110"/>
        <v>0</v>
      </c>
      <c r="W339" s="722">
        <f t="shared" si="111"/>
        <v>0</v>
      </c>
      <c r="X339" s="442"/>
      <c r="Y339" s="442"/>
      <c r="Z339" s="442"/>
      <c r="AA339" s="442"/>
      <c r="AB339" s="442"/>
      <c r="AC339" s="442"/>
      <c r="AD339" s="442"/>
      <c r="AE339" s="442"/>
      <c r="AF339" s="442"/>
      <c r="AG339" s="442"/>
      <c r="AH339" s="442"/>
      <c r="AI339" s="442"/>
      <c r="AJ339" s="442"/>
      <c r="AK339" s="442"/>
      <c r="AL339" s="442"/>
      <c r="AM339" s="442"/>
      <c r="AN339" s="442"/>
      <c r="AO339" s="442"/>
      <c r="AP339" s="442"/>
      <c r="AQ339" s="442"/>
      <c r="AR339" s="442"/>
      <c r="AS339" s="442"/>
      <c r="AT339" s="442"/>
      <c r="AU339" s="442"/>
      <c r="AV339" s="442"/>
      <c r="AW339" s="442"/>
      <c r="AX339" s="442"/>
      <c r="AY339" s="442"/>
      <c r="AZ339" s="442"/>
    </row>
    <row r="340" spans="2:52" ht="20.100000000000001" hidden="1" customHeight="1" outlineLevel="1">
      <c r="B340" s="434"/>
      <c r="C340" s="1002"/>
      <c r="D340" s="1003"/>
      <c r="E340" s="1003"/>
      <c r="F340" s="1004"/>
      <c r="G340" s="1005"/>
      <c r="H340" s="1006"/>
      <c r="I340" s="1006"/>
      <c r="J340" s="1006"/>
      <c r="K340" s="1007"/>
      <c r="L340" s="715"/>
      <c r="M340" s="715"/>
      <c r="N340" s="715"/>
      <c r="O340" s="715"/>
      <c r="P340" s="715"/>
      <c r="Q340" s="715"/>
      <c r="R340" s="715"/>
      <c r="S340" s="716"/>
      <c r="T340" s="717"/>
      <c r="U340" s="720">
        <f t="shared" si="109"/>
        <v>0</v>
      </c>
      <c r="V340" s="721">
        <f t="shared" si="110"/>
        <v>0</v>
      </c>
      <c r="W340" s="722">
        <f t="shared" si="111"/>
        <v>0</v>
      </c>
      <c r="X340" s="442"/>
      <c r="Y340" s="442"/>
      <c r="Z340" s="442"/>
      <c r="AA340" s="442"/>
      <c r="AB340" s="442"/>
      <c r="AC340" s="442"/>
      <c r="AD340" s="442"/>
      <c r="AE340" s="442"/>
      <c r="AF340" s="442"/>
      <c r="AG340" s="442"/>
      <c r="AH340" s="442"/>
      <c r="AI340" s="442"/>
      <c r="AJ340" s="442"/>
      <c r="AK340" s="442"/>
      <c r="AL340" s="442"/>
      <c r="AM340" s="442"/>
      <c r="AN340" s="442"/>
      <c r="AO340" s="442"/>
      <c r="AP340" s="442"/>
      <c r="AQ340" s="442"/>
      <c r="AR340" s="442"/>
      <c r="AS340" s="442"/>
      <c r="AT340" s="442"/>
      <c r="AU340" s="442"/>
      <c r="AV340" s="442"/>
      <c r="AW340" s="442"/>
      <c r="AX340" s="442"/>
      <c r="AY340" s="442"/>
      <c r="AZ340" s="442"/>
    </row>
    <row r="341" spans="2:52" ht="20.100000000000001" hidden="1" customHeight="1" outlineLevel="1">
      <c r="B341" s="434"/>
      <c r="C341" s="1002"/>
      <c r="D341" s="1003"/>
      <c r="E341" s="1003"/>
      <c r="F341" s="1004"/>
      <c r="G341" s="1005"/>
      <c r="H341" s="1006"/>
      <c r="I341" s="1006"/>
      <c r="J341" s="1006"/>
      <c r="K341" s="1007"/>
      <c r="L341" s="715"/>
      <c r="M341" s="715"/>
      <c r="N341" s="715"/>
      <c r="O341" s="715"/>
      <c r="P341" s="715"/>
      <c r="Q341" s="715"/>
      <c r="R341" s="715"/>
      <c r="S341" s="716"/>
      <c r="T341" s="717"/>
      <c r="U341" s="720">
        <f t="shared" si="109"/>
        <v>0</v>
      </c>
      <c r="V341" s="721">
        <f t="shared" si="110"/>
        <v>0</v>
      </c>
      <c r="W341" s="722">
        <f t="shared" si="111"/>
        <v>0</v>
      </c>
      <c r="X341" s="442"/>
      <c r="Y341" s="442"/>
      <c r="Z341" s="442"/>
      <c r="AA341" s="442"/>
      <c r="AB341" s="442"/>
      <c r="AC341" s="442"/>
      <c r="AD341" s="442"/>
      <c r="AE341" s="442"/>
      <c r="AF341" s="442"/>
      <c r="AG341" s="442"/>
      <c r="AH341" s="442"/>
      <c r="AI341" s="442"/>
      <c r="AJ341" s="442"/>
      <c r="AK341" s="442"/>
      <c r="AL341" s="442"/>
      <c r="AM341" s="442"/>
      <c r="AN341" s="442"/>
      <c r="AO341" s="442"/>
      <c r="AP341" s="442"/>
      <c r="AQ341" s="442"/>
      <c r="AR341" s="442"/>
      <c r="AS341" s="442"/>
      <c r="AT341" s="442"/>
      <c r="AU341" s="442"/>
      <c r="AV341" s="442"/>
      <c r="AW341" s="442"/>
      <c r="AX341" s="442"/>
      <c r="AY341" s="442"/>
      <c r="AZ341" s="442"/>
    </row>
    <row r="342" spans="2:52" ht="20.100000000000001" hidden="1" customHeight="1" outlineLevel="1">
      <c r="B342" s="434"/>
      <c r="C342" s="1002"/>
      <c r="D342" s="1003"/>
      <c r="E342" s="1003"/>
      <c r="F342" s="1004"/>
      <c r="G342" s="1005"/>
      <c r="H342" s="1006"/>
      <c r="I342" s="1006"/>
      <c r="J342" s="1006"/>
      <c r="K342" s="1007"/>
      <c r="L342" s="715"/>
      <c r="M342" s="715"/>
      <c r="N342" s="715"/>
      <c r="O342" s="715"/>
      <c r="P342" s="715"/>
      <c r="Q342" s="715"/>
      <c r="R342" s="715"/>
      <c r="S342" s="716"/>
      <c r="T342" s="717"/>
      <c r="U342" s="720">
        <f t="shared" si="109"/>
        <v>0</v>
      </c>
      <c r="V342" s="721">
        <f t="shared" si="110"/>
        <v>0</v>
      </c>
      <c r="W342" s="722">
        <f t="shared" si="111"/>
        <v>0</v>
      </c>
      <c r="X342" s="442"/>
      <c r="Y342" s="442"/>
      <c r="Z342" s="442"/>
      <c r="AA342" s="442"/>
      <c r="AB342" s="442"/>
      <c r="AC342" s="442"/>
      <c r="AD342" s="442"/>
      <c r="AE342" s="442"/>
      <c r="AF342" s="442"/>
      <c r="AG342" s="442"/>
      <c r="AH342" s="442"/>
      <c r="AI342" s="442"/>
      <c r="AJ342" s="442"/>
      <c r="AK342" s="442"/>
      <c r="AL342" s="442"/>
      <c r="AM342" s="442"/>
      <c r="AN342" s="442"/>
      <c r="AO342" s="442"/>
      <c r="AP342" s="442"/>
      <c r="AQ342" s="442"/>
      <c r="AR342" s="442"/>
      <c r="AS342" s="442"/>
      <c r="AT342" s="442"/>
      <c r="AU342" s="442"/>
      <c r="AV342" s="442"/>
      <c r="AW342" s="442"/>
      <c r="AX342" s="442"/>
      <c r="AY342" s="442"/>
      <c r="AZ342" s="442"/>
    </row>
    <row r="343" spans="2:52" ht="20.100000000000001" hidden="1" customHeight="1" outlineLevel="1">
      <c r="B343" s="434"/>
      <c r="C343" s="1002"/>
      <c r="D343" s="1003"/>
      <c r="E343" s="1003"/>
      <c r="F343" s="1004"/>
      <c r="G343" s="1005"/>
      <c r="H343" s="1006"/>
      <c r="I343" s="1006"/>
      <c r="J343" s="1006"/>
      <c r="K343" s="1007"/>
      <c r="L343" s="715"/>
      <c r="M343" s="715"/>
      <c r="N343" s="715"/>
      <c r="O343" s="715"/>
      <c r="P343" s="715"/>
      <c r="Q343" s="715"/>
      <c r="R343" s="715"/>
      <c r="S343" s="716"/>
      <c r="T343" s="717"/>
      <c r="U343" s="720">
        <f t="shared" si="109"/>
        <v>0</v>
      </c>
      <c r="V343" s="721">
        <f t="shared" si="110"/>
        <v>0</v>
      </c>
      <c r="W343" s="722">
        <f t="shared" si="111"/>
        <v>0</v>
      </c>
      <c r="X343" s="442"/>
      <c r="Y343" s="442"/>
      <c r="Z343" s="442"/>
      <c r="AA343" s="442"/>
      <c r="AB343" s="442"/>
      <c r="AC343" s="442"/>
      <c r="AD343" s="442"/>
      <c r="AE343" s="442"/>
      <c r="AF343" s="442"/>
      <c r="AG343" s="442"/>
      <c r="AH343" s="442"/>
      <c r="AI343" s="442"/>
      <c r="AJ343" s="442"/>
      <c r="AK343" s="442"/>
      <c r="AL343" s="442"/>
      <c r="AM343" s="442"/>
      <c r="AN343" s="442"/>
      <c r="AO343" s="442"/>
      <c r="AP343" s="442"/>
      <c r="AQ343" s="442"/>
      <c r="AR343" s="442"/>
      <c r="AS343" s="442"/>
      <c r="AT343" s="442"/>
      <c r="AU343" s="442"/>
      <c r="AV343" s="442"/>
      <c r="AW343" s="442"/>
      <c r="AX343" s="442"/>
      <c r="AY343" s="442"/>
      <c r="AZ343" s="442"/>
    </row>
    <row r="344" spans="2:52" ht="20.100000000000001" hidden="1" customHeight="1" outlineLevel="1">
      <c r="B344" s="434"/>
      <c r="C344" s="1002"/>
      <c r="D344" s="1003"/>
      <c r="E344" s="1003"/>
      <c r="F344" s="1004"/>
      <c r="G344" s="1005"/>
      <c r="H344" s="1006"/>
      <c r="I344" s="1006"/>
      <c r="J344" s="1006"/>
      <c r="K344" s="1007"/>
      <c r="L344" s="715"/>
      <c r="M344" s="715"/>
      <c r="N344" s="715"/>
      <c r="O344" s="715"/>
      <c r="P344" s="715"/>
      <c r="Q344" s="715"/>
      <c r="R344" s="715"/>
      <c r="S344" s="716"/>
      <c r="T344" s="717"/>
      <c r="U344" s="720">
        <f t="shared" si="109"/>
        <v>0</v>
      </c>
      <c r="V344" s="721">
        <f t="shared" si="110"/>
        <v>0</v>
      </c>
      <c r="W344" s="722">
        <f t="shared" si="111"/>
        <v>0</v>
      </c>
      <c r="X344" s="442"/>
      <c r="Y344" s="442"/>
      <c r="Z344" s="442"/>
      <c r="AA344" s="442"/>
      <c r="AB344" s="442"/>
      <c r="AC344" s="442"/>
      <c r="AD344" s="442"/>
      <c r="AE344" s="442"/>
      <c r="AF344" s="442"/>
      <c r="AG344" s="442"/>
      <c r="AH344" s="442"/>
      <c r="AI344" s="442"/>
      <c r="AJ344" s="442"/>
      <c r="AK344" s="442"/>
      <c r="AL344" s="442"/>
      <c r="AM344" s="442"/>
      <c r="AN344" s="442"/>
      <c r="AO344" s="442"/>
      <c r="AP344" s="442"/>
      <c r="AQ344" s="442"/>
      <c r="AR344" s="442"/>
      <c r="AS344" s="442"/>
      <c r="AT344" s="442"/>
      <c r="AU344" s="442"/>
      <c r="AV344" s="442"/>
      <c r="AW344" s="442"/>
      <c r="AX344" s="442"/>
      <c r="AY344" s="442"/>
      <c r="AZ344" s="442"/>
    </row>
    <row r="345" spans="2:52" ht="20.100000000000001" hidden="1" customHeight="1" outlineLevel="1">
      <c r="B345" s="434"/>
      <c r="C345" s="1002"/>
      <c r="D345" s="1003"/>
      <c r="E345" s="1003"/>
      <c r="F345" s="1004"/>
      <c r="G345" s="1005"/>
      <c r="H345" s="1006"/>
      <c r="I345" s="1006"/>
      <c r="J345" s="1006"/>
      <c r="K345" s="1007"/>
      <c r="L345" s="715"/>
      <c r="M345" s="715"/>
      <c r="N345" s="715"/>
      <c r="O345" s="715"/>
      <c r="P345" s="715"/>
      <c r="Q345" s="715"/>
      <c r="R345" s="715"/>
      <c r="S345" s="716"/>
      <c r="T345" s="717"/>
      <c r="U345" s="720">
        <f t="shared" si="109"/>
        <v>0</v>
      </c>
      <c r="V345" s="721">
        <f t="shared" si="110"/>
        <v>0</v>
      </c>
      <c r="W345" s="722">
        <f t="shared" si="111"/>
        <v>0</v>
      </c>
      <c r="X345" s="442"/>
      <c r="Y345" s="442"/>
      <c r="Z345" s="442"/>
      <c r="AA345" s="442"/>
      <c r="AB345" s="442"/>
      <c r="AC345" s="442"/>
      <c r="AD345" s="442"/>
      <c r="AE345" s="442"/>
      <c r="AF345" s="442"/>
      <c r="AG345" s="442"/>
      <c r="AH345" s="442"/>
      <c r="AI345" s="442"/>
      <c r="AJ345" s="442"/>
      <c r="AK345" s="442"/>
      <c r="AL345" s="442"/>
      <c r="AM345" s="442"/>
      <c r="AN345" s="442"/>
      <c r="AO345" s="442"/>
      <c r="AP345" s="442"/>
      <c r="AQ345" s="442"/>
      <c r="AR345" s="442"/>
      <c r="AS345" s="442"/>
      <c r="AT345" s="442"/>
      <c r="AU345" s="442"/>
      <c r="AV345" s="442"/>
      <c r="AW345" s="442"/>
      <c r="AX345" s="442"/>
      <c r="AY345" s="442"/>
      <c r="AZ345" s="442"/>
    </row>
    <row r="346" spans="2:52" ht="20.100000000000001" hidden="1" customHeight="1" outlineLevel="1">
      <c r="B346" s="434"/>
      <c r="C346" s="1002"/>
      <c r="D346" s="1003"/>
      <c r="E346" s="1003"/>
      <c r="F346" s="1004"/>
      <c r="G346" s="1005"/>
      <c r="H346" s="1006"/>
      <c r="I346" s="1006"/>
      <c r="J346" s="1006"/>
      <c r="K346" s="1007"/>
      <c r="L346" s="715"/>
      <c r="M346" s="715"/>
      <c r="N346" s="715"/>
      <c r="O346" s="715"/>
      <c r="P346" s="715"/>
      <c r="Q346" s="715"/>
      <c r="R346" s="715"/>
      <c r="S346" s="716"/>
      <c r="T346" s="717"/>
      <c r="U346" s="720">
        <f t="shared" si="109"/>
        <v>0</v>
      </c>
      <c r="V346" s="721">
        <f t="shared" si="110"/>
        <v>0</v>
      </c>
      <c r="W346" s="722">
        <f t="shared" si="111"/>
        <v>0</v>
      </c>
      <c r="X346" s="442"/>
      <c r="Y346" s="442"/>
      <c r="Z346" s="442"/>
      <c r="AA346" s="442"/>
      <c r="AB346" s="442"/>
      <c r="AC346" s="442"/>
      <c r="AD346" s="442"/>
      <c r="AE346" s="442"/>
      <c r="AF346" s="442"/>
      <c r="AG346" s="442"/>
      <c r="AH346" s="442"/>
      <c r="AI346" s="442"/>
      <c r="AJ346" s="442"/>
      <c r="AK346" s="442"/>
      <c r="AL346" s="442"/>
      <c r="AM346" s="442"/>
      <c r="AN346" s="442"/>
      <c r="AO346" s="442"/>
      <c r="AP346" s="442"/>
      <c r="AQ346" s="442"/>
      <c r="AR346" s="442"/>
      <c r="AS346" s="442"/>
      <c r="AT346" s="442"/>
      <c r="AU346" s="442"/>
      <c r="AV346" s="442"/>
      <c r="AW346" s="442"/>
      <c r="AX346" s="442"/>
      <c r="AY346" s="442"/>
      <c r="AZ346" s="442"/>
    </row>
    <row r="347" spans="2:52" ht="20.100000000000001" hidden="1" customHeight="1" outlineLevel="1">
      <c r="B347" s="434"/>
      <c r="C347" s="1002"/>
      <c r="D347" s="1003"/>
      <c r="E347" s="1003"/>
      <c r="F347" s="1004"/>
      <c r="G347" s="1005"/>
      <c r="H347" s="1006"/>
      <c r="I347" s="1006"/>
      <c r="J347" s="1006"/>
      <c r="K347" s="1007"/>
      <c r="L347" s="715"/>
      <c r="M347" s="715"/>
      <c r="N347" s="715"/>
      <c r="O347" s="715"/>
      <c r="P347" s="715"/>
      <c r="Q347" s="715"/>
      <c r="R347" s="715"/>
      <c r="S347" s="716"/>
      <c r="T347" s="717"/>
      <c r="U347" s="720">
        <f t="shared" si="109"/>
        <v>0</v>
      </c>
      <c r="V347" s="721">
        <f t="shared" si="110"/>
        <v>0</v>
      </c>
      <c r="W347" s="722">
        <f t="shared" si="111"/>
        <v>0</v>
      </c>
      <c r="X347" s="442"/>
      <c r="Y347" s="442"/>
      <c r="Z347" s="442"/>
      <c r="AA347" s="442"/>
      <c r="AB347" s="442"/>
      <c r="AC347" s="442"/>
      <c r="AD347" s="442"/>
      <c r="AE347" s="442"/>
      <c r="AF347" s="442"/>
      <c r="AG347" s="442"/>
      <c r="AH347" s="442"/>
      <c r="AI347" s="442"/>
      <c r="AJ347" s="442"/>
      <c r="AK347" s="442"/>
      <c r="AL347" s="442"/>
      <c r="AM347" s="442"/>
      <c r="AN347" s="442"/>
      <c r="AO347" s="442"/>
      <c r="AP347" s="442"/>
      <c r="AQ347" s="442"/>
      <c r="AR347" s="442"/>
      <c r="AS347" s="442"/>
      <c r="AT347" s="442"/>
      <c r="AU347" s="442"/>
      <c r="AV347" s="442"/>
      <c r="AW347" s="442"/>
      <c r="AX347" s="442"/>
      <c r="AY347" s="442"/>
      <c r="AZ347" s="442"/>
    </row>
    <row r="348" spans="2:52" s="19" customFormat="1" ht="9.9499999999999993" hidden="1" customHeight="1" outlineLevel="1">
      <c r="B348" s="435"/>
      <c r="C348" s="437"/>
      <c r="D348" s="437"/>
      <c r="E348" s="437"/>
      <c r="F348" s="437"/>
      <c r="G348" s="666"/>
      <c r="H348" s="666"/>
      <c r="I348" s="666"/>
      <c r="J348" s="666"/>
      <c r="K348" s="666"/>
      <c r="L348" s="438"/>
      <c r="M348" s="438"/>
      <c r="N348" s="438"/>
      <c r="O348" s="438"/>
      <c r="P348" s="438"/>
      <c r="Q348" s="438"/>
      <c r="R348" s="438"/>
      <c r="S348" s="438"/>
      <c r="T348" s="439"/>
      <c r="U348" s="439"/>
      <c r="V348" s="439"/>
      <c r="W348" s="667"/>
      <c r="X348" s="668"/>
      <c r="Y348" s="668"/>
      <c r="Z348" s="668"/>
      <c r="AA348" s="668"/>
      <c r="AB348" s="668"/>
      <c r="AC348" s="668"/>
      <c r="AD348" s="668"/>
      <c r="AE348" s="668"/>
      <c r="AF348" s="668"/>
      <c r="AG348" s="668"/>
      <c r="AH348" s="668"/>
      <c r="AI348" s="668"/>
      <c r="AJ348" s="668"/>
      <c r="AK348" s="668"/>
      <c r="AL348" s="668"/>
      <c r="AM348" s="668"/>
      <c r="AN348" s="668"/>
      <c r="AO348" s="668"/>
      <c r="AP348" s="668"/>
      <c r="AQ348" s="668"/>
      <c r="AR348" s="668"/>
      <c r="AS348" s="668"/>
      <c r="AT348" s="668"/>
      <c r="AU348" s="668"/>
      <c r="AV348" s="668"/>
      <c r="AW348" s="668"/>
      <c r="AX348" s="668"/>
      <c r="AY348" s="668"/>
      <c r="AZ348" s="668"/>
    </row>
    <row r="349" spans="2:52" ht="20.100000000000001" customHeight="1" collapsed="1">
      <c r="B349" s="32">
        <f>B337+1</f>
        <v>29</v>
      </c>
      <c r="C349" s="1013"/>
      <c r="D349" s="1014"/>
      <c r="E349" s="1014"/>
      <c r="F349" s="1015"/>
      <c r="G349" s="1016"/>
      <c r="H349" s="1017"/>
      <c r="I349" s="1017"/>
      <c r="J349" s="1017"/>
      <c r="K349" s="1018"/>
      <c r="L349" s="701">
        <f t="shared" ref="L349:R349" si="112">SUM(L350:L359)</f>
        <v>0</v>
      </c>
      <c r="M349" s="702">
        <f t="shared" si="112"/>
        <v>0</v>
      </c>
      <c r="N349" s="703">
        <f t="shared" si="112"/>
        <v>0</v>
      </c>
      <c r="O349" s="703">
        <f t="shared" si="112"/>
        <v>0</v>
      </c>
      <c r="P349" s="702">
        <f t="shared" si="112"/>
        <v>0</v>
      </c>
      <c r="Q349" s="704">
        <f t="shared" si="112"/>
        <v>0</v>
      </c>
      <c r="R349" s="701">
        <f t="shared" si="112"/>
        <v>0</v>
      </c>
      <c r="S349" s="705">
        <v>1</v>
      </c>
      <c r="T349" s="706">
        <f>(S350*T350)+(S351*T351)+(S352*T352)+(S353*T353)+(S354*T354)+(S355*T355)+(S356*T356)+(S357*T357)+(S358*T358)+(S359*T359)</f>
        <v>0</v>
      </c>
      <c r="U349" s="665">
        <f t="shared" ref="U349:U359" si="113">S349*T349*(1+MGKZ)*(1+Gewinn)*(1+Sicherheit)</f>
        <v>0</v>
      </c>
      <c r="V349" s="643">
        <f t="shared" ref="V349:V359" si="114">R349*Fertigung</f>
        <v>0</v>
      </c>
      <c r="W349" s="50">
        <f t="shared" ref="W349:W359" si="115">L349*$E$6+M349*$M$6+N349*$M$7+O349*$M$8+P349*$E$7+Q349*$M$9+U349+V349</f>
        <v>0</v>
      </c>
      <c r="X349" s="442"/>
      <c r="Y349" s="442"/>
      <c r="Z349" s="442"/>
      <c r="AA349" s="442"/>
      <c r="AB349" s="442"/>
      <c r="AC349" s="442"/>
      <c r="AD349" s="442"/>
      <c r="AE349" s="442"/>
      <c r="AF349" s="442"/>
      <c r="AG349" s="442"/>
      <c r="AH349" s="442"/>
      <c r="AI349" s="442"/>
      <c r="AJ349" s="442"/>
      <c r="AK349" s="442"/>
      <c r="AL349" s="442"/>
      <c r="AM349" s="442"/>
      <c r="AN349" s="442"/>
      <c r="AO349" s="442"/>
      <c r="AP349" s="442"/>
      <c r="AQ349" s="442"/>
      <c r="AR349" s="442"/>
      <c r="AS349" s="442"/>
      <c r="AT349" s="442"/>
      <c r="AU349" s="442"/>
      <c r="AV349" s="442"/>
      <c r="AW349" s="442"/>
      <c r="AX349" s="442"/>
      <c r="AY349" s="442"/>
      <c r="AZ349" s="442"/>
    </row>
    <row r="350" spans="2:52" ht="20.100000000000001" hidden="1" customHeight="1" outlineLevel="1">
      <c r="B350" s="433"/>
      <c r="C350" s="1002"/>
      <c r="D350" s="1003"/>
      <c r="E350" s="1003"/>
      <c r="F350" s="1004"/>
      <c r="G350" s="1005"/>
      <c r="H350" s="1006"/>
      <c r="I350" s="1006"/>
      <c r="J350" s="1006"/>
      <c r="K350" s="1007"/>
      <c r="L350" s="715"/>
      <c r="M350" s="715"/>
      <c r="N350" s="715"/>
      <c r="O350" s="715"/>
      <c r="P350" s="715"/>
      <c r="Q350" s="715"/>
      <c r="R350" s="715"/>
      <c r="S350" s="716"/>
      <c r="T350" s="717"/>
      <c r="U350" s="720">
        <f t="shared" si="113"/>
        <v>0</v>
      </c>
      <c r="V350" s="721">
        <f t="shared" si="114"/>
        <v>0</v>
      </c>
      <c r="W350" s="722">
        <f t="shared" si="115"/>
        <v>0</v>
      </c>
      <c r="X350" s="442"/>
      <c r="Y350" s="442"/>
      <c r="Z350" s="442"/>
      <c r="AA350" s="442"/>
      <c r="AB350" s="442"/>
      <c r="AC350" s="442"/>
      <c r="AD350" s="442"/>
      <c r="AE350" s="442"/>
      <c r="AF350" s="442"/>
      <c r="AG350" s="442"/>
      <c r="AH350" s="442"/>
      <c r="AI350" s="442"/>
      <c r="AJ350" s="442"/>
      <c r="AK350" s="442"/>
      <c r="AL350" s="442"/>
      <c r="AM350" s="442"/>
      <c r="AN350" s="442"/>
      <c r="AO350" s="442"/>
      <c r="AP350" s="442"/>
      <c r="AQ350" s="442"/>
      <c r="AR350" s="442"/>
      <c r="AS350" s="442"/>
      <c r="AT350" s="442"/>
      <c r="AU350" s="442"/>
      <c r="AV350" s="442"/>
      <c r="AW350" s="442"/>
      <c r="AX350" s="442"/>
      <c r="AY350" s="442"/>
      <c r="AZ350" s="442"/>
    </row>
    <row r="351" spans="2:52" ht="20.100000000000001" hidden="1" customHeight="1" outlineLevel="1">
      <c r="B351" s="434"/>
      <c r="C351" s="1002"/>
      <c r="D351" s="1003"/>
      <c r="E351" s="1003"/>
      <c r="F351" s="1004"/>
      <c r="G351" s="1005"/>
      <c r="H351" s="1006"/>
      <c r="I351" s="1006"/>
      <c r="J351" s="1006"/>
      <c r="K351" s="1007"/>
      <c r="L351" s="715"/>
      <c r="M351" s="715"/>
      <c r="N351" s="715"/>
      <c r="O351" s="715"/>
      <c r="P351" s="715"/>
      <c r="Q351" s="715"/>
      <c r="R351" s="715"/>
      <c r="S351" s="716"/>
      <c r="T351" s="717"/>
      <c r="U351" s="720">
        <f t="shared" si="113"/>
        <v>0</v>
      </c>
      <c r="V351" s="721">
        <f t="shared" si="114"/>
        <v>0</v>
      </c>
      <c r="W351" s="722">
        <f t="shared" si="115"/>
        <v>0</v>
      </c>
      <c r="X351" s="442"/>
      <c r="Y351" s="442"/>
      <c r="Z351" s="442"/>
      <c r="AA351" s="442"/>
      <c r="AB351" s="442"/>
      <c r="AC351" s="442"/>
      <c r="AD351" s="442"/>
      <c r="AE351" s="442"/>
      <c r="AF351" s="442"/>
      <c r="AG351" s="442"/>
      <c r="AH351" s="442"/>
      <c r="AI351" s="442"/>
      <c r="AJ351" s="442"/>
      <c r="AK351" s="442"/>
      <c r="AL351" s="442"/>
      <c r="AM351" s="442"/>
      <c r="AN351" s="442"/>
      <c r="AO351" s="442"/>
      <c r="AP351" s="442"/>
      <c r="AQ351" s="442"/>
      <c r="AR351" s="442"/>
      <c r="AS351" s="442"/>
      <c r="AT351" s="442"/>
      <c r="AU351" s="442"/>
      <c r="AV351" s="442"/>
      <c r="AW351" s="442"/>
      <c r="AX351" s="442"/>
      <c r="AY351" s="442"/>
      <c r="AZ351" s="442"/>
    </row>
    <row r="352" spans="2:52" ht="20.100000000000001" hidden="1" customHeight="1" outlineLevel="1">
      <c r="B352" s="434"/>
      <c r="C352" s="1002"/>
      <c r="D352" s="1003"/>
      <c r="E352" s="1003"/>
      <c r="F352" s="1004"/>
      <c r="G352" s="1005"/>
      <c r="H352" s="1006"/>
      <c r="I352" s="1006"/>
      <c r="J352" s="1006"/>
      <c r="K352" s="1007"/>
      <c r="L352" s="715"/>
      <c r="M352" s="715"/>
      <c r="N352" s="715"/>
      <c r="O352" s="715"/>
      <c r="P352" s="715"/>
      <c r="Q352" s="715"/>
      <c r="R352" s="715"/>
      <c r="S352" s="716"/>
      <c r="T352" s="717"/>
      <c r="U352" s="720">
        <f t="shared" si="113"/>
        <v>0</v>
      </c>
      <c r="V352" s="721">
        <f t="shared" si="114"/>
        <v>0</v>
      </c>
      <c r="W352" s="722">
        <f t="shared" si="115"/>
        <v>0</v>
      </c>
      <c r="X352" s="442"/>
      <c r="Y352" s="442"/>
      <c r="Z352" s="442"/>
      <c r="AA352" s="442"/>
      <c r="AB352" s="442"/>
      <c r="AC352" s="442"/>
      <c r="AD352" s="442"/>
      <c r="AE352" s="442"/>
      <c r="AF352" s="442"/>
      <c r="AG352" s="442"/>
      <c r="AH352" s="442"/>
      <c r="AI352" s="442"/>
      <c r="AJ352" s="442"/>
      <c r="AK352" s="442"/>
      <c r="AL352" s="442"/>
      <c r="AM352" s="442"/>
      <c r="AN352" s="442"/>
      <c r="AO352" s="442"/>
      <c r="AP352" s="442"/>
      <c r="AQ352" s="442"/>
      <c r="AR352" s="442"/>
      <c r="AS352" s="442"/>
      <c r="AT352" s="442"/>
      <c r="AU352" s="442"/>
      <c r="AV352" s="442"/>
      <c r="AW352" s="442"/>
      <c r="AX352" s="442"/>
      <c r="AY352" s="442"/>
      <c r="AZ352" s="442"/>
    </row>
    <row r="353" spans="2:52" ht="20.100000000000001" hidden="1" customHeight="1" outlineLevel="1">
      <c r="B353" s="434"/>
      <c r="C353" s="1002"/>
      <c r="D353" s="1003"/>
      <c r="E353" s="1003"/>
      <c r="F353" s="1004"/>
      <c r="G353" s="1005"/>
      <c r="H353" s="1006"/>
      <c r="I353" s="1006"/>
      <c r="J353" s="1006"/>
      <c r="K353" s="1007"/>
      <c r="L353" s="715"/>
      <c r="M353" s="715"/>
      <c r="N353" s="715"/>
      <c r="O353" s="715"/>
      <c r="P353" s="715"/>
      <c r="Q353" s="715"/>
      <c r="R353" s="715"/>
      <c r="S353" s="716"/>
      <c r="T353" s="717"/>
      <c r="U353" s="720">
        <f t="shared" si="113"/>
        <v>0</v>
      </c>
      <c r="V353" s="721">
        <f t="shared" si="114"/>
        <v>0</v>
      </c>
      <c r="W353" s="722">
        <f t="shared" si="115"/>
        <v>0</v>
      </c>
      <c r="X353" s="442"/>
      <c r="Y353" s="442"/>
      <c r="Z353" s="442"/>
      <c r="AA353" s="442"/>
      <c r="AB353" s="442"/>
      <c r="AC353" s="442"/>
      <c r="AD353" s="442"/>
      <c r="AE353" s="442"/>
      <c r="AF353" s="442"/>
      <c r="AG353" s="442"/>
      <c r="AH353" s="442"/>
      <c r="AI353" s="442"/>
      <c r="AJ353" s="442"/>
      <c r="AK353" s="442"/>
      <c r="AL353" s="442"/>
      <c r="AM353" s="442"/>
      <c r="AN353" s="442"/>
      <c r="AO353" s="442"/>
      <c r="AP353" s="442"/>
      <c r="AQ353" s="442"/>
      <c r="AR353" s="442"/>
      <c r="AS353" s="442"/>
      <c r="AT353" s="442"/>
      <c r="AU353" s="442"/>
      <c r="AV353" s="442"/>
      <c r="AW353" s="442"/>
      <c r="AX353" s="442"/>
      <c r="AY353" s="442"/>
      <c r="AZ353" s="442"/>
    </row>
    <row r="354" spans="2:52" ht="20.100000000000001" hidden="1" customHeight="1" outlineLevel="1">
      <c r="B354" s="434"/>
      <c r="C354" s="1002"/>
      <c r="D354" s="1003"/>
      <c r="E354" s="1003"/>
      <c r="F354" s="1004"/>
      <c r="G354" s="1005"/>
      <c r="H354" s="1006"/>
      <c r="I354" s="1006"/>
      <c r="J354" s="1006"/>
      <c r="K354" s="1007"/>
      <c r="L354" s="715"/>
      <c r="M354" s="715"/>
      <c r="N354" s="715"/>
      <c r="O354" s="715"/>
      <c r="P354" s="715"/>
      <c r="Q354" s="715"/>
      <c r="R354" s="715"/>
      <c r="S354" s="716"/>
      <c r="T354" s="717"/>
      <c r="U354" s="720">
        <f t="shared" si="113"/>
        <v>0</v>
      </c>
      <c r="V354" s="721">
        <f t="shared" si="114"/>
        <v>0</v>
      </c>
      <c r="W354" s="722">
        <f t="shared" si="115"/>
        <v>0</v>
      </c>
      <c r="X354" s="442"/>
      <c r="Y354" s="442"/>
      <c r="Z354" s="442"/>
      <c r="AA354" s="442"/>
      <c r="AB354" s="442"/>
      <c r="AC354" s="442"/>
      <c r="AD354" s="442"/>
      <c r="AE354" s="442"/>
      <c r="AF354" s="442"/>
      <c r="AG354" s="442"/>
      <c r="AH354" s="442"/>
      <c r="AI354" s="442"/>
      <c r="AJ354" s="442"/>
      <c r="AK354" s="442"/>
      <c r="AL354" s="442"/>
      <c r="AM354" s="442"/>
      <c r="AN354" s="442"/>
      <c r="AO354" s="442"/>
      <c r="AP354" s="442"/>
      <c r="AQ354" s="442"/>
      <c r="AR354" s="442"/>
      <c r="AS354" s="442"/>
      <c r="AT354" s="442"/>
      <c r="AU354" s="442"/>
      <c r="AV354" s="442"/>
      <c r="AW354" s="442"/>
      <c r="AX354" s="442"/>
      <c r="AY354" s="442"/>
      <c r="AZ354" s="442"/>
    </row>
    <row r="355" spans="2:52" ht="20.100000000000001" hidden="1" customHeight="1" outlineLevel="1">
      <c r="B355" s="434"/>
      <c r="C355" s="1002"/>
      <c r="D355" s="1003"/>
      <c r="E355" s="1003"/>
      <c r="F355" s="1004"/>
      <c r="G355" s="1005"/>
      <c r="H355" s="1006"/>
      <c r="I355" s="1006"/>
      <c r="J355" s="1006"/>
      <c r="K355" s="1007"/>
      <c r="L355" s="715"/>
      <c r="M355" s="715"/>
      <c r="N355" s="715"/>
      <c r="O355" s="715"/>
      <c r="P355" s="715"/>
      <c r="Q355" s="715"/>
      <c r="R355" s="715"/>
      <c r="S355" s="716"/>
      <c r="T355" s="717"/>
      <c r="U355" s="720">
        <f t="shared" si="113"/>
        <v>0</v>
      </c>
      <c r="V355" s="721">
        <f t="shared" si="114"/>
        <v>0</v>
      </c>
      <c r="W355" s="722">
        <f t="shared" si="115"/>
        <v>0</v>
      </c>
      <c r="X355" s="442"/>
      <c r="Y355" s="442"/>
      <c r="Z355" s="442"/>
      <c r="AA355" s="442"/>
      <c r="AB355" s="442"/>
      <c r="AC355" s="442"/>
      <c r="AD355" s="442"/>
      <c r="AE355" s="442"/>
      <c r="AF355" s="442"/>
      <c r="AG355" s="442"/>
      <c r="AH355" s="442"/>
      <c r="AI355" s="442"/>
      <c r="AJ355" s="442"/>
      <c r="AK355" s="442"/>
      <c r="AL355" s="442"/>
      <c r="AM355" s="442"/>
      <c r="AN355" s="442"/>
      <c r="AO355" s="442"/>
      <c r="AP355" s="442"/>
      <c r="AQ355" s="442"/>
      <c r="AR355" s="442"/>
      <c r="AS355" s="442"/>
      <c r="AT355" s="442"/>
      <c r="AU355" s="442"/>
      <c r="AV355" s="442"/>
      <c r="AW355" s="442"/>
      <c r="AX355" s="442"/>
      <c r="AY355" s="442"/>
      <c r="AZ355" s="442"/>
    </row>
    <row r="356" spans="2:52" ht="20.100000000000001" hidden="1" customHeight="1" outlineLevel="1">
      <c r="B356" s="434"/>
      <c r="C356" s="1002"/>
      <c r="D356" s="1003"/>
      <c r="E356" s="1003"/>
      <c r="F356" s="1004"/>
      <c r="G356" s="1005"/>
      <c r="H356" s="1006"/>
      <c r="I356" s="1006"/>
      <c r="J356" s="1006"/>
      <c r="K356" s="1007"/>
      <c r="L356" s="715"/>
      <c r="M356" s="715"/>
      <c r="N356" s="715"/>
      <c r="O356" s="715"/>
      <c r="P356" s="715"/>
      <c r="Q356" s="715"/>
      <c r="R356" s="715"/>
      <c r="S356" s="716"/>
      <c r="T356" s="717"/>
      <c r="U356" s="720">
        <f t="shared" si="113"/>
        <v>0</v>
      </c>
      <c r="V356" s="721">
        <f t="shared" si="114"/>
        <v>0</v>
      </c>
      <c r="W356" s="722">
        <f t="shared" si="115"/>
        <v>0</v>
      </c>
      <c r="X356" s="442"/>
      <c r="Y356" s="442"/>
      <c r="Z356" s="442"/>
      <c r="AA356" s="442"/>
      <c r="AB356" s="442"/>
      <c r="AC356" s="442"/>
      <c r="AD356" s="442"/>
      <c r="AE356" s="442"/>
      <c r="AF356" s="442"/>
      <c r="AG356" s="442"/>
      <c r="AH356" s="442"/>
      <c r="AI356" s="442"/>
      <c r="AJ356" s="442"/>
      <c r="AK356" s="442"/>
      <c r="AL356" s="442"/>
      <c r="AM356" s="442"/>
      <c r="AN356" s="442"/>
      <c r="AO356" s="442"/>
      <c r="AP356" s="442"/>
      <c r="AQ356" s="442"/>
      <c r="AR356" s="442"/>
      <c r="AS356" s="442"/>
      <c r="AT356" s="442"/>
      <c r="AU356" s="442"/>
      <c r="AV356" s="442"/>
      <c r="AW356" s="442"/>
      <c r="AX356" s="442"/>
      <c r="AY356" s="442"/>
      <c r="AZ356" s="442"/>
    </row>
    <row r="357" spans="2:52" ht="20.100000000000001" hidden="1" customHeight="1" outlineLevel="1">
      <c r="B357" s="434"/>
      <c r="C357" s="1002"/>
      <c r="D357" s="1003"/>
      <c r="E357" s="1003"/>
      <c r="F357" s="1004"/>
      <c r="G357" s="1005"/>
      <c r="H357" s="1006"/>
      <c r="I357" s="1006"/>
      <c r="J357" s="1006"/>
      <c r="K357" s="1007"/>
      <c r="L357" s="715"/>
      <c r="M357" s="715"/>
      <c r="N357" s="715"/>
      <c r="O357" s="715"/>
      <c r="P357" s="715"/>
      <c r="Q357" s="715"/>
      <c r="R357" s="715"/>
      <c r="S357" s="716"/>
      <c r="T357" s="717"/>
      <c r="U357" s="720">
        <f t="shared" si="113"/>
        <v>0</v>
      </c>
      <c r="V357" s="721">
        <f t="shared" si="114"/>
        <v>0</v>
      </c>
      <c r="W357" s="722">
        <f t="shared" si="115"/>
        <v>0</v>
      </c>
      <c r="X357" s="442"/>
      <c r="Y357" s="442"/>
      <c r="Z357" s="442"/>
      <c r="AA357" s="442"/>
      <c r="AB357" s="442"/>
      <c r="AC357" s="442"/>
      <c r="AD357" s="442"/>
      <c r="AE357" s="442"/>
      <c r="AF357" s="442"/>
      <c r="AG357" s="442"/>
      <c r="AH357" s="442"/>
      <c r="AI357" s="442"/>
      <c r="AJ357" s="442"/>
      <c r="AK357" s="442"/>
      <c r="AL357" s="442"/>
      <c r="AM357" s="442"/>
      <c r="AN357" s="442"/>
      <c r="AO357" s="442"/>
      <c r="AP357" s="442"/>
      <c r="AQ357" s="442"/>
      <c r="AR357" s="442"/>
      <c r="AS357" s="442"/>
      <c r="AT357" s="442"/>
      <c r="AU357" s="442"/>
      <c r="AV357" s="442"/>
      <c r="AW357" s="442"/>
      <c r="AX357" s="442"/>
      <c r="AY357" s="442"/>
      <c r="AZ357" s="442"/>
    </row>
    <row r="358" spans="2:52" ht="20.100000000000001" hidden="1" customHeight="1" outlineLevel="1">
      <c r="B358" s="434"/>
      <c r="C358" s="1002"/>
      <c r="D358" s="1003"/>
      <c r="E358" s="1003"/>
      <c r="F358" s="1004"/>
      <c r="G358" s="1005"/>
      <c r="H358" s="1006"/>
      <c r="I358" s="1006"/>
      <c r="J358" s="1006"/>
      <c r="K358" s="1007"/>
      <c r="L358" s="715"/>
      <c r="M358" s="715"/>
      <c r="N358" s="715"/>
      <c r="O358" s="715"/>
      <c r="P358" s="715"/>
      <c r="Q358" s="715"/>
      <c r="R358" s="715"/>
      <c r="S358" s="716"/>
      <c r="T358" s="717"/>
      <c r="U358" s="720">
        <f t="shared" si="113"/>
        <v>0</v>
      </c>
      <c r="V358" s="721">
        <f t="shared" si="114"/>
        <v>0</v>
      </c>
      <c r="W358" s="722">
        <f t="shared" si="115"/>
        <v>0</v>
      </c>
      <c r="X358" s="442"/>
      <c r="Y358" s="442"/>
      <c r="Z358" s="442"/>
      <c r="AA358" s="442"/>
      <c r="AB358" s="442"/>
      <c r="AC358" s="442"/>
      <c r="AD358" s="442"/>
      <c r="AE358" s="442"/>
      <c r="AF358" s="442"/>
      <c r="AG358" s="442"/>
      <c r="AH358" s="442"/>
      <c r="AI358" s="442"/>
      <c r="AJ358" s="442"/>
      <c r="AK358" s="442"/>
      <c r="AL358" s="442"/>
      <c r="AM358" s="442"/>
      <c r="AN358" s="442"/>
      <c r="AO358" s="442"/>
      <c r="AP358" s="442"/>
      <c r="AQ358" s="442"/>
      <c r="AR358" s="442"/>
      <c r="AS358" s="442"/>
      <c r="AT358" s="442"/>
      <c r="AU358" s="442"/>
      <c r="AV358" s="442"/>
      <c r="AW358" s="442"/>
      <c r="AX358" s="442"/>
      <c r="AY358" s="442"/>
      <c r="AZ358" s="442"/>
    </row>
    <row r="359" spans="2:52" ht="20.100000000000001" hidden="1" customHeight="1" outlineLevel="1">
      <c r="B359" s="434"/>
      <c r="C359" s="1002"/>
      <c r="D359" s="1003"/>
      <c r="E359" s="1003"/>
      <c r="F359" s="1004"/>
      <c r="G359" s="1005"/>
      <c r="H359" s="1006"/>
      <c r="I359" s="1006"/>
      <c r="J359" s="1006"/>
      <c r="K359" s="1007"/>
      <c r="L359" s="715"/>
      <c r="M359" s="715"/>
      <c r="N359" s="715"/>
      <c r="O359" s="715"/>
      <c r="P359" s="715"/>
      <c r="Q359" s="715"/>
      <c r="R359" s="715"/>
      <c r="S359" s="716"/>
      <c r="T359" s="717"/>
      <c r="U359" s="720">
        <f t="shared" si="113"/>
        <v>0</v>
      </c>
      <c r="V359" s="721">
        <f t="shared" si="114"/>
        <v>0</v>
      </c>
      <c r="W359" s="722">
        <f t="shared" si="115"/>
        <v>0</v>
      </c>
      <c r="X359" s="442"/>
      <c r="Y359" s="442"/>
      <c r="Z359" s="442"/>
      <c r="AA359" s="442"/>
      <c r="AB359" s="442"/>
      <c r="AC359" s="442"/>
      <c r="AD359" s="442"/>
      <c r="AE359" s="442"/>
      <c r="AF359" s="442"/>
      <c r="AG359" s="442"/>
      <c r="AH359" s="442"/>
      <c r="AI359" s="442"/>
      <c r="AJ359" s="442"/>
      <c r="AK359" s="442"/>
      <c r="AL359" s="442"/>
      <c r="AM359" s="442"/>
      <c r="AN359" s="442"/>
      <c r="AO359" s="442"/>
      <c r="AP359" s="442"/>
      <c r="AQ359" s="442"/>
      <c r="AR359" s="442"/>
      <c r="AS359" s="442"/>
      <c r="AT359" s="442"/>
      <c r="AU359" s="442"/>
      <c r="AV359" s="442"/>
      <c r="AW359" s="442"/>
      <c r="AX359" s="442"/>
      <c r="AY359" s="442"/>
      <c r="AZ359" s="442"/>
    </row>
    <row r="360" spans="2:52" s="19" customFormat="1" ht="9.9499999999999993" hidden="1" customHeight="1" outlineLevel="1">
      <c r="B360" s="435"/>
      <c r="C360" s="437"/>
      <c r="D360" s="437"/>
      <c r="E360" s="437"/>
      <c r="F360" s="437"/>
      <c r="G360" s="666"/>
      <c r="H360" s="666"/>
      <c r="I360" s="666"/>
      <c r="J360" s="666"/>
      <c r="K360" s="666"/>
      <c r="L360" s="438"/>
      <c r="M360" s="438"/>
      <c r="N360" s="438"/>
      <c r="O360" s="438"/>
      <c r="P360" s="438"/>
      <c r="Q360" s="438"/>
      <c r="R360" s="438"/>
      <c r="S360" s="438"/>
      <c r="T360" s="439"/>
      <c r="U360" s="439"/>
      <c r="V360" s="439"/>
      <c r="W360" s="667"/>
      <c r="X360" s="668"/>
      <c r="Y360" s="668"/>
      <c r="Z360" s="668"/>
      <c r="AA360" s="668"/>
      <c r="AB360" s="668"/>
      <c r="AC360" s="668"/>
      <c r="AD360" s="668"/>
      <c r="AE360" s="668"/>
      <c r="AF360" s="668"/>
      <c r="AG360" s="668"/>
      <c r="AH360" s="668"/>
      <c r="AI360" s="668"/>
      <c r="AJ360" s="668"/>
      <c r="AK360" s="668"/>
      <c r="AL360" s="668"/>
      <c r="AM360" s="668"/>
      <c r="AN360" s="668"/>
      <c r="AO360" s="668"/>
      <c r="AP360" s="668"/>
      <c r="AQ360" s="668"/>
      <c r="AR360" s="668"/>
      <c r="AS360" s="668"/>
      <c r="AT360" s="668"/>
      <c r="AU360" s="668"/>
      <c r="AV360" s="668"/>
      <c r="AW360" s="668"/>
      <c r="AX360" s="668"/>
      <c r="AY360" s="668"/>
      <c r="AZ360" s="668"/>
    </row>
    <row r="361" spans="2:52" ht="20.100000000000001" customHeight="1" collapsed="1">
      <c r="B361" s="32">
        <f>B349+1</f>
        <v>30</v>
      </c>
      <c r="C361" s="1013"/>
      <c r="D361" s="1014"/>
      <c r="E361" s="1014"/>
      <c r="F361" s="1015"/>
      <c r="G361" s="1016"/>
      <c r="H361" s="1017"/>
      <c r="I361" s="1017"/>
      <c r="J361" s="1017"/>
      <c r="K361" s="1018"/>
      <c r="L361" s="701">
        <f t="shared" ref="L361:R361" si="116">SUM(L362:L371)</f>
        <v>0</v>
      </c>
      <c r="M361" s="702">
        <f t="shared" si="116"/>
        <v>0</v>
      </c>
      <c r="N361" s="703">
        <f t="shared" si="116"/>
        <v>0</v>
      </c>
      <c r="O361" s="703">
        <f t="shared" si="116"/>
        <v>0</v>
      </c>
      <c r="P361" s="702">
        <f t="shared" si="116"/>
        <v>0</v>
      </c>
      <c r="Q361" s="704">
        <f t="shared" si="116"/>
        <v>0</v>
      </c>
      <c r="R361" s="701">
        <f t="shared" si="116"/>
        <v>0</v>
      </c>
      <c r="S361" s="705">
        <v>1</v>
      </c>
      <c r="T361" s="706">
        <f>(S362*T362)+(S363*T363)+(S364*T364)+(S365*T365)+(S366*T366)+(S367*T367)+(S368*T368)+(S369*T369)+(S370*T370)+(S371*T371)</f>
        <v>0</v>
      </c>
      <c r="U361" s="665">
        <f t="shared" ref="U361:U371" si="117">S361*T361*(1+MGKZ)*(1+Gewinn)*(1+Sicherheit)</f>
        <v>0</v>
      </c>
      <c r="V361" s="643">
        <f t="shared" ref="V361:V371" si="118">R361*Fertigung</f>
        <v>0</v>
      </c>
      <c r="W361" s="50">
        <f t="shared" ref="W361:W371" si="119">L361*$E$6+M361*$M$6+N361*$M$7+O361*$M$8+P361*$E$7+Q361*$M$9+U361+V361</f>
        <v>0</v>
      </c>
      <c r="X361" s="442"/>
      <c r="Y361" s="442"/>
      <c r="Z361" s="442"/>
      <c r="AA361" s="442"/>
      <c r="AB361" s="442"/>
      <c r="AC361" s="442"/>
      <c r="AD361" s="442"/>
      <c r="AE361" s="442"/>
      <c r="AF361" s="442"/>
      <c r="AG361" s="442"/>
      <c r="AH361" s="442"/>
      <c r="AI361" s="442"/>
      <c r="AJ361" s="442"/>
      <c r="AK361" s="442"/>
      <c r="AL361" s="442"/>
      <c r="AM361" s="442"/>
      <c r="AN361" s="442"/>
      <c r="AO361" s="442"/>
      <c r="AP361" s="442"/>
      <c r="AQ361" s="442"/>
      <c r="AR361" s="442"/>
      <c r="AS361" s="442"/>
      <c r="AT361" s="442"/>
      <c r="AU361" s="442"/>
      <c r="AV361" s="442"/>
      <c r="AW361" s="442"/>
      <c r="AX361" s="442"/>
      <c r="AY361" s="442"/>
      <c r="AZ361" s="442"/>
    </row>
    <row r="362" spans="2:52" ht="20.100000000000001" hidden="1" customHeight="1" outlineLevel="1">
      <c r="B362" s="433"/>
      <c r="C362" s="1002"/>
      <c r="D362" s="1003"/>
      <c r="E362" s="1003"/>
      <c r="F362" s="1004"/>
      <c r="G362" s="1005"/>
      <c r="H362" s="1006"/>
      <c r="I362" s="1006"/>
      <c r="J362" s="1006"/>
      <c r="K362" s="1007"/>
      <c r="L362" s="715"/>
      <c r="M362" s="715"/>
      <c r="N362" s="715"/>
      <c r="O362" s="715"/>
      <c r="P362" s="715"/>
      <c r="Q362" s="715"/>
      <c r="R362" s="715"/>
      <c r="S362" s="716"/>
      <c r="T362" s="717"/>
      <c r="U362" s="720">
        <f t="shared" si="117"/>
        <v>0</v>
      </c>
      <c r="V362" s="721">
        <f t="shared" si="118"/>
        <v>0</v>
      </c>
      <c r="W362" s="722">
        <f t="shared" si="119"/>
        <v>0</v>
      </c>
      <c r="X362" s="442"/>
      <c r="Y362" s="442"/>
      <c r="Z362" s="442"/>
      <c r="AA362" s="442"/>
      <c r="AB362" s="442"/>
      <c r="AC362" s="442"/>
      <c r="AD362" s="442"/>
      <c r="AE362" s="442"/>
      <c r="AF362" s="442"/>
      <c r="AG362" s="442"/>
      <c r="AH362" s="442"/>
      <c r="AI362" s="442"/>
      <c r="AJ362" s="442"/>
      <c r="AK362" s="442"/>
      <c r="AL362" s="442"/>
      <c r="AM362" s="442"/>
      <c r="AN362" s="442"/>
      <c r="AO362" s="442"/>
      <c r="AP362" s="442"/>
      <c r="AQ362" s="442"/>
      <c r="AR362" s="442"/>
      <c r="AS362" s="442"/>
      <c r="AT362" s="442"/>
      <c r="AU362" s="442"/>
      <c r="AV362" s="442"/>
      <c r="AW362" s="442"/>
      <c r="AX362" s="442"/>
      <c r="AY362" s="442"/>
      <c r="AZ362" s="442"/>
    </row>
    <row r="363" spans="2:52" ht="20.100000000000001" hidden="1" customHeight="1" outlineLevel="1">
      <c r="B363" s="434"/>
      <c r="C363" s="1002"/>
      <c r="D363" s="1003"/>
      <c r="E363" s="1003"/>
      <c r="F363" s="1004"/>
      <c r="G363" s="1005"/>
      <c r="H363" s="1006"/>
      <c r="I363" s="1006"/>
      <c r="J363" s="1006"/>
      <c r="K363" s="1007"/>
      <c r="L363" s="715"/>
      <c r="M363" s="715"/>
      <c r="N363" s="715"/>
      <c r="O363" s="715"/>
      <c r="P363" s="715"/>
      <c r="Q363" s="715"/>
      <c r="R363" s="715"/>
      <c r="S363" s="716"/>
      <c r="T363" s="717"/>
      <c r="U363" s="720">
        <f t="shared" si="117"/>
        <v>0</v>
      </c>
      <c r="V363" s="721">
        <f t="shared" si="118"/>
        <v>0</v>
      </c>
      <c r="W363" s="722">
        <f t="shared" si="119"/>
        <v>0</v>
      </c>
      <c r="X363" s="442"/>
      <c r="Y363" s="442"/>
      <c r="Z363" s="442"/>
      <c r="AA363" s="442"/>
      <c r="AB363" s="442"/>
      <c r="AC363" s="442"/>
      <c r="AD363" s="442"/>
      <c r="AE363" s="442"/>
      <c r="AF363" s="442"/>
      <c r="AG363" s="442"/>
      <c r="AH363" s="442"/>
      <c r="AI363" s="442"/>
      <c r="AJ363" s="442"/>
      <c r="AK363" s="442"/>
      <c r="AL363" s="442"/>
      <c r="AM363" s="442"/>
      <c r="AN363" s="442"/>
      <c r="AO363" s="442"/>
      <c r="AP363" s="442"/>
      <c r="AQ363" s="442"/>
      <c r="AR363" s="442"/>
      <c r="AS363" s="442"/>
      <c r="AT363" s="442"/>
      <c r="AU363" s="442"/>
      <c r="AV363" s="442"/>
      <c r="AW363" s="442"/>
      <c r="AX363" s="442"/>
      <c r="AY363" s="442"/>
      <c r="AZ363" s="442"/>
    </row>
    <row r="364" spans="2:52" ht="20.100000000000001" hidden="1" customHeight="1" outlineLevel="1">
      <c r="B364" s="434"/>
      <c r="C364" s="1002"/>
      <c r="D364" s="1003"/>
      <c r="E364" s="1003"/>
      <c r="F364" s="1004"/>
      <c r="G364" s="1005"/>
      <c r="H364" s="1006"/>
      <c r="I364" s="1006"/>
      <c r="J364" s="1006"/>
      <c r="K364" s="1007"/>
      <c r="L364" s="715"/>
      <c r="M364" s="715"/>
      <c r="N364" s="715"/>
      <c r="O364" s="715"/>
      <c r="P364" s="715"/>
      <c r="Q364" s="715"/>
      <c r="R364" s="715"/>
      <c r="S364" s="716"/>
      <c r="T364" s="717"/>
      <c r="U364" s="720">
        <f t="shared" si="117"/>
        <v>0</v>
      </c>
      <c r="V364" s="721">
        <f t="shared" si="118"/>
        <v>0</v>
      </c>
      <c r="W364" s="722">
        <f t="shared" si="119"/>
        <v>0</v>
      </c>
      <c r="X364" s="442"/>
      <c r="Y364" s="442"/>
      <c r="Z364" s="442"/>
      <c r="AA364" s="442"/>
      <c r="AB364" s="442"/>
      <c r="AC364" s="442"/>
      <c r="AD364" s="442"/>
      <c r="AE364" s="442"/>
      <c r="AF364" s="442"/>
      <c r="AG364" s="442"/>
      <c r="AH364" s="442"/>
      <c r="AI364" s="442"/>
      <c r="AJ364" s="442"/>
      <c r="AK364" s="442"/>
      <c r="AL364" s="442"/>
      <c r="AM364" s="442"/>
      <c r="AN364" s="442"/>
      <c r="AO364" s="442"/>
      <c r="AP364" s="442"/>
      <c r="AQ364" s="442"/>
      <c r="AR364" s="442"/>
      <c r="AS364" s="442"/>
      <c r="AT364" s="442"/>
      <c r="AU364" s="442"/>
      <c r="AV364" s="442"/>
      <c r="AW364" s="442"/>
      <c r="AX364" s="442"/>
      <c r="AY364" s="442"/>
      <c r="AZ364" s="442"/>
    </row>
    <row r="365" spans="2:52" ht="20.100000000000001" hidden="1" customHeight="1" outlineLevel="1">
      <c r="B365" s="434"/>
      <c r="C365" s="1002"/>
      <c r="D365" s="1003"/>
      <c r="E365" s="1003"/>
      <c r="F365" s="1004"/>
      <c r="G365" s="1005"/>
      <c r="H365" s="1006"/>
      <c r="I365" s="1006"/>
      <c r="J365" s="1006"/>
      <c r="K365" s="1007"/>
      <c r="L365" s="715"/>
      <c r="M365" s="715"/>
      <c r="N365" s="715"/>
      <c r="O365" s="715"/>
      <c r="P365" s="715"/>
      <c r="Q365" s="715"/>
      <c r="R365" s="715"/>
      <c r="S365" s="716"/>
      <c r="T365" s="717"/>
      <c r="U365" s="720">
        <f t="shared" si="117"/>
        <v>0</v>
      </c>
      <c r="V365" s="721">
        <f t="shared" si="118"/>
        <v>0</v>
      </c>
      <c r="W365" s="722">
        <f t="shared" si="119"/>
        <v>0</v>
      </c>
      <c r="X365" s="442"/>
      <c r="Y365" s="442"/>
      <c r="Z365" s="442"/>
      <c r="AA365" s="442"/>
      <c r="AB365" s="442"/>
      <c r="AC365" s="442"/>
      <c r="AD365" s="442"/>
      <c r="AE365" s="442"/>
      <c r="AF365" s="442"/>
      <c r="AG365" s="442"/>
      <c r="AH365" s="442"/>
      <c r="AI365" s="442"/>
      <c r="AJ365" s="442"/>
      <c r="AK365" s="442"/>
      <c r="AL365" s="442"/>
      <c r="AM365" s="442"/>
      <c r="AN365" s="442"/>
      <c r="AO365" s="442"/>
      <c r="AP365" s="442"/>
      <c r="AQ365" s="442"/>
      <c r="AR365" s="442"/>
      <c r="AS365" s="442"/>
      <c r="AT365" s="442"/>
      <c r="AU365" s="442"/>
      <c r="AV365" s="442"/>
      <c r="AW365" s="442"/>
      <c r="AX365" s="442"/>
      <c r="AY365" s="442"/>
      <c r="AZ365" s="442"/>
    </row>
    <row r="366" spans="2:52" ht="20.100000000000001" hidden="1" customHeight="1" outlineLevel="1">
      <c r="B366" s="434"/>
      <c r="C366" s="1002"/>
      <c r="D366" s="1003"/>
      <c r="E366" s="1003"/>
      <c r="F366" s="1004"/>
      <c r="G366" s="1005"/>
      <c r="H366" s="1006"/>
      <c r="I366" s="1006"/>
      <c r="J366" s="1006"/>
      <c r="K366" s="1007"/>
      <c r="L366" s="715"/>
      <c r="M366" s="715"/>
      <c r="N366" s="715"/>
      <c r="O366" s="715"/>
      <c r="P366" s="715"/>
      <c r="Q366" s="715"/>
      <c r="R366" s="715"/>
      <c r="S366" s="716"/>
      <c r="T366" s="717"/>
      <c r="U366" s="720">
        <f t="shared" si="117"/>
        <v>0</v>
      </c>
      <c r="V366" s="721">
        <f t="shared" si="118"/>
        <v>0</v>
      </c>
      <c r="W366" s="722">
        <f t="shared" si="119"/>
        <v>0</v>
      </c>
      <c r="X366" s="442"/>
      <c r="Y366" s="442"/>
      <c r="Z366" s="442"/>
      <c r="AA366" s="442"/>
      <c r="AB366" s="442"/>
      <c r="AC366" s="442"/>
      <c r="AD366" s="442"/>
      <c r="AE366" s="442"/>
      <c r="AF366" s="442"/>
      <c r="AG366" s="442"/>
      <c r="AH366" s="442"/>
      <c r="AI366" s="442"/>
      <c r="AJ366" s="442"/>
      <c r="AK366" s="442"/>
      <c r="AL366" s="442"/>
      <c r="AM366" s="442"/>
      <c r="AN366" s="442"/>
      <c r="AO366" s="442"/>
      <c r="AP366" s="442"/>
      <c r="AQ366" s="442"/>
      <c r="AR366" s="442"/>
      <c r="AS366" s="442"/>
      <c r="AT366" s="442"/>
      <c r="AU366" s="442"/>
      <c r="AV366" s="442"/>
      <c r="AW366" s="442"/>
      <c r="AX366" s="442"/>
      <c r="AY366" s="442"/>
      <c r="AZ366" s="442"/>
    </row>
    <row r="367" spans="2:52" ht="20.100000000000001" hidden="1" customHeight="1" outlineLevel="1">
      <c r="B367" s="434"/>
      <c r="C367" s="1002"/>
      <c r="D367" s="1003"/>
      <c r="E367" s="1003"/>
      <c r="F367" s="1004"/>
      <c r="G367" s="1005"/>
      <c r="H367" s="1006"/>
      <c r="I367" s="1006"/>
      <c r="J367" s="1006"/>
      <c r="K367" s="1007"/>
      <c r="L367" s="715"/>
      <c r="M367" s="715"/>
      <c r="N367" s="715"/>
      <c r="O367" s="715"/>
      <c r="P367" s="715"/>
      <c r="Q367" s="715"/>
      <c r="R367" s="715"/>
      <c r="S367" s="716"/>
      <c r="T367" s="717"/>
      <c r="U367" s="720">
        <f t="shared" si="117"/>
        <v>0</v>
      </c>
      <c r="V367" s="721">
        <f t="shared" si="118"/>
        <v>0</v>
      </c>
      <c r="W367" s="722">
        <f t="shared" si="119"/>
        <v>0</v>
      </c>
      <c r="X367" s="442"/>
      <c r="Y367" s="442"/>
      <c r="Z367" s="442"/>
      <c r="AA367" s="442"/>
      <c r="AB367" s="442"/>
      <c r="AC367" s="442"/>
      <c r="AD367" s="442"/>
      <c r="AE367" s="442"/>
      <c r="AF367" s="442"/>
      <c r="AG367" s="442"/>
      <c r="AH367" s="442"/>
      <c r="AI367" s="442"/>
      <c r="AJ367" s="442"/>
      <c r="AK367" s="442"/>
      <c r="AL367" s="442"/>
      <c r="AM367" s="442"/>
      <c r="AN367" s="442"/>
      <c r="AO367" s="442"/>
      <c r="AP367" s="442"/>
      <c r="AQ367" s="442"/>
      <c r="AR367" s="442"/>
      <c r="AS367" s="442"/>
      <c r="AT367" s="442"/>
      <c r="AU367" s="442"/>
      <c r="AV367" s="442"/>
      <c r="AW367" s="442"/>
      <c r="AX367" s="442"/>
      <c r="AY367" s="442"/>
      <c r="AZ367" s="442"/>
    </row>
    <row r="368" spans="2:52" ht="20.100000000000001" hidden="1" customHeight="1" outlineLevel="1">
      <c r="B368" s="434"/>
      <c r="C368" s="1002"/>
      <c r="D368" s="1003"/>
      <c r="E368" s="1003"/>
      <c r="F368" s="1004"/>
      <c r="G368" s="1005"/>
      <c r="H368" s="1006"/>
      <c r="I368" s="1006"/>
      <c r="J368" s="1006"/>
      <c r="K368" s="1007"/>
      <c r="L368" s="715"/>
      <c r="M368" s="715"/>
      <c r="N368" s="715"/>
      <c r="O368" s="715"/>
      <c r="P368" s="715"/>
      <c r="Q368" s="715"/>
      <c r="R368" s="715"/>
      <c r="S368" s="716"/>
      <c r="T368" s="717"/>
      <c r="U368" s="720">
        <f t="shared" si="117"/>
        <v>0</v>
      </c>
      <c r="V368" s="721">
        <f t="shared" si="118"/>
        <v>0</v>
      </c>
      <c r="W368" s="722">
        <f t="shared" si="119"/>
        <v>0</v>
      </c>
      <c r="X368" s="442"/>
      <c r="Y368" s="442"/>
      <c r="Z368" s="442"/>
      <c r="AA368" s="442"/>
      <c r="AB368" s="442"/>
      <c r="AC368" s="442"/>
      <c r="AD368" s="442"/>
      <c r="AE368" s="442"/>
      <c r="AF368" s="442"/>
      <c r="AG368" s="442"/>
      <c r="AH368" s="442"/>
      <c r="AI368" s="442"/>
      <c r="AJ368" s="442"/>
      <c r="AK368" s="442"/>
      <c r="AL368" s="442"/>
      <c r="AM368" s="442"/>
      <c r="AN368" s="442"/>
      <c r="AO368" s="442"/>
      <c r="AP368" s="442"/>
      <c r="AQ368" s="442"/>
      <c r="AR368" s="442"/>
      <c r="AS368" s="442"/>
      <c r="AT368" s="442"/>
      <c r="AU368" s="442"/>
      <c r="AV368" s="442"/>
      <c r="AW368" s="442"/>
      <c r="AX368" s="442"/>
      <c r="AY368" s="442"/>
      <c r="AZ368" s="442"/>
    </row>
    <row r="369" spans="2:52" ht="20.100000000000001" hidden="1" customHeight="1" outlineLevel="1">
      <c r="B369" s="434"/>
      <c r="C369" s="1002"/>
      <c r="D369" s="1003"/>
      <c r="E369" s="1003"/>
      <c r="F369" s="1004"/>
      <c r="G369" s="1005"/>
      <c r="H369" s="1006"/>
      <c r="I369" s="1006"/>
      <c r="J369" s="1006"/>
      <c r="K369" s="1007"/>
      <c r="L369" s="715"/>
      <c r="M369" s="715"/>
      <c r="N369" s="715"/>
      <c r="O369" s="715"/>
      <c r="P369" s="715"/>
      <c r="Q369" s="715"/>
      <c r="R369" s="715"/>
      <c r="S369" s="716"/>
      <c r="T369" s="717"/>
      <c r="U369" s="720">
        <f t="shared" si="117"/>
        <v>0</v>
      </c>
      <c r="V369" s="721">
        <f t="shared" si="118"/>
        <v>0</v>
      </c>
      <c r="W369" s="722">
        <f t="shared" si="119"/>
        <v>0</v>
      </c>
      <c r="X369" s="442"/>
      <c r="Y369" s="442"/>
      <c r="Z369" s="442"/>
      <c r="AA369" s="442"/>
      <c r="AB369" s="442"/>
      <c r="AC369" s="442"/>
      <c r="AD369" s="442"/>
      <c r="AE369" s="442"/>
      <c r="AF369" s="442"/>
      <c r="AG369" s="442"/>
      <c r="AH369" s="442"/>
      <c r="AI369" s="442"/>
      <c r="AJ369" s="442"/>
      <c r="AK369" s="442"/>
      <c r="AL369" s="442"/>
      <c r="AM369" s="442"/>
      <c r="AN369" s="442"/>
      <c r="AO369" s="442"/>
      <c r="AP369" s="442"/>
      <c r="AQ369" s="442"/>
      <c r="AR369" s="442"/>
      <c r="AS369" s="442"/>
      <c r="AT369" s="442"/>
      <c r="AU369" s="442"/>
      <c r="AV369" s="442"/>
      <c r="AW369" s="442"/>
      <c r="AX369" s="442"/>
      <c r="AY369" s="442"/>
      <c r="AZ369" s="442"/>
    </row>
    <row r="370" spans="2:52" ht="20.100000000000001" hidden="1" customHeight="1" outlineLevel="1">
      <c r="B370" s="434"/>
      <c r="C370" s="1002"/>
      <c r="D370" s="1003"/>
      <c r="E370" s="1003"/>
      <c r="F370" s="1004"/>
      <c r="G370" s="1005"/>
      <c r="H370" s="1006"/>
      <c r="I370" s="1006"/>
      <c r="J370" s="1006"/>
      <c r="K370" s="1007"/>
      <c r="L370" s="715"/>
      <c r="M370" s="715"/>
      <c r="N370" s="715"/>
      <c r="O370" s="715"/>
      <c r="P370" s="715"/>
      <c r="Q370" s="715"/>
      <c r="R370" s="715"/>
      <c r="S370" s="716"/>
      <c r="T370" s="717"/>
      <c r="U370" s="720">
        <f t="shared" si="117"/>
        <v>0</v>
      </c>
      <c r="V370" s="721">
        <f t="shared" si="118"/>
        <v>0</v>
      </c>
      <c r="W370" s="722">
        <f t="shared" si="119"/>
        <v>0</v>
      </c>
      <c r="X370" s="442"/>
      <c r="Y370" s="442"/>
      <c r="Z370" s="442"/>
      <c r="AA370" s="442"/>
      <c r="AB370" s="442"/>
      <c r="AC370" s="442"/>
      <c r="AD370" s="442"/>
      <c r="AE370" s="442"/>
      <c r="AF370" s="442"/>
      <c r="AG370" s="442"/>
      <c r="AH370" s="442"/>
      <c r="AI370" s="442"/>
      <c r="AJ370" s="442"/>
      <c r="AK370" s="442"/>
      <c r="AL370" s="442"/>
      <c r="AM370" s="442"/>
      <c r="AN370" s="442"/>
      <c r="AO370" s="442"/>
      <c r="AP370" s="442"/>
      <c r="AQ370" s="442"/>
      <c r="AR370" s="442"/>
      <c r="AS370" s="442"/>
      <c r="AT370" s="442"/>
      <c r="AU370" s="442"/>
      <c r="AV370" s="442"/>
      <c r="AW370" s="442"/>
      <c r="AX370" s="442"/>
      <c r="AY370" s="442"/>
      <c r="AZ370" s="442"/>
    </row>
    <row r="371" spans="2:52" ht="20.100000000000001" hidden="1" customHeight="1" outlineLevel="1">
      <c r="B371" s="434"/>
      <c r="C371" s="1002"/>
      <c r="D371" s="1003"/>
      <c r="E371" s="1003"/>
      <c r="F371" s="1004"/>
      <c r="G371" s="1005"/>
      <c r="H371" s="1006"/>
      <c r="I371" s="1006"/>
      <c r="J371" s="1006"/>
      <c r="K371" s="1007"/>
      <c r="L371" s="715"/>
      <c r="M371" s="715"/>
      <c r="N371" s="715"/>
      <c r="O371" s="715"/>
      <c r="P371" s="715"/>
      <c r="Q371" s="715"/>
      <c r="R371" s="715"/>
      <c r="S371" s="716"/>
      <c r="T371" s="717"/>
      <c r="U371" s="720">
        <f t="shared" si="117"/>
        <v>0</v>
      </c>
      <c r="V371" s="721">
        <f t="shared" si="118"/>
        <v>0</v>
      </c>
      <c r="W371" s="722">
        <f t="shared" si="119"/>
        <v>0</v>
      </c>
      <c r="X371" s="442"/>
      <c r="Y371" s="442"/>
      <c r="Z371" s="442"/>
      <c r="AA371" s="442"/>
      <c r="AB371" s="442"/>
      <c r="AC371" s="442"/>
      <c r="AD371" s="442"/>
      <c r="AE371" s="442"/>
      <c r="AF371" s="442"/>
      <c r="AG371" s="442"/>
      <c r="AH371" s="442"/>
      <c r="AI371" s="442"/>
      <c r="AJ371" s="442"/>
      <c r="AK371" s="442"/>
      <c r="AL371" s="442"/>
      <c r="AM371" s="442"/>
      <c r="AN371" s="442"/>
      <c r="AO371" s="442"/>
      <c r="AP371" s="442"/>
      <c r="AQ371" s="442"/>
      <c r="AR371" s="442"/>
      <c r="AS371" s="442"/>
      <c r="AT371" s="442"/>
      <c r="AU371" s="442"/>
      <c r="AV371" s="442"/>
      <c r="AW371" s="442"/>
      <c r="AX371" s="442"/>
      <c r="AY371" s="442"/>
      <c r="AZ371" s="442"/>
    </row>
    <row r="372" spans="2:52" ht="9.9499999999999993" hidden="1" customHeight="1" outlineLevel="1">
      <c r="B372" s="435"/>
      <c r="C372" s="437"/>
      <c r="D372" s="437"/>
      <c r="E372" s="437"/>
      <c r="F372" s="437"/>
      <c r="G372" s="436"/>
      <c r="H372" s="436"/>
      <c r="I372" s="436"/>
      <c r="J372" s="436"/>
      <c r="K372" s="436"/>
      <c r="L372" s="438"/>
      <c r="M372" s="438"/>
      <c r="N372" s="438"/>
      <c r="O372" s="438"/>
      <c r="P372" s="438"/>
      <c r="Q372" s="438"/>
      <c r="R372" s="438"/>
      <c r="S372" s="438"/>
      <c r="T372" s="439"/>
      <c r="U372" s="432"/>
      <c r="V372" s="432"/>
      <c r="W372" s="431"/>
      <c r="X372" s="442"/>
      <c r="Y372" s="442"/>
      <c r="Z372" s="442"/>
      <c r="AA372" s="442"/>
      <c r="AB372" s="442"/>
      <c r="AC372" s="442"/>
      <c r="AD372" s="442"/>
      <c r="AE372" s="442"/>
      <c r="AF372" s="442"/>
      <c r="AG372" s="442"/>
      <c r="AH372" s="442"/>
      <c r="AI372" s="442"/>
      <c r="AJ372" s="442"/>
      <c r="AK372" s="442"/>
      <c r="AL372" s="442"/>
      <c r="AM372" s="442"/>
      <c r="AN372" s="442"/>
      <c r="AO372" s="442"/>
      <c r="AP372" s="442"/>
      <c r="AQ372" s="442"/>
      <c r="AR372" s="442"/>
      <c r="AS372" s="442"/>
      <c r="AT372" s="442"/>
      <c r="AU372" s="442"/>
      <c r="AV372" s="442"/>
      <c r="AW372" s="442"/>
      <c r="AX372" s="442"/>
      <c r="AY372" s="442"/>
      <c r="AZ372" s="442"/>
    </row>
    <row r="373" spans="2:52" ht="3" customHeight="1" collapsed="1" thickBot="1">
      <c r="B373" s="503"/>
      <c r="C373" s="1008"/>
      <c r="D373" s="1009"/>
      <c r="E373" s="1009"/>
      <c r="F373" s="1010"/>
      <c r="G373" s="1011"/>
      <c r="H373" s="1012"/>
      <c r="I373" s="1012"/>
      <c r="J373" s="523"/>
      <c r="K373" s="498"/>
      <c r="L373" s="499"/>
      <c r="M373" s="499"/>
      <c r="N373" s="499"/>
      <c r="O373" s="499"/>
      <c r="P373" s="499"/>
      <c r="Q373" s="499"/>
      <c r="R373" s="499"/>
      <c r="S373" s="49"/>
      <c r="T373" s="500"/>
      <c r="U373" s="501"/>
      <c r="V373" s="501"/>
      <c r="W373" s="502"/>
      <c r="X373" s="442"/>
      <c r="Y373" s="442"/>
      <c r="Z373" s="442"/>
      <c r="AA373" s="442"/>
      <c r="AB373" s="442"/>
      <c r="AC373" s="442"/>
      <c r="AD373" s="442"/>
      <c r="AE373" s="442"/>
      <c r="AF373" s="442"/>
      <c r="AG373" s="442"/>
      <c r="AH373" s="442"/>
      <c r="AI373" s="442"/>
      <c r="AJ373" s="442"/>
      <c r="AK373" s="442"/>
      <c r="AL373" s="442"/>
      <c r="AM373" s="442"/>
      <c r="AN373" s="442"/>
      <c r="AO373" s="442"/>
      <c r="AP373" s="442"/>
      <c r="AQ373" s="442"/>
      <c r="AR373" s="442"/>
      <c r="AS373" s="442"/>
      <c r="AT373" s="442"/>
      <c r="AU373" s="442"/>
      <c r="AV373" s="442"/>
      <c r="AW373" s="442"/>
      <c r="AX373" s="442"/>
      <c r="AY373" s="442"/>
      <c r="AZ373" s="442"/>
    </row>
    <row r="374" spans="2:52" ht="13.5" customHeight="1">
      <c r="F374" s="3"/>
      <c r="G374" s="3"/>
      <c r="H374" s="3"/>
      <c r="I374" s="3"/>
      <c r="J374" s="3"/>
      <c r="K374" s="4"/>
      <c r="L374" s="10"/>
      <c r="M374" s="10"/>
      <c r="N374" s="10"/>
      <c r="O374" s="10"/>
      <c r="P374" s="10"/>
      <c r="Q374" s="10"/>
      <c r="R374" s="10"/>
      <c r="S374" s="10"/>
      <c r="V374" s="10"/>
      <c r="W374" s="16"/>
      <c r="X374" s="442"/>
      <c r="Y374" s="442"/>
      <c r="Z374" s="442"/>
      <c r="AA374" s="442"/>
      <c r="AB374" s="442"/>
      <c r="AC374" s="442"/>
      <c r="AD374" s="442"/>
      <c r="AE374" s="442"/>
      <c r="AF374" s="442"/>
      <c r="AG374" s="442"/>
      <c r="AH374" s="442"/>
      <c r="AI374" s="442"/>
      <c r="AJ374" s="442"/>
      <c r="AK374" s="442"/>
      <c r="AL374" s="442"/>
      <c r="AM374" s="442"/>
      <c r="AN374" s="442"/>
      <c r="AO374" s="442"/>
      <c r="AP374" s="442"/>
      <c r="AQ374" s="442"/>
      <c r="AR374" s="442"/>
      <c r="AS374" s="442"/>
      <c r="AT374" s="442"/>
      <c r="AU374" s="442"/>
      <c r="AV374" s="442"/>
      <c r="AW374" s="442"/>
      <c r="AX374" s="442"/>
      <c r="AY374" s="442"/>
      <c r="AZ374" s="442"/>
    </row>
    <row r="375" spans="2:52">
      <c r="X375" s="442"/>
      <c r="Y375" s="442"/>
      <c r="Z375" s="442"/>
      <c r="AA375" s="442"/>
      <c r="AB375" s="442"/>
      <c r="AC375" s="442"/>
      <c r="AD375" s="442"/>
      <c r="AE375" s="442"/>
      <c r="AF375" s="442"/>
      <c r="AG375" s="442"/>
      <c r="AH375" s="442"/>
      <c r="AI375" s="442"/>
      <c r="AJ375" s="442"/>
      <c r="AK375" s="442"/>
      <c r="AL375" s="442"/>
      <c r="AM375" s="442"/>
      <c r="AN375" s="442"/>
      <c r="AO375" s="442"/>
      <c r="AP375" s="442"/>
      <c r="AQ375" s="442"/>
      <c r="AR375" s="442"/>
      <c r="AS375" s="442"/>
      <c r="AT375" s="442"/>
      <c r="AU375" s="442"/>
      <c r="AV375" s="442"/>
      <c r="AW375" s="442"/>
      <c r="AX375" s="442"/>
      <c r="AY375" s="442"/>
      <c r="AZ375" s="442"/>
    </row>
    <row r="376" spans="2:52">
      <c r="X376" s="442"/>
      <c r="Y376" s="442"/>
      <c r="Z376" s="442"/>
      <c r="AA376" s="442"/>
      <c r="AB376" s="442"/>
      <c r="AC376" s="442"/>
      <c r="AD376" s="442"/>
      <c r="AE376" s="442"/>
      <c r="AF376" s="442"/>
      <c r="AG376" s="442"/>
      <c r="AH376" s="442"/>
      <c r="AI376" s="442"/>
      <c r="AJ376" s="442"/>
      <c r="AK376" s="442"/>
      <c r="AL376" s="442"/>
      <c r="AM376" s="442"/>
      <c r="AN376" s="442"/>
      <c r="AO376" s="442"/>
      <c r="AP376" s="442"/>
      <c r="AQ376" s="442"/>
      <c r="AR376" s="442"/>
      <c r="AS376" s="442"/>
      <c r="AT376" s="442"/>
      <c r="AU376" s="442"/>
      <c r="AV376" s="442"/>
      <c r="AW376" s="442"/>
      <c r="AX376" s="442"/>
      <c r="AY376" s="442"/>
      <c r="AZ376" s="442"/>
    </row>
    <row r="377" spans="2:52">
      <c r="X377" s="442"/>
      <c r="Y377" s="442"/>
      <c r="Z377" s="442"/>
      <c r="AA377" s="442"/>
      <c r="AB377" s="442"/>
      <c r="AC377" s="442"/>
      <c r="AD377" s="442"/>
      <c r="AE377" s="442"/>
      <c r="AF377" s="442"/>
      <c r="AG377" s="442"/>
      <c r="AH377" s="442"/>
      <c r="AI377" s="442"/>
      <c r="AJ377" s="442"/>
      <c r="AK377" s="442"/>
      <c r="AL377" s="442"/>
      <c r="AM377" s="442"/>
      <c r="AN377" s="442"/>
      <c r="AO377" s="442"/>
      <c r="AP377" s="442"/>
      <c r="AQ377" s="442"/>
      <c r="AR377" s="442"/>
      <c r="AS377" s="442"/>
      <c r="AT377" s="442"/>
      <c r="AU377" s="442"/>
      <c r="AV377" s="442"/>
      <c r="AW377" s="442"/>
      <c r="AX377" s="442"/>
      <c r="AY377" s="442"/>
      <c r="AZ377" s="442"/>
    </row>
    <row r="378" spans="2:52">
      <c r="X378" s="442"/>
      <c r="Y378" s="442"/>
      <c r="Z378" s="442"/>
      <c r="AA378" s="442"/>
      <c r="AB378" s="442"/>
      <c r="AC378" s="442"/>
      <c r="AD378" s="442"/>
      <c r="AE378" s="442"/>
      <c r="AF378" s="442"/>
      <c r="AG378" s="442"/>
      <c r="AH378" s="442"/>
      <c r="AI378" s="442"/>
      <c r="AJ378" s="442"/>
      <c r="AK378" s="442"/>
      <c r="AL378" s="442"/>
      <c r="AM378" s="442"/>
      <c r="AN378" s="442"/>
      <c r="AO378" s="442"/>
      <c r="AP378" s="442"/>
      <c r="AQ378" s="442"/>
      <c r="AR378" s="442"/>
      <c r="AS378" s="442"/>
      <c r="AT378" s="442"/>
      <c r="AU378" s="442"/>
      <c r="AV378" s="442"/>
      <c r="AW378" s="442"/>
      <c r="AX378" s="442"/>
      <c r="AY378" s="442"/>
      <c r="AZ378" s="442"/>
    </row>
    <row r="379" spans="2:52">
      <c r="X379" s="442"/>
      <c r="Y379" s="442"/>
      <c r="Z379" s="442"/>
      <c r="AA379" s="442"/>
      <c r="AB379" s="442"/>
      <c r="AC379" s="442"/>
      <c r="AD379" s="442"/>
      <c r="AE379" s="442"/>
      <c r="AF379" s="442"/>
      <c r="AG379" s="442"/>
      <c r="AH379" s="442"/>
      <c r="AI379" s="442"/>
      <c r="AJ379" s="442"/>
      <c r="AK379" s="442"/>
      <c r="AL379" s="442"/>
      <c r="AM379" s="442"/>
      <c r="AN379" s="442"/>
      <c r="AO379" s="442"/>
      <c r="AP379" s="442"/>
      <c r="AQ379" s="442"/>
      <c r="AR379" s="442"/>
      <c r="AS379" s="442"/>
      <c r="AT379" s="442"/>
      <c r="AU379" s="442"/>
      <c r="AV379" s="442"/>
      <c r="AW379" s="442"/>
      <c r="AX379" s="442"/>
      <c r="AY379" s="442"/>
      <c r="AZ379" s="442"/>
    </row>
    <row r="380" spans="2:52">
      <c r="X380" s="442"/>
      <c r="Y380" s="442"/>
      <c r="Z380" s="442"/>
      <c r="AA380" s="442"/>
      <c r="AB380" s="442"/>
      <c r="AC380" s="442"/>
      <c r="AD380" s="442"/>
      <c r="AE380" s="442"/>
      <c r="AF380" s="442"/>
      <c r="AG380" s="442"/>
      <c r="AH380" s="442"/>
      <c r="AI380" s="442"/>
      <c r="AJ380" s="442"/>
      <c r="AK380" s="442"/>
      <c r="AL380" s="442"/>
      <c r="AM380" s="442"/>
      <c r="AN380" s="442"/>
      <c r="AO380" s="442"/>
      <c r="AP380" s="442"/>
      <c r="AQ380" s="442"/>
      <c r="AR380" s="442"/>
      <c r="AS380" s="442"/>
      <c r="AT380" s="442"/>
      <c r="AU380" s="442"/>
      <c r="AV380" s="442"/>
      <c r="AW380" s="442"/>
      <c r="AX380" s="442"/>
      <c r="AY380" s="442"/>
      <c r="AZ380" s="442"/>
    </row>
    <row r="381" spans="2:52">
      <c r="X381" s="442"/>
      <c r="Y381" s="442"/>
      <c r="Z381" s="442"/>
      <c r="AA381" s="442"/>
      <c r="AB381" s="442"/>
      <c r="AC381" s="442"/>
      <c r="AD381" s="442"/>
      <c r="AE381" s="442"/>
      <c r="AF381" s="442"/>
      <c r="AG381" s="442"/>
      <c r="AH381" s="442"/>
      <c r="AI381" s="442"/>
      <c r="AJ381" s="442"/>
      <c r="AK381" s="442"/>
      <c r="AL381" s="442"/>
      <c r="AM381" s="442"/>
      <c r="AN381" s="442"/>
      <c r="AO381" s="442"/>
      <c r="AP381" s="442"/>
      <c r="AQ381" s="442"/>
      <c r="AR381" s="442"/>
      <c r="AS381" s="442"/>
      <c r="AT381" s="442"/>
      <c r="AU381" s="442"/>
      <c r="AV381" s="442"/>
      <c r="AW381" s="442"/>
      <c r="AX381" s="442"/>
      <c r="AY381" s="442"/>
      <c r="AZ381" s="442"/>
    </row>
    <row r="382" spans="2:52">
      <c r="X382" s="442"/>
      <c r="Y382" s="442"/>
      <c r="Z382" s="442"/>
      <c r="AA382" s="442"/>
      <c r="AB382" s="442"/>
      <c r="AC382" s="442"/>
      <c r="AD382" s="442"/>
      <c r="AE382" s="442"/>
      <c r="AF382" s="442"/>
      <c r="AG382" s="442"/>
      <c r="AH382" s="442"/>
      <c r="AI382" s="442"/>
      <c r="AJ382" s="442"/>
      <c r="AK382" s="442"/>
      <c r="AL382" s="442"/>
      <c r="AM382" s="442"/>
      <c r="AN382" s="442"/>
      <c r="AO382" s="442"/>
      <c r="AP382" s="442"/>
      <c r="AQ382" s="442"/>
      <c r="AR382" s="442"/>
      <c r="AS382" s="442"/>
      <c r="AT382" s="442"/>
      <c r="AU382" s="442"/>
      <c r="AV382" s="442"/>
      <c r="AW382" s="442"/>
      <c r="AX382" s="442"/>
      <c r="AY382" s="442"/>
      <c r="AZ382" s="442"/>
    </row>
    <row r="383" spans="2:52">
      <c r="X383" s="442"/>
      <c r="Y383" s="442"/>
      <c r="Z383" s="442"/>
      <c r="AA383" s="442"/>
      <c r="AB383" s="442"/>
      <c r="AC383" s="442"/>
      <c r="AD383" s="442"/>
      <c r="AE383" s="442"/>
      <c r="AF383" s="442"/>
      <c r="AG383" s="442"/>
      <c r="AH383" s="442"/>
      <c r="AI383" s="442"/>
      <c r="AJ383" s="442"/>
      <c r="AK383" s="442"/>
      <c r="AL383" s="442"/>
      <c r="AM383" s="442"/>
      <c r="AN383" s="442"/>
      <c r="AO383" s="442"/>
      <c r="AP383" s="442"/>
      <c r="AQ383" s="442"/>
      <c r="AR383" s="442"/>
      <c r="AS383" s="442"/>
      <c r="AT383" s="442"/>
      <c r="AU383" s="442"/>
      <c r="AV383" s="442"/>
      <c r="AW383" s="442"/>
      <c r="AX383" s="442"/>
      <c r="AY383" s="442"/>
      <c r="AZ383" s="442"/>
    </row>
    <row r="384" spans="2:52">
      <c r="X384" s="442"/>
      <c r="Y384" s="442"/>
      <c r="Z384" s="442"/>
      <c r="AA384" s="442"/>
      <c r="AB384" s="442"/>
      <c r="AC384" s="442"/>
      <c r="AD384" s="442"/>
      <c r="AE384" s="442"/>
      <c r="AF384" s="442"/>
      <c r="AG384" s="442"/>
      <c r="AH384" s="442"/>
      <c r="AI384" s="442"/>
      <c r="AJ384" s="442"/>
      <c r="AK384" s="442"/>
      <c r="AL384" s="442"/>
      <c r="AM384" s="442"/>
      <c r="AN384" s="442"/>
      <c r="AO384" s="442"/>
      <c r="AP384" s="442"/>
      <c r="AQ384" s="442"/>
      <c r="AR384" s="442"/>
      <c r="AS384" s="442"/>
      <c r="AT384" s="442"/>
      <c r="AU384" s="442"/>
      <c r="AV384" s="442"/>
      <c r="AW384" s="442"/>
      <c r="AX384" s="442"/>
      <c r="AY384" s="442"/>
      <c r="AZ384" s="442"/>
    </row>
    <row r="385" spans="24:52">
      <c r="X385" s="442"/>
      <c r="Y385" s="442"/>
      <c r="Z385" s="442"/>
      <c r="AA385" s="442"/>
      <c r="AB385" s="442"/>
      <c r="AC385" s="442"/>
      <c r="AD385" s="442"/>
      <c r="AE385" s="442"/>
      <c r="AF385" s="442"/>
      <c r="AG385" s="442"/>
      <c r="AH385" s="442"/>
      <c r="AI385" s="442"/>
      <c r="AJ385" s="442"/>
      <c r="AK385" s="442"/>
      <c r="AL385" s="442"/>
      <c r="AM385" s="442"/>
      <c r="AN385" s="442"/>
      <c r="AO385" s="442"/>
      <c r="AP385" s="442"/>
      <c r="AQ385" s="442"/>
      <c r="AR385" s="442"/>
      <c r="AS385" s="442"/>
      <c r="AT385" s="442"/>
      <c r="AU385" s="442"/>
      <c r="AV385" s="442"/>
      <c r="AW385" s="442"/>
      <c r="AX385" s="442"/>
      <c r="AY385" s="442"/>
      <c r="AZ385" s="442"/>
    </row>
    <row r="386" spans="24:52">
      <c r="X386" s="442"/>
      <c r="Y386" s="442"/>
      <c r="Z386" s="442"/>
      <c r="AA386" s="442"/>
      <c r="AB386" s="442"/>
      <c r="AC386" s="442"/>
      <c r="AD386" s="442"/>
      <c r="AE386" s="442"/>
      <c r="AF386" s="442"/>
      <c r="AG386" s="442"/>
      <c r="AH386" s="442"/>
      <c r="AI386" s="442"/>
      <c r="AJ386" s="442"/>
      <c r="AK386" s="442"/>
      <c r="AL386" s="442"/>
      <c r="AM386" s="442"/>
      <c r="AN386" s="442"/>
      <c r="AO386" s="442"/>
      <c r="AP386" s="442"/>
      <c r="AQ386" s="442"/>
      <c r="AR386" s="442"/>
      <c r="AS386" s="442"/>
      <c r="AT386" s="442"/>
      <c r="AU386" s="442"/>
      <c r="AV386" s="442"/>
      <c r="AW386" s="442"/>
      <c r="AX386" s="442"/>
      <c r="AY386" s="442"/>
      <c r="AZ386" s="442"/>
    </row>
    <row r="387" spans="24:52">
      <c r="X387" s="442"/>
      <c r="Y387" s="442"/>
      <c r="Z387" s="442"/>
      <c r="AA387" s="442"/>
      <c r="AB387" s="442"/>
      <c r="AC387" s="442"/>
      <c r="AD387" s="442"/>
      <c r="AE387" s="442"/>
      <c r="AF387" s="442"/>
      <c r="AG387" s="442"/>
      <c r="AH387" s="442"/>
      <c r="AI387" s="442"/>
      <c r="AJ387" s="442"/>
      <c r="AK387" s="442"/>
      <c r="AL387" s="442"/>
      <c r="AM387" s="442"/>
      <c r="AN387" s="442"/>
      <c r="AO387" s="442"/>
      <c r="AP387" s="442"/>
      <c r="AQ387" s="442"/>
      <c r="AR387" s="442"/>
      <c r="AS387" s="442"/>
      <c r="AT387" s="442"/>
      <c r="AU387" s="442"/>
      <c r="AV387" s="442"/>
      <c r="AW387" s="442"/>
      <c r="AX387" s="442"/>
      <c r="AY387" s="442"/>
      <c r="AZ387" s="442"/>
    </row>
    <row r="388" spans="24:52">
      <c r="X388" s="442"/>
      <c r="Y388" s="442"/>
      <c r="Z388" s="442"/>
      <c r="AA388" s="442"/>
      <c r="AB388" s="442"/>
      <c r="AC388" s="442"/>
      <c r="AD388" s="442"/>
      <c r="AE388" s="442"/>
      <c r="AF388" s="442"/>
      <c r="AG388" s="442"/>
      <c r="AH388" s="442"/>
      <c r="AI388" s="442"/>
      <c r="AJ388" s="442"/>
      <c r="AK388" s="442"/>
      <c r="AL388" s="442"/>
      <c r="AM388" s="442"/>
      <c r="AN388" s="442"/>
      <c r="AO388" s="442"/>
      <c r="AP388" s="442"/>
      <c r="AQ388" s="442"/>
      <c r="AR388" s="442"/>
      <c r="AS388" s="442"/>
      <c r="AT388" s="442"/>
      <c r="AU388" s="442"/>
      <c r="AV388" s="442"/>
      <c r="AW388" s="442"/>
      <c r="AX388" s="442"/>
      <c r="AY388" s="442"/>
      <c r="AZ388" s="442"/>
    </row>
    <row r="389" spans="24:52">
      <c r="X389" s="442"/>
      <c r="Y389" s="442"/>
      <c r="Z389" s="442"/>
      <c r="AA389" s="442"/>
      <c r="AB389" s="442"/>
      <c r="AC389" s="442"/>
      <c r="AD389" s="442"/>
      <c r="AE389" s="442"/>
      <c r="AF389" s="442"/>
      <c r="AG389" s="442"/>
      <c r="AH389" s="442"/>
      <c r="AI389" s="442"/>
      <c r="AJ389" s="442"/>
      <c r="AK389" s="442"/>
      <c r="AL389" s="442"/>
      <c r="AM389" s="442"/>
      <c r="AN389" s="442"/>
      <c r="AO389" s="442"/>
      <c r="AP389" s="442"/>
      <c r="AQ389" s="442"/>
      <c r="AR389" s="442"/>
      <c r="AS389" s="442"/>
      <c r="AT389" s="442"/>
      <c r="AU389" s="442"/>
      <c r="AV389" s="442"/>
      <c r="AW389" s="442"/>
      <c r="AX389" s="442"/>
      <c r="AY389" s="442"/>
      <c r="AZ389" s="442"/>
    </row>
    <row r="390" spans="24:52">
      <c r="X390" s="442"/>
      <c r="Y390" s="442"/>
      <c r="Z390" s="442"/>
      <c r="AA390" s="442"/>
      <c r="AB390" s="442"/>
      <c r="AC390" s="442"/>
      <c r="AD390" s="442"/>
      <c r="AE390" s="442"/>
      <c r="AF390" s="442"/>
      <c r="AG390" s="442"/>
      <c r="AH390" s="442"/>
      <c r="AI390" s="442"/>
      <c r="AJ390" s="442"/>
      <c r="AK390" s="442"/>
      <c r="AL390" s="442"/>
      <c r="AM390" s="442"/>
      <c r="AN390" s="442"/>
      <c r="AO390" s="442"/>
      <c r="AP390" s="442"/>
      <c r="AQ390" s="442"/>
      <c r="AR390" s="442"/>
      <c r="AS390" s="442"/>
      <c r="AT390" s="442"/>
      <c r="AU390" s="442"/>
      <c r="AV390" s="442"/>
      <c r="AW390" s="442"/>
      <c r="AX390" s="442"/>
      <c r="AY390" s="442"/>
      <c r="AZ390" s="442"/>
    </row>
    <row r="391" spans="24:52">
      <c r="X391" s="442"/>
      <c r="Y391" s="442"/>
      <c r="Z391" s="442"/>
      <c r="AA391" s="442"/>
      <c r="AB391" s="442"/>
      <c r="AC391" s="442"/>
      <c r="AD391" s="442"/>
      <c r="AE391" s="442"/>
      <c r="AF391" s="442"/>
      <c r="AG391" s="442"/>
      <c r="AH391" s="442"/>
      <c r="AI391" s="442"/>
      <c r="AJ391" s="442"/>
      <c r="AK391" s="442"/>
      <c r="AL391" s="442"/>
      <c r="AM391" s="442"/>
      <c r="AN391" s="442"/>
      <c r="AO391" s="442"/>
      <c r="AP391" s="442"/>
      <c r="AQ391" s="442"/>
      <c r="AR391" s="442"/>
      <c r="AS391" s="442"/>
      <c r="AT391" s="442"/>
      <c r="AU391" s="442"/>
      <c r="AV391" s="442"/>
      <c r="AW391" s="442"/>
      <c r="AX391" s="442"/>
      <c r="AY391" s="442"/>
      <c r="AZ391" s="442"/>
    </row>
    <row r="392" spans="24:52">
      <c r="X392" s="442"/>
      <c r="Y392" s="442"/>
      <c r="Z392" s="442"/>
      <c r="AA392" s="442"/>
      <c r="AB392" s="442"/>
      <c r="AC392" s="442"/>
      <c r="AD392" s="442"/>
      <c r="AE392" s="442"/>
      <c r="AF392" s="442"/>
      <c r="AG392" s="442"/>
      <c r="AH392" s="442"/>
      <c r="AI392" s="442"/>
      <c r="AJ392" s="442"/>
      <c r="AK392" s="442"/>
      <c r="AL392" s="442"/>
      <c r="AM392" s="442"/>
      <c r="AN392" s="442"/>
      <c r="AO392" s="442"/>
      <c r="AP392" s="442"/>
      <c r="AQ392" s="442"/>
      <c r="AR392" s="442"/>
      <c r="AS392" s="442"/>
      <c r="AT392" s="442"/>
      <c r="AU392" s="442"/>
      <c r="AV392" s="442"/>
      <c r="AW392" s="442"/>
      <c r="AX392" s="442"/>
      <c r="AY392" s="442"/>
      <c r="AZ392" s="442"/>
    </row>
    <row r="393" spans="24:52">
      <c r="X393" s="442"/>
      <c r="Y393" s="442"/>
      <c r="Z393" s="442"/>
      <c r="AA393" s="442"/>
      <c r="AB393" s="442"/>
      <c r="AC393" s="442"/>
      <c r="AD393" s="442"/>
      <c r="AE393" s="442"/>
      <c r="AF393" s="442"/>
      <c r="AG393" s="442"/>
      <c r="AH393" s="442"/>
      <c r="AI393" s="442"/>
      <c r="AJ393" s="442"/>
      <c r="AK393" s="442"/>
      <c r="AL393" s="442"/>
      <c r="AM393" s="442"/>
      <c r="AN393" s="442"/>
      <c r="AO393" s="442"/>
      <c r="AP393" s="442"/>
      <c r="AQ393" s="442"/>
      <c r="AR393" s="442"/>
      <c r="AS393" s="442"/>
      <c r="AT393" s="442"/>
      <c r="AU393" s="442"/>
      <c r="AV393" s="442"/>
      <c r="AW393" s="442"/>
      <c r="AX393" s="442"/>
      <c r="AY393" s="442"/>
      <c r="AZ393" s="442"/>
    </row>
    <row r="394" spans="24:52">
      <c r="X394" s="442"/>
      <c r="Y394" s="442"/>
      <c r="Z394" s="442"/>
      <c r="AA394" s="442"/>
      <c r="AB394" s="442"/>
      <c r="AC394" s="442"/>
      <c r="AD394" s="442"/>
      <c r="AE394" s="442"/>
      <c r="AF394" s="442"/>
      <c r="AG394" s="442"/>
      <c r="AH394" s="442"/>
      <c r="AI394" s="442"/>
      <c r="AJ394" s="442"/>
      <c r="AK394" s="442"/>
      <c r="AL394" s="442"/>
      <c r="AM394" s="442"/>
      <c r="AN394" s="442"/>
      <c r="AO394" s="442"/>
      <c r="AP394" s="442"/>
      <c r="AQ394" s="442"/>
      <c r="AR394" s="442"/>
      <c r="AS394" s="442"/>
      <c r="AT394" s="442"/>
      <c r="AU394" s="442"/>
      <c r="AV394" s="442"/>
      <c r="AW394" s="442"/>
      <c r="AX394" s="442"/>
      <c r="AY394" s="442"/>
      <c r="AZ394" s="442"/>
    </row>
    <row r="395" spans="24:52">
      <c r="X395" s="442"/>
      <c r="Y395" s="442"/>
      <c r="Z395" s="442"/>
      <c r="AA395" s="442"/>
      <c r="AB395" s="442"/>
      <c r="AC395" s="442"/>
      <c r="AD395" s="442"/>
      <c r="AE395" s="442"/>
      <c r="AF395" s="442"/>
      <c r="AG395" s="442"/>
      <c r="AH395" s="442"/>
      <c r="AI395" s="442"/>
      <c r="AJ395" s="442"/>
      <c r="AK395" s="442"/>
      <c r="AL395" s="442"/>
      <c r="AM395" s="442"/>
      <c r="AN395" s="442"/>
      <c r="AO395" s="442"/>
      <c r="AP395" s="442"/>
      <c r="AQ395" s="442"/>
      <c r="AR395" s="442"/>
      <c r="AS395" s="442"/>
      <c r="AT395" s="442"/>
      <c r="AU395" s="442"/>
      <c r="AV395" s="442"/>
      <c r="AW395" s="442"/>
      <c r="AX395" s="442"/>
      <c r="AY395" s="442"/>
      <c r="AZ395" s="442"/>
    </row>
    <row r="396" spans="24:52">
      <c r="X396" s="442"/>
      <c r="Y396" s="442"/>
      <c r="Z396" s="442"/>
      <c r="AA396" s="442"/>
      <c r="AB396" s="442"/>
      <c r="AC396" s="442"/>
      <c r="AD396" s="442"/>
      <c r="AE396" s="442"/>
      <c r="AF396" s="442"/>
      <c r="AG396" s="442"/>
      <c r="AH396" s="442"/>
      <c r="AI396" s="442"/>
      <c r="AJ396" s="442"/>
      <c r="AK396" s="442"/>
      <c r="AL396" s="442"/>
      <c r="AM396" s="442"/>
      <c r="AN396" s="442"/>
      <c r="AO396" s="442"/>
      <c r="AP396" s="442"/>
      <c r="AQ396" s="442"/>
      <c r="AR396" s="442"/>
      <c r="AS396" s="442"/>
      <c r="AT396" s="442"/>
      <c r="AU396" s="442"/>
      <c r="AV396" s="442"/>
      <c r="AW396" s="442"/>
      <c r="AX396" s="442"/>
      <c r="AY396" s="442"/>
      <c r="AZ396" s="442"/>
    </row>
    <row r="397" spans="24:52">
      <c r="X397" s="442"/>
      <c r="Y397" s="442"/>
      <c r="Z397" s="442"/>
      <c r="AA397" s="442"/>
      <c r="AB397" s="442"/>
      <c r="AC397" s="442"/>
      <c r="AD397" s="442"/>
      <c r="AE397" s="442"/>
      <c r="AF397" s="442"/>
      <c r="AG397" s="442"/>
      <c r="AH397" s="442"/>
      <c r="AI397" s="442"/>
      <c r="AJ397" s="442"/>
      <c r="AK397" s="442"/>
      <c r="AL397" s="442"/>
      <c r="AM397" s="442"/>
      <c r="AN397" s="442"/>
      <c r="AO397" s="442"/>
      <c r="AP397" s="442"/>
      <c r="AQ397" s="442"/>
      <c r="AR397" s="442"/>
      <c r="AS397" s="442"/>
      <c r="AT397" s="442"/>
      <c r="AU397" s="442"/>
      <c r="AV397" s="442"/>
      <c r="AW397" s="442"/>
      <c r="AX397" s="442"/>
      <c r="AY397" s="442"/>
      <c r="AZ397" s="442"/>
    </row>
    <row r="398" spans="24:52">
      <c r="X398" s="442"/>
      <c r="Y398" s="442"/>
      <c r="Z398" s="442"/>
      <c r="AA398" s="442"/>
      <c r="AB398" s="442"/>
      <c r="AC398" s="442"/>
      <c r="AD398" s="442"/>
      <c r="AE398" s="442"/>
      <c r="AF398" s="442"/>
      <c r="AG398" s="442"/>
      <c r="AH398" s="442"/>
      <c r="AI398" s="442"/>
      <c r="AJ398" s="442"/>
      <c r="AK398" s="442"/>
      <c r="AL398" s="442"/>
      <c r="AM398" s="442"/>
      <c r="AN398" s="442"/>
      <c r="AO398" s="442"/>
      <c r="AP398" s="442"/>
      <c r="AQ398" s="442"/>
      <c r="AR398" s="442"/>
      <c r="AS398" s="442"/>
      <c r="AT398" s="442"/>
      <c r="AU398" s="442"/>
      <c r="AV398" s="442"/>
      <c r="AW398" s="442"/>
      <c r="AX398" s="442"/>
      <c r="AY398" s="442"/>
      <c r="AZ398" s="442"/>
    </row>
    <row r="399" spans="24:52">
      <c r="X399" s="442"/>
      <c r="Y399" s="442"/>
      <c r="Z399" s="442"/>
      <c r="AA399" s="442"/>
      <c r="AB399" s="442"/>
      <c r="AC399" s="442"/>
      <c r="AD399" s="442"/>
      <c r="AE399" s="442"/>
      <c r="AF399" s="442"/>
      <c r="AG399" s="442"/>
      <c r="AH399" s="442"/>
      <c r="AI399" s="442"/>
      <c r="AJ399" s="442"/>
      <c r="AK399" s="442"/>
      <c r="AL399" s="442"/>
      <c r="AM399" s="442"/>
      <c r="AN399" s="442"/>
      <c r="AO399" s="442"/>
      <c r="AP399" s="442"/>
      <c r="AQ399" s="442"/>
      <c r="AR399" s="442"/>
      <c r="AS399" s="442"/>
      <c r="AT399" s="442"/>
      <c r="AU399" s="442"/>
      <c r="AV399" s="442"/>
      <c r="AW399" s="442"/>
      <c r="AX399" s="442"/>
      <c r="AY399" s="442"/>
      <c r="AZ399" s="442"/>
    </row>
    <row r="400" spans="24:52">
      <c r="X400" s="442"/>
      <c r="Y400" s="442"/>
      <c r="Z400" s="442"/>
      <c r="AA400" s="442"/>
      <c r="AB400" s="442"/>
      <c r="AC400" s="442"/>
      <c r="AD400" s="442"/>
      <c r="AE400" s="442"/>
      <c r="AF400" s="442"/>
      <c r="AG400" s="442"/>
      <c r="AH400" s="442"/>
      <c r="AI400" s="442"/>
      <c r="AJ400" s="442"/>
      <c r="AK400" s="442"/>
      <c r="AL400" s="442"/>
      <c r="AM400" s="442"/>
      <c r="AN400" s="442"/>
      <c r="AO400" s="442"/>
      <c r="AP400" s="442"/>
      <c r="AQ400" s="442"/>
      <c r="AR400" s="442"/>
      <c r="AS400" s="442"/>
      <c r="AT400" s="442"/>
      <c r="AU400" s="442"/>
      <c r="AV400" s="442"/>
      <c r="AW400" s="442"/>
      <c r="AX400" s="442"/>
      <c r="AY400" s="442"/>
      <c r="AZ400" s="442"/>
    </row>
    <row r="401" spans="24:52">
      <c r="X401" s="442"/>
      <c r="Y401" s="442"/>
      <c r="Z401" s="442"/>
      <c r="AA401" s="442"/>
      <c r="AB401" s="442"/>
      <c r="AC401" s="442"/>
      <c r="AD401" s="442"/>
      <c r="AE401" s="442"/>
      <c r="AF401" s="442"/>
      <c r="AG401" s="442"/>
      <c r="AH401" s="442"/>
      <c r="AI401" s="442"/>
      <c r="AJ401" s="442"/>
      <c r="AK401" s="442"/>
      <c r="AL401" s="442"/>
      <c r="AM401" s="442"/>
      <c r="AN401" s="442"/>
      <c r="AO401" s="442"/>
      <c r="AP401" s="442"/>
      <c r="AQ401" s="442"/>
      <c r="AR401" s="442"/>
      <c r="AS401" s="442"/>
      <c r="AT401" s="442"/>
      <c r="AU401" s="442"/>
      <c r="AV401" s="442"/>
      <c r="AW401" s="442"/>
      <c r="AX401" s="442"/>
      <c r="AY401" s="442"/>
      <c r="AZ401" s="442"/>
    </row>
  </sheetData>
  <sheetProtection algorithmName="SHA-512" hashValue="aQuSmyyjlqjwJHet7tCn7UGuC/V9vNZi43NzjCSbwmRHNUI2yDUzmDr/O5V1dWMvpHRnomuKkjIa5JCqse+oSg==" saltValue="GpatwYw7bFPfDUzm0dzAXQ==" spinCount="100000" sheet="1" formatCells="0" formatColumns="0" formatRows="0"/>
  <mergeCells count="681">
    <mergeCell ref="C371:F371"/>
    <mergeCell ref="G371:K371"/>
    <mergeCell ref="C373:F373"/>
    <mergeCell ref="G373:I373"/>
    <mergeCell ref="C368:F368"/>
    <mergeCell ref="G368:K368"/>
    <mergeCell ref="C369:F369"/>
    <mergeCell ref="G369:K369"/>
    <mergeCell ref="C370:F370"/>
    <mergeCell ref="G370:K370"/>
    <mergeCell ref="C365:F365"/>
    <mergeCell ref="G365:K365"/>
    <mergeCell ref="C366:F366"/>
    <mergeCell ref="G366:K366"/>
    <mergeCell ref="C367:F367"/>
    <mergeCell ref="G367:K367"/>
    <mergeCell ref="C362:F362"/>
    <mergeCell ref="G362:K362"/>
    <mergeCell ref="C363:F363"/>
    <mergeCell ref="G363:K363"/>
    <mergeCell ref="C364:F364"/>
    <mergeCell ref="G364:K364"/>
    <mergeCell ref="C358:F358"/>
    <mergeCell ref="G358:K358"/>
    <mergeCell ref="C359:F359"/>
    <mergeCell ref="G359:K359"/>
    <mergeCell ref="C361:F361"/>
    <mergeCell ref="G361:K361"/>
    <mergeCell ref="C355:F355"/>
    <mergeCell ref="G355:K355"/>
    <mergeCell ref="C356:F356"/>
    <mergeCell ref="G356:K356"/>
    <mergeCell ref="C357:F357"/>
    <mergeCell ref="G357:K357"/>
    <mergeCell ref="C352:F352"/>
    <mergeCell ref="G352:K352"/>
    <mergeCell ref="C353:F353"/>
    <mergeCell ref="G353:K353"/>
    <mergeCell ref="C354:F354"/>
    <mergeCell ref="G354:K354"/>
    <mergeCell ref="C349:F349"/>
    <mergeCell ref="G349:K349"/>
    <mergeCell ref="C350:F350"/>
    <mergeCell ref="G350:K350"/>
    <mergeCell ref="C351:F351"/>
    <mergeCell ref="G351:K351"/>
    <mergeCell ref="C345:F345"/>
    <mergeCell ref="G345:K345"/>
    <mergeCell ref="C346:F346"/>
    <mergeCell ref="G346:K346"/>
    <mergeCell ref="C347:F347"/>
    <mergeCell ref="G347:K347"/>
    <mergeCell ref="C342:F342"/>
    <mergeCell ref="G342:K342"/>
    <mergeCell ref="C343:F343"/>
    <mergeCell ref="G343:K343"/>
    <mergeCell ref="C344:F344"/>
    <mergeCell ref="G344:K344"/>
    <mergeCell ref="C339:F339"/>
    <mergeCell ref="G339:K339"/>
    <mergeCell ref="C340:F340"/>
    <mergeCell ref="G340:K340"/>
    <mergeCell ref="C341:F341"/>
    <mergeCell ref="G341:K341"/>
    <mergeCell ref="C335:F335"/>
    <mergeCell ref="G335:K335"/>
    <mergeCell ref="C337:F337"/>
    <mergeCell ref="G337:K337"/>
    <mergeCell ref="C338:F338"/>
    <mergeCell ref="G338:K338"/>
    <mergeCell ref="C332:F332"/>
    <mergeCell ref="G332:K332"/>
    <mergeCell ref="C333:F333"/>
    <mergeCell ref="G333:K333"/>
    <mergeCell ref="C334:F334"/>
    <mergeCell ref="G334:K334"/>
    <mergeCell ref="C329:F329"/>
    <mergeCell ref="G329:K329"/>
    <mergeCell ref="C330:F330"/>
    <mergeCell ref="G330:K330"/>
    <mergeCell ref="C331:F331"/>
    <mergeCell ref="G331:K331"/>
    <mergeCell ref="C326:F326"/>
    <mergeCell ref="G326:K326"/>
    <mergeCell ref="C327:F327"/>
    <mergeCell ref="G327:K327"/>
    <mergeCell ref="C328:F328"/>
    <mergeCell ref="G328:K328"/>
    <mergeCell ref="C322:F322"/>
    <mergeCell ref="G322:K322"/>
    <mergeCell ref="C323:F323"/>
    <mergeCell ref="G323:K323"/>
    <mergeCell ref="C325:F325"/>
    <mergeCell ref="G325:K325"/>
    <mergeCell ref="C319:F319"/>
    <mergeCell ref="G319:K319"/>
    <mergeCell ref="C320:F320"/>
    <mergeCell ref="G320:K320"/>
    <mergeCell ref="C321:F321"/>
    <mergeCell ref="G321:K321"/>
    <mergeCell ref="C316:F316"/>
    <mergeCell ref="G316:K316"/>
    <mergeCell ref="C317:F317"/>
    <mergeCell ref="G317:K317"/>
    <mergeCell ref="C318:F318"/>
    <mergeCell ref="G318:K318"/>
    <mergeCell ref="C313:F313"/>
    <mergeCell ref="G313:K313"/>
    <mergeCell ref="C314:F314"/>
    <mergeCell ref="G314:K314"/>
    <mergeCell ref="C315:F315"/>
    <mergeCell ref="G315:K315"/>
    <mergeCell ref="C309:F309"/>
    <mergeCell ref="G309:K309"/>
    <mergeCell ref="C310:F310"/>
    <mergeCell ref="G310:K310"/>
    <mergeCell ref="C311:F311"/>
    <mergeCell ref="G311:K311"/>
    <mergeCell ref="C306:F306"/>
    <mergeCell ref="G306:K306"/>
    <mergeCell ref="C307:F307"/>
    <mergeCell ref="G307:K307"/>
    <mergeCell ref="C308:F308"/>
    <mergeCell ref="G308:K308"/>
    <mergeCell ref="C303:F303"/>
    <mergeCell ref="G303:K303"/>
    <mergeCell ref="C304:F304"/>
    <mergeCell ref="G304:K304"/>
    <mergeCell ref="C305:F305"/>
    <mergeCell ref="G305:K305"/>
    <mergeCell ref="C299:F299"/>
    <mergeCell ref="G299:K299"/>
    <mergeCell ref="C301:F301"/>
    <mergeCell ref="G301:K301"/>
    <mergeCell ref="C302:F302"/>
    <mergeCell ref="G302:K302"/>
    <mergeCell ref="C296:F296"/>
    <mergeCell ref="G296:K296"/>
    <mergeCell ref="C297:F297"/>
    <mergeCell ref="G297:K297"/>
    <mergeCell ref="C298:F298"/>
    <mergeCell ref="G298:K298"/>
    <mergeCell ref="C293:F293"/>
    <mergeCell ref="G293:K293"/>
    <mergeCell ref="C294:F294"/>
    <mergeCell ref="G294:K294"/>
    <mergeCell ref="C295:F295"/>
    <mergeCell ref="G295:K295"/>
    <mergeCell ref="C290:F290"/>
    <mergeCell ref="G290:K290"/>
    <mergeCell ref="C291:F291"/>
    <mergeCell ref="G291:K291"/>
    <mergeCell ref="C292:F292"/>
    <mergeCell ref="G292:K292"/>
    <mergeCell ref="C286:F286"/>
    <mergeCell ref="G286:K286"/>
    <mergeCell ref="C287:F287"/>
    <mergeCell ref="G287:K287"/>
    <mergeCell ref="C289:F289"/>
    <mergeCell ref="G289:K289"/>
    <mergeCell ref="C283:F283"/>
    <mergeCell ref="G283:K283"/>
    <mergeCell ref="C284:F284"/>
    <mergeCell ref="G284:K284"/>
    <mergeCell ref="C285:F285"/>
    <mergeCell ref="G285:K285"/>
    <mergeCell ref="C280:F280"/>
    <mergeCell ref="G280:K280"/>
    <mergeCell ref="C281:F281"/>
    <mergeCell ref="G281:K281"/>
    <mergeCell ref="C282:F282"/>
    <mergeCell ref="G282:K282"/>
    <mergeCell ref="C277:F277"/>
    <mergeCell ref="G277:K277"/>
    <mergeCell ref="C278:F278"/>
    <mergeCell ref="G278:K278"/>
    <mergeCell ref="C279:F279"/>
    <mergeCell ref="G279:K279"/>
    <mergeCell ref="C273:F273"/>
    <mergeCell ref="G273:K273"/>
    <mergeCell ref="C274:F274"/>
    <mergeCell ref="G274:K274"/>
    <mergeCell ref="C275:F275"/>
    <mergeCell ref="G275:K275"/>
    <mergeCell ref="C270:F270"/>
    <mergeCell ref="G270:K270"/>
    <mergeCell ref="C271:F271"/>
    <mergeCell ref="G271:K271"/>
    <mergeCell ref="C272:F272"/>
    <mergeCell ref="G272:K272"/>
    <mergeCell ref="C267:F267"/>
    <mergeCell ref="G267:K267"/>
    <mergeCell ref="C268:F268"/>
    <mergeCell ref="G268:K268"/>
    <mergeCell ref="C269:F269"/>
    <mergeCell ref="G269:K269"/>
    <mergeCell ref="C263:F263"/>
    <mergeCell ref="G263:K263"/>
    <mergeCell ref="C265:F265"/>
    <mergeCell ref="G265:K265"/>
    <mergeCell ref="C266:F266"/>
    <mergeCell ref="G266:K266"/>
    <mergeCell ref="C260:F260"/>
    <mergeCell ref="G260:K260"/>
    <mergeCell ref="C261:F261"/>
    <mergeCell ref="G261:K261"/>
    <mergeCell ref="C262:F262"/>
    <mergeCell ref="G262:K262"/>
    <mergeCell ref="C257:F257"/>
    <mergeCell ref="G257:K257"/>
    <mergeCell ref="C258:F258"/>
    <mergeCell ref="G258:K258"/>
    <mergeCell ref="C259:F259"/>
    <mergeCell ref="G259:K259"/>
    <mergeCell ref="C254:F254"/>
    <mergeCell ref="G254:K254"/>
    <mergeCell ref="C255:F255"/>
    <mergeCell ref="G255:K255"/>
    <mergeCell ref="C256:F256"/>
    <mergeCell ref="G256:K256"/>
    <mergeCell ref="C250:F250"/>
    <mergeCell ref="G250:K250"/>
    <mergeCell ref="C251:F251"/>
    <mergeCell ref="G251:K251"/>
    <mergeCell ref="C253:F253"/>
    <mergeCell ref="G253:K253"/>
    <mergeCell ref="C247:F247"/>
    <mergeCell ref="G247:K247"/>
    <mergeCell ref="C248:F248"/>
    <mergeCell ref="G248:K248"/>
    <mergeCell ref="C249:F249"/>
    <mergeCell ref="G249:K249"/>
    <mergeCell ref="C244:F244"/>
    <mergeCell ref="G244:K244"/>
    <mergeCell ref="C245:F245"/>
    <mergeCell ref="G245:K245"/>
    <mergeCell ref="C246:F246"/>
    <mergeCell ref="G246:K246"/>
    <mergeCell ref="C241:F241"/>
    <mergeCell ref="G241:K241"/>
    <mergeCell ref="C242:F242"/>
    <mergeCell ref="G242:K242"/>
    <mergeCell ref="C243:F243"/>
    <mergeCell ref="G243:K243"/>
    <mergeCell ref="C237:F237"/>
    <mergeCell ref="G237:K237"/>
    <mergeCell ref="C238:F238"/>
    <mergeCell ref="G238:K238"/>
    <mergeCell ref="C239:F239"/>
    <mergeCell ref="G239:K239"/>
    <mergeCell ref="C234:F234"/>
    <mergeCell ref="G234:K234"/>
    <mergeCell ref="C235:F235"/>
    <mergeCell ref="G235:K235"/>
    <mergeCell ref="C236:F236"/>
    <mergeCell ref="G236:K236"/>
    <mergeCell ref="C231:F231"/>
    <mergeCell ref="G231:K231"/>
    <mergeCell ref="C232:F232"/>
    <mergeCell ref="G232:K232"/>
    <mergeCell ref="C233:F233"/>
    <mergeCell ref="G233:K233"/>
    <mergeCell ref="C227:F227"/>
    <mergeCell ref="G227:K227"/>
    <mergeCell ref="C229:F229"/>
    <mergeCell ref="G229:K229"/>
    <mergeCell ref="C230:F230"/>
    <mergeCell ref="G230:K230"/>
    <mergeCell ref="C224:F224"/>
    <mergeCell ref="G224:K224"/>
    <mergeCell ref="C225:F225"/>
    <mergeCell ref="G225:K225"/>
    <mergeCell ref="C226:F226"/>
    <mergeCell ref="G226:K226"/>
    <mergeCell ref="C221:F221"/>
    <mergeCell ref="G221:K221"/>
    <mergeCell ref="C222:F222"/>
    <mergeCell ref="G222:K222"/>
    <mergeCell ref="C223:F223"/>
    <mergeCell ref="G223:K223"/>
    <mergeCell ref="C218:F218"/>
    <mergeCell ref="G218:K218"/>
    <mergeCell ref="C219:F219"/>
    <mergeCell ref="G219:K219"/>
    <mergeCell ref="C220:F220"/>
    <mergeCell ref="G220:K220"/>
    <mergeCell ref="C214:F214"/>
    <mergeCell ref="G214:K214"/>
    <mergeCell ref="C215:F215"/>
    <mergeCell ref="G215:K215"/>
    <mergeCell ref="C217:F217"/>
    <mergeCell ref="G217:K217"/>
    <mergeCell ref="C211:F211"/>
    <mergeCell ref="G211:K211"/>
    <mergeCell ref="C212:F212"/>
    <mergeCell ref="G212:K212"/>
    <mergeCell ref="C213:F213"/>
    <mergeCell ref="G213:K213"/>
    <mergeCell ref="C208:F208"/>
    <mergeCell ref="G208:K208"/>
    <mergeCell ref="C209:F209"/>
    <mergeCell ref="G209:K209"/>
    <mergeCell ref="C210:F210"/>
    <mergeCell ref="G210:K210"/>
    <mergeCell ref="C205:F205"/>
    <mergeCell ref="G205:K205"/>
    <mergeCell ref="C206:F206"/>
    <mergeCell ref="G206:K206"/>
    <mergeCell ref="C207:F207"/>
    <mergeCell ref="G207:K207"/>
    <mergeCell ref="C201:F201"/>
    <mergeCell ref="G201:K201"/>
    <mergeCell ref="C202:F202"/>
    <mergeCell ref="G202:K202"/>
    <mergeCell ref="C203:F203"/>
    <mergeCell ref="G203:K203"/>
    <mergeCell ref="C198:F198"/>
    <mergeCell ref="G198:K198"/>
    <mergeCell ref="C199:F199"/>
    <mergeCell ref="G199:K199"/>
    <mergeCell ref="C200:F200"/>
    <mergeCell ref="G200:K200"/>
    <mergeCell ref="C195:F195"/>
    <mergeCell ref="G195:K195"/>
    <mergeCell ref="C196:F196"/>
    <mergeCell ref="G196:K196"/>
    <mergeCell ref="C197:F197"/>
    <mergeCell ref="G197:K197"/>
    <mergeCell ref="C191:F191"/>
    <mergeCell ref="G191:K191"/>
    <mergeCell ref="C193:F193"/>
    <mergeCell ref="G193:K193"/>
    <mergeCell ref="C194:F194"/>
    <mergeCell ref="G194:K194"/>
    <mergeCell ref="C188:F188"/>
    <mergeCell ref="G188:K188"/>
    <mergeCell ref="C189:F189"/>
    <mergeCell ref="G189:K189"/>
    <mergeCell ref="C190:F190"/>
    <mergeCell ref="G190:K190"/>
    <mergeCell ref="C185:F185"/>
    <mergeCell ref="G185:K185"/>
    <mergeCell ref="C186:F186"/>
    <mergeCell ref="G186:K186"/>
    <mergeCell ref="C187:F187"/>
    <mergeCell ref="G187:K187"/>
    <mergeCell ref="C182:F182"/>
    <mergeCell ref="G182:K182"/>
    <mergeCell ref="C183:F183"/>
    <mergeCell ref="G183:K183"/>
    <mergeCell ref="C184:F184"/>
    <mergeCell ref="G184:K184"/>
    <mergeCell ref="C178:F178"/>
    <mergeCell ref="G178:K178"/>
    <mergeCell ref="C179:F179"/>
    <mergeCell ref="G179:K179"/>
    <mergeCell ref="C181:F181"/>
    <mergeCell ref="G181:K181"/>
    <mergeCell ref="C175:F175"/>
    <mergeCell ref="G175:K175"/>
    <mergeCell ref="C176:F176"/>
    <mergeCell ref="G176:K176"/>
    <mergeCell ref="C177:F177"/>
    <mergeCell ref="G177:K177"/>
    <mergeCell ref="C172:F172"/>
    <mergeCell ref="G172:K172"/>
    <mergeCell ref="C173:F173"/>
    <mergeCell ref="G173:K173"/>
    <mergeCell ref="C174:F174"/>
    <mergeCell ref="G174:K174"/>
    <mergeCell ref="C169:F169"/>
    <mergeCell ref="G169:K169"/>
    <mergeCell ref="C170:F170"/>
    <mergeCell ref="G170:K170"/>
    <mergeCell ref="C171:F171"/>
    <mergeCell ref="G171:K171"/>
    <mergeCell ref="C165:F165"/>
    <mergeCell ref="G165:K165"/>
    <mergeCell ref="C166:F166"/>
    <mergeCell ref="G166:K166"/>
    <mergeCell ref="C167:F167"/>
    <mergeCell ref="G167:K167"/>
    <mergeCell ref="C162:F162"/>
    <mergeCell ref="G162:K162"/>
    <mergeCell ref="C163:F163"/>
    <mergeCell ref="G163:K163"/>
    <mergeCell ref="C164:F164"/>
    <mergeCell ref="G164:K164"/>
    <mergeCell ref="C159:F159"/>
    <mergeCell ref="G159:K159"/>
    <mergeCell ref="C160:F160"/>
    <mergeCell ref="G160:K160"/>
    <mergeCell ref="C161:F161"/>
    <mergeCell ref="G161:K161"/>
    <mergeCell ref="C155:F155"/>
    <mergeCell ref="G155:K155"/>
    <mergeCell ref="C157:F157"/>
    <mergeCell ref="G157:K157"/>
    <mergeCell ref="C158:F158"/>
    <mergeCell ref="G158:K158"/>
    <mergeCell ref="C152:F152"/>
    <mergeCell ref="G152:K152"/>
    <mergeCell ref="C153:F153"/>
    <mergeCell ref="G153:K153"/>
    <mergeCell ref="C154:F154"/>
    <mergeCell ref="G154:K154"/>
    <mergeCell ref="C149:F149"/>
    <mergeCell ref="G149:K149"/>
    <mergeCell ref="C150:F150"/>
    <mergeCell ref="G150:K150"/>
    <mergeCell ref="C151:F151"/>
    <mergeCell ref="G151:K151"/>
    <mergeCell ref="C146:F146"/>
    <mergeCell ref="G146:K146"/>
    <mergeCell ref="C147:F147"/>
    <mergeCell ref="G147:K147"/>
    <mergeCell ref="C148:F148"/>
    <mergeCell ref="G148:K148"/>
    <mergeCell ref="C142:F142"/>
    <mergeCell ref="G142:K142"/>
    <mergeCell ref="C143:F143"/>
    <mergeCell ref="G143:K143"/>
    <mergeCell ref="C145:F145"/>
    <mergeCell ref="G145:K145"/>
    <mergeCell ref="C139:F139"/>
    <mergeCell ref="G139:K139"/>
    <mergeCell ref="C140:F140"/>
    <mergeCell ref="G140:K140"/>
    <mergeCell ref="C141:F141"/>
    <mergeCell ref="G141:K141"/>
    <mergeCell ref="C136:F136"/>
    <mergeCell ref="G136:K136"/>
    <mergeCell ref="C137:F137"/>
    <mergeCell ref="G137:K137"/>
    <mergeCell ref="C138:F138"/>
    <mergeCell ref="G138:K138"/>
    <mergeCell ref="C133:F133"/>
    <mergeCell ref="G133:K133"/>
    <mergeCell ref="C134:F134"/>
    <mergeCell ref="G134:K134"/>
    <mergeCell ref="C135:F135"/>
    <mergeCell ref="G135:K135"/>
    <mergeCell ref="C129:F129"/>
    <mergeCell ref="G129:K129"/>
    <mergeCell ref="C130:F130"/>
    <mergeCell ref="G130:K130"/>
    <mergeCell ref="C131:F131"/>
    <mergeCell ref="G131:K131"/>
    <mergeCell ref="C126:F126"/>
    <mergeCell ref="G126:K126"/>
    <mergeCell ref="C127:F127"/>
    <mergeCell ref="G127:K127"/>
    <mergeCell ref="C128:F128"/>
    <mergeCell ref="G128:K128"/>
    <mergeCell ref="C123:F123"/>
    <mergeCell ref="G123:K123"/>
    <mergeCell ref="C124:F124"/>
    <mergeCell ref="G124:K124"/>
    <mergeCell ref="C125:F125"/>
    <mergeCell ref="G125:K125"/>
    <mergeCell ref="C119:F119"/>
    <mergeCell ref="G119:K119"/>
    <mergeCell ref="C121:F121"/>
    <mergeCell ref="G121:K121"/>
    <mergeCell ref="C122:F122"/>
    <mergeCell ref="G122:K122"/>
    <mergeCell ref="C116:F116"/>
    <mergeCell ref="G116:K116"/>
    <mergeCell ref="C117:F117"/>
    <mergeCell ref="G117:K117"/>
    <mergeCell ref="C118:F118"/>
    <mergeCell ref="G118:K118"/>
    <mergeCell ref="C113:F113"/>
    <mergeCell ref="G113:K113"/>
    <mergeCell ref="C114:F114"/>
    <mergeCell ref="G114:K114"/>
    <mergeCell ref="C115:F115"/>
    <mergeCell ref="G115:K115"/>
    <mergeCell ref="C110:F110"/>
    <mergeCell ref="G110:K110"/>
    <mergeCell ref="C111:F111"/>
    <mergeCell ref="G111:K111"/>
    <mergeCell ref="C112:F112"/>
    <mergeCell ref="G112:K112"/>
    <mergeCell ref="C106:F106"/>
    <mergeCell ref="G106:K106"/>
    <mergeCell ref="C107:F107"/>
    <mergeCell ref="G107:K107"/>
    <mergeCell ref="C109:F109"/>
    <mergeCell ref="G109:K109"/>
    <mergeCell ref="C103:F103"/>
    <mergeCell ref="G103:K103"/>
    <mergeCell ref="C104:F104"/>
    <mergeCell ref="G104:K104"/>
    <mergeCell ref="C105:F105"/>
    <mergeCell ref="G105:K105"/>
    <mergeCell ref="C100:F100"/>
    <mergeCell ref="G100:K100"/>
    <mergeCell ref="C101:F101"/>
    <mergeCell ref="G101:K101"/>
    <mergeCell ref="C102:F102"/>
    <mergeCell ref="G102:K102"/>
    <mergeCell ref="C97:F97"/>
    <mergeCell ref="G97:K97"/>
    <mergeCell ref="C98:F98"/>
    <mergeCell ref="G98:K98"/>
    <mergeCell ref="C99:F99"/>
    <mergeCell ref="G99:K99"/>
    <mergeCell ref="C93:F93"/>
    <mergeCell ref="G93:K93"/>
    <mergeCell ref="C94:F94"/>
    <mergeCell ref="G94:K94"/>
    <mergeCell ref="C95:F95"/>
    <mergeCell ref="G95:K95"/>
    <mergeCell ref="C90:F90"/>
    <mergeCell ref="G90:K90"/>
    <mergeCell ref="C91:F91"/>
    <mergeCell ref="G91:K91"/>
    <mergeCell ref="C92:F92"/>
    <mergeCell ref="G92:K92"/>
    <mergeCell ref="C87:F87"/>
    <mergeCell ref="G87:K87"/>
    <mergeCell ref="C88:F88"/>
    <mergeCell ref="G88:K88"/>
    <mergeCell ref="C89:F89"/>
    <mergeCell ref="G89:K89"/>
    <mergeCell ref="C83:F83"/>
    <mergeCell ref="G83:K83"/>
    <mergeCell ref="C85:F85"/>
    <mergeCell ref="G85:K85"/>
    <mergeCell ref="C86:F86"/>
    <mergeCell ref="G86:K86"/>
    <mergeCell ref="C80:F80"/>
    <mergeCell ref="G80:K80"/>
    <mergeCell ref="C81:F81"/>
    <mergeCell ref="G81:K81"/>
    <mergeCell ref="C82:F82"/>
    <mergeCell ref="G82:K82"/>
    <mergeCell ref="C77:F77"/>
    <mergeCell ref="G77:K77"/>
    <mergeCell ref="C78:F78"/>
    <mergeCell ref="G78:K78"/>
    <mergeCell ref="C79:F79"/>
    <mergeCell ref="G79:K79"/>
    <mergeCell ref="C74:F74"/>
    <mergeCell ref="G74:K74"/>
    <mergeCell ref="C75:F75"/>
    <mergeCell ref="G75:K75"/>
    <mergeCell ref="C76:F76"/>
    <mergeCell ref="G76:K76"/>
    <mergeCell ref="C70:F70"/>
    <mergeCell ref="G70:K70"/>
    <mergeCell ref="C71:F71"/>
    <mergeCell ref="G71:K71"/>
    <mergeCell ref="C73:F73"/>
    <mergeCell ref="G73:K73"/>
    <mergeCell ref="C67:F67"/>
    <mergeCell ref="G67:K67"/>
    <mergeCell ref="C68:F68"/>
    <mergeCell ref="G68:K68"/>
    <mergeCell ref="C69:F69"/>
    <mergeCell ref="G69:K69"/>
    <mergeCell ref="C64:F64"/>
    <mergeCell ref="G64:K64"/>
    <mergeCell ref="C65:F65"/>
    <mergeCell ref="G65:K65"/>
    <mergeCell ref="C66:F66"/>
    <mergeCell ref="G66:K66"/>
    <mergeCell ref="C61:F61"/>
    <mergeCell ref="G61:K61"/>
    <mergeCell ref="C62:F62"/>
    <mergeCell ref="G62:K62"/>
    <mergeCell ref="C63:F63"/>
    <mergeCell ref="G63:K63"/>
    <mergeCell ref="C57:F57"/>
    <mergeCell ref="G57:K57"/>
    <mergeCell ref="C58:F58"/>
    <mergeCell ref="G58:K58"/>
    <mergeCell ref="C59:F59"/>
    <mergeCell ref="G59:K59"/>
    <mergeCell ref="C54:F54"/>
    <mergeCell ref="G54:K54"/>
    <mergeCell ref="C55:F55"/>
    <mergeCell ref="G55:K55"/>
    <mergeCell ref="C56:F56"/>
    <mergeCell ref="G56:K56"/>
    <mergeCell ref="C51:F51"/>
    <mergeCell ref="G51:K51"/>
    <mergeCell ref="C52:F52"/>
    <mergeCell ref="G52:K52"/>
    <mergeCell ref="C53:F53"/>
    <mergeCell ref="G53:K53"/>
    <mergeCell ref="C47:F47"/>
    <mergeCell ref="G47:K47"/>
    <mergeCell ref="C49:F49"/>
    <mergeCell ref="G49:K49"/>
    <mergeCell ref="C50:F50"/>
    <mergeCell ref="G50:K50"/>
    <mergeCell ref="C44:F44"/>
    <mergeCell ref="G44:K44"/>
    <mergeCell ref="C45:F45"/>
    <mergeCell ref="G45:K45"/>
    <mergeCell ref="C46:F46"/>
    <mergeCell ref="G46:K46"/>
    <mergeCell ref="C41:F41"/>
    <mergeCell ref="G41:K41"/>
    <mergeCell ref="C42:F42"/>
    <mergeCell ref="G42:K42"/>
    <mergeCell ref="C43:F43"/>
    <mergeCell ref="G43:K43"/>
    <mergeCell ref="C38:F38"/>
    <mergeCell ref="G38:K38"/>
    <mergeCell ref="C39:F39"/>
    <mergeCell ref="G39:K39"/>
    <mergeCell ref="C40:F40"/>
    <mergeCell ref="G40:K40"/>
    <mergeCell ref="C34:F34"/>
    <mergeCell ref="G34:K34"/>
    <mergeCell ref="C35:F35"/>
    <mergeCell ref="G35:K35"/>
    <mergeCell ref="C37:F37"/>
    <mergeCell ref="G37:K37"/>
    <mergeCell ref="C31:F31"/>
    <mergeCell ref="G31:K31"/>
    <mergeCell ref="C32:F32"/>
    <mergeCell ref="G32:K32"/>
    <mergeCell ref="C33:F33"/>
    <mergeCell ref="G33:K33"/>
    <mergeCell ref="C28:F28"/>
    <mergeCell ref="G28:K28"/>
    <mergeCell ref="C29:F29"/>
    <mergeCell ref="G29:K29"/>
    <mergeCell ref="C30:F30"/>
    <mergeCell ref="G30:K30"/>
    <mergeCell ref="C25:F25"/>
    <mergeCell ref="G25:K25"/>
    <mergeCell ref="C26:F26"/>
    <mergeCell ref="G26:K26"/>
    <mergeCell ref="C27:F27"/>
    <mergeCell ref="G27:K27"/>
    <mergeCell ref="C21:F21"/>
    <mergeCell ref="G21:K21"/>
    <mergeCell ref="C22:F22"/>
    <mergeCell ref="G22:K22"/>
    <mergeCell ref="C23:F23"/>
    <mergeCell ref="G23:K23"/>
    <mergeCell ref="C18:F18"/>
    <mergeCell ref="G18:K18"/>
    <mergeCell ref="C19:F19"/>
    <mergeCell ref="G19:K19"/>
    <mergeCell ref="C20:F20"/>
    <mergeCell ref="G20:K20"/>
    <mergeCell ref="C15:F15"/>
    <mergeCell ref="G15:K15"/>
    <mergeCell ref="C16:F16"/>
    <mergeCell ref="G16:K16"/>
    <mergeCell ref="C17:F17"/>
    <mergeCell ref="G17:K17"/>
    <mergeCell ref="C11:F11"/>
    <mergeCell ref="G11:K11"/>
    <mergeCell ref="C13:F13"/>
    <mergeCell ref="G13:K13"/>
    <mergeCell ref="C14:F14"/>
    <mergeCell ref="G14:K14"/>
    <mergeCell ref="I8:K8"/>
    <mergeCell ref="M8:N8"/>
    <mergeCell ref="O8:P8"/>
    <mergeCell ref="B2:B4"/>
    <mergeCell ref="I9:K9"/>
    <mergeCell ref="M9:N9"/>
    <mergeCell ref="O9:P9"/>
    <mergeCell ref="I6:K6"/>
    <mergeCell ref="M6:N6"/>
    <mergeCell ref="O6:P6"/>
    <mergeCell ref="I7:K7"/>
    <mergeCell ref="M7:N7"/>
    <mergeCell ref="O7:P7"/>
    <mergeCell ref="D2:K2"/>
    <mergeCell ref="D3:K3"/>
    <mergeCell ref="D4:E4"/>
    <mergeCell ref="F4:G4"/>
  </mergeCells>
  <pageMargins left="0.46" right="0.43307086614173229" top="0.48" bottom="0.38" header="0.27" footer="0.31496062992125984"/>
  <pageSetup paperSize="9" scale="65" orientation="landscape" r:id="rId1"/>
  <headerFooter>
    <oddFooter xml:space="preserve">&amp;R&amp;P 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5AD2E-0BF7-4D5E-8933-F58423157B8A}">
  <sheetPr codeName="Tabelle18">
    <tabColor theme="3" tint="0.59999389629810485"/>
    <outlinePr summaryBelow="0" summaryRight="0"/>
    <pageSetUpPr fitToPage="1"/>
  </sheetPr>
  <dimension ref="A1:AZ401"/>
  <sheetViews>
    <sheetView showGridLines="0" zoomScaleNormal="100" workbookViewId="0">
      <pane xSplit="2" ySplit="11" topLeftCell="C12" activePane="bottomRight" state="frozen"/>
      <selection activeCell="C369" sqref="C369:F369"/>
      <selection pane="topRight" activeCell="C369" sqref="C369:F369"/>
      <selection pane="bottomLeft" activeCell="C369" sqref="C369:F369"/>
      <selection pane="bottomRight" activeCell="C13" sqref="C13:F13"/>
    </sheetView>
  </sheetViews>
  <sheetFormatPr baseColWidth="10" defaultColWidth="11.42578125" defaultRowHeight="11.25" outlineLevelRow="1" outlineLevelCol="1"/>
  <cols>
    <col min="1" max="1" width="0.7109375" style="12" customWidth="1"/>
    <col min="2" max="2" width="4.7109375" style="12" customWidth="1"/>
    <col min="3" max="3" width="30.7109375" style="12" customWidth="1"/>
    <col min="4" max="4" width="7.7109375" style="12" customWidth="1"/>
    <col min="5" max="5" width="10.7109375" style="12" customWidth="1"/>
    <col min="6" max="6" width="15.7109375" style="12" customWidth="1"/>
    <col min="7" max="7" width="10.7109375" style="12" customWidth="1"/>
    <col min="8" max="8" width="4.7109375" style="12" customWidth="1"/>
    <col min="9" max="9" width="11.42578125" style="12" customWidth="1"/>
    <col min="10" max="11" width="4.7109375" style="12" customWidth="1"/>
    <col min="12" max="19" width="6.7109375" style="12" customWidth="1" outlineLevel="1"/>
    <col min="20" max="20" width="12.28515625" style="12" customWidth="1" outlineLevel="1"/>
    <col min="21" max="21" width="12.140625" style="12" customWidth="1" outlineLevel="1"/>
    <col min="22" max="22" width="11.5703125" style="12" customWidth="1" outlineLevel="1"/>
    <col min="23" max="23" width="15.7109375" style="12" customWidth="1"/>
    <col min="24" max="24" width="8.7109375" style="12" customWidth="1"/>
    <col min="25" max="25" width="4.7109375" style="12" customWidth="1"/>
    <col min="26" max="26" width="8.5703125" style="12" customWidth="1"/>
    <col min="27" max="27" width="6.7109375" style="12" hidden="1" customWidth="1"/>
    <col min="28" max="16384" width="11.42578125" style="12"/>
  </cols>
  <sheetData>
    <row r="1" spans="1:52" ht="8.25" customHeight="1" thickBot="1">
      <c r="X1" s="442"/>
      <c r="Y1" s="442"/>
      <c r="Z1" s="442"/>
      <c r="AA1" s="442"/>
      <c r="AB1" s="442"/>
      <c r="AC1" s="442"/>
      <c r="AD1" s="442"/>
      <c r="AE1" s="442"/>
      <c r="AF1" s="442"/>
      <c r="AG1" s="442"/>
      <c r="AH1" s="442"/>
      <c r="AI1" s="442"/>
      <c r="AJ1" s="442"/>
      <c r="AK1" s="442"/>
      <c r="AL1" s="442"/>
      <c r="AM1" s="442"/>
      <c r="AN1" s="442"/>
      <c r="AO1" s="442"/>
      <c r="AP1" s="442"/>
      <c r="AQ1" s="442"/>
      <c r="AR1" s="442"/>
      <c r="AS1" s="442"/>
      <c r="AT1" s="442"/>
      <c r="AU1" s="442"/>
      <c r="AV1" s="442"/>
      <c r="AW1" s="442"/>
      <c r="AX1" s="442"/>
      <c r="AY1" s="442"/>
      <c r="AZ1" s="442"/>
    </row>
    <row r="2" spans="1:52" s="13" customFormat="1" ht="20.100000000000001" customHeight="1" thickBot="1">
      <c r="B2" s="996" t="s">
        <v>269</v>
      </c>
      <c r="C2" s="22" t="str">
        <f>Kunde</f>
        <v>Bosch Rodez</v>
      </c>
      <c r="D2" s="899" t="str">
        <f>Anlage</f>
        <v>Montage Magnetanker</v>
      </c>
      <c r="E2" s="900"/>
      <c r="F2" s="900"/>
      <c r="G2" s="900"/>
      <c r="H2" s="900"/>
      <c r="I2" s="900"/>
      <c r="J2" s="900"/>
      <c r="K2" s="901"/>
      <c r="L2" s="688"/>
      <c r="M2" s="688"/>
      <c r="N2" s="688"/>
      <c r="O2" s="688"/>
      <c r="P2" s="688"/>
      <c r="Q2" s="688"/>
      <c r="R2" s="690"/>
      <c r="S2" s="690"/>
      <c r="T2" s="690"/>
      <c r="U2" s="379"/>
      <c r="V2" s="692"/>
      <c r="W2" s="695"/>
      <c r="X2" s="493"/>
      <c r="Y2" s="494"/>
      <c r="Z2" s="494"/>
      <c r="AA2" s="494"/>
      <c r="AB2" s="494"/>
      <c r="AC2" s="494"/>
      <c r="AD2" s="494"/>
      <c r="AE2" s="494"/>
      <c r="AF2" s="494"/>
      <c r="AG2" s="494"/>
      <c r="AH2" s="494"/>
      <c r="AI2" s="494"/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</row>
    <row r="3" spans="1:52" s="13" customFormat="1" ht="20.100000000000001" customHeight="1" thickBot="1">
      <c r="B3" s="1037"/>
      <c r="C3" s="689" t="s">
        <v>241</v>
      </c>
      <c r="D3" s="1052" t="str">
        <f>Übersicht!C27</f>
        <v>Modul 20 leer</v>
      </c>
      <c r="E3" s="1053"/>
      <c r="F3" s="1053"/>
      <c r="G3" s="1053"/>
      <c r="H3" s="1053"/>
      <c r="I3" s="1053"/>
      <c r="J3" s="1053"/>
      <c r="K3" s="1054"/>
      <c r="L3" s="688"/>
      <c r="M3" s="688"/>
      <c r="N3" s="688"/>
      <c r="O3" s="688"/>
      <c r="P3" s="688"/>
      <c r="Q3" s="688"/>
      <c r="R3" s="690"/>
      <c r="S3" s="690"/>
      <c r="T3" s="690"/>
      <c r="U3" s="379"/>
      <c r="V3" s="692"/>
      <c r="W3" s="694">
        <f>Übersicht!F27</f>
        <v>1</v>
      </c>
      <c r="X3" s="493"/>
      <c r="Y3" s="494"/>
      <c r="Z3" s="494"/>
      <c r="AA3" s="494"/>
      <c r="AB3" s="494"/>
      <c r="AC3" s="494"/>
      <c r="AD3" s="494"/>
      <c r="AE3" s="494"/>
      <c r="AF3" s="494"/>
      <c r="AG3" s="494"/>
      <c r="AH3" s="494"/>
      <c r="AI3" s="494"/>
      <c r="AJ3" s="494"/>
      <c r="AK3" s="494"/>
      <c r="AL3" s="494"/>
      <c r="AM3" s="494"/>
      <c r="AN3" s="494"/>
      <c r="AO3" s="494"/>
      <c r="AP3" s="494"/>
      <c r="AQ3" s="494"/>
      <c r="AR3" s="494"/>
      <c r="AS3" s="494"/>
      <c r="AT3" s="494"/>
      <c r="AU3" s="494"/>
      <c r="AV3" s="494"/>
      <c r="AW3" s="494"/>
      <c r="AX3" s="494"/>
      <c r="AY3" s="494"/>
      <c r="AZ3" s="494"/>
    </row>
    <row r="4" spans="1:52" s="13" customFormat="1" ht="20.100000000000001" customHeight="1" thickBot="1">
      <c r="B4" s="997"/>
      <c r="C4" s="691" t="str">
        <f>Angebotsnummer</f>
        <v>A07591000</v>
      </c>
      <c r="D4" s="1055">
        <f>Datum</f>
        <v>45344</v>
      </c>
      <c r="E4" s="1056"/>
      <c r="F4" s="1057" t="str">
        <f>Bearbeiter</f>
        <v>Waas. Harald</v>
      </c>
      <c r="G4" s="1057"/>
      <c r="H4" s="696"/>
      <c r="I4" s="696"/>
      <c r="J4" s="696"/>
      <c r="K4" s="697"/>
      <c r="L4" s="688"/>
      <c r="M4" s="688"/>
      <c r="N4" s="688"/>
      <c r="O4" s="688"/>
      <c r="P4" s="688"/>
      <c r="Q4" s="688"/>
      <c r="R4" s="690"/>
      <c r="S4" s="690"/>
      <c r="T4" s="690"/>
      <c r="U4" s="379"/>
      <c r="V4" s="692"/>
      <c r="W4" s="698">
        <f>Übersicht!V27</f>
        <v>0</v>
      </c>
      <c r="X4" s="495"/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4"/>
      <c r="AK4" s="494"/>
      <c r="AL4" s="494"/>
      <c r="AM4" s="494"/>
      <c r="AN4" s="494"/>
      <c r="AO4" s="494"/>
      <c r="AP4" s="494"/>
      <c r="AQ4" s="494"/>
      <c r="AR4" s="494"/>
      <c r="AS4" s="494"/>
      <c r="AT4" s="494"/>
      <c r="AU4" s="494"/>
      <c r="AV4" s="494"/>
      <c r="AW4" s="494"/>
      <c r="AX4" s="494"/>
      <c r="AY4" s="494"/>
      <c r="AZ4" s="494"/>
    </row>
    <row r="5" spans="1:52" ht="15" customHeight="1" collapsed="1" thickBot="1">
      <c r="T5" s="1"/>
      <c r="U5" s="1"/>
      <c r="X5" s="442"/>
      <c r="Y5" s="442"/>
      <c r="Z5" s="442"/>
      <c r="AA5" s="442"/>
      <c r="AB5" s="442"/>
      <c r="AC5" s="442"/>
      <c r="AD5" s="442"/>
      <c r="AE5" s="442"/>
      <c r="AF5" s="442"/>
      <c r="AG5" s="442"/>
      <c r="AH5" s="442"/>
      <c r="AI5" s="442"/>
      <c r="AJ5" s="442"/>
      <c r="AK5" s="442"/>
      <c r="AL5" s="442"/>
      <c r="AM5" s="442"/>
      <c r="AN5" s="442"/>
      <c r="AO5" s="442"/>
      <c r="AP5" s="442"/>
      <c r="AQ5" s="442"/>
      <c r="AR5" s="442"/>
      <c r="AS5" s="442"/>
      <c r="AT5" s="442"/>
      <c r="AU5" s="442"/>
      <c r="AV5" s="442"/>
      <c r="AW5" s="442"/>
      <c r="AX5" s="442"/>
      <c r="AY5" s="442"/>
      <c r="AZ5" s="442"/>
    </row>
    <row r="6" spans="1:52" s="4" customFormat="1" ht="20.100000000000001" hidden="1" customHeight="1" outlineLevel="1">
      <c r="B6" s="632">
        <v>1</v>
      </c>
      <c r="C6" s="633" t="s">
        <v>185</v>
      </c>
      <c r="D6" s="634">
        <f>SUM(L13,L25,L37,L49,L61,L73,L85,L97,L109,L121,L133,L145,L157,L169,L181,L193,L205,L217,L229,L241,L253,L265,L277,L289,L301,L313,L325,L337,L349,L361)</f>
        <v>0</v>
      </c>
      <c r="E6" s="635">
        <f>Konstruktion</f>
        <v>110.00000000000001</v>
      </c>
      <c r="F6" s="636">
        <f>D6*E6</f>
        <v>0</v>
      </c>
      <c r="G6" s="40"/>
      <c r="H6" s="644">
        <v>5</v>
      </c>
      <c r="I6" s="1045" t="s">
        <v>186</v>
      </c>
      <c r="J6" s="1046"/>
      <c r="K6" s="1047"/>
      <c r="L6" s="645">
        <f>SUM(M13,M25,M37,M49,M61,M73,M85,M97,M109,M121,M133,M145,M157,M169,M181,M193,M205,M217,M229,M241,M253,M265,M277,M289,M301,M313,M325,M337,M349,M361)</f>
        <v>0</v>
      </c>
      <c r="M6" s="1048">
        <f>Hardware</f>
        <v>101.2</v>
      </c>
      <c r="N6" s="1049"/>
      <c r="O6" s="1050">
        <f>L6*M6</f>
        <v>0</v>
      </c>
      <c r="P6" s="1051"/>
      <c r="Q6" s="40"/>
      <c r="R6" s="40"/>
      <c r="S6" s="40"/>
      <c r="T6" s="1"/>
      <c r="U6" s="1"/>
      <c r="V6" s="12"/>
      <c r="W6" s="12"/>
      <c r="X6" s="442"/>
      <c r="Y6" s="496"/>
      <c r="Z6" s="496"/>
      <c r="AA6" s="496"/>
      <c r="AB6" s="496"/>
      <c r="AC6" s="496"/>
      <c r="AD6" s="496"/>
      <c r="AE6" s="496"/>
      <c r="AF6" s="496"/>
      <c r="AG6" s="496"/>
      <c r="AH6" s="496"/>
      <c r="AI6" s="496"/>
      <c r="AJ6" s="496"/>
      <c r="AK6" s="496"/>
      <c r="AL6" s="496"/>
      <c r="AM6" s="496"/>
      <c r="AN6" s="496"/>
      <c r="AO6" s="496"/>
      <c r="AP6" s="496"/>
      <c r="AQ6" s="496"/>
      <c r="AR6" s="496"/>
      <c r="AS6" s="496"/>
      <c r="AT6" s="496"/>
      <c r="AU6" s="496"/>
      <c r="AV6" s="496"/>
      <c r="AW6" s="496"/>
      <c r="AX6" s="496"/>
      <c r="AY6" s="496"/>
      <c r="AZ6" s="496"/>
    </row>
    <row r="7" spans="1:52" ht="20.100000000000001" hidden="1" customHeight="1" outlineLevel="1">
      <c r="B7" s="652">
        <v>2</v>
      </c>
      <c r="C7" s="653" t="s">
        <v>14</v>
      </c>
      <c r="D7" s="654">
        <f>SUM(Q13,Q25,Q37,Q49,Q61,Q73,Q85,Q97,Q109,Q121,Q133,Q145,Q157,Q169,Q181,Q193,Q205,Q217,Q229,Q241,Q253,Q265,Q277,Q289,Q301,Q313,Q325,Q337,Q349,Q361)</f>
        <v>0</v>
      </c>
      <c r="E7" s="655">
        <f>Montage</f>
        <v>90.2</v>
      </c>
      <c r="F7" s="656">
        <f>D7*E7</f>
        <v>0</v>
      </c>
      <c r="G7" s="40"/>
      <c r="H7" s="649">
        <v>6</v>
      </c>
      <c r="I7" s="1030" t="s">
        <v>27</v>
      </c>
      <c r="J7" s="1031"/>
      <c r="K7" s="1032"/>
      <c r="L7" s="650">
        <f>SUM(N13,N25,N37,N49,N61,N73,N85,N97,N109,N121,N133,N145,N157,N169,N181,N193,N205,N217,N229,N241,N253,N265,N277,N289,N301,N313,N325,N337,N349,N361)</f>
        <v>0</v>
      </c>
      <c r="M7" s="1033">
        <f>Software</f>
        <v>115.50000000000001</v>
      </c>
      <c r="N7" s="1034"/>
      <c r="O7" s="1035">
        <f>L7*M7</f>
        <v>0</v>
      </c>
      <c r="P7" s="1036"/>
      <c r="Q7" s="40"/>
      <c r="R7" s="40"/>
      <c r="S7" s="40"/>
      <c r="T7" s="1"/>
      <c r="U7" s="1"/>
      <c r="X7" s="442"/>
      <c r="Y7" s="442"/>
      <c r="Z7" s="442"/>
      <c r="AA7" s="442"/>
      <c r="AB7" s="442"/>
      <c r="AC7" s="442"/>
      <c r="AD7" s="442"/>
      <c r="AE7" s="442"/>
      <c r="AF7" s="442"/>
      <c r="AG7" s="442"/>
      <c r="AH7" s="442"/>
      <c r="AI7" s="442"/>
      <c r="AJ7" s="442"/>
      <c r="AK7" s="442"/>
      <c r="AL7" s="442"/>
      <c r="AM7" s="442"/>
      <c r="AN7" s="442"/>
      <c r="AO7" s="442"/>
      <c r="AP7" s="442"/>
      <c r="AQ7" s="442"/>
      <c r="AR7" s="442"/>
      <c r="AS7" s="442"/>
      <c r="AT7" s="442"/>
      <c r="AU7" s="442"/>
      <c r="AV7" s="442"/>
      <c r="AW7" s="442"/>
      <c r="AX7" s="442"/>
      <c r="AY7" s="442"/>
      <c r="AZ7" s="442"/>
    </row>
    <row r="8" spans="1:52" ht="20.100000000000001" hidden="1" customHeight="1" outlineLevel="1">
      <c r="B8" s="637">
        <v>3</v>
      </c>
      <c r="C8" s="638" t="s">
        <v>15</v>
      </c>
      <c r="D8" s="639">
        <f>SUM(R13,R25,R37,R49,R61,R73,R85,R97,R109,R121,R133,R145,R157,R169,R181,R193,R205,R217,R229,R241,R253,R265,R277,R289,R301,R313,R325,R337,R349,R361)</f>
        <v>0</v>
      </c>
      <c r="E8" s="640">
        <f>Fertigung</f>
        <v>93.500000000000014</v>
      </c>
      <c r="F8" s="641">
        <f>D8*E8</f>
        <v>0</v>
      </c>
      <c r="G8" s="40"/>
      <c r="H8" s="649">
        <v>7</v>
      </c>
      <c r="I8" s="1030" t="s">
        <v>28</v>
      </c>
      <c r="J8" s="1031"/>
      <c r="K8" s="1032"/>
      <c r="L8" s="650">
        <f>SUM(O13,O25,O37,O49,O61,O73,O85,O97,O109,O121,O133,O145,O157,O169,O181,O193,O205,O217,O229,O241,O253,O265,O277,O289,O301,O313,O325,O337,O349,O361)</f>
        <v>0</v>
      </c>
      <c r="M8" s="1033">
        <f>INB</f>
        <v>115.50000000000001</v>
      </c>
      <c r="N8" s="1034"/>
      <c r="O8" s="1035">
        <f>L8*M8</f>
        <v>0</v>
      </c>
      <c r="P8" s="1036"/>
      <c r="Q8" s="40"/>
      <c r="R8" s="40"/>
      <c r="S8" s="40"/>
      <c r="T8" s="1"/>
      <c r="U8" s="1"/>
      <c r="X8" s="442"/>
      <c r="Y8" s="442"/>
      <c r="Z8" s="442"/>
      <c r="AA8" s="442"/>
      <c r="AB8" s="442"/>
      <c r="AC8" s="442"/>
      <c r="AD8" s="442"/>
      <c r="AE8" s="442"/>
      <c r="AF8" s="442"/>
      <c r="AG8" s="442"/>
      <c r="AH8" s="442"/>
      <c r="AI8" s="442"/>
      <c r="AJ8" s="442"/>
      <c r="AK8" s="442"/>
      <c r="AL8" s="442"/>
      <c r="AM8" s="442"/>
      <c r="AN8" s="442"/>
      <c r="AO8" s="442"/>
      <c r="AP8" s="442"/>
      <c r="AQ8" s="442"/>
      <c r="AR8" s="442"/>
      <c r="AS8" s="442"/>
      <c r="AT8" s="442"/>
      <c r="AU8" s="442"/>
      <c r="AV8" s="442"/>
      <c r="AW8" s="442"/>
      <c r="AX8" s="442"/>
      <c r="AY8" s="442"/>
      <c r="AZ8" s="442"/>
    </row>
    <row r="9" spans="1:52" ht="19.5" hidden="1" customHeight="1" outlineLevel="1" thickBot="1">
      <c r="B9" s="658">
        <v>4</v>
      </c>
      <c r="C9" s="659" t="s">
        <v>12</v>
      </c>
      <c r="D9" s="660"/>
      <c r="E9" s="661" t="s">
        <v>18</v>
      </c>
      <c r="F9" s="662">
        <f>SUM(U13,U25,U37,U49,U61,U73,U85,U97,U109,U121,U133,U145,U157,U169,U181,U193,U205,U217,U229,U241,U253,U265,U277,U289,U301,U313,U325,U337,U349,U361)</f>
        <v>0</v>
      </c>
      <c r="G9" s="40"/>
      <c r="H9" s="646">
        <v>8</v>
      </c>
      <c r="I9" s="1038" t="s">
        <v>29</v>
      </c>
      <c r="J9" s="1039"/>
      <c r="K9" s="1040"/>
      <c r="L9" s="647">
        <f>SUM(P13,P25,P37,P49,P61,P73,P85,P97,P109,P121,P133,P145,P157,P169,P181,P193,P205,P217,P229,P241,P253,P265,P277,P289,P301,P313,P325,P337,P349,P361)</f>
        <v>0</v>
      </c>
      <c r="M9" s="1041">
        <f>Elektrik</f>
        <v>90.2</v>
      </c>
      <c r="N9" s="1042"/>
      <c r="O9" s="1043">
        <f>L9*M9</f>
        <v>0</v>
      </c>
      <c r="P9" s="1044"/>
      <c r="Q9" s="40"/>
      <c r="R9" s="40"/>
      <c r="S9" s="40"/>
      <c r="T9" s="1"/>
      <c r="U9" s="1"/>
      <c r="X9" s="442"/>
      <c r="Y9" s="442"/>
      <c r="Z9" s="442"/>
      <c r="AA9" s="442"/>
      <c r="AB9" s="442"/>
      <c r="AC9" s="442"/>
      <c r="AD9" s="442"/>
      <c r="AE9" s="442"/>
      <c r="AF9" s="442"/>
      <c r="AG9" s="442"/>
      <c r="AH9" s="442"/>
      <c r="AI9" s="442"/>
      <c r="AJ9" s="442"/>
      <c r="AK9" s="442"/>
      <c r="AL9" s="442"/>
      <c r="AM9" s="442"/>
      <c r="AN9" s="442"/>
      <c r="AO9" s="442"/>
      <c r="AP9" s="442"/>
      <c r="AQ9" s="442"/>
      <c r="AR9" s="442"/>
      <c r="AS9" s="442"/>
      <c r="AT9" s="442"/>
      <c r="AU9" s="442"/>
      <c r="AV9" s="442"/>
      <c r="AW9" s="442"/>
      <c r="AX9" s="442"/>
      <c r="AY9" s="442"/>
      <c r="AZ9" s="442"/>
    </row>
    <row r="10" spans="1:52" ht="15" hidden="1" customHeight="1" outlineLevel="1" thickBot="1">
      <c r="A10" s="19"/>
      <c r="B10" s="30"/>
      <c r="C10" s="36"/>
      <c r="D10" s="36"/>
      <c r="E10" s="36"/>
      <c r="F10" s="25"/>
      <c r="G10" s="25"/>
      <c r="H10" s="25"/>
      <c r="I10" s="28"/>
      <c r="J10" s="28"/>
      <c r="K10" s="24"/>
      <c r="L10" s="27"/>
      <c r="M10" s="27"/>
      <c r="N10" s="27"/>
      <c r="O10" s="27"/>
      <c r="P10" s="27"/>
      <c r="Q10" s="26"/>
      <c r="R10" s="29"/>
      <c r="S10" s="29"/>
      <c r="T10" s="29"/>
      <c r="U10" s="29"/>
      <c r="V10" s="25"/>
      <c r="X10" s="442"/>
      <c r="Y10" s="442"/>
      <c r="Z10" s="442"/>
      <c r="AA10" s="442"/>
      <c r="AB10" s="442"/>
      <c r="AC10" s="442"/>
      <c r="AD10" s="442"/>
      <c r="AE10" s="442"/>
      <c r="AF10" s="442"/>
      <c r="AG10" s="442"/>
      <c r="AH10" s="442"/>
      <c r="AI10" s="442"/>
      <c r="AJ10" s="442"/>
      <c r="AK10" s="442"/>
      <c r="AL10" s="442"/>
      <c r="AM10" s="442"/>
      <c r="AN10" s="442"/>
      <c r="AO10" s="442"/>
      <c r="AP10" s="442"/>
      <c r="AQ10" s="442"/>
      <c r="AR10" s="442"/>
      <c r="AS10" s="442"/>
      <c r="AT10" s="442"/>
      <c r="AU10" s="442"/>
      <c r="AV10" s="442"/>
      <c r="AW10" s="442"/>
      <c r="AX10" s="442"/>
      <c r="AY10" s="442"/>
      <c r="AZ10" s="442"/>
    </row>
    <row r="11" spans="1:52" ht="20.100000000000001" customHeight="1" collapsed="1" thickBot="1">
      <c r="B11" s="39" t="s">
        <v>11</v>
      </c>
      <c r="C11" s="1027" t="s">
        <v>17</v>
      </c>
      <c r="D11" s="1028"/>
      <c r="E11" s="1028"/>
      <c r="F11" s="1029"/>
      <c r="G11" s="1027" t="s">
        <v>2</v>
      </c>
      <c r="H11" s="1028"/>
      <c r="I11" s="1028"/>
      <c r="J11" s="1028"/>
      <c r="K11" s="1029"/>
      <c r="L11" s="591" t="s">
        <v>247</v>
      </c>
      <c r="M11" s="648" t="s">
        <v>248</v>
      </c>
      <c r="N11" s="651" t="s">
        <v>25</v>
      </c>
      <c r="O11" s="651" t="s">
        <v>249</v>
      </c>
      <c r="P11" s="648" t="s">
        <v>246</v>
      </c>
      <c r="Q11" s="657" t="s">
        <v>250</v>
      </c>
      <c r="R11" s="591" t="s">
        <v>245</v>
      </c>
      <c r="S11" s="663" t="s">
        <v>21</v>
      </c>
      <c r="T11" s="663" t="s">
        <v>24</v>
      </c>
      <c r="U11" s="664" t="s">
        <v>275</v>
      </c>
      <c r="V11" s="642" t="s">
        <v>251</v>
      </c>
      <c r="W11" s="47" t="s">
        <v>6</v>
      </c>
      <c r="X11" s="442"/>
      <c r="Y11" s="442"/>
      <c r="Z11" s="442"/>
      <c r="AA11" s="442"/>
      <c r="AB11" s="442"/>
      <c r="AC11" s="442"/>
      <c r="AD11" s="442"/>
      <c r="AE11" s="442"/>
      <c r="AF11" s="442"/>
      <c r="AG11" s="442"/>
      <c r="AH11" s="442"/>
      <c r="AI11" s="442"/>
      <c r="AJ11" s="442"/>
      <c r="AK11" s="442"/>
      <c r="AL11" s="442"/>
      <c r="AM11" s="442"/>
      <c r="AN11" s="442"/>
      <c r="AO11" s="442"/>
      <c r="AP11" s="442"/>
      <c r="AQ11" s="442"/>
      <c r="AR11" s="442"/>
      <c r="AS11" s="442"/>
      <c r="AT11" s="442"/>
      <c r="AU11" s="442"/>
      <c r="AV11" s="442"/>
      <c r="AW11" s="442"/>
      <c r="AX11" s="442"/>
      <c r="AY11" s="442"/>
      <c r="AZ11" s="442"/>
    </row>
    <row r="12" spans="1:52" ht="3" customHeight="1">
      <c r="B12" s="504"/>
      <c r="C12" s="57"/>
      <c r="D12" s="56"/>
      <c r="E12" s="56"/>
      <c r="F12" s="290"/>
      <c r="G12" s="57"/>
      <c r="H12" s="56"/>
      <c r="I12" s="56"/>
      <c r="J12" s="430"/>
      <c r="K12" s="430"/>
      <c r="L12" s="55"/>
      <c r="M12" s="55"/>
      <c r="N12" s="55"/>
      <c r="O12" s="55"/>
      <c r="P12" s="55"/>
      <c r="Q12" s="55"/>
      <c r="R12" s="55"/>
      <c r="S12" s="56"/>
      <c r="T12" s="57"/>
      <c r="U12" s="60"/>
      <c r="V12" s="55"/>
      <c r="W12" s="55"/>
      <c r="X12" s="442"/>
      <c r="Y12" s="442"/>
      <c r="Z12" s="442"/>
      <c r="AA12" s="442"/>
      <c r="AB12" s="442"/>
      <c r="AC12" s="442"/>
      <c r="AD12" s="442"/>
      <c r="AE12" s="442"/>
      <c r="AF12" s="442"/>
      <c r="AG12" s="442"/>
      <c r="AH12" s="442"/>
      <c r="AI12" s="442"/>
      <c r="AJ12" s="442"/>
      <c r="AK12" s="442"/>
      <c r="AL12" s="442"/>
      <c r="AM12" s="442"/>
      <c r="AN12" s="442"/>
      <c r="AO12" s="442"/>
      <c r="AP12" s="442"/>
      <c r="AQ12" s="442"/>
      <c r="AR12" s="442"/>
      <c r="AS12" s="442"/>
      <c r="AT12" s="442"/>
      <c r="AU12" s="442"/>
      <c r="AV12" s="442"/>
      <c r="AW12" s="442"/>
      <c r="AX12" s="442"/>
      <c r="AY12" s="442"/>
      <c r="AZ12" s="442"/>
    </row>
    <row r="13" spans="1:52" ht="20.100000000000001" customHeight="1" collapsed="1">
      <c r="B13" s="714">
        <v>1</v>
      </c>
      <c r="C13" s="1013"/>
      <c r="D13" s="1014"/>
      <c r="E13" s="1014"/>
      <c r="F13" s="1015"/>
      <c r="G13" s="1016"/>
      <c r="H13" s="1017"/>
      <c r="I13" s="1017"/>
      <c r="J13" s="1017"/>
      <c r="K13" s="1018"/>
      <c r="L13" s="701">
        <f t="shared" ref="L13:R13" si="0">SUM(L14:L23)</f>
        <v>0</v>
      </c>
      <c r="M13" s="702">
        <f t="shared" si="0"/>
        <v>0</v>
      </c>
      <c r="N13" s="703">
        <f t="shared" si="0"/>
        <v>0</v>
      </c>
      <c r="O13" s="703">
        <f t="shared" si="0"/>
        <v>0</v>
      </c>
      <c r="P13" s="702">
        <f t="shared" si="0"/>
        <v>0</v>
      </c>
      <c r="Q13" s="704">
        <f t="shared" si="0"/>
        <v>0</v>
      </c>
      <c r="R13" s="701">
        <f t="shared" si="0"/>
        <v>0</v>
      </c>
      <c r="S13" s="705">
        <v>1</v>
      </c>
      <c r="T13" s="706">
        <f>(S14*T14)+(S15*T15)+(S16*T16)+(S17*T17)+(S18*T18)+(S19*T19)+(S20*T20)+(S21*T21)+(S22*T22)+(S23*T23)</f>
        <v>0</v>
      </c>
      <c r="U13" s="665">
        <f t="shared" ref="U13:U23" si="1">S13*T13*(1+MGKZ)*(1+Gewinn)*(1+Sicherheit)</f>
        <v>0</v>
      </c>
      <c r="V13" s="643">
        <f t="shared" ref="V13:V23" si="2">R13*Fertigung</f>
        <v>0</v>
      </c>
      <c r="W13" s="50">
        <f>L13*$E$6+M13*$M$6+N13*$M$7+O13*$M$8+P13*$E$7+Q13*$M$9+U13+V13</f>
        <v>0</v>
      </c>
      <c r="X13" s="442"/>
      <c r="Y13" s="442"/>
      <c r="Z13" s="442"/>
      <c r="AA13" s="442"/>
      <c r="AB13" s="442"/>
      <c r="AC13" s="442"/>
      <c r="AD13" s="442"/>
      <c r="AE13" s="442"/>
      <c r="AF13" s="442"/>
      <c r="AG13" s="442"/>
      <c r="AH13" s="442"/>
      <c r="AI13" s="442"/>
      <c r="AJ13" s="442"/>
      <c r="AK13" s="442"/>
      <c r="AL13" s="442"/>
      <c r="AM13" s="442"/>
      <c r="AN13" s="442"/>
      <c r="AO13" s="442"/>
      <c r="AP13" s="442"/>
      <c r="AQ13" s="442"/>
      <c r="AR13" s="442"/>
      <c r="AS13" s="442"/>
      <c r="AT13" s="442"/>
      <c r="AU13" s="442"/>
      <c r="AV13" s="442"/>
      <c r="AW13" s="442"/>
      <c r="AX13" s="442"/>
      <c r="AY13" s="442"/>
      <c r="AZ13" s="442"/>
    </row>
    <row r="14" spans="1:52" ht="18" hidden="1" customHeight="1" outlineLevel="1">
      <c r="B14" s="433"/>
      <c r="C14" s="1002"/>
      <c r="D14" s="1003"/>
      <c r="E14" s="1003"/>
      <c r="F14" s="1004"/>
      <c r="G14" s="1005"/>
      <c r="H14" s="1006"/>
      <c r="I14" s="1006"/>
      <c r="J14" s="1006"/>
      <c r="K14" s="1007"/>
      <c r="L14" s="715"/>
      <c r="M14" s="715"/>
      <c r="N14" s="715"/>
      <c r="O14" s="715"/>
      <c r="P14" s="715"/>
      <c r="Q14" s="715"/>
      <c r="R14" s="715"/>
      <c r="S14" s="716"/>
      <c r="T14" s="717"/>
      <c r="U14" s="720">
        <f t="shared" si="1"/>
        <v>0</v>
      </c>
      <c r="V14" s="721">
        <f t="shared" si="2"/>
        <v>0</v>
      </c>
      <c r="W14" s="722">
        <f t="shared" ref="W14:W23" si="3">L14*$E$6+M14*$M$6+N14*$M$7+O14*$M$8+P14*$E$7+Q14*$M$9+U14+V14</f>
        <v>0</v>
      </c>
      <c r="X14" s="442"/>
      <c r="Y14" s="442"/>
      <c r="Z14" s="442"/>
      <c r="AA14" s="442"/>
      <c r="AB14" s="442"/>
      <c r="AC14" s="442"/>
      <c r="AD14" s="442"/>
      <c r="AE14" s="442"/>
      <c r="AF14" s="442"/>
      <c r="AG14" s="442"/>
      <c r="AH14" s="442"/>
      <c r="AI14" s="442"/>
      <c r="AJ14" s="442"/>
      <c r="AK14" s="442"/>
      <c r="AL14" s="442"/>
      <c r="AM14" s="442"/>
      <c r="AN14" s="442"/>
      <c r="AO14" s="442"/>
      <c r="AP14" s="442"/>
      <c r="AQ14" s="442"/>
      <c r="AR14" s="442"/>
      <c r="AS14" s="442"/>
      <c r="AT14" s="442"/>
      <c r="AU14" s="442"/>
      <c r="AV14" s="442"/>
      <c r="AW14" s="442"/>
      <c r="AX14" s="442"/>
      <c r="AY14" s="442"/>
      <c r="AZ14" s="442"/>
    </row>
    <row r="15" spans="1:52" ht="18" hidden="1" customHeight="1" outlineLevel="1">
      <c r="B15" s="434"/>
      <c r="C15" s="1002"/>
      <c r="D15" s="1003"/>
      <c r="E15" s="1003"/>
      <c r="F15" s="1004"/>
      <c r="G15" s="1005"/>
      <c r="H15" s="1006"/>
      <c r="I15" s="1006"/>
      <c r="J15" s="1006"/>
      <c r="K15" s="1007"/>
      <c r="L15" s="715"/>
      <c r="M15" s="715"/>
      <c r="N15" s="715"/>
      <c r="O15" s="715"/>
      <c r="P15" s="715"/>
      <c r="Q15" s="715"/>
      <c r="R15" s="715"/>
      <c r="S15" s="716"/>
      <c r="T15" s="717"/>
      <c r="U15" s="720">
        <f t="shared" si="1"/>
        <v>0</v>
      </c>
      <c r="V15" s="721">
        <f t="shared" si="2"/>
        <v>0</v>
      </c>
      <c r="W15" s="722">
        <f t="shared" si="3"/>
        <v>0</v>
      </c>
      <c r="X15" s="442"/>
      <c r="Y15" s="442"/>
      <c r="Z15" s="442"/>
      <c r="AA15" s="442"/>
      <c r="AB15" s="442"/>
      <c r="AC15" s="442"/>
      <c r="AD15" s="442"/>
      <c r="AE15" s="442"/>
      <c r="AF15" s="442"/>
      <c r="AG15" s="442"/>
      <c r="AH15" s="442"/>
      <c r="AI15" s="442"/>
      <c r="AJ15" s="442"/>
      <c r="AK15" s="442"/>
      <c r="AL15" s="442"/>
      <c r="AM15" s="442"/>
      <c r="AN15" s="442"/>
      <c r="AO15" s="442"/>
      <c r="AP15" s="442"/>
      <c r="AQ15" s="442"/>
      <c r="AR15" s="442"/>
      <c r="AS15" s="442"/>
      <c r="AT15" s="442"/>
      <c r="AU15" s="442"/>
      <c r="AV15" s="442"/>
      <c r="AW15" s="442"/>
      <c r="AX15" s="442"/>
      <c r="AY15" s="442"/>
      <c r="AZ15" s="442"/>
    </row>
    <row r="16" spans="1:52" ht="18" hidden="1" customHeight="1" outlineLevel="1">
      <c r="B16" s="434"/>
      <c r="C16" s="1002"/>
      <c r="D16" s="1003"/>
      <c r="E16" s="1003"/>
      <c r="F16" s="1004"/>
      <c r="G16" s="1005"/>
      <c r="H16" s="1006"/>
      <c r="I16" s="1006"/>
      <c r="J16" s="1006"/>
      <c r="K16" s="1007"/>
      <c r="L16" s="715"/>
      <c r="M16" s="715"/>
      <c r="N16" s="715"/>
      <c r="O16" s="715"/>
      <c r="P16" s="715"/>
      <c r="Q16" s="715"/>
      <c r="R16" s="715"/>
      <c r="S16" s="716"/>
      <c r="T16" s="717"/>
      <c r="U16" s="720">
        <f t="shared" si="1"/>
        <v>0</v>
      </c>
      <c r="V16" s="721">
        <f t="shared" si="2"/>
        <v>0</v>
      </c>
      <c r="W16" s="722">
        <f t="shared" si="3"/>
        <v>0</v>
      </c>
      <c r="X16" s="442"/>
      <c r="Y16" s="442"/>
      <c r="Z16" s="442"/>
      <c r="AA16" s="442"/>
      <c r="AB16" s="442"/>
      <c r="AC16" s="442"/>
      <c r="AD16" s="442"/>
      <c r="AE16" s="442"/>
      <c r="AF16" s="442"/>
      <c r="AG16" s="442"/>
      <c r="AH16" s="442"/>
      <c r="AI16" s="442"/>
      <c r="AJ16" s="442"/>
      <c r="AK16" s="442"/>
      <c r="AL16" s="442"/>
      <c r="AM16" s="442"/>
      <c r="AN16" s="442"/>
      <c r="AO16" s="442"/>
      <c r="AP16" s="442"/>
      <c r="AQ16" s="442"/>
      <c r="AR16" s="442"/>
      <c r="AS16" s="442"/>
      <c r="AT16" s="442"/>
      <c r="AU16" s="442"/>
      <c r="AV16" s="442"/>
      <c r="AW16" s="442"/>
      <c r="AX16" s="442"/>
      <c r="AY16" s="442"/>
      <c r="AZ16" s="442"/>
    </row>
    <row r="17" spans="2:52" ht="18" hidden="1" customHeight="1" outlineLevel="1">
      <c r="B17" s="434"/>
      <c r="C17" s="1002"/>
      <c r="D17" s="1003"/>
      <c r="E17" s="1003"/>
      <c r="F17" s="1004"/>
      <c r="G17" s="1005"/>
      <c r="H17" s="1006"/>
      <c r="I17" s="1006"/>
      <c r="J17" s="1006"/>
      <c r="K17" s="1007"/>
      <c r="L17" s="715"/>
      <c r="M17" s="715"/>
      <c r="N17" s="715"/>
      <c r="O17" s="715"/>
      <c r="P17" s="715"/>
      <c r="Q17" s="715"/>
      <c r="R17" s="715"/>
      <c r="S17" s="716"/>
      <c r="T17" s="717"/>
      <c r="U17" s="720">
        <f t="shared" si="1"/>
        <v>0</v>
      </c>
      <c r="V17" s="721">
        <f t="shared" si="2"/>
        <v>0</v>
      </c>
      <c r="W17" s="722">
        <f t="shared" si="3"/>
        <v>0</v>
      </c>
      <c r="X17" s="442"/>
      <c r="Y17" s="442"/>
      <c r="Z17" s="442"/>
      <c r="AA17" s="442"/>
      <c r="AB17" s="442"/>
      <c r="AC17" s="442"/>
      <c r="AD17" s="442"/>
      <c r="AE17" s="442"/>
      <c r="AF17" s="442"/>
      <c r="AG17" s="442"/>
      <c r="AH17" s="442"/>
      <c r="AI17" s="442"/>
      <c r="AJ17" s="442"/>
      <c r="AK17" s="442"/>
      <c r="AL17" s="442"/>
      <c r="AM17" s="442"/>
      <c r="AN17" s="442"/>
      <c r="AO17" s="442"/>
      <c r="AP17" s="442"/>
      <c r="AQ17" s="442"/>
      <c r="AR17" s="442"/>
      <c r="AS17" s="442"/>
      <c r="AT17" s="442"/>
      <c r="AU17" s="442"/>
      <c r="AV17" s="442"/>
      <c r="AW17" s="442"/>
      <c r="AX17" s="442"/>
      <c r="AY17" s="442"/>
      <c r="AZ17" s="442"/>
    </row>
    <row r="18" spans="2:52" ht="18" hidden="1" customHeight="1" outlineLevel="1">
      <c r="B18" s="434"/>
      <c r="C18" s="1002"/>
      <c r="D18" s="1003"/>
      <c r="E18" s="1003"/>
      <c r="F18" s="1004"/>
      <c r="G18" s="1005"/>
      <c r="H18" s="1006"/>
      <c r="I18" s="1006"/>
      <c r="J18" s="1006"/>
      <c r="K18" s="1007"/>
      <c r="L18" s="715"/>
      <c r="M18" s="715"/>
      <c r="N18" s="715"/>
      <c r="O18" s="715"/>
      <c r="P18" s="715"/>
      <c r="Q18" s="715"/>
      <c r="R18" s="715"/>
      <c r="S18" s="716"/>
      <c r="T18" s="717"/>
      <c r="U18" s="720">
        <f t="shared" si="1"/>
        <v>0</v>
      </c>
      <c r="V18" s="721">
        <f t="shared" si="2"/>
        <v>0</v>
      </c>
      <c r="W18" s="722">
        <f t="shared" si="3"/>
        <v>0</v>
      </c>
      <c r="X18" s="442"/>
      <c r="Y18" s="442"/>
      <c r="Z18" s="442"/>
      <c r="AA18" s="442"/>
      <c r="AB18" s="442"/>
      <c r="AC18" s="442"/>
      <c r="AD18" s="442"/>
      <c r="AE18" s="442"/>
      <c r="AF18" s="442"/>
      <c r="AG18" s="442"/>
      <c r="AH18" s="442"/>
      <c r="AI18" s="442"/>
      <c r="AJ18" s="442"/>
      <c r="AK18" s="442"/>
      <c r="AL18" s="442"/>
      <c r="AM18" s="442"/>
      <c r="AN18" s="442"/>
      <c r="AO18" s="442"/>
      <c r="AP18" s="442"/>
      <c r="AQ18" s="442"/>
      <c r="AR18" s="442"/>
      <c r="AS18" s="442"/>
      <c r="AT18" s="442"/>
      <c r="AU18" s="442"/>
      <c r="AV18" s="442"/>
      <c r="AW18" s="442"/>
      <c r="AX18" s="442"/>
      <c r="AY18" s="442"/>
      <c r="AZ18" s="442"/>
    </row>
    <row r="19" spans="2:52" ht="18" hidden="1" customHeight="1" outlineLevel="1">
      <c r="B19" s="434"/>
      <c r="C19" s="1002"/>
      <c r="D19" s="1003"/>
      <c r="E19" s="1003"/>
      <c r="F19" s="1004"/>
      <c r="G19" s="1005"/>
      <c r="H19" s="1006"/>
      <c r="I19" s="1006"/>
      <c r="J19" s="1006"/>
      <c r="K19" s="1007"/>
      <c r="L19" s="715"/>
      <c r="M19" s="715"/>
      <c r="N19" s="715"/>
      <c r="O19" s="715"/>
      <c r="P19" s="715"/>
      <c r="Q19" s="715"/>
      <c r="R19" s="715"/>
      <c r="S19" s="716"/>
      <c r="T19" s="717"/>
      <c r="U19" s="720">
        <f t="shared" si="1"/>
        <v>0</v>
      </c>
      <c r="V19" s="721">
        <f t="shared" si="2"/>
        <v>0</v>
      </c>
      <c r="W19" s="722">
        <f t="shared" si="3"/>
        <v>0</v>
      </c>
      <c r="X19" s="442"/>
      <c r="Y19" s="442"/>
      <c r="Z19" s="442"/>
      <c r="AA19" s="442"/>
      <c r="AB19" s="442"/>
      <c r="AC19" s="442"/>
      <c r="AD19" s="442"/>
      <c r="AE19" s="442"/>
      <c r="AF19" s="442"/>
      <c r="AG19" s="442"/>
      <c r="AH19" s="442"/>
      <c r="AI19" s="442"/>
      <c r="AJ19" s="442"/>
      <c r="AK19" s="442"/>
      <c r="AL19" s="442"/>
      <c r="AM19" s="442"/>
      <c r="AN19" s="442"/>
      <c r="AO19" s="442"/>
      <c r="AP19" s="442"/>
      <c r="AQ19" s="442"/>
      <c r="AR19" s="442"/>
      <c r="AS19" s="442"/>
      <c r="AT19" s="442"/>
      <c r="AU19" s="442"/>
      <c r="AV19" s="442"/>
      <c r="AW19" s="442"/>
      <c r="AX19" s="442"/>
      <c r="AY19" s="442"/>
      <c r="AZ19" s="442"/>
    </row>
    <row r="20" spans="2:52" ht="18" hidden="1" customHeight="1" outlineLevel="1">
      <c r="B20" s="434"/>
      <c r="C20" s="1002"/>
      <c r="D20" s="1003"/>
      <c r="E20" s="1003"/>
      <c r="F20" s="1004"/>
      <c r="G20" s="1005"/>
      <c r="H20" s="1006"/>
      <c r="I20" s="1006"/>
      <c r="J20" s="1006"/>
      <c r="K20" s="1007"/>
      <c r="L20" s="715"/>
      <c r="M20" s="715"/>
      <c r="N20" s="715"/>
      <c r="O20" s="715"/>
      <c r="P20" s="715"/>
      <c r="Q20" s="715"/>
      <c r="R20" s="715"/>
      <c r="S20" s="716"/>
      <c r="T20" s="717"/>
      <c r="U20" s="720">
        <f t="shared" si="1"/>
        <v>0</v>
      </c>
      <c r="V20" s="721">
        <f t="shared" si="2"/>
        <v>0</v>
      </c>
      <c r="W20" s="722">
        <f t="shared" si="3"/>
        <v>0</v>
      </c>
      <c r="X20" s="442"/>
      <c r="Y20" s="442"/>
      <c r="Z20" s="442"/>
      <c r="AA20" s="442"/>
      <c r="AB20" s="442"/>
      <c r="AC20" s="442"/>
      <c r="AD20" s="442"/>
      <c r="AE20" s="442"/>
      <c r="AF20" s="442"/>
      <c r="AG20" s="442"/>
      <c r="AH20" s="442"/>
      <c r="AI20" s="442"/>
      <c r="AJ20" s="442"/>
      <c r="AK20" s="442"/>
      <c r="AL20" s="442"/>
      <c r="AM20" s="442"/>
      <c r="AN20" s="442"/>
      <c r="AO20" s="442"/>
      <c r="AP20" s="442"/>
      <c r="AQ20" s="442"/>
      <c r="AR20" s="442"/>
      <c r="AS20" s="442"/>
      <c r="AT20" s="442"/>
      <c r="AU20" s="442"/>
      <c r="AV20" s="442"/>
      <c r="AW20" s="442"/>
      <c r="AX20" s="442"/>
      <c r="AY20" s="442"/>
      <c r="AZ20" s="442"/>
    </row>
    <row r="21" spans="2:52" ht="18" hidden="1" customHeight="1" outlineLevel="1">
      <c r="B21" s="434"/>
      <c r="C21" s="1002"/>
      <c r="D21" s="1003"/>
      <c r="E21" s="1003"/>
      <c r="F21" s="1004"/>
      <c r="G21" s="1005"/>
      <c r="H21" s="1006"/>
      <c r="I21" s="1006"/>
      <c r="J21" s="1006"/>
      <c r="K21" s="1007"/>
      <c r="L21" s="715"/>
      <c r="M21" s="715"/>
      <c r="N21" s="715"/>
      <c r="O21" s="715"/>
      <c r="P21" s="715"/>
      <c r="Q21" s="715"/>
      <c r="R21" s="715"/>
      <c r="S21" s="716"/>
      <c r="T21" s="717"/>
      <c r="U21" s="720">
        <f t="shared" si="1"/>
        <v>0</v>
      </c>
      <c r="V21" s="721">
        <f t="shared" si="2"/>
        <v>0</v>
      </c>
      <c r="W21" s="722">
        <f t="shared" si="3"/>
        <v>0</v>
      </c>
      <c r="X21" s="442"/>
      <c r="Y21" s="442"/>
      <c r="Z21" s="442"/>
      <c r="AA21" s="442"/>
      <c r="AB21" s="442"/>
      <c r="AC21" s="442"/>
      <c r="AD21" s="442"/>
      <c r="AE21" s="442"/>
      <c r="AF21" s="442"/>
      <c r="AG21" s="442"/>
      <c r="AH21" s="442"/>
      <c r="AI21" s="442"/>
      <c r="AJ21" s="442"/>
      <c r="AK21" s="442"/>
      <c r="AL21" s="442"/>
      <c r="AM21" s="442"/>
      <c r="AN21" s="442"/>
      <c r="AO21" s="442"/>
      <c r="AP21" s="442"/>
      <c r="AQ21" s="442"/>
      <c r="AR21" s="442"/>
      <c r="AS21" s="442"/>
      <c r="AT21" s="442"/>
      <c r="AU21" s="442"/>
      <c r="AV21" s="442"/>
      <c r="AW21" s="442"/>
      <c r="AX21" s="442"/>
      <c r="AY21" s="442"/>
      <c r="AZ21" s="442"/>
    </row>
    <row r="22" spans="2:52" ht="18" hidden="1" customHeight="1" outlineLevel="1">
      <c r="B22" s="434"/>
      <c r="C22" s="1002"/>
      <c r="D22" s="1003"/>
      <c r="E22" s="1003"/>
      <c r="F22" s="1004"/>
      <c r="G22" s="1005"/>
      <c r="H22" s="1006"/>
      <c r="I22" s="1006"/>
      <c r="J22" s="1006"/>
      <c r="K22" s="1007"/>
      <c r="L22" s="715"/>
      <c r="M22" s="715"/>
      <c r="N22" s="715"/>
      <c r="O22" s="715"/>
      <c r="P22" s="715"/>
      <c r="Q22" s="715"/>
      <c r="R22" s="715"/>
      <c r="S22" s="716"/>
      <c r="T22" s="717"/>
      <c r="U22" s="720">
        <f t="shared" si="1"/>
        <v>0</v>
      </c>
      <c r="V22" s="721">
        <f t="shared" si="2"/>
        <v>0</v>
      </c>
      <c r="W22" s="722">
        <f t="shared" si="3"/>
        <v>0</v>
      </c>
      <c r="X22" s="442"/>
      <c r="Y22" s="442"/>
      <c r="Z22" s="442"/>
      <c r="AA22" s="442"/>
      <c r="AB22" s="442"/>
      <c r="AC22" s="442"/>
      <c r="AD22" s="442"/>
      <c r="AE22" s="442"/>
      <c r="AF22" s="442"/>
      <c r="AG22" s="442"/>
      <c r="AH22" s="442"/>
      <c r="AI22" s="442"/>
      <c r="AJ22" s="442"/>
      <c r="AK22" s="442"/>
      <c r="AL22" s="442"/>
      <c r="AM22" s="442"/>
      <c r="AN22" s="442"/>
      <c r="AO22" s="442"/>
      <c r="AP22" s="442"/>
      <c r="AQ22" s="442"/>
      <c r="AR22" s="442"/>
      <c r="AS22" s="442"/>
      <c r="AT22" s="442"/>
      <c r="AU22" s="442"/>
      <c r="AV22" s="442"/>
      <c r="AW22" s="442"/>
      <c r="AX22" s="442"/>
      <c r="AY22" s="442"/>
      <c r="AZ22" s="442"/>
    </row>
    <row r="23" spans="2:52" ht="18" hidden="1" customHeight="1" outlineLevel="1">
      <c r="B23" s="434"/>
      <c r="C23" s="1002"/>
      <c r="D23" s="1003"/>
      <c r="E23" s="1003"/>
      <c r="F23" s="1004"/>
      <c r="G23" s="1005"/>
      <c r="H23" s="1006"/>
      <c r="I23" s="1006"/>
      <c r="J23" s="1006"/>
      <c r="K23" s="1007"/>
      <c r="L23" s="715"/>
      <c r="M23" s="715"/>
      <c r="N23" s="715"/>
      <c r="O23" s="715"/>
      <c r="P23" s="715"/>
      <c r="Q23" s="715"/>
      <c r="R23" s="715"/>
      <c r="S23" s="716"/>
      <c r="T23" s="717"/>
      <c r="U23" s="720">
        <f t="shared" si="1"/>
        <v>0</v>
      </c>
      <c r="V23" s="721">
        <f t="shared" si="2"/>
        <v>0</v>
      </c>
      <c r="W23" s="722">
        <f t="shared" si="3"/>
        <v>0</v>
      </c>
      <c r="X23" s="442"/>
      <c r="Y23" s="442"/>
      <c r="Z23" s="442"/>
      <c r="AA23" s="442"/>
      <c r="AB23" s="442"/>
      <c r="AC23" s="442"/>
      <c r="AD23" s="442"/>
      <c r="AE23" s="442"/>
      <c r="AF23" s="442"/>
      <c r="AG23" s="442"/>
      <c r="AH23" s="442"/>
      <c r="AI23" s="442"/>
      <c r="AJ23" s="442"/>
      <c r="AK23" s="442"/>
      <c r="AL23" s="442"/>
      <c r="AM23" s="442"/>
      <c r="AN23" s="442"/>
      <c r="AO23" s="442"/>
      <c r="AP23" s="442"/>
      <c r="AQ23" s="442"/>
      <c r="AR23" s="442"/>
      <c r="AS23" s="442"/>
      <c r="AT23" s="442"/>
      <c r="AU23" s="442"/>
      <c r="AV23" s="442"/>
      <c r="AW23" s="442"/>
      <c r="AX23" s="442"/>
      <c r="AY23" s="442"/>
      <c r="AZ23" s="442"/>
    </row>
    <row r="24" spans="2:52" ht="9.9499999999999993" hidden="1" customHeight="1" outlineLevel="1">
      <c r="B24" s="435"/>
      <c r="C24" s="437"/>
      <c r="D24" s="437"/>
      <c r="E24" s="437"/>
      <c r="F24" s="437"/>
      <c r="G24" s="436"/>
      <c r="H24" s="436"/>
      <c r="I24" s="436"/>
      <c r="J24" s="436"/>
      <c r="K24" s="436"/>
      <c r="L24" s="707"/>
      <c r="M24" s="707"/>
      <c r="N24" s="707"/>
      <c r="O24" s="707"/>
      <c r="P24" s="707"/>
      <c r="Q24" s="707"/>
      <c r="R24" s="707"/>
      <c r="S24" s="438"/>
      <c r="T24" s="439"/>
      <c r="U24" s="439"/>
      <c r="V24" s="439"/>
      <c r="W24" s="431"/>
      <c r="X24" s="442"/>
      <c r="Y24" s="442"/>
      <c r="Z24" s="442"/>
      <c r="AA24" s="442"/>
      <c r="AB24" s="442"/>
      <c r="AC24" s="442"/>
      <c r="AD24" s="442"/>
      <c r="AE24" s="442"/>
      <c r="AF24" s="442"/>
      <c r="AG24" s="442"/>
      <c r="AH24" s="442"/>
      <c r="AI24" s="442"/>
      <c r="AJ24" s="442"/>
      <c r="AK24" s="442"/>
      <c r="AL24" s="442"/>
      <c r="AM24" s="442"/>
      <c r="AN24" s="442"/>
      <c r="AO24" s="442"/>
      <c r="AP24" s="442"/>
      <c r="AQ24" s="442"/>
      <c r="AR24" s="442"/>
      <c r="AS24" s="442"/>
      <c r="AT24" s="442"/>
      <c r="AU24" s="442"/>
      <c r="AV24" s="442"/>
      <c r="AW24" s="442"/>
      <c r="AX24" s="442"/>
      <c r="AY24" s="442"/>
      <c r="AZ24" s="442"/>
    </row>
    <row r="25" spans="2:52" ht="20.100000000000001" customHeight="1" collapsed="1">
      <c r="B25" s="714">
        <f>B13+1</f>
        <v>2</v>
      </c>
      <c r="C25" s="1013"/>
      <c r="D25" s="1014"/>
      <c r="E25" s="1014"/>
      <c r="F25" s="1015"/>
      <c r="G25" s="1016"/>
      <c r="H25" s="1017"/>
      <c r="I25" s="1017"/>
      <c r="J25" s="1017"/>
      <c r="K25" s="1018"/>
      <c r="L25" s="701">
        <f t="shared" ref="L25:R25" si="4">SUM(L26:L35)</f>
        <v>0</v>
      </c>
      <c r="M25" s="702">
        <f t="shared" si="4"/>
        <v>0</v>
      </c>
      <c r="N25" s="703">
        <f t="shared" si="4"/>
        <v>0</v>
      </c>
      <c r="O25" s="703">
        <f t="shared" si="4"/>
        <v>0</v>
      </c>
      <c r="P25" s="702">
        <f t="shared" si="4"/>
        <v>0</v>
      </c>
      <c r="Q25" s="704">
        <f t="shared" si="4"/>
        <v>0</v>
      </c>
      <c r="R25" s="701">
        <f t="shared" si="4"/>
        <v>0</v>
      </c>
      <c r="S25" s="705">
        <v>1</v>
      </c>
      <c r="T25" s="706">
        <f>(S26*T26)+(S27*T27)+(S28*T28)+(S29*T29)+(S30*T30)+(S31*T31)+(S32*T32)+(S33*T33)+(S34*T34)+(S35*T35)</f>
        <v>0</v>
      </c>
      <c r="U25" s="665">
        <f t="shared" ref="U25:U35" si="5">S25*T25*(1+MGKZ)*(1+Gewinn)*(1+Sicherheit)</f>
        <v>0</v>
      </c>
      <c r="V25" s="643">
        <f t="shared" ref="V25:V35" si="6">R25*Fertigung</f>
        <v>0</v>
      </c>
      <c r="W25" s="50">
        <f t="shared" ref="W25:W35" si="7">L25*$E$6+M25*$M$6+N25*$M$7+O25*$M$8+P25*$E$7+Q25*$M$9+U25+V25</f>
        <v>0</v>
      </c>
      <c r="X25" s="442"/>
      <c r="Y25" s="442"/>
      <c r="Z25" s="442"/>
      <c r="AA25" s="442"/>
      <c r="AB25" s="442"/>
      <c r="AC25" s="442"/>
      <c r="AD25" s="442"/>
      <c r="AE25" s="442"/>
      <c r="AF25" s="442"/>
      <c r="AG25" s="442"/>
      <c r="AH25" s="442"/>
      <c r="AI25" s="442"/>
      <c r="AJ25" s="442"/>
      <c r="AK25" s="442"/>
      <c r="AL25" s="442"/>
      <c r="AM25" s="442"/>
      <c r="AN25" s="442"/>
      <c r="AO25" s="442"/>
      <c r="AP25" s="442"/>
      <c r="AQ25" s="442"/>
      <c r="AR25" s="442"/>
      <c r="AS25" s="442"/>
      <c r="AT25" s="442"/>
      <c r="AU25" s="442"/>
      <c r="AV25" s="442"/>
      <c r="AW25" s="442"/>
      <c r="AX25" s="442"/>
      <c r="AY25" s="442"/>
      <c r="AZ25" s="442"/>
    </row>
    <row r="26" spans="2:52" ht="18" hidden="1" customHeight="1" outlineLevel="1">
      <c r="B26" s="433"/>
      <c r="C26" s="1002"/>
      <c r="D26" s="1003"/>
      <c r="E26" s="1003"/>
      <c r="F26" s="1004"/>
      <c r="G26" s="1005"/>
      <c r="H26" s="1006"/>
      <c r="I26" s="1006"/>
      <c r="J26" s="1006"/>
      <c r="K26" s="1007"/>
      <c r="L26" s="715"/>
      <c r="M26" s="715"/>
      <c r="N26" s="715"/>
      <c r="O26" s="715"/>
      <c r="P26" s="715"/>
      <c r="Q26" s="715"/>
      <c r="R26" s="715"/>
      <c r="S26" s="716"/>
      <c r="T26" s="717"/>
      <c r="U26" s="720">
        <f t="shared" si="5"/>
        <v>0</v>
      </c>
      <c r="V26" s="721">
        <f t="shared" si="6"/>
        <v>0</v>
      </c>
      <c r="W26" s="722">
        <f t="shared" si="7"/>
        <v>0</v>
      </c>
      <c r="X26" s="442"/>
      <c r="Y26" s="442"/>
      <c r="Z26" s="442"/>
      <c r="AA26" s="442"/>
      <c r="AB26" s="442"/>
      <c r="AC26" s="442"/>
      <c r="AD26" s="442"/>
      <c r="AE26" s="442"/>
      <c r="AF26" s="442"/>
      <c r="AG26" s="442"/>
      <c r="AH26" s="442"/>
      <c r="AI26" s="442"/>
      <c r="AJ26" s="442"/>
      <c r="AK26" s="442"/>
      <c r="AL26" s="442"/>
      <c r="AM26" s="442"/>
      <c r="AN26" s="442"/>
      <c r="AO26" s="442"/>
      <c r="AP26" s="442"/>
      <c r="AQ26" s="442"/>
      <c r="AR26" s="442"/>
      <c r="AS26" s="442"/>
      <c r="AT26" s="442"/>
      <c r="AU26" s="442"/>
      <c r="AV26" s="442"/>
      <c r="AW26" s="442"/>
      <c r="AX26" s="442"/>
      <c r="AY26" s="442"/>
      <c r="AZ26" s="442"/>
    </row>
    <row r="27" spans="2:52" ht="18" hidden="1" customHeight="1" outlineLevel="1">
      <c r="B27" s="434"/>
      <c r="C27" s="1002"/>
      <c r="D27" s="1003"/>
      <c r="E27" s="1003"/>
      <c r="F27" s="1004"/>
      <c r="G27" s="1005"/>
      <c r="H27" s="1006"/>
      <c r="I27" s="1006"/>
      <c r="J27" s="1006"/>
      <c r="K27" s="1007"/>
      <c r="L27" s="715"/>
      <c r="M27" s="715"/>
      <c r="N27" s="715"/>
      <c r="O27" s="715"/>
      <c r="P27" s="715"/>
      <c r="Q27" s="715"/>
      <c r="R27" s="715"/>
      <c r="S27" s="716"/>
      <c r="T27" s="717"/>
      <c r="U27" s="720">
        <f t="shared" si="5"/>
        <v>0</v>
      </c>
      <c r="V27" s="721">
        <f t="shared" si="6"/>
        <v>0</v>
      </c>
      <c r="W27" s="722">
        <f t="shared" si="7"/>
        <v>0</v>
      </c>
      <c r="X27" s="442"/>
      <c r="Y27" s="442"/>
      <c r="Z27" s="442"/>
      <c r="AA27" s="442"/>
      <c r="AB27" s="442"/>
      <c r="AC27" s="442"/>
      <c r="AD27" s="442"/>
      <c r="AE27" s="442"/>
      <c r="AF27" s="442"/>
      <c r="AG27" s="442"/>
      <c r="AH27" s="442"/>
      <c r="AI27" s="442"/>
      <c r="AJ27" s="442"/>
      <c r="AK27" s="442"/>
      <c r="AL27" s="442"/>
      <c r="AM27" s="442"/>
      <c r="AN27" s="442"/>
      <c r="AO27" s="442"/>
      <c r="AP27" s="442"/>
      <c r="AQ27" s="442"/>
      <c r="AR27" s="442"/>
      <c r="AS27" s="442"/>
      <c r="AT27" s="442"/>
      <c r="AU27" s="442"/>
      <c r="AV27" s="442"/>
      <c r="AW27" s="442"/>
      <c r="AX27" s="442"/>
      <c r="AY27" s="442"/>
      <c r="AZ27" s="442"/>
    </row>
    <row r="28" spans="2:52" ht="18" hidden="1" customHeight="1" outlineLevel="1">
      <c r="B28" s="434"/>
      <c r="C28" s="1002"/>
      <c r="D28" s="1003"/>
      <c r="E28" s="1003"/>
      <c r="F28" s="1004"/>
      <c r="G28" s="1005"/>
      <c r="H28" s="1006"/>
      <c r="I28" s="1006"/>
      <c r="J28" s="1006"/>
      <c r="K28" s="1007"/>
      <c r="L28" s="715"/>
      <c r="M28" s="715"/>
      <c r="N28" s="715"/>
      <c r="O28" s="715"/>
      <c r="P28" s="715"/>
      <c r="Q28" s="715"/>
      <c r="R28" s="715"/>
      <c r="S28" s="716"/>
      <c r="T28" s="717"/>
      <c r="U28" s="720">
        <f t="shared" si="5"/>
        <v>0</v>
      </c>
      <c r="V28" s="721">
        <f t="shared" si="6"/>
        <v>0</v>
      </c>
      <c r="W28" s="722">
        <f t="shared" si="7"/>
        <v>0</v>
      </c>
      <c r="X28" s="442"/>
      <c r="Y28" s="442"/>
      <c r="Z28" s="442"/>
      <c r="AA28" s="442"/>
      <c r="AB28" s="442"/>
      <c r="AC28" s="442"/>
      <c r="AD28" s="442"/>
      <c r="AE28" s="442"/>
      <c r="AF28" s="442"/>
      <c r="AG28" s="442"/>
      <c r="AH28" s="442"/>
      <c r="AI28" s="442"/>
      <c r="AJ28" s="442"/>
      <c r="AK28" s="442"/>
      <c r="AL28" s="442"/>
      <c r="AM28" s="442"/>
      <c r="AN28" s="442"/>
      <c r="AO28" s="442"/>
      <c r="AP28" s="442"/>
      <c r="AQ28" s="442"/>
      <c r="AR28" s="442"/>
      <c r="AS28" s="442"/>
      <c r="AT28" s="442"/>
      <c r="AU28" s="442"/>
      <c r="AV28" s="442"/>
      <c r="AW28" s="442"/>
      <c r="AX28" s="442"/>
      <c r="AY28" s="442"/>
      <c r="AZ28" s="442"/>
    </row>
    <row r="29" spans="2:52" ht="18" hidden="1" customHeight="1" outlineLevel="1">
      <c r="B29" s="434"/>
      <c r="C29" s="1002"/>
      <c r="D29" s="1003"/>
      <c r="E29" s="1003"/>
      <c r="F29" s="1004"/>
      <c r="G29" s="1005"/>
      <c r="H29" s="1006"/>
      <c r="I29" s="1006"/>
      <c r="J29" s="1006"/>
      <c r="K29" s="1007"/>
      <c r="L29" s="715"/>
      <c r="M29" s="715"/>
      <c r="N29" s="715"/>
      <c r="O29" s="715"/>
      <c r="P29" s="715"/>
      <c r="Q29" s="715"/>
      <c r="R29" s="715"/>
      <c r="S29" s="716"/>
      <c r="T29" s="717"/>
      <c r="U29" s="720">
        <f t="shared" si="5"/>
        <v>0</v>
      </c>
      <c r="V29" s="721">
        <f t="shared" si="6"/>
        <v>0</v>
      </c>
      <c r="W29" s="722">
        <f t="shared" si="7"/>
        <v>0</v>
      </c>
      <c r="X29" s="442"/>
      <c r="Y29" s="442"/>
      <c r="Z29" s="442"/>
      <c r="AA29" s="442"/>
      <c r="AB29" s="442"/>
      <c r="AC29" s="442"/>
      <c r="AD29" s="442"/>
      <c r="AE29" s="442"/>
      <c r="AF29" s="442"/>
      <c r="AG29" s="442"/>
      <c r="AH29" s="442"/>
      <c r="AI29" s="442"/>
      <c r="AJ29" s="442"/>
      <c r="AK29" s="442"/>
      <c r="AL29" s="442"/>
      <c r="AM29" s="442"/>
      <c r="AN29" s="442"/>
      <c r="AO29" s="442"/>
      <c r="AP29" s="442"/>
      <c r="AQ29" s="442"/>
      <c r="AR29" s="442"/>
      <c r="AS29" s="442"/>
      <c r="AT29" s="442"/>
      <c r="AU29" s="442"/>
      <c r="AV29" s="442"/>
      <c r="AW29" s="442"/>
      <c r="AX29" s="442"/>
      <c r="AY29" s="442"/>
      <c r="AZ29" s="442"/>
    </row>
    <row r="30" spans="2:52" ht="18" hidden="1" customHeight="1" outlineLevel="1">
      <c r="B30" s="434"/>
      <c r="C30" s="1002"/>
      <c r="D30" s="1003"/>
      <c r="E30" s="1003"/>
      <c r="F30" s="1004"/>
      <c r="G30" s="1005"/>
      <c r="H30" s="1006"/>
      <c r="I30" s="1006"/>
      <c r="J30" s="1006"/>
      <c r="K30" s="1007"/>
      <c r="L30" s="715"/>
      <c r="M30" s="715"/>
      <c r="N30" s="715"/>
      <c r="O30" s="715"/>
      <c r="P30" s="715"/>
      <c r="Q30" s="715"/>
      <c r="R30" s="715"/>
      <c r="S30" s="716"/>
      <c r="T30" s="717"/>
      <c r="U30" s="720">
        <f t="shared" si="5"/>
        <v>0</v>
      </c>
      <c r="V30" s="721">
        <f t="shared" si="6"/>
        <v>0</v>
      </c>
      <c r="W30" s="722">
        <f t="shared" si="7"/>
        <v>0</v>
      </c>
      <c r="X30" s="442"/>
      <c r="Y30" s="442"/>
      <c r="Z30" s="442"/>
      <c r="AA30" s="442"/>
      <c r="AB30" s="442"/>
      <c r="AC30" s="442"/>
      <c r="AD30" s="442"/>
      <c r="AE30" s="442"/>
      <c r="AF30" s="442"/>
      <c r="AG30" s="442"/>
      <c r="AH30" s="442"/>
      <c r="AI30" s="442"/>
      <c r="AJ30" s="442"/>
      <c r="AK30" s="442"/>
      <c r="AL30" s="442"/>
      <c r="AM30" s="442"/>
      <c r="AN30" s="442"/>
      <c r="AO30" s="442"/>
      <c r="AP30" s="442"/>
      <c r="AQ30" s="442"/>
      <c r="AR30" s="442"/>
      <c r="AS30" s="442"/>
      <c r="AT30" s="442"/>
      <c r="AU30" s="442"/>
      <c r="AV30" s="442"/>
      <c r="AW30" s="442"/>
      <c r="AX30" s="442"/>
      <c r="AY30" s="442"/>
      <c r="AZ30" s="442"/>
    </row>
    <row r="31" spans="2:52" ht="18" hidden="1" customHeight="1" outlineLevel="1">
      <c r="B31" s="434"/>
      <c r="C31" s="1002"/>
      <c r="D31" s="1003"/>
      <c r="E31" s="1003"/>
      <c r="F31" s="1004"/>
      <c r="G31" s="1005"/>
      <c r="H31" s="1006"/>
      <c r="I31" s="1006"/>
      <c r="J31" s="1006"/>
      <c r="K31" s="1007"/>
      <c r="L31" s="715"/>
      <c r="M31" s="715"/>
      <c r="N31" s="715"/>
      <c r="O31" s="715"/>
      <c r="P31" s="715"/>
      <c r="Q31" s="715"/>
      <c r="R31" s="715"/>
      <c r="S31" s="716"/>
      <c r="T31" s="717"/>
      <c r="U31" s="720">
        <f t="shared" si="5"/>
        <v>0</v>
      </c>
      <c r="V31" s="721">
        <f t="shared" si="6"/>
        <v>0</v>
      </c>
      <c r="W31" s="722">
        <f t="shared" si="7"/>
        <v>0</v>
      </c>
      <c r="X31" s="442"/>
      <c r="Y31" s="442"/>
      <c r="Z31" s="442"/>
      <c r="AA31" s="442"/>
      <c r="AB31" s="442"/>
      <c r="AC31" s="442"/>
      <c r="AD31" s="442"/>
      <c r="AE31" s="442"/>
      <c r="AF31" s="442"/>
      <c r="AG31" s="442"/>
      <c r="AH31" s="442"/>
      <c r="AI31" s="442"/>
      <c r="AJ31" s="442"/>
      <c r="AK31" s="442"/>
      <c r="AL31" s="442"/>
      <c r="AM31" s="442"/>
      <c r="AN31" s="442"/>
      <c r="AO31" s="442"/>
      <c r="AP31" s="442"/>
      <c r="AQ31" s="442"/>
      <c r="AR31" s="442"/>
      <c r="AS31" s="442"/>
      <c r="AT31" s="442"/>
      <c r="AU31" s="442"/>
      <c r="AV31" s="442"/>
      <c r="AW31" s="442"/>
      <c r="AX31" s="442"/>
      <c r="AY31" s="442"/>
      <c r="AZ31" s="442"/>
    </row>
    <row r="32" spans="2:52" ht="18" hidden="1" customHeight="1" outlineLevel="1">
      <c r="B32" s="434"/>
      <c r="C32" s="1002"/>
      <c r="D32" s="1003"/>
      <c r="E32" s="1003"/>
      <c r="F32" s="1004"/>
      <c r="G32" s="1005"/>
      <c r="H32" s="1006"/>
      <c r="I32" s="1006"/>
      <c r="J32" s="1006"/>
      <c r="K32" s="1007"/>
      <c r="L32" s="715"/>
      <c r="M32" s="715"/>
      <c r="N32" s="715"/>
      <c r="O32" s="715"/>
      <c r="P32" s="715"/>
      <c r="Q32" s="715"/>
      <c r="R32" s="715"/>
      <c r="S32" s="716"/>
      <c r="T32" s="717"/>
      <c r="U32" s="720">
        <f t="shared" si="5"/>
        <v>0</v>
      </c>
      <c r="V32" s="721">
        <f t="shared" si="6"/>
        <v>0</v>
      </c>
      <c r="W32" s="722">
        <f t="shared" si="7"/>
        <v>0</v>
      </c>
      <c r="X32" s="442"/>
      <c r="Y32" s="442"/>
      <c r="Z32" s="442"/>
      <c r="AA32" s="442"/>
      <c r="AB32" s="442"/>
      <c r="AC32" s="442"/>
      <c r="AD32" s="442"/>
      <c r="AE32" s="442"/>
      <c r="AF32" s="442"/>
      <c r="AG32" s="442"/>
      <c r="AH32" s="442"/>
      <c r="AI32" s="442"/>
      <c r="AJ32" s="442"/>
      <c r="AK32" s="442"/>
      <c r="AL32" s="442"/>
      <c r="AM32" s="442"/>
      <c r="AN32" s="442"/>
      <c r="AO32" s="442"/>
      <c r="AP32" s="442"/>
      <c r="AQ32" s="442"/>
      <c r="AR32" s="442"/>
      <c r="AS32" s="442"/>
      <c r="AT32" s="442"/>
      <c r="AU32" s="442"/>
      <c r="AV32" s="442"/>
      <c r="AW32" s="442"/>
      <c r="AX32" s="442"/>
      <c r="AY32" s="442"/>
      <c r="AZ32" s="442"/>
    </row>
    <row r="33" spans="2:52" ht="18" hidden="1" customHeight="1" outlineLevel="1">
      <c r="B33" s="434"/>
      <c r="C33" s="1002"/>
      <c r="D33" s="1003"/>
      <c r="E33" s="1003"/>
      <c r="F33" s="1004"/>
      <c r="G33" s="1005"/>
      <c r="H33" s="1006"/>
      <c r="I33" s="1006"/>
      <c r="J33" s="1006"/>
      <c r="K33" s="1007"/>
      <c r="L33" s="715"/>
      <c r="M33" s="715"/>
      <c r="N33" s="715"/>
      <c r="O33" s="715"/>
      <c r="P33" s="715"/>
      <c r="Q33" s="715"/>
      <c r="R33" s="715"/>
      <c r="S33" s="716"/>
      <c r="T33" s="717"/>
      <c r="U33" s="720">
        <f t="shared" si="5"/>
        <v>0</v>
      </c>
      <c r="V33" s="721">
        <f t="shared" si="6"/>
        <v>0</v>
      </c>
      <c r="W33" s="722">
        <f t="shared" si="7"/>
        <v>0</v>
      </c>
      <c r="X33" s="442"/>
      <c r="Y33" s="442"/>
      <c r="Z33" s="442"/>
      <c r="AA33" s="442"/>
      <c r="AB33" s="442"/>
      <c r="AC33" s="442"/>
      <c r="AD33" s="442"/>
      <c r="AE33" s="442"/>
      <c r="AF33" s="442"/>
      <c r="AG33" s="442"/>
      <c r="AH33" s="442"/>
      <c r="AI33" s="442"/>
      <c r="AJ33" s="442"/>
      <c r="AK33" s="442"/>
      <c r="AL33" s="442"/>
      <c r="AM33" s="442"/>
      <c r="AN33" s="442"/>
      <c r="AO33" s="442"/>
      <c r="AP33" s="442"/>
      <c r="AQ33" s="442"/>
      <c r="AR33" s="442"/>
      <c r="AS33" s="442"/>
      <c r="AT33" s="442"/>
      <c r="AU33" s="442"/>
      <c r="AV33" s="442"/>
      <c r="AW33" s="442"/>
      <c r="AX33" s="442"/>
      <c r="AY33" s="442"/>
      <c r="AZ33" s="442"/>
    </row>
    <row r="34" spans="2:52" ht="18" hidden="1" customHeight="1" outlineLevel="1">
      <c r="B34" s="434"/>
      <c r="C34" s="1002"/>
      <c r="D34" s="1003"/>
      <c r="E34" s="1003"/>
      <c r="F34" s="1004"/>
      <c r="G34" s="1005"/>
      <c r="H34" s="1006"/>
      <c r="I34" s="1006"/>
      <c r="J34" s="1006"/>
      <c r="K34" s="1007"/>
      <c r="L34" s="715"/>
      <c r="M34" s="715"/>
      <c r="N34" s="715"/>
      <c r="O34" s="715"/>
      <c r="P34" s="715"/>
      <c r="Q34" s="715"/>
      <c r="R34" s="715"/>
      <c r="S34" s="716"/>
      <c r="T34" s="717"/>
      <c r="U34" s="720">
        <f t="shared" si="5"/>
        <v>0</v>
      </c>
      <c r="V34" s="721">
        <f t="shared" si="6"/>
        <v>0</v>
      </c>
      <c r="W34" s="722">
        <f t="shared" si="7"/>
        <v>0</v>
      </c>
      <c r="X34" s="442"/>
      <c r="Y34" s="442"/>
      <c r="Z34" s="442"/>
      <c r="AA34" s="442"/>
      <c r="AB34" s="442"/>
      <c r="AC34" s="442"/>
      <c r="AD34" s="442"/>
      <c r="AE34" s="442"/>
      <c r="AF34" s="442"/>
      <c r="AG34" s="442"/>
      <c r="AH34" s="442"/>
      <c r="AI34" s="442"/>
      <c r="AJ34" s="442"/>
      <c r="AK34" s="442"/>
      <c r="AL34" s="442"/>
      <c r="AM34" s="442"/>
      <c r="AN34" s="442"/>
      <c r="AO34" s="442"/>
      <c r="AP34" s="442"/>
      <c r="AQ34" s="442"/>
      <c r="AR34" s="442"/>
      <c r="AS34" s="442"/>
      <c r="AT34" s="442"/>
      <c r="AU34" s="442"/>
      <c r="AV34" s="442"/>
      <c r="AW34" s="442"/>
      <c r="AX34" s="442"/>
      <c r="AY34" s="442"/>
      <c r="AZ34" s="442"/>
    </row>
    <row r="35" spans="2:52" ht="18" hidden="1" customHeight="1" outlineLevel="1">
      <c r="B35" s="434"/>
      <c r="C35" s="1002"/>
      <c r="D35" s="1003"/>
      <c r="E35" s="1003"/>
      <c r="F35" s="1004"/>
      <c r="G35" s="1005"/>
      <c r="H35" s="1006"/>
      <c r="I35" s="1006"/>
      <c r="J35" s="1006"/>
      <c r="K35" s="1007"/>
      <c r="L35" s="715"/>
      <c r="M35" s="715"/>
      <c r="N35" s="715"/>
      <c r="O35" s="715"/>
      <c r="P35" s="715"/>
      <c r="Q35" s="715"/>
      <c r="R35" s="715"/>
      <c r="S35" s="716"/>
      <c r="T35" s="717"/>
      <c r="U35" s="720">
        <f t="shared" si="5"/>
        <v>0</v>
      </c>
      <c r="V35" s="721">
        <f t="shared" si="6"/>
        <v>0</v>
      </c>
      <c r="W35" s="722">
        <f t="shared" si="7"/>
        <v>0</v>
      </c>
      <c r="X35" s="442"/>
      <c r="Y35" s="442"/>
      <c r="Z35" s="442"/>
      <c r="AA35" s="442"/>
      <c r="AB35" s="442"/>
      <c r="AC35" s="442"/>
      <c r="AD35" s="442"/>
      <c r="AE35" s="442"/>
      <c r="AF35" s="442"/>
      <c r="AG35" s="442"/>
      <c r="AH35" s="442"/>
      <c r="AI35" s="442"/>
      <c r="AJ35" s="442"/>
      <c r="AK35" s="442"/>
      <c r="AL35" s="442"/>
      <c r="AM35" s="442"/>
      <c r="AN35" s="442"/>
      <c r="AO35" s="442"/>
      <c r="AP35" s="442"/>
      <c r="AQ35" s="442"/>
      <c r="AR35" s="442"/>
      <c r="AS35" s="442"/>
      <c r="AT35" s="442"/>
      <c r="AU35" s="442"/>
      <c r="AV35" s="442"/>
      <c r="AW35" s="442"/>
      <c r="AX35" s="442"/>
      <c r="AY35" s="442"/>
      <c r="AZ35" s="442"/>
    </row>
    <row r="36" spans="2:52" ht="9.9499999999999993" hidden="1" customHeight="1" outlineLevel="1">
      <c r="B36" s="435"/>
      <c r="C36" s="437"/>
      <c r="D36" s="437"/>
      <c r="E36" s="437"/>
      <c r="F36" s="437"/>
      <c r="G36" s="436"/>
      <c r="H36" s="436"/>
      <c r="I36" s="436"/>
      <c r="J36" s="436"/>
      <c r="K36" s="436"/>
      <c r="L36" s="438"/>
      <c r="M36" s="438"/>
      <c r="N36" s="438"/>
      <c r="O36" s="438"/>
      <c r="P36" s="438"/>
      <c r="Q36" s="438"/>
      <c r="R36" s="438"/>
      <c r="S36" s="438"/>
      <c r="T36" s="439"/>
      <c r="U36" s="439"/>
      <c r="V36" s="439"/>
      <c r="W36" s="431"/>
      <c r="X36" s="442"/>
      <c r="Y36" s="442"/>
      <c r="Z36" s="442"/>
      <c r="AA36" s="442"/>
      <c r="AB36" s="442"/>
      <c r="AC36" s="442"/>
      <c r="AD36" s="442"/>
      <c r="AE36" s="442"/>
      <c r="AF36" s="442"/>
      <c r="AG36" s="442"/>
      <c r="AH36" s="442"/>
      <c r="AI36" s="442"/>
      <c r="AJ36" s="442"/>
      <c r="AK36" s="442"/>
      <c r="AL36" s="442"/>
      <c r="AM36" s="442"/>
      <c r="AN36" s="442"/>
      <c r="AO36" s="442"/>
      <c r="AP36" s="442"/>
      <c r="AQ36" s="442"/>
      <c r="AR36" s="442"/>
      <c r="AS36" s="442"/>
      <c r="AT36" s="442"/>
      <c r="AU36" s="442"/>
      <c r="AV36" s="442"/>
      <c r="AW36" s="442"/>
      <c r="AX36" s="442"/>
      <c r="AY36" s="442"/>
      <c r="AZ36" s="442"/>
    </row>
    <row r="37" spans="2:52" ht="20.100000000000001" customHeight="1" collapsed="1">
      <c r="B37" s="714">
        <f>B25+1</f>
        <v>3</v>
      </c>
      <c r="C37" s="1013"/>
      <c r="D37" s="1014"/>
      <c r="E37" s="1014"/>
      <c r="F37" s="1015"/>
      <c r="G37" s="1016"/>
      <c r="H37" s="1017"/>
      <c r="I37" s="1017"/>
      <c r="J37" s="1017"/>
      <c r="K37" s="1018"/>
      <c r="L37" s="701">
        <f t="shared" ref="L37:R37" si="8">SUM(L38:L47)</f>
        <v>0</v>
      </c>
      <c r="M37" s="702">
        <f t="shared" si="8"/>
        <v>0</v>
      </c>
      <c r="N37" s="703">
        <f t="shared" si="8"/>
        <v>0</v>
      </c>
      <c r="O37" s="703">
        <f t="shared" si="8"/>
        <v>0</v>
      </c>
      <c r="P37" s="702">
        <f t="shared" si="8"/>
        <v>0</v>
      </c>
      <c r="Q37" s="704">
        <f t="shared" si="8"/>
        <v>0</v>
      </c>
      <c r="R37" s="701">
        <f t="shared" si="8"/>
        <v>0</v>
      </c>
      <c r="S37" s="705">
        <v>1</v>
      </c>
      <c r="T37" s="706">
        <f>(S38*T38)+(S39*T39)+(S40*T40)+(S41*T41)+(S42*T42)+(S43*T43)+(S44*T44)+(S45*T45)+(S46*T46)+(S47*T47)</f>
        <v>0</v>
      </c>
      <c r="U37" s="665">
        <f t="shared" ref="U37:U47" si="9">S37*T37*(1+MGKZ)*(1+Gewinn)*(1+Sicherheit)</f>
        <v>0</v>
      </c>
      <c r="V37" s="643">
        <f t="shared" ref="V37:V47" si="10">R37*Fertigung</f>
        <v>0</v>
      </c>
      <c r="W37" s="50">
        <f t="shared" ref="W37:W47" si="11">L37*$E$6+M37*$M$6+N37*$M$7+O37*$M$8+P37*$E$7+Q37*$M$9+U37+V37</f>
        <v>0</v>
      </c>
      <c r="X37" s="442"/>
      <c r="Y37" s="442"/>
      <c r="Z37" s="442"/>
      <c r="AA37" s="442"/>
      <c r="AB37" s="442"/>
      <c r="AC37" s="442"/>
      <c r="AD37" s="442"/>
      <c r="AE37" s="442"/>
      <c r="AF37" s="442"/>
      <c r="AG37" s="442"/>
      <c r="AH37" s="442"/>
      <c r="AI37" s="442"/>
      <c r="AJ37" s="442"/>
      <c r="AK37" s="442"/>
      <c r="AL37" s="442"/>
      <c r="AM37" s="442"/>
      <c r="AN37" s="442"/>
      <c r="AO37" s="442"/>
      <c r="AP37" s="442"/>
      <c r="AQ37" s="442"/>
      <c r="AR37" s="442"/>
      <c r="AS37" s="442"/>
      <c r="AT37" s="442"/>
      <c r="AU37" s="442"/>
      <c r="AV37" s="442"/>
      <c r="AW37" s="442"/>
      <c r="AX37" s="442"/>
      <c r="AY37" s="442"/>
      <c r="AZ37" s="442"/>
    </row>
    <row r="38" spans="2:52" ht="20.100000000000001" hidden="1" customHeight="1" outlineLevel="1">
      <c r="B38" s="433"/>
      <c r="C38" s="1002"/>
      <c r="D38" s="1003"/>
      <c r="E38" s="1003"/>
      <c r="F38" s="1004"/>
      <c r="G38" s="1005"/>
      <c r="H38" s="1006"/>
      <c r="I38" s="1006"/>
      <c r="J38" s="1006"/>
      <c r="K38" s="1007"/>
      <c r="L38" s="715"/>
      <c r="M38" s="715"/>
      <c r="N38" s="715"/>
      <c r="O38" s="715"/>
      <c r="P38" s="715"/>
      <c r="Q38" s="715"/>
      <c r="R38" s="715"/>
      <c r="S38" s="716"/>
      <c r="T38" s="717"/>
      <c r="U38" s="720">
        <f t="shared" si="9"/>
        <v>0</v>
      </c>
      <c r="V38" s="721">
        <f t="shared" si="10"/>
        <v>0</v>
      </c>
      <c r="W38" s="722">
        <f t="shared" si="11"/>
        <v>0</v>
      </c>
      <c r="X38" s="442"/>
      <c r="Y38" s="442"/>
      <c r="Z38" s="442"/>
      <c r="AA38" s="442"/>
      <c r="AB38" s="442"/>
      <c r="AC38" s="442"/>
      <c r="AD38" s="442"/>
      <c r="AE38" s="442"/>
      <c r="AF38" s="442"/>
      <c r="AG38" s="442"/>
      <c r="AH38" s="442"/>
      <c r="AI38" s="442"/>
      <c r="AJ38" s="442"/>
      <c r="AK38" s="442"/>
      <c r="AL38" s="442"/>
      <c r="AM38" s="442"/>
      <c r="AN38" s="442"/>
      <c r="AO38" s="442"/>
      <c r="AP38" s="442"/>
      <c r="AQ38" s="442"/>
      <c r="AR38" s="442"/>
      <c r="AS38" s="442"/>
      <c r="AT38" s="442"/>
      <c r="AU38" s="442"/>
      <c r="AV38" s="442"/>
      <c r="AW38" s="442"/>
      <c r="AX38" s="442"/>
      <c r="AY38" s="442"/>
      <c r="AZ38" s="442"/>
    </row>
    <row r="39" spans="2:52" ht="20.100000000000001" hidden="1" customHeight="1" outlineLevel="1">
      <c r="B39" s="434"/>
      <c r="C39" s="1002"/>
      <c r="D39" s="1003"/>
      <c r="E39" s="1003"/>
      <c r="F39" s="1004"/>
      <c r="G39" s="1005"/>
      <c r="H39" s="1006"/>
      <c r="I39" s="1006"/>
      <c r="J39" s="1006"/>
      <c r="K39" s="1007"/>
      <c r="L39" s="715"/>
      <c r="M39" s="715"/>
      <c r="N39" s="715"/>
      <c r="O39" s="715"/>
      <c r="P39" s="715"/>
      <c r="Q39" s="715"/>
      <c r="R39" s="715"/>
      <c r="S39" s="716"/>
      <c r="T39" s="717"/>
      <c r="U39" s="720">
        <f t="shared" si="9"/>
        <v>0</v>
      </c>
      <c r="V39" s="721">
        <f t="shared" si="10"/>
        <v>0</v>
      </c>
      <c r="W39" s="722">
        <f t="shared" si="11"/>
        <v>0</v>
      </c>
      <c r="X39" s="442"/>
      <c r="Y39" s="442"/>
      <c r="Z39" s="442"/>
      <c r="AA39" s="442"/>
      <c r="AB39" s="442"/>
      <c r="AC39" s="442"/>
      <c r="AD39" s="442"/>
      <c r="AE39" s="442"/>
      <c r="AF39" s="442"/>
      <c r="AG39" s="442"/>
      <c r="AH39" s="442"/>
      <c r="AI39" s="442"/>
      <c r="AJ39" s="442"/>
      <c r="AK39" s="442"/>
      <c r="AL39" s="442"/>
      <c r="AM39" s="442"/>
      <c r="AN39" s="442"/>
      <c r="AO39" s="442"/>
      <c r="AP39" s="442"/>
      <c r="AQ39" s="442"/>
      <c r="AR39" s="442"/>
      <c r="AS39" s="442"/>
      <c r="AT39" s="442"/>
      <c r="AU39" s="442"/>
      <c r="AV39" s="442"/>
      <c r="AW39" s="442"/>
      <c r="AX39" s="442"/>
      <c r="AY39" s="442"/>
      <c r="AZ39" s="442"/>
    </row>
    <row r="40" spans="2:52" ht="20.100000000000001" hidden="1" customHeight="1" outlineLevel="1">
      <c r="B40" s="434"/>
      <c r="C40" s="1002"/>
      <c r="D40" s="1003"/>
      <c r="E40" s="1003"/>
      <c r="F40" s="1004"/>
      <c r="G40" s="1005"/>
      <c r="H40" s="1006"/>
      <c r="I40" s="1006"/>
      <c r="J40" s="1006"/>
      <c r="K40" s="1007"/>
      <c r="L40" s="715"/>
      <c r="M40" s="715"/>
      <c r="N40" s="715"/>
      <c r="O40" s="715"/>
      <c r="P40" s="715"/>
      <c r="Q40" s="715"/>
      <c r="R40" s="715"/>
      <c r="S40" s="716"/>
      <c r="T40" s="717"/>
      <c r="U40" s="720">
        <f t="shared" si="9"/>
        <v>0</v>
      </c>
      <c r="V40" s="721">
        <f t="shared" si="10"/>
        <v>0</v>
      </c>
      <c r="W40" s="722">
        <f t="shared" si="11"/>
        <v>0</v>
      </c>
      <c r="X40" s="442"/>
      <c r="Y40" s="442"/>
      <c r="Z40" s="442"/>
      <c r="AA40" s="442"/>
      <c r="AB40" s="442"/>
      <c r="AC40" s="442"/>
      <c r="AD40" s="442"/>
      <c r="AE40" s="442"/>
      <c r="AF40" s="442"/>
      <c r="AG40" s="442"/>
      <c r="AH40" s="442"/>
      <c r="AI40" s="442"/>
      <c r="AJ40" s="442"/>
      <c r="AK40" s="442"/>
      <c r="AL40" s="442"/>
      <c r="AM40" s="442"/>
      <c r="AN40" s="442"/>
      <c r="AO40" s="442"/>
      <c r="AP40" s="442"/>
      <c r="AQ40" s="442"/>
      <c r="AR40" s="442"/>
      <c r="AS40" s="442"/>
      <c r="AT40" s="442"/>
      <c r="AU40" s="442"/>
      <c r="AV40" s="442"/>
      <c r="AW40" s="442"/>
      <c r="AX40" s="442"/>
      <c r="AY40" s="442"/>
      <c r="AZ40" s="442"/>
    </row>
    <row r="41" spans="2:52" ht="20.100000000000001" hidden="1" customHeight="1" outlineLevel="1">
      <c r="B41" s="434"/>
      <c r="C41" s="1002"/>
      <c r="D41" s="1003"/>
      <c r="E41" s="1003"/>
      <c r="F41" s="1004"/>
      <c r="G41" s="1005"/>
      <c r="H41" s="1006"/>
      <c r="I41" s="1006"/>
      <c r="J41" s="1006"/>
      <c r="K41" s="1007"/>
      <c r="L41" s="715"/>
      <c r="M41" s="715"/>
      <c r="N41" s="715"/>
      <c r="O41" s="715"/>
      <c r="P41" s="715"/>
      <c r="Q41" s="715"/>
      <c r="R41" s="715"/>
      <c r="S41" s="716"/>
      <c r="T41" s="717"/>
      <c r="U41" s="720">
        <f t="shared" si="9"/>
        <v>0</v>
      </c>
      <c r="V41" s="721">
        <f t="shared" si="10"/>
        <v>0</v>
      </c>
      <c r="W41" s="722">
        <f t="shared" si="11"/>
        <v>0</v>
      </c>
      <c r="X41" s="442"/>
      <c r="Y41" s="442"/>
      <c r="Z41" s="442"/>
      <c r="AA41" s="442"/>
      <c r="AB41" s="442"/>
      <c r="AC41" s="442"/>
      <c r="AD41" s="442"/>
      <c r="AE41" s="442"/>
      <c r="AF41" s="442"/>
      <c r="AG41" s="442"/>
      <c r="AH41" s="442"/>
      <c r="AI41" s="442"/>
      <c r="AJ41" s="442"/>
      <c r="AK41" s="442"/>
      <c r="AL41" s="442"/>
      <c r="AM41" s="442"/>
      <c r="AN41" s="442"/>
      <c r="AO41" s="442"/>
      <c r="AP41" s="442"/>
      <c r="AQ41" s="442"/>
      <c r="AR41" s="442"/>
      <c r="AS41" s="442"/>
      <c r="AT41" s="442"/>
      <c r="AU41" s="442"/>
      <c r="AV41" s="442"/>
      <c r="AW41" s="442"/>
      <c r="AX41" s="442"/>
      <c r="AY41" s="442"/>
      <c r="AZ41" s="442"/>
    </row>
    <row r="42" spans="2:52" ht="20.100000000000001" hidden="1" customHeight="1" outlineLevel="1">
      <c r="B42" s="434"/>
      <c r="C42" s="1002"/>
      <c r="D42" s="1003"/>
      <c r="E42" s="1003"/>
      <c r="F42" s="1004"/>
      <c r="G42" s="1005"/>
      <c r="H42" s="1006"/>
      <c r="I42" s="1006"/>
      <c r="J42" s="1006"/>
      <c r="K42" s="1007"/>
      <c r="L42" s="715"/>
      <c r="M42" s="715"/>
      <c r="N42" s="715"/>
      <c r="O42" s="715"/>
      <c r="P42" s="715"/>
      <c r="Q42" s="715"/>
      <c r="R42" s="715"/>
      <c r="S42" s="716"/>
      <c r="T42" s="717"/>
      <c r="U42" s="720">
        <f t="shared" si="9"/>
        <v>0</v>
      </c>
      <c r="V42" s="721">
        <f t="shared" si="10"/>
        <v>0</v>
      </c>
      <c r="W42" s="722">
        <f t="shared" si="11"/>
        <v>0</v>
      </c>
      <c r="X42" s="442"/>
      <c r="Y42" s="442"/>
      <c r="Z42" s="442"/>
      <c r="AA42" s="442"/>
      <c r="AB42" s="442"/>
      <c r="AC42" s="442"/>
      <c r="AD42" s="442"/>
      <c r="AE42" s="442"/>
      <c r="AF42" s="442"/>
      <c r="AG42" s="442"/>
      <c r="AH42" s="442"/>
      <c r="AI42" s="442"/>
      <c r="AJ42" s="442"/>
      <c r="AK42" s="442"/>
      <c r="AL42" s="442"/>
      <c r="AM42" s="442"/>
      <c r="AN42" s="442"/>
      <c r="AO42" s="442"/>
      <c r="AP42" s="442"/>
      <c r="AQ42" s="442"/>
      <c r="AR42" s="442"/>
      <c r="AS42" s="442"/>
      <c r="AT42" s="442"/>
      <c r="AU42" s="442"/>
      <c r="AV42" s="442"/>
      <c r="AW42" s="442"/>
      <c r="AX42" s="442"/>
      <c r="AY42" s="442"/>
      <c r="AZ42" s="442"/>
    </row>
    <row r="43" spans="2:52" ht="20.100000000000001" hidden="1" customHeight="1" outlineLevel="1">
      <c r="B43" s="434"/>
      <c r="C43" s="1002"/>
      <c r="D43" s="1003"/>
      <c r="E43" s="1003"/>
      <c r="F43" s="1004"/>
      <c r="G43" s="1005"/>
      <c r="H43" s="1006"/>
      <c r="I43" s="1006"/>
      <c r="J43" s="1006"/>
      <c r="K43" s="1007"/>
      <c r="L43" s="715"/>
      <c r="M43" s="715"/>
      <c r="N43" s="715"/>
      <c r="O43" s="715"/>
      <c r="P43" s="715"/>
      <c r="Q43" s="715"/>
      <c r="R43" s="715"/>
      <c r="S43" s="716"/>
      <c r="T43" s="717"/>
      <c r="U43" s="720">
        <f t="shared" si="9"/>
        <v>0</v>
      </c>
      <c r="V43" s="721">
        <f t="shared" si="10"/>
        <v>0</v>
      </c>
      <c r="W43" s="722">
        <f t="shared" si="11"/>
        <v>0</v>
      </c>
      <c r="X43" s="442"/>
      <c r="Y43" s="442"/>
      <c r="Z43" s="442"/>
      <c r="AA43" s="442"/>
      <c r="AB43" s="442"/>
      <c r="AC43" s="442"/>
      <c r="AD43" s="442"/>
      <c r="AE43" s="442"/>
      <c r="AF43" s="442"/>
      <c r="AG43" s="442"/>
      <c r="AH43" s="442"/>
      <c r="AI43" s="442"/>
      <c r="AJ43" s="442"/>
      <c r="AK43" s="442"/>
      <c r="AL43" s="442"/>
      <c r="AM43" s="442"/>
      <c r="AN43" s="442"/>
      <c r="AO43" s="442"/>
      <c r="AP43" s="442"/>
      <c r="AQ43" s="442"/>
      <c r="AR43" s="442"/>
      <c r="AS43" s="442"/>
      <c r="AT43" s="442"/>
      <c r="AU43" s="442"/>
      <c r="AV43" s="442"/>
      <c r="AW43" s="442"/>
      <c r="AX43" s="442"/>
      <c r="AY43" s="442"/>
      <c r="AZ43" s="442"/>
    </row>
    <row r="44" spans="2:52" ht="20.100000000000001" hidden="1" customHeight="1" outlineLevel="1">
      <c r="B44" s="434"/>
      <c r="C44" s="1002"/>
      <c r="D44" s="1003"/>
      <c r="E44" s="1003"/>
      <c r="F44" s="1004"/>
      <c r="G44" s="1005"/>
      <c r="H44" s="1006"/>
      <c r="I44" s="1006"/>
      <c r="J44" s="1006"/>
      <c r="K44" s="1007"/>
      <c r="L44" s="715"/>
      <c r="M44" s="715"/>
      <c r="N44" s="715"/>
      <c r="O44" s="715"/>
      <c r="P44" s="715"/>
      <c r="Q44" s="715"/>
      <c r="R44" s="715"/>
      <c r="S44" s="716"/>
      <c r="T44" s="717"/>
      <c r="U44" s="720">
        <f t="shared" si="9"/>
        <v>0</v>
      </c>
      <c r="V44" s="721">
        <f t="shared" si="10"/>
        <v>0</v>
      </c>
      <c r="W44" s="722">
        <f t="shared" si="11"/>
        <v>0</v>
      </c>
      <c r="X44" s="442"/>
      <c r="Y44" s="442"/>
      <c r="Z44" s="442"/>
      <c r="AA44" s="442"/>
      <c r="AB44" s="442"/>
      <c r="AC44" s="442"/>
      <c r="AD44" s="442"/>
      <c r="AE44" s="442"/>
      <c r="AF44" s="442"/>
      <c r="AG44" s="442"/>
      <c r="AH44" s="442"/>
      <c r="AI44" s="442"/>
      <c r="AJ44" s="442"/>
      <c r="AK44" s="442"/>
      <c r="AL44" s="442"/>
      <c r="AM44" s="442"/>
      <c r="AN44" s="442"/>
      <c r="AO44" s="442"/>
      <c r="AP44" s="442"/>
      <c r="AQ44" s="442"/>
      <c r="AR44" s="442"/>
      <c r="AS44" s="442"/>
      <c r="AT44" s="442"/>
      <c r="AU44" s="442"/>
      <c r="AV44" s="442"/>
      <c r="AW44" s="442"/>
      <c r="AX44" s="442"/>
      <c r="AY44" s="442"/>
      <c r="AZ44" s="442"/>
    </row>
    <row r="45" spans="2:52" ht="20.100000000000001" hidden="1" customHeight="1" outlineLevel="1">
      <c r="B45" s="434"/>
      <c r="C45" s="1002"/>
      <c r="D45" s="1003"/>
      <c r="E45" s="1003"/>
      <c r="F45" s="1004"/>
      <c r="G45" s="1005"/>
      <c r="H45" s="1006"/>
      <c r="I45" s="1006"/>
      <c r="J45" s="1006"/>
      <c r="K45" s="1007"/>
      <c r="L45" s="715"/>
      <c r="M45" s="715"/>
      <c r="N45" s="715"/>
      <c r="O45" s="715"/>
      <c r="P45" s="715"/>
      <c r="Q45" s="715"/>
      <c r="R45" s="715"/>
      <c r="S45" s="716"/>
      <c r="T45" s="717"/>
      <c r="U45" s="720">
        <f t="shared" si="9"/>
        <v>0</v>
      </c>
      <c r="V45" s="721">
        <f t="shared" si="10"/>
        <v>0</v>
      </c>
      <c r="W45" s="722">
        <f t="shared" si="11"/>
        <v>0</v>
      </c>
      <c r="X45" s="442"/>
      <c r="Y45" s="442"/>
      <c r="Z45" s="442"/>
      <c r="AA45" s="442"/>
      <c r="AB45" s="442"/>
      <c r="AC45" s="442"/>
      <c r="AD45" s="442"/>
      <c r="AE45" s="442"/>
      <c r="AF45" s="442"/>
      <c r="AG45" s="442"/>
      <c r="AH45" s="442"/>
      <c r="AI45" s="442"/>
      <c r="AJ45" s="442"/>
      <c r="AK45" s="442"/>
      <c r="AL45" s="442"/>
      <c r="AM45" s="442"/>
      <c r="AN45" s="442"/>
      <c r="AO45" s="442"/>
      <c r="AP45" s="442"/>
      <c r="AQ45" s="442"/>
      <c r="AR45" s="442"/>
      <c r="AS45" s="442"/>
      <c r="AT45" s="442"/>
      <c r="AU45" s="442"/>
      <c r="AV45" s="442"/>
      <c r="AW45" s="442"/>
      <c r="AX45" s="442"/>
      <c r="AY45" s="442"/>
      <c r="AZ45" s="442"/>
    </row>
    <row r="46" spans="2:52" ht="20.100000000000001" hidden="1" customHeight="1" outlineLevel="1">
      <c r="B46" s="434"/>
      <c r="C46" s="1002"/>
      <c r="D46" s="1003"/>
      <c r="E46" s="1003"/>
      <c r="F46" s="1004"/>
      <c r="G46" s="1005"/>
      <c r="H46" s="1006"/>
      <c r="I46" s="1006"/>
      <c r="J46" s="1006"/>
      <c r="K46" s="1007"/>
      <c r="L46" s="715"/>
      <c r="M46" s="715"/>
      <c r="N46" s="715"/>
      <c r="O46" s="715"/>
      <c r="P46" s="715"/>
      <c r="Q46" s="715"/>
      <c r="R46" s="715"/>
      <c r="S46" s="716"/>
      <c r="T46" s="717"/>
      <c r="U46" s="720">
        <f t="shared" si="9"/>
        <v>0</v>
      </c>
      <c r="V46" s="721">
        <f t="shared" si="10"/>
        <v>0</v>
      </c>
      <c r="W46" s="722">
        <f t="shared" si="11"/>
        <v>0</v>
      </c>
      <c r="X46" s="442"/>
      <c r="Y46" s="442"/>
      <c r="Z46" s="442"/>
      <c r="AA46" s="442"/>
      <c r="AB46" s="442"/>
      <c r="AC46" s="442"/>
      <c r="AD46" s="442"/>
      <c r="AE46" s="442"/>
      <c r="AF46" s="442"/>
      <c r="AG46" s="442"/>
      <c r="AH46" s="442"/>
      <c r="AI46" s="442"/>
      <c r="AJ46" s="442"/>
      <c r="AK46" s="442"/>
      <c r="AL46" s="442"/>
      <c r="AM46" s="442"/>
      <c r="AN46" s="442"/>
      <c r="AO46" s="442"/>
      <c r="AP46" s="442"/>
      <c r="AQ46" s="442"/>
      <c r="AR46" s="442"/>
      <c r="AS46" s="442"/>
      <c r="AT46" s="442"/>
      <c r="AU46" s="442"/>
      <c r="AV46" s="442"/>
      <c r="AW46" s="442"/>
      <c r="AX46" s="442"/>
      <c r="AY46" s="442"/>
      <c r="AZ46" s="442"/>
    </row>
    <row r="47" spans="2:52" ht="20.100000000000001" hidden="1" customHeight="1" outlineLevel="1">
      <c r="B47" s="434"/>
      <c r="C47" s="1002"/>
      <c r="D47" s="1003"/>
      <c r="E47" s="1003"/>
      <c r="F47" s="1004"/>
      <c r="G47" s="1005"/>
      <c r="H47" s="1006"/>
      <c r="I47" s="1006"/>
      <c r="J47" s="1006"/>
      <c r="K47" s="1007"/>
      <c r="L47" s="715"/>
      <c r="M47" s="715"/>
      <c r="N47" s="715"/>
      <c r="O47" s="715"/>
      <c r="P47" s="715"/>
      <c r="Q47" s="715"/>
      <c r="R47" s="715"/>
      <c r="S47" s="716"/>
      <c r="T47" s="717"/>
      <c r="U47" s="720">
        <f t="shared" si="9"/>
        <v>0</v>
      </c>
      <c r="V47" s="721">
        <f t="shared" si="10"/>
        <v>0</v>
      </c>
      <c r="W47" s="722">
        <f t="shared" si="11"/>
        <v>0</v>
      </c>
      <c r="X47" s="442"/>
      <c r="Y47" s="442"/>
      <c r="Z47" s="442"/>
      <c r="AA47" s="442"/>
      <c r="AB47" s="442"/>
      <c r="AC47" s="442"/>
      <c r="AD47" s="442"/>
      <c r="AE47" s="442"/>
      <c r="AF47" s="442"/>
      <c r="AG47" s="442"/>
      <c r="AH47" s="442"/>
      <c r="AI47" s="442"/>
      <c r="AJ47" s="442"/>
      <c r="AK47" s="442"/>
      <c r="AL47" s="442"/>
      <c r="AM47" s="442"/>
      <c r="AN47" s="442"/>
      <c r="AO47" s="442"/>
      <c r="AP47" s="442"/>
      <c r="AQ47" s="442"/>
      <c r="AR47" s="442"/>
      <c r="AS47" s="442"/>
      <c r="AT47" s="442"/>
      <c r="AU47" s="442"/>
      <c r="AV47" s="442"/>
      <c r="AW47" s="442"/>
      <c r="AX47" s="442"/>
      <c r="AY47" s="442"/>
      <c r="AZ47" s="442"/>
    </row>
    <row r="48" spans="2:52" s="19" customFormat="1" ht="9.9499999999999993" hidden="1" customHeight="1" outlineLevel="1">
      <c r="B48" s="435"/>
      <c r="C48" s="437"/>
      <c r="D48" s="437"/>
      <c r="E48" s="437"/>
      <c r="F48" s="437"/>
      <c r="G48" s="666"/>
      <c r="H48" s="666"/>
      <c r="I48" s="666"/>
      <c r="J48" s="666"/>
      <c r="K48" s="666"/>
      <c r="L48" s="438"/>
      <c r="M48" s="438"/>
      <c r="N48" s="438"/>
      <c r="O48" s="438"/>
      <c r="P48" s="438"/>
      <c r="Q48" s="438"/>
      <c r="R48" s="438"/>
      <c r="S48" s="438"/>
      <c r="T48" s="439"/>
      <c r="U48" s="439"/>
      <c r="V48" s="439"/>
      <c r="W48" s="667"/>
      <c r="X48" s="668"/>
      <c r="Y48" s="668"/>
      <c r="Z48" s="668"/>
      <c r="AA48" s="668"/>
      <c r="AB48" s="668"/>
      <c r="AC48" s="668"/>
      <c r="AD48" s="668"/>
      <c r="AE48" s="668"/>
      <c r="AF48" s="668"/>
      <c r="AG48" s="668"/>
      <c r="AH48" s="668"/>
      <c r="AI48" s="668"/>
      <c r="AJ48" s="668"/>
      <c r="AK48" s="668"/>
      <c r="AL48" s="668"/>
      <c r="AM48" s="668"/>
      <c r="AN48" s="668"/>
      <c r="AO48" s="668"/>
      <c r="AP48" s="668"/>
      <c r="AQ48" s="668"/>
      <c r="AR48" s="668"/>
      <c r="AS48" s="668"/>
      <c r="AT48" s="668"/>
      <c r="AU48" s="668"/>
      <c r="AV48" s="668"/>
      <c r="AW48" s="668"/>
      <c r="AX48" s="668"/>
      <c r="AY48" s="668"/>
      <c r="AZ48" s="668"/>
    </row>
    <row r="49" spans="2:52" ht="20.100000000000001" customHeight="1" collapsed="1">
      <c r="B49" s="714">
        <f>B37+1</f>
        <v>4</v>
      </c>
      <c r="C49" s="1013"/>
      <c r="D49" s="1014"/>
      <c r="E49" s="1014"/>
      <c r="F49" s="1015"/>
      <c r="G49" s="1016"/>
      <c r="H49" s="1017"/>
      <c r="I49" s="1017"/>
      <c r="J49" s="1017"/>
      <c r="K49" s="1018"/>
      <c r="L49" s="701">
        <f t="shared" ref="L49:R49" si="12">SUM(L50:L59)</f>
        <v>0</v>
      </c>
      <c r="M49" s="702">
        <f t="shared" si="12"/>
        <v>0</v>
      </c>
      <c r="N49" s="703">
        <f t="shared" si="12"/>
        <v>0</v>
      </c>
      <c r="O49" s="703">
        <f t="shared" si="12"/>
        <v>0</v>
      </c>
      <c r="P49" s="702">
        <f t="shared" si="12"/>
        <v>0</v>
      </c>
      <c r="Q49" s="704">
        <f t="shared" si="12"/>
        <v>0</v>
      </c>
      <c r="R49" s="701">
        <f t="shared" si="12"/>
        <v>0</v>
      </c>
      <c r="S49" s="705">
        <v>1</v>
      </c>
      <c r="T49" s="706">
        <f>(S50*T50)+(S51*T51)+(S52*T52)+(S53*T53)+(S54*T54)+(S55*T55)+(S56*T56)+(S57*T57)+(S58*T58)+(S59*T59)</f>
        <v>0</v>
      </c>
      <c r="U49" s="665">
        <f t="shared" ref="U49:U59" si="13">S49*T49*(1+MGKZ)*(1+Gewinn)*(1+Sicherheit)</f>
        <v>0</v>
      </c>
      <c r="V49" s="643">
        <f t="shared" ref="V49:V59" si="14">R49*Fertigung</f>
        <v>0</v>
      </c>
      <c r="W49" s="50">
        <f t="shared" ref="W49:W59" si="15">L49*$E$6+M49*$M$6+N49*$M$7+O49*$M$8+P49*$E$7+Q49*$M$9+U49+V49</f>
        <v>0</v>
      </c>
      <c r="X49" s="442"/>
      <c r="Y49" s="442"/>
      <c r="Z49" s="442"/>
      <c r="AA49" s="442"/>
      <c r="AB49" s="442"/>
      <c r="AC49" s="442"/>
      <c r="AD49" s="442"/>
      <c r="AE49" s="442"/>
      <c r="AF49" s="442"/>
      <c r="AG49" s="442"/>
      <c r="AH49" s="442"/>
      <c r="AI49" s="442"/>
      <c r="AJ49" s="442"/>
      <c r="AK49" s="442"/>
      <c r="AL49" s="442"/>
      <c r="AM49" s="442"/>
      <c r="AN49" s="442"/>
      <c r="AO49" s="442"/>
      <c r="AP49" s="442"/>
      <c r="AQ49" s="442"/>
      <c r="AR49" s="442"/>
      <c r="AS49" s="442"/>
      <c r="AT49" s="442"/>
      <c r="AU49" s="442"/>
      <c r="AV49" s="442"/>
      <c r="AW49" s="442"/>
      <c r="AX49" s="442"/>
      <c r="AY49" s="442"/>
      <c r="AZ49" s="442"/>
    </row>
    <row r="50" spans="2:52" ht="20.100000000000001" hidden="1" customHeight="1" outlineLevel="1">
      <c r="B50" s="433"/>
      <c r="C50" s="1002"/>
      <c r="D50" s="1003"/>
      <c r="E50" s="1003"/>
      <c r="F50" s="1004"/>
      <c r="G50" s="1005"/>
      <c r="H50" s="1006"/>
      <c r="I50" s="1006"/>
      <c r="J50" s="1006"/>
      <c r="K50" s="1007"/>
      <c r="L50" s="715"/>
      <c r="M50" s="715"/>
      <c r="N50" s="715"/>
      <c r="O50" s="715"/>
      <c r="P50" s="715"/>
      <c r="Q50" s="715"/>
      <c r="R50" s="715"/>
      <c r="S50" s="716"/>
      <c r="T50" s="717"/>
      <c r="U50" s="720">
        <f t="shared" si="13"/>
        <v>0</v>
      </c>
      <c r="V50" s="721">
        <f t="shared" si="14"/>
        <v>0</v>
      </c>
      <c r="W50" s="722">
        <f t="shared" si="15"/>
        <v>0</v>
      </c>
      <c r="X50" s="442"/>
      <c r="Y50" s="442"/>
      <c r="Z50" s="442"/>
      <c r="AA50" s="442"/>
      <c r="AB50" s="442"/>
      <c r="AC50" s="442"/>
      <c r="AD50" s="442"/>
      <c r="AE50" s="442"/>
      <c r="AF50" s="442"/>
      <c r="AG50" s="442"/>
      <c r="AH50" s="442"/>
      <c r="AI50" s="442"/>
      <c r="AJ50" s="442"/>
      <c r="AK50" s="442"/>
      <c r="AL50" s="442"/>
      <c r="AM50" s="442"/>
      <c r="AN50" s="442"/>
      <c r="AO50" s="442"/>
      <c r="AP50" s="442"/>
      <c r="AQ50" s="442"/>
      <c r="AR50" s="442"/>
      <c r="AS50" s="442"/>
      <c r="AT50" s="442"/>
      <c r="AU50" s="442"/>
      <c r="AV50" s="442"/>
      <c r="AW50" s="442"/>
      <c r="AX50" s="442"/>
      <c r="AY50" s="442"/>
      <c r="AZ50" s="442"/>
    </row>
    <row r="51" spans="2:52" ht="20.100000000000001" hidden="1" customHeight="1" outlineLevel="1">
      <c r="B51" s="434"/>
      <c r="C51" s="1002"/>
      <c r="D51" s="1003"/>
      <c r="E51" s="1003"/>
      <c r="F51" s="1004"/>
      <c r="G51" s="1005"/>
      <c r="H51" s="1006"/>
      <c r="I51" s="1006"/>
      <c r="J51" s="1006"/>
      <c r="K51" s="1007"/>
      <c r="L51" s="715"/>
      <c r="M51" s="715"/>
      <c r="N51" s="715"/>
      <c r="O51" s="715"/>
      <c r="P51" s="715"/>
      <c r="Q51" s="715"/>
      <c r="R51" s="715"/>
      <c r="S51" s="716"/>
      <c r="T51" s="717"/>
      <c r="U51" s="720">
        <f t="shared" si="13"/>
        <v>0</v>
      </c>
      <c r="V51" s="721">
        <f t="shared" si="14"/>
        <v>0</v>
      </c>
      <c r="W51" s="722">
        <f t="shared" si="15"/>
        <v>0</v>
      </c>
      <c r="X51" s="442"/>
      <c r="Y51" s="442"/>
      <c r="Z51" s="442"/>
      <c r="AA51" s="442"/>
      <c r="AB51" s="442"/>
      <c r="AC51" s="442"/>
      <c r="AD51" s="442"/>
      <c r="AE51" s="442"/>
      <c r="AF51" s="442"/>
      <c r="AG51" s="442"/>
      <c r="AH51" s="442"/>
      <c r="AI51" s="442"/>
      <c r="AJ51" s="442"/>
      <c r="AK51" s="442"/>
      <c r="AL51" s="442"/>
      <c r="AM51" s="442"/>
      <c r="AN51" s="442"/>
      <c r="AO51" s="442"/>
      <c r="AP51" s="442"/>
      <c r="AQ51" s="442"/>
      <c r="AR51" s="442"/>
      <c r="AS51" s="442"/>
      <c r="AT51" s="442"/>
      <c r="AU51" s="442"/>
      <c r="AV51" s="442"/>
      <c r="AW51" s="442"/>
      <c r="AX51" s="442"/>
      <c r="AY51" s="442"/>
      <c r="AZ51" s="442"/>
    </row>
    <row r="52" spans="2:52" ht="20.100000000000001" hidden="1" customHeight="1" outlineLevel="1">
      <c r="B52" s="434"/>
      <c r="C52" s="1002"/>
      <c r="D52" s="1003"/>
      <c r="E52" s="1003"/>
      <c r="F52" s="1004"/>
      <c r="G52" s="1005"/>
      <c r="H52" s="1006"/>
      <c r="I52" s="1006"/>
      <c r="J52" s="1006"/>
      <c r="K52" s="1007"/>
      <c r="L52" s="715"/>
      <c r="M52" s="715"/>
      <c r="N52" s="715"/>
      <c r="O52" s="715"/>
      <c r="P52" s="715"/>
      <c r="Q52" s="715"/>
      <c r="R52" s="715"/>
      <c r="S52" s="716"/>
      <c r="T52" s="717"/>
      <c r="U52" s="720">
        <f t="shared" si="13"/>
        <v>0</v>
      </c>
      <c r="V52" s="721">
        <f t="shared" si="14"/>
        <v>0</v>
      </c>
      <c r="W52" s="722">
        <f t="shared" si="15"/>
        <v>0</v>
      </c>
      <c r="X52" s="442"/>
      <c r="Y52" s="442"/>
      <c r="Z52" s="442"/>
      <c r="AA52" s="442"/>
      <c r="AB52" s="442"/>
      <c r="AC52" s="442"/>
      <c r="AD52" s="442"/>
      <c r="AE52" s="442"/>
      <c r="AF52" s="442"/>
      <c r="AG52" s="442"/>
      <c r="AH52" s="442"/>
      <c r="AI52" s="442"/>
      <c r="AJ52" s="442"/>
      <c r="AK52" s="442"/>
      <c r="AL52" s="442"/>
      <c r="AM52" s="442"/>
      <c r="AN52" s="442"/>
      <c r="AO52" s="442"/>
      <c r="AP52" s="442"/>
      <c r="AQ52" s="442"/>
      <c r="AR52" s="442"/>
      <c r="AS52" s="442"/>
      <c r="AT52" s="442"/>
      <c r="AU52" s="442"/>
      <c r="AV52" s="442"/>
      <c r="AW52" s="442"/>
      <c r="AX52" s="442"/>
      <c r="AY52" s="442"/>
      <c r="AZ52" s="442"/>
    </row>
    <row r="53" spans="2:52" ht="20.100000000000001" hidden="1" customHeight="1" outlineLevel="1">
      <c r="B53" s="434"/>
      <c r="C53" s="1002"/>
      <c r="D53" s="1003"/>
      <c r="E53" s="1003"/>
      <c r="F53" s="1004"/>
      <c r="G53" s="1005"/>
      <c r="H53" s="1006"/>
      <c r="I53" s="1006"/>
      <c r="J53" s="1006"/>
      <c r="K53" s="1007"/>
      <c r="L53" s="715"/>
      <c r="M53" s="715"/>
      <c r="N53" s="715"/>
      <c r="O53" s="715"/>
      <c r="P53" s="715"/>
      <c r="Q53" s="715"/>
      <c r="R53" s="715"/>
      <c r="S53" s="716"/>
      <c r="T53" s="717"/>
      <c r="U53" s="720">
        <f t="shared" si="13"/>
        <v>0</v>
      </c>
      <c r="V53" s="721">
        <f t="shared" si="14"/>
        <v>0</v>
      </c>
      <c r="W53" s="722">
        <f t="shared" si="15"/>
        <v>0</v>
      </c>
      <c r="X53" s="442"/>
      <c r="Y53" s="442"/>
      <c r="Z53" s="442"/>
      <c r="AA53" s="442"/>
      <c r="AB53" s="442"/>
      <c r="AC53" s="442"/>
      <c r="AD53" s="442"/>
      <c r="AE53" s="442"/>
      <c r="AF53" s="442"/>
      <c r="AG53" s="442"/>
      <c r="AH53" s="442"/>
      <c r="AI53" s="442"/>
      <c r="AJ53" s="442"/>
      <c r="AK53" s="442"/>
      <c r="AL53" s="442"/>
      <c r="AM53" s="442"/>
      <c r="AN53" s="442"/>
      <c r="AO53" s="442"/>
      <c r="AP53" s="442"/>
      <c r="AQ53" s="442"/>
      <c r="AR53" s="442"/>
      <c r="AS53" s="442"/>
      <c r="AT53" s="442"/>
      <c r="AU53" s="442"/>
      <c r="AV53" s="442"/>
      <c r="AW53" s="442"/>
      <c r="AX53" s="442"/>
      <c r="AY53" s="442"/>
      <c r="AZ53" s="442"/>
    </row>
    <row r="54" spans="2:52" ht="20.100000000000001" hidden="1" customHeight="1" outlineLevel="1">
      <c r="B54" s="434"/>
      <c r="C54" s="1002"/>
      <c r="D54" s="1003"/>
      <c r="E54" s="1003"/>
      <c r="F54" s="1004"/>
      <c r="G54" s="1005"/>
      <c r="H54" s="1006"/>
      <c r="I54" s="1006"/>
      <c r="J54" s="1006"/>
      <c r="K54" s="1007"/>
      <c r="L54" s="715"/>
      <c r="M54" s="715"/>
      <c r="N54" s="715"/>
      <c r="O54" s="715"/>
      <c r="P54" s="715"/>
      <c r="Q54" s="715"/>
      <c r="R54" s="715"/>
      <c r="S54" s="716"/>
      <c r="T54" s="717"/>
      <c r="U54" s="720">
        <f t="shared" si="13"/>
        <v>0</v>
      </c>
      <c r="V54" s="721">
        <f t="shared" si="14"/>
        <v>0</v>
      </c>
      <c r="W54" s="722">
        <f t="shared" si="15"/>
        <v>0</v>
      </c>
      <c r="X54" s="442"/>
      <c r="Y54" s="442"/>
      <c r="Z54" s="442"/>
      <c r="AA54" s="442"/>
      <c r="AB54" s="442"/>
      <c r="AC54" s="442"/>
      <c r="AD54" s="442"/>
      <c r="AE54" s="442"/>
      <c r="AF54" s="442"/>
      <c r="AG54" s="442"/>
      <c r="AH54" s="442"/>
      <c r="AI54" s="442"/>
      <c r="AJ54" s="442"/>
      <c r="AK54" s="442"/>
      <c r="AL54" s="442"/>
      <c r="AM54" s="442"/>
      <c r="AN54" s="442"/>
      <c r="AO54" s="442"/>
      <c r="AP54" s="442"/>
      <c r="AQ54" s="442"/>
      <c r="AR54" s="442"/>
      <c r="AS54" s="442"/>
      <c r="AT54" s="442"/>
      <c r="AU54" s="442"/>
      <c r="AV54" s="442"/>
      <c r="AW54" s="442"/>
      <c r="AX54" s="442"/>
      <c r="AY54" s="442"/>
      <c r="AZ54" s="442"/>
    </row>
    <row r="55" spans="2:52" ht="20.100000000000001" hidden="1" customHeight="1" outlineLevel="1">
      <c r="B55" s="434"/>
      <c r="C55" s="1002" t="s">
        <v>283</v>
      </c>
      <c r="D55" s="1003"/>
      <c r="E55" s="1003"/>
      <c r="F55" s="1004"/>
      <c r="G55" s="1005"/>
      <c r="H55" s="1006"/>
      <c r="I55" s="1006"/>
      <c r="J55" s="1006"/>
      <c r="K55" s="1007"/>
      <c r="L55" s="715"/>
      <c r="M55" s="715"/>
      <c r="N55" s="715"/>
      <c r="O55" s="715"/>
      <c r="P55" s="715"/>
      <c r="Q55" s="715"/>
      <c r="R55" s="715"/>
      <c r="S55" s="716"/>
      <c r="T55" s="717"/>
      <c r="U55" s="720">
        <f t="shared" si="13"/>
        <v>0</v>
      </c>
      <c r="V55" s="721">
        <f t="shared" si="14"/>
        <v>0</v>
      </c>
      <c r="W55" s="722">
        <f t="shared" si="15"/>
        <v>0</v>
      </c>
      <c r="X55" s="442"/>
      <c r="Y55" s="442"/>
      <c r="Z55" s="442"/>
      <c r="AA55" s="442"/>
      <c r="AB55" s="442"/>
      <c r="AC55" s="442"/>
      <c r="AD55" s="442"/>
      <c r="AE55" s="442"/>
      <c r="AF55" s="442"/>
      <c r="AG55" s="442"/>
      <c r="AH55" s="442"/>
      <c r="AI55" s="442"/>
      <c r="AJ55" s="442"/>
      <c r="AK55" s="442"/>
      <c r="AL55" s="442"/>
      <c r="AM55" s="442"/>
      <c r="AN55" s="442"/>
      <c r="AO55" s="442"/>
      <c r="AP55" s="442"/>
      <c r="AQ55" s="442"/>
      <c r="AR55" s="442"/>
      <c r="AS55" s="442"/>
      <c r="AT55" s="442"/>
      <c r="AU55" s="442"/>
      <c r="AV55" s="442"/>
      <c r="AW55" s="442"/>
      <c r="AX55" s="442"/>
      <c r="AY55" s="442"/>
      <c r="AZ55" s="442"/>
    </row>
    <row r="56" spans="2:52" ht="20.100000000000001" hidden="1" customHeight="1" outlineLevel="1">
      <c r="B56" s="434"/>
      <c r="C56" s="1002"/>
      <c r="D56" s="1003"/>
      <c r="E56" s="1003"/>
      <c r="F56" s="1004"/>
      <c r="G56" s="1005"/>
      <c r="H56" s="1006"/>
      <c r="I56" s="1006"/>
      <c r="J56" s="1006"/>
      <c r="K56" s="1007"/>
      <c r="L56" s="715"/>
      <c r="M56" s="715"/>
      <c r="N56" s="715"/>
      <c r="O56" s="715"/>
      <c r="P56" s="715"/>
      <c r="Q56" s="715"/>
      <c r="R56" s="715"/>
      <c r="S56" s="716"/>
      <c r="T56" s="717"/>
      <c r="U56" s="720">
        <f t="shared" si="13"/>
        <v>0</v>
      </c>
      <c r="V56" s="721">
        <f t="shared" si="14"/>
        <v>0</v>
      </c>
      <c r="W56" s="722">
        <f t="shared" si="15"/>
        <v>0</v>
      </c>
      <c r="X56" s="442"/>
      <c r="Y56" s="442"/>
      <c r="Z56" s="442"/>
      <c r="AA56" s="442"/>
      <c r="AB56" s="442"/>
      <c r="AC56" s="442"/>
      <c r="AD56" s="442"/>
      <c r="AE56" s="442"/>
      <c r="AF56" s="442"/>
      <c r="AG56" s="442"/>
      <c r="AH56" s="442"/>
      <c r="AI56" s="442"/>
      <c r="AJ56" s="442"/>
      <c r="AK56" s="442"/>
      <c r="AL56" s="442"/>
      <c r="AM56" s="442"/>
      <c r="AN56" s="442"/>
      <c r="AO56" s="442"/>
      <c r="AP56" s="442"/>
      <c r="AQ56" s="442"/>
      <c r="AR56" s="442"/>
      <c r="AS56" s="442"/>
      <c r="AT56" s="442"/>
      <c r="AU56" s="442"/>
      <c r="AV56" s="442"/>
      <c r="AW56" s="442"/>
      <c r="AX56" s="442"/>
      <c r="AY56" s="442"/>
      <c r="AZ56" s="442"/>
    </row>
    <row r="57" spans="2:52" ht="20.100000000000001" hidden="1" customHeight="1" outlineLevel="1">
      <c r="B57" s="434"/>
      <c r="C57" s="1002"/>
      <c r="D57" s="1003"/>
      <c r="E57" s="1003"/>
      <c r="F57" s="1004"/>
      <c r="G57" s="1005"/>
      <c r="H57" s="1006"/>
      <c r="I57" s="1006"/>
      <c r="J57" s="1006"/>
      <c r="K57" s="1007"/>
      <c r="L57" s="715"/>
      <c r="M57" s="715"/>
      <c r="N57" s="715"/>
      <c r="O57" s="715"/>
      <c r="P57" s="715"/>
      <c r="Q57" s="715"/>
      <c r="R57" s="715"/>
      <c r="S57" s="716"/>
      <c r="T57" s="717"/>
      <c r="U57" s="720">
        <f t="shared" si="13"/>
        <v>0</v>
      </c>
      <c r="V57" s="721">
        <f t="shared" si="14"/>
        <v>0</v>
      </c>
      <c r="W57" s="722">
        <f t="shared" si="15"/>
        <v>0</v>
      </c>
      <c r="X57" s="442"/>
      <c r="Y57" s="442"/>
      <c r="Z57" s="442"/>
      <c r="AA57" s="442"/>
      <c r="AB57" s="442"/>
      <c r="AC57" s="442"/>
      <c r="AD57" s="442"/>
      <c r="AE57" s="442"/>
      <c r="AF57" s="442"/>
      <c r="AG57" s="442"/>
      <c r="AH57" s="442"/>
      <c r="AI57" s="442"/>
      <c r="AJ57" s="442"/>
      <c r="AK57" s="442"/>
      <c r="AL57" s="442"/>
      <c r="AM57" s="442"/>
      <c r="AN57" s="442"/>
      <c r="AO57" s="442"/>
      <c r="AP57" s="442"/>
      <c r="AQ57" s="442"/>
      <c r="AR57" s="442"/>
      <c r="AS57" s="442"/>
      <c r="AT57" s="442"/>
      <c r="AU57" s="442"/>
      <c r="AV57" s="442"/>
      <c r="AW57" s="442"/>
      <c r="AX57" s="442"/>
      <c r="AY57" s="442"/>
      <c r="AZ57" s="442"/>
    </row>
    <row r="58" spans="2:52" ht="20.100000000000001" hidden="1" customHeight="1" outlineLevel="1">
      <c r="B58" s="434"/>
      <c r="C58" s="1002"/>
      <c r="D58" s="1003"/>
      <c r="E58" s="1003"/>
      <c r="F58" s="1004"/>
      <c r="G58" s="1005"/>
      <c r="H58" s="1006"/>
      <c r="I58" s="1006"/>
      <c r="J58" s="1006"/>
      <c r="K58" s="1007"/>
      <c r="L58" s="715"/>
      <c r="M58" s="715"/>
      <c r="N58" s="715"/>
      <c r="O58" s="715"/>
      <c r="P58" s="715"/>
      <c r="Q58" s="715"/>
      <c r="R58" s="715"/>
      <c r="S58" s="716"/>
      <c r="T58" s="717"/>
      <c r="U58" s="720">
        <f t="shared" si="13"/>
        <v>0</v>
      </c>
      <c r="V58" s="721">
        <f t="shared" si="14"/>
        <v>0</v>
      </c>
      <c r="W58" s="722">
        <f t="shared" si="15"/>
        <v>0</v>
      </c>
      <c r="X58" s="442"/>
      <c r="Y58" s="442"/>
      <c r="Z58" s="442"/>
      <c r="AA58" s="442"/>
      <c r="AB58" s="442"/>
      <c r="AC58" s="442"/>
      <c r="AD58" s="442"/>
      <c r="AE58" s="442"/>
      <c r="AF58" s="442"/>
      <c r="AG58" s="442"/>
      <c r="AH58" s="442"/>
      <c r="AI58" s="442"/>
      <c r="AJ58" s="442"/>
      <c r="AK58" s="442"/>
      <c r="AL58" s="442"/>
      <c r="AM58" s="442"/>
      <c r="AN58" s="442"/>
      <c r="AO58" s="442"/>
      <c r="AP58" s="442"/>
      <c r="AQ58" s="442"/>
      <c r="AR58" s="442"/>
      <c r="AS58" s="442"/>
      <c r="AT58" s="442"/>
      <c r="AU58" s="442"/>
      <c r="AV58" s="442"/>
      <c r="AW58" s="442"/>
      <c r="AX58" s="442"/>
      <c r="AY58" s="442"/>
      <c r="AZ58" s="442"/>
    </row>
    <row r="59" spans="2:52" ht="20.100000000000001" hidden="1" customHeight="1" outlineLevel="1">
      <c r="B59" s="434"/>
      <c r="C59" s="1002"/>
      <c r="D59" s="1003"/>
      <c r="E59" s="1003"/>
      <c r="F59" s="1004"/>
      <c r="G59" s="1005"/>
      <c r="H59" s="1006"/>
      <c r="I59" s="1006"/>
      <c r="J59" s="1006"/>
      <c r="K59" s="1007"/>
      <c r="L59" s="715"/>
      <c r="M59" s="715"/>
      <c r="N59" s="715"/>
      <c r="O59" s="715"/>
      <c r="P59" s="715"/>
      <c r="Q59" s="715"/>
      <c r="R59" s="715"/>
      <c r="S59" s="716"/>
      <c r="T59" s="717"/>
      <c r="U59" s="720">
        <f t="shared" si="13"/>
        <v>0</v>
      </c>
      <c r="V59" s="721">
        <f t="shared" si="14"/>
        <v>0</v>
      </c>
      <c r="W59" s="722">
        <f t="shared" si="15"/>
        <v>0</v>
      </c>
      <c r="X59" s="442"/>
      <c r="Y59" s="442"/>
      <c r="Z59" s="442"/>
      <c r="AA59" s="442"/>
      <c r="AB59" s="442"/>
      <c r="AC59" s="442"/>
      <c r="AD59" s="442"/>
      <c r="AE59" s="442"/>
      <c r="AF59" s="442"/>
      <c r="AG59" s="442"/>
      <c r="AH59" s="442"/>
      <c r="AI59" s="442"/>
      <c r="AJ59" s="442"/>
      <c r="AK59" s="442"/>
      <c r="AL59" s="442"/>
      <c r="AM59" s="442"/>
      <c r="AN59" s="442"/>
      <c r="AO59" s="442"/>
      <c r="AP59" s="442"/>
      <c r="AQ59" s="442"/>
      <c r="AR59" s="442"/>
      <c r="AS59" s="442"/>
      <c r="AT59" s="442"/>
      <c r="AU59" s="442"/>
      <c r="AV59" s="442"/>
      <c r="AW59" s="442"/>
      <c r="AX59" s="442"/>
      <c r="AY59" s="442"/>
      <c r="AZ59" s="442"/>
    </row>
    <row r="60" spans="2:52" s="19" customFormat="1" ht="9.9499999999999993" hidden="1" customHeight="1" outlineLevel="1">
      <c r="B60" s="435"/>
      <c r="C60" s="437"/>
      <c r="D60" s="437"/>
      <c r="E60" s="437"/>
      <c r="F60" s="437"/>
      <c r="G60" s="666"/>
      <c r="H60" s="666"/>
      <c r="I60" s="666"/>
      <c r="J60" s="666"/>
      <c r="K60" s="666"/>
      <c r="L60" s="438"/>
      <c r="M60" s="438"/>
      <c r="N60" s="438"/>
      <c r="O60" s="438"/>
      <c r="P60" s="438"/>
      <c r="Q60" s="438"/>
      <c r="R60" s="438"/>
      <c r="S60" s="438"/>
      <c r="T60" s="439"/>
      <c r="U60" s="439"/>
      <c r="V60" s="439"/>
      <c r="W60" s="667"/>
      <c r="X60" s="668"/>
      <c r="Y60" s="668"/>
      <c r="Z60" s="668"/>
      <c r="AA60" s="668"/>
      <c r="AB60" s="668"/>
      <c r="AC60" s="668"/>
      <c r="AD60" s="668"/>
      <c r="AE60" s="668"/>
      <c r="AF60" s="668"/>
      <c r="AG60" s="668"/>
      <c r="AH60" s="668"/>
      <c r="AI60" s="668"/>
      <c r="AJ60" s="668"/>
      <c r="AK60" s="668"/>
      <c r="AL60" s="668"/>
      <c r="AM60" s="668"/>
      <c r="AN60" s="668"/>
      <c r="AO60" s="668"/>
      <c r="AP60" s="668"/>
      <c r="AQ60" s="668"/>
      <c r="AR60" s="668"/>
      <c r="AS60" s="668"/>
      <c r="AT60" s="668"/>
      <c r="AU60" s="668"/>
      <c r="AV60" s="668"/>
      <c r="AW60" s="668"/>
      <c r="AX60" s="668"/>
      <c r="AY60" s="668"/>
      <c r="AZ60" s="668"/>
    </row>
    <row r="61" spans="2:52" ht="20.100000000000001" customHeight="1" collapsed="1">
      <c r="B61" s="714">
        <f>B49+1</f>
        <v>5</v>
      </c>
      <c r="C61" s="1013"/>
      <c r="D61" s="1014"/>
      <c r="E61" s="1014"/>
      <c r="F61" s="1015"/>
      <c r="G61" s="1016"/>
      <c r="H61" s="1017"/>
      <c r="I61" s="1017"/>
      <c r="J61" s="1017"/>
      <c r="K61" s="1018"/>
      <c r="L61" s="701">
        <f t="shared" ref="L61:R61" si="16">SUM(L62:L71)</f>
        <v>0</v>
      </c>
      <c r="M61" s="702">
        <f t="shared" si="16"/>
        <v>0</v>
      </c>
      <c r="N61" s="703">
        <f t="shared" si="16"/>
        <v>0</v>
      </c>
      <c r="O61" s="703">
        <f t="shared" si="16"/>
        <v>0</v>
      </c>
      <c r="P61" s="702">
        <f t="shared" si="16"/>
        <v>0</v>
      </c>
      <c r="Q61" s="704">
        <f t="shared" si="16"/>
        <v>0</v>
      </c>
      <c r="R61" s="701">
        <f t="shared" si="16"/>
        <v>0</v>
      </c>
      <c r="S61" s="705">
        <v>1</v>
      </c>
      <c r="T61" s="706">
        <f>(S62*T62)+(S63*T63)+(S64*T64)+(S65*T65)+(S66*T66)+(S67*T67)+(S68*T68)+(S69*T69)+(S70*T70)+(S71*T71)</f>
        <v>0</v>
      </c>
      <c r="U61" s="665">
        <f t="shared" ref="U61:U71" si="17">S61*T61*(1+MGKZ)*(1+Gewinn)*(1+Sicherheit)</f>
        <v>0</v>
      </c>
      <c r="V61" s="643">
        <f t="shared" ref="V61:V71" si="18">R61*Fertigung</f>
        <v>0</v>
      </c>
      <c r="W61" s="50">
        <f t="shared" ref="W61:W71" si="19">L61*$E$6+M61*$M$6+N61*$M$7+O61*$M$8+P61*$E$7+Q61*$M$9+U61+V61</f>
        <v>0</v>
      </c>
      <c r="X61" s="442"/>
      <c r="Y61" s="442"/>
      <c r="Z61" s="442"/>
      <c r="AA61" s="442"/>
      <c r="AB61" s="442"/>
      <c r="AC61" s="442"/>
      <c r="AD61" s="442"/>
      <c r="AE61" s="442"/>
      <c r="AF61" s="442"/>
      <c r="AG61" s="442"/>
      <c r="AH61" s="442"/>
      <c r="AI61" s="442"/>
      <c r="AJ61" s="442"/>
      <c r="AK61" s="442"/>
      <c r="AL61" s="442"/>
      <c r="AM61" s="442"/>
      <c r="AN61" s="442"/>
      <c r="AO61" s="442"/>
      <c r="AP61" s="442"/>
      <c r="AQ61" s="442"/>
      <c r="AR61" s="442"/>
      <c r="AS61" s="442"/>
      <c r="AT61" s="442"/>
      <c r="AU61" s="442"/>
      <c r="AV61" s="442"/>
      <c r="AW61" s="442"/>
      <c r="AX61" s="442"/>
      <c r="AY61" s="442"/>
      <c r="AZ61" s="442"/>
    </row>
    <row r="62" spans="2:52" ht="20.100000000000001" hidden="1" customHeight="1" outlineLevel="1">
      <c r="B62" s="433"/>
      <c r="C62" s="1002"/>
      <c r="D62" s="1003"/>
      <c r="E62" s="1003"/>
      <c r="F62" s="1004"/>
      <c r="G62" s="1005"/>
      <c r="H62" s="1006"/>
      <c r="I62" s="1006"/>
      <c r="J62" s="1006"/>
      <c r="K62" s="1007"/>
      <c r="L62" s="715"/>
      <c r="M62" s="715"/>
      <c r="N62" s="715"/>
      <c r="O62" s="715"/>
      <c r="P62" s="715"/>
      <c r="Q62" s="715"/>
      <c r="R62" s="715"/>
      <c r="S62" s="716"/>
      <c r="T62" s="717"/>
      <c r="U62" s="720">
        <f t="shared" si="17"/>
        <v>0</v>
      </c>
      <c r="V62" s="721">
        <f t="shared" si="18"/>
        <v>0</v>
      </c>
      <c r="W62" s="722">
        <f t="shared" si="19"/>
        <v>0</v>
      </c>
      <c r="X62" s="442"/>
      <c r="Y62" s="442"/>
      <c r="Z62" s="442"/>
      <c r="AA62" s="442"/>
      <c r="AB62" s="442"/>
      <c r="AC62" s="442"/>
      <c r="AD62" s="442"/>
      <c r="AE62" s="442"/>
      <c r="AF62" s="442"/>
      <c r="AG62" s="442"/>
      <c r="AH62" s="442"/>
      <c r="AI62" s="442"/>
      <c r="AJ62" s="442"/>
      <c r="AK62" s="442"/>
      <c r="AL62" s="442"/>
      <c r="AM62" s="442"/>
      <c r="AN62" s="442"/>
      <c r="AO62" s="442"/>
      <c r="AP62" s="442"/>
      <c r="AQ62" s="442"/>
      <c r="AR62" s="442"/>
      <c r="AS62" s="442"/>
      <c r="AT62" s="442"/>
      <c r="AU62" s="442"/>
      <c r="AV62" s="442"/>
      <c r="AW62" s="442"/>
      <c r="AX62" s="442"/>
      <c r="AY62" s="442"/>
      <c r="AZ62" s="442"/>
    </row>
    <row r="63" spans="2:52" ht="20.100000000000001" hidden="1" customHeight="1" outlineLevel="1">
      <c r="B63" s="434"/>
      <c r="C63" s="1002"/>
      <c r="D63" s="1003"/>
      <c r="E63" s="1003"/>
      <c r="F63" s="1004"/>
      <c r="G63" s="1005"/>
      <c r="H63" s="1006"/>
      <c r="I63" s="1006"/>
      <c r="J63" s="1006"/>
      <c r="K63" s="1007"/>
      <c r="L63" s="715"/>
      <c r="M63" s="715"/>
      <c r="N63" s="715"/>
      <c r="O63" s="715"/>
      <c r="P63" s="715"/>
      <c r="Q63" s="715"/>
      <c r="R63" s="715"/>
      <c r="S63" s="716"/>
      <c r="T63" s="717"/>
      <c r="U63" s="720">
        <f t="shared" si="17"/>
        <v>0</v>
      </c>
      <c r="V63" s="721">
        <f t="shared" si="18"/>
        <v>0</v>
      </c>
      <c r="W63" s="722">
        <f t="shared" si="19"/>
        <v>0</v>
      </c>
      <c r="X63" s="442"/>
      <c r="Y63" s="442"/>
      <c r="Z63" s="442"/>
      <c r="AA63" s="442"/>
      <c r="AB63" s="442"/>
      <c r="AC63" s="442"/>
      <c r="AD63" s="442"/>
      <c r="AE63" s="442"/>
      <c r="AF63" s="442"/>
      <c r="AG63" s="442"/>
      <c r="AH63" s="442"/>
      <c r="AI63" s="442"/>
      <c r="AJ63" s="442"/>
      <c r="AK63" s="442"/>
      <c r="AL63" s="442"/>
      <c r="AM63" s="442"/>
      <c r="AN63" s="442"/>
      <c r="AO63" s="442"/>
      <c r="AP63" s="442"/>
      <c r="AQ63" s="442"/>
      <c r="AR63" s="442"/>
      <c r="AS63" s="442"/>
      <c r="AT63" s="442"/>
      <c r="AU63" s="442"/>
      <c r="AV63" s="442"/>
      <c r="AW63" s="442"/>
      <c r="AX63" s="442"/>
      <c r="AY63" s="442"/>
      <c r="AZ63" s="442"/>
    </row>
    <row r="64" spans="2:52" ht="20.100000000000001" hidden="1" customHeight="1" outlineLevel="1">
      <c r="B64" s="434"/>
      <c r="C64" s="1002"/>
      <c r="D64" s="1003"/>
      <c r="E64" s="1003"/>
      <c r="F64" s="1004"/>
      <c r="G64" s="1005"/>
      <c r="H64" s="1006"/>
      <c r="I64" s="1006"/>
      <c r="J64" s="1006"/>
      <c r="K64" s="1007"/>
      <c r="L64" s="715"/>
      <c r="M64" s="715"/>
      <c r="N64" s="715"/>
      <c r="O64" s="715"/>
      <c r="P64" s="715"/>
      <c r="Q64" s="715"/>
      <c r="R64" s="715"/>
      <c r="S64" s="716"/>
      <c r="T64" s="717"/>
      <c r="U64" s="720">
        <f t="shared" si="17"/>
        <v>0</v>
      </c>
      <c r="V64" s="721">
        <f t="shared" si="18"/>
        <v>0</v>
      </c>
      <c r="W64" s="722">
        <f t="shared" si="19"/>
        <v>0</v>
      </c>
      <c r="X64" s="442"/>
      <c r="Y64" s="442"/>
      <c r="Z64" s="442"/>
      <c r="AA64" s="442"/>
      <c r="AB64" s="442"/>
      <c r="AC64" s="442"/>
      <c r="AD64" s="442"/>
      <c r="AE64" s="442"/>
      <c r="AF64" s="442"/>
      <c r="AG64" s="442"/>
      <c r="AH64" s="442"/>
      <c r="AI64" s="442"/>
      <c r="AJ64" s="442"/>
      <c r="AK64" s="442"/>
      <c r="AL64" s="442"/>
      <c r="AM64" s="442"/>
      <c r="AN64" s="442"/>
      <c r="AO64" s="442"/>
      <c r="AP64" s="442"/>
      <c r="AQ64" s="442"/>
      <c r="AR64" s="442"/>
      <c r="AS64" s="442"/>
      <c r="AT64" s="442"/>
      <c r="AU64" s="442"/>
      <c r="AV64" s="442"/>
      <c r="AW64" s="442"/>
      <c r="AX64" s="442"/>
      <c r="AY64" s="442"/>
      <c r="AZ64" s="442"/>
    </row>
    <row r="65" spans="2:52" ht="20.100000000000001" hidden="1" customHeight="1" outlineLevel="1">
      <c r="B65" s="434"/>
      <c r="C65" s="1002"/>
      <c r="D65" s="1003"/>
      <c r="E65" s="1003"/>
      <c r="F65" s="1004"/>
      <c r="G65" s="1005"/>
      <c r="H65" s="1006"/>
      <c r="I65" s="1006"/>
      <c r="J65" s="1006"/>
      <c r="K65" s="1007"/>
      <c r="L65" s="715"/>
      <c r="M65" s="715"/>
      <c r="N65" s="715"/>
      <c r="O65" s="715"/>
      <c r="P65" s="715"/>
      <c r="Q65" s="715"/>
      <c r="R65" s="715"/>
      <c r="S65" s="716"/>
      <c r="T65" s="717"/>
      <c r="U65" s="720">
        <f t="shared" si="17"/>
        <v>0</v>
      </c>
      <c r="V65" s="721">
        <f t="shared" si="18"/>
        <v>0</v>
      </c>
      <c r="W65" s="722">
        <f t="shared" si="19"/>
        <v>0</v>
      </c>
      <c r="X65" s="442"/>
      <c r="Y65" s="442"/>
      <c r="Z65" s="442"/>
      <c r="AA65" s="442"/>
      <c r="AB65" s="442"/>
      <c r="AC65" s="442"/>
      <c r="AD65" s="442"/>
      <c r="AE65" s="442"/>
      <c r="AF65" s="442"/>
      <c r="AG65" s="442"/>
      <c r="AH65" s="442"/>
      <c r="AI65" s="442"/>
      <c r="AJ65" s="442"/>
      <c r="AK65" s="442"/>
      <c r="AL65" s="442"/>
      <c r="AM65" s="442"/>
      <c r="AN65" s="442"/>
      <c r="AO65" s="442"/>
      <c r="AP65" s="442"/>
      <c r="AQ65" s="442"/>
      <c r="AR65" s="442"/>
      <c r="AS65" s="442"/>
      <c r="AT65" s="442"/>
      <c r="AU65" s="442"/>
      <c r="AV65" s="442"/>
      <c r="AW65" s="442"/>
      <c r="AX65" s="442"/>
      <c r="AY65" s="442"/>
      <c r="AZ65" s="442"/>
    </row>
    <row r="66" spans="2:52" ht="20.100000000000001" hidden="1" customHeight="1" outlineLevel="1">
      <c r="B66" s="434"/>
      <c r="C66" s="1002"/>
      <c r="D66" s="1003"/>
      <c r="E66" s="1003"/>
      <c r="F66" s="1004"/>
      <c r="G66" s="1005"/>
      <c r="H66" s="1006"/>
      <c r="I66" s="1006"/>
      <c r="J66" s="1006"/>
      <c r="K66" s="1007"/>
      <c r="L66" s="715"/>
      <c r="M66" s="715"/>
      <c r="N66" s="715"/>
      <c r="O66" s="715"/>
      <c r="P66" s="715"/>
      <c r="Q66" s="715"/>
      <c r="R66" s="715"/>
      <c r="S66" s="716"/>
      <c r="T66" s="717"/>
      <c r="U66" s="720">
        <f t="shared" si="17"/>
        <v>0</v>
      </c>
      <c r="V66" s="721">
        <f t="shared" si="18"/>
        <v>0</v>
      </c>
      <c r="W66" s="722">
        <f t="shared" si="19"/>
        <v>0</v>
      </c>
      <c r="X66" s="442"/>
      <c r="Y66" s="442"/>
      <c r="Z66" s="442"/>
      <c r="AA66" s="442"/>
      <c r="AB66" s="442"/>
      <c r="AC66" s="442"/>
      <c r="AD66" s="442"/>
      <c r="AE66" s="442"/>
      <c r="AF66" s="442"/>
      <c r="AG66" s="442"/>
      <c r="AH66" s="442"/>
      <c r="AI66" s="442"/>
      <c r="AJ66" s="442"/>
      <c r="AK66" s="442"/>
      <c r="AL66" s="442"/>
      <c r="AM66" s="442"/>
      <c r="AN66" s="442"/>
      <c r="AO66" s="442"/>
      <c r="AP66" s="442"/>
      <c r="AQ66" s="442"/>
      <c r="AR66" s="442"/>
      <c r="AS66" s="442"/>
      <c r="AT66" s="442"/>
      <c r="AU66" s="442"/>
      <c r="AV66" s="442"/>
      <c r="AW66" s="442"/>
      <c r="AX66" s="442"/>
      <c r="AY66" s="442"/>
      <c r="AZ66" s="442"/>
    </row>
    <row r="67" spans="2:52" ht="20.100000000000001" hidden="1" customHeight="1" outlineLevel="1">
      <c r="B67" s="434"/>
      <c r="C67" s="1002"/>
      <c r="D67" s="1003"/>
      <c r="E67" s="1003"/>
      <c r="F67" s="1004"/>
      <c r="G67" s="1005"/>
      <c r="H67" s="1006"/>
      <c r="I67" s="1006"/>
      <c r="J67" s="1006"/>
      <c r="K67" s="1007"/>
      <c r="L67" s="715"/>
      <c r="M67" s="715"/>
      <c r="N67" s="715"/>
      <c r="O67" s="715"/>
      <c r="P67" s="715"/>
      <c r="Q67" s="715"/>
      <c r="R67" s="715"/>
      <c r="S67" s="716"/>
      <c r="T67" s="717"/>
      <c r="U67" s="720">
        <f t="shared" si="17"/>
        <v>0</v>
      </c>
      <c r="V67" s="721">
        <f t="shared" si="18"/>
        <v>0</v>
      </c>
      <c r="W67" s="722">
        <f t="shared" si="19"/>
        <v>0</v>
      </c>
      <c r="X67" s="442"/>
      <c r="Y67" s="442"/>
      <c r="Z67" s="442"/>
      <c r="AA67" s="442"/>
      <c r="AB67" s="442"/>
      <c r="AC67" s="442"/>
      <c r="AD67" s="442"/>
      <c r="AE67" s="442"/>
      <c r="AF67" s="442"/>
      <c r="AG67" s="442"/>
      <c r="AH67" s="442"/>
      <c r="AI67" s="442"/>
      <c r="AJ67" s="442"/>
      <c r="AK67" s="442"/>
      <c r="AL67" s="442"/>
      <c r="AM67" s="442"/>
      <c r="AN67" s="442"/>
      <c r="AO67" s="442"/>
      <c r="AP67" s="442"/>
      <c r="AQ67" s="442"/>
      <c r="AR67" s="442"/>
      <c r="AS67" s="442"/>
      <c r="AT67" s="442"/>
      <c r="AU67" s="442"/>
      <c r="AV67" s="442"/>
      <c r="AW67" s="442"/>
      <c r="AX67" s="442"/>
      <c r="AY67" s="442"/>
      <c r="AZ67" s="442"/>
    </row>
    <row r="68" spans="2:52" ht="20.100000000000001" hidden="1" customHeight="1" outlineLevel="1">
      <c r="B68" s="434"/>
      <c r="C68" s="1002"/>
      <c r="D68" s="1003"/>
      <c r="E68" s="1003"/>
      <c r="F68" s="1004"/>
      <c r="G68" s="1005"/>
      <c r="H68" s="1006"/>
      <c r="I68" s="1006"/>
      <c r="J68" s="1006"/>
      <c r="K68" s="1007"/>
      <c r="L68" s="715"/>
      <c r="M68" s="715"/>
      <c r="N68" s="715"/>
      <c r="O68" s="715"/>
      <c r="P68" s="715"/>
      <c r="Q68" s="715"/>
      <c r="R68" s="715"/>
      <c r="S68" s="716"/>
      <c r="T68" s="717"/>
      <c r="U68" s="720">
        <f t="shared" si="17"/>
        <v>0</v>
      </c>
      <c r="V68" s="721">
        <f t="shared" si="18"/>
        <v>0</v>
      </c>
      <c r="W68" s="722">
        <f t="shared" si="19"/>
        <v>0</v>
      </c>
      <c r="X68" s="442"/>
      <c r="Y68" s="442"/>
      <c r="Z68" s="442"/>
      <c r="AA68" s="442"/>
      <c r="AB68" s="442"/>
      <c r="AC68" s="442"/>
      <c r="AD68" s="442"/>
      <c r="AE68" s="442"/>
      <c r="AF68" s="442"/>
      <c r="AG68" s="442"/>
      <c r="AH68" s="442"/>
      <c r="AI68" s="442"/>
      <c r="AJ68" s="442"/>
      <c r="AK68" s="442"/>
      <c r="AL68" s="442"/>
      <c r="AM68" s="442"/>
      <c r="AN68" s="442"/>
      <c r="AO68" s="442"/>
      <c r="AP68" s="442"/>
      <c r="AQ68" s="442"/>
      <c r="AR68" s="442"/>
      <c r="AS68" s="442"/>
      <c r="AT68" s="442"/>
      <c r="AU68" s="442"/>
      <c r="AV68" s="442"/>
      <c r="AW68" s="442"/>
      <c r="AX68" s="442"/>
      <c r="AY68" s="442"/>
      <c r="AZ68" s="442"/>
    </row>
    <row r="69" spans="2:52" ht="20.100000000000001" hidden="1" customHeight="1" outlineLevel="1">
      <c r="B69" s="434"/>
      <c r="C69" s="1002"/>
      <c r="D69" s="1003"/>
      <c r="E69" s="1003"/>
      <c r="F69" s="1004"/>
      <c r="G69" s="1005"/>
      <c r="H69" s="1006"/>
      <c r="I69" s="1006"/>
      <c r="J69" s="1006"/>
      <c r="K69" s="1007"/>
      <c r="L69" s="715"/>
      <c r="M69" s="715"/>
      <c r="N69" s="715"/>
      <c r="O69" s="715"/>
      <c r="P69" s="715"/>
      <c r="Q69" s="715"/>
      <c r="R69" s="715"/>
      <c r="S69" s="716"/>
      <c r="T69" s="717"/>
      <c r="U69" s="720">
        <f t="shared" si="17"/>
        <v>0</v>
      </c>
      <c r="V69" s="721">
        <f t="shared" si="18"/>
        <v>0</v>
      </c>
      <c r="W69" s="722">
        <f t="shared" si="19"/>
        <v>0</v>
      </c>
      <c r="X69" s="442"/>
      <c r="Y69" s="442"/>
      <c r="Z69" s="442"/>
      <c r="AA69" s="442"/>
      <c r="AB69" s="442"/>
      <c r="AC69" s="442"/>
      <c r="AD69" s="442"/>
      <c r="AE69" s="442"/>
      <c r="AF69" s="442"/>
      <c r="AG69" s="442"/>
      <c r="AH69" s="442"/>
      <c r="AI69" s="442"/>
      <c r="AJ69" s="442"/>
      <c r="AK69" s="442"/>
      <c r="AL69" s="442"/>
      <c r="AM69" s="442"/>
      <c r="AN69" s="442"/>
      <c r="AO69" s="442"/>
      <c r="AP69" s="442"/>
      <c r="AQ69" s="442"/>
      <c r="AR69" s="442"/>
      <c r="AS69" s="442"/>
      <c r="AT69" s="442"/>
      <c r="AU69" s="442"/>
      <c r="AV69" s="442"/>
      <c r="AW69" s="442"/>
      <c r="AX69" s="442"/>
      <c r="AY69" s="442"/>
      <c r="AZ69" s="442"/>
    </row>
    <row r="70" spans="2:52" ht="20.100000000000001" hidden="1" customHeight="1" outlineLevel="1">
      <c r="B70" s="434"/>
      <c r="C70" s="1002"/>
      <c r="D70" s="1003"/>
      <c r="E70" s="1003"/>
      <c r="F70" s="1004"/>
      <c r="G70" s="1005"/>
      <c r="H70" s="1006"/>
      <c r="I70" s="1006"/>
      <c r="J70" s="1006"/>
      <c r="K70" s="1007"/>
      <c r="L70" s="715"/>
      <c r="M70" s="715"/>
      <c r="N70" s="715"/>
      <c r="O70" s="715"/>
      <c r="P70" s="715"/>
      <c r="Q70" s="715"/>
      <c r="R70" s="715"/>
      <c r="S70" s="716"/>
      <c r="T70" s="717"/>
      <c r="U70" s="720">
        <f t="shared" si="17"/>
        <v>0</v>
      </c>
      <c r="V70" s="721">
        <f t="shared" si="18"/>
        <v>0</v>
      </c>
      <c r="W70" s="722">
        <f t="shared" si="19"/>
        <v>0</v>
      </c>
      <c r="X70" s="442"/>
      <c r="Y70" s="442"/>
      <c r="Z70" s="442"/>
      <c r="AA70" s="442"/>
      <c r="AB70" s="442"/>
      <c r="AC70" s="442"/>
      <c r="AD70" s="442"/>
      <c r="AE70" s="442"/>
      <c r="AF70" s="442"/>
      <c r="AG70" s="442"/>
      <c r="AH70" s="442"/>
      <c r="AI70" s="442"/>
      <c r="AJ70" s="442"/>
      <c r="AK70" s="442"/>
      <c r="AL70" s="442"/>
      <c r="AM70" s="442"/>
      <c r="AN70" s="442"/>
      <c r="AO70" s="442"/>
      <c r="AP70" s="442"/>
      <c r="AQ70" s="442"/>
      <c r="AR70" s="442"/>
      <c r="AS70" s="442"/>
      <c r="AT70" s="442"/>
      <c r="AU70" s="442"/>
      <c r="AV70" s="442"/>
      <c r="AW70" s="442"/>
      <c r="AX70" s="442"/>
      <c r="AY70" s="442"/>
      <c r="AZ70" s="442"/>
    </row>
    <row r="71" spans="2:52" ht="20.100000000000001" hidden="1" customHeight="1" outlineLevel="1">
      <c r="B71" s="434"/>
      <c r="C71" s="1002"/>
      <c r="D71" s="1003"/>
      <c r="E71" s="1003"/>
      <c r="F71" s="1004"/>
      <c r="G71" s="1005"/>
      <c r="H71" s="1006"/>
      <c r="I71" s="1006"/>
      <c r="J71" s="1006"/>
      <c r="K71" s="1007"/>
      <c r="L71" s="715"/>
      <c r="M71" s="715"/>
      <c r="N71" s="715"/>
      <c r="O71" s="715"/>
      <c r="P71" s="715"/>
      <c r="Q71" s="715"/>
      <c r="R71" s="715"/>
      <c r="S71" s="716"/>
      <c r="T71" s="717"/>
      <c r="U71" s="720">
        <f t="shared" si="17"/>
        <v>0</v>
      </c>
      <c r="V71" s="721">
        <f t="shared" si="18"/>
        <v>0</v>
      </c>
      <c r="W71" s="722">
        <f t="shared" si="19"/>
        <v>0</v>
      </c>
      <c r="X71" s="442"/>
      <c r="Y71" s="442"/>
      <c r="Z71" s="442"/>
      <c r="AA71" s="442"/>
      <c r="AB71" s="442"/>
      <c r="AC71" s="442"/>
      <c r="AD71" s="442"/>
      <c r="AE71" s="442"/>
      <c r="AF71" s="442"/>
      <c r="AG71" s="442"/>
      <c r="AH71" s="442"/>
      <c r="AI71" s="442"/>
      <c r="AJ71" s="442"/>
      <c r="AK71" s="442"/>
      <c r="AL71" s="442"/>
      <c r="AM71" s="442"/>
      <c r="AN71" s="442"/>
      <c r="AO71" s="442"/>
      <c r="AP71" s="442"/>
      <c r="AQ71" s="442"/>
      <c r="AR71" s="442"/>
      <c r="AS71" s="442"/>
      <c r="AT71" s="442"/>
      <c r="AU71" s="442"/>
      <c r="AV71" s="442"/>
      <c r="AW71" s="442"/>
      <c r="AX71" s="442"/>
      <c r="AY71" s="442"/>
      <c r="AZ71" s="442"/>
    </row>
    <row r="72" spans="2:52" s="19" customFormat="1" ht="9.9499999999999993" hidden="1" customHeight="1" outlineLevel="1">
      <c r="B72" s="435"/>
      <c r="C72" s="437"/>
      <c r="D72" s="437"/>
      <c r="E72" s="437"/>
      <c r="F72" s="437"/>
      <c r="G72" s="666"/>
      <c r="H72" s="666"/>
      <c r="I72" s="666"/>
      <c r="J72" s="666"/>
      <c r="K72" s="666"/>
      <c r="L72" s="438"/>
      <c r="M72" s="438"/>
      <c r="N72" s="438"/>
      <c r="O72" s="438"/>
      <c r="P72" s="438"/>
      <c r="Q72" s="438"/>
      <c r="R72" s="438"/>
      <c r="S72" s="438"/>
      <c r="T72" s="439"/>
      <c r="U72" s="439"/>
      <c r="V72" s="439"/>
      <c r="W72" s="667"/>
      <c r="X72" s="668"/>
      <c r="Y72" s="668"/>
      <c r="Z72" s="668"/>
      <c r="AA72" s="668"/>
      <c r="AB72" s="668"/>
      <c r="AC72" s="668"/>
      <c r="AD72" s="668"/>
      <c r="AE72" s="668"/>
      <c r="AF72" s="668"/>
      <c r="AG72" s="668"/>
      <c r="AH72" s="668"/>
      <c r="AI72" s="668"/>
      <c r="AJ72" s="668"/>
      <c r="AK72" s="668"/>
      <c r="AL72" s="668"/>
      <c r="AM72" s="668"/>
      <c r="AN72" s="668"/>
      <c r="AO72" s="668"/>
      <c r="AP72" s="668"/>
      <c r="AQ72" s="668"/>
      <c r="AR72" s="668"/>
      <c r="AS72" s="668"/>
      <c r="AT72" s="668"/>
      <c r="AU72" s="668"/>
      <c r="AV72" s="668"/>
      <c r="AW72" s="668"/>
      <c r="AX72" s="668"/>
      <c r="AY72" s="668"/>
      <c r="AZ72" s="668"/>
    </row>
    <row r="73" spans="2:52" ht="20.100000000000001" customHeight="1" collapsed="1">
      <c r="B73" s="714">
        <f>B61+1</f>
        <v>6</v>
      </c>
      <c r="C73" s="1013"/>
      <c r="D73" s="1014"/>
      <c r="E73" s="1014"/>
      <c r="F73" s="1015"/>
      <c r="G73" s="1016"/>
      <c r="H73" s="1017"/>
      <c r="I73" s="1017"/>
      <c r="J73" s="1017"/>
      <c r="K73" s="1018"/>
      <c r="L73" s="701">
        <f t="shared" ref="L73:R73" si="20">SUM(L74:L83)</f>
        <v>0</v>
      </c>
      <c r="M73" s="702">
        <f t="shared" si="20"/>
        <v>0</v>
      </c>
      <c r="N73" s="703">
        <f t="shared" si="20"/>
        <v>0</v>
      </c>
      <c r="O73" s="703">
        <f t="shared" si="20"/>
        <v>0</v>
      </c>
      <c r="P73" s="702">
        <f t="shared" si="20"/>
        <v>0</v>
      </c>
      <c r="Q73" s="704">
        <f t="shared" si="20"/>
        <v>0</v>
      </c>
      <c r="R73" s="701">
        <f t="shared" si="20"/>
        <v>0</v>
      </c>
      <c r="S73" s="705">
        <v>1</v>
      </c>
      <c r="T73" s="706">
        <f>(S74*T74)+(S75*T75)+(S76*T76)+(S77*T77)+(S78*T78)+(S79*T79)+(S80*T80)+(S81*T81)+(S82*T82)+(S83*T83)</f>
        <v>0</v>
      </c>
      <c r="U73" s="665">
        <f t="shared" ref="U73:U83" si="21">S73*T73*(1+MGKZ)*(1+Gewinn)*(1+Sicherheit)</f>
        <v>0</v>
      </c>
      <c r="V73" s="643">
        <f t="shared" ref="V73:V83" si="22">R73*Fertigung</f>
        <v>0</v>
      </c>
      <c r="W73" s="50">
        <f t="shared" ref="W73:W83" si="23">L73*$E$6+M73*$M$6+N73*$M$7+O73*$M$8+P73*$E$7+Q73*$M$9+U73+V73</f>
        <v>0</v>
      </c>
      <c r="X73" s="442"/>
      <c r="Y73" s="442"/>
      <c r="Z73" s="442"/>
      <c r="AA73" s="442"/>
      <c r="AB73" s="442"/>
      <c r="AC73" s="442"/>
      <c r="AD73" s="442"/>
      <c r="AE73" s="442"/>
      <c r="AF73" s="442"/>
      <c r="AG73" s="442"/>
      <c r="AH73" s="442"/>
      <c r="AI73" s="442"/>
      <c r="AJ73" s="442"/>
      <c r="AK73" s="442"/>
      <c r="AL73" s="442"/>
      <c r="AM73" s="442"/>
      <c r="AN73" s="442"/>
      <c r="AO73" s="442"/>
      <c r="AP73" s="442"/>
      <c r="AQ73" s="442"/>
      <c r="AR73" s="442"/>
      <c r="AS73" s="442"/>
      <c r="AT73" s="442"/>
      <c r="AU73" s="442"/>
      <c r="AV73" s="442"/>
      <c r="AW73" s="442"/>
      <c r="AX73" s="442"/>
      <c r="AY73" s="442"/>
      <c r="AZ73" s="442"/>
    </row>
    <row r="74" spans="2:52" ht="20.100000000000001" hidden="1" customHeight="1" outlineLevel="1">
      <c r="B74" s="433"/>
      <c r="C74" s="1002"/>
      <c r="D74" s="1003"/>
      <c r="E74" s="1003"/>
      <c r="F74" s="1004"/>
      <c r="G74" s="1005"/>
      <c r="H74" s="1006"/>
      <c r="I74" s="1006"/>
      <c r="J74" s="1006"/>
      <c r="K74" s="1007"/>
      <c r="L74" s="715"/>
      <c r="M74" s="715"/>
      <c r="N74" s="715"/>
      <c r="O74" s="715"/>
      <c r="P74" s="715"/>
      <c r="Q74" s="715"/>
      <c r="R74" s="715"/>
      <c r="S74" s="716"/>
      <c r="T74" s="717"/>
      <c r="U74" s="720">
        <f t="shared" si="21"/>
        <v>0</v>
      </c>
      <c r="V74" s="721">
        <f t="shared" si="22"/>
        <v>0</v>
      </c>
      <c r="W74" s="722">
        <f t="shared" si="23"/>
        <v>0</v>
      </c>
      <c r="X74" s="442"/>
      <c r="Y74" s="442"/>
      <c r="Z74" s="442"/>
      <c r="AA74" s="442"/>
      <c r="AB74" s="442"/>
      <c r="AC74" s="442"/>
      <c r="AD74" s="442"/>
      <c r="AE74" s="442"/>
      <c r="AF74" s="442"/>
      <c r="AG74" s="442"/>
      <c r="AH74" s="442"/>
      <c r="AI74" s="442"/>
      <c r="AJ74" s="442"/>
      <c r="AK74" s="442"/>
      <c r="AL74" s="442"/>
      <c r="AM74" s="442"/>
      <c r="AN74" s="442"/>
      <c r="AO74" s="442"/>
      <c r="AP74" s="442"/>
      <c r="AQ74" s="442"/>
      <c r="AR74" s="442"/>
      <c r="AS74" s="442"/>
      <c r="AT74" s="442"/>
      <c r="AU74" s="442"/>
      <c r="AV74" s="442"/>
      <c r="AW74" s="442"/>
      <c r="AX74" s="442"/>
      <c r="AY74" s="442"/>
      <c r="AZ74" s="442"/>
    </row>
    <row r="75" spans="2:52" ht="20.100000000000001" hidden="1" customHeight="1" outlineLevel="1">
      <c r="B75" s="434"/>
      <c r="C75" s="1002"/>
      <c r="D75" s="1003"/>
      <c r="E75" s="1003"/>
      <c r="F75" s="1004"/>
      <c r="G75" s="1005"/>
      <c r="H75" s="1006"/>
      <c r="I75" s="1006"/>
      <c r="J75" s="1006"/>
      <c r="K75" s="1007"/>
      <c r="L75" s="715"/>
      <c r="M75" s="715"/>
      <c r="N75" s="715"/>
      <c r="O75" s="715"/>
      <c r="P75" s="715"/>
      <c r="Q75" s="715"/>
      <c r="R75" s="715"/>
      <c r="S75" s="716"/>
      <c r="T75" s="717"/>
      <c r="U75" s="720">
        <f t="shared" si="21"/>
        <v>0</v>
      </c>
      <c r="V75" s="721">
        <f t="shared" si="22"/>
        <v>0</v>
      </c>
      <c r="W75" s="722">
        <f t="shared" si="23"/>
        <v>0</v>
      </c>
      <c r="X75" s="442"/>
      <c r="Y75" s="442"/>
      <c r="Z75" s="442"/>
      <c r="AA75" s="442"/>
      <c r="AB75" s="442"/>
      <c r="AC75" s="442"/>
      <c r="AD75" s="442"/>
      <c r="AE75" s="442"/>
      <c r="AF75" s="442"/>
      <c r="AG75" s="442"/>
      <c r="AH75" s="442"/>
      <c r="AI75" s="442"/>
      <c r="AJ75" s="442"/>
      <c r="AK75" s="442"/>
      <c r="AL75" s="442"/>
      <c r="AM75" s="442"/>
      <c r="AN75" s="442"/>
      <c r="AO75" s="442"/>
      <c r="AP75" s="442"/>
      <c r="AQ75" s="442"/>
      <c r="AR75" s="442"/>
      <c r="AS75" s="442"/>
      <c r="AT75" s="442"/>
      <c r="AU75" s="442"/>
      <c r="AV75" s="442"/>
      <c r="AW75" s="442"/>
      <c r="AX75" s="442"/>
      <c r="AY75" s="442"/>
      <c r="AZ75" s="442"/>
    </row>
    <row r="76" spans="2:52" ht="20.100000000000001" hidden="1" customHeight="1" outlineLevel="1">
      <c r="B76" s="434"/>
      <c r="C76" s="1002"/>
      <c r="D76" s="1003"/>
      <c r="E76" s="1003"/>
      <c r="F76" s="1004"/>
      <c r="G76" s="1005"/>
      <c r="H76" s="1006"/>
      <c r="I76" s="1006"/>
      <c r="J76" s="1006"/>
      <c r="K76" s="1007"/>
      <c r="L76" s="715"/>
      <c r="M76" s="715"/>
      <c r="N76" s="715"/>
      <c r="O76" s="715"/>
      <c r="P76" s="715"/>
      <c r="Q76" s="715"/>
      <c r="R76" s="715"/>
      <c r="S76" s="716"/>
      <c r="T76" s="717"/>
      <c r="U76" s="720">
        <f t="shared" si="21"/>
        <v>0</v>
      </c>
      <c r="V76" s="721">
        <f t="shared" si="22"/>
        <v>0</v>
      </c>
      <c r="W76" s="722">
        <f t="shared" si="23"/>
        <v>0</v>
      </c>
      <c r="X76" s="442"/>
      <c r="Y76" s="442"/>
      <c r="Z76" s="442"/>
      <c r="AA76" s="442"/>
      <c r="AB76" s="442"/>
      <c r="AC76" s="442"/>
      <c r="AD76" s="442"/>
      <c r="AE76" s="442"/>
      <c r="AF76" s="442"/>
      <c r="AG76" s="442"/>
      <c r="AH76" s="442"/>
      <c r="AI76" s="442"/>
      <c r="AJ76" s="442"/>
      <c r="AK76" s="442"/>
      <c r="AL76" s="442"/>
      <c r="AM76" s="442"/>
      <c r="AN76" s="442"/>
      <c r="AO76" s="442"/>
      <c r="AP76" s="442"/>
      <c r="AQ76" s="442"/>
      <c r="AR76" s="442"/>
      <c r="AS76" s="442"/>
      <c r="AT76" s="442"/>
      <c r="AU76" s="442"/>
      <c r="AV76" s="442"/>
      <c r="AW76" s="442"/>
      <c r="AX76" s="442"/>
      <c r="AY76" s="442"/>
      <c r="AZ76" s="442"/>
    </row>
    <row r="77" spans="2:52" ht="20.100000000000001" hidden="1" customHeight="1" outlineLevel="1">
      <c r="B77" s="434"/>
      <c r="C77" s="1002"/>
      <c r="D77" s="1003"/>
      <c r="E77" s="1003"/>
      <c r="F77" s="1004"/>
      <c r="G77" s="1005"/>
      <c r="H77" s="1006"/>
      <c r="I77" s="1006"/>
      <c r="J77" s="1006"/>
      <c r="K77" s="1007"/>
      <c r="L77" s="715"/>
      <c r="M77" s="715"/>
      <c r="N77" s="715"/>
      <c r="O77" s="715"/>
      <c r="P77" s="715"/>
      <c r="Q77" s="715"/>
      <c r="R77" s="715"/>
      <c r="S77" s="716"/>
      <c r="T77" s="717"/>
      <c r="U77" s="720">
        <f t="shared" si="21"/>
        <v>0</v>
      </c>
      <c r="V77" s="721">
        <f t="shared" si="22"/>
        <v>0</v>
      </c>
      <c r="W77" s="722">
        <f t="shared" si="23"/>
        <v>0</v>
      </c>
      <c r="X77" s="442"/>
      <c r="Y77" s="442"/>
      <c r="Z77" s="442"/>
      <c r="AA77" s="442"/>
      <c r="AB77" s="442"/>
      <c r="AC77" s="442"/>
      <c r="AD77" s="442"/>
      <c r="AE77" s="442"/>
      <c r="AF77" s="442"/>
      <c r="AG77" s="442"/>
      <c r="AH77" s="442"/>
      <c r="AI77" s="442"/>
      <c r="AJ77" s="442"/>
      <c r="AK77" s="442"/>
      <c r="AL77" s="442"/>
      <c r="AM77" s="442"/>
      <c r="AN77" s="442"/>
      <c r="AO77" s="442"/>
      <c r="AP77" s="442"/>
      <c r="AQ77" s="442"/>
      <c r="AR77" s="442"/>
      <c r="AS77" s="442"/>
      <c r="AT77" s="442"/>
      <c r="AU77" s="442"/>
      <c r="AV77" s="442"/>
      <c r="AW77" s="442"/>
      <c r="AX77" s="442"/>
      <c r="AY77" s="442"/>
      <c r="AZ77" s="442"/>
    </row>
    <row r="78" spans="2:52" ht="20.100000000000001" hidden="1" customHeight="1" outlineLevel="1">
      <c r="B78" s="434"/>
      <c r="C78" s="1002"/>
      <c r="D78" s="1003"/>
      <c r="E78" s="1003"/>
      <c r="F78" s="1004"/>
      <c r="G78" s="1005"/>
      <c r="H78" s="1006"/>
      <c r="I78" s="1006"/>
      <c r="J78" s="1006"/>
      <c r="K78" s="1007"/>
      <c r="L78" s="715"/>
      <c r="M78" s="715"/>
      <c r="N78" s="715"/>
      <c r="O78" s="715"/>
      <c r="P78" s="715"/>
      <c r="Q78" s="715"/>
      <c r="R78" s="715"/>
      <c r="S78" s="716"/>
      <c r="T78" s="717"/>
      <c r="U78" s="720">
        <f t="shared" si="21"/>
        <v>0</v>
      </c>
      <c r="V78" s="721">
        <f t="shared" si="22"/>
        <v>0</v>
      </c>
      <c r="W78" s="722">
        <f t="shared" si="23"/>
        <v>0</v>
      </c>
      <c r="X78" s="442"/>
      <c r="Y78" s="442"/>
      <c r="Z78" s="442"/>
      <c r="AA78" s="442"/>
      <c r="AB78" s="442"/>
      <c r="AC78" s="442"/>
      <c r="AD78" s="442"/>
      <c r="AE78" s="442"/>
      <c r="AF78" s="442"/>
      <c r="AG78" s="442"/>
      <c r="AH78" s="442"/>
      <c r="AI78" s="442"/>
      <c r="AJ78" s="442"/>
      <c r="AK78" s="442"/>
      <c r="AL78" s="442"/>
      <c r="AM78" s="442"/>
      <c r="AN78" s="442"/>
      <c r="AO78" s="442"/>
      <c r="AP78" s="442"/>
      <c r="AQ78" s="442"/>
      <c r="AR78" s="442"/>
      <c r="AS78" s="442"/>
      <c r="AT78" s="442"/>
      <c r="AU78" s="442"/>
      <c r="AV78" s="442"/>
      <c r="AW78" s="442"/>
      <c r="AX78" s="442"/>
      <c r="AY78" s="442"/>
      <c r="AZ78" s="442"/>
    </row>
    <row r="79" spans="2:52" ht="20.100000000000001" hidden="1" customHeight="1" outlineLevel="1">
      <c r="B79" s="434"/>
      <c r="C79" s="1002"/>
      <c r="D79" s="1003"/>
      <c r="E79" s="1003"/>
      <c r="F79" s="1004"/>
      <c r="G79" s="1005"/>
      <c r="H79" s="1006"/>
      <c r="I79" s="1006"/>
      <c r="J79" s="1006"/>
      <c r="K79" s="1007"/>
      <c r="L79" s="715"/>
      <c r="M79" s="715"/>
      <c r="N79" s="715"/>
      <c r="O79" s="715"/>
      <c r="P79" s="715"/>
      <c r="Q79" s="715"/>
      <c r="R79" s="715"/>
      <c r="S79" s="716"/>
      <c r="T79" s="717"/>
      <c r="U79" s="720">
        <f t="shared" si="21"/>
        <v>0</v>
      </c>
      <c r="V79" s="721">
        <f t="shared" si="22"/>
        <v>0</v>
      </c>
      <c r="W79" s="722">
        <f t="shared" si="23"/>
        <v>0</v>
      </c>
      <c r="X79" s="442"/>
      <c r="Y79" s="442"/>
      <c r="Z79" s="442"/>
      <c r="AA79" s="442"/>
      <c r="AB79" s="442"/>
      <c r="AC79" s="442"/>
      <c r="AD79" s="442"/>
      <c r="AE79" s="442"/>
      <c r="AF79" s="442"/>
      <c r="AG79" s="442"/>
      <c r="AH79" s="442"/>
      <c r="AI79" s="442"/>
      <c r="AJ79" s="442"/>
      <c r="AK79" s="442"/>
      <c r="AL79" s="442"/>
      <c r="AM79" s="442"/>
      <c r="AN79" s="442"/>
      <c r="AO79" s="442"/>
      <c r="AP79" s="442"/>
      <c r="AQ79" s="442"/>
      <c r="AR79" s="442"/>
      <c r="AS79" s="442"/>
      <c r="AT79" s="442"/>
      <c r="AU79" s="442"/>
      <c r="AV79" s="442"/>
      <c r="AW79" s="442"/>
      <c r="AX79" s="442"/>
      <c r="AY79" s="442"/>
      <c r="AZ79" s="442"/>
    </row>
    <row r="80" spans="2:52" ht="20.100000000000001" hidden="1" customHeight="1" outlineLevel="1">
      <c r="B80" s="434"/>
      <c r="C80" s="1002"/>
      <c r="D80" s="1003"/>
      <c r="E80" s="1003"/>
      <c r="F80" s="1004"/>
      <c r="G80" s="1005"/>
      <c r="H80" s="1006"/>
      <c r="I80" s="1006"/>
      <c r="J80" s="1006"/>
      <c r="K80" s="1007"/>
      <c r="L80" s="715"/>
      <c r="M80" s="715"/>
      <c r="N80" s="715"/>
      <c r="O80" s="715"/>
      <c r="P80" s="715"/>
      <c r="Q80" s="715"/>
      <c r="R80" s="715"/>
      <c r="S80" s="716"/>
      <c r="T80" s="717"/>
      <c r="U80" s="720">
        <f t="shared" si="21"/>
        <v>0</v>
      </c>
      <c r="V80" s="721">
        <f t="shared" si="22"/>
        <v>0</v>
      </c>
      <c r="W80" s="722">
        <f t="shared" si="23"/>
        <v>0</v>
      </c>
      <c r="X80" s="442"/>
      <c r="Y80" s="442"/>
      <c r="Z80" s="442"/>
      <c r="AA80" s="442"/>
      <c r="AB80" s="442"/>
      <c r="AC80" s="442"/>
      <c r="AD80" s="442"/>
      <c r="AE80" s="442"/>
      <c r="AF80" s="442"/>
      <c r="AG80" s="442"/>
      <c r="AH80" s="442"/>
      <c r="AI80" s="442"/>
      <c r="AJ80" s="442"/>
      <c r="AK80" s="442"/>
      <c r="AL80" s="442"/>
      <c r="AM80" s="442"/>
      <c r="AN80" s="442"/>
      <c r="AO80" s="442"/>
      <c r="AP80" s="442"/>
      <c r="AQ80" s="442"/>
      <c r="AR80" s="442"/>
      <c r="AS80" s="442"/>
      <c r="AT80" s="442"/>
      <c r="AU80" s="442"/>
      <c r="AV80" s="442"/>
      <c r="AW80" s="442"/>
      <c r="AX80" s="442"/>
      <c r="AY80" s="442"/>
      <c r="AZ80" s="442"/>
    </row>
    <row r="81" spans="2:52" ht="20.100000000000001" hidden="1" customHeight="1" outlineLevel="1">
      <c r="B81" s="434"/>
      <c r="C81" s="1002"/>
      <c r="D81" s="1003"/>
      <c r="E81" s="1003"/>
      <c r="F81" s="1004"/>
      <c r="G81" s="1005"/>
      <c r="H81" s="1006"/>
      <c r="I81" s="1006"/>
      <c r="J81" s="1006"/>
      <c r="K81" s="1007"/>
      <c r="L81" s="715"/>
      <c r="M81" s="715"/>
      <c r="N81" s="715"/>
      <c r="O81" s="715"/>
      <c r="P81" s="715"/>
      <c r="Q81" s="715"/>
      <c r="R81" s="715"/>
      <c r="S81" s="716"/>
      <c r="T81" s="717"/>
      <c r="U81" s="720">
        <f t="shared" si="21"/>
        <v>0</v>
      </c>
      <c r="V81" s="721">
        <f t="shared" si="22"/>
        <v>0</v>
      </c>
      <c r="W81" s="722">
        <f t="shared" si="23"/>
        <v>0</v>
      </c>
      <c r="X81" s="442"/>
      <c r="Y81" s="442"/>
      <c r="Z81" s="442"/>
      <c r="AA81" s="442"/>
      <c r="AB81" s="442"/>
      <c r="AC81" s="442"/>
      <c r="AD81" s="442"/>
      <c r="AE81" s="442"/>
      <c r="AF81" s="442"/>
      <c r="AG81" s="442"/>
      <c r="AH81" s="442"/>
      <c r="AI81" s="442"/>
      <c r="AJ81" s="442"/>
      <c r="AK81" s="442"/>
      <c r="AL81" s="442"/>
      <c r="AM81" s="442"/>
      <c r="AN81" s="442"/>
      <c r="AO81" s="442"/>
      <c r="AP81" s="442"/>
      <c r="AQ81" s="442"/>
      <c r="AR81" s="442"/>
      <c r="AS81" s="442"/>
      <c r="AT81" s="442"/>
      <c r="AU81" s="442"/>
      <c r="AV81" s="442"/>
      <c r="AW81" s="442"/>
      <c r="AX81" s="442"/>
      <c r="AY81" s="442"/>
      <c r="AZ81" s="442"/>
    </row>
    <row r="82" spans="2:52" ht="20.100000000000001" hidden="1" customHeight="1" outlineLevel="1">
      <c r="B82" s="434"/>
      <c r="C82" s="1002"/>
      <c r="D82" s="1003"/>
      <c r="E82" s="1003"/>
      <c r="F82" s="1004"/>
      <c r="G82" s="1005"/>
      <c r="H82" s="1006"/>
      <c r="I82" s="1006"/>
      <c r="J82" s="1006"/>
      <c r="K82" s="1007"/>
      <c r="L82" s="715"/>
      <c r="M82" s="715"/>
      <c r="N82" s="715"/>
      <c r="O82" s="715"/>
      <c r="P82" s="715"/>
      <c r="Q82" s="715"/>
      <c r="R82" s="715"/>
      <c r="S82" s="716"/>
      <c r="T82" s="717"/>
      <c r="U82" s="720">
        <f t="shared" si="21"/>
        <v>0</v>
      </c>
      <c r="V82" s="721">
        <f t="shared" si="22"/>
        <v>0</v>
      </c>
      <c r="W82" s="722">
        <f t="shared" si="23"/>
        <v>0</v>
      </c>
      <c r="X82" s="442"/>
      <c r="Y82" s="442"/>
      <c r="Z82" s="442"/>
      <c r="AA82" s="442"/>
      <c r="AB82" s="442"/>
      <c r="AC82" s="442"/>
      <c r="AD82" s="442"/>
      <c r="AE82" s="442"/>
      <c r="AF82" s="442"/>
      <c r="AG82" s="442"/>
      <c r="AH82" s="442"/>
      <c r="AI82" s="442"/>
      <c r="AJ82" s="442"/>
      <c r="AK82" s="442"/>
      <c r="AL82" s="442"/>
      <c r="AM82" s="442"/>
      <c r="AN82" s="442"/>
      <c r="AO82" s="442"/>
      <c r="AP82" s="442"/>
      <c r="AQ82" s="442"/>
      <c r="AR82" s="442"/>
      <c r="AS82" s="442"/>
      <c r="AT82" s="442"/>
      <c r="AU82" s="442"/>
      <c r="AV82" s="442"/>
      <c r="AW82" s="442"/>
      <c r="AX82" s="442"/>
      <c r="AY82" s="442"/>
      <c r="AZ82" s="442"/>
    </row>
    <row r="83" spans="2:52" ht="20.100000000000001" hidden="1" customHeight="1" outlineLevel="1">
      <c r="B83" s="434"/>
      <c r="C83" s="1002"/>
      <c r="D83" s="1003"/>
      <c r="E83" s="1003"/>
      <c r="F83" s="1004"/>
      <c r="G83" s="1005"/>
      <c r="H83" s="1006"/>
      <c r="I83" s="1006"/>
      <c r="J83" s="1006"/>
      <c r="K83" s="1007"/>
      <c r="L83" s="715"/>
      <c r="M83" s="715"/>
      <c r="N83" s="715"/>
      <c r="O83" s="715"/>
      <c r="P83" s="715"/>
      <c r="Q83" s="715"/>
      <c r="R83" s="715"/>
      <c r="S83" s="716"/>
      <c r="T83" s="717"/>
      <c r="U83" s="720">
        <f t="shared" si="21"/>
        <v>0</v>
      </c>
      <c r="V83" s="721">
        <f t="shared" si="22"/>
        <v>0</v>
      </c>
      <c r="W83" s="722">
        <f t="shared" si="23"/>
        <v>0</v>
      </c>
      <c r="X83" s="442"/>
      <c r="Y83" s="442"/>
      <c r="Z83" s="442"/>
      <c r="AA83" s="442"/>
      <c r="AB83" s="442"/>
      <c r="AC83" s="442"/>
      <c r="AD83" s="442"/>
      <c r="AE83" s="442"/>
      <c r="AF83" s="442"/>
      <c r="AG83" s="442"/>
      <c r="AH83" s="442"/>
      <c r="AI83" s="442"/>
      <c r="AJ83" s="442"/>
      <c r="AK83" s="442"/>
      <c r="AL83" s="442"/>
      <c r="AM83" s="442"/>
      <c r="AN83" s="442"/>
      <c r="AO83" s="442"/>
      <c r="AP83" s="442"/>
      <c r="AQ83" s="442"/>
      <c r="AR83" s="442"/>
      <c r="AS83" s="442"/>
      <c r="AT83" s="442"/>
      <c r="AU83" s="442"/>
      <c r="AV83" s="442"/>
      <c r="AW83" s="442"/>
      <c r="AX83" s="442"/>
      <c r="AY83" s="442"/>
      <c r="AZ83" s="442"/>
    </row>
    <row r="84" spans="2:52" s="19" customFormat="1" ht="9.9499999999999993" hidden="1" customHeight="1" outlineLevel="1">
      <c r="B84" s="435"/>
      <c r="C84" s="437"/>
      <c r="D84" s="437"/>
      <c r="E84" s="437"/>
      <c r="F84" s="437"/>
      <c r="G84" s="666"/>
      <c r="H84" s="666"/>
      <c r="I84" s="666"/>
      <c r="J84" s="666"/>
      <c r="K84" s="666"/>
      <c r="L84" s="438"/>
      <c r="M84" s="438"/>
      <c r="N84" s="438"/>
      <c r="O84" s="438"/>
      <c r="P84" s="438"/>
      <c r="Q84" s="438"/>
      <c r="R84" s="438"/>
      <c r="S84" s="438"/>
      <c r="T84" s="439"/>
      <c r="U84" s="439"/>
      <c r="V84" s="439"/>
      <c r="W84" s="667"/>
      <c r="X84" s="668"/>
      <c r="Y84" s="668"/>
      <c r="Z84" s="668"/>
      <c r="AA84" s="668"/>
      <c r="AB84" s="668"/>
      <c r="AC84" s="668"/>
      <c r="AD84" s="668"/>
      <c r="AE84" s="668"/>
      <c r="AF84" s="668"/>
      <c r="AG84" s="668"/>
      <c r="AH84" s="668"/>
      <c r="AI84" s="668"/>
      <c r="AJ84" s="668"/>
      <c r="AK84" s="668"/>
      <c r="AL84" s="668"/>
      <c r="AM84" s="668"/>
      <c r="AN84" s="668"/>
      <c r="AO84" s="668"/>
      <c r="AP84" s="668"/>
      <c r="AQ84" s="668"/>
      <c r="AR84" s="668"/>
      <c r="AS84" s="668"/>
      <c r="AT84" s="668"/>
      <c r="AU84" s="668"/>
      <c r="AV84" s="668"/>
      <c r="AW84" s="668"/>
      <c r="AX84" s="668"/>
      <c r="AY84" s="668"/>
      <c r="AZ84" s="668"/>
    </row>
    <row r="85" spans="2:52" ht="20.100000000000001" customHeight="1" collapsed="1">
      <c r="B85" s="714">
        <f>B73+1</f>
        <v>7</v>
      </c>
      <c r="C85" s="1013"/>
      <c r="D85" s="1014"/>
      <c r="E85" s="1014"/>
      <c r="F85" s="1015"/>
      <c r="G85" s="1016"/>
      <c r="H85" s="1017"/>
      <c r="I85" s="1017"/>
      <c r="J85" s="1017"/>
      <c r="K85" s="1018"/>
      <c r="L85" s="701">
        <f t="shared" ref="L85:R85" si="24">SUM(L86:L95)</f>
        <v>0</v>
      </c>
      <c r="M85" s="702">
        <f t="shared" si="24"/>
        <v>0</v>
      </c>
      <c r="N85" s="703">
        <f t="shared" si="24"/>
        <v>0</v>
      </c>
      <c r="O85" s="703">
        <f t="shared" si="24"/>
        <v>0</v>
      </c>
      <c r="P85" s="702">
        <f t="shared" si="24"/>
        <v>0</v>
      </c>
      <c r="Q85" s="704">
        <f t="shared" si="24"/>
        <v>0</v>
      </c>
      <c r="R85" s="701">
        <f t="shared" si="24"/>
        <v>0</v>
      </c>
      <c r="S85" s="705">
        <v>1</v>
      </c>
      <c r="T85" s="706">
        <f>(S86*T86)+(S87*T87)+(S88*T88)+(S89*T89)+(S90*T90)+(S91*T91)+(S92*T92)+(S93*T93)+(S94*T94)+(S95*T95)</f>
        <v>0</v>
      </c>
      <c r="U85" s="665">
        <f t="shared" ref="U85:U95" si="25">S85*T85*(1+MGKZ)*(1+Gewinn)*(1+Sicherheit)</f>
        <v>0</v>
      </c>
      <c r="V85" s="643">
        <f t="shared" ref="V85:V95" si="26">R85*Fertigung</f>
        <v>0</v>
      </c>
      <c r="W85" s="50">
        <f t="shared" ref="W85:W95" si="27">L85*$E$6+M85*$M$6+N85*$M$7+O85*$M$8+P85*$E$7+Q85*$M$9+U85+V85</f>
        <v>0</v>
      </c>
      <c r="X85" s="442"/>
      <c r="Y85" s="442"/>
      <c r="Z85" s="442"/>
      <c r="AA85" s="442"/>
      <c r="AB85" s="442"/>
      <c r="AC85" s="442"/>
      <c r="AD85" s="442"/>
      <c r="AE85" s="442"/>
      <c r="AF85" s="442"/>
      <c r="AG85" s="442"/>
      <c r="AH85" s="442"/>
      <c r="AI85" s="442"/>
      <c r="AJ85" s="442"/>
      <c r="AK85" s="442"/>
      <c r="AL85" s="442"/>
      <c r="AM85" s="442"/>
      <c r="AN85" s="442"/>
      <c r="AO85" s="442"/>
      <c r="AP85" s="442"/>
      <c r="AQ85" s="442"/>
      <c r="AR85" s="442"/>
      <c r="AS85" s="442"/>
      <c r="AT85" s="442"/>
      <c r="AU85" s="442"/>
      <c r="AV85" s="442"/>
      <c r="AW85" s="442"/>
      <c r="AX85" s="442"/>
      <c r="AY85" s="442"/>
      <c r="AZ85" s="442"/>
    </row>
    <row r="86" spans="2:52" ht="20.100000000000001" hidden="1" customHeight="1" outlineLevel="1">
      <c r="B86" s="433"/>
      <c r="C86" s="1002"/>
      <c r="D86" s="1003"/>
      <c r="E86" s="1003"/>
      <c r="F86" s="1004"/>
      <c r="G86" s="1005"/>
      <c r="H86" s="1006"/>
      <c r="I86" s="1006"/>
      <c r="J86" s="1006"/>
      <c r="K86" s="1007"/>
      <c r="L86" s="715"/>
      <c r="M86" s="715"/>
      <c r="N86" s="715"/>
      <c r="O86" s="715"/>
      <c r="P86" s="715"/>
      <c r="Q86" s="715"/>
      <c r="R86" s="715"/>
      <c r="S86" s="716"/>
      <c r="T86" s="717"/>
      <c r="U86" s="720">
        <f t="shared" si="25"/>
        <v>0</v>
      </c>
      <c r="V86" s="721">
        <f t="shared" si="26"/>
        <v>0</v>
      </c>
      <c r="W86" s="722">
        <f t="shared" si="27"/>
        <v>0</v>
      </c>
      <c r="X86" s="442"/>
      <c r="Y86" s="442"/>
      <c r="Z86" s="442"/>
      <c r="AA86" s="442"/>
      <c r="AB86" s="442"/>
      <c r="AC86" s="442"/>
      <c r="AD86" s="442"/>
      <c r="AE86" s="442"/>
      <c r="AF86" s="442"/>
      <c r="AG86" s="442"/>
      <c r="AH86" s="442"/>
      <c r="AI86" s="442"/>
      <c r="AJ86" s="442"/>
      <c r="AK86" s="442"/>
      <c r="AL86" s="442"/>
      <c r="AM86" s="442"/>
      <c r="AN86" s="442"/>
      <c r="AO86" s="442"/>
      <c r="AP86" s="442"/>
      <c r="AQ86" s="442"/>
      <c r="AR86" s="442"/>
      <c r="AS86" s="442"/>
      <c r="AT86" s="442"/>
      <c r="AU86" s="442"/>
      <c r="AV86" s="442"/>
      <c r="AW86" s="442"/>
      <c r="AX86" s="442"/>
      <c r="AY86" s="442"/>
      <c r="AZ86" s="442"/>
    </row>
    <row r="87" spans="2:52" ht="20.100000000000001" hidden="1" customHeight="1" outlineLevel="1">
      <c r="B87" s="434"/>
      <c r="C87" s="1002"/>
      <c r="D87" s="1003"/>
      <c r="E87" s="1003"/>
      <c r="F87" s="1004"/>
      <c r="G87" s="1005"/>
      <c r="H87" s="1006"/>
      <c r="I87" s="1006"/>
      <c r="J87" s="1006"/>
      <c r="K87" s="1007"/>
      <c r="L87" s="715"/>
      <c r="M87" s="715"/>
      <c r="N87" s="715"/>
      <c r="O87" s="715"/>
      <c r="P87" s="715"/>
      <c r="Q87" s="715"/>
      <c r="R87" s="715"/>
      <c r="S87" s="716"/>
      <c r="T87" s="717"/>
      <c r="U87" s="720">
        <f t="shared" si="25"/>
        <v>0</v>
      </c>
      <c r="V87" s="721">
        <f t="shared" si="26"/>
        <v>0</v>
      </c>
      <c r="W87" s="722">
        <f t="shared" si="27"/>
        <v>0</v>
      </c>
      <c r="X87" s="442"/>
      <c r="Y87" s="442"/>
      <c r="Z87" s="442"/>
      <c r="AA87" s="442"/>
      <c r="AB87" s="442"/>
      <c r="AC87" s="442"/>
      <c r="AD87" s="442"/>
      <c r="AE87" s="442"/>
      <c r="AF87" s="442"/>
      <c r="AG87" s="442"/>
      <c r="AH87" s="442"/>
      <c r="AI87" s="442"/>
      <c r="AJ87" s="442"/>
      <c r="AK87" s="442"/>
      <c r="AL87" s="442"/>
      <c r="AM87" s="442"/>
      <c r="AN87" s="442"/>
      <c r="AO87" s="442"/>
      <c r="AP87" s="442"/>
      <c r="AQ87" s="442"/>
      <c r="AR87" s="442"/>
      <c r="AS87" s="442"/>
      <c r="AT87" s="442"/>
      <c r="AU87" s="442"/>
      <c r="AV87" s="442"/>
      <c r="AW87" s="442"/>
      <c r="AX87" s="442"/>
      <c r="AY87" s="442"/>
      <c r="AZ87" s="442"/>
    </row>
    <row r="88" spans="2:52" ht="20.100000000000001" hidden="1" customHeight="1" outlineLevel="1">
      <c r="B88" s="434"/>
      <c r="C88" s="1002"/>
      <c r="D88" s="1003"/>
      <c r="E88" s="1003"/>
      <c r="F88" s="1004"/>
      <c r="G88" s="1005"/>
      <c r="H88" s="1006"/>
      <c r="I88" s="1006"/>
      <c r="J88" s="1006"/>
      <c r="K88" s="1007"/>
      <c r="L88" s="715"/>
      <c r="M88" s="715"/>
      <c r="N88" s="715"/>
      <c r="O88" s="715"/>
      <c r="P88" s="715"/>
      <c r="Q88" s="715"/>
      <c r="R88" s="715"/>
      <c r="S88" s="716"/>
      <c r="T88" s="717"/>
      <c r="U88" s="720">
        <f t="shared" si="25"/>
        <v>0</v>
      </c>
      <c r="V88" s="721">
        <f t="shared" si="26"/>
        <v>0</v>
      </c>
      <c r="W88" s="722">
        <f t="shared" si="27"/>
        <v>0</v>
      </c>
      <c r="X88" s="442"/>
      <c r="Y88" s="442"/>
      <c r="Z88" s="442"/>
      <c r="AA88" s="442"/>
      <c r="AB88" s="442"/>
      <c r="AC88" s="442"/>
      <c r="AD88" s="442"/>
      <c r="AE88" s="442"/>
      <c r="AF88" s="442"/>
      <c r="AG88" s="442"/>
      <c r="AH88" s="442"/>
      <c r="AI88" s="442"/>
      <c r="AJ88" s="442"/>
      <c r="AK88" s="442"/>
      <c r="AL88" s="442"/>
      <c r="AM88" s="442"/>
      <c r="AN88" s="442"/>
      <c r="AO88" s="442"/>
      <c r="AP88" s="442"/>
      <c r="AQ88" s="442"/>
      <c r="AR88" s="442"/>
      <c r="AS88" s="442"/>
      <c r="AT88" s="442"/>
      <c r="AU88" s="442"/>
      <c r="AV88" s="442"/>
      <c r="AW88" s="442"/>
      <c r="AX88" s="442"/>
      <c r="AY88" s="442"/>
      <c r="AZ88" s="442"/>
    </row>
    <row r="89" spans="2:52" ht="20.100000000000001" hidden="1" customHeight="1" outlineLevel="1">
      <c r="B89" s="434"/>
      <c r="C89" s="1002"/>
      <c r="D89" s="1003"/>
      <c r="E89" s="1003"/>
      <c r="F89" s="1004"/>
      <c r="G89" s="1005"/>
      <c r="H89" s="1006"/>
      <c r="I89" s="1006"/>
      <c r="J89" s="1006"/>
      <c r="K89" s="1007"/>
      <c r="L89" s="715"/>
      <c r="M89" s="715"/>
      <c r="N89" s="715"/>
      <c r="O89" s="715"/>
      <c r="P89" s="715"/>
      <c r="Q89" s="715"/>
      <c r="R89" s="715"/>
      <c r="S89" s="716"/>
      <c r="T89" s="717"/>
      <c r="U89" s="720">
        <f t="shared" si="25"/>
        <v>0</v>
      </c>
      <c r="V89" s="721">
        <f t="shared" si="26"/>
        <v>0</v>
      </c>
      <c r="W89" s="722">
        <f t="shared" si="27"/>
        <v>0</v>
      </c>
      <c r="X89" s="442"/>
      <c r="Y89" s="442"/>
      <c r="Z89" s="442"/>
      <c r="AA89" s="442"/>
      <c r="AB89" s="442"/>
      <c r="AC89" s="442"/>
      <c r="AD89" s="442"/>
      <c r="AE89" s="442"/>
      <c r="AF89" s="442"/>
      <c r="AG89" s="442"/>
      <c r="AH89" s="442"/>
      <c r="AI89" s="442"/>
      <c r="AJ89" s="442"/>
      <c r="AK89" s="442"/>
      <c r="AL89" s="442"/>
      <c r="AM89" s="442"/>
      <c r="AN89" s="442"/>
      <c r="AO89" s="442"/>
      <c r="AP89" s="442"/>
      <c r="AQ89" s="442"/>
      <c r="AR89" s="442"/>
      <c r="AS89" s="442"/>
      <c r="AT89" s="442"/>
      <c r="AU89" s="442"/>
      <c r="AV89" s="442"/>
      <c r="AW89" s="442"/>
      <c r="AX89" s="442"/>
      <c r="AY89" s="442"/>
      <c r="AZ89" s="442"/>
    </row>
    <row r="90" spans="2:52" ht="20.100000000000001" hidden="1" customHeight="1" outlineLevel="1">
      <c r="B90" s="434"/>
      <c r="C90" s="1002"/>
      <c r="D90" s="1003"/>
      <c r="E90" s="1003"/>
      <c r="F90" s="1004"/>
      <c r="G90" s="1005"/>
      <c r="H90" s="1006"/>
      <c r="I90" s="1006"/>
      <c r="J90" s="1006"/>
      <c r="K90" s="1007"/>
      <c r="L90" s="715"/>
      <c r="M90" s="715"/>
      <c r="N90" s="715"/>
      <c r="O90" s="715"/>
      <c r="P90" s="715"/>
      <c r="Q90" s="715"/>
      <c r="R90" s="715"/>
      <c r="S90" s="716"/>
      <c r="T90" s="717"/>
      <c r="U90" s="720">
        <f t="shared" si="25"/>
        <v>0</v>
      </c>
      <c r="V90" s="721">
        <f t="shared" si="26"/>
        <v>0</v>
      </c>
      <c r="W90" s="722">
        <f t="shared" si="27"/>
        <v>0</v>
      </c>
      <c r="X90" s="442"/>
      <c r="Y90" s="442"/>
      <c r="Z90" s="442"/>
      <c r="AA90" s="442"/>
      <c r="AB90" s="442"/>
      <c r="AC90" s="442"/>
      <c r="AD90" s="442"/>
      <c r="AE90" s="442"/>
      <c r="AF90" s="442"/>
      <c r="AG90" s="442"/>
      <c r="AH90" s="442"/>
      <c r="AI90" s="442"/>
      <c r="AJ90" s="442"/>
      <c r="AK90" s="442"/>
      <c r="AL90" s="442"/>
      <c r="AM90" s="442"/>
      <c r="AN90" s="442"/>
      <c r="AO90" s="442"/>
      <c r="AP90" s="442"/>
      <c r="AQ90" s="442"/>
      <c r="AR90" s="442"/>
      <c r="AS90" s="442"/>
      <c r="AT90" s="442"/>
      <c r="AU90" s="442"/>
      <c r="AV90" s="442"/>
      <c r="AW90" s="442"/>
      <c r="AX90" s="442"/>
      <c r="AY90" s="442"/>
      <c r="AZ90" s="442"/>
    </row>
    <row r="91" spans="2:52" ht="20.100000000000001" hidden="1" customHeight="1" outlineLevel="1">
      <c r="B91" s="434"/>
      <c r="C91" s="1002"/>
      <c r="D91" s="1003"/>
      <c r="E91" s="1003"/>
      <c r="F91" s="1004"/>
      <c r="G91" s="1005"/>
      <c r="H91" s="1006"/>
      <c r="I91" s="1006"/>
      <c r="J91" s="1006"/>
      <c r="K91" s="1007"/>
      <c r="L91" s="715"/>
      <c r="M91" s="715"/>
      <c r="N91" s="715"/>
      <c r="O91" s="715"/>
      <c r="P91" s="715"/>
      <c r="Q91" s="715"/>
      <c r="R91" s="715"/>
      <c r="S91" s="716"/>
      <c r="T91" s="717"/>
      <c r="U91" s="720">
        <f t="shared" si="25"/>
        <v>0</v>
      </c>
      <c r="V91" s="721">
        <f t="shared" si="26"/>
        <v>0</v>
      </c>
      <c r="W91" s="722">
        <f t="shared" si="27"/>
        <v>0</v>
      </c>
      <c r="X91" s="442"/>
      <c r="Y91" s="442"/>
      <c r="Z91" s="442"/>
      <c r="AA91" s="442"/>
      <c r="AB91" s="442"/>
      <c r="AC91" s="442"/>
      <c r="AD91" s="442"/>
      <c r="AE91" s="442"/>
      <c r="AF91" s="442"/>
      <c r="AG91" s="442"/>
      <c r="AH91" s="442"/>
      <c r="AI91" s="442"/>
      <c r="AJ91" s="442"/>
      <c r="AK91" s="442"/>
      <c r="AL91" s="442"/>
      <c r="AM91" s="442"/>
      <c r="AN91" s="442"/>
      <c r="AO91" s="442"/>
      <c r="AP91" s="442"/>
      <c r="AQ91" s="442"/>
      <c r="AR91" s="442"/>
      <c r="AS91" s="442"/>
      <c r="AT91" s="442"/>
      <c r="AU91" s="442"/>
      <c r="AV91" s="442"/>
      <c r="AW91" s="442"/>
      <c r="AX91" s="442"/>
      <c r="AY91" s="442"/>
      <c r="AZ91" s="442"/>
    </row>
    <row r="92" spans="2:52" ht="20.100000000000001" hidden="1" customHeight="1" outlineLevel="1">
      <c r="B92" s="434"/>
      <c r="C92" s="1002"/>
      <c r="D92" s="1003"/>
      <c r="E92" s="1003"/>
      <c r="F92" s="1004"/>
      <c r="G92" s="1005"/>
      <c r="H92" s="1006"/>
      <c r="I92" s="1006"/>
      <c r="J92" s="1006"/>
      <c r="K92" s="1007"/>
      <c r="L92" s="715"/>
      <c r="M92" s="715"/>
      <c r="N92" s="715"/>
      <c r="O92" s="715"/>
      <c r="P92" s="715"/>
      <c r="Q92" s="715"/>
      <c r="R92" s="715"/>
      <c r="S92" s="716"/>
      <c r="T92" s="717"/>
      <c r="U92" s="720">
        <f t="shared" si="25"/>
        <v>0</v>
      </c>
      <c r="V92" s="721">
        <f t="shared" si="26"/>
        <v>0</v>
      </c>
      <c r="W92" s="722">
        <f t="shared" si="27"/>
        <v>0</v>
      </c>
      <c r="X92" s="442"/>
      <c r="Y92" s="442"/>
      <c r="Z92" s="442"/>
      <c r="AA92" s="442"/>
      <c r="AB92" s="442"/>
      <c r="AC92" s="442"/>
      <c r="AD92" s="442"/>
      <c r="AE92" s="442"/>
      <c r="AF92" s="442"/>
      <c r="AG92" s="442"/>
      <c r="AH92" s="442"/>
      <c r="AI92" s="442"/>
      <c r="AJ92" s="442"/>
      <c r="AK92" s="442"/>
      <c r="AL92" s="442"/>
      <c r="AM92" s="442"/>
      <c r="AN92" s="442"/>
      <c r="AO92" s="442"/>
      <c r="AP92" s="442"/>
      <c r="AQ92" s="442"/>
      <c r="AR92" s="442"/>
      <c r="AS92" s="442"/>
      <c r="AT92" s="442"/>
      <c r="AU92" s="442"/>
      <c r="AV92" s="442"/>
      <c r="AW92" s="442"/>
      <c r="AX92" s="442"/>
      <c r="AY92" s="442"/>
      <c r="AZ92" s="442"/>
    </row>
    <row r="93" spans="2:52" ht="20.100000000000001" hidden="1" customHeight="1" outlineLevel="1">
      <c r="B93" s="434"/>
      <c r="C93" s="1002"/>
      <c r="D93" s="1003"/>
      <c r="E93" s="1003"/>
      <c r="F93" s="1004"/>
      <c r="G93" s="1005"/>
      <c r="H93" s="1006"/>
      <c r="I93" s="1006"/>
      <c r="J93" s="1006"/>
      <c r="K93" s="1007"/>
      <c r="L93" s="715"/>
      <c r="M93" s="715"/>
      <c r="N93" s="715"/>
      <c r="O93" s="715"/>
      <c r="P93" s="715"/>
      <c r="Q93" s="715"/>
      <c r="R93" s="715"/>
      <c r="S93" s="716"/>
      <c r="T93" s="717"/>
      <c r="U93" s="720">
        <f t="shared" si="25"/>
        <v>0</v>
      </c>
      <c r="V93" s="721">
        <f t="shared" si="26"/>
        <v>0</v>
      </c>
      <c r="W93" s="722">
        <f t="shared" si="27"/>
        <v>0</v>
      </c>
      <c r="X93" s="442"/>
      <c r="Y93" s="442"/>
      <c r="Z93" s="442"/>
      <c r="AA93" s="442"/>
      <c r="AB93" s="442"/>
      <c r="AC93" s="442"/>
      <c r="AD93" s="442"/>
      <c r="AE93" s="442"/>
      <c r="AF93" s="442"/>
      <c r="AG93" s="442"/>
      <c r="AH93" s="442"/>
      <c r="AI93" s="442"/>
      <c r="AJ93" s="442"/>
      <c r="AK93" s="442"/>
      <c r="AL93" s="442"/>
      <c r="AM93" s="442"/>
      <c r="AN93" s="442"/>
      <c r="AO93" s="442"/>
      <c r="AP93" s="442"/>
      <c r="AQ93" s="442"/>
      <c r="AR93" s="442"/>
      <c r="AS93" s="442"/>
      <c r="AT93" s="442"/>
      <c r="AU93" s="442"/>
      <c r="AV93" s="442"/>
      <c r="AW93" s="442"/>
      <c r="AX93" s="442"/>
      <c r="AY93" s="442"/>
      <c r="AZ93" s="442"/>
    </row>
    <row r="94" spans="2:52" ht="20.100000000000001" hidden="1" customHeight="1" outlineLevel="1">
      <c r="B94" s="434"/>
      <c r="C94" s="1002"/>
      <c r="D94" s="1003"/>
      <c r="E94" s="1003"/>
      <c r="F94" s="1004"/>
      <c r="G94" s="1005"/>
      <c r="H94" s="1006"/>
      <c r="I94" s="1006"/>
      <c r="J94" s="1006"/>
      <c r="K94" s="1007"/>
      <c r="L94" s="715"/>
      <c r="M94" s="715"/>
      <c r="N94" s="715"/>
      <c r="O94" s="715"/>
      <c r="P94" s="715"/>
      <c r="Q94" s="715"/>
      <c r="R94" s="715"/>
      <c r="S94" s="716"/>
      <c r="T94" s="717"/>
      <c r="U94" s="720">
        <f t="shared" si="25"/>
        <v>0</v>
      </c>
      <c r="V94" s="721">
        <f t="shared" si="26"/>
        <v>0</v>
      </c>
      <c r="W94" s="722">
        <f t="shared" si="27"/>
        <v>0</v>
      </c>
      <c r="X94" s="442"/>
      <c r="Y94" s="442"/>
      <c r="Z94" s="442"/>
      <c r="AA94" s="442"/>
      <c r="AB94" s="442"/>
      <c r="AC94" s="442"/>
      <c r="AD94" s="442"/>
      <c r="AE94" s="442"/>
      <c r="AF94" s="442"/>
      <c r="AG94" s="442"/>
      <c r="AH94" s="442"/>
      <c r="AI94" s="442"/>
      <c r="AJ94" s="442"/>
      <c r="AK94" s="442"/>
      <c r="AL94" s="442"/>
      <c r="AM94" s="442"/>
      <c r="AN94" s="442"/>
      <c r="AO94" s="442"/>
      <c r="AP94" s="442"/>
      <c r="AQ94" s="442"/>
      <c r="AR94" s="442"/>
      <c r="AS94" s="442"/>
      <c r="AT94" s="442"/>
      <c r="AU94" s="442"/>
      <c r="AV94" s="442"/>
      <c r="AW94" s="442"/>
      <c r="AX94" s="442"/>
      <c r="AY94" s="442"/>
      <c r="AZ94" s="442"/>
    </row>
    <row r="95" spans="2:52" ht="20.100000000000001" hidden="1" customHeight="1" outlineLevel="1">
      <c r="B95" s="434"/>
      <c r="C95" s="1002"/>
      <c r="D95" s="1003"/>
      <c r="E95" s="1003"/>
      <c r="F95" s="1004"/>
      <c r="G95" s="1005"/>
      <c r="H95" s="1006"/>
      <c r="I95" s="1006"/>
      <c r="J95" s="1006"/>
      <c r="K95" s="1007"/>
      <c r="L95" s="715"/>
      <c r="M95" s="715"/>
      <c r="N95" s="715"/>
      <c r="O95" s="715"/>
      <c r="P95" s="715"/>
      <c r="Q95" s="715"/>
      <c r="R95" s="715"/>
      <c r="S95" s="716"/>
      <c r="T95" s="717"/>
      <c r="U95" s="720">
        <f t="shared" si="25"/>
        <v>0</v>
      </c>
      <c r="V95" s="721">
        <f t="shared" si="26"/>
        <v>0</v>
      </c>
      <c r="W95" s="722">
        <f t="shared" si="27"/>
        <v>0</v>
      </c>
      <c r="X95" s="442"/>
      <c r="Y95" s="442"/>
      <c r="Z95" s="442"/>
      <c r="AA95" s="442"/>
      <c r="AB95" s="442"/>
      <c r="AC95" s="442"/>
      <c r="AD95" s="442"/>
      <c r="AE95" s="442"/>
      <c r="AF95" s="442"/>
      <c r="AG95" s="442"/>
      <c r="AH95" s="442"/>
      <c r="AI95" s="442"/>
      <c r="AJ95" s="442"/>
      <c r="AK95" s="442"/>
      <c r="AL95" s="442"/>
      <c r="AM95" s="442"/>
      <c r="AN95" s="442"/>
      <c r="AO95" s="442"/>
      <c r="AP95" s="442"/>
      <c r="AQ95" s="442"/>
      <c r="AR95" s="442"/>
      <c r="AS95" s="442"/>
      <c r="AT95" s="442"/>
      <c r="AU95" s="442"/>
      <c r="AV95" s="442"/>
      <c r="AW95" s="442"/>
      <c r="AX95" s="442"/>
      <c r="AY95" s="442"/>
      <c r="AZ95" s="442"/>
    </row>
    <row r="96" spans="2:52" s="19" customFormat="1" ht="9.9499999999999993" hidden="1" customHeight="1" outlineLevel="1">
      <c r="B96" s="435"/>
      <c r="C96" s="437"/>
      <c r="D96" s="437"/>
      <c r="E96" s="437"/>
      <c r="F96" s="437"/>
      <c r="G96" s="666"/>
      <c r="H96" s="666"/>
      <c r="I96" s="666"/>
      <c r="J96" s="666"/>
      <c r="K96" s="666"/>
      <c r="L96" s="438"/>
      <c r="M96" s="438"/>
      <c r="N96" s="438"/>
      <c r="O96" s="438"/>
      <c r="P96" s="438"/>
      <c r="Q96" s="438"/>
      <c r="R96" s="438"/>
      <c r="S96" s="438"/>
      <c r="T96" s="439"/>
      <c r="U96" s="439"/>
      <c r="V96" s="439"/>
      <c r="W96" s="667"/>
      <c r="X96" s="668"/>
      <c r="Y96" s="668"/>
      <c r="Z96" s="668"/>
      <c r="AA96" s="668"/>
      <c r="AB96" s="668"/>
      <c r="AC96" s="668"/>
      <c r="AD96" s="668"/>
      <c r="AE96" s="668"/>
      <c r="AF96" s="668"/>
      <c r="AG96" s="668"/>
      <c r="AH96" s="668"/>
      <c r="AI96" s="668"/>
      <c r="AJ96" s="668"/>
      <c r="AK96" s="668"/>
      <c r="AL96" s="668"/>
      <c r="AM96" s="668"/>
      <c r="AN96" s="668"/>
      <c r="AO96" s="668"/>
      <c r="AP96" s="668"/>
      <c r="AQ96" s="668"/>
      <c r="AR96" s="668"/>
      <c r="AS96" s="668"/>
      <c r="AT96" s="668"/>
      <c r="AU96" s="668"/>
      <c r="AV96" s="668"/>
      <c r="AW96" s="668"/>
      <c r="AX96" s="668"/>
      <c r="AY96" s="668"/>
      <c r="AZ96" s="668"/>
    </row>
    <row r="97" spans="2:52" ht="20.100000000000001" customHeight="1" collapsed="1">
      <c r="B97" s="714">
        <f>B85+1</f>
        <v>8</v>
      </c>
      <c r="C97" s="1013"/>
      <c r="D97" s="1014"/>
      <c r="E97" s="1014"/>
      <c r="F97" s="1015"/>
      <c r="G97" s="1016"/>
      <c r="H97" s="1017"/>
      <c r="I97" s="1017"/>
      <c r="J97" s="1017"/>
      <c r="K97" s="1018"/>
      <c r="L97" s="701">
        <f t="shared" ref="L97:R97" si="28">SUM(L98:L107)</f>
        <v>0</v>
      </c>
      <c r="M97" s="702">
        <f t="shared" si="28"/>
        <v>0</v>
      </c>
      <c r="N97" s="703">
        <f t="shared" si="28"/>
        <v>0</v>
      </c>
      <c r="O97" s="703">
        <f t="shared" si="28"/>
        <v>0</v>
      </c>
      <c r="P97" s="702">
        <f t="shared" si="28"/>
        <v>0</v>
      </c>
      <c r="Q97" s="704">
        <f t="shared" si="28"/>
        <v>0</v>
      </c>
      <c r="R97" s="701">
        <f t="shared" si="28"/>
        <v>0</v>
      </c>
      <c r="S97" s="705">
        <v>1</v>
      </c>
      <c r="T97" s="706">
        <f>(S98*T98)+(S99*T99)+(S100*T100)+(S101*T101)+(S102*T102)+(S103*T103)+(S104*T104)+(S105*T105)+(S106*T106)+(S107*T107)</f>
        <v>0</v>
      </c>
      <c r="U97" s="665">
        <f t="shared" ref="U97:U107" si="29">S97*T97*(1+MGKZ)*(1+Gewinn)*(1+Sicherheit)</f>
        <v>0</v>
      </c>
      <c r="V97" s="643">
        <f t="shared" ref="V97:V107" si="30">R97*Fertigung</f>
        <v>0</v>
      </c>
      <c r="W97" s="50">
        <f t="shared" ref="W97:W107" si="31">L97*$E$6+M97*$M$6+N97*$M$7+O97*$M$8+P97*$E$7+Q97*$M$9+U97+V97</f>
        <v>0</v>
      </c>
      <c r="X97" s="442"/>
      <c r="Y97" s="442"/>
      <c r="Z97" s="442"/>
      <c r="AA97" s="442"/>
      <c r="AB97" s="442"/>
      <c r="AC97" s="442"/>
      <c r="AD97" s="442"/>
      <c r="AE97" s="442"/>
      <c r="AF97" s="442"/>
      <c r="AG97" s="442"/>
      <c r="AH97" s="442"/>
      <c r="AI97" s="442"/>
      <c r="AJ97" s="442"/>
      <c r="AK97" s="442"/>
      <c r="AL97" s="442"/>
      <c r="AM97" s="442"/>
      <c r="AN97" s="442"/>
      <c r="AO97" s="442"/>
      <c r="AP97" s="442"/>
      <c r="AQ97" s="442"/>
      <c r="AR97" s="442"/>
      <c r="AS97" s="442"/>
      <c r="AT97" s="442"/>
      <c r="AU97" s="442"/>
      <c r="AV97" s="442"/>
      <c r="AW97" s="442"/>
      <c r="AX97" s="442"/>
      <c r="AY97" s="442"/>
      <c r="AZ97" s="442"/>
    </row>
    <row r="98" spans="2:52" ht="20.100000000000001" hidden="1" customHeight="1" outlineLevel="1">
      <c r="B98" s="433"/>
      <c r="C98" s="1002"/>
      <c r="D98" s="1003"/>
      <c r="E98" s="1003"/>
      <c r="F98" s="1004"/>
      <c r="G98" s="1005"/>
      <c r="H98" s="1006"/>
      <c r="I98" s="1006"/>
      <c r="J98" s="1006"/>
      <c r="K98" s="1007"/>
      <c r="L98" s="715"/>
      <c r="M98" s="715"/>
      <c r="N98" s="715"/>
      <c r="O98" s="715"/>
      <c r="P98" s="715"/>
      <c r="Q98" s="715"/>
      <c r="R98" s="715"/>
      <c r="S98" s="716"/>
      <c r="T98" s="717"/>
      <c r="U98" s="720">
        <f t="shared" si="29"/>
        <v>0</v>
      </c>
      <c r="V98" s="721">
        <f t="shared" si="30"/>
        <v>0</v>
      </c>
      <c r="W98" s="722">
        <f t="shared" si="31"/>
        <v>0</v>
      </c>
      <c r="X98" s="442"/>
      <c r="Y98" s="442"/>
      <c r="Z98" s="442"/>
      <c r="AA98" s="442"/>
      <c r="AB98" s="442"/>
      <c r="AC98" s="442"/>
      <c r="AD98" s="442"/>
      <c r="AE98" s="442"/>
      <c r="AF98" s="442"/>
      <c r="AG98" s="442"/>
      <c r="AH98" s="442"/>
      <c r="AI98" s="442"/>
      <c r="AJ98" s="442"/>
      <c r="AK98" s="442"/>
      <c r="AL98" s="442"/>
      <c r="AM98" s="442"/>
      <c r="AN98" s="442"/>
      <c r="AO98" s="442"/>
      <c r="AP98" s="442"/>
      <c r="AQ98" s="442"/>
      <c r="AR98" s="442"/>
      <c r="AS98" s="442"/>
      <c r="AT98" s="442"/>
      <c r="AU98" s="442"/>
      <c r="AV98" s="442"/>
      <c r="AW98" s="442"/>
      <c r="AX98" s="442"/>
      <c r="AY98" s="442"/>
      <c r="AZ98" s="442"/>
    </row>
    <row r="99" spans="2:52" ht="20.100000000000001" hidden="1" customHeight="1" outlineLevel="1">
      <c r="B99" s="434"/>
      <c r="C99" s="1002"/>
      <c r="D99" s="1003"/>
      <c r="E99" s="1003"/>
      <c r="F99" s="1004"/>
      <c r="G99" s="1005"/>
      <c r="H99" s="1006"/>
      <c r="I99" s="1006"/>
      <c r="J99" s="1006"/>
      <c r="K99" s="1007"/>
      <c r="L99" s="715"/>
      <c r="M99" s="715"/>
      <c r="N99" s="715"/>
      <c r="O99" s="715"/>
      <c r="P99" s="715"/>
      <c r="Q99" s="715"/>
      <c r="R99" s="715"/>
      <c r="S99" s="716"/>
      <c r="T99" s="717"/>
      <c r="U99" s="720">
        <f t="shared" si="29"/>
        <v>0</v>
      </c>
      <c r="V99" s="721">
        <f t="shared" si="30"/>
        <v>0</v>
      </c>
      <c r="W99" s="722">
        <f t="shared" si="31"/>
        <v>0</v>
      </c>
      <c r="X99" s="442"/>
      <c r="Y99" s="442"/>
      <c r="Z99" s="442"/>
      <c r="AA99" s="442"/>
      <c r="AB99" s="442"/>
      <c r="AC99" s="442"/>
      <c r="AD99" s="442"/>
      <c r="AE99" s="442"/>
      <c r="AF99" s="442"/>
      <c r="AG99" s="442"/>
      <c r="AH99" s="442"/>
      <c r="AI99" s="442"/>
      <c r="AJ99" s="442"/>
      <c r="AK99" s="442"/>
      <c r="AL99" s="442"/>
      <c r="AM99" s="442"/>
      <c r="AN99" s="442"/>
      <c r="AO99" s="442"/>
      <c r="AP99" s="442"/>
      <c r="AQ99" s="442"/>
      <c r="AR99" s="442"/>
      <c r="AS99" s="442"/>
      <c r="AT99" s="442"/>
      <c r="AU99" s="442"/>
      <c r="AV99" s="442"/>
      <c r="AW99" s="442"/>
      <c r="AX99" s="442"/>
      <c r="AY99" s="442"/>
      <c r="AZ99" s="442"/>
    </row>
    <row r="100" spans="2:52" ht="20.100000000000001" hidden="1" customHeight="1" outlineLevel="1">
      <c r="B100" s="434"/>
      <c r="C100" s="1002"/>
      <c r="D100" s="1003"/>
      <c r="E100" s="1003"/>
      <c r="F100" s="1004"/>
      <c r="G100" s="1005"/>
      <c r="H100" s="1006"/>
      <c r="I100" s="1006"/>
      <c r="J100" s="1006"/>
      <c r="K100" s="1007"/>
      <c r="L100" s="715"/>
      <c r="M100" s="715"/>
      <c r="N100" s="715"/>
      <c r="O100" s="715"/>
      <c r="P100" s="715"/>
      <c r="Q100" s="715"/>
      <c r="R100" s="715"/>
      <c r="S100" s="716"/>
      <c r="T100" s="717"/>
      <c r="U100" s="720">
        <f t="shared" si="29"/>
        <v>0</v>
      </c>
      <c r="V100" s="721">
        <f t="shared" si="30"/>
        <v>0</v>
      </c>
      <c r="W100" s="722">
        <f t="shared" si="31"/>
        <v>0</v>
      </c>
      <c r="X100" s="442"/>
      <c r="Y100" s="442"/>
      <c r="Z100" s="442"/>
      <c r="AA100" s="442"/>
      <c r="AB100" s="442"/>
      <c r="AC100" s="442"/>
      <c r="AD100" s="442"/>
      <c r="AE100" s="442"/>
      <c r="AF100" s="442"/>
      <c r="AG100" s="442"/>
      <c r="AH100" s="442"/>
      <c r="AI100" s="442"/>
      <c r="AJ100" s="442"/>
      <c r="AK100" s="442"/>
      <c r="AL100" s="442"/>
      <c r="AM100" s="442"/>
      <c r="AN100" s="442"/>
      <c r="AO100" s="442"/>
      <c r="AP100" s="442"/>
      <c r="AQ100" s="442"/>
      <c r="AR100" s="442"/>
      <c r="AS100" s="442"/>
      <c r="AT100" s="442"/>
      <c r="AU100" s="442"/>
      <c r="AV100" s="442"/>
      <c r="AW100" s="442"/>
      <c r="AX100" s="442"/>
      <c r="AY100" s="442"/>
      <c r="AZ100" s="442"/>
    </row>
    <row r="101" spans="2:52" ht="20.100000000000001" hidden="1" customHeight="1" outlineLevel="1">
      <c r="B101" s="434"/>
      <c r="C101" s="1002"/>
      <c r="D101" s="1003"/>
      <c r="E101" s="1003"/>
      <c r="F101" s="1004"/>
      <c r="G101" s="1005"/>
      <c r="H101" s="1006"/>
      <c r="I101" s="1006"/>
      <c r="J101" s="1006"/>
      <c r="K101" s="1007"/>
      <c r="L101" s="715"/>
      <c r="M101" s="715"/>
      <c r="N101" s="715"/>
      <c r="O101" s="715"/>
      <c r="P101" s="715"/>
      <c r="Q101" s="715"/>
      <c r="R101" s="715"/>
      <c r="S101" s="716"/>
      <c r="T101" s="717"/>
      <c r="U101" s="720">
        <f t="shared" si="29"/>
        <v>0</v>
      </c>
      <c r="V101" s="721">
        <f t="shared" si="30"/>
        <v>0</v>
      </c>
      <c r="W101" s="722">
        <f t="shared" si="31"/>
        <v>0</v>
      </c>
      <c r="X101" s="442"/>
      <c r="Y101" s="442"/>
      <c r="Z101" s="442"/>
      <c r="AA101" s="442"/>
      <c r="AB101" s="442"/>
      <c r="AC101" s="442"/>
      <c r="AD101" s="442"/>
      <c r="AE101" s="442"/>
      <c r="AF101" s="442"/>
      <c r="AG101" s="442"/>
      <c r="AH101" s="442"/>
      <c r="AI101" s="442"/>
      <c r="AJ101" s="442"/>
      <c r="AK101" s="442"/>
      <c r="AL101" s="442"/>
      <c r="AM101" s="442"/>
      <c r="AN101" s="442"/>
      <c r="AO101" s="442"/>
      <c r="AP101" s="442"/>
      <c r="AQ101" s="442"/>
      <c r="AR101" s="442"/>
      <c r="AS101" s="442"/>
      <c r="AT101" s="442"/>
      <c r="AU101" s="442"/>
      <c r="AV101" s="442"/>
      <c r="AW101" s="442"/>
      <c r="AX101" s="442"/>
      <c r="AY101" s="442"/>
      <c r="AZ101" s="442"/>
    </row>
    <row r="102" spans="2:52" ht="20.100000000000001" hidden="1" customHeight="1" outlineLevel="1">
      <c r="B102" s="434"/>
      <c r="C102" s="1002"/>
      <c r="D102" s="1003"/>
      <c r="E102" s="1003"/>
      <c r="F102" s="1004"/>
      <c r="G102" s="1005"/>
      <c r="H102" s="1006"/>
      <c r="I102" s="1006"/>
      <c r="J102" s="1006"/>
      <c r="K102" s="1007"/>
      <c r="L102" s="715"/>
      <c r="M102" s="715"/>
      <c r="N102" s="715"/>
      <c r="O102" s="715"/>
      <c r="P102" s="715"/>
      <c r="Q102" s="715"/>
      <c r="R102" s="715"/>
      <c r="S102" s="716"/>
      <c r="T102" s="717"/>
      <c r="U102" s="720">
        <f t="shared" si="29"/>
        <v>0</v>
      </c>
      <c r="V102" s="721">
        <f t="shared" si="30"/>
        <v>0</v>
      </c>
      <c r="W102" s="722">
        <f t="shared" si="31"/>
        <v>0</v>
      </c>
      <c r="X102" s="442"/>
      <c r="Y102" s="442"/>
      <c r="Z102" s="442"/>
      <c r="AA102" s="442"/>
      <c r="AB102" s="442"/>
      <c r="AC102" s="442"/>
      <c r="AD102" s="442"/>
      <c r="AE102" s="442"/>
      <c r="AF102" s="442"/>
      <c r="AG102" s="442"/>
      <c r="AH102" s="442"/>
      <c r="AI102" s="442"/>
      <c r="AJ102" s="442"/>
      <c r="AK102" s="442"/>
      <c r="AL102" s="442"/>
      <c r="AM102" s="442"/>
      <c r="AN102" s="442"/>
      <c r="AO102" s="442"/>
      <c r="AP102" s="442"/>
      <c r="AQ102" s="442"/>
      <c r="AR102" s="442"/>
      <c r="AS102" s="442"/>
      <c r="AT102" s="442"/>
      <c r="AU102" s="442"/>
      <c r="AV102" s="442"/>
      <c r="AW102" s="442"/>
      <c r="AX102" s="442"/>
      <c r="AY102" s="442"/>
      <c r="AZ102" s="442"/>
    </row>
    <row r="103" spans="2:52" ht="20.100000000000001" hidden="1" customHeight="1" outlineLevel="1">
      <c r="B103" s="434"/>
      <c r="C103" s="1002"/>
      <c r="D103" s="1003"/>
      <c r="E103" s="1003"/>
      <c r="F103" s="1004"/>
      <c r="G103" s="1005"/>
      <c r="H103" s="1006"/>
      <c r="I103" s="1006"/>
      <c r="J103" s="1006"/>
      <c r="K103" s="1007"/>
      <c r="L103" s="715"/>
      <c r="M103" s="715"/>
      <c r="N103" s="715"/>
      <c r="O103" s="715"/>
      <c r="P103" s="715"/>
      <c r="Q103" s="715"/>
      <c r="R103" s="715"/>
      <c r="S103" s="716"/>
      <c r="T103" s="717"/>
      <c r="U103" s="720">
        <f t="shared" si="29"/>
        <v>0</v>
      </c>
      <c r="V103" s="721">
        <f t="shared" si="30"/>
        <v>0</v>
      </c>
      <c r="W103" s="722">
        <f t="shared" si="31"/>
        <v>0</v>
      </c>
      <c r="X103" s="442"/>
      <c r="Y103" s="442"/>
      <c r="Z103" s="442"/>
      <c r="AA103" s="442"/>
      <c r="AB103" s="442"/>
      <c r="AC103" s="442"/>
      <c r="AD103" s="442"/>
      <c r="AE103" s="442"/>
      <c r="AF103" s="442"/>
      <c r="AG103" s="442"/>
      <c r="AH103" s="442"/>
      <c r="AI103" s="442"/>
      <c r="AJ103" s="442"/>
      <c r="AK103" s="442"/>
      <c r="AL103" s="442"/>
      <c r="AM103" s="442"/>
      <c r="AN103" s="442"/>
      <c r="AO103" s="442"/>
      <c r="AP103" s="442"/>
      <c r="AQ103" s="442"/>
      <c r="AR103" s="442"/>
      <c r="AS103" s="442"/>
      <c r="AT103" s="442"/>
      <c r="AU103" s="442"/>
      <c r="AV103" s="442"/>
      <c r="AW103" s="442"/>
      <c r="AX103" s="442"/>
      <c r="AY103" s="442"/>
      <c r="AZ103" s="442"/>
    </row>
    <row r="104" spans="2:52" ht="20.100000000000001" hidden="1" customHeight="1" outlineLevel="1">
      <c r="B104" s="434"/>
      <c r="C104" s="1002"/>
      <c r="D104" s="1003"/>
      <c r="E104" s="1003"/>
      <c r="F104" s="1004"/>
      <c r="G104" s="1005"/>
      <c r="H104" s="1006"/>
      <c r="I104" s="1006"/>
      <c r="J104" s="1006"/>
      <c r="K104" s="1007"/>
      <c r="L104" s="715"/>
      <c r="M104" s="715"/>
      <c r="N104" s="715"/>
      <c r="O104" s="715"/>
      <c r="P104" s="715"/>
      <c r="Q104" s="715"/>
      <c r="R104" s="715"/>
      <c r="S104" s="716"/>
      <c r="T104" s="717"/>
      <c r="U104" s="720">
        <f t="shared" si="29"/>
        <v>0</v>
      </c>
      <c r="V104" s="721">
        <f t="shared" si="30"/>
        <v>0</v>
      </c>
      <c r="W104" s="722">
        <f t="shared" si="31"/>
        <v>0</v>
      </c>
      <c r="X104" s="442"/>
      <c r="Y104" s="442"/>
      <c r="Z104" s="442"/>
      <c r="AA104" s="442"/>
      <c r="AB104" s="442"/>
      <c r="AC104" s="442"/>
      <c r="AD104" s="442"/>
      <c r="AE104" s="442"/>
      <c r="AF104" s="442"/>
      <c r="AG104" s="442"/>
      <c r="AH104" s="442"/>
      <c r="AI104" s="442"/>
      <c r="AJ104" s="442"/>
      <c r="AK104" s="442"/>
      <c r="AL104" s="442"/>
      <c r="AM104" s="442"/>
      <c r="AN104" s="442"/>
      <c r="AO104" s="442"/>
      <c r="AP104" s="442"/>
      <c r="AQ104" s="442"/>
      <c r="AR104" s="442"/>
      <c r="AS104" s="442"/>
      <c r="AT104" s="442"/>
      <c r="AU104" s="442"/>
      <c r="AV104" s="442"/>
      <c r="AW104" s="442"/>
      <c r="AX104" s="442"/>
      <c r="AY104" s="442"/>
      <c r="AZ104" s="442"/>
    </row>
    <row r="105" spans="2:52" ht="20.100000000000001" hidden="1" customHeight="1" outlineLevel="1">
      <c r="B105" s="434"/>
      <c r="C105" s="1002"/>
      <c r="D105" s="1003"/>
      <c r="E105" s="1003"/>
      <c r="F105" s="1004"/>
      <c r="G105" s="1005"/>
      <c r="H105" s="1006"/>
      <c r="I105" s="1006"/>
      <c r="J105" s="1006"/>
      <c r="K105" s="1007"/>
      <c r="L105" s="715"/>
      <c r="M105" s="715"/>
      <c r="N105" s="715"/>
      <c r="O105" s="715"/>
      <c r="P105" s="715"/>
      <c r="Q105" s="715"/>
      <c r="R105" s="715"/>
      <c r="S105" s="716"/>
      <c r="T105" s="717"/>
      <c r="U105" s="720">
        <f t="shared" si="29"/>
        <v>0</v>
      </c>
      <c r="V105" s="721">
        <f t="shared" si="30"/>
        <v>0</v>
      </c>
      <c r="W105" s="722">
        <f t="shared" si="31"/>
        <v>0</v>
      </c>
      <c r="X105" s="442"/>
      <c r="Y105" s="442"/>
      <c r="Z105" s="442"/>
      <c r="AA105" s="442"/>
      <c r="AB105" s="442"/>
      <c r="AC105" s="442"/>
      <c r="AD105" s="442"/>
      <c r="AE105" s="442"/>
      <c r="AF105" s="442"/>
      <c r="AG105" s="442"/>
      <c r="AH105" s="442"/>
      <c r="AI105" s="442"/>
      <c r="AJ105" s="442"/>
      <c r="AK105" s="442"/>
      <c r="AL105" s="442"/>
      <c r="AM105" s="442"/>
      <c r="AN105" s="442"/>
      <c r="AO105" s="442"/>
      <c r="AP105" s="442"/>
      <c r="AQ105" s="442"/>
      <c r="AR105" s="442"/>
      <c r="AS105" s="442"/>
      <c r="AT105" s="442"/>
      <c r="AU105" s="442"/>
      <c r="AV105" s="442"/>
      <c r="AW105" s="442"/>
      <c r="AX105" s="442"/>
      <c r="AY105" s="442"/>
      <c r="AZ105" s="442"/>
    </row>
    <row r="106" spans="2:52" ht="20.100000000000001" hidden="1" customHeight="1" outlineLevel="1">
      <c r="B106" s="434"/>
      <c r="C106" s="1002"/>
      <c r="D106" s="1003"/>
      <c r="E106" s="1003"/>
      <c r="F106" s="1004"/>
      <c r="G106" s="1005"/>
      <c r="H106" s="1006"/>
      <c r="I106" s="1006"/>
      <c r="J106" s="1006"/>
      <c r="K106" s="1007"/>
      <c r="L106" s="715"/>
      <c r="M106" s="715"/>
      <c r="N106" s="715"/>
      <c r="O106" s="715"/>
      <c r="P106" s="715"/>
      <c r="Q106" s="715"/>
      <c r="R106" s="715"/>
      <c r="S106" s="716"/>
      <c r="T106" s="717"/>
      <c r="U106" s="720">
        <f t="shared" si="29"/>
        <v>0</v>
      </c>
      <c r="V106" s="721">
        <f t="shared" si="30"/>
        <v>0</v>
      </c>
      <c r="W106" s="722">
        <f t="shared" si="31"/>
        <v>0</v>
      </c>
      <c r="X106" s="442"/>
      <c r="Y106" s="442"/>
      <c r="Z106" s="442"/>
      <c r="AA106" s="442"/>
      <c r="AB106" s="442"/>
      <c r="AC106" s="442"/>
      <c r="AD106" s="442"/>
      <c r="AE106" s="442"/>
      <c r="AF106" s="442"/>
      <c r="AG106" s="442"/>
      <c r="AH106" s="442"/>
      <c r="AI106" s="442"/>
      <c r="AJ106" s="442"/>
      <c r="AK106" s="442"/>
      <c r="AL106" s="442"/>
      <c r="AM106" s="442"/>
      <c r="AN106" s="442"/>
      <c r="AO106" s="442"/>
      <c r="AP106" s="442"/>
      <c r="AQ106" s="442"/>
      <c r="AR106" s="442"/>
      <c r="AS106" s="442"/>
      <c r="AT106" s="442"/>
      <c r="AU106" s="442"/>
      <c r="AV106" s="442"/>
      <c r="AW106" s="442"/>
      <c r="AX106" s="442"/>
      <c r="AY106" s="442"/>
      <c r="AZ106" s="442"/>
    </row>
    <row r="107" spans="2:52" ht="20.100000000000001" hidden="1" customHeight="1" outlineLevel="1">
      <c r="B107" s="434"/>
      <c r="C107" s="1002"/>
      <c r="D107" s="1003"/>
      <c r="E107" s="1003"/>
      <c r="F107" s="1004"/>
      <c r="G107" s="1005"/>
      <c r="H107" s="1006"/>
      <c r="I107" s="1006"/>
      <c r="J107" s="1006"/>
      <c r="K107" s="1007"/>
      <c r="L107" s="715"/>
      <c r="M107" s="715"/>
      <c r="N107" s="715"/>
      <c r="O107" s="715"/>
      <c r="P107" s="715"/>
      <c r="Q107" s="715"/>
      <c r="R107" s="715"/>
      <c r="S107" s="716"/>
      <c r="T107" s="717"/>
      <c r="U107" s="720">
        <f t="shared" si="29"/>
        <v>0</v>
      </c>
      <c r="V107" s="721">
        <f t="shared" si="30"/>
        <v>0</v>
      </c>
      <c r="W107" s="722">
        <f t="shared" si="31"/>
        <v>0</v>
      </c>
      <c r="X107" s="442"/>
      <c r="Y107" s="442"/>
      <c r="Z107" s="442"/>
      <c r="AA107" s="442"/>
      <c r="AB107" s="442"/>
      <c r="AC107" s="442"/>
      <c r="AD107" s="442"/>
      <c r="AE107" s="442"/>
      <c r="AF107" s="442"/>
      <c r="AG107" s="442"/>
      <c r="AH107" s="442"/>
      <c r="AI107" s="442"/>
      <c r="AJ107" s="442"/>
      <c r="AK107" s="442"/>
      <c r="AL107" s="442"/>
      <c r="AM107" s="442"/>
      <c r="AN107" s="442"/>
      <c r="AO107" s="442"/>
      <c r="AP107" s="442"/>
      <c r="AQ107" s="442"/>
      <c r="AR107" s="442"/>
      <c r="AS107" s="442"/>
      <c r="AT107" s="442"/>
      <c r="AU107" s="442"/>
      <c r="AV107" s="442"/>
      <c r="AW107" s="442"/>
      <c r="AX107" s="442"/>
      <c r="AY107" s="442"/>
      <c r="AZ107" s="442"/>
    </row>
    <row r="108" spans="2:52" s="19" customFormat="1" ht="9.9499999999999993" hidden="1" customHeight="1" outlineLevel="1">
      <c r="B108" s="435"/>
      <c r="C108" s="437"/>
      <c r="D108" s="437"/>
      <c r="E108" s="437"/>
      <c r="F108" s="437"/>
      <c r="G108" s="666"/>
      <c r="H108" s="666"/>
      <c r="I108" s="666"/>
      <c r="J108" s="666"/>
      <c r="K108" s="666"/>
      <c r="L108" s="438"/>
      <c r="M108" s="438"/>
      <c r="N108" s="438"/>
      <c r="O108" s="438"/>
      <c r="P108" s="438"/>
      <c r="Q108" s="438"/>
      <c r="R108" s="438"/>
      <c r="S108" s="438"/>
      <c r="T108" s="439"/>
      <c r="U108" s="439"/>
      <c r="V108" s="439"/>
      <c r="W108" s="667"/>
      <c r="X108" s="668"/>
      <c r="Y108" s="668"/>
      <c r="Z108" s="668"/>
      <c r="AA108" s="668"/>
      <c r="AB108" s="668"/>
      <c r="AC108" s="668"/>
      <c r="AD108" s="668"/>
      <c r="AE108" s="668"/>
      <c r="AF108" s="668"/>
      <c r="AG108" s="668"/>
      <c r="AH108" s="668"/>
      <c r="AI108" s="668"/>
      <c r="AJ108" s="668"/>
      <c r="AK108" s="668"/>
      <c r="AL108" s="668"/>
      <c r="AM108" s="668"/>
      <c r="AN108" s="668"/>
      <c r="AO108" s="668"/>
      <c r="AP108" s="668"/>
      <c r="AQ108" s="668"/>
      <c r="AR108" s="668"/>
      <c r="AS108" s="668"/>
      <c r="AT108" s="668"/>
      <c r="AU108" s="668"/>
      <c r="AV108" s="668"/>
      <c r="AW108" s="668"/>
      <c r="AX108" s="668"/>
      <c r="AY108" s="668"/>
      <c r="AZ108" s="668"/>
    </row>
    <row r="109" spans="2:52" ht="20.100000000000001" customHeight="1" collapsed="1">
      <c r="B109" s="714">
        <f>B97+1</f>
        <v>9</v>
      </c>
      <c r="C109" s="1013"/>
      <c r="D109" s="1014"/>
      <c r="E109" s="1014"/>
      <c r="F109" s="1015"/>
      <c r="G109" s="1016"/>
      <c r="H109" s="1017"/>
      <c r="I109" s="1017"/>
      <c r="J109" s="1017"/>
      <c r="K109" s="1018"/>
      <c r="L109" s="701">
        <f t="shared" ref="L109:R109" si="32">SUM(L110:L119)</f>
        <v>0</v>
      </c>
      <c r="M109" s="702">
        <f t="shared" si="32"/>
        <v>0</v>
      </c>
      <c r="N109" s="703">
        <f t="shared" si="32"/>
        <v>0</v>
      </c>
      <c r="O109" s="703">
        <f t="shared" si="32"/>
        <v>0</v>
      </c>
      <c r="P109" s="702">
        <f t="shared" si="32"/>
        <v>0</v>
      </c>
      <c r="Q109" s="704">
        <f t="shared" si="32"/>
        <v>0</v>
      </c>
      <c r="R109" s="701">
        <f t="shared" si="32"/>
        <v>0</v>
      </c>
      <c r="S109" s="705">
        <v>1</v>
      </c>
      <c r="T109" s="706">
        <f>(S110*T110)+(S111*T111)+(S112*T112)+(S113*T113)+(S114*T114)+(S115*T115)+(S116*T116)+(S117*T117)+(S118*T118)+(S119*T119)</f>
        <v>0</v>
      </c>
      <c r="U109" s="665">
        <f t="shared" ref="U109:U119" si="33">S109*T109*(1+MGKZ)*(1+Gewinn)*(1+Sicherheit)</f>
        <v>0</v>
      </c>
      <c r="V109" s="643">
        <f t="shared" ref="V109:V119" si="34">R109*Fertigung</f>
        <v>0</v>
      </c>
      <c r="W109" s="50">
        <f t="shared" ref="W109:W119" si="35">L109*$E$6+M109*$M$6+N109*$M$7+O109*$M$8+P109*$E$7+Q109*$M$9+U109+V109</f>
        <v>0</v>
      </c>
      <c r="X109" s="442"/>
      <c r="Y109" s="442"/>
      <c r="Z109" s="442"/>
      <c r="AA109" s="442"/>
      <c r="AB109" s="442"/>
      <c r="AC109" s="442"/>
      <c r="AD109" s="442"/>
      <c r="AE109" s="442"/>
      <c r="AF109" s="442"/>
      <c r="AG109" s="442"/>
      <c r="AH109" s="442"/>
      <c r="AI109" s="442"/>
      <c r="AJ109" s="442"/>
      <c r="AK109" s="442"/>
      <c r="AL109" s="442"/>
      <c r="AM109" s="442"/>
      <c r="AN109" s="442"/>
      <c r="AO109" s="442"/>
      <c r="AP109" s="442"/>
      <c r="AQ109" s="442"/>
      <c r="AR109" s="442"/>
      <c r="AS109" s="442"/>
      <c r="AT109" s="442"/>
      <c r="AU109" s="442"/>
      <c r="AV109" s="442"/>
      <c r="AW109" s="442"/>
      <c r="AX109" s="442"/>
      <c r="AY109" s="442"/>
      <c r="AZ109" s="442"/>
    </row>
    <row r="110" spans="2:52" ht="20.100000000000001" hidden="1" customHeight="1" outlineLevel="1">
      <c r="B110" s="433"/>
      <c r="C110" s="1002"/>
      <c r="D110" s="1003"/>
      <c r="E110" s="1003"/>
      <c r="F110" s="1004"/>
      <c r="G110" s="1005"/>
      <c r="H110" s="1006"/>
      <c r="I110" s="1006"/>
      <c r="J110" s="1006"/>
      <c r="K110" s="1007"/>
      <c r="L110" s="715"/>
      <c r="M110" s="715"/>
      <c r="N110" s="715"/>
      <c r="O110" s="715"/>
      <c r="P110" s="715"/>
      <c r="Q110" s="715"/>
      <c r="R110" s="715"/>
      <c r="S110" s="716"/>
      <c r="T110" s="717"/>
      <c r="U110" s="720">
        <f t="shared" si="33"/>
        <v>0</v>
      </c>
      <c r="V110" s="721">
        <f t="shared" si="34"/>
        <v>0</v>
      </c>
      <c r="W110" s="722">
        <f t="shared" si="35"/>
        <v>0</v>
      </c>
      <c r="X110" s="442"/>
      <c r="Y110" s="442"/>
      <c r="Z110" s="442"/>
      <c r="AA110" s="442"/>
      <c r="AB110" s="442"/>
      <c r="AC110" s="442"/>
      <c r="AD110" s="442"/>
      <c r="AE110" s="442"/>
      <c r="AF110" s="442"/>
      <c r="AG110" s="442"/>
      <c r="AH110" s="442"/>
      <c r="AI110" s="442"/>
      <c r="AJ110" s="442"/>
      <c r="AK110" s="442"/>
      <c r="AL110" s="442"/>
      <c r="AM110" s="442"/>
      <c r="AN110" s="442"/>
      <c r="AO110" s="442"/>
      <c r="AP110" s="442"/>
      <c r="AQ110" s="442"/>
      <c r="AR110" s="442"/>
      <c r="AS110" s="442"/>
      <c r="AT110" s="442"/>
      <c r="AU110" s="442"/>
      <c r="AV110" s="442"/>
      <c r="AW110" s="442"/>
      <c r="AX110" s="442"/>
      <c r="AY110" s="442"/>
      <c r="AZ110" s="442"/>
    </row>
    <row r="111" spans="2:52" ht="20.100000000000001" hidden="1" customHeight="1" outlineLevel="1">
      <c r="B111" s="434"/>
      <c r="C111" s="1002"/>
      <c r="D111" s="1003"/>
      <c r="E111" s="1003"/>
      <c r="F111" s="1004"/>
      <c r="G111" s="1005"/>
      <c r="H111" s="1006"/>
      <c r="I111" s="1006"/>
      <c r="J111" s="1006"/>
      <c r="K111" s="1007"/>
      <c r="L111" s="715"/>
      <c r="M111" s="715"/>
      <c r="N111" s="715"/>
      <c r="O111" s="715"/>
      <c r="P111" s="715"/>
      <c r="Q111" s="715"/>
      <c r="R111" s="715"/>
      <c r="S111" s="716"/>
      <c r="T111" s="717"/>
      <c r="U111" s="720">
        <f t="shared" si="33"/>
        <v>0</v>
      </c>
      <c r="V111" s="721">
        <f t="shared" si="34"/>
        <v>0</v>
      </c>
      <c r="W111" s="722">
        <f t="shared" si="35"/>
        <v>0</v>
      </c>
      <c r="X111" s="442"/>
      <c r="Y111" s="442"/>
      <c r="Z111" s="442"/>
      <c r="AA111" s="442"/>
      <c r="AB111" s="442"/>
      <c r="AC111" s="442"/>
      <c r="AD111" s="442"/>
      <c r="AE111" s="442"/>
      <c r="AF111" s="442"/>
      <c r="AG111" s="442"/>
      <c r="AH111" s="442"/>
      <c r="AI111" s="442"/>
      <c r="AJ111" s="442"/>
      <c r="AK111" s="442"/>
      <c r="AL111" s="442"/>
      <c r="AM111" s="442"/>
      <c r="AN111" s="442"/>
      <c r="AO111" s="442"/>
      <c r="AP111" s="442"/>
      <c r="AQ111" s="442"/>
      <c r="AR111" s="442"/>
      <c r="AS111" s="442"/>
      <c r="AT111" s="442"/>
      <c r="AU111" s="442"/>
      <c r="AV111" s="442"/>
      <c r="AW111" s="442"/>
      <c r="AX111" s="442"/>
      <c r="AY111" s="442"/>
      <c r="AZ111" s="442"/>
    </row>
    <row r="112" spans="2:52" ht="20.100000000000001" hidden="1" customHeight="1" outlineLevel="1">
      <c r="B112" s="434"/>
      <c r="C112" s="1002"/>
      <c r="D112" s="1003"/>
      <c r="E112" s="1003"/>
      <c r="F112" s="1004"/>
      <c r="G112" s="1005"/>
      <c r="H112" s="1006"/>
      <c r="I112" s="1006"/>
      <c r="J112" s="1006"/>
      <c r="K112" s="1007"/>
      <c r="L112" s="715"/>
      <c r="M112" s="715"/>
      <c r="N112" s="715"/>
      <c r="O112" s="715"/>
      <c r="P112" s="715"/>
      <c r="Q112" s="715"/>
      <c r="R112" s="715"/>
      <c r="S112" s="716"/>
      <c r="T112" s="717"/>
      <c r="U112" s="720">
        <f t="shared" si="33"/>
        <v>0</v>
      </c>
      <c r="V112" s="721">
        <f t="shared" si="34"/>
        <v>0</v>
      </c>
      <c r="W112" s="722">
        <f t="shared" si="35"/>
        <v>0</v>
      </c>
      <c r="X112" s="442"/>
      <c r="Y112" s="442"/>
      <c r="Z112" s="442"/>
      <c r="AA112" s="442"/>
      <c r="AB112" s="442"/>
      <c r="AC112" s="442"/>
      <c r="AD112" s="442"/>
      <c r="AE112" s="442"/>
      <c r="AF112" s="442"/>
      <c r="AG112" s="442"/>
      <c r="AH112" s="442"/>
      <c r="AI112" s="442"/>
      <c r="AJ112" s="442"/>
      <c r="AK112" s="442"/>
      <c r="AL112" s="442"/>
      <c r="AM112" s="442"/>
      <c r="AN112" s="442"/>
      <c r="AO112" s="442"/>
      <c r="AP112" s="442"/>
      <c r="AQ112" s="442"/>
      <c r="AR112" s="442"/>
      <c r="AS112" s="442"/>
      <c r="AT112" s="442"/>
      <c r="AU112" s="442"/>
      <c r="AV112" s="442"/>
      <c r="AW112" s="442"/>
      <c r="AX112" s="442"/>
      <c r="AY112" s="442"/>
      <c r="AZ112" s="442"/>
    </row>
    <row r="113" spans="2:52" ht="20.100000000000001" hidden="1" customHeight="1" outlineLevel="1">
      <c r="B113" s="434"/>
      <c r="C113" s="1002"/>
      <c r="D113" s="1003"/>
      <c r="E113" s="1003"/>
      <c r="F113" s="1004"/>
      <c r="G113" s="1005"/>
      <c r="H113" s="1006"/>
      <c r="I113" s="1006"/>
      <c r="J113" s="1006"/>
      <c r="K113" s="1007"/>
      <c r="L113" s="715"/>
      <c r="M113" s="715"/>
      <c r="N113" s="715"/>
      <c r="O113" s="715"/>
      <c r="P113" s="715"/>
      <c r="Q113" s="715"/>
      <c r="R113" s="715"/>
      <c r="S113" s="716"/>
      <c r="T113" s="717"/>
      <c r="U113" s="720">
        <f t="shared" si="33"/>
        <v>0</v>
      </c>
      <c r="V113" s="721">
        <f t="shared" si="34"/>
        <v>0</v>
      </c>
      <c r="W113" s="722">
        <f t="shared" si="35"/>
        <v>0</v>
      </c>
      <c r="X113" s="442"/>
      <c r="Y113" s="442"/>
      <c r="Z113" s="442"/>
      <c r="AA113" s="442"/>
      <c r="AB113" s="442"/>
      <c r="AC113" s="442"/>
      <c r="AD113" s="442"/>
      <c r="AE113" s="442"/>
      <c r="AF113" s="442"/>
      <c r="AG113" s="442"/>
      <c r="AH113" s="442"/>
      <c r="AI113" s="442"/>
      <c r="AJ113" s="442"/>
      <c r="AK113" s="442"/>
      <c r="AL113" s="442"/>
      <c r="AM113" s="442"/>
      <c r="AN113" s="442"/>
      <c r="AO113" s="442"/>
      <c r="AP113" s="442"/>
      <c r="AQ113" s="442"/>
      <c r="AR113" s="442"/>
      <c r="AS113" s="442"/>
      <c r="AT113" s="442"/>
      <c r="AU113" s="442"/>
      <c r="AV113" s="442"/>
      <c r="AW113" s="442"/>
      <c r="AX113" s="442"/>
      <c r="AY113" s="442"/>
      <c r="AZ113" s="442"/>
    </row>
    <row r="114" spans="2:52" ht="20.100000000000001" hidden="1" customHeight="1" outlineLevel="1">
      <c r="B114" s="434"/>
      <c r="C114" s="1002"/>
      <c r="D114" s="1003"/>
      <c r="E114" s="1003"/>
      <c r="F114" s="1004"/>
      <c r="G114" s="1005"/>
      <c r="H114" s="1006"/>
      <c r="I114" s="1006"/>
      <c r="J114" s="1006"/>
      <c r="K114" s="1007"/>
      <c r="L114" s="715"/>
      <c r="M114" s="715"/>
      <c r="N114" s="715"/>
      <c r="O114" s="715"/>
      <c r="P114" s="715"/>
      <c r="Q114" s="715"/>
      <c r="R114" s="715"/>
      <c r="S114" s="716"/>
      <c r="T114" s="717"/>
      <c r="U114" s="720">
        <f t="shared" si="33"/>
        <v>0</v>
      </c>
      <c r="V114" s="721">
        <f t="shared" si="34"/>
        <v>0</v>
      </c>
      <c r="W114" s="722">
        <f t="shared" si="35"/>
        <v>0</v>
      </c>
      <c r="X114" s="442"/>
      <c r="Y114" s="442"/>
      <c r="Z114" s="442"/>
      <c r="AA114" s="442"/>
      <c r="AB114" s="442"/>
      <c r="AC114" s="442"/>
      <c r="AD114" s="442"/>
      <c r="AE114" s="442"/>
      <c r="AF114" s="442"/>
      <c r="AG114" s="442"/>
      <c r="AH114" s="442"/>
      <c r="AI114" s="442"/>
      <c r="AJ114" s="442"/>
      <c r="AK114" s="442"/>
      <c r="AL114" s="442"/>
      <c r="AM114" s="442"/>
      <c r="AN114" s="442"/>
      <c r="AO114" s="442"/>
      <c r="AP114" s="442"/>
      <c r="AQ114" s="442"/>
      <c r="AR114" s="442"/>
      <c r="AS114" s="442"/>
      <c r="AT114" s="442"/>
      <c r="AU114" s="442"/>
      <c r="AV114" s="442"/>
      <c r="AW114" s="442"/>
      <c r="AX114" s="442"/>
      <c r="AY114" s="442"/>
      <c r="AZ114" s="442"/>
    </row>
    <row r="115" spans="2:52" ht="20.100000000000001" hidden="1" customHeight="1" outlineLevel="1">
      <c r="B115" s="434"/>
      <c r="C115" s="1002"/>
      <c r="D115" s="1003"/>
      <c r="E115" s="1003"/>
      <c r="F115" s="1004"/>
      <c r="G115" s="1005"/>
      <c r="H115" s="1006"/>
      <c r="I115" s="1006"/>
      <c r="J115" s="1006"/>
      <c r="K115" s="1007"/>
      <c r="L115" s="715"/>
      <c r="M115" s="715"/>
      <c r="N115" s="715"/>
      <c r="O115" s="715"/>
      <c r="P115" s="715"/>
      <c r="Q115" s="715"/>
      <c r="R115" s="715"/>
      <c r="S115" s="716"/>
      <c r="T115" s="717"/>
      <c r="U115" s="720">
        <f t="shared" si="33"/>
        <v>0</v>
      </c>
      <c r="V115" s="721">
        <f t="shared" si="34"/>
        <v>0</v>
      </c>
      <c r="W115" s="722">
        <f t="shared" si="35"/>
        <v>0</v>
      </c>
      <c r="X115" s="442"/>
      <c r="Y115" s="442"/>
      <c r="Z115" s="442"/>
      <c r="AA115" s="442"/>
      <c r="AB115" s="442"/>
      <c r="AC115" s="442"/>
      <c r="AD115" s="442"/>
      <c r="AE115" s="442"/>
      <c r="AF115" s="442"/>
      <c r="AG115" s="442"/>
      <c r="AH115" s="442"/>
      <c r="AI115" s="442"/>
      <c r="AJ115" s="442"/>
      <c r="AK115" s="442"/>
      <c r="AL115" s="442"/>
      <c r="AM115" s="442"/>
      <c r="AN115" s="442"/>
      <c r="AO115" s="442"/>
      <c r="AP115" s="442"/>
      <c r="AQ115" s="442"/>
      <c r="AR115" s="442"/>
      <c r="AS115" s="442"/>
      <c r="AT115" s="442"/>
      <c r="AU115" s="442"/>
      <c r="AV115" s="442"/>
      <c r="AW115" s="442"/>
      <c r="AX115" s="442"/>
      <c r="AY115" s="442"/>
      <c r="AZ115" s="442"/>
    </row>
    <row r="116" spans="2:52" ht="20.100000000000001" hidden="1" customHeight="1" outlineLevel="1">
      <c r="B116" s="434"/>
      <c r="C116" s="1002"/>
      <c r="D116" s="1003"/>
      <c r="E116" s="1003"/>
      <c r="F116" s="1004"/>
      <c r="G116" s="1005"/>
      <c r="H116" s="1006"/>
      <c r="I116" s="1006"/>
      <c r="J116" s="1006"/>
      <c r="K116" s="1007"/>
      <c r="L116" s="715"/>
      <c r="M116" s="715"/>
      <c r="N116" s="715"/>
      <c r="O116" s="715"/>
      <c r="P116" s="715"/>
      <c r="Q116" s="715"/>
      <c r="R116" s="715"/>
      <c r="S116" s="716"/>
      <c r="T116" s="717"/>
      <c r="U116" s="720">
        <f t="shared" si="33"/>
        <v>0</v>
      </c>
      <c r="V116" s="721">
        <f t="shared" si="34"/>
        <v>0</v>
      </c>
      <c r="W116" s="722">
        <f t="shared" si="35"/>
        <v>0</v>
      </c>
      <c r="X116" s="442"/>
      <c r="Y116" s="442"/>
      <c r="Z116" s="442"/>
      <c r="AA116" s="442"/>
      <c r="AB116" s="442"/>
      <c r="AC116" s="442"/>
      <c r="AD116" s="442"/>
      <c r="AE116" s="442"/>
      <c r="AF116" s="442"/>
      <c r="AG116" s="442"/>
      <c r="AH116" s="442"/>
      <c r="AI116" s="442"/>
      <c r="AJ116" s="442"/>
      <c r="AK116" s="442"/>
      <c r="AL116" s="442"/>
      <c r="AM116" s="442"/>
      <c r="AN116" s="442"/>
      <c r="AO116" s="442"/>
      <c r="AP116" s="442"/>
      <c r="AQ116" s="442"/>
      <c r="AR116" s="442"/>
      <c r="AS116" s="442"/>
      <c r="AT116" s="442"/>
      <c r="AU116" s="442"/>
      <c r="AV116" s="442"/>
      <c r="AW116" s="442"/>
      <c r="AX116" s="442"/>
      <c r="AY116" s="442"/>
      <c r="AZ116" s="442"/>
    </row>
    <row r="117" spans="2:52" ht="20.100000000000001" hidden="1" customHeight="1" outlineLevel="1">
      <c r="B117" s="434"/>
      <c r="C117" s="1002"/>
      <c r="D117" s="1003"/>
      <c r="E117" s="1003"/>
      <c r="F117" s="1004"/>
      <c r="G117" s="1005"/>
      <c r="H117" s="1006"/>
      <c r="I117" s="1006"/>
      <c r="J117" s="1006"/>
      <c r="K117" s="1007"/>
      <c r="L117" s="715"/>
      <c r="M117" s="715"/>
      <c r="N117" s="715"/>
      <c r="O117" s="715"/>
      <c r="P117" s="715"/>
      <c r="Q117" s="715"/>
      <c r="R117" s="715"/>
      <c r="S117" s="716"/>
      <c r="T117" s="717"/>
      <c r="U117" s="720">
        <f t="shared" si="33"/>
        <v>0</v>
      </c>
      <c r="V117" s="721">
        <f t="shared" si="34"/>
        <v>0</v>
      </c>
      <c r="W117" s="722">
        <f t="shared" si="35"/>
        <v>0</v>
      </c>
      <c r="X117" s="442"/>
      <c r="Y117" s="442"/>
      <c r="Z117" s="442"/>
      <c r="AA117" s="442"/>
      <c r="AB117" s="442"/>
      <c r="AC117" s="442"/>
      <c r="AD117" s="442"/>
      <c r="AE117" s="442"/>
      <c r="AF117" s="442"/>
      <c r="AG117" s="442"/>
      <c r="AH117" s="442"/>
      <c r="AI117" s="442"/>
      <c r="AJ117" s="442"/>
      <c r="AK117" s="442"/>
      <c r="AL117" s="442"/>
      <c r="AM117" s="442"/>
      <c r="AN117" s="442"/>
      <c r="AO117" s="442"/>
      <c r="AP117" s="442"/>
      <c r="AQ117" s="442"/>
      <c r="AR117" s="442"/>
      <c r="AS117" s="442"/>
      <c r="AT117" s="442"/>
      <c r="AU117" s="442"/>
      <c r="AV117" s="442"/>
      <c r="AW117" s="442"/>
      <c r="AX117" s="442"/>
      <c r="AY117" s="442"/>
      <c r="AZ117" s="442"/>
    </row>
    <row r="118" spans="2:52" ht="20.100000000000001" hidden="1" customHeight="1" outlineLevel="1">
      <c r="B118" s="434"/>
      <c r="C118" s="1002"/>
      <c r="D118" s="1003"/>
      <c r="E118" s="1003"/>
      <c r="F118" s="1004"/>
      <c r="G118" s="1005"/>
      <c r="H118" s="1006"/>
      <c r="I118" s="1006"/>
      <c r="J118" s="1006"/>
      <c r="K118" s="1007"/>
      <c r="L118" s="715"/>
      <c r="M118" s="715"/>
      <c r="N118" s="715"/>
      <c r="O118" s="715"/>
      <c r="P118" s="715"/>
      <c r="Q118" s="715"/>
      <c r="R118" s="715"/>
      <c r="S118" s="716"/>
      <c r="T118" s="717"/>
      <c r="U118" s="720">
        <f t="shared" si="33"/>
        <v>0</v>
      </c>
      <c r="V118" s="721">
        <f t="shared" si="34"/>
        <v>0</v>
      </c>
      <c r="W118" s="722">
        <f t="shared" si="35"/>
        <v>0</v>
      </c>
      <c r="X118" s="442"/>
      <c r="Y118" s="442"/>
      <c r="Z118" s="442"/>
      <c r="AA118" s="442"/>
      <c r="AB118" s="442"/>
      <c r="AC118" s="442"/>
      <c r="AD118" s="442"/>
      <c r="AE118" s="442"/>
      <c r="AF118" s="442"/>
      <c r="AG118" s="442"/>
      <c r="AH118" s="442"/>
      <c r="AI118" s="442"/>
      <c r="AJ118" s="442"/>
      <c r="AK118" s="442"/>
      <c r="AL118" s="442"/>
      <c r="AM118" s="442"/>
      <c r="AN118" s="442"/>
      <c r="AO118" s="442"/>
      <c r="AP118" s="442"/>
      <c r="AQ118" s="442"/>
      <c r="AR118" s="442"/>
      <c r="AS118" s="442"/>
      <c r="AT118" s="442"/>
      <c r="AU118" s="442"/>
      <c r="AV118" s="442"/>
      <c r="AW118" s="442"/>
      <c r="AX118" s="442"/>
      <c r="AY118" s="442"/>
      <c r="AZ118" s="442"/>
    </row>
    <row r="119" spans="2:52" ht="20.100000000000001" hidden="1" customHeight="1" outlineLevel="1">
      <c r="B119" s="434"/>
      <c r="C119" s="1002"/>
      <c r="D119" s="1003"/>
      <c r="E119" s="1003"/>
      <c r="F119" s="1004"/>
      <c r="G119" s="1005"/>
      <c r="H119" s="1006"/>
      <c r="I119" s="1006"/>
      <c r="J119" s="1006"/>
      <c r="K119" s="1007"/>
      <c r="L119" s="715"/>
      <c r="M119" s="715"/>
      <c r="N119" s="715"/>
      <c r="O119" s="715"/>
      <c r="P119" s="715"/>
      <c r="Q119" s="715"/>
      <c r="R119" s="715"/>
      <c r="S119" s="716"/>
      <c r="T119" s="717"/>
      <c r="U119" s="720">
        <f t="shared" si="33"/>
        <v>0</v>
      </c>
      <c r="V119" s="721">
        <f t="shared" si="34"/>
        <v>0</v>
      </c>
      <c r="W119" s="722">
        <f t="shared" si="35"/>
        <v>0</v>
      </c>
      <c r="X119" s="442"/>
      <c r="Y119" s="442"/>
      <c r="Z119" s="442"/>
      <c r="AA119" s="442"/>
      <c r="AB119" s="442"/>
      <c r="AC119" s="442"/>
      <c r="AD119" s="442"/>
      <c r="AE119" s="442"/>
      <c r="AF119" s="442"/>
      <c r="AG119" s="442"/>
      <c r="AH119" s="442"/>
      <c r="AI119" s="442"/>
      <c r="AJ119" s="442"/>
      <c r="AK119" s="442"/>
      <c r="AL119" s="442"/>
      <c r="AM119" s="442"/>
      <c r="AN119" s="442"/>
      <c r="AO119" s="442"/>
      <c r="AP119" s="442"/>
      <c r="AQ119" s="442"/>
      <c r="AR119" s="442"/>
      <c r="AS119" s="442"/>
      <c r="AT119" s="442"/>
      <c r="AU119" s="442"/>
      <c r="AV119" s="442"/>
      <c r="AW119" s="442"/>
      <c r="AX119" s="442"/>
      <c r="AY119" s="442"/>
      <c r="AZ119" s="442"/>
    </row>
    <row r="120" spans="2:52" s="19" customFormat="1" ht="9.9499999999999993" hidden="1" customHeight="1" outlineLevel="1">
      <c r="B120" s="435"/>
      <c r="C120" s="437"/>
      <c r="D120" s="437"/>
      <c r="E120" s="437"/>
      <c r="F120" s="437"/>
      <c r="G120" s="666"/>
      <c r="H120" s="666"/>
      <c r="I120" s="666"/>
      <c r="J120" s="666"/>
      <c r="K120" s="666"/>
      <c r="L120" s="438"/>
      <c r="M120" s="438"/>
      <c r="N120" s="438"/>
      <c r="O120" s="438"/>
      <c r="P120" s="438"/>
      <c r="Q120" s="438"/>
      <c r="R120" s="438"/>
      <c r="S120" s="438"/>
      <c r="T120" s="439"/>
      <c r="U120" s="439"/>
      <c r="V120" s="439"/>
      <c r="W120" s="667"/>
      <c r="X120" s="668"/>
      <c r="Y120" s="668"/>
      <c r="Z120" s="668"/>
      <c r="AA120" s="668"/>
      <c r="AB120" s="668"/>
      <c r="AC120" s="668"/>
      <c r="AD120" s="668"/>
      <c r="AE120" s="668"/>
      <c r="AF120" s="668"/>
      <c r="AG120" s="668"/>
      <c r="AH120" s="668"/>
      <c r="AI120" s="668"/>
      <c r="AJ120" s="668"/>
      <c r="AK120" s="668"/>
      <c r="AL120" s="668"/>
      <c r="AM120" s="668"/>
      <c r="AN120" s="668"/>
      <c r="AO120" s="668"/>
      <c r="AP120" s="668"/>
      <c r="AQ120" s="668"/>
      <c r="AR120" s="668"/>
      <c r="AS120" s="668"/>
      <c r="AT120" s="668"/>
      <c r="AU120" s="668"/>
      <c r="AV120" s="668"/>
      <c r="AW120" s="668"/>
      <c r="AX120" s="668"/>
      <c r="AY120" s="668"/>
      <c r="AZ120" s="668"/>
    </row>
    <row r="121" spans="2:52" ht="20.100000000000001" customHeight="1" collapsed="1">
      <c r="B121" s="714">
        <f>B109+1</f>
        <v>10</v>
      </c>
      <c r="C121" s="1013"/>
      <c r="D121" s="1014"/>
      <c r="E121" s="1014"/>
      <c r="F121" s="1015"/>
      <c r="G121" s="1016"/>
      <c r="H121" s="1017"/>
      <c r="I121" s="1017"/>
      <c r="J121" s="1017"/>
      <c r="K121" s="1018"/>
      <c r="L121" s="701">
        <f t="shared" ref="L121:R121" si="36">SUM(L122:L131)</f>
        <v>0</v>
      </c>
      <c r="M121" s="702">
        <f t="shared" si="36"/>
        <v>0</v>
      </c>
      <c r="N121" s="703">
        <f t="shared" si="36"/>
        <v>0</v>
      </c>
      <c r="O121" s="703">
        <f t="shared" si="36"/>
        <v>0</v>
      </c>
      <c r="P121" s="702">
        <f t="shared" si="36"/>
        <v>0</v>
      </c>
      <c r="Q121" s="704">
        <f t="shared" si="36"/>
        <v>0</v>
      </c>
      <c r="R121" s="701">
        <f t="shared" si="36"/>
        <v>0</v>
      </c>
      <c r="S121" s="705">
        <v>1</v>
      </c>
      <c r="T121" s="706">
        <f>(S122*T122)+(S123*T123)+(S124*T124)+(S125*T125)+(S126*T126)+(S127*T127)+(S128*T128)+(S129*T129)+(S130*T130)+(S131*T131)</f>
        <v>0</v>
      </c>
      <c r="U121" s="665">
        <f t="shared" ref="U121:U131" si="37">S121*T121*(1+MGKZ)*(1+Gewinn)*(1+Sicherheit)</f>
        <v>0</v>
      </c>
      <c r="V121" s="643">
        <f t="shared" ref="V121:V131" si="38">R121*Fertigung</f>
        <v>0</v>
      </c>
      <c r="W121" s="50">
        <f t="shared" ref="W121:W131" si="39">L121*$E$6+M121*$M$6+N121*$M$7+O121*$M$8+P121*$E$7+Q121*$M$9+U121+V121</f>
        <v>0</v>
      </c>
      <c r="X121" s="442"/>
      <c r="Y121" s="442"/>
      <c r="Z121" s="442"/>
      <c r="AA121" s="442"/>
      <c r="AB121" s="442"/>
      <c r="AC121" s="442"/>
      <c r="AD121" s="442"/>
      <c r="AE121" s="442"/>
      <c r="AF121" s="442"/>
      <c r="AG121" s="442"/>
      <c r="AH121" s="442"/>
      <c r="AI121" s="442"/>
      <c r="AJ121" s="442"/>
      <c r="AK121" s="442"/>
      <c r="AL121" s="442"/>
      <c r="AM121" s="442"/>
      <c r="AN121" s="442"/>
      <c r="AO121" s="442"/>
      <c r="AP121" s="442"/>
      <c r="AQ121" s="442"/>
      <c r="AR121" s="442"/>
      <c r="AS121" s="442"/>
      <c r="AT121" s="442"/>
      <c r="AU121" s="442"/>
      <c r="AV121" s="442"/>
      <c r="AW121" s="442"/>
      <c r="AX121" s="442"/>
      <c r="AY121" s="442"/>
      <c r="AZ121" s="442"/>
    </row>
    <row r="122" spans="2:52" ht="20.100000000000001" hidden="1" customHeight="1" outlineLevel="1">
      <c r="B122" s="433"/>
      <c r="C122" s="1002"/>
      <c r="D122" s="1003"/>
      <c r="E122" s="1003"/>
      <c r="F122" s="1004"/>
      <c r="G122" s="1005"/>
      <c r="H122" s="1006"/>
      <c r="I122" s="1006"/>
      <c r="J122" s="1006"/>
      <c r="K122" s="1007"/>
      <c r="L122" s="715"/>
      <c r="M122" s="715"/>
      <c r="N122" s="715"/>
      <c r="O122" s="715"/>
      <c r="P122" s="715"/>
      <c r="Q122" s="715"/>
      <c r="R122" s="715"/>
      <c r="S122" s="716"/>
      <c r="T122" s="717"/>
      <c r="U122" s="720">
        <f t="shared" si="37"/>
        <v>0</v>
      </c>
      <c r="V122" s="721">
        <f t="shared" si="38"/>
        <v>0</v>
      </c>
      <c r="W122" s="722">
        <f t="shared" si="39"/>
        <v>0</v>
      </c>
      <c r="X122" s="442"/>
      <c r="Y122" s="442"/>
      <c r="Z122" s="442"/>
      <c r="AA122" s="442"/>
      <c r="AB122" s="442"/>
      <c r="AC122" s="442"/>
      <c r="AD122" s="442"/>
      <c r="AE122" s="442"/>
      <c r="AF122" s="442"/>
      <c r="AG122" s="442"/>
      <c r="AH122" s="442"/>
      <c r="AI122" s="442"/>
      <c r="AJ122" s="442"/>
      <c r="AK122" s="442"/>
      <c r="AL122" s="442"/>
      <c r="AM122" s="442"/>
      <c r="AN122" s="442"/>
      <c r="AO122" s="442"/>
      <c r="AP122" s="442"/>
      <c r="AQ122" s="442"/>
      <c r="AR122" s="442"/>
      <c r="AS122" s="442"/>
      <c r="AT122" s="442"/>
      <c r="AU122" s="442"/>
      <c r="AV122" s="442"/>
      <c r="AW122" s="442"/>
      <c r="AX122" s="442"/>
      <c r="AY122" s="442"/>
      <c r="AZ122" s="442"/>
    </row>
    <row r="123" spans="2:52" ht="20.100000000000001" hidden="1" customHeight="1" outlineLevel="1">
      <c r="B123" s="434"/>
      <c r="C123" s="1002"/>
      <c r="D123" s="1003"/>
      <c r="E123" s="1003"/>
      <c r="F123" s="1004"/>
      <c r="G123" s="1005"/>
      <c r="H123" s="1006"/>
      <c r="I123" s="1006"/>
      <c r="J123" s="1006"/>
      <c r="K123" s="1007"/>
      <c r="L123" s="715"/>
      <c r="M123" s="715"/>
      <c r="N123" s="715"/>
      <c r="O123" s="715"/>
      <c r="P123" s="715"/>
      <c r="Q123" s="715"/>
      <c r="R123" s="715"/>
      <c r="S123" s="716"/>
      <c r="T123" s="717"/>
      <c r="U123" s="720">
        <f t="shared" si="37"/>
        <v>0</v>
      </c>
      <c r="V123" s="721">
        <f t="shared" si="38"/>
        <v>0</v>
      </c>
      <c r="W123" s="722">
        <f t="shared" si="39"/>
        <v>0</v>
      </c>
      <c r="X123" s="442"/>
      <c r="Y123" s="442"/>
      <c r="Z123" s="442"/>
      <c r="AA123" s="442"/>
      <c r="AB123" s="442"/>
      <c r="AC123" s="442"/>
      <c r="AD123" s="442"/>
      <c r="AE123" s="442"/>
      <c r="AF123" s="442"/>
      <c r="AG123" s="442"/>
      <c r="AH123" s="442"/>
      <c r="AI123" s="442"/>
      <c r="AJ123" s="442"/>
      <c r="AK123" s="442"/>
      <c r="AL123" s="442"/>
      <c r="AM123" s="442"/>
      <c r="AN123" s="442"/>
      <c r="AO123" s="442"/>
      <c r="AP123" s="442"/>
      <c r="AQ123" s="442"/>
      <c r="AR123" s="442"/>
      <c r="AS123" s="442"/>
      <c r="AT123" s="442"/>
      <c r="AU123" s="442"/>
      <c r="AV123" s="442"/>
      <c r="AW123" s="442"/>
      <c r="AX123" s="442"/>
      <c r="AY123" s="442"/>
      <c r="AZ123" s="442"/>
    </row>
    <row r="124" spans="2:52" ht="20.100000000000001" hidden="1" customHeight="1" outlineLevel="1">
      <c r="B124" s="434"/>
      <c r="C124" s="1002"/>
      <c r="D124" s="1003"/>
      <c r="E124" s="1003"/>
      <c r="F124" s="1004"/>
      <c r="G124" s="1005"/>
      <c r="H124" s="1006"/>
      <c r="I124" s="1006"/>
      <c r="J124" s="1006"/>
      <c r="K124" s="1007"/>
      <c r="L124" s="715"/>
      <c r="M124" s="715"/>
      <c r="N124" s="715"/>
      <c r="O124" s="715"/>
      <c r="P124" s="715"/>
      <c r="Q124" s="715"/>
      <c r="R124" s="715"/>
      <c r="S124" s="716"/>
      <c r="T124" s="717"/>
      <c r="U124" s="720">
        <f t="shared" si="37"/>
        <v>0</v>
      </c>
      <c r="V124" s="721">
        <f t="shared" si="38"/>
        <v>0</v>
      </c>
      <c r="W124" s="722">
        <f t="shared" si="39"/>
        <v>0</v>
      </c>
      <c r="X124" s="442"/>
      <c r="Y124" s="442"/>
      <c r="Z124" s="442"/>
      <c r="AA124" s="442"/>
      <c r="AB124" s="442"/>
      <c r="AC124" s="442"/>
      <c r="AD124" s="442"/>
      <c r="AE124" s="442"/>
      <c r="AF124" s="442"/>
      <c r="AG124" s="442"/>
      <c r="AH124" s="442"/>
      <c r="AI124" s="442"/>
      <c r="AJ124" s="442"/>
      <c r="AK124" s="442"/>
      <c r="AL124" s="442"/>
      <c r="AM124" s="442"/>
      <c r="AN124" s="442"/>
      <c r="AO124" s="442"/>
      <c r="AP124" s="442"/>
      <c r="AQ124" s="442"/>
      <c r="AR124" s="442"/>
      <c r="AS124" s="442"/>
      <c r="AT124" s="442"/>
      <c r="AU124" s="442"/>
      <c r="AV124" s="442"/>
      <c r="AW124" s="442"/>
      <c r="AX124" s="442"/>
      <c r="AY124" s="442"/>
      <c r="AZ124" s="442"/>
    </row>
    <row r="125" spans="2:52" ht="20.100000000000001" hidden="1" customHeight="1" outlineLevel="1">
      <c r="B125" s="434"/>
      <c r="C125" s="1002"/>
      <c r="D125" s="1003"/>
      <c r="E125" s="1003"/>
      <c r="F125" s="1004"/>
      <c r="G125" s="1005"/>
      <c r="H125" s="1006"/>
      <c r="I125" s="1006"/>
      <c r="J125" s="1006"/>
      <c r="K125" s="1007"/>
      <c r="L125" s="715"/>
      <c r="M125" s="715"/>
      <c r="N125" s="715"/>
      <c r="O125" s="715"/>
      <c r="P125" s="715"/>
      <c r="Q125" s="715"/>
      <c r="R125" s="715"/>
      <c r="S125" s="716"/>
      <c r="T125" s="717"/>
      <c r="U125" s="720">
        <f t="shared" si="37"/>
        <v>0</v>
      </c>
      <c r="V125" s="721">
        <f t="shared" si="38"/>
        <v>0</v>
      </c>
      <c r="W125" s="722">
        <f t="shared" si="39"/>
        <v>0</v>
      </c>
      <c r="X125" s="442"/>
      <c r="Y125" s="442"/>
      <c r="Z125" s="442"/>
      <c r="AA125" s="442"/>
      <c r="AB125" s="442"/>
      <c r="AC125" s="442"/>
      <c r="AD125" s="442"/>
      <c r="AE125" s="442"/>
      <c r="AF125" s="442"/>
      <c r="AG125" s="442"/>
      <c r="AH125" s="442"/>
      <c r="AI125" s="442"/>
      <c r="AJ125" s="442"/>
      <c r="AK125" s="442"/>
      <c r="AL125" s="442"/>
      <c r="AM125" s="442"/>
      <c r="AN125" s="442"/>
      <c r="AO125" s="442"/>
      <c r="AP125" s="442"/>
      <c r="AQ125" s="442"/>
      <c r="AR125" s="442"/>
      <c r="AS125" s="442"/>
      <c r="AT125" s="442"/>
      <c r="AU125" s="442"/>
      <c r="AV125" s="442"/>
      <c r="AW125" s="442"/>
      <c r="AX125" s="442"/>
      <c r="AY125" s="442"/>
      <c r="AZ125" s="442"/>
    </row>
    <row r="126" spans="2:52" ht="20.100000000000001" hidden="1" customHeight="1" outlineLevel="1">
      <c r="B126" s="434"/>
      <c r="C126" s="1002"/>
      <c r="D126" s="1003"/>
      <c r="E126" s="1003"/>
      <c r="F126" s="1004"/>
      <c r="G126" s="1005"/>
      <c r="H126" s="1006"/>
      <c r="I126" s="1006"/>
      <c r="J126" s="1006"/>
      <c r="K126" s="1007"/>
      <c r="L126" s="715"/>
      <c r="M126" s="715"/>
      <c r="N126" s="715"/>
      <c r="O126" s="715"/>
      <c r="P126" s="715"/>
      <c r="Q126" s="715"/>
      <c r="R126" s="715"/>
      <c r="S126" s="716"/>
      <c r="T126" s="717"/>
      <c r="U126" s="720">
        <f t="shared" si="37"/>
        <v>0</v>
      </c>
      <c r="V126" s="721">
        <f t="shared" si="38"/>
        <v>0</v>
      </c>
      <c r="W126" s="722">
        <f t="shared" si="39"/>
        <v>0</v>
      </c>
      <c r="X126" s="442"/>
      <c r="Y126" s="442"/>
      <c r="Z126" s="442"/>
      <c r="AA126" s="442"/>
      <c r="AB126" s="442"/>
      <c r="AC126" s="442"/>
      <c r="AD126" s="442"/>
      <c r="AE126" s="442"/>
      <c r="AF126" s="442"/>
      <c r="AG126" s="442"/>
      <c r="AH126" s="442"/>
      <c r="AI126" s="442"/>
      <c r="AJ126" s="442"/>
      <c r="AK126" s="442"/>
      <c r="AL126" s="442"/>
      <c r="AM126" s="442"/>
      <c r="AN126" s="442"/>
      <c r="AO126" s="442"/>
      <c r="AP126" s="442"/>
      <c r="AQ126" s="442"/>
      <c r="AR126" s="442"/>
      <c r="AS126" s="442"/>
      <c r="AT126" s="442"/>
      <c r="AU126" s="442"/>
      <c r="AV126" s="442"/>
      <c r="AW126" s="442"/>
      <c r="AX126" s="442"/>
      <c r="AY126" s="442"/>
      <c r="AZ126" s="442"/>
    </row>
    <row r="127" spans="2:52" ht="20.100000000000001" hidden="1" customHeight="1" outlineLevel="1">
      <c r="B127" s="434"/>
      <c r="C127" s="1002"/>
      <c r="D127" s="1003"/>
      <c r="E127" s="1003"/>
      <c r="F127" s="1004"/>
      <c r="G127" s="1005"/>
      <c r="H127" s="1006"/>
      <c r="I127" s="1006"/>
      <c r="J127" s="1006"/>
      <c r="K127" s="1007"/>
      <c r="L127" s="715"/>
      <c r="M127" s="715"/>
      <c r="N127" s="715"/>
      <c r="O127" s="715"/>
      <c r="P127" s="715"/>
      <c r="Q127" s="715"/>
      <c r="R127" s="715"/>
      <c r="S127" s="716"/>
      <c r="T127" s="717"/>
      <c r="U127" s="720">
        <f t="shared" si="37"/>
        <v>0</v>
      </c>
      <c r="V127" s="721">
        <f t="shared" si="38"/>
        <v>0</v>
      </c>
      <c r="W127" s="722">
        <f t="shared" si="39"/>
        <v>0</v>
      </c>
      <c r="X127" s="442"/>
      <c r="Y127" s="442"/>
      <c r="Z127" s="442"/>
      <c r="AA127" s="442"/>
      <c r="AB127" s="442"/>
      <c r="AC127" s="442"/>
      <c r="AD127" s="442"/>
      <c r="AE127" s="442"/>
      <c r="AF127" s="442"/>
      <c r="AG127" s="442"/>
      <c r="AH127" s="442"/>
      <c r="AI127" s="442"/>
      <c r="AJ127" s="442"/>
      <c r="AK127" s="442"/>
      <c r="AL127" s="442"/>
      <c r="AM127" s="442"/>
      <c r="AN127" s="442"/>
      <c r="AO127" s="442"/>
      <c r="AP127" s="442"/>
      <c r="AQ127" s="442"/>
      <c r="AR127" s="442"/>
      <c r="AS127" s="442"/>
      <c r="AT127" s="442"/>
      <c r="AU127" s="442"/>
      <c r="AV127" s="442"/>
      <c r="AW127" s="442"/>
      <c r="AX127" s="442"/>
      <c r="AY127" s="442"/>
      <c r="AZ127" s="442"/>
    </row>
    <row r="128" spans="2:52" ht="20.100000000000001" hidden="1" customHeight="1" outlineLevel="1">
      <c r="B128" s="434"/>
      <c r="C128" s="1002"/>
      <c r="D128" s="1003"/>
      <c r="E128" s="1003"/>
      <c r="F128" s="1004"/>
      <c r="G128" s="1005"/>
      <c r="H128" s="1006"/>
      <c r="I128" s="1006"/>
      <c r="J128" s="1006"/>
      <c r="K128" s="1007"/>
      <c r="L128" s="715"/>
      <c r="M128" s="715"/>
      <c r="N128" s="715"/>
      <c r="O128" s="715"/>
      <c r="P128" s="715"/>
      <c r="Q128" s="715"/>
      <c r="R128" s="715"/>
      <c r="S128" s="716"/>
      <c r="T128" s="717"/>
      <c r="U128" s="720">
        <f t="shared" si="37"/>
        <v>0</v>
      </c>
      <c r="V128" s="721">
        <f t="shared" si="38"/>
        <v>0</v>
      </c>
      <c r="W128" s="722">
        <f t="shared" si="39"/>
        <v>0</v>
      </c>
      <c r="X128" s="442"/>
      <c r="Y128" s="442"/>
      <c r="Z128" s="442"/>
      <c r="AA128" s="442"/>
      <c r="AB128" s="442"/>
      <c r="AC128" s="442"/>
      <c r="AD128" s="442"/>
      <c r="AE128" s="442"/>
      <c r="AF128" s="442"/>
      <c r="AG128" s="442"/>
      <c r="AH128" s="442"/>
      <c r="AI128" s="442"/>
      <c r="AJ128" s="442"/>
      <c r="AK128" s="442"/>
      <c r="AL128" s="442"/>
      <c r="AM128" s="442"/>
      <c r="AN128" s="442"/>
      <c r="AO128" s="442"/>
      <c r="AP128" s="442"/>
      <c r="AQ128" s="442"/>
      <c r="AR128" s="442"/>
      <c r="AS128" s="442"/>
      <c r="AT128" s="442"/>
      <c r="AU128" s="442"/>
      <c r="AV128" s="442"/>
      <c r="AW128" s="442"/>
      <c r="AX128" s="442"/>
      <c r="AY128" s="442"/>
      <c r="AZ128" s="442"/>
    </row>
    <row r="129" spans="2:52" ht="20.100000000000001" hidden="1" customHeight="1" outlineLevel="1">
      <c r="B129" s="434"/>
      <c r="C129" s="1002"/>
      <c r="D129" s="1003"/>
      <c r="E129" s="1003"/>
      <c r="F129" s="1004"/>
      <c r="G129" s="1005"/>
      <c r="H129" s="1006"/>
      <c r="I129" s="1006"/>
      <c r="J129" s="1006"/>
      <c r="K129" s="1007"/>
      <c r="L129" s="715"/>
      <c r="M129" s="715"/>
      <c r="N129" s="715"/>
      <c r="O129" s="715"/>
      <c r="P129" s="715"/>
      <c r="Q129" s="715"/>
      <c r="R129" s="715"/>
      <c r="S129" s="716"/>
      <c r="T129" s="717"/>
      <c r="U129" s="720">
        <f t="shared" si="37"/>
        <v>0</v>
      </c>
      <c r="V129" s="721">
        <f t="shared" si="38"/>
        <v>0</v>
      </c>
      <c r="W129" s="722">
        <f t="shared" si="39"/>
        <v>0</v>
      </c>
      <c r="X129" s="442"/>
      <c r="Y129" s="442"/>
      <c r="Z129" s="442"/>
      <c r="AA129" s="442"/>
      <c r="AB129" s="442"/>
      <c r="AC129" s="442"/>
      <c r="AD129" s="442"/>
      <c r="AE129" s="442"/>
      <c r="AF129" s="442"/>
      <c r="AG129" s="442"/>
      <c r="AH129" s="442"/>
      <c r="AI129" s="442"/>
      <c r="AJ129" s="442"/>
      <c r="AK129" s="442"/>
      <c r="AL129" s="442"/>
      <c r="AM129" s="442"/>
      <c r="AN129" s="442"/>
      <c r="AO129" s="442"/>
      <c r="AP129" s="442"/>
      <c r="AQ129" s="442"/>
      <c r="AR129" s="442"/>
      <c r="AS129" s="442"/>
      <c r="AT129" s="442"/>
      <c r="AU129" s="442"/>
      <c r="AV129" s="442"/>
      <c r="AW129" s="442"/>
      <c r="AX129" s="442"/>
      <c r="AY129" s="442"/>
      <c r="AZ129" s="442"/>
    </row>
    <row r="130" spans="2:52" ht="20.100000000000001" hidden="1" customHeight="1" outlineLevel="1">
      <c r="B130" s="434"/>
      <c r="C130" s="1002"/>
      <c r="D130" s="1003"/>
      <c r="E130" s="1003"/>
      <c r="F130" s="1004"/>
      <c r="G130" s="1005"/>
      <c r="H130" s="1006"/>
      <c r="I130" s="1006"/>
      <c r="J130" s="1006"/>
      <c r="K130" s="1007"/>
      <c r="L130" s="715"/>
      <c r="M130" s="715"/>
      <c r="N130" s="715"/>
      <c r="O130" s="715"/>
      <c r="P130" s="715"/>
      <c r="Q130" s="715"/>
      <c r="R130" s="715"/>
      <c r="S130" s="716"/>
      <c r="T130" s="717"/>
      <c r="U130" s="720">
        <f t="shared" si="37"/>
        <v>0</v>
      </c>
      <c r="V130" s="721">
        <f t="shared" si="38"/>
        <v>0</v>
      </c>
      <c r="W130" s="722">
        <f t="shared" si="39"/>
        <v>0</v>
      </c>
      <c r="X130" s="442"/>
      <c r="Y130" s="442"/>
      <c r="Z130" s="442"/>
      <c r="AA130" s="442"/>
      <c r="AB130" s="442"/>
      <c r="AC130" s="442"/>
      <c r="AD130" s="442"/>
      <c r="AE130" s="442"/>
      <c r="AF130" s="442"/>
      <c r="AG130" s="442"/>
      <c r="AH130" s="442"/>
      <c r="AI130" s="442"/>
      <c r="AJ130" s="442"/>
      <c r="AK130" s="442"/>
      <c r="AL130" s="442"/>
      <c r="AM130" s="442"/>
      <c r="AN130" s="442"/>
      <c r="AO130" s="442"/>
      <c r="AP130" s="442"/>
      <c r="AQ130" s="442"/>
      <c r="AR130" s="442"/>
      <c r="AS130" s="442"/>
      <c r="AT130" s="442"/>
      <c r="AU130" s="442"/>
      <c r="AV130" s="442"/>
      <c r="AW130" s="442"/>
      <c r="AX130" s="442"/>
      <c r="AY130" s="442"/>
      <c r="AZ130" s="442"/>
    </row>
    <row r="131" spans="2:52" ht="20.100000000000001" hidden="1" customHeight="1" outlineLevel="1">
      <c r="B131" s="434"/>
      <c r="C131" s="1002"/>
      <c r="D131" s="1003"/>
      <c r="E131" s="1003"/>
      <c r="F131" s="1004"/>
      <c r="G131" s="1005"/>
      <c r="H131" s="1006"/>
      <c r="I131" s="1006"/>
      <c r="J131" s="1006"/>
      <c r="K131" s="1007"/>
      <c r="L131" s="715"/>
      <c r="M131" s="715"/>
      <c r="N131" s="715"/>
      <c r="O131" s="715"/>
      <c r="P131" s="715"/>
      <c r="Q131" s="715"/>
      <c r="R131" s="715"/>
      <c r="S131" s="716"/>
      <c r="T131" s="717"/>
      <c r="U131" s="720">
        <f t="shared" si="37"/>
        <v>0</v>
      </c>
      <c r="V131" s="721">
        <f t="shared" si="38"/>
        <v>0</v>
      </c>
      <c r="W131" s="722">
        <f t="shared" si="39"/>
        <v>0</v>
      </c>
      <c r="X131" s="442"/>
      <c r="Y131" s="442"/>
      <c r="Z131" s="442"/>
      <c r="AA131" s="442"/>
      <c r="AB131" s="442"/>
      <c r="AC131" s="442"/>
      <c r="AD131" s="442"/>
      <c r="AE131" s="442"/>
      <c r="AF131" s="442"/>
      <c r="AG131" s="442"/>
      <c r="AH131" s="442"/>
      <c r="AI131" s="442"/>
      <c r="AJ131" s="442"/>
      <c r="AK131" s="442"/>
      <c r="AL131" s="442"/>
      <c r="AM131" s="442"/>
      <c r="AN131" s="442"/>
      <c r="AO131" s="442"/>
      <c r="AP131" s="442"/>
      <c r="AQ131" s="442"/>
      <c r="AR131" s="442"/>
      <c r="AS131" s="442"/>
      <c r="AT131" s="442"/>
      <c r="AU131" s="442"/>
      <c r="AV131" s="442"/>
      <c r="AW131" s="442"/>
      <c r="AX131" s="442"/>
      <c r="AY131" s="442"/>
      <c r="AZ131" s="442"/>
    </row>
    <row r="132" spans="2:52" s="19" customFormat="1" ht="9.9499999999999993" hidden="1" customHeight="1" outlineLevel="1">
      <c r="B132" s="435"/>
      <c r="C132" s="437"/>
      <c r="D132" s="437"/>
      <c r="E132" s="437"/>
      <c r="F132" s="437"/>
      <c r="G132" s="666"/>
      <c r="H132" s="666"/>
      <c r="I132" s="666"/>
      <c r="J132" s="666"/>
      <c r="K132" s="666"/>
      <c r="L132" s="438"/>
      <c r="M132" s="438"/>
      <c r="N132" s="438"/>
      <c r="O132" s="438"/>
      <c r="P132" s="438"/>
      <c r="Q132" s="438"/>
      <c r="R132" s="438"/>
      <c r="S132" s="438"/>
      <c r="T132" s="439"/>
      <c r="U132" s="439"/>
      <c r="V132" s="439"/>
      <c r="W132" s="667"/>
      <c r="X132" s="668"/>
      <c r="Y132" s="668"/>
      <c r="Z132" s="668"/>
      <c r="AA132" s="668"/>
      <c r="AB132" s="668"/>
      <c r="AC132" s="668"/>
      <c r="AD132" s="668"/>
      <c r="AE132" s="668"/>
      <c r="AF132" s="668"/>
      <c r="AG132" s="668"/>
      <c r="AH132" s="668"/>
      <c r="AI132" s="668"/>
      <c r="AJ132" s="668"/>
      <c r="AK132" s="668"/>
      <c r="AL132" s="668"/>
      <c r="AM132" s="668"/>
      <c r="AN132" s="668"/>
      <c r="AO132" s="668"/>
      <c r="AP132" s="668"/>
      <c r="AQ132" s="668"/>
      <c r="AR132" s="668"/>
      <c r="AS132" s="668"/>
      <c r="AT132" s="668"/>
      <c r="AU132" s="668"/>
      <c r="AV132" s="668"/>
      <c r="AW132" s="668"/>
      <c r="AX132" s="668"/>
      <c r="AY132" s="668"/>
      <c r="AZ132" s="668"/>
    </row>
    <row r="133" spans="2:52" ht="20.100000000000001" customHeight="1" collapsed="1">
      <c r="B133" s="714">
        <f>B121+1</f>
        <v>11</v>
      </c>
      <c r="C133" s="1013"/>
      <c r="D133" s="1014"/>
      <c r="E133" s="1014"/>
      <c r="F133" s="1015"/>
      <c r="G133" s="1016"/>
      <c r="H133" s="1017"/>
      <c r="I133" s="1017"/>
      <c r="J133" s="1017"/>
      <c r="K133" s="1018"/>
      <c r="L133" s="701">
        <f t="shared" ref="L133:R133" si="40">SUM(L134:L143)</f>
        <v>0</v>
      </c>
      <c r="M133" s="702">
        <f t="shared" si="40"/>
        <v>0</v>
      </c>
      <c r="N133" s="703">
        <f t="shared" si="40"/>
        <v>0</v>
      </c>
      <c r="O133" s="703">
        <f t="shared" si="40"/>
        <v>0</v>
      </c>
      <c r="P133" s="702">
        <f t="shared" si="40"/>
        <v>0</v>
      </c>
      <c r="Q133" s="704">
        <f t="shared" si="40"/>
        <v>0</v>
      </c>
      <c r="R133" s="701">
        <f t="shared" si="40"/>
        <v>0</v>
      </c>
      <c r="S133" s="705">
        <v>1</v>
      </c>
      <c r="T133" s="706">
        <f>(S134*T134)+(S135*T135)+(S136*T136)+(S137*T137)+(S138*T138)+(S139*T139)+(S140*T140)+(S141*T141)+(S142*T142)+(S143*T143)</f>
        <v>0</v>
      </c>
      <c r="U133" s="665">
        <f t="shared" ref="U133:U143" si="41">S133*T133*(1+MGKZ)*(1+Gewinn)*(1+Sicherheit)</f>
        <v>0</v>
      </c>
      <c r="V133" s="643">
        <f t="shared" ref="V133:V143" si="42">R133*Fertigung</f>
        <v>0</v>
      </c>
      <c r="W133" s="50">
        <f t="shared" ref="W133:W143" si="43">L133*$E$6+M133*$M$6+N133*$M$7+O133*$M$8+P133*$E$7+Q133*$M$9+U133+V133</f>
        <v>0</v>
      </c>
      <c r="X133" s="442"/>
      <c r="Y133" s="442"/>
      <c r="Z133" s="442"/>
      <c r="AA133" s="442"/>
      <c r="AB133" s="442"/>
      <c r="AC133" s="442"/>
      <c r="AD133" s="442"/>
      <c r="AE133" s="442"/>
      <c r="AF133" s="442"/>
      <c r="AG133" s="442"/>
      <c r="AH133" s="442"/>
      <c r="AI133" s="442"/>
      <c r="AJ133" s="442"/>
      <c r="AK133" s="442"/>
      <c r="AL133" s="442"/>
      <c r="AM133" s="442"/>
      <c r="AN133" s="442"/>
      <c r="AO133" s="442"/>
      <c r="AP133" s="442"/>
      <c r="AQ133" s="442"/>
      <c r="AR133" s="442"/>
      <c r="AS133" s="442"/>
      <c r="AT133" s="442"/>
      <c r="AU133" s="442"/>
      <c r="AV133" s="442"/>
      <c r="AW133" s="442"/>
      <c r="AX133" s="442"/>
      <c r="AY133" s="442"/>
      <c r="AZ133" s="442"/>
    </row>
    <row r="134" spans="2:52" ht="20.100000000000001" hidden="1" customHeight="1" outlineLevel="1">
      <c r="B134" s="433"/>
      <c r="C134" s="1002"/>
      <c r="D134" s="1003"/>
      <c r="E134" s="1003"/>
      <c r="F134" s="1004"/>
      <c r="G134" s="1005"/>
      <c r="H134" s="1006"/>
      <c r="I134" s="1006"/>
      <c r="J134" s="1006"/>
      <c r="K134" s="1007"/>
      <c r="L134" s="715"/>
      <c r="M134" s="715"/>
      <c r="N134" s="715"/>
      <c r="O134" s="715"/>
      <c r="P134" s="715"/>
      <c r="Q134" s="715"/>
      <c r="R134" s="715"/>
      <c r="S134" s="716"/>
      <c r="T134" s="717"/>
      <c r="U134" s="720">
        <f t="shared" si="41"/>
        <v>0</v>
      </c>
      <c r="V134" s="721">
        <f t="shared" si="42"/>
        <v>0</v>
      </c>
      <c r="W134" s="722">
        <f t="shared" si="43"/>
        <v>0</v>
      </c>
      <c r="X134" s="442"/>
      <c r="Y134" s="442"/>
      <c r="Z134" s="442"/>
      <c r="AA134" s="442"/>
      <c r="AB134" s="442"/>
      <c r="AC134" s="442"/>
      <c r="AD134" s="442"/>
      <c r="AE134" s="442"/>
      <c r="AF134" s="442"/>
      <c r="AG134" s="442"/>
      <c r="AH134" s="442"/>
      <c r="AI134" s="442"/>
      <c r="AJ134" s="442"/>
      <c r="AK134" s="442"/>
      <c r="AL134" s="442"/>
      <c r="AM134" s="442"/>
      <c r="AN134" s="442"/>
      <c r="AO134" s="442"/>
      <c r="AP134" s="442"/>
      <c r="AQ134" s="442"/>
      <c r="AR134" s="442"/>
      <c r="AS134" s="442"/>
      <c r="AT134" s="442"/>
      <c r="AU134" s="442"/>
      <c r="AV134" s="442"/>
      <c r="AW134" s="442"/>
      <c r="AX134" s="442"/>
      <c r="AY134" s="442"/>
      <c r="AZ134" s="442"/>
    </row>
    <row r="135" spans="2:52" ht="20.100000000000001" hidden="1" customHeight="1" outlineLevel="1">
      <c r="B135" s="434"/>
      <c r="C135" s="1002"/>
      <c r="D135" s="1003"/>
      <c r="E135" s="1003"/>
      <c r="F135" s="1004"/>
      <c r="G135" s="1005"/>
      <c r="H135" s="1006"/>
      <c r="I135" s="1006"/>
      <c r="J135" s="1006"/>
      <c r="K135" s="1007"/>
      <c r="L135" s="715"/>
      <c r="M135" s="715"/>
      <c r="N135" s="715"/>
      <c r="O135" s="715"/>
      <c r="P135" s="715"/>
      <c r="Q135" s="715"/>
      <c r="R135" s="715"/>
      <c r="S135" s="716"/>
      <c r="T135" s="717"/>
      <c r="U135" s="720">
        <f t="shared" si="41"/>
        <v>0</v>
      </c>
      <c r="V135" s="721">
        <f t="shared" si="42"/>
        <v>0</v>
      </c>
      <c r="W135" s="722">
        <f t="shared" si="43"/>
        <v>0</v>
      </c>
      <c r="X135" s="442"/>
      <c r="Y135" s="442"/>
      <c r="Z135" s="442"/>
      <c r="AA135" s="442"/>
      <c r="AB135" s="442"/>
      <c r="AC135" s="442"/>
      <c r="AD135" s="442"/>
      <c r="AE135" s="442"/>
      <c r="AF135" s="442"/>
      <c r="AG135" s="442"/>
      <c r="AH135" s="442"/>
      <c r="AI135" s="442"/>
      <c r="AJ135" s="442"/>
      <c r="AK135" s="442"/>
      <c r="AL135" s="442"/>
      <c r="AM135" s="442"/>
      <c r="AN135" s="442"/>
      <c r="AO135" s="442"/>
      <c r="AP135" s="442"/>
      <c r="AQ135" s="442"/>
      <c r="AR135" s="442"/>
      <c r="AS135" s="442"/>
      <c r="AT135" s="442"/>
      <c r="AU135" s="442"/>
      <c r="AV135" s="442"/>
      <c r="AW135" s="442"/>
      <c r="AX135" s="442"/>
      <c r="AY135" s="442"/>
      <c r="AZ135" s="442"/>
    </row>
    <row r="136" spans="2:52" ht="20.100000000000001" hidden="1" customHeight="1" outlineLevel="1">
      <c r="B136" s="434"/>
      <c r="C136" s="1002"/>
      <c r="D136" s="1003"/>
      <c r="E136" s="1003"/>
      <c r="F136" s="1004"/>
      <c r="G136" s="1005"/>
      <c r="H136" s="1006"/>
      <c r="I136" s="1006"/>
      <c r="J136" s="1006"/>
      <c r="K136" s="1007"/>
      <c r="L136" s="715"/>
      <c r="M136" s="715"/>
      <c r="N136" s="715"/>
      <c r="O136" s="715"/>
      <c r="P136" s="715"/>
      <c r="Q136" s="715"/>
      <c r="R136" s="715"/>
      <c r="S136" s="716"/>
      <c r="T136" s="717"/>
      <c r="U136" s="720">
        <f t="shared" si="41"/>
        <v>0</v>
      </c>
      <c r="V136" s="721">
        <f t="shared" si="42"/>
        <v>0</v>
      </c>
      <c r="W136" s="722">
        <f t="shared" si="43"/>
        <v>0</v>
      </c>
      <c r="X136" s="442"/>
      <c r="Y136" s="442"/>
      <c r="Z136" s="442"/>
      <c r="AA136" s="442"/>
      <c r="AB136" s="442"/>
      <c r="AC136" s="442"/>
      <c r="AD136" s="442"/>
      <c r="AE136" s="442"/>
      <c r="AF136" s="442"/>
      <c r="AG136" s="442"/>
      <c r="AH136" s="442"/>
      <c r="AI136" s="442"/>
      <c r="AJ136" s="442"/>
      <c r="AK136" s="442"/>
      <c r="AL136" s="442"/>
      <c r="AM136" s="442"/>
      <c r="AN136" s="442"/>
      <c r="AO136" s="442"/>
      <c r="AP136" s="442"/>
      <c r="AQ136" s="442"/>
      <c r="AR136" s="442"/>
      <c r="AS136" s="442"/>
      <c r="AT136" s="442"/>
      <c r="AU136" s="442"/>
      <c r="AV136" s="442"/>
      <c r="AW136" s="442"/>
      <c r="AX136" s="442"/>
      <c r="AY136" s="442"/>
      <c r="AZ136" s="442"/>
    </row>
    <row r="137" spans="2:52" ht="20.100000000000001" hidden="1" customHeight="1" outlineLevel="1">
      <c r="B137" s="434"/>
      <c r="C137" s="1002"/>
      <c r="D137" s="1003"/>
      <c r="E137" s="1003"/>
      <c r="F137" s="1004"/>
      <c r="G137" s="1005"/>
      <c r="H137" s="1006"/>
      <c r="I137" s="1006"/>
      <c r="J137" s="1006"/>
      <c r="K137" s="1007"/>
      <c r="L137" s="715"/>
      <c r="M137" s="715"/>
      <c r="N137" s="715"/>
      <c r="O137" s="715"/>
      <c r="P137" s="715"/>
      <c r="Q137" s="715"/>
      <c r="R137" s="715"/>
      <c r="S137" s="716"/>
      <c r="T137" s="717"/>
      <c r="U137" s="720">
        <f t="shared" si="41"/>
        <v>0</v>
      </c>
      <c r="V137" s="721">
        <f t="shared" si="42"/>
        <v>0</v>
      </c>
      <c r="W137" s="722">
        <f t="shared" si="43"/>
        <v>0</v>
      </c>
      <c r="X137" s="442"/>
      <c r="Y137" s="442"/>
      <c r="Z137" s="442"/>
      <c r="AA137" s="442"/>
      <c r="AB137" s="442"/>
      <c r="AC137" s="442"/>
      <c r="AD137" s="442"/>
      <c r="AE137" s="442"/>
      <c r="AF137" s="442"/>
      <c r="AG137" s="442"/>
      <c r="AH137" s="442"/>
      <c r="AI137" s="442"/>
      <c r="AJ137" s="442"/>
      <c r="AK137" s="442"/>
      <c r="AL137" s="442"/>
      <c r="AM137" s="442"/>
      <c r="AN137" s="442"/>
      <c r="AO137" s="442"/>
      <c r="AP137" s="442"/>
      <c r="AQ137" s="442"/>
      <c r="AR137" s="442"/>
      <c r="AS137" s="442"/>
      <c r="AT137" s="442"/>
      <c r="AU137" s="442"/>
      <c r="AV137" s="442"/>
      <c r="AW137" s="442"/>
      <c r="AX137" s="442"/>
      <c r="AY137" s="442"/>
      <c r="AZ137" s="442"/>
    </row>
    <row r="138" spans="2:52" ht="20.100000000000001" hidden="1" customHeight="1" outlineLevel="1">
      <c r="B138" s="434"/>
      <c r="C138" s="1002"/>
      <c r="D138" s="1003"/>
      <c r="E138" s="1003"/>
      <c r="F138" s="1004"/>
      <c r="G138" s="1005"/>
      <c r="H138" s="1006"/>
      <c r="I138" s="1006"/>
      <c r="J138" s="1006"/>
      <c r="K138" s="1007"/>
      <c r="L138" s="715"/>
      <c r="M138" s="715"/>
      <c r="N138" s="715"/>
      <c r="O138" s="715"/>
      <c r="P138" s="715"/>
      <c r="Q138" s="715"/>
      <c r="R138" s="715"/>
      <c r="S138" s="716"/>
      <c r="T138" s="717"/>
      <c r="U138" s="720">
        <f t="shared" si="41"/>
        <v>0</v>
      </c>
      <c r="V138" s="721">
        <f t="shared" si="42"/>
        <v>0</v>
      </c>
      <c r="W138" s="722">
        <f t="shared" si="43"/>
        <v>0</v>
      </c>
      <c r="X138" s="442"/>
      <c r="Y138" s="442"/>
      <c r="Z138" s="442"/>
      <c r="AA138" s="442"/>
      <c r="AB138" s="442"/>
      <c r="AC138" s="442"/>
      <c r="AD138" s="442"/>
      <c r="AE138" s="442"/>
      <c r="AF138" s="442"/>
      <c r="AG138" s="442"/>
      <c r="AH138" s="442"/>
      <c r="AI138" s="442"/>
      <c r="AJ138" s="442"/>
      <c r="AK138" s="442"/>
      <c r="AL138" s="442"/>
      <c r="AM138" s="442"/>
      <c r="AN138" s="442"/>
      <c r="AO138" s="442"/>
      <c r="AP138" s="442"/>
      <c r="AQ138" s="442"/>
      <c r="AR138" s="442"/>
      <c r="AS138" s="442"/>
      <c r="AT138" s="442"/>
      <c r="AU138" s="442"/>
      <c r="AV138" s="442"/>
      <c r="AW138" s="442"/>
      <c r="AX138" s="442"/>
      <c r="AY138" s="442"/>
      <c r="AZ138" s="442"/>
    </row>
    <row r="139" spans="2:52" ht="20.100000000000001" hidden="1" customHeight="1" outlineLevel="1">
      <c r="B139" s="434"/>
      <c r="C139" s="1002"/>
      <c r="D139" s="1003"/>
      <c r="E139" s="1003"/>
      <c r="F139" s="1004"/>
      <c r="G139" s="1005"/>
      <c r="H139" s="1006"/>
      <c r="I139" s="1006"/>
      <c r="J139" s="1006"/>
      <c r="K139" s="1007"/>
      <c r="L139" s="715"/>
      <c r="M139" s="715"/>
      <c r="N139" s="715"/>
      <c r="O139" s="715"/>
      <c r="P139" s="715"/>
      <c r="Q139" s="715"/>
      <c r="R139" s="715"/>
      <c r="S139" s="716"/>
      <c r="T139" s="717"/>
      <c r="U139" s="720">
        <f t="shared" si="41"/>
        <v>0</v>
      </c>
      <c r="V139" s="721">
        <f t="shared" si="42"/>
        <v>0</v>
      </c>
      <c r="W139" s="722">
        <f t="shared" si="43"/>
        <v>0</v>
      </c>
      <c r="X139" s="442"/>
      <c r="Y139" s="442"/>
      <c r="Z139" s="442"/>
      <c r="AA139" s="442"/>
      <c r="AB139" s="442"/>
      <c r="AC139" s="442"/>
      <c r="AD139" s="442"/>
      <c r="AE139" s="442"/>
      <c r="AF139" s="442"/>
      <c r="AG139" s="442"/>
      <c r="AH139" s="442"/>
      <c r="AI139" s="442"/>
      <c r="AJ139" s="442"/>
      <c r="AK139" s="442"/>
      <c r="AL139" s="442"/>
      <c r="AM139" s="442"/>
      <c r="AN139" s="442"/>
      <c r="AO139" s="442"/>
      <c r="AP139" s="442"/>
      <c r="AQ139" s="442"/>
      <c r="AR139" s="442"/>
      <c r="AS139" s="442"/>
      <c r="AT139" s="442"/>
      <c r="AU139" s="442"/>
      <c r="AV139" s="442"/>
      <c r="AW139" s="442"/>
      <c r="AX139" s="442"/>
      <c r="AY139" s="442"/>
      <c r="AZ139" s="442"/>
    </row>
    <row r="140" spans="2:52" ht="20.100000000000001" hidden="1" customHeight="1" outlineLevel="1">
      <c r="B140" s="434"/>
      <c r="C140" s="1002"/>
      <c r="D140" s="1003"/>
      <c r="E140" s="1003"/>
      <c r="F140" s="1004"/>
      <c r="G140" s="1005"/>
      <c r="H140" s="1006"/>
      <c r="I140" s="1006"/>
      <c r="J140" s="1006"/>
      <c r="K140" s="1007"/>
      <c r="L140" s="715"/>
      <c r="M140" s="715"/>
      <c r="N140" s="715"/>
      <c r="O140" s="715"/>
      <c r="P140" s="715"/>
      <c r="Q140" s="715"/>
      <c r="R140" s="715"/>
      <c r="S140" s="716"/>
      <c r="T140" s="717"/>
      <c r="U140" s="720">
        <f t="shared" si="41"/>
        <v>0</v>
      </c>
      <c r="V140" s="721">
        <f t="shared" si="42"/>
        <v>0</v>
      </c>
      <c r="W140" s="722">
        <f t="shared" si="43"/>
        <v>0</v>
      </c>
      <c r="X140" s="442"/>
      <c r="Y140" s="442"/>
      <c r="Z140" s="442"/>
      <c r="AA140" s="442"/>
      <c r="AB140" s="442"/>
      <c r="AC140" s="442"/>
      <c r="AD140" s="442"/>
      <c r="AE140" s="442"/>
      <c r="AF140" s="442"/>
      <c r="AG140" s="442"/>
      <c r="AH140" s="442"/>
      <c r="AI140" s="442"/>
      <c r="AJ140" s="442"/>
      <c r="AK140" s="442"/>
      <c r="AL140" s="442"/>
      <c r="AM140" s="442"/>
      <c r="AN140" s="442"/>
      <c r="AO140" s="442"/>
      <c r="AP140" s="442"/>
      <c r="AQ140" s="442"/>
      <c r="AR140" s="442"/>
      <c r="AS140" s="442"/>
      <c r="AT140" s="442"/>
      <c r="AU140" s="442"/>
      <c r="AV140" s="442"/>
      <c r="AW140" s="442"/>
      <c r="AX140" s="442"/>
      <c r="AY140" s="442"/>
      <c r="AZ140" s="442"/>
    </row>
    <row r="141" spans="2:52" ht="20.100000000000001" hidden="1" customHeight="1" outlineLevel="1">
      <c r="B141" s="434"/>
      <c r="C141" s="1002"/>
      <c r="D141" s="1003"/>
      <c r="E141" s="1003"/>
      <c r="F141" s="1004"/>
      <c r="G141" s="1005"/>
      <c r="H141" s="1006"/>
      <c r="I141" s="1006"/>
      <c r="J141" s="1006"/>
      <c r="K141" s="1007"/>
      <c r="L141" s="715"/>
      <c r="M141" s="715"/>
      <c r="N141" s="715"/>
      <c r="O141" s="715"/>
      <c r="P141" s="715"/>
      <c r="Q141" s="715"/>
      <c r="R141" s="715"/>
      <c r="S141" s="716"/>
      <c r="T141" s="717"/>
      <c r="U141" s="720">
        <f t="shared" si="41"/>
        <v>0</v>
      </c>
      <c r="V141" s="721">
        <f t="shared" si="42"/>
        <v>0</v>
      </c>
      <c r="W141" s="722">
        <f t="shared" si="43"/>
        <v>0</v>
      </c>
      <c r="X141" s="442"/>
      <c r="Y141" s="442"/>
      <c r="Z141" s="442"/>
      <c r="AA141" s="442"/>
      <c r="AB141" s="442"/>
      <c r="AC141" s="442"/>
      <c r="AD141" s="442"/>
      <c r="AE141" s="442"/>
      <c r="AF141" s="442"/>
      <c r="AG141" s="442"/>
      <c r="AH141" s="442"/>
      <c r="AI141" s="442"/>
      <c r="AJ141" s="442"/>
      <c r="AK141" s="442"/>
      <c r="AL141" s="442"/>
      <c r="AM141" s="442"/>
      <c r="AN141" s="442"/>
      <c r="AO141" s="442"/>
      <c r="AP141" s="442"/>
      <c r="AQ141" s="442"/>
      <c r="AR141" s="442"/>
      <c r="AS141" s="442"/>
      <c r="AT141" s="442"/>
      <c r="AU141" s="442"/>
      <c r="AV141" s="442"/>
      <c r="AW141" s="442"/>
      <c r="AX141" s="442"/>
      <c r="AY141" s="442"/>
      <c r="AZ141" s="442"/>
    </row>
    <row r="142" spans="2:52" ht="20.100000000000001" hidden="1" customHeight="1" outlineLevel="1">
      <c r="B142" s="434"/>
      <c r="C142" s="1002"/>
      <c r="D142" s="1003"/>
      <c r="E142" s="1003"/>
      <c r="F142" s="1004"/>
      <c r="G142" s="1005"/>
      <c r="H142" s="1006"/>
      <c r="I142" s="1006"/>
      <c r="J142" s="1006"/>
      <c r="K142" s="1007"/>
      <c r="L142" s="715"/>
      <c r="M142" s="715"/>
      <c r="N142" s="715"/>
      <c r="O142" s="715"/>
      <c r="P142" s="715"/>
      <c r="Q142" s="715"/>
      <c r="R142" s="715"/>
      <c r="S142" s="716"/>
      <c r="T142" s="717"/>
      <c r="U142" s="720">
        <f t="shared" si="41"/>
        <v>0</v>
      </c>
      <c r="V142" s="721">
        <f t="shared" si="42"/>
        <v>0</v>
      </c>
      <c r="W142" s="722">
        <f t="shared" si="43"/>
        <v>0</v>
      </c>
      <c r="X142" s="442"/>
      <c r="Y142" s="442"/>
      <c r="Z142" s="442"/>
      <c r="AA142" s="442"/>
      <c r="AB142" s="442"/>
      <c r="AC142" s="442"/>
      <c r="AD142" s="442"/>
      <c r="AE142" s="442"/>
      <c r="AF142" s="442"/>
      <c r="AG142" s="442"/>
      <c r="AH142" s="442"/>
      <c r="AI142" s="442"/>
      <c r="AJ142" s="442"/>
      <c r="AK142" s="442"/>
      <c r="AL142" s="442"/>
      <c r="AM142" s="442"/>
      <c r="AN142" s="442"/>
      <c r="AO142" s="442"/>
      <c r="AP142" s="442"/>
      <c r="AQ142" s="442"/>
      <c r="AR142" s="442"/>
      <c r="AS142" s="442"/>
      <c r="AT142" s="442"/>
      <c r="AU142" s="442"/>
      <c r="AV142" s="442"/>
      <c r="AW142" s="442"/>
      <c r="AX142" s="442"/>
      <c r="AY142" s="442"/>
      <c r="AZ142" s="442"/>
    </row>
    <row r="143" spans="2:52" ht="20.100000000000001" hidden="1" customHeight="1" outlineLevel="1">
      <c r="B143" s="434"/>
      <c r="C143" s="1002"/>
      <c r="D143" s="1003"/>
      <c r="E143" s="1003"/>
      <c r="F143" s="1004"/>
      <c r="G143" s="1005"/>
      <c r="H143" s="1006"/>
      <c r="I143" s="1006"/>
      <c r="J143" s="1006"/>
      <c r="K143" s="1007"/>
      <c r="L143" s="715"/>
      <c r="M143" s="715"/>
      <c r="N143" s="715"/>
      <c r="O143" s="715"/>
      <c r="P143" s="715"/>
      <c r="Q143" s="715"/>
      <c r="R143" s="715"/>
      <c r="S143" s="716"/>
      <c r="T143" s="717"/>
      <c r="U143" s="720">
        <f t="shared" si="41"/>
        <v>0</v>
      </c>
      <c r="V143" s="721">
        <f t="shared" si="42"/>
        <v>0</v>
      </c>
      <c r="W143" s="722">
        <f t="shared" si="43"/>
        <v>0</v>
      </c>
      <c r="X143" s="442"/>
      <c r="Y143" s="442"/>
      <c r="Z143" s="442"/>
      <c r="AA143" s="442"/>
      <c r="AB143" s="442"/>
      <c r="AC143" s="442"/>
      <c r="AD143" s="442"/>
      <c r="AE143" s="442"/>
      <c r="AF143" s="442"/>
      <c r="AG143" s="442"/>
      <c r="AH143" s="442"/>
      <c r="AI143" s="442"/>
      <c r="AJ143" s="442"/>
      <c r="AK143" s="442"/>
      <c r="AL143" s="442"/>
      <c r="AM143" s="442"/>
      <c r="AN143" s="442"/>
      <c r="AO143" s="442"/>
      <c r="AP143" s="442"/>
      <c r="AQ143" s="442"/>
      <c r="AR143" s="442"/>
      <c r="AS143" s="442"/>
      <c r="AT143" s="442"/>
      <c r="AU143" s="442"/>
      <c r="AV143" s="442"/>
      <c r="AW143" s="442"/>
      <c r="AX143" s="442"/>
      <c r="AY143" s="442"/>
      <c r="AZ143" s="442"/>
    </row>
    <row r="144" spans="2:52" s="19" customFormat="1" ht="9.9499999999999993" hidden="1" customHeight="1" outlineLevel="1">
      <c r="B144" s="435"/>
      <c r="C144" s="437"/>
      <c r="D144" s="437"/>
      <c r="E144" s="437"/>
      <c r="F144" s="437"/>
      <c r="G144" s="666"/>
      <c r="H144" s="666"/>
      <c r="I144" s="666"/>
      <c r="J144" s="666"/>
      <c r="K144" s="666"/>
      <c r="L144" s="438"/>
      <c r="M144" s="438"/>
      <c r="N144" s="438"/>
      <c r="O144" s="438"/>
      <c r="P144" s="438"/>
      <c r="Q144" s="438"/>
      <c r="R144" s="438"/>
      <c r="S144" s="438"/>
      <c r="T144" s="439"/>
      <c r="U144" s="439"/>
      <c r="V144" s="439"/>
      <c r="W144" s="667"/>
      <c r="X144" s="668"/>
      <c r="Y144" s="668"/>
      <c r="Z144" s="668"/>
      <c r="AA144" s="668"/>
      <c r="AB144" s="668"/>
      <c r="AC144" s="668"/>
      <c r="AD144" s="668"/>
      <c r="AE144" s="668"/>
      <c r="AF144" s="668"/>
      <c r="AG144" s="668"/>
      <c r="AH144" s="668"/>
      <c r="AI144" s="668"/>
      <c r="AJ144" s="668"/>
      <c r="AK144" s="668"/>
      <c r="AL144" s="668"/>
      <c r="AM144" s="668"/>
      <c r="AN144" s="668"/>
      <c r="AO144" s="668"/>
      <c r="AP144" s="668"/>
      <c r="AQ144" s="668"/>
      <c r="AR144" s="668"/>
      <c r="AS144" s="668"/>
      <c r="AT144" s="668"/>
      <c r="AU144" s="668"/>
      <c r="AV144" s="668"/>
      <c r="AW144" s="668"/>
      <c r="AX144" s="668"/>
      <c r="AY144" s="668"/>
      <c r="AZ144" s="668"/>
    </row>
    <row r="145" spans="2:52" ht="20.100000000000001" customHeight="1" collapsed="1">
      <c r="B145" s="714">
        <f>B133+1</f>
        <v>12</v>
      </c>
      <c r="C145" s="1013"/>
      <c r="D145" s="1014"/>
      <c r="E145" s="1014"/>
      <c r="F145" s="1015"/>
      <c r="G145" s="1016"/>
      <c r="H145" s="1017"/>
      <c r="I145" s="1017"/>
      <c r="J145" s="1017"/>
      <c r="K145" s="1018"/>
      <c r="L145" s="701">
        <f t="shared" ref="L145:R145" si="44">SUM(L146:L155)</f>
        <v>0</v>
      </c>
      <c r="M145" s="702">
        <f t="shared" si="44"/>
        <v>0</v>
      </c>
      <c r="N145" s="703">
        <f t="shared" si="44"/>
        <v>0</v>
      </c>
      <c r="O145" s="703">
        <f t="shared" si="44"/>
        <v>0</v>
      </c>
      <c r="P145" s="702">
        <f t="shared" si="44"/>
        <v>0</v>
      </c>
      <c r="Q145" s="704">
        <f t="shared" si="44"/>
        <v>0</v>
      </c>
      <c r="R145" s="701">
        <f t="shared" si="44"/>
        <v>0</v>
      </c>
      <c r="S145" s="705">
        <v>1</v>
      </c>
      <c r="T145" s="706">
        <f>(S146*T146)+(S147*T147)+(S148*T148)+(S149*T149)+(S150*T150)+(S151*T151)+(S152*T152)+(S153*T153)+(S154*T154)+(S155*T155)</f>
        <v>0</v>
      </c>
      <c r="U145" s="665">
        <f t="shared" ref="U145:U155" si="45">S145*T145*(1+MGKZ)*(1+Gewinn)*(1+Sicherheit)</f>
        <v>0</v>
      </c>
      <c r="V145" s="643">
        <f t="shared" ref="V145:V155" si="46">R145*Fertigung</f>
        <v>0</v>
      </c>
      <c r="W145" s="50">
        <f t="shared" ref="W145:W155" si="47">L145*$E$6+M145*$M$6+N145*$M$7+O145*$M$8+P145*$E$7+Q145*$M$9+U145+V145</f>
        <v>0</v>
      </c>
      <c r="X145" s="442"/>
      <c r="Y145" s="442"/>
      <c r="Z145" s="442"/>
      <c r="AA145" s="442"/>
      <c r="AB145" s="442"/>
      <c r="AC145" s="442"/>
      <c r="AD145" s="442"/>
      <c r="AE145" s="442"/>
      <c r="AF145" s="442"/>
      <c r="AG145" s="442"/>
      <c r="AH145" s="442"/>
      <c r="AI145" s="442"/>
      <c r="AJ145" s="442"/>
      <c r="AK145" s="442"/>
      <c r="AL145" s="442"/>
      <c r="AM145" s="442"/>
      <c r="AN145" s="442"/>
      <c r="AO145" s="442"/>
      <c r="AP145" s="442"/>
      <c r="AQ145" s="442"/>
      <c r="AR145" s="442"/>
      <c r="AS145" s="442"/>
      <c r="AT145" s="442"/>
      <c r="AU145" s="442"/>
      <c r="AV145" s="442"/>
      <c r="AW145" s="442"/>
      <c r="AX145" s="442"/>
      <c r="AY145" s="442"/>
      <c r="AZ145" s="442"/>
    </row>
    <row r="146" spans="2:52" ht="20.100000000000001" hidden="1" customHeight="1" outlineLevel="1">
      <c r="B146" s="433"/>
      <c r="C146" s="1002"/>
      <c r="D146" s="1003"/>
      <c r="E146" s="1003"/>
      <c r="F146" s="1004"/>
      <c r="G146" s="1005"/>
      <c r="H146" s="1006"/>
      <c r="I146" s="1006"/>
      <c r="J146" s="1006"/>
      <c r="K146" s="1007"/>
      <c r="L146" s="715"/>
      <c r="M146" s="715"/>
      <c r="N146" s="715"/>
      <c r="O146" s="715"/>
      <c r="P146" s="715"/>
      <c r="Q146" s="715"/>
      <c r="R146" s="715"/>
      <c r="S146" s="716"/>
      <c r="T146" s="717"/>
      <c r="U146" s="720">
        <f t="shared" si="45"/>
        <v>0</v>
      </c>
      <c r="V146" s="721">
        <f t="shared" si="46"/>
        <v>0</v>
      </c>
      <c r="W146" s="722">
        <f t="shared" si="47"/>
        <v>0</v>
      </c>
      <c r="X146" s="442"/>
      <c r="Y146" s="442"/>
      <c r="Z146" s="442"/>
      <c r="AA146" s="442"/>
      <c r="AB146" s="442"/>
      <c r="AC146" s="442"/>
      <c r="AD146" s="442"/>
      <c r="AE146" s="442"/>
      <c r="AF146" s="442"/>
      <c r="AG146" s="442"/>
      <c r="AH146" s="442"/>
      <c r="AI146" s="442"/>
      <c r="AJ146" s="442"/>
      <c r="AK146" s="442"/>
      <c r="AL146" s="442"/>
      <c r="AM146" s="442"/>
      <c r="AN146" s="442"/>
      <c r="AO146" s="442"/>
      <c r="AP146" s="442"/>
      <c r="AQ146" s="442"/>
      <c r="AR146" s="442"/>
      <c r="AS146" s="442"/>
      <c r="AT146" s="442"/>
      <c r="AU146" s="442"/>
      <c r="AV146" s="442"/>
      <c r="AW146" s="442"/>
      <c r="AX146" s="442"/>
      <c r="AY146" s="442"/>
      <c r="AZ146" s="442"/>
    </row>
    <row r="147" spans="2:52" ht="20.100000000000001" hidden="1" customHeight="1" outlineLevel="1">
      <c r="B147" s="434"/>
      <c r="C147" s="1002"/>
      <c r="D147" s="1003"/>
      <c r="E147" s="1003"/>
      <c r="F147" s="1004"/>
      <c r="G147" s="1005"/>
      <c r="H147" s="1006"/>
      <c r="I147" s="1006"/>
      <c r="J147" s="1006"/>
      <c r="K147" s="1007"/>
      <c r="L147" s="715"/>
      <c r="M147" s="715"/>
      <c r="N147" s="715"/>
      <c r="O147" s="715"/>
      <c r="P147" s="715"/>
      <c r="Q147" s="715"/>
      <c r="R147" s="715"/>
      <c r="S147" s="716"/>
      <c r="T147" s="717"/>
      <c r="U147" s="720">
        <f t="shared" si="45"/>
        <v>0</v>
      </c>
      <c r="V147" s="721">
        <f t="shared" si="46"/>
        <v>0</v>
      </c>
      <c r="W147" s="722">
        <f t="shared" si="47"/>
        <v>0</v>
      </c>
      <c r="X147" s="442"/>
      <c r="Y147" s="442"/>
      <c r="Z147" s="442"/>
      <c r="AA147" s="442"/>
      <c r="AB147" s="442"/>
      <c r="AC147" s="442"/>
      <c r="AD147" s="442"/>
      <c r="AE147" s="442"/>
      <c r="AF147" s="442"/>
      <c r="AG147" s="442"/>
      <c r="AH147" s="442"/>
      <c r="AI147" s="442"/>
      <c r="AJ147" s="442"/>
      <c r="AK147" s="442"/>
      <c r="AL147" s="442"/>
      <c r="AM147" s="442"/>
      <c r="AN147" s="442"/>
      <c r="AO147" s="442"/>
      <c r="AP147" s="442"/>
      <c r="AQ147" s="442"/>
      <c r="AR147" s="442"/>
      <c r="AS147" s="442"/>
      <c r="AT147" s="442"/>
      <c r="AU147" s="442"/>
      <c r="AV147" s="442"/>
      <c r="AW147" s="442"/>
      <c r="AX147" s="442"/>
      <c r="AY147" s="442"/>
      <c r="AZ147" s="442"/>
    </row>
    <row r="148" spans="2:52" ht="20.100000000000001" hidden="1" customHeight="1" outlineLevel="1">
      <c r="B148" s="434"/>
      <c r="C148" s="1002"/>
      <c r="D148" s="1003"/>
      <c r="E148" s="1003"/>
      <c r="F148" s="1004"/>
      <c r="G148" s="1005"/>
      <c r="H148" s="1006"/>
      <c r="I148" s="1006"/>
      <c r="J148" s="1006"/>
      <c r="K148" s="1007"/>
      <c r="L148" s="715"/>
      <c r="M148" s="715"/>
      <c r="N148" s="715"/>
      <c r="O148" s="715"/>
      <c r="P148" s="715"/>
      <c r="Q148" s="715"/>
      <c r="R148" s="715"/>
      <c r="S148" s="716"/>
      <c r="T148" s="717"/>
      <c r="U148" s="720">
        <f t="shared" si="45"/>
        <v>0</v>
      </c>
      <c r="V148" s="721">
        <f t="shared" si="46"/>
        <v>0</v>
      </c>
      <c r="W148" s="722">
        <f t="shared" si="47"/>
        <v>0</v>
      </c>
      <c r="X148" s="442"/>
      <c r="Y148" s="442"/>
      <c r="Z148" s="442"/>
      <c r="AA148" s="442"/>
      <c r="AB148" s="442"/>
      <c r="AC148" s="442"/>
      <c r="AD148" s="442"/>
      <c r="AE148" s="442"/>
      <c r="AF148" s="442"/>
      <c r="AG148" s="442"/>
      <c r="AH148" s="442"/>
      <c r="AI148" s="442"/>
      <c r="AJ148" s="442"/>
      <c r="AK148" s="442"/>
      <c r="AL148" s="442"/>
      <c r="AM148" s="442"/>
      <c r="AN148" s="442"/>
      <c r="AO148" s="442"/>
      <c r="AP148" s="442"/>
      <c r="AQ148" s="442"/>
      <c r="AR148" s="442"/>
      <c r="AS148" s="442"/>
      <c r="AT148" s="442"/>
      <c r="AU148" s="442"/>
      <c r="AV148" s="442"/>
      <c r="AW148" s="442"/>
      <c r="AX148" s="442"/>
      <c r="AY148" s="442"/>
      <c r="AZ148" s="442"/>
    </row>
    <row r="149" spans="2:52" ht="20.100000000000001" hidden="1" customHeight="1" outlineLevel="1">
      <c r="B149" s="434"/>
      <c r="C149" s="1002"/>
      <c r="D149" s="1003"/>
      <c r="E149" s="1003"/>
      <c r="F149" s="1004"/>
      <c r="G149" s="1005"/>
      <c r="H149" s="1006"/>
      <c r="I149" s="1006"/>
      <c r="J149" s="1006"/>
      <c r="K149" s="1007"/>
      <c r="L149" s="715"/>
      <c r="M149" s="715"/>
      <c r="N149" s="715"/>
      <c r="O149" s="715"/>
      <c r="P149" s="715"/>
      <c r="Q149" s="715"/>
      <c r="R149" s="715"/>
      <c r="S149" s="716"/>
      <c r="T149" s="717"/>
      <c r="U149" s="720">
        <f t="shared" si="45"/>
        <v>0</v>
      </c>
      <c r="V149" s="721">
        <f t="shared" si="46"/>
        <v>0</v>
      </c>
      <c r="W149" s="722">
        <f t="shared" si="47"/>
        <v>0</v>
      </c>
      <c r="X149" s="442"/>
      <c r="Y149" s="442"/>
      <c r="Z149" s="442"/>
      <c r="AA149" s="442"/>
      <c r="AB149" s="442"/>
      <c r="AC149" s="442"/>
      <c r="AD149" s="442"/>
      <c r="AE149" s="442"/>
      <c r="AF149" s="442"/>
      <c r="AG149" s="442"/>
      <c r="AH149" s="442"/>
      <c r="AI149" s="442"/>
      <c r="AJ149" s="442"/>
      <c r="AK149" s="442"/>
      <c r="AL149" s="442"/>
      <c r="AM149" s="442"/>
      <c r="AN149" s="442"/>
      <c r="AO149" s="442"/>
      <c r="AP149" s="442"/>
      <c r="AQ149" s="442"/>
      <c r="AR149" s="442"/>
      <c r="AS149" s="442"/>
      <c r="AT149" s="442"/>
      <c r="AU149" s="442"/>
      <c r="AV149" s="442"/>
      <c r="AW149" s="442"/>
      <c r="AX149" s="442"/>
      <c r="AY149" s="442"/>
      <c r="AZ149" s="442"/>
    </row>
    <row r="150" spans="2:52" ht="20.100000000000001" hidden="1" customHeight="1" outlineLevel="1">
      <c r="B150" s="434"/>
      <c r="C150" s="1002"/>
      <c r="D150" s="1003"/>
      <c r="E150" s="1003"/>
      <c r="F150" s="1004"/>
      <c r="G150" s="1005"/>
      <c r="H150" s="1006"/>
      <c r="I150" s="1006"/>
      <c r="J150" s="1006"/>
      <c r="K150" s="1007"/>
      <c r="L150" s="715"/>
      <c r="M150" s="715"/>
      <c r="N150" s="715"/>
      <c r="O150" s="715"/>
      <c r="P150" s="715"/>
      <c r="Q150" s="715"/>
      <c r="R150" s="715"/>
      <c r="S150" s="716"/>
      <c r="T150" s="717"/>
      <c r="U150" s="720">
        <f t="shared" si="45"/>
        <v>0</v>
      </c>
      <c r="V150" s="721">
        <f t="shared" si="46"/>
        <v>0</v>
      </c>
      <c r="W150" s="722">
        <f t="shared" si="47"/>
        <v>0</v>
      </c>
      <c r="X150" s="442"/>
      <c r="Y150" s="442"/>
      <c r="Z150" s="442"/>
      <c r="AA150" s="442"/>
      <c r="AB150" s="442"/>
      <c r="AC150" s="442"/>
      <c r="AD150" s="442"/>
      <c r="AE150" s="442"/>
      <c r="AF150" s="442"/>
      <c r="AG150" s="442"/>
      <c r="AH150" s="442"/>
      <c r="AI150" s="442"/>
      <c r="AJ150" s="442"/>
      <c r="AK150" s="442"/>
      <c r="AL150" s="442"/>
      <c r="AM150" s="442"/>
      <c r="AN150" s="442"/>
      <c r="AO150" s="442"/>
      <c r="AP150" s="442"/>
      <c r="AQ150" s="442"/>
      <c r="AR150" s="442"/>
      <c r="AS150" s="442"/>
      <c r="AT150" s="442"/>
      <c r="AU150" s="442"/>
      <c r="AV150" s="442"/>
      <c r="AW150" s="442"/>
      <c r="AX150" s="442"/>
      <c r="AY150" s="442"/>
      <c r="AZ150" s="442"/>
    </row>
    <row r="151" spans="2:52" ht="20.100000000000001" hidden="1" customHeight="1" outlineLevel="1">
      <c r="B151" s="434"/>
      <c r="C151" s="1002"/>
      <c r="D151" s="1003"/>
      <c r="E151" s="1003"/>
      <c r="F151" s="1004"/>
      <c r="G151" s="1005"/>
      <c r="H151" s="1006"/>
      <c r="I151" s="1006"/>
      <c r="J151" s="1006"/>
      <c r="K151" s="1007"/>
      <c r="L151" s="715"/>
      <c r="M151" s="715"/>
      <c r="N151" s="715"/>
      <c r="O151" s="715"/>
      <c r="P151" s="715"/>
      <c r="Q151" s="715"/>
      <c r="R151" s="715"/>
      <c r="S151" s="716"/>
      <c r="T151" s="717"/>
      <c r="U151" s="720">
        <f t="shared" si="45"/>
        <v>0</v>
      </c>
      <c r="V151" s="721">
        <f t="shared" si="46"/>
        <v>0</v>
      </c>
      <c r="W151" s="722">
        <f t="shared" si="47"/>
        <v>0</v>
      </c>
      <c r="X151" s="442"/>
      <c r="Y151" s="442"/>
      <c r="Z151" s="442"/>
      <c r="AA151" s="442"/>
      <c r="AB151" s="442"/>
      <c r="AC151" s="442"/>
      <c r="AD151" s="442"/>
      <c r="AE151" s="442"/>
      <c r="AF151" s="442"/>
      <c r="AG151" s="442"/>
      <c r="AH151" s="442"/>
      <c r="AI151" s="442"/>
      <c r="AJ151" s="442"/>
      <c r="AK151" s="442"/>
      <c r="AL151" s="442"/>
      <c r="AM151" s="442"/>
      <c r="AN151" s="442"/>
      <c r="AO151" s="442"/>
      <c r="AP151" s="442"/>
      <c r="AQ151" s="442"/>
      <c r="AR151" s="442"/>
      <c r="AS151" s="442"/>
      <c r="AT151" s="442"/>
      <c r="AU151" s="442"/>
      <c r="AV151" s="442"/>
      <c r="AW151" s="442"/>
      <c r="AX151" s="442"/>
      <c r="AY151" s="442"/>
      <c r="AZ151" s="442"/>
    </row>
    <row r="152" spans="2:52" ht="20.100000000000001" hidden="1" customHeight="1" outlineLevel="1">
      <c r="B152" s="434"/>
      <c r="C152" s="1002"/>
      <c r="D152" s="1003"/>
      <c r="E152" s="1003"/>
      <c r="F152" s="1004"/>
      <c r="G152" s="1005"/>
      <c r="H152" s="1006"/>
      <c r="I152" s="1006"/>
      <c r="J152" s="1006"/>
      <c r="K152" s="1007"/>
      <c r="L152" s="715"/>
      <c r="M152" s="715"/>
      <c r="N152" s="715"/>
      <c r="O152" s="715"/>
      <c r="P152" s="715"/>
      <c r="Q152" s="715"/>
      <c r="R152" s="715"/>
      <c r="S152" s="716"/>
      <c r="T152" s="717"/>
      <c r="U152" s="720">
        <f t="shared" si="45"/>
        <v>0</v>
      </c>
      <c r="V152" s="721">
        <f t="shared" si="46"/>
        <v>0</v>
      </c>
      <c r="W152" s="722">
        <f t="shared" si="47"/>
        <v>0</v>
      </c>
      <c r="X152" s="442"/>
      <c r="Y152" s="442"/>
      <c r="Z152" s="442"/>
      <c r="AA152" s="442"/>
      <c r="AB152" s="442"/>
      <c r="AC152" s="442"/>
      <c r="AD152" s="442"/>
      <c r="AE152" s="442"/>
      <c r="AF152" s="442"/>
      <c r="AG152" s="442"/>
      <c r="AH152" s="442"/>
      <c r="AI152" s="442"/>
      <c r="AJ152" s="442"/>
      <c r="AK152" s="442"/>
      <c r="AL152" s="442"/>
      <c r="AM152" s="442"/>
      <c r="AN152" s="442"/>
      <c r="AO152" s="442"/>
      <c r="AP152" s="442"/>
      <c r="AQ152" s="442"/>
      <c r="AR152" s="442"/>
      <c r="AS152" s="442"/>
      <c r="AT152" s="442"/>
      <c r="AU152" s="442"/>
      <c r="AV152" s="442"/>
      <c r="AW152" s="442"/>
      <c r="AX152" s="442"/>
      <c r="AY152" s="442"/>
      <c r="AZ152" s="442"/>
    </row>
    <row r="153" spans="2:52" ht="20.100000000000001" hidden="1" customHeight="1" outlineLevel="1">
      <c r="B153" s="434"/>
      <c r="C153" s="1002"/>
      <c r="D153" s="1003"/>
      <c r="E153" s="1003"/>
      <c r="F153" s="1004"/>
      <c r="G153" s="1005"/>
      <c r="H153" s="1006"/>
      <c r="I153" s="1006"/>
      <c r="J153" s="1006"/>
      <c r="K153" s="1007"/>
      <c r="L153" s="715"/>
      <c r="M153" s="715"/>
      <c r="N153" s="715"/>
      <c r="O153" s="715"/>
      <c r="P153" s="715"/>
      <c r="Q153" s="715"/>
      <c r="R153" s="715"/>
      <c r="S153" s="716"/>
      <c r="T153" s="717"/>
      <c r="U153" s="720">
        <f t="shared" si="45"/>
        <v>0</v>
      </c>
      <c r="V153" s="721">
        <f t="shared" si="46"/>
        <v>0</v>
      </c>
      <c r="W153" s="722">
        <f t="shared" si="47"/>
        <v>0</v>
      </c>
      <c r="X153" s="442"/>
      <c r="Y153" s="442"/>
      <c r="Z153" s="442"/>
      <c r="AA153" s="442"/>
      <c r="AB153" s="442"/>
      <c r="AC153" s="442"/>
      <c r="AD153" s="442"/>
      <c r="AE153" s="442"/>
      <c r="AF153" s="442"/>
      <c r="AG153" s="442"/>
      <c r="AH153" s="442"/>
      <c r="AI153" s="442"/>
      <c r="AJ153" s="442"/>
      <c r="AK153" s="442"/>
      <c r="AL153" s="442"/>
      <c r="AM153" s="442"/>
      <c r="AN153" s="442"/>
      <c r="AO153" s="442"/>
      <c r="AP153" s="442"/>
      <c r="AQ153" s="442"/>
      <c r="AR153" s="442"/>
      <c r="AS153" s="442"/>
      <c r="AT153" s="442"/>
      <c r="AU153" s="442"/>
      <c r="AV153" s="442"/>
      <c r="AW153" s="442"/>
      <c r="AX153" s="442"/>
      <c r="AY153" s="442"/>
      <c r="AZ153" s="442"/>
    </row>
    <row r="154" spans="2:52" ht="20.100000000000001" hidden="1" customHeight="1" outlineLevel="1">
      <c r="B154" s="434"/>
      <c r="C154" s="1002"/>
      <c r="D154" s="1003"/>
      <c r="E154" s="1003"/>
      <c r="F154" s="1004"/>
      <c r="G154" s="1005"/>
      <c r="H154" s="1006"/>
      <c r="I154" s="1006"/>
      <c r="J154" s="1006"/>
      <c r="K154" s="1007"/>
      <c r="L154" s="715"/>
      <c r="M154" s="715"/>
      <c r="N154" s="715"/>
      <c r="O154" s="715"/>
      <c r="P154" s="715"/>
      <c r="Q154" s="715"/>
      <c r="R154" s="715"/>
      <c r="S154" s="716"/>
      <c r="T154" s="717"/>
      <c r="U154" s="720">
        <f t="shared" si="45"/>
        <v>0</v>
      </c>
      <c r="V154" s="721">
        <f t="shared" si="46"/>
        <v>0</v>
      </c>
      <c r="W154" s="722">
        <f t="shared" si="47"/>
        <v>0</v>
      </c>
      <c r="X154" s="442"/>
      <c r="Y154" s="442"/>
      <c r="Z154" s="442"/>
      <c r="AA154" s="442"/>
      <c r="AB154" s="442"/>
      <c r="AC154" s="442"/>
      <c r="AD154" s="442"/>
      <c r="AE154" s="442"/>
      <c r="AF154" s="442"/>
      <c r="AG154" s="442"/>
      <c r="AH154" s="442"/>
      <c r="AI154" s="442"/>
      <c r="AJ154" s="442"/>
      <c r="AK154" s="442"/>
      <c r="AL154" s="442"/>
      <c r="AM154" s="442"/>
      <c r="AN154" s="442"/>
      <c r="AO154" s="442"/>
      <c r="AP154" s="442"/>
      <c r="AQ154" s="442"/>
      <c r="AR154" s="442"/>
      <c r="AS154" s="442"/>
      <c r="AT154" s="442"/>
      <c r="AU154" s="442"/>
      <c r="AV154" s="442"/>
      <c r="AW154" s="442"/>
      <c r="AX154" s="442"/>
      <c r="AY154" s="442"/>
      <c r="AZ154" s="442"/>
    </row>
    <row r="155" spans="2:52" ht="20.100000000000001" hidden="1" customHeight="1" outlineLevel="1">
      <c r="B155" s="434"/>
      <c r="C155" s="1002"/>
      <c r="D155" s="1003"/>
      <c r="E155" s="1003"/>
      <c r="F155" s="1004"/>
      <c r="G155" s="1005"/>
      <c r="H155" s="1006"/>
      <c r="I155" s="1006"/>
      <c r="J155" s="1006"/>
      <c r="K155" s="1007"/>
      <c r="L155" s="715"/>
      <c r="M155" s="715"/>
      <c r="N155" s="715"/>
      <c r="O155" s="715"/>
      <c r="P155" s="715"/>
      <c r="Q155" s="715"/>
      <c r="R155" s="715"/>
      <c r="S155" s="716"/>
      <c r="T155" s="717"/>
      <c r="U155" s="720">
        <f t="shared" si="45"/>
        <v>0</v>
      </c>
      <c r="V155" s="721">
        <f t="shared" si="46"/>
        <v>0</v>
      </c>
      <c r="W155" s="722">
        <f t="shared" si="47"/>
        <v>0</v>
      </c>
      <c r="X155" s="442"/>
      <c r="Y155" s="442"/>
      <c r="Z155" s="442"/>
      <c r="AA155" s="442"/>
      <c r="AB155" s="442"/>
      <c r="AC155" s="442"/>
      <c r="AD155" s="442"/>
      <c r="AE155" s="442"/>
      <c r="AF155" s="442"/>
      <c r="AG155" s="442"/>
      <c r="AH155" s="442"/>
      <c r="AI155" s="442"/>
      <c r="AJ155" s="442"/>
      <c r="AK155" s="442"/>
      <c r="AL155" s="442"/>
      <c r="AM155" s="442"/>
      <c r="AN155" s="442"/>
      <c r="AO155" s="442"/>
      <c r="AP155" s="442"/>
      <c r="AQ155" s="442"/>
      <c r="AR155" s="442"/>
      <c r="AS155" s="442"/>
      <c r="AT155" s="442"/>
      <c r="AU155" s="442"/>
      <c r="AV155" s="442"/>
      <c r="AW155" s="442"/>
      <c r="AX155" s="442"/>
      <c r="AY155" s="442"/>
      <c r="AZ155" s="442"/>
    </row>
    <row r="156" spans="2:52" s="19" customFormat="1" ht="9.9499999999999993" hidden="1" customHeight="1" outlineLevel="1">
      <c r="B156" s="435"/>
      <c r="C156" s="437"/>
      <c r="D156" s="437"/>
      <c r="E156" s="437"/>
      <c r="F156" s="437"/>
      <c r="G156" s="666"/>
      <c r="H156" s="666"/>
      <c r="I156" s="666"/>
      <c r="J156" s="666"/>
      <c r="K156" s="666"/>
      <c r="L156" s="438"/>
      <c r="M156" s="438"/>
      <c r="N156" s="438"/>
      <c r="O156" s="438"/>
      <c r="P156" s="438"/>
      <c r="Q156" s="438"/>
      <c r="R156" s="438"/>
      <c r="S156" s="438"/>
      <c r="T156" s="439"/>
      <c r="U156" s="439"/>
      <c r="V156" s="439"/>
      <c r="W156" s="667"/>
      <c r="X156" s="668"/>
      <c r="Y156" s="668"/>
      <c r="Z156" s="668"/>
      <c r="AA156" s="668"/>
      <c r="AB156" s="668"/>
      <c r="AC156" s="668"/>
      <c r="AD156" s="668"/>
      <c r="AE156" s="668"/>
      <c r="AF156" s="668"/>
      <c r="AG156" s="668"/>
      <c r="AH156" s="668"/>
      <c r="AI156" s="668"/>
      <c r="AJ156" s="668"/>
      <c r="AK156" s="668"/>
      <c r="AL156" s="668"/>
      <c r="AM156" s="668"/>
      <c r="AN156" s="668"/>
      <c r="AO156" s="668"/>
      <c r="AP156" s="668"/>
      <c r="AQ156" s="668"/>
      <c r="AR156" s="668"/>
      <c r="AS156" s="668"/>
      <c r="AT156" s="668"/>
      <c r="AU156" s="668"/>
      <c r="AV156" s="668"/>
      <c r="AW156" s="668"/>
      <c r="AX156" s="668"/>
      <c r="AY156" s="668"/>
      <c r="AZ156" s="668"/>
    </row>
    <row r="157" spans="2:52" ht="20.100000000000001" customHeight="1" collapsed="1">
      <c r="B157" s="714">
        <f>B145+1</f>
        <v>13</v>
      </c>
      <c r="C157" s="1013"/>
      <c r="D157" s="1014"/>
      <c r="E157" s="1014"/>
      <c r="F157" s="1015"/>
      <c r="G157" s="1016"/>
      <c r="H157" s="1017"/>
      <c r="I157" s="1017"/>
      <c r="J157" s="1017"/>
      <c r="K157" s="1018"/>
      <c r="L157" s="701">
        <f t="shared" ref="L157:R157" si="48">SUM(L158:L167)</f>
        <v>0</v>
      </c>
      <c r="M157" s="702">
        <f t="shared" si="48"/>
        <v>0</v>
      </c>
      <c r="N157" s="703">
        <f t="shared" si="48"/>
        <v>0</v>
      </c>
      <c r="O157" s="703">
        <f t="shared" si="48"/>
        <v>0</v>
      </c>
      <c r="P157" s="702">
        <f t="shared" si="48"/>
        <v>0</v>
      </c>
      <c r="Q157" s="704">
        <f t="shared" si="48"/>
        <v>0</v>
      </c>
      <c r="R157" s="701">
        <f t="shared" si="48"/>
        <v>0</v>
      </c>
      <c r="S157" s="705">
        <v>1</v>
      </c>
      <c r="T157" s="706">
        <f>(S158*T158)+(S159*T159)+(S160*T160)+(S161*T161)+(S162*T162)+(S163*T163)+(S164*T164)+(S165*T165)+(S166*T166)+(S167*T167)</f>
        <v>0</v>
      </c>
      <c r="U157" s="665">
        <f t="shared" ref="U157:U167" si="49">S157*T157*(1+MGKZ)*(1+Gewinn)*(1+Sicherheit)</f>
        <v>0</v>
      </c>
      <c r="V157" s="643">
        <f t="shared" ref="V157:V167" si="50">R157*Fertigung</f>
        <v>0</v>
      </c>
      <c r="W157" s="50">
        <f t="shared" ref="W157:W167" si="51">L157*$E$6+M157*$M$6+N157*$M$7+O157*$M$8+P157*$E$7+Q157*$M$9+U157+V157</f>
        <v>0</v>
      </c>
      <c r="X157" s="442"/>
      <c r="Y157" s="442"/>
      <c r="Z157" s="442"/>
      <c r="AA157" s="442"/>
      <c r="AB157" s="442"/>
      <c r="AC157" s="442"/>
      <c r="AD157" s="442"/>
      <c r="AE157" s="442"/>
      <c r="AF157" s="442"/>
      <c r="AG157" s="442"/>
      <c r="AH157" s="442"/>
      <c r="AI157" s="442"/>
      <c r="AJ157" s="442"/>
      <c r="AK157" s="442"/>
      <c r="AL157" s="442"/>
      <c r="AM157" s="442"/>
      <c r="AN157" s="442"/>
      <c r="AO157" s="442"/>
      <c r="AP157" s="442"/>
      <c r="AQ157" s="442"/>
      <c r="AR157" s="442"/>
      <c r="AS157" s="442"/>
      <c r="AT157" s="442"/>
      <c r="AU157" s="442"/>
      <c r="AV157" s="442"/>
      <c r="AW157" s="442"/>
      <c r="AX157" s="442"/>
      <c r="AY157" s="442"/>
      <c r="AZ157" s="442"/>
    </row>
    <row r="158" spans="2:52" ht="20.100000000000001" hidden="1" customHeight="1" outlineLevel="1">
      <c r="B158" s="433"/>
      <c r="C158" s="1002"/>
      <c r="D158" s="1003"/>
      <c r="E158" s="1003"/>
      <c r="F158" s="1004"/>
      <c r="G158" s="1005"/>
      <c r="H158" s="1006"/>
      <c r="I158" s="1006"/>
      <c r="J158" s="1006"/>
      <c r="K158" s="1007"/>
      <c r="L158" s="715"/>
      <c r="M158" s="715"/>
      <c r="N158" s="715"/>
      <c r="O158" s="715"/>
      <c r="P158" s="715"/>
      <c r="Q158" s="715"/>
      <c r="R158" s="715"/>
      <c r="S158" s="716"/>
      <c r="T158" s="717"/>
      <c r="U158" s="720">
        <f t="shared" si="49"/>
        <v>0</v>
      </c>
      <c r="V158" s="721">
        <f t="shared" si="50"/>
        <v>0</v>
      </c>
      <c r="W158" s="722">
        <f t="shared" si="51"/>
        <v>0</v>
      </c>
      <c r="X158" s="442"/>
      <c r="Y158" s="442"/>
      <c r="Z158" s="442"/>
      <c r="AA158" s="442"/>
      <c r="AB158" s="442"/>
      <c r="AC158" s="442"/>
      <c r="AD158" s="442"/>
      <c r="AE158" s="442"/>
      <c r="AF158" s="442"/>
      <c r="AG158" s="442"/>
      <c r="AH158" s="442"/>
      <c r="AI158" s="442"/>
      <c r="AJ158" s="442"/>
      <c r="AK158" s="442"/>
      <c r="AL158" s="442"/>
      <c r="AM158" s="442"/>
      <c r="AN158" s="442"/>
      <c r="AO158" s="442"/>
      <c r="AP158" s="442"/>
      <c r="AQ158" s="442"/>
      <c r="AR158" s="442"/>
      <c r="AS158" s="442"/>
      <c r="AT158" s="442"/>
      <c r="AU158" s="442"/>
      <c r="AV158" s="442"/>
      <c r="AW158" s="442"/>
      <c r="AX158" s="442"/>
      <c r="AY158" s="442"/>
      <c r="AZ158" s="442"/>
    </row>
    <row r="159" spans="2:52" ht="20.100000000000001" hidden="1" customHeight="1" outlineLevel="1">
      <c r="B159" s="434"/>
      <c r="C159" s="1002"/>
      <c r="D159" s="1003"/>
      <c r="E159" s="1003"/>
      <c r="F159" s="1004"/>
      <c r="G159" s="1005"/>
      <c r="H159" s="1006"/>
      <c r="I159" s="1006"/>
      <c r="J159" s="1006"/>
      <c r="K159" s="1007"/>
      <c r="L159" s="715"/>
      <c r="M159" s="715"/>
      <c r="N159" s="715"/>
      <c r="O159" s="715"/>
      <c r="P159" s="715"/>
      <c r="Q159" s="715"/>
      <c r="R159" s="715"/>
      <c r="S159" s="716"/>
      <c r="T159" s="717"/>
      <c r="U159" s="720">
        <f t="shared" si="49"/>
        <v>0</v>
      </c>
      <c r="V159" s="721">
        <f t="shared" si="50"/>
        <v>0</v>
      </c>
      <c r="W159" s="722">
        <f t="shared" si="51"/>
        <v>0</v>
      </c>
      <c r="X159" s="442"/>
      <c r="Y159" s="442"/>
      <c r="Z159" s="442"/>
      <c r="AA159" s="442"/>
      <c r="AB159" s="442"/>
      <c r="AC159" s="442"/>
      <c r="AD159" s="442"/>
      <c r="AE159" s="442"/>
      <c r="AF159" s="442"/>
      <c r="AG159" s="442"/>
      <c r="AH159" s="442"/>
      <c r="AI159" s="442"/>
      <c r="AJ159" s="442"/>
      <c r="AK159" s="442"/>
      <c r="AL159" s="442"/>
      <c r="AM159" s="442"/>
      <c r="AN159" s="442"/>
      <c r="AO159" s="442"/>
      <c r="AP159" s="442"/>
      <c r="AQ159" s="442"/>
      <c r="AR159" s="442"/>
      <c r="AS159" s="442"/>
      <c r="AT159" s="442"/>
      <c r="AU159" s="442"/>
      <c r="AV159" s="442"/>
      <c r="AW159" s="442"/>
      <c r="AX159" s="442"/>
      <c r="AY159" s="442"/>
      <c r="AZ159" s="442"/>
    </row>
    <row r="160" spans="2:52" ht="20.100000000000001" hidden="1" customHeight="1" outlineLevel="1">
      <c r="B160" s="434"/>
      <c r="C160" s="1002"/>
      <c r="D160" s="1003"/>
      <c r="E160" s="1003"/>
      <c r="F160" s="1004"/>
      <c r="G160" s="1005"/>
      <c r="H160" s="1006"/>
      <c r="I160" s="1006"/>
      <c r="J160" s="1006"/>
      <c r="K160" s="1007"/>
      <c r="L160" s="715"/>
      <c r="M160" s="715"/>
      <c r="N160" s="715"/>
      <c r="O160" s="715"/>
      <c r="P160" s="715"/>
      <c r="Q160" s="715"/>
      <c r="R160" s="715"/>
      <c r="S160" s="716"/>
      <c r="T160" s="717"/>
      <c r="U160" s="720">
        <f t="shared" si="49"/>
        <v>0</v>
      </c>
      <c r="V160" s="721">
        <f t="shared" si="50"/>
        <v>0</v>
      </c>
      <c r="W160" s="722">
        <f t="shared" si="51"/>
        <v>0</v>
      </c>
      <c r="X160" s="442"/>
      <c r="Y160" s="442"/>
      <c r="Z160" s="442"/>
      <c r="AA160" s="442"/>
      <c r="AB160" s="442"/>
      <c r="AC160" s="442"/>
      <c r="AD160" s="442"/>
      <c r="AE160" s="442"/>
      <c r="AF160" s="442"/>
      <c r="AG160" s="442"/>
      <c r="AH160" s="442"/>
      <c r="AI160" s="442"/>
      <c r="AJ160" s="442"/>
      <c r="AK160" s="442"/>
      <c r="AL160" s="442"/>
      <c r="AM160" s="442"/>
      <c r="AN160" s="442"/>
      <c r="AO160" s="442"/>
      <c r="AP160" s="442"/>
      <c r="AQ160" s="442"/>
      <c r="AR160" s="442"/>
      <c r="AS160" s="442"/>
      <c r="AT160" s="442"/>
      <c r="AU160" s="442"/>
      <c r="AV160" s="442"/>
      <c r="AW160" s="442"/>
      <c r="AX160" s="442"/>
      <c r="AY160" s="442"/>
      <c r="AZ160" s="442"/>
    </row>
    <row r="161" spans="2:52" ht="20.100000000000001" hidden="1" customHeight="1" outlineLevel="1">
      <c r="B161" s="434"/>
      <c r="C161" s="1002"/>
      <c r="D161" s="1003"/>
      <c r="E161" s="1003"/>
      <c r="F161" s="1004"/>
      <c r="G161" s="1005"/>
      <c r="H161" s="1006"/>
      <c r="I161" s="1006"/>
      <c r="J161" s="1006"/>
      <c r="K161" s="1007"/>
      <c r="L161" s="715"/>
      <c r="M161" s="715"/>
      <c r="N161" s="715"/>
      <c r="O161" s="715"/>
      <c r="P161" s="715"/>
      <c r="Q161" s="715"/>
      <c r="R161" s="715"/>
      <c r="S161" s="716"/>
      <c r="T161" s="717"/>
      <c r="U161" s="720">
        <f t="shared" si="49"/>
        <v>0</v>
      </c>
      <c r="V161" s="721">
        <f t="shared" si="50"/>
        <v>0</v>
      </c>
      <c r="W161" s="722">
        <f t="shared" si="51"/>
        <v>0</v>
      </c>
      <c r="X161" s="442"/>
      <c r="Y161" s="442"/>
      <c r="Z161" s="442"/>
      <c r="AA161" s="442"/>
      <c r="AB161" s="442"/>
      <c r="AC161" s="442"/>
      <c r="AD161" s="442"/>
      <c r="AE161" s="442"/>
      <c r="AF161" s="442"/>
      <c r="AG161" s="442"/>
      <c r="AH161" s="442"/>
      <c r="AI161" s="442"/>
      <c r="AJ161" s="442"/>
      <c r="AK161" s="442"/>
      <c r="AL161" s="442"/>
      <c r="AM161" s="442"/>
      <c r="AN161" s="442"/>
      <c r="AO161" s="442"/>
      <c r="AP161" s="442"/>
      <c r="AQ161" s="442"/>
      <c r="AR161" s="442"/>
      <c r="AS161" s="442"/>
      <c r="AT161" s="442"/>
      <c r="AU161" s="442"/>
      <c r="AV161" s="442"/>
      <c r="AW161" s="442"/>
      <c r="AX161" s="442"/>
      <c r="AY161" s="442"/>
      <c r="AZ161" s="442"/>
    </row>
    <row r="162" spans="2:52" ht="20.100000000000001" hidden="1" customHeight="1" outlineLevel="1">
      <c r="B162" s="434"/>
      <c r="C162" s="1002"/>
      <c r="D162" s="1003"/>
      <c r="E162" s="1003"/>
      <c r="F162" s="1004"/>
      <c r="G162" s="1005"/>
      <c r="H162" s="1006"/>
      <c r="I162" s="1006"/>
      <c r="J162" s="1006"/>
      <c r="K162" s="1007"/>
      <c r="L162" s="715"/>
      <c r="M162" s="715"/>
      <c r="N162" s="715"/>
      <c r="O162" s="715"/>
      <c r="P162" s="715"/>
      <c r="Q162" s="715"/>
      <c r="R162" s="715"/>
      <c r="S162" s="716"/>
      <c r="T162" s="717"/>
      <c r="U162" s="720">
        <f t="shared" si="49"/>
        <v>0</v>
      </c>
      <c r="V162" s="721">
        <f t="shared" si="50"/>
        <v>0</v>
      </c>
      <c r="W162" s="722">
        <f t="shared" si="51"/>
        <v>0</v>
      </c>
      <c r="X162" s="442"/>
      <c r="Y162" s="442"/>
      <c r="Z162" s="442"/>
      <c r="AA162" s="442"/>
      <c r="AB162" s="442"/>
      <c r="AC162" s="442"/>
      <c r="AD162" s="442"/>
      <c r="AE162" s="442"/>
      <c r="AF162" s="442"/>
      <c r="AG162" s="442"/>
      <c r="AH162" s="442"/>
      <c r="AI162" s="442"/>
      <c r="AJ162" s="442"/>
      <c r="AK162" s="442"/>
      <c r="AL162" s="442"/>
      <c r="AM162" s="442"/>
      <c r="AN162" s="442"/>
      <c r="AO162" s="442"/>
      <c r="AP162" s="442"/>
      <c r="AQ162" s="442"/>
      <c r="AR162" s="442"/>
      <c r="AS162" s="442"/>
      <c r="AT162" s="442"/>
      <c r="AU162" s="442"/>
      <c r="AV162" s="442"/>
      <c r="AW162" s="442"/>
      <c r="AX162" s="442"/>
      <c r="AY162" s="442"/>
      <c r="AZ162" s="442"/>
    </row>
    <row r="163" spans="2:52" ht="20.100000000000001" hidden="1" customHeight="1" outlineLevel="1">
      <c r="B163" s="434"/>
      <c r="C163" s="1002"/>
      <c r="D163" s="1003"/>
      <c r="E163" s="1003"/>
      <c r="F163" s="1004"/>
      <c r="G163" s="1005"/>
      <c r="H163" s="1006"/>
      <c r="I163" s="1006"/>
      <c r="J163" s="1006"/>
      <c r="K163" s="1007"/>
      <c r="L163" s="715"/>
      <c r="M163" s="715"/>
      <c r="N163" s="715"/>
      <c r="O163" s="715"/>
      <c r="P163" s="715"/>
      <c r="Q163" s="715"/>
      <c r="R163" s="715"/>
      <c r="S163" s="716"/>
      <c r="T163" s="717"/>
      <c r="U163" s="720">
        <f t="shared" si="49"/>
        <v>0</v>
      </c>
      <c r="V163" s="721">
        <f t="shared" si="50"/>
        <v>0</v>
      </c>
      <c r="W163" s="722">
        <f t="shared" si="51"/>
        <v>0</v>
      </c>
      <c r="X163" s="442"/>
      <c r="Y163" s="442"/>
      <c r="Z163" s="442"/>
      <c r="AA163" s="442"/>
      <c r="AB163" s="442"/>
      <c r="AC163" s="442"/>
      <c r="AD163" s="442"/>
      <c r="AE163" s="442"/>
      <c r="AF163" s="442"/>
      <c r="AG163" s="442"/>
      <c r="AH163" s="442"/>
      <c r="AI163" s="442"/>
      <c r="AJ163" s="442"/>
      <c r="AK163" s="442"/>
      <c r="AL163" s="442"/>
      <c r="AM163" s="442"/>
      <c r="AN163" s="442"/>
      <c r="AO163" s="442"/>
      <c r="AP163" s="442"/>
      <c r="AQ163" s="442"/>
      <c r="AR163" s="442"/>
      <c r="AS163" s="442"/>
      <c r="AT163" s="442"/>
      <c r="AU163" s="442"/>
      <c r="AV163" s="442"/>
      <c r="AW163" s="442"/>
      <c r="AX163" s="442"/>
      <c r="AY163" s="442"/>
      <c r="AZ163" s="442"/>
    </row>
    <row r="164" spans="2:52" ht="20.100000000000001" hidden="1" customHeight="1" outlineLevel="1">
      <c r="B164" s="434"/>
      <c r="C164" s="1002"/>
      <c r="D164" s="1003"/>
      <c r="E164" s="1003"/>
      <c r="F164" s="1004"/>
      <c r="G164" s="1005"/>
      <c r="H164" s="1006"/>
      <c r="I164" s="1006"/>
      <c r="J164" s="1006"/>
      <c r="K164" s="1007"/>
      <c r="L164" s="715"/>
      <c r="M164" s="715"/>
      <c r="N164" s="715"/>
      <c r="O164" s="715"/>
      <c r="P164" s="715"/>
      <c r="Q164" s="715"/>
      <c r="R164" s="715"/>
      <c r="S164" s="716"/>
      <c r="T164" s="717"/>
      <c r="U164" s="720">
        <f t="shared" si="49"/>
        <v>0</v>
      </c>
      <c r="V164" s="721">
        <f t="shared" si="50"/>
        <v>0</v>
      </c>
      <c r="W164" s="722">
        <f t="shared" si="51"/>
        <v>0</v>
      </c>
      <c r="X164" s="442"/>
      <c r="Y164" s="442"/>
      <c r="Z164" s="442"/>
      <c r="AA164" s="442"/>
      <c r="AB164" s="442"/>
      <c r="AC164" s="442"/>
      <c r="AD164" s="442"/>
      <c r="AE164" s="442"/>
      <c r="AF164" s="442"/>
      <c r="AG164" s="442"/>
      <c r="AH164" s="442"/>
      <c r="AI164" s="442"/>
      <c r="AJ164" s="442"/>
      <c r="AK164" s="442"/>
      <c r="AL164" s="442"/>
      <c r="AM164" s="442"/>
      <c r="AN164" s="442"/>
      <c r="AO164" s="442"/>
      <c r="AP164" s="442"/>
      <c r="AQ164" s="442"/>
      <c r="AR164" s="442"/>
      <c r="AS164" s="442"/>
      <c r="AT164" s="442"/>
      <c r="AU164" s="442"/>
      <c r="AV164" s="442"/>
      <c r="AW164" s="442"/>
      <c r="AX164" s="442"/>
      <c r="AY164" s="442"/>
      <c r="AZ164" s="442"/>
    </row>
    <row r="165" spans="2:52" ht="20.100000000000001" hidden="1" customHeight="1" outlineLevel="1">
      <c r="B165" s="434"/>
      <c r="C165" s="1002"/>
      <c r="D165" s="1003"/>
      <c r="E165" s="1003"/>
      <c r="F165" s="1004"/>
      <c r="G165" s="1005"/>
      <c r="H165" s="1006"/>
      <c r="I165" s="1006"/>
      <c r="J165" s="1006"/>
      <c r="K165" s="1007"/>
      <c r="L165" s="715"/>
      <c r="M165" s="715"/>
      <c r="N165" s="715"/>
      <c r="O165" s="715"/>
      <c r="P165" s="715"/>
      <c r="Q165" s="715"/>
      <c r="R165" s="715"/>
      <c r="S165" s="716"/>
      <c r="T165" s="717"/>
      <c r="U165" s="720">
        <f t="shared" si="49"/>
        <v>0</v>
      </c>
      <c r="V165" s="721">
        <f t="shared" si="50"/>
        <v>0</v>
      </c>
      <c r="W165" s="722">
        <f t="shared" si="51"/>
        <v>0</v>
      </c>
      <c r="X165" s="442"/>
      <c r="Y165" s="442"/>
      <c r="Z165" s="442"/>
      <c r="AA165" s="442"/>
      <c r="AB165" s="442"/>
      <c r="AC165" s="442"/>
      <c r="AD165" s="442"/>
      <c r="AE165" s="442"/>
      <c r="AF165" s="442"/>
      <c r="AG165" s="442"/>
      <c r="AH165" s="442"/>
      <c r="AI165" s="442"/>
      <c r="AJ165" s="442"/>
      <c r="AK165" s="442"/>
      <c r="AL165" s="442"/>
      <c r="AM165" s="442"/>
      <c r="AN165" s="442"/>
      <c r="AO165" s="442"/>
      <c r="AP165" s="442"/>
      <c r="AQ165" s="442"/>
      <c r="AR165" s="442"/>
      <c r="AS165" s="442"/>
      <c r="AT165" s="442"/>
      <c r="AU165" s="442"/>
      <c r="AV165" s="442"/>
      <c r="AW165" s="442"/>
      <c r="AX165" s="442"/>
      <c r="AY165" s="442"/>
      <c r="AZ165" s="442"/>
    </row>
    <row r="166" spans="2:52" ht="20.100000000000001" hidden="1" customHeight="1" outlineLevel="1">
      <c r="B166" s="434"/>
      <c r="C166" s="1002"/>
      <c r="D166" s="1003"/>
      <c r="E166" s="1003"/>
      <c r="F166" s="1004"/>
      <c r="G166" s="1005"/>
      <c r="H166" s="1006"/>
      <c r="I166" s="1006"/>
      <c r="J166" s="1006"/>
      <c r="K166" s="1007"/>
      <c r="L166" s="715"/>
      <c r="M166" s="715"/>
      <c r="N166" s="715"/>
      <c r="O166" s="715"/>
      <c r="P166" s="715"/>
      <c r="Q166" s="715"/>
      <c r="R166" s="715"/>
      <c r="S166" s="716"/>
      <c r="T166" s="717"/>
      <c r="U166" s="720">
        <f t="shared" si="49"/>
        <v>0</v>
      </c>
      <c r="V166" s="721">
        <f t="shared" si="50"/>
        <v>0</v>
      </c>
      <c r="W166" s="722">
        <f t="shared" si="51"/>
        <v>0</v>
      </c>
      <c r="X166" s="442"/>
      <c r="Y166" s="442"/>
      <c r="Z166" s="442"/>
      <c r="AA166" s="442"/>
      <c r="AB166" s="442"/>
      <c r="AC166" s="442"/>
      <c r="AD166" s="442"/>
      <c r="AE166" s="442"/>
      <c r="AF166" s="442"/>
      <c r="AG166" s="442"/>
      <c r="AH166" s="442"/>
      <c r="AI166" s="442"/>
      <c r="AJ166" s="442"/>
      <c r="AK166" s="442"/>
      <c r="AL166" s="442"/>
      <c r="AM166" s="442"/>
      <c r="AN166" s="442"/>
      <c r="AO166" s="442"/>
      <c r="AP166" s="442"/>
      <c r="AQ166" s="442"/>
      <c r="AR166" s="442"/>
      <c r="AS166" s="442"/>
      <c r="AT166" s="442"/>
      <c r="AU166" s="442"/>
      <c r="AV166" s="442"/>
      <c r="AW166" s="442"/>
      <c r="AX166" s="442"/>
      <c r="AY166" s="442"/>
      <c r="AZ166" s="442"/>
    </row>
    <row r="167" spans="2:52" ht="20.100000000000001" hidden="1" customHeight="1" outlineLevel="1">
      <c r="B167" s="434"/>
      <c r="C167" s="1002"/>
      <c r="D167" s="1003"/>
      <c r="E167" s="1003"/>
      <c r="F167" s="1004"/>
      <c r="G167" s="1005"/>
      <c r="H167" s="1006"/>
      <c r="I167" s="1006"/>
      <c r="J167" s="1006"/>
      <c r="K167" s="1007"/>
      <c r="L167" s="715"/>
      <c r="M167" s="715"/>
      <c r="N167" s="715"/>
      <c r="O167" s="715"/>
      <c r="P167" s="715"/>
      <c r="Q167" s="715"/>
      <c r="R167" s="715"/>
      <c r="S167" s="716"/>
      <c r="T167" s="717"/>
      <c r="U167" s="720">
        <f t="shared" si="49"/>
        <v>0</v>
      </c>
      <c r="V167" s="721">
        <f t="shared" si="50"/>
        <v>0</v>
      </c>
      <c r="W167" s="722">
        <f t="shared" si="51"/>
        <v>0</v>
      </c>
      <c r="X167" s="442"/>
      <c r="Y167" s="442"/>
      <c r="Z167" s="442"/>
      <c r="AA167" s="442"/>
      <c r="AB167" s="442"/>
      <c r="AC167" s="442"/>
      <c r="AD167" s="442"/>
      <c r="AE167" s="442"/>
      <c r="AF167" s="442"/>
      <c r="AG167" s="442"/>
      <c r="AH167" s="442"/>
      <c r="AI167" s="442"/>
      <c r="AJ167" s="442"/>
      <c r="AK167" s="442"/>
      <c r="AL167" s="442"/>
      <c r="AM167" s="442"/>
      <c r="AN167" s="442"/>
      <c r="AO167" s="442"/>
      <c r="AP167" s="442"/>
      <c r="AQ167" s="442"/>
      <c r="AR167" s="442"/>
      <c r="AS167" s="442"/>
      <c r="AT167" s="442"/>
      <c r="AU167" s="442"/>
      <c r="AV167" s="442"/>
      <c r="AW167" s="442"/>
      <c r="AX167" s="442"/>
      <c r="AY167" s="442"/>
      <c r="AZ167" s="442"/>
    </row>
    <row r="168" spans="2:52" s="19" customFormat="1" ht="9.9499999999999993" hidden="1" customHeight="1" outlineLevel="1">
      <c r="B168" s="435"/>
      <c r="C168" s="437"/>
      <c r="D168" s="437"/>
      <c r="E168" s="437"/>
      <c r="F168" s="437"/>
      <c r="G168" s="666"/>
      <c r="H168" s="666"/>
      <c r="I168" s="666"/>
      <c r="J168" s="666"/>
      <c r="K168" s="666"/>
      <c r="L168" s="438"/>
      <c r="M168" s="438"/>
      <c r="N168" s="438"/>
      <c r="O168" s="438"/>
      <c r="P168" s="438"/>
      <c r="Q168" s="438"/>
      <c r="R168" s="438"/>
      <c r="S168" s="438"/>
      <c r="T168" s="439"/>
      <c r="U168" s="439"/>
      <c r="V168" s="439"/>
      <c r="W168" s="667"/>
      <c r="X168" s="668"/>
      <c r="Y168" s="668"/>
      <c r="Z168" s="668"/>
      <c r="AA168" s="668"/>
      <c r="AB168" s="668"/>
      <c r="AC168" s="668"/>
      <c r="AD168" s="668"/>
      <c r="AE168" s="668"/>
      <c r="AF168" s="668"/>
      <c r="AG168" s="668"/>
      <c r="AH168" s="668"/>
      <c r="AI168" s="668"/>
      <c r="AJ168" s="668"/>
      <c r="AK168" s="668"/>
      <c r="AL168" s="668"/>
      <c r="AM168" s="668"/>
      <c r="AN168" s="668"/>
      <c r="AO168" s="668"/>
      <c r="AP168" s="668"/>
      <c r="AQ168" s="668"/>
      <c r="AR168" s="668"/>
      <c r="AS168" s="668"/>
      <c r="AT168" s="668"/>
      <c r="AU168" s="668"/>
      <c r="AV168" s="668"/>
      <c r="AW168" s="668"/>
      <c r="AX168" s="668"/>
      <c r="AY168" s="668"/>
      <c r="AZ168" s="668"/>
    </row>
    <row r="169" spans="2:52" ht="20.100000000000001" customHeight="1" collapsed="1">
      <c r="B169" s="32">
        <f>B157+1</f>
        <v>14</v>
      </c>
      <c r="C169" s="1013"/>
      <c r="D169" s="1014"/>
      <c r="E169" s="1014"/>
      <c r="F169" s="1015"/>
      <c r="G169" s="1016"/>
      <c r="H169" s="1017"/>
      <c r="I169" s="1017"/>
      <c r="J169" s="1017"/>
      <c r="K169" s="1018"/>
      <c r="L169" s="701">
        <f t="shared" ref="L169:R169" si="52">SUM(L170:L179)</f>
        <v>0</v>
      </c>
      <c r="M169" s="702">
        <f t="shared" si="52"/>
        <v>0</v>
      </c>
      <c r="N169" s="703">
        <f t="shared" si="52"/>
        <v>0</v>
      </c>
      <c r="O169" s="703">
        <f t="shared" si="52"/>
        <v>0</v>
      </c>
      <c r="P169" s="702">
        <f t="shared" si="52"/>
        <v>0</v>
      </c>
      <c r="Q169" s="704">
        <f t="shared" si="52"/>
        <v>0</v>
      </c>
      <c r="R169" s="701">
        <f t="shared" si="52"/>
        <v>0</v>
      </c>
      <c r="S169" s="705">
        <v>1</v>
      </c>
      <c r="T169" s="706">
        <f>(S170*T170)+(S171*T171)+(S172*T172)+(S173*T173)+(S174*T174)+(S175*T175)+(S176*T176)+(S177*T177)+(S178*T178)+(S179*T179)</f>
        <v>0</v>
      </c>
      <c r="U169" s="665">
        <f t="shared" ref="U169:U179" si="53">S169*T169*(1+MGKZ)*(1+Gewinn)*(1+Sicherheit)</f>
        <v>0</v>
      </c>
      <c r="V169" s="643">
        <f t="shared" ref="V169:V179" si="54">R169*Fertigung</f>
        <v>0</v>
      </c>
      <c r="W169" s="50">
        <f t="shared" ref="W169:W179" si="55">L169*$E$6+M169*$M$6+N169*$M$7+O169*$M$8+P169*$E$7+Q169*$M$9+U169+V169</f>
        <v>0</v>
      </c>
      <c r="X169" s="442"/>
      <c r="Y169" s="442"/>
      <c r="Z169" s="442"/>
      <c r="AA169" s="442"/>
      <c r="AB169" s="442"/>
      <c r="AC169" s="442"/>
      <c r="AD169" s="442"/>
      <c r="AE169" s="442"/>
      <c r="AF169" s="442"/>
      <c r="AG169" s="442"/>
      <c r="AH169" s="442"/>
      <c r="AI169" s="442"/>
      <c r="AJ169" s="442"/>
      <c r="AK169" s="442"/>
      <c r="AL169" s="442"/>
      <c r="AM169" s="442"/>
      <c r="AN169" s="442"/>
      <c r="AO169" s="442"/>
      <c r="AP169" s="442"/>
      <c r="AQ169" s="442"/>
      <c r="AR169" s="442"/>
      <c r="AS169" s="442"/>
      <c r="AT169" s="442"/>
      <c r="AU169" s="442"/>
      <c r="AV169" s="442"/>
      <c r="AW169" s="442"/>
      <c r="AX169" s="442"/>
      <c r="AY169" s="442"/>
      <c r="AZ169" s="442"/>
    </row>
    <row r="170" spans="2:52" ht="20.100000000000001" hidden="1" customHeight="1" outlineLevel="1">
      <c r="B170" s="433"/>
      <c r="C170" s="1002"/>
      <c r="D170" s="1003"/>
      <c r="E170" s="1003"/>
      <c r="F170" s="1004"/>
      <c r="G170" s="1005"/>
      <c r="H170" s="1006"/>
      <c r="I170" s="1006"/>
      <c r="J170" s="1006"/>
      <c r="K170" s="1007"/>
      <c r="L170" s="715"/>
      <c r="M170" s="715"/>
      <c r="N170" s="715"/>
      <c r="O170" s="715"/>
      <c r="P170" s="715"/>
      <c r="Q170" s="715"/>
      <c r="R170" s="715"/>
      <c r="S170" s="716"/>
      <c r="T170" s="717"/>
      <c r="U170" s="720">
        <f t="shared" si="53"/>
        <v>0</v>
      </c>
      <c r="V170" s="721">
        <f t="shared" si="54"/>
        <v>0</v>
      </c>
      <c r="W170" s="722">
        <f t="shared" si="55"/>
        <v>0</v>
      </c>
      <c r="X170" s="442"/>
      <c r="Y170" s="442"/>
      <c r="Z170" s="442"/>
      <c r="AA170" s="442"/>
      <c r="AB170" s="442"/>
      <c r="AC170" s="442"/>
      <c r="AD170" s="442"/>
      <c r="AE170" s="442"/>
      <c r="AF170" s="442"/>
      <c r="AG170" s="442"/>
      <c r="AH170" s="442"/>
      <c r="AI170" s="442"/>
      <c r="AJ170" s="442"/>
      <c r="AK170" s="442"/>
      <c r="AL170" s="442"/>
      <c r="AM170" s="442"/>
      <c r="AN170" s="442"/>
      <c r="AO170" s="442"/>
      <c r="AP170" s="442"/>
      <c r="AQ170" s="442"/>
      <c r="AR170" s="442"/>
      <c r="AS170" s="442"/>
      <c r="AT170" s="442"/>
      <c r="AU170" s="442"/>
      <c r="AV170" s="442"/>
      <c r="AW170" s="442"/>
      <c r="AX170" s="442"/>
      <c r="AY170" s="442"/>
      <c r="AZ170" s="442"/>
    </row>
    <row r="171" spans="2:52" ht="20.100000000000001" hidden="1" customHeight="1" outlineLevel="1">
      <c r="B171" s="434"/>
      <c r="C171" s="1002"/>
      <c r="D171" s="1003"/>
      <c r="E171" s="1003"/>
      <c r="F171" s="1004"/>
      <c r="G171" s="1005"/>
      <c r="H171" s="1006"/>
      <c r="I171" s="1006"/>
      <c r="J171" s="1006"/>
      <c r="K171" s="1007"/>
      <c r="L171" s="715"/>
      <c r="M171" s="715"/>
      <c r="N171" s="715"/>
      <c r="O171" s="715"/>
      <c r="P171" s="715"/>
      <c r="Q171" s="715"/>
      <c r="R171" s="715"/>
      <c r="S171" s="716"/>
      <c r="T171" s="717"/>
      <c r="U171" s="720">
        <f t="shared" si="53"/>
        <v>0</v>
      </c>
      <c r="V171" s="721">
        <f t="shared" si="54"/>
        <v>0</v>
      </c>
      <c r="W171" s="722">
        <f t="shared" si="55"/>
        <v>0</v>
      </c>
      <c r="X171" s="442"/>
      <c r="Y171" s="442"/>
      <c r="Z171" s="442"/>
      <c r="AA171" s="442"/>
      <c r="AB171" s="442"/>
      <c r="AC171" s="442"/>
      <c r="AD171" s="442"/>
      <c r="AE171" s="442"/>
      <c r="AF171" s="442"/>
      <c r="AG171" s="442"/>
      <c r="AH171" s="442"/>
      <c r="AI171" s="442"/>
      <c r="AJ171" s="442"/>
      <c r="AK171" s="442"/>
      <c r="AL171" s="442"/>
      <c r="AM171" s="442"/>
      <c r="AN171" s="442"/>
      <c r="AO171" s="442"/>
      <c r="AP171" s="442"/>
      <c r="AQ171" s="442"/>
      <c r="AR171" s="442"/>
      <c r="AS171" s="442"/>
      <c r="AT171" s="442"/>
      <c r="AU171" s="442"/>
      <c r="AV171" s="442"/>
      <c r="AW171" s="442"/>
      <c r="AX171" s="442"/>
      <c r="AY171" s="442"/>
      <c r="AZ171" s="442"/>
    </row>
    <row r="172" spans="2:52" ht="20.100000000000001" hidden="1" customHeight="1" outlineLevel="1">
      <c r="B172" s="434"/>
      <c r="C172" s="1002"/>
      <c r="D172" s="1003"/>
      <c r="E172" s="1003"/>
      <c r="F172" s="1004"/>
      <c r="G172" s="1005"/>
      <c r="H172" s="1006"/>
      <c r="I172" s="1006"/>
      <c r="J172" s="1006"/>
      <c r="K172" s="1007"/>
      <c r="L172" s="715"/>
      <c r="M172" s="715"/>
      <c r="N172" s="715"/>
      <c r="O172" s="715"/>
      <c r="P172" s="715"/>
      <c r="Q172" s="715"/>
      <c r="R172" s="715"/>
      <c r="S172" s="716"/>
      <c r="T172" s="717"/>
      <c r="U172" s="720">
        <f t="shared" si="53"/>
        <v>0</v>
      </c>
      <c r="V172" s="721">
        <f t="shared" si="54"/>
        <v>0</v>
      </c>
      <c r="W172" s="722">
        <f t="shared" si="55"/>
        <v>0</v>
      </c>
      <c r="X172" s="442"/>
      <c r="Y172" s="442"/>
      <c r="Z172" s="442"/>
      <c r="AA172" s="442"/>
      <c r="AB172" s="442"/>
      <c r="AC172" s="442"/>
      <c r="AD172" s="442"/>
      <c r="AE172" s="442"/>
      <c r="AF172" s="442"/>
      <c r="AG172" s="442"/>
      <c r="AH172" s="442"/>
      <c r="AI172" s="442"/>
      <c r="AJ172" s="442"/>
      <c r="AK172" s="442"/>
      <c r="AL172" s="442"/>
      <c r="AM172" s="442"/>
      <c r="AN172" s="442"/>
      <c r="AO172" s="442"/>
      <c r="AP172" s="442"/>
      <c r="AQ172" s="442"/>
      <c r="AR172" s="442"/>
      <c r="AS172" s="442"/>
      <c r="AT172" s="442"/>
      <c r="AU172" s="442"/>
      <c r="AV172" s="442"/>
      <c r="AW172" s="442"/>
      <c r="AX172" s="442"/>
      <c r="AY172" s="442"/>
      <c r="AZ172" s="442"/>
    </row>
    <row r="173" spans="2:52" ht="20.100000000000001" hidden="1" customHeight="1" outlineLevel="1">
      <c r="B173" s="434"/>
      <c r="C173" s="1002"/>
      <c r="D173" s="1003"/>
      <c r="E173" s="1003"/>
      <c r="F173" s="1004"/>
      <c r="G173" s="1005"/>
      <c r="H173" s="1006"/>
      <c r="I173" s="1006"/>
      <c r="J173" s="1006"/>
      <c r="K173" s="1007"/>
      <c r="L173" s="715"/>
      <c r="M173" s="715"/>
      <c r="N173" s="715"/>
      <c r="O173" s="715"/>
      <c r="P173" s="715"/>
      <c r="Q173" s="715"/>
      <c r="R173" s="715"/>
      <c r="S173" s="716"/>
      <c r="T173" s="717"/>
      <c r="U173" s="720">
        <f t="shared" si="53"/>
        <v>0</v>
      </c>
      <c r="V173" s="721">
        <f t="shared" si="54"/>
        <v>0</v>
      </c>
      <c r="W173" s="722">
        <f t="shared" si="55"/>
        <v>0</v>
      </c>
      <c r="X173" s="442"/>
      <c r="Y173" s="442"/>
      <c r="Z173" s="442"/>
      <c r="AA173" s="442"/>
      <c r="AB173" s="442"/>
      <c r="AC173" s="442"/>
      <c r="AD173" s="442"/>
      <c r="AE173" s="442"/>
      <c r="AF173" s="442"/>
      <c r="AG173" s="442"/>
      <c r="AH173" s="442"/>
      <c r="AI173" s="442"/>
      <c r="AJ173" s="442"/>
      <c r="AK173" s="442"/>
      <c r="AL173" s="442"/>
      <c r="AM173" s="442"/>
      <c r="AN173" s="442"/>
      <c r="AO173" s="442"/>
      <c r="AP173" s="442"/>
      <c r="AQ173" s="442"/>
      <c r="AR173" s="442"/>
      <c r="AS173" s="442"/>
      <c r="AT173" s="442"/>
      <c r="AU173" s="442"/>
      <c r="AV173" s="442"/>
      <c r="AW173" s="442"/>
      <c r="AX173" s="442"/>
      <c r="AY173" s="442"/>
      <c r="AZ173" s="442"/>
    </row>
    <row r="174" spans="2:52" ht="20.100000000000001" hidden="1" customHeight="1" outlineLevel="1">
      <c r="B174" s="434"/>
      <c r="C174" s="1002"/>
      <c r="D174" s="1003"/>
      <c r="E174" s="1003"/>
      <c r="F174" s="1004"/>
      <c r="G174" s="1005"/>
      <c r="H174" s="1006"/>
      <c r="I174" s="1006"/>
      <c r="J174" s="1006"/>
      <c r="K174" s="1007"/>
      <c r="L174" s="715"/>
      <c r="M174" s="715"/>
      <c r="N174" s="715"/>
      <c r="O174" s="715"/>
      <c r="P174" s="715"/>
      <c r="Q174" s="715"/>
      <c r="R174" s="715"/>
      <c r="S174" s="716"/>
      <c r="T174" s="717"/>
      <c r="U174" s="720">
        <f t="shared" si="53"/>
        <v>0</v>
      </c>
      <c r="V174" s="721">
        <f t="shared" si="54"/>
        <v>0</v>
      </c>
      <c r="W174" s="722">
        <f t="shared" si="55"/>
        <v>0</v>
      </c>
      <c r="X174" s="442"/>
      <c r="Y174" s="442"/>
      <c r="Z174" s="442"/>
      <c r="AA174" s="442"/>
      <c r="AB174" s="442"/>
      <c r="AC174" s="442"/>
      <c r="AD174" s="442"/>
      <c r="AE174" s="442"/>
      <c r="AF174" s="442"/>
      <c r="AG174" s="442"/>
      <c r="AH174" s="442"/>
      <c r="AI174" s="442"/>
      <c r="AJ174" s="442"/>
      <c r="AK174" s="442"/>
      <c r="AL174" s="442"/>
      <c r="AM174" s="442"/>
      <c r="AN174" s="442"/>
      <c r="AO174" s="442"/>
      <c r="AP174" s="442"/>
      <c r="AQ174" s="442"/>
      <c r="AR174" s="442"/>
      <c r="AS174" s="442"/>
      <c r="AT174" s="442"/>
      <c r="AU174" s="442"/>
      <c r="AV174" s="442"/>
      <c r="AW174" s="442"/>
      <c r="AX174" s="442"/>
      <c r="AY174" s="442"/>
      <c r="AZ174" s="442"/>
    </row>
    <row r="175" spans="2:52" ht="20.100000000000001" hidden="1" customHeight="1" outlineLevel="1">
      <c r="B175" s="434"/>
      <c r="C175" s="1002"/>
      <c r="D175" s="1003"/>
      <c r="E175" s="1003"/>
      <c r="F175" s="1004"/>
      <c r="G175" s="1005"/>
      <c r="H175" s="1006"/>
      <c r="I175" s="1006"/>
      <c r="J175" s="1006"/>
      <c r="K175" s="1007"/>
      <c r="L175" s="715"/>
      <c r="M175" s="715"/>
      <c r="N175" s="715"/>
      <c r="O175" s="715"/>
      <c r="P175" s="715"/>
      <c r="Q175" s="715"/>
      <c r="R175" s="715"/>
      <c r="S175" s="716"/>
      <c r="T175" s="717"/>
      <c r="U175" s="720">
        <f t="shared" si="53"/>
        <v>0</v>
      </c>
      <c r="V175" s="721">
        <f t="shared" si="54"/>
        <v>0</v>
      </c>
      <c r="W175" s="722">
        <f t="shared" si="55"/>
        <v>0</v>
      </c>
      <c r="X175" s="442"/>
      <c r="Y175" s="442"/>
      <c r="Z175" s="442"/>
      <c r="AA175" s="442"/>
      <c r="AB175" s="442"/>
      <c r="AC175" s="442"/>
      <c r="AD175" s="442"/>
      <c r="AE175" s="442"/>
      <c r="AF175" s="442"/>
      <c r="AG175" s="442"/>
      <c r="AH175" s="442"/>
      <c r="AI175" s="442"/>
      <c r="AJ175" s="442"/>
      <c r="AK175" s="442"/>
      <c r="AL175" s="442"/>
      <c r="AM175" s="442"/>
      <c r="AN175" s="442"/>
      <c r="AO175" s="442"/>
      <c r="AP175" s="442"/>
      <c r="AQ175" s="442"/>
      <c r="AR175" s="442"/>
      <c r="AS175" s="442"/>
      <c r="AT175" s="442"/>
      <c r="AU175" s="442"/>
      <c r="AV175" s="442"/>
      <c r="AW175" s="442"/>
      <c r="AX175" s="442"/>
      <c r="AY175" s="442"/>
      <c r="AZ175" s="442"/>
    </row>
    <row r="176" spans="2:52" ht="20.100000000000001" hidden="1" customHeight="1" outlineLevel="1">
      <c r="B176" s="434"/>
      <c r="C176" s="1002"/>
      <c r="D176" s="1003"/>
      <c r="E176" s="1003"/>
      <c r="F176" s="1004"/>
      <c r="G176" s="1005"/>
      <c r="H176" s="1006"/>
      <c r="I176" s="1006"/>
      <c r="J176" s="1006"/>
      <c r="K176" s="1007"/>
      <c r="L176" s="715"/>
      <c r="M176" s="715"/>
      <c r="N176" s="715"/>
      <c r="O176" s="715"/>
      <c r="P176" s="715"/>
      <c r="Q176" s="715"/>
      <c r="R176" s="715"/>
      <c r="S176" s="716"/>
      <c r="T176" s="717"/>
      <c r="U176" s="720">
        <f t="shared" si="53"/>
        <v>0</v>
      </c>
      <c r="V176" s="721">
        <f t="shared" si="54"/>
        <v>0</v>
      </c>
      <c r="W176" s="722">
        <f t="shared" si="55"/>
        <v>0</v>
      </c>
      <c r="X176" s="442"/>
      <c r="Y176" s="442"/>
      <c r="Z176" s="442"/>
      <c r="AA176" s="442"/>
      <c r="AB176" s="442"/>
      <c r="AC176" s="442"/>
      <c r="AD176" s="442"/>
      <c r="AE176" s="442"/>
      <c r="AF176" s="442"/>
      <c r="AG176" s="442"/>
      <c r="AH176" s="442"/>
      <c r="AI176" s="442"/>
      <c r="AJ176" s="442"/>
      <c r="AK176" s="442"/>
      <c r="AL176" s="442"/>
      <c r="AM176" s="442"/>
      <c r="AN176" s="442"/>
      <c r="AO176" s="442"/>
      <c r="AP176" s="442"/>
      <c r="AQ176" s="442"/>
      <c r="AR176" s="442"/>
      <c r="AS176" s="442"/>
      <c r="AT176" s="442"/>
      <c r="AU176" s="442"/>
      <c r="AV176" s="442"/>
      <c r="AW176" s="442"/>
      <c r="AX176" s="442"/>
      <c r="AY176" s="442"/>
      <c r="AZ176" s="442"/>
    </row>
    <row r="177" spans="2:52" ht="20.100000000000001" hidden="1" customHeight="1" outlineLevel="1">
      <c r="B177" s="434"/>
      <c r="C177" s="1002"/>
      <c r="D177" s="1003"/>
      <c r="E177" s="1003"/>
      <c r="F177" s="1004"/>
      <c r="G177" s="1005"/>
      <c r="H177" s="1006"/>
      <c r="I177" s="1006"/>
      <c r="J177" s="1006"/>
      <c r="K177" s="1007"/>
      <c r="L177" s="715"/>
      <c r="M177" s="715"/>
      <c r="N177" s="715"/>
      <c r="O177" s="715"/>
      <c r="P177" s="715"/>
      <c r="Q177" s="715"/>
      <c r="R177" s="715"/>
      <c r="S177" s="716"/>
      <c r="T177" s="717"/>
      <c r="U177" s="720">
        <f t="shared" si="53"/>
        <v>0</v>
      </c>
      <c r="V177" s="721">
        <f t="shared" si="54"/>
        <v>0</v>
      </c>
      <c r="W177" s="722">
        <f t="shared" si="55"/>
        <v>0</v>
      </c>
      <c r="X177" s="442"/>
      <c r="Y177" s="442"/>
      <c r="Z177" s="442"/>
      <c r="AA177" s="442"/>
      <c r="AB177" s="442"/>
      <c r="AC177" s="442"/>
      <c r="AD177" s="442"/>
      <c r="AE177" s="442"/>
      <c r="AF177" s="442"/>
      <c r="AG177" s="442"/>
      <c r="AH177" s="442"/>
      <c r="AI177" s="442"/>
      <c r="AJ177" s="442"/>
      <c r="AK177" s="442"/>
      <c r="AL177" s="442"/>
      <c r="AM177" s="442"/>
      <c r="AN177" s="442"/>
      <c r="AO177" s="442"/>
      <c r="AP177" s="442"/>
      <c r="AQ177" s="442"/>
      <c r="AR177" s="442"/>
      <c r="AS177" s="442"/>
      <c r="AT177" s="442"/>
      <c r="AU177" s="442"/>
      <c r="AV177" s="442"/>
      <c r="AW177" s="442"/>
      <c r="AX177" s="442"/>
      <c r="AY177" s="442"/>
      <c r="AZ177" s="442"/>
    </row>
    <row r="178" spans="2:52" ht="20.100000000000001" hidden="1" customHeight="1" outlineLevel="1">
      <c r="B178" s="434"/>
      <c r="C178" s="1002"/>
      <c r="D178" s="1003"/>
      <c r="E178" s="1003"/>
      <c r="F178" s="1004"/>
      <c r="G178" s="1005"/>
      <c r="H178" s="1006"/>
      <c r="I178" s="1006"/>
      <c r="J178" s="1006"/>
      <c r="K178" s="1007"/>
      <c r="L178" s="715"/>
      <c r="M178" s="715"/>
      <c r="N178" s="715"/>
      <c r="O178" s="715"/>
      <c r="P178" s="715"/>
      <c r="Q178" s="715"/>
      <c r="R178" s="715"/>
      <c r="S178" s="716"/>
      <c r="T178" s="717"/>
      <c r="U178" s="720">
        <f t="shared" si="53"/>
        <v>0</v>
      </c>
      <c r="V178" s="721">
        <f t="shared" si="54"/>
        <v>0</v>
      </c>
      <c r="W178" s="722">
        <f t="shared" si="55"/>
        <v>0</v>
      </c>
      <c r="X178" s="442"/>
      <c r="Y178" s="442"/>
      <c r="Z178" s="442"/>
      <c r="AA178" s="442"/>
      <c r="AB178" s="442"/>
      <c r="AC178" s="442"/>
      <c r="AD178" s="442"/>
      <c r="AE178" s="442"/>
      <c r="AF178" s="442"/>
      <c r="AG178" s="442"/>
      <c r="AH178" s="442"/>
      <c r="AI178" s="442"/>
      <c r="AJ178" s="442"/>
      <c r="AK178" s="442"/>
      <c r="AL178" s="442"/>
      <c r="AM178" s="442"/>
      <c r="AN178" s="442"/>
      <c r="AO178" s="442"/>
      <c r="AP178" s="442"/>
      <c r="AQ178" s="442"/>
      <c r="AR178" s="442"/>
      <c r="AS178" s="442"/>
      <c r="AT178" s="442"/>
      <c r="AU178" s="442"/>
      <c r="AV178" s="442"/>
      <c r="AW178" s="442"/>
      <c r="AX178" s="442"/>
      <c r="AY178" s="442"/>
      <c r="AZ178" s="442"/>
    </row>
    <row r="179" spans="2:52" ht="20.100000000000001" hidden="1" customHeight="1" outlineLevel="1">
      <c r="B179" s="434"/>
      <c r="C179" s="1002"/>
      <c r="D179" s="1003"/>
      <c r="E179" s="1003"/>
      <c r="F179" s="1004"/>
      <c r="G179" s="1005"/>
      <c r="H179" s="1006"/>
      <c r="I179" s="1006"/>
      <c r="J179" s="1006"/>
      <c r="K179" s="1007"/>
      <c r="L179" s="715"/>
      <c r="M179" s="715"/>
      <c r="N179" s="715"/>
      <c r="O179" s="715"/>
      <c r="P179" s="715"/>
      <c r="Q179" s="715"/>
      <c r="R179" s="715"/>
      <c r="S179" s="716"/>
      <c r="T179" s="717"/>
      <c r="U179" s="720">
        <f t="shared" si="53"/>
        <v>0</v>
      </c>
      <c r="V179" s="721">
        <f t="shared" si="54"/>
        <v>0</v>
      </c>
      <c r="W179" s="722">
        <f t="shared" si="55"/>
        <v>0</v>
      </c>
      <c r="X179" s="442"/>
      <c r="Y179" s="442"/>
      <c r="Z179" s="442"/>
      <c r="AA179" s="442"/>
      <c r="AB179" s="442"/>
      <c r="AC179" s="442"/>
      <c r="AD179" s="442"/>
      <c r="AE179" s="442"/>
      <c r="AF179" s="442"/>
      <c r="AG179" s="442"/>
      <c r="AH179" s="442"/>
      <c r="AI179" s="442"/>
      <c r="AJ179" s="442"/>
      <c r="AK179" s="442"/>
      <c r="AL179" s="442"/>
      <c r="AM179" s="442"/>
      <c r="AN179" s="442"/>
      <c r="AO179" s="442"/>
      <c r="AP179" s="442"/>
      <c r="AQ179" s="442"/>
      <c r="AR179" s="442"/>
      <c r="AS179" s="442"/>
      <c r="AT179" s="442"/>
      <c r="AU179" s="442"/>
      <c r="AV179" s="442"/>
      <c r="AW179" s="442"/>
      <c r="AX179" s="442"/>
      <c r="AY179" s="442"/>
      <c r="AZ179" s="442"/>
    </row>
    <row r="180" spans="2:52" s="19" customFormat="1" ht="9.9499999999999993" hidden="1" customHeight="1" outlineLevel="1">
      <c r="B180" s="435"/>
      <c r="C180" s="437"/>
      <c r="D180" s="437"/>
      <c r="E180" s="437"/>
      <c r="F180" s="437"/>
      <c r="G180" s="666"/>
      <c r="H180" s="666"/>
      <c r="I180" s="666"/>
      <c r="J180" s="666"/>
      <c r="K180" s="666"/>
      <c r="L180" s="438"/>
      <c r="M180" s="438"/>
      <c r="N180" s="438"/>
      <c r="O180" s="438"/>
      <c r="P180" s="438"/>
      <c r="Q180" s="438"/>
      <c r="R180" s="438"/>
      <c r="S180" s="438"/>
      <c r="T180" s="439"/>
      <c r="U180" s="439"/>
      <c r="V180" s="439"/>
      <c r="W180" s="667"/>
      <c r="X180" s="668"/>
      <c r="Y180" s="668"/>
      <c r="Z180" s="668"/>
      <c r="AA180" s="668"/>
      <c r="AB180" s="668"/>
      <c r="AC180" s="668"/>
      <c r="AD180" s="668"/>
      <c r="AE180" s="668"/>
      <c r="AF180" s="668"/>
      <c r="AG180" s="668"/>
      <c r="AH180" s="668"/>
      <c r="AI180" s="668"/>
      <c r="AJ180" s="668"/>
      <c r="AK180" s="668"/>
      <c r="AL180" s="668"/>
      <c r="AM180" s="668"/>
      <c r="AN180" s="668"/>
      <c r="AO180" s="668"/>
      <c r="AP180" s="668"/>
      <c r="AQ180" s="668"/>
      <c r="AR180" s="668"/>
      <c r="AS180" s="668"/>
      <c r="AT180" s="668"/>
      <c r="AU180" s="668"/>
      <c r="AV180" s="668"/>
      <c r="AW180" s="668"/>
      <c r="AX180" s="668"/>
      <c r="AY180" s="668"/>
      <c r="AZ180" s="668"/>
    </row>
    <row r="181" spans="2:52" ht="20.100000000000001" customHeight="1" collapsed="1">
      <c r="B181" s="32">
        <f>B169+1</f>
        <v>15</v>
      </c>
      <c r="C181" s="1013"/>
      <c r="D181" s="1014"/>
      <c r="E181" s="1014"/>
      <c r="F181" s="1015"/>
      <c r="G181" s="1016"/>
      <c r="H181" s="1017"/>
      <c r="I181" s="1017"/>
      <c r="J181" s="1017"/>
      <c r="K181" s="1018"/>
      <c r="L181" s="701">
        <f t="shared" ref="L181:R181" si="56">SUM(L182:L191)</f>
        <v>0</v>
      </c>
      <c r="M181" s="702">
        <f t="shared" si="56"/>
        <v>0</v>
      </c>
      <c r="N181" s="703">
        <f t="shared" si="56"/>
        <v>0</v>
      </c>
      <c r="O181" s="703">
        <f t="shared" si="56"/>
        <v>0</v>
      </c>
      <c r="P181" s="702">
        <f t="shared" si="56"/>
        <v>0</v>
      </c>
      <c r="Q181" s="704">
        <f t="shared" si="56"/>
        <v>0</v>
      </c>
      <c r="R181" s="701">
        <f t="shared" si="56"/>
        <v>0</v>
      </c>
      <c r="S181" s="705">
        <v>1</v>
      </c>
      <c r="T181" s="706">
        <f>(S182*T182)+(S183*T183)+(S184*T184)+(S185*T185)+(S186*T186)+(S187*T187)+(S188*T188)+(S189*T189)+(S190*T190)+(S191*T191)</f>
        <v>0</v>
      </c>
      <c r="U181" s="665">
        <f t="shared" ref="U181:U191" si="57">S181*T181*(1+MGKZ)*(1+Gewinn)*(1+Sicherheit)</f>
        <v>0</v>
      </c>
      <c r="V181" s="643">
        <f t="shared" ref="V181:V191" si="58">R181*Fertigung</f>
        <v>0</v>
      </c>
      <c r="W181" s="50">
        <f t="shared" ref="W181:W191" si="59">L181*$E$6+M181*$M$6+N181*$M$7+O181*$M$8+P181*$E$7+Q181*$M$9+U181+V181</f>
        <v>0</v>
      </c>
      <c r="X181" s="442"/>
      <c r="Y181" s="442"/>
      <c r="Z181" s="442"/>
      <c r="AA181" s="442"/>
      <c r="AB181" s="442"/>
      <c r="AC181" s="442"/>
      <c r="AD181" s="442"/>
      <c r="AE181" s="442"/>
      <c r="AF181" s="442"/>
      <c r="AG181" s="442"/>
      <c r="AH181" s="442"/>
      <c r="AI181" s="442"/>
      <c r="AJ181" s="442"/>
      <c r="AK181" s="442"/>
      <c r="AL181" s="442"/>
      <c r="AM181" s="442"/>
      <c r="AN181" s="442"/>
      <c r="AO181" s="442"/>
      <c r="AP181" s="442"/>
      <c r="AQ181" s="442"/>
      <c r="AR181" s="442"/>
      <c r="AS181" s="442"/>
      <c r="AT181" s="442"/>
      <c r="AU181" s="442"/>
      <c r="AV181" s="442"/>
      <c r="AW181" s="442"/>
      <c r="AX181" s="442"/>
      <c r="AY181" s="442"/>
      <c r="AZ181" s="442"/>
    </row>
    <row r="182" spans="2:52" ht="20.100000000000001" hidden="1" customHeight="1" outlineLevel="1">
      <c r="B182" s="433"/>
      <c r="C182" s="1002"/>
      <c r="D182" s="1003"/>
      <c r="E182" s="1003"/>
      <c r="F182" s="1004"/>
      <c r="G182" s="1005"/>
      <c r="H182" s="1006"/>
      <c r="I182" s="1006"/>
      <c r="J182" s="1006"/>
      <c r="K182" s="1007"/>
      <c r="L182" s="715"/>
      <c r="M182" s="715"/>
      <c r="N182" s="715"/>
      <c r="O182" s="715"/>
      <c r="P182" s="715"/>
      <c r="Q182" s="715"/>
      <c r="R182" s="715"/>
      <c r="S182" s="716"/>
      <c r="T182" s="717"/>
      <c r="U182" s="720">
        <f t="shared" si="57"/>
        <v>0</v>
      </c>
      <c r="V182" s="721">
        <f t="shared" si="58"/>
        <v>0</v>
      </c>
      <c r="W182" s="722">
        <f t="shared" si="59"/>
        <v>0</v>
      </c>
      <c r="X182" s="442"/>
      <c r="Y182" s="442"/>
      <c r="Z182" s="442"/>
      <c r="AA182" s="442"/>
      <c r="AB182" s="442"/>
      <c r="AC182" s="442"/>
      <c r="AD182" s="442"/>
      <c r="AE182" s="442"/>
      <c r="AF182" s="442"/>
      <c r="AG182" s="442"/>
      <c r="AH182" s="442"/>
      <c r="AI182" s="442"/>
      <c r="AJ182" s="442"/>
      <c r="AK182" s="442"/>
      <c r="AL182" s="442"/>
      <c r="AM182" s="442"/>
      <c r="AN182" s="442"/>
      <c r="AO182" s="442"/>
      <c r="AP182" s="442"/>
      <c r="AQ182" s="442"/>
      <c r="AR182" s="442"/>
      <c r="AS182" s="442"/>
      <c r="AT182" s="442"/>
      <c r="AU182" s="442"/>
      <c r="AV182" s="442"/>
      <c r="AW182" s="442"/>
      <c r="AX182" s="442"/>
      <c r="AY182" s="442"/>
      <c r="AZ182" s="442"/>
    </row>
    <row r="183" spans="2:52" ht="20.100000000000001" hidden="1" customHeight="1" outlineLevel="1">
      <c r="B183" s="434"/>
      <c r="C183" s="1002"/>
      <c r="D183" s="1003"/>
      <c r="E183" s="1003"/>
      <c r="F183" s="1004"/>
      <c r="G183" s="1005"/>
      <c r="H183" s="1006"/>
      <c r="I183" s="1006"/>
      <c r="J183" s="1006"/>
      <c r="K183" s="1007"/>
      <c r="L183" s="715"/>
      <c r="M183" s="715"/>
      <c r="N183" s="715"/>
      <c r="O183" s="715"/>
      <c r="P183" s="715"/>
      <c r="Q183" s="715"/>
      <c r="R183" s="715"/>
      <c r="S183" s="716"/>
      <c r="T183" s="717"/>
      <c r="U183" s="720">
        <f t="shared" si="57"/>
        <v>0</v>
      </c>
      <c r="V183" s="721">
        <f t="shared" si="58"/>
        <v>0</v>
      </c>
      <c r="W183" s="722">
        <f t="shared" si="59"/>
        <v>0</v>
      </c>
      <c r="X183" s="442"/>
      <c r="Y183" s="442"/>
      <c r="Z183" s="442"/>
      <c r="AA183" s="442"/>
      <c r="AB183" s="442"/>
      <c r="AC183" s="442"/>
      <c r="AD183" s="442"/>
      <c r="AE183" s="442"/>
      <c r="AF183" s="442"/>
      <c r="AG183" s="442"/>
      <c r="AH183" s="442"/>
      <c r="AI183" s="442"/>
      <c r="AJ183" s="442"/>
      <c r="AK183" s="442"/>
      <c r="AL183" s="442"/>
      <c r="AM183" s="442"/>
      <c r="AN183" s="442"/>
      <c r="AO183" s="442"/>
      <c r="AP183" s="442"/>
      <c r="AQ183" s="442"/>
      <c r="AR183" s="442"/>
      <c r="AS183" s="442"/>
      <c r="AT183" s="442"/>
      <c r="AU183" s="442"/>
      <c r="AV183" s="442"/>
      <c r="AW183" s="442"/>
      <c r="AX183" s="442"/>
      <c r="AY183" s="442"/>
      <c r="AZ183" s="442"/>
    </row>
    <row r="184" spans="2:52" ht="20.100000000000001" hidden="1" customHeight="1" outlineLevel="1">
      <c r="B184" s="434"/>
      <c r="C184" s="1002"/>
      <c r="D184" s="1003"/>
      <c r="E184" s="1003"/>
      <c r="F184" s="1004"/>
      <c r="G184" s="1005"/>
      <c r="H184" s="1006"/>
      <c r="I184" s="1006"/>
      <c r="J184" s="1006"/>
      <c r="K184" s="1007"/>
      <c r="L184" s="715"/>
      <c r="M184" s="715"/>
      <c r="N184" s="715"/>
      <c r="O184" s="715"/>
      <c r="P184" s="715"/>
      <c r="Q184" s="715"/>
      <c r="R184" s="715"/>
      <c r="S184" s="716"/>
      <c r="T184" s="717"/>
      <c r="U184" s="720">
        <f t="shared" si="57"/>
        <v>0</v>
      </c>
      <c r="V184" s="721">
        <f t="shared" si="58"/>
        <v>0</v>
      </c>
      <c r="W184" s="722">
        <f t="shared" si="59"/>
        <v>0</v>
      </c>
      <c r="X184" s="442"/>
      <c r="Y184" s="442"/>
      <c r="Z184" s="442"/>
      <c r="AA184" s="442"/>
      <c r="AB184" s="442"/>
      <c r="AC184" s="442"/>
      <c r="AD184" s="442"/>
      <c r="AE184" s="442"/>
      <c r="AF184" s="442"/>
      <c r="AG184" s="442"/>
      <c r="AH184" s="442"/>
      <c r="AI184" s="442"/>
      <c r="AJ184" s="442"/>
      <c r="AK184" s="442"/>
      <c r="AL184" s="442"/>
      <c r="AM184" s="442"/>
      <c r="AN184" s="442"/>
      <c r="AO184" s="442"/>
      <c r="AP184" s="442"/>
      <c r="AQ184" s="442"/>
      <c r="AR184" s="442"/>
      <c r="AS184" s="442"/>
      <c r="AT184" s="442"/>
      <c r="AU184" s="442"/>
      <c r="AV184" s="442"/>
      <c r="AW184" s="442"/>
      <c r="AX184" s="442"/>
      <c r="AY184" s="442"/>
      <c r="AZ184" s="442"/>
    </row>
    <row r="185" spans="2:52" ht="20.100000000000001" hidden="1" customHeight="1" outlineLevel="1">
      <c r="B185" s="434"/>
      <c r="C185" s="1002"/>
      <c r="D185" s="1003"/>
      <c r="E185" s="1003"/>
      <c r="F185" s="1004"/>
      <c r="G185" s="1005"/>
      <c r="H185" s="1006"/>
      <c r="I185" s="1006"/>
      <c r="J185" s="1006"/>
      <c r="K185" s="1007"/>
      <c r="L185" s="715"/>
      <c r="M185" s="715"/>
      <c r="N185" s="715"/>
      <c r="O185" s="715"/>
      <c r="P185" s="715"/>
      <c r="Q185" s="715"/>
      <c r="R185" s="715"/>
      <c r="S185" s="716"/>
      <c r="T185" s="717"/>
      <c r="U185" s="720">
        <f t="shared" si="57"/>
        <v>0</v>
      </c>
      <c r="V185" s="721">
        <f t="shared" si="58"/>
        <v>0</v>
      </c>
      <c r="W185" s="722">
        <f t="shared" si="59"/>
        <v>0</v>
      </c>
      <c r="X185" s="442"/>
      <c r="Y185" s="442"/>
      <c r="Z185" s="442"/>
      <c r="AA185" s="442"/>
      <c r="AB185" s="442"/>
      <c r="AC185" s="442"/>
      <c r="AD185" s="442"/>
      <c r="AE185" s="442"/>
      <c r="AF185" s="442"/>
      <c r="AG185" s="442"/>
      <c r="AH185" s="442"/>
      <c r="AI185" s="442"/>
      <c r="AJ185" s="442"/>
      <c r="AK185" s="442"/>
      <c r="AL185" s="442"/>
      <c r="AM185" s="442"/>
      <c r="AN185" s="442"/>
      <c r="AO185" s="442"/>
      <c r="AP185" s="442"/>
      <c r="AQ185" s="442"/>
      <c r="AR185" s="442"/>
      <c r="AS185" s="442"/>
      <c r="AT185" s="442"/>
      <c r="AU185" s="442"/>
      <c r="AV185" s="442"/>
      <c r="AW185" s="442"/>
      <c r="AX185" s="442"/>
      <c r="AY185" s="442"/>
      <c r="AZ185" s="442"/>
    </row>
    <row r="186" spans="2:52" ht="20.100000000000001" hidden="1" customHeight="1" outlineLevel="1">
      <c r="B186" s="434"/>
      <c r="C186" s="1002"/>
      <c r="D186" s="1003"/>
      <c r="E186" s="1003"/>
      <c r="F186" s="1004"/>
      <c r="G186" s="1005"/>
      <c r="H186" s="1006"/>
      <c r="I186" s="1006"/>
      <c r="J186" s="1006"/>
      <c r="K186" s="1007"/>
      <c r="L186" s="715"/>
      <c r="M186" s="715"/>
      <c r="N186" s="715"/>
      <c r="O186" s="715"/>
      <c r="P186" s="715"/>
      <c r="Q186" s="715"/>
      <c r="R186" s="715"/>
      <c r="S186" s="716"/>
      <c r="T186" s="717"/>
      <c r="U186" s="720">
        <f t="shared" si="57"/>
        <v>0</v>
      </c>
      <c r="V186" s="721">
        <f t="shared" si="58"/>
        <v>0</v>
      </c>
      <c r="W186" s="722">
        <f t="shared" si="59"/>
        <v>0</v>
      </c>
      <c r="X186" s="442"/>
      <c r="Y186" s="442"/>
      <c r="Z186" s="442"/>
      <c r="AA186" s="442"/>
      <c r="AB186" s="442"/>
      <c r="AC186" s="442"/>
      <c r="AD186" s="442"/>
      <c r="AE186" s="442"/>
      <c r="AF186" s="442"/>
      <c r="AG186" s="442"/>
      <c r="AH186" s="442"/>
      <c r="AI186" s="442"/>
      <c r="AJ186" s="442"/>
      <c r="AK186" s="442"/>
      <c r="AL186" s="442"/>
      <c r="AM186" s="442"/>
      <c r="AN186" s="442"/>
      <c r="AO186" s="442"/>
      <c r="AP186" s="442"/>
      <c r="AQ186" s="442"/>
      <c r="AR186" s="442"/>
      <c r="AS186" s="442"/>
      <c r="AT186" s="442"/>
      <c r="AU186" s="442"/>
      <c r="AV186" s="442"/>
      <c r="AW186" s="442"/>
      <c r="AX186" s="442"/>
      <c r="AY186" s="442"/>
      <c r="AZ186" s="442"/>
    </row>
    <row r="187" spans="2:52" ht="20.100000000000001" hidden="1" customHeight="1" outlineLevel="1">
      <c r="B187" s="434"/>
      <c r="C187" s="1002"/>
      <c r="D187" s="1003"/>
      <c r="E187" s="1003"/>
      <c r="F187" s="1004"/>
      <c r="G187" s="1005"/>
      <c r="H187" s="1006"/>
      <c r="I187" s="1006"/>
      <c r="J187" s="1006"/>
      <c r="K187" s="1007"/>
      <c r="L187" s="715"/>
      <c r="M187" s="715"/>
      <c r="N187" s="715"/>
      <c r="O187" s="715"/>
      <c r="P187" s="715"/>
      <c r="Q187" s="715"/>
      <c r="R187" s="715"/>
      <c r="S187" s="716"/>
      <c r="T187" s="717"/>
      <c r="U187" s="720">
        <f t="shared" si="57"/>
        <v>0</v>
      </c>
      <c r="V187" s="721">
        <f t="shared" si="58"/>
        <v>0</v>
      </c>
      <c r="W187" s="722">
        <f t="shared" si="59"/>
        <v>0</v>
      </c>
      <c r="X187" s="442"/>
      <c r="Y187" s="442"/>
      <c r="Z187" s="442"/>
      <c r="AA187" s="442"/>
      <c r="AB187" s="442"/>
      <c r="AC187" s="442"/>
      <c r="AD187" s="442"/>
      <c r="AE187" s="442"/>
      <c r="AF187" s="442"/>
      <c r="AG187" s="442"/>
      <c r="AH187" s="442"/>
      <c r="AI187" s="442"/>
      <c r="AJ187" s="442"/>
      <c r="AK187" s="442"/>
      <c r="AL187" s="442"/>
      <c r="AM187" s="442"/>
      <c r="AN187" s="442"/>
      <c r="AO187" s="442"/>
      <c r="AP187" s="442"/>
      <c r="AQ187" s="442"/>
      <c r="AR187" s="442"/>
      <c r="AS187" s="442"/>
      <c r="AT187" s="442"/>
      <c r="AU187" s="442"/>
      <c r="AV187" s="442"/>
      <c r="AW187" s="442"/>
      <c r="AX187" s="442"/>
      <c r="AY187" s="442"/>
      <c r="AZ187" s="442"/>
    </row>
    <row r="188" spans="2:52" ht="20.100000000000001" hidden="1" customHeight="1" outlineLevel="1">
      <c r="B188" s="434"/>
      <c r="C188" s="1002"/>
      <c r="D188" s="1003"/>
      <c r="E188" s="1003"/>
      <c r="F188" s="1004"/>
      <c r="G188" s="1005"/>
      <c r="H188" s="1006"/>
      <c r="I188" s="1006"/>
      <c r="J188" s="1006"/>
      <c r="K188" s="1007"/>
      <c r="L188" s="715"/>
      <c r="M188" s="715"/>
      <c r="N188" s="715"/>
      <c r="O188" s="715"/>
      <c r="P188" s="715"/>
      <c r="Q188" s="715"/>
      <c r="R188" s="715"/>
      <c r="S188" s="716"/>
      <c r="T188" s="717"/>
      <c r="U188" s="720">
        <f t="shared" si="57"/>
        <v>0</v>
      </c>
      <c r="V188" s="721">
        <f t="shared" si="58"/>
        <v>0</v>
      </c>
      <c r="W188" s="722">
        <f t="shared" si="59"/>
        <v>0</v>
      </c>
      <c r="X188" s="442"/>
      <c r="Y188" s="442"/>
      <c r="Z188" s="442"/>
      <c r="AA188" s="442"/>
      <c r="AB188" s="442"/>
      <c r="AC188" s="442"/>
      <c r="AD188" s="442"/>
      <c r="AE188" s="442"/>
      <c r="AF188" s="442"/>
      <c r="AG188" s="442"/>
      <c r="AH188" s="442"/>
      <c r="AI188" s="442"/>
      <c r="AJ188" s="442"/>
      <c r="AK188" s="442"/>
      <c r="AL188" s="442"/>
      <c r="AM188" s="442"/>
      <c r="AN188" s="442"/>
      <c r="AO188" s="442"/>
      <c r="AP188" s="442"/>
      <c r="AQ188" s="442"/>
      <c r="AR188" s="442"/>
      <c r="AS188" s="442"/>
      <c r="AT188" s="442"/>
      <c r="AU188" s="442"/>
      <c r="AV188" s="442"/>
      <c r="AW188" s="442"/>
      <c r="AX188" s="442"/>
      <c r="AY188" s="442"/>
      <c r="AZ188" s="442"/>
    </row>
    <row r="189" spans="2:52" ht="20.100000000000001" hidden="1" customHeight="1" outlineLevel="1">
      <c r="B189" s="434"/>
      <c r="C189" s="1002"/>
      <c r="D189" s="1003"/>
      <c r="E189" s="1003"/>
      <c r="F189" s="1004"/>
      <c r="G189" s="1005"/>
      <c r="H189" s="1006"/>
      <c r="I189" s="1006"/>
      <c r="J189" s="1006"/>
      <c r="K189" s="1007"/>
      <c r="L189" s="715"/>
      <c r="M189" s="715"/>
      <c r="N189" s="715"/>
      <c r="O189" s="715"/>
      <c r="P189" s="715"/>
      <c r="Q189" s="715"/>
      <c r="R189" s="715"/>
      <c r="S189" s="716"/>
      <c r="T189" s="717"/>
      <c r="U189" s="720">
        <f t="shared" si="57"/>
        <v>0</v>
      </c>
      <c r="V189" s="721">
        <f t="shared" si="58"/>
        <v>0</v>
      </c>
      <c r="W189" s="722">
        <f t="shared" si="59"/>
        <v>0</v>
      </c>
      <c r="X189" s="442"/>
      <c r="Y189" s="442"/>
      <c r="Z189" s="442"/>
      <c r="AA189" s="442"/>
      <c r="AB189" s="442"/>
      <c r="AC189" s="442"/>
      <c r="AD189" s="442"/>
      <c r="AE189" s="442"/>
      <c r="AF189" s="442"/>
      <c r="AG189" s="442"/>
      <c r="AH189" s="442"/>
      <c r="AI189" s="442"/>
      <c r="AJ189" s="442"/>
      <c r="AK189" s="442"/>
      <c r="AL189" s="442"/>
      <c r="AM189" s="442"/>
      <c r="AN189" s="442"/>
      <c r="AO189" s="442"/>
      <c r="AP189" s="442"/>
      <c r="AQ189" s="442"/>
      <c r="AR189" s="442"/>
      <c r="AS189" s="442"/>
      <c r="AT189" s="442"/>
      <c r="AU189" s="442"/>
      <c r="AV189" s="442"/>
      <c r="AW189" s="442"/>
      <c r="AX189" s="442"/>
      <c r="AY189" s="442"/>
      <c r="AZ189" s="442"/>
    </row>
    <row r="190" spans="2:52" ht="20.100000000000001" hidden="1" customHeight="1" outlineLevel="1">
      <c r="B190" s="434"/>
      <c r="C190" s="1002"/>
      <c r="D190" s="1003"/>
      <c r="E190" s="1003"/>
      <c r="F190" s="1004"/>
      <c r="G190" s="1005"/>
      <c r="H190" s="1006"/>
      <c r="I190" s="1006"/>
      <c r="J190" s="1006"/>
      <c r="K190" s="1007"/>
      <c r="L190" s="715"/>
      <c r="M190" s="715"/>
      <c r="N190" s="715"/>
      <c r="O190" s="715"/>
      <c r="P190" s="715"/>
      <c r="Q190" s="715"/>
      <c r="R190" s="715"/>
      <c r="S190" s="716"/>
      <c r="T190" s="717"/>
      <c r="U190" s="720">
        <f t="shared" si="57"/>
        <v>0</v>
      </c>
      <c r="V190" s="721">
        <f t="shared" si="58"/>
        <v>0</v>
      </c>
      <c r="W190" s="722">
        <f t="shared" si="59"/>
        <v>0</v>
      </c>
      <c r="X190" s="442"/>
      <c r="Y190" s="442"/>
      <c r="Z190" s="442"/>
      <c r="AA190" s="442"/>
      <c r="AB190" s="442"/>
      <c r="AC190" s="442"/>
      <c r="AD190" s="442"/>
      <c r="AE190" s="442"/>
      <c r="AF190" s="442"/>
      <c r="AG190" s="442"/>
      <c r="AH190" s="442"/>
      <c r="AI190" s="442"/>
      <c r="AJ190" s="442"/>
      <c r="AK190" s="442"/>
      <c r="AL190" s="442"/>
      <c r="AM190" s="442"/>
      <c r="AN190" s="442"/>
      <c r="AO190" s="442"/>
      <c r="AP190" s="442"/>
      <c r="AQ190" s="442"/>
      <c r="AR190" s="442"/>
      <c r="AS190" s="442"/>
      <c r="AT190" s="442"/>
      <c r="AU190" s="442"/>
      <c r="AV190" s="442"/>
      <c r="AW190" s="442"/>
      <c r="AX190" s="442"/>
      <c r="AY190" s="442"/>
      <c r="AZ190" s="442"/>
    </row>
    <row r="191" spans="2:52" ht="20.100000000000001" hidden="1" customHeight="1" outlineLevel="1">
      <c r="B191" s="434"/>
      <c r="C191" s="1002"/>
      <c r="D191" s="1003"/>
      <c r="E191" s="1003"/>
      <c r="F191" s="1004"/>
      <c r="G191" s="1005"/>
      <c r="H191" s="1006"/>
      <c r="I191" s="1006"/>
      <c r="J191" s="1006"/>
      <c r="K191" s="1007"/>
      <c r="L191" s="715"/>
      <c r="M191" s="715"/>
      <c r="N191" s="715"/>
      <c r="O191" s="715"/>
      <c r="P191" s="715"/>
      <c r="Q191" s="715"/>
      <c r="R191" s="715"/>
      <c r="S191" s="716"/>
      <c r="T191" s="717"/>
      <c r="U191" s="720">
        <f t="shared" si="57"/>
        <v>0</v>
      </c>
      <c r="V191" s="721">
        <f t="shared" si="58"/>
        <v>0</v>
      </c>
      <c r="W191" s="722">
        <f t="shared" si="59"/>
        <v>0</v>
      </c>
      <c r="X191" s="442"/>
      <c r="Y191" s="442"/>
      <c r="Z191" s="442"/>
      <c r="AA191" s="442"/>
      <c r="AB191" s="442"/>
      <c r="AC191" s="442"/>
      <c r="AD191" s="442"/>
      <c r="AE191" s="442"/>
      <c r="AF191" s="442"/>
      <c r="AG191" s="442"/>
      <c r="AH191" s="442"/>
      <c r="AI191" s="442"/>
      <c r="AJ191" s="442"/>
      <c r="AK191" s="442"/>
      <c r="AL191" s="442"/>
      <c r="AM191" s="442"/>
      <c r="AN191" s="442"/>
      <c r="AO191" s="442"/>
      <c r="AP191" s="442"/>
      <c r="AQ191" s="442"/>
      <c r="AR191" s="442"/>
      <c r="AS191" s="442"/>
      <c r="AT191" s="442"/>
      <c r="AU191" s="442"/>
      <c r="AV191" s="442"/>
      <c r="AW191" s="442"/>
      <c r="AX191" s="442"/>
      <c r="AY191" s="442"/>
      <c r="AZ191" s="442"/>
    </row>
    <row r="192" spans="2:52" s="19" customFormat="1" ht="9.9499999999999993" hidden="1" customHeight="1" outlineLevel="1">
      <c r="B192" s="435"/>
      <c r="C192" s="437"/>
      <c r="D192" s="437"/>
      <c r="E192" s="437"/>
      <c r="F192" s="437"/>
      <c r="G192" s="666"/>
      <c r="H192" s="666"/>
      <c r="I192" s="666"/>
      <c r="J192" s="666"/>
      <c r="K192" s="666"/>
      <c r="L192" s="438"/>
      <c r="M192" s="438"/>
      <c r="N192" s="438"/>
      <c r="O192" s="438"/>
      <c r="P192" s="438"/>
      <c r="Q192" s="438"/>
      <c r="R192" s="438"/>
      <c r="S192" s="438"/>
      <c r="T192" s="439"/>
      <c r="U192" s="439"/>
      <c r="V192" s="439"/>
      <c r="W192" s="667"/>
      <c r="X192" s="668"/>
      <c r="Y192" s="668"/>
      <c r="Z192" s="668"/>
      <c r="AA192" s="668"/>
      <c r="AB192" s="668"/>
      <c r="AC192" s="668"/>
      <c r="AD192" s="668"/>
      <c r="AE192" s="668"/>
      <c r="AF192" s="668"/>
      <c r="AG192" s="668"/>
      <c r="AH192" s="668"/>
      <c r="AI192" s="668"/>
      <c r="AJ192" s="668"/>
      <c r="AK192" s="668"/>
      <c r="AL192" s="668"/>
      <c r="AM192" s="668"/>
      <c r="AN192" s="668"/>
      <c r="AO192" s="668"/>
      <c r="AP192" s="668"/>
      <c r="AQ192" s="668"/>
      <c r="AR192" s="668"/>
      <c r="AS192" s="668"/>
      <c r="AT192" s="668"/>
      <c r="AU192" s="668"/>
      <c r="AV192" s="668"/>
      <c r="AW192" s="668"/>
      <c r="AX192" s="668"/>
      <c r="AY192" s="668"/>
      <c r="AZ192" s="668"/>
    </row>
    <row r="193" spans="2:52" ht="20.100000000000001" customHeight="1" collapsed="1">
      <c r="B193" s="32">
        <f>B181+1</f>
        <v>16</v>
      </c>
      <c r="C193" s="1013"/>
      <c r="D193" s="1014"/>
      <c r="E193" s="1014"/>
      <c r="F193" s="1015"/>
      <c r="G193" s="1016"/>
      <c r="H193" s="1017"/>
      <c r="I193" s="1017"/>
      <c r="J193" s="1017"/>
      <c r="K193" s="1018"/>
      <c r="L193" s="701">
        <f t="shared" ref="L193:R193" si="60">SUM(L194:L203)</f>
        <v>0</v>
      </c>
      <c r="M193" s="702">
        <f t="shared" si="60"/>
        <v>0</v>
      </c>
      <c r="N193" s="703">
        <f t="shared" si="60"/>
        <v>0</v>
      </c>
      <c r="O193" s="703">
        <f t="shared" si="60"/>
        <v>0</v>
      </c>
      <c r="P193" s="702">
        <f t="shared" si="60"/>
        <v>0</v>
      </c>
      <c r="Q193" s="704">
        <f t="shared" si="60"/>
        <v>0</v>
      </c>
      <c r="R193" s="701">
        <f t="shared" si="60"/>
        <v>0</v>
      </c>
      <c r="S193" s="705">
        <v>1</v>
      </c>
      <c r="T193" s="706">
        <f>(S194*T194)+(S195*T195)+(S196*T196)+(S197*T197)+(S198*T198)+(S199*T199)+(S200*T200)+(S201*T201)+(S202*T202)+(S203*T203)</f>
        <v>0</v>
      </c>
      <c r="U193" s="665">
        <f t="shared" ref="U193:U203" si="61">S193*T193*(1+MGKZ)*(1+Gewinn)*(1+Sicherheit)</f>
        <v>0</v>
      </c>
      <c r="V193" s="643">
        <f t="shared" ref="V193:V203" si="62">R193*Fertigung</f>
        <v>0</v>
      </c>
      <c r="W193" s="50">
        <f t="shared" ref="W193:W203" si="63">L193*$E$6+M193*$M$6+N193*$M$7+O193*$M$8+P193*$E$7+Q193*$M$9+U193+V193</f>
        <v>0</v>
      </c>
      <c r="X193" s="442"/>
      <c r="Y193" s="442"/>
      <c r="Z193" s="442"/>
      <c r="AA193" s="442"/>
      <c r="AB193" s="442"/>
      <c r="AC193" s="442"/>
      <c r="AD193" s="442"/>
      <c r="AE193" s="442"/>
      <c r="AF193" s="442"/>
      <c r="AG193" s="442"/>
      <c r="AH193" s="442"/>
      <c r="AI193" s="442"/>
      <c r="AJ193" s="442"/>
      <c r="AK193" s="442"/>
      <c r="AL193" s="442"/>
      <c r="AM193" s="442"/>
      <c r="AN193" s="442"/>
      <c r="AO193" s="442"/>
      <c r="AP193" s="442"/>
      <c r="AQ193" s="442"/>
      <c r="AR193" s="442"/>
      <c r="AS193" s="442"/>
      <c r="AT193" s="442"/>
      <c r="AU193" s="442"/>
      <c r="AV193" s="442"/>
      <c r="AW193" s="442"/>
      <c r="AX193" s="442"/>
      <c r="AY193" s="442"/>
      <c r="AZ193" s="442"/>
    </row>
    <row r="194" spans="2:52" ht="20.100000000000001" hidden="1" customHeight="1" outlineLevel="1">
      <c r="B194" s="433"/>
      <c r="C194" s="1002"/>
      <c r="D194" s="1003"/>
      <c r="E194" s="1003"/>
      <c r="F194" s="1004"/>
      <c r="G194" s="1005"/>
      <c r="H194" s="1006"/>
      <c r="I194" s="1006"/>
      <c r="J194" s="1006"/>
      <c r="K194" s="1007"/>
      <c r="L194" s="715"/>
      <c r="M194" s="715"/>
      <c r="N194" s="715"/>
      <c r="O194" s="715"/>
      <c r="P194" s="715"/>
      <c r="Q194" s="715"/>
      <c r="R194" s="715"/>
      <c r="S194" s="716"/>
      <c r="T194" s="717"/>
      <c r="U194" s="720">
        <f t="shared" si="61"/>
        <v>0</v>
      </c>
      <c r="V194" s="721">
        <f t="shared" si="62"/>
        <v>0</v>
      </c>
      <c r="W194" s="722">
        <f t="shared" si="63"/>
        <v>0</v>
      </c>
      <c r="X194" s="442"/>
      <c r="Y194" s="442"/>
      <c r="Z194" s="442"/>
      <c r="AA194" s="442"/>
      <c r="AB194" s="442"/>
      <c r="AC194" s="442"/>
      <c r="AD194" s="442"/>
      <c r="AE194" s="442"/>
      <c r="AF194" s="442"/>
      <c r="AG194" s="442"/>
      <c r="AH194" s="442"/>
      <c r="AI194" s="442"/>
      <c r="AJ194" s="442"/>
      <c r="AK194" s="442"/>
      <c r="AL194" s="442"/>
      <c r="AM194" s="442"/>
      <c r="AN194" s="442"/>
      <c r="AO194" s="442"/>
      <c r="AP194" s="442"/>
      <c r="AQ194" s="442"/>
      <c r="AR194" s="442"/>
      <c r="AS194" s="442"/>
      <c r="AT194" s="442"/>
      <c r="AU194" s="442"/>
      <c r="AV194" s="442"/>
      <c r="AW194" s="442"/>
      <c r="AX194" s="442"/>
      <c r="AY194" s="442"/>
      <c r="AZ194" s="442"/>
    </row>
    <row r="195" spans="2:52" ht="20.100000000000001" hidden="1" customHeight="1" outlineLevel="1">
      <c r="B195" s="434"/>
      <c r="C195" s="1002"/>
      <c r="D195" s="1003"/>
      <c r="E195" s="1003"/>
      <c r="F195" s="1004"/>
      <c r="G195" s="1005"/>
      <c r="H195" s="1006"/>
      <c r="I195" s="1006"/>
      <c r="J195" s="1006"/>
      <c r="K195" s="1007"/>
      <c r="L195" s="715"/>
      <c r="M195" s="715"/>
      <c r="N195" s="715"/>
      <c r="O195" s="715"/>
      <c r="P195" s="715"/>
      <c r="Q195" s="715"/>
      <c r="R195" s="715"/>
      <c r="S195" s="716"/>
      <c r="T195" s="717"/>
      <c r="U195" s="720">
        <f t="shared" si="61"/>
        <v>0</v>
      </c>
      <c r="V195" s="721">
        <f t="shared" si="62"/>
        <v>0</v>
      </c>
      <c r="W195" s="722">
        <f t="shared" si="63"/>
        <v>0</v>
      </c>
      <c r="X195" s="442"/>
      <c r="Y195" s="442"/>
      <c r="Z195" s="442"/>
      <c r="AA195" s="442"/>
      <c r="AB195" s="442"/>
      <c r="AC195" s="442"/>
      <c r="AD195" s="442"/>
      <c r="AE195" s="442"/>
      <c r="AF195" s="442"/>
      <c r="AG195" s="442"/>
      <c r="AH195" s="442"/>
      <c r="AI195" s="442"/>
      <c r="AJ195" s="442"/>
      <c r="AK195" s="442"/>
      <c r="AL195" s="442"/>
      <c r="AM195" s="442"/>
      <c r="AN195" s="442"/>
      <c r="AO195" s="442"/>
      <c r="AP195" s="442"/>
      <c r="AQ195" s="442"/>
      <c r="AR195" s="442"/>
      <c r="AS195" s="442"/>
      <c r="AT195" s="442"/>
      <c r="AU195" s="442"/>
      <c r="AV195" s="442"/>
      <c r="AW195" s="442"/>
      <c r="AX195" s="442"/>
      <c r="AY195" s="442"/>
      <c r="AZ195" s="442"/>
    </row>
    <row r="196" spans="2:52" ht="20.100000000000001" hidden="1" customHeight="1" outlineLevel="1">
      <c r="B196" s="434"/>
      <c r="C196" s="1002"/>
      <c r="D196" s="1003"/>
      <c r="E196" s="1003"/>
      <c r="F196" s="1004"/>
      <c r="G196" s="1005"/>
      <c r="H196" s="1006"/>
      <c r="I196" s="1006"/>
      <c r="J196" s="1006"/>
      <c r="K196" s="1007"/>
      <c r="L196" s="715"/>
      <c r="M196" s="715"/>
      <c r="N196" s="715"/>
      <c r="O196" s="715"/>
      <c r="P196" s="715"/>
      <c r="Q196" s="715"/>
      <c r="R196" s="715"/>
      <c r="S196" s="716"/>
      <c r="T196" s="717"/>
      <c r="U196" s="720">
        <f t="shared" si="61"/>
        <v>0</v>
      </c>
      <c r="V196" s="721">
        <f t="shared" si="62"/>
        <v>0</v>
      </c>
      <c r="W196" s="722">
        <f t="shared" si="63"/>
        <v>0</v>
      </c>
      <c r="X196" s="442"/>
      <c r="Y196" s="442"/>
      <c r="Z196" s="442"/>
      <c r="AA196" s="442"/>
      <c r="AB196" s="442"/>
      <c r="AC196" s="442"/>
      <c r="AD196" s="442"/>
      <c r="AE196" s="442"/>
      <c r="AF196" s="442"/>
      <c r="AG196" s="442"/>
      <c r="AH196" s="442"/>
      <c r="AI196" s="442"/>
      <c r="AJ196" s="442"/>
      <c r="AK196" s="442"/>
      <c r="AL196" s="442"/>
      <c r="AM196" s="442"/>
      <c r="AN196" s="442"/>
      <c r="AO196" s="442"/>
      <c r="AP196" s="442"/>
      <c r="AQ196" s="442"/>
      <c r="AR196" s="442"/>
      <c r="AS196" s="442"/>
      <c r="AT196" s="442"/>
      <c r="AU196" s="442"/>
      <c r="AV196" s="442"/>
      <c r="AW196" s="442"/>
      <c r="AX196" s="442"/>
      <c r="AY196" s="442"/>
      <c r="AZ196" s="442"/>
    </row>
    <row r="197" spans="2:52" ht="20.100000000000001" hidden="1" customHeight="1" outlineLevel="1">
      <c r="B197" s="434"/>
      <c r="C197" s="1002"/>
      <c r="D197" s="1003"/>
      <c r="E197" s="1003"/>
      <c r="F197" s="1004"/>
      <c r="G197" s="1005"/>
      <c r="H197" s="1006"/>
      <c r="I197" s="1006"/>
      <c r="J197" s="1006"/>
      <c r="K197" s="1007"/>
      <c r="L197" s="715"/>
      <c r="M197" s="715"/>
      <c r="N197" s="715"/>
      <c r="O197" s="715"/>
      <c r="P197" s="715"/>
      <c r="Q197" s="715"/>
      <c r="R197" s="715"/>
      <c r="S197" s="716"/>
      <c r="T197" s="717"/>
      <c r="U197" s="720">
        <f t="shared" si="61"/>
        <v>0</v>
      </c>
      <c r="V197" s="721">
        <f t="shared" si="62"/>
        <v>0</v>
      </c>
      <c r="W197" s="722">
        <f t="shared" si="63"/>
        <v>0</v>
      </c>
      <c r="X197" s="442"/>
      <c r="Y197" s="442"/>
      <c r="Z197" s="442"/>
      <c r="AA197" s="442"/>
      <c r="AB197" s="442"/>
      <c r="AC197" s="442"/>
      <c r="AD197" s="442"/>
      <c r="AE197" s="442"/>
      <c r="AF197" s="442"/>
      <c r="AG197" s="442"/>
      <c r="AH197" s="442"/>
      <c r="AI197" s="442"/>
      <c r="AJ197" s="442"/>
      <c r="AK197" s="442"/>
      <c r="AL197" s="442"/>
      <c r="AM197" s="442"/>
      <c r="AN197" s="442"/>
      <c r="AO197" s="442"/>
      <c r="AP197" s="442"/>
      <c r="AQ197" s="442"/>
      <c r="AR197" s="442"/>
      <c r="AS197" s="442"/>
      <c r="AT197" s="442"/>
      <c r="AU197" s="442"/>
      <c r="AV197" s="442"/>
      <c r="AW197" s="442"/>
      <c r="AX197" s="442"/>
      <c r="AY197" s="442"/>
      <c r="AZ197" s="442"/>
    </row>
    <row r="198" spans="2:52" ht="20.100000000000001" hidden="1" customHeight="1" outlineLevel="1">
      <c r="B198" s="434"/>
      <c r="C198" s="1002"/>
      <c r="D198" s="1003"/>
      <c r="E198" s="1003"/>
      <c r="F198" s="1004"/>
      <c r="G198" s="1005"/>
      <c r="H198" s="1006"/>
      <c r="I198" s="1006"/>
      <c r="J198" s="1006"/>
      <c r="K198" s="1007"/>
      <c r="L198" s="715"/>
      <c r="M198" s="715"/>
      <c r="N198" s="715"/>
      <c r="O198" s="715"/>
      <c r="P198" s="715"/>
      <c r="Q198" s="715"/>
      <c r="R198" s="715"/>
      <c r="S198" s="716"/>
      <c r="T198" s="717"/>
      <c r="U198" s="720">
        <f t="shared" si="61"/>
        <v>0</v>
      </c>
      <c r="V198" s="721">
        <f t="shared" si="62"/>
        <v>0</v>
      </c>
      <c r="W198" s="722">
        <f t="shared" si="63"/>
        <v>0</v>
      </c>
      <c r="X198" s="442"/>
      <c r="Y198" s="442"/>
      <c r="Z198" s="442"/>
      <c r="AA198" s="442"/>
      <c r="AB198" s="442"/>
      <c r="AC198" s="442"/>
      <c r="AD198" s="442"/>
      <c r="AE198" s="442"/>
      <c r="AF198" s="442"/>
      <c r="AG198" s="442"/>
      <c r="AH198" s="442"/>
      <c r="AI198" s="442"/>
      <c r="AJ198" s="442"/>
      <c r="AK198" s="442"/>
      <c r="AL198" s="442"/>
      <c r="AM198" s="442"/>
      <c r="AN198" s="442"/>
      <c r="AO198" s="442"/>
      <c r="AP198" s="442"/>
      <c r="AQ198" s="442"/>
      <c r="AR198" s="442"/>
      <c r="AS198" s="442"/>
      <c r="AT198" s="442"/>
      <c r="AU198" s="442"/>
      <c r="AV198" s="442"/>
      <c r="AW198" s="442"/>
      <c r="AX198" s="442"/>
      <c r="AY198" s="442"/>
      <c r="AZ198" s="442"/>
    </row>
    <row r="199" spans="2:52" ht="20.100000000000001" hidden="1" customHeight="1" outlineLevel="1">
      <c r="B199" s="434"/>
      <c r="C199" s="1002"/>
      <c r="D199" s="1003"/>
      <c r="E199" s="1003"/>
      <c r="F199" s="1004"/>
      <c r="G199" s="1005"/>
      <c r="H199" s="1006"/>
      <c r="I199" s="1006"/>
      <c r="J199" s="1006"/>
      <c r="K199" s="1007"/>
      <c r="L199" s="715"/>
      <c r="M199" s="715"/>
      <c r="N199" s="715"/>
      <c r="O199" s="715"/>
      <c r="P199" s="715"/>
      <c r="Q199" s="715"/>
      <c r="R199" s="715"/>
      <c r="S199" s="716"/>
      <c r="T199" s="717"/>
      <c r="U199" s="720">
        <f t="shared" si="61"/>
        <v>0</v>
      </c>
      <c r="V199" s="721">
        <f t="shared" si="62"/>
        <v>0</v>
      </c>
      <c r="W199" s="722">
        <f t="shared" si="63"/>
        <v>0</v>
      </c>
      <c r="X199" s="442"/>
      <c r="Y199" s="442"/>
      <c r="Z199" s="442"/>
      <c r="AA199" s="442"/>
      <c r="AB199" s="442"/>
      <c r="AC199" s="442"/>
      <c r="AD199" s="442"/>
      <c r="AE199" s="442"/>
      <c r="AF199" s="442"/>
      <c r="AG199" s="442"/>
      <c r="AH199" s="442"/>
      <c r="AI199" s="442"/>
      <c r="AJ199" s="442"/>
      <c r="AK199" s="442"/>
      <c r="AL199" s="442"/>
      <c r="AM199" s="442"/>
      <c r="AN199" s="442"/>
      <c r="AO199" s="442"/>
      <c r="AP199" s="442"/>
      <c r="AQ199" s="442"/>
      <c r="AR199" s="442"/>
      <c r="AS199" s="442"/>
      <c r="AT199" s="442"/>
      <c r="AU199" s="442"/>
      <c r="AV199" s="442"/>
      <c r="AW199" s="442"/>
      <c r="AX199" s="442"/>
      <c r="AY199" s="442"/>
      <c r="AZ199" s="442"/>
    </row>
    <row r="200" spans="2:52" ht="20.100000000000001" hidden="1" customHeight="1" outlineLevel="1">
      <c r="B200" s="434"/>
      <c r="C200" s="1002"/>
      <c r="D200" s="1003"/>
      <c r="E200" s="1003"/>
      <c r="F200" s="1004"/>
      <c r="G200" s="1005"/>
      <c r="H200" s="1006"/>
      <c r="I200" s="1006"/>
      <c r="J200" s="1006"/>
      <c r="K200" s="1007"/>
      <c r="L200" s="715"/>
      <c r="M200" s="715"/>
      <c r="N200" s="715"/>
      <c r="O200" s="715"/>
      <c r="P200" s="715"/>
      <c r="Q200" s="715"/>
      <c r="R200" s="715"/>
      <c r="S200" s="716"/>
      <c r="T200" s="717"/>
      <c r="U200" s="720">
        <f t="shared" si="61"/>
        <v>0</v>
      </c>
      <c r="V200" s="721">
        <f t="shared" si="62"/>
        <v>0</v>
      </c>
      <c r="W200" s="722">
        <f t="shared" si="63"/>
        <v>0</v>
      </c>
      <c r="X200" s="442"/>
      <c r="Y200" s="442"/>
      <c r="Z200" s="442"/>
      <c r="AA200" s="442"/>
      <c r="AB200" s="442"/>
      <c r="AC200" s="442"/>
      <c r="AD200" s="442"/>
      <c r="AE200" s="442"/>
      <c r="AF200" s="442"/>
      <c r="AG200" s="442"/>
      <c r="AH200" s="442"/>
      <c r="AI200" s="442"/>
      <c r="AJ200" s="442"/>
      <c r="AK200" s="442"/>
      <c r="AL200" s="442"/>
      <c r="AM200" s="442"/>
      <c r="AN200" s="442"/>
      <c r="AO200" s="442"/>
      <c r="AP200" s="442"/>
      <c r="AQ200" s="442"/>
      <c r="AR200" s="442"/>
      <c r="AS200" s="442"/>
      <c r="AT200" s="442"/>
      <c r="AU200" s="442"/>
      <c r="AV200" s="442"/>
      <c r="AW200" s="442"/>
      <c r="AX200" s="442"/>
      <c r="AY200" s="442"/>
      <c r="AZ200" s="442"/>
    </row>
    <row r="201" spans="2:52" ht="20.100000000000001" hidden="1" customHeight="1" outlineLevel="1">
      <c r="B201" s="434"/>
      <c r="C201" s="1002"/>
      <c r="D201" s="1003"/>
      <c r="E201" s="1003"/>
      <c r="F201" s="1004"/>
      <c r="G201" s="1005"/>
      <c r="H201" s="1006"/>
      <c r="I201" s="1006"/>
      <c r="J201" s="1006"/>
      <c r="K201" s="1007"/>
      <c r="L201" s="715"/>
      <c r="M201" s="715"/>
      <c r="N201" s="715"/>
      <c r="O201" s="715"/>
      <c r="P201" s="715"/>
      <c r="Q201" s="715"/>
      <c r="R201" s="715"/>
      <c r="S201" s="716"/>
      <c r="T201" s="717"/>
      <c r="U201" s="720">
        <f t="shared" si="61"/>
        <v>0</v>
      </c>
      <c r="V201" s="721">
        <f t="shared" si="62"/>
        <v>0</v>
      </c>
      <c r="W201" s="722">
        <f t="shared" si="63"/>
        <v>0</v>
      </c>
      <c r="X201" s="442"/>
      <c r="Y201" s="442"/>
      <c r="Z201" s="442"/>
      <c r="AA201" s="442"/>
      <c r="AB201" s="442"/>
      <c r="AC201" s="442"/>
      <c r="AD201" s="442"/>
      <c r="AE201" s="442"/>
      <c r="AF201" s="442"/>
      <c r="AG201" s="442"/>
      <c r="AH201" s="442"/>
      <c r="AI201" s="442"/>
      <c r="AJ201" s="442"/>
      <c r="AK201" s="442"/>
      <c r="AL201" s="442"/>
      <c r="AM201" s="442"/>
      <c r="AN201" s="442"/>
      <c r="AO201" s="442"/>
      <c r="AP201" s="442"/>
      <c r="AQ201" s="442"/>
      <c r="AR201" s="442"/>
      <c r="AS201" s="442"/>
      <c r="AT201" s="442"/>
      <c r="AU201" s="442"/>
      <c r="AV201" s="442"/>
      <c r="AW201" s="442"/>
      <c r="AX201" s="442"/>
      <c r="AY201" s="442"/>
      <c r="AZ201" s="442"/>
    </row>
    <row r="202" spans="2:52" ht="20.100000000000001" hidden="1" customHeight="1" outlineLevel="1">
      <c r="B202" s="434"/>
      <c r="C202" s="1002"/>
      <c r="D202" s="1003"/>
      <c r="E202" s="1003"/>
      <c r="F202" s="1004"/>
      <c r="G202" s="1005"/>
      <c r="H202" s="1006"/>
      <c r="I202" s="1006"/>
      <c r="J202" s="1006"/>
      <c r="K202" s="1007"/>
      <c r="L202" s="715"/>
      <c r="M202" s="715"/>
      <c r="N202" s="715"/>
      <c r="O202" s="715"/>
      <c r="P202" s="715"/>
      <c r="Q202" s="715"/>
      <c r="R202" s="715"/>
      <c r="S202" s="716"/>
      <c r="T202" s="717"/>
      <c r="U202" s="720">
        <f t="shared" si="61"/>
        <v>0</v>
      </c>
      <c r="V202" s="721">
        <f t="shared" si="62"/>
        <v>0</v>
      </c>
      <c r="W202" s="722">
        <f t="shared" si="63"/>
        <v>0</v>
      </c>
      <c r="X202" s="442"/>
      <c r="Y202" s="442"/>
      <c r="Z202" s="442"/>
      <c r="AA202" s="442"/>
      <c r="AB202" s="442"/>
      <c r="AC202" s="442"/>
      <c r="AD202" s="442"/>
      <c r="AE202" s="442"/>
      <c r="AF202" s="442"/>
      <c r="AG202" s="442"/>
      <c r="AH202" s="442"/>
      <c r="AI202" s="442"/>
      <c r="AJ202" s="442"/>
      <c r="AK202" s="442"/>
      <c r="AL202" s="442"/>
      <c r="AM202" s="442"/>
      <c r="AN202" s="442"/>
      <c r="AO202" s="442"/>
      <c r="AP202" s="442"/>
      <c r="AQ202" s="442"/>
      <c r="AR202" s="442"/>
      <c r="AS202" s="442"/>
      <c r="AT202" s="442"/>
      <c r="AU202" s="442"/>
      <c r="AV202" s="442"/>
      <c r="AW202" s="442"/>
      <c r="AX202" s="442"/>
      <c r="AY202" s="442"/>
      <c r="AZ202" s="442"/>
    </row>
    <row r="203" spans="2:52" ht="20.100000000000001" hidden="1" customHeight="1" outlineLevel="1">
      <c r="B203" s="434"/>
      <c r="C203" s="1002"/>
      <c r="D203" s="1003"/>
      <c r="E203" s="1003"/>
      <c r="F203" s="1004"/>
      <c r="G203" s="1005"/>
      <c r="H203" s="1006"/>
      <c r="I203" s="1006"/>
      <c r="J203" s="1006"/>
      <c r="K203" s="1007"/>
      <c r="L203" s="715"/>
      <c r="M203" s="715"/>
      <c r="N203" s="715"/>
      <c r="O203" s="715"/>
      <c r="P203" s="715"/>
      <c r="Q203" s="715"/>
      <c r="R203" s="715"/>
      <c r="S203" s="716"/>
      <c r="T203" s="717"/>
      <c r="U203" s="720">
        <f t="shared" si="61"/>
        <v>0</v>
      </c>
      <c r="V203" s="721">
        <f t="shared" si="62"/>
        <v>0</v>
      </c>
      <c r="W203" s="722">
        <f t="shared" si="63"/>
        <v>0</v>
      </c>
      <c r="X203" s="442"/>
      <c r="Y203" s="442"/>
      <c r="Z203" s="442"/>
      <c r="AA203" s="442"/>
      <c r="AB203" s="442"/>
      <c r="AC203" s="442"/>
      <c r="AD203" s="442"/>
      <c r="AE203" s="442"/>
      <c r="AF203" s="442"/>
      <c r="AG203" s="442"/>
      <c r="AH203" s="442"/>
      <c r="AI203" s="442"/>
      <c r="AJ203" s="442"/>
      <c r="AK203" s="442"/>
      <c r="AL203" s="442"/>
      <c r="AM203" s="442"/>
      <c r="AN203" s="442"/>
      <c r="AO203" s="442"/>
      <c r="AP203" s="442"/>
      <c r="AQ203" s="442"/>
      <c r="AR203" s="442"/>
      <c r="AS203" s="442"/>
      <c r="AT203" s="442"/>
      <c r="AU203" s="442"/>
      <c r="AV203" s="442"/>
      <c r="AW203" s="442"/>
      <c r="AX203" s="442"/>
      <c r="AY203" s="442"/>
      <c r="AZ203" s="442"/>
    </row>
    <row r="204" spans="2:52" s="19" customFormat="1" ht="9.9499999999999993" hidden="1" customHeight="1" outlineLevel="1">
      <c r="B204" s="435"/>
      <c r="C204" s="437"/>
      <c r="D204" s="437"/>
      <c r="E204" s="437"/>
      <c r="F204" s="437"/>
      <c r="G204" s="666"/>
      <c r="H204" s="666"/>
      <c r="I204" s="666"/>
      <c r="J204" s="666"/>
      <c r="K204" s="666"/>
      <c r="L204" s="438"/>
      <c r="M204" s="438"/>
      <c r="N204" s="438"/>
      <c r="O204" s="438"/>
      <c r="P204" s="438"/>
      <c r="Q204" s="438"/>
      <c r="R204" s="438"/>
      <c r="S204" s="438"/>
      <c r="T204" s="439"/>
      <c r="U204" s="439"/>
      <c r="V204" s="439"/>
      <c r="W204" s="667"/>
      <c r="X204" s="668"/>
      <c r="Y204" s="668"/>
      <c r="Z204" s="668"/>
      <c r="AA204" s="668"/>
      <c r="AB204" s="668"/>
      <c r="AC204" s="668"/>
      <c r="AD204" s="668"/>
      <c r="AE204" s="668"/>
      <c r="AF204" s="668"/>
      <c r="AG204" s="668"/>
      <c r="AH204" s="668"/>
      <c r="AI204" s="668"/>
      <c r="AJ204" s="668"/>
      <c r="AK204" s="668"/>
      <c r="AL204" s="668"/>
      <c r="AM204" s="668"/>
      <c r="AN204" s="668"/>
      <c r="AO204" s="668"/>
      <c r="AP204" s="668"/>
      <c r="AQ204" s="668"/>
      <c r="AR204" s="668"/>
      <c r="AS204" s="668"/>
      <c r="AT204" s="668"/>
      <c r="AU204" s="668"/>
      <c r="AV204" s="668"/>
      <c r="AW204" s="668"/>
      <c r="AX204" s="668"/>
      <c r="AY204" s="668"/>
      <c r="AZ204" s="668"/>
    </row>
    <row r="205" spans="2:52" ht="20.100000000000001" customHeight="1" collapsed="1">
      <c r="B205" s="32">
        <f>B193+1</f>
        <v>17</v>
      </c>
      <c r="C205" s="1013"/>
      <c r="D205" s="1014"/>
      <c r="E205" s="1014"/>
      <c r="F205" s="1015"/>
      <c r="G205" s="1016"/>
      <c r="H205" s="1017"/>
      <c r="I205" s="1017"/>
      <c r="J205" s="1017"/>
      <c r="K205" s="1018"/>
      <c r="L205" s="701">
        <f t="shared" ref="L205:R205" si="64">SUM(L206:L215)</f>
        <v>0</v>
      </c>
      <c r="M205" s="702">
        <f t="shared" si="64"/>
        <v>0</v>
      </c>
      <c r="N205" s="703">
        <f t="shared" si="64"/>
        <v>0</v>
      </c>
      <c r="O205" s="703">
        <f t="shared" si="64"/>
        <v>0</v>
      </c>
      <c r="P205" s="702">
        <f t="shared" si="64"/>
        <v>0</v>
      </c>
      <c r="Q205" s="704">
        <f t="shared" si="64"/>
        <v>0</v>
      </c>
      <c r="R205" s="701">
        <f t="shared" si="64"/>
        <v>0</v>
      </c>
      <c r="S205" s="705">
        <v>1</v>
      </c>
      <c r="T205" s="706">
        <f>(S206*T206)+(S207*T207)+(S208*T208)+(S209*T209)+(S210*T210)+(S211*T211)+(S212*T212)+(S213*T213)+(S214*T214)+(S215*T215)</f>
        <v>0</v>
      </c>
      <c r="U205" s="665">
        <f t="shared" ref="U205:U215" si="65">S205*T205*(1+MGKZ)*(1+Gewinn)*(1+Sicherheit)</f>
        <v>0</v>
      </c>
      <c r="V205" s="643">
        <f t="shared" ref="V205:V215" si="66">R205*Fertigung</f>
        <v>0</v>
      </c>
      <c r="W205" s="50">
        <f t="shared" ref="W205:W215" si="67">L205*$E$6+M205*$M$6+N205*$M$7+O205*$M$8+P205*$E$7+Q205*$M$9+U205+V205</f>
        <v>0</v>
      </c>
      <c r="X205" s="442"/>
      <c r="Y205" s="442"/>
      <c r="Z205" s="442"/>
      <c r="AA205" s="442"/>
      <c r="AB205" s="442"/>
      <c r="AC205" s="442"/>
      <c r="AD205" s="442"/>
      <c r="AE205" s="442"/>
      <c r="AF205" s="442"/>
      <c r="AG205" s="442"/>
      <c r="AH205" s="442"/>
      <c r="AI205" s="442"/>
      <c r="AJ205" s="442"/>
      <c r="AK205" s="442"/>
      <c r="AL205" s="442"/>
      <c r="AM205" s="442"/>
      <c r="AN205" s="442"/>
      <c r="AO205" s="442"/>
      <c r="AP205" s="442"/>
      <c r="AQ205" s="442"/>
      <c r="AR205" s="442"/>
      <c r="AS205" s="442"/>
      <c r="AT205" s="442"/>
      <c r="AU205" s="442"/>
      <c r="AV205" s="442"/>
      <c r="AW205" s="442"/>
      <c r="AX205" s="442"/>
      <c r="AY205" s="442"/>
      <c r="AZ205" s="442"/>
    </row>
    <row r="206" spans="2:52" ht="20.100000000000001" hidden="1" customHeight="1" outlineLevel="1">
      <c r="B206" s="433"/>
      <c r="C206" s="1002"/>
      <c r="D206" s="1003"/>
      <c r="E206" s="1003"/>
      <c r="F206" s="1004"/>
      <c r="G206" s="1005"/>
      <c r="H206" s="1006"/>
      <c r="I206" s="1006"/>
      <c r="J206" s="1006"/>
      <c r="K206" s="1007"/>
      <c r="L206" s="715"/>
      <c r="M206" s="715"/>
      <c r="N206" s="715"/>
      <c r="O206" s="715"/>
      <c r="P206" s="715"/>
      <c r="Q206" s="715"/>
      <c r="R206" s="715"/>
      <c r="S206" s="716"/>
      <c r="T206" s="717"/>
      <c r="U206" s="720">
        <f t="shared" si="65"/>
        <v>0</v>
      </c>
      <c r="V206" s="721">
        <f t="shared" si="66"/>
        <v>0</v>
      </c>
      <c r="W206" s="722">
        <f t="shared" si="67"/>
        <v>0</v>
      </c>
      <c r="X206" s="442"/>
      <c r="Y206" s="442"/>
      <c r="Z206" s="442"/>
      <c r="AA206" s="442"/>
      <c r="AB206" s="442"/>
      <c r="AC206" s="442"/>
      <c r="AD206" s="442"/>
      <c r="AE206" s="442"/>
      <c r="AF206" s="442"/>
      <c r="AG206" s="442"/>
      <c r="AH206" s="442"/>
      <c r="AI206" s="442"/>
      <c r="AJ206" s="442"/>
      <c r="AK206" s="442"/>
      <c r="AL206" s="442"/>
      <c r="AM206" s="442"/>
      <c r="AN206" s="442"/>
      <c r="AO206" s="442"/>
      <c r="AP206" s="442"/>
      <c r="AQ206" s="442"/>
      <c r="AR206" s="442"/>
      <c r="AS206" s="442"/>
      <c r="AT206" s="442"/>
      <c r="AU206" s="442"/>
      <c r="AV206" s="442"/>
      <c r="AW206" s="442"/>
      <c r="AX206" s="442"/>
      <c r="AY206" s="442"/>
      <c r="AZ206" s="442"/>
    </row>
    <row r="207" spans="2:52" ht="20.100000000000001" hidden="1" customHeight="1" outlineLevel="1">
      <c r="B207" s="434"/>
      <c r="C207" s="1002"/>
      <c r="D207" s="1003"/>
      <c r="E207" s="1003"/>
      <c r="F207" s="1004"/>
      <c r="G207" s="1005"/>
      <c r="H207" s="1006"/>
      <c r="I207" s="1006"/>
      <c r="J207" s="1006"/>
      <c r="K207" s="1007"/>
      <c r="L207" s="715"/>
      <c r="M207" s="715"/>
      <c r="N207" s="715"/>
      <c r="O207" s="715"/>
      <c r="P207" s="715"/>
      <c r="Q207" s="715"/>
      <c r="R207" s="715"/>
      <c r="S207" s="716"/>
      <c r="T207" s="717"/>
      <c r="U207" s="720">
        <f t="shared" si="65"/>
        <v>0</v>
      </c>
      <c r="V207" s="721">
        <f t="shared" si="66"/>
        <v>0</v>
      </c>
      <c r="W207" s="722">
        <f t="shared" si="67"/>
        <v>0</v>
      </c>
      <c r="X207" s="442"/>
      <c r="Y207" s="442"/>
      <c r="Z207" s="442"/>
      <c r="AA207" s="442"/>
      <c r="AB207" s="442"/>
      <c r="AC207" s="442"/>
      <c r="AD207" s="442"/>
      <c r="AE207" s="442"/>
      <c r="AF207" s="442"/>
      <c r="AG207" s="442"/>
      <c r="AH207" s="442"/>
      <c r="AI207" s="442"/>
      <c r="AJ207" s="442"/>
      <c r="AK207" s="442"/>
      <c r="AL207" s="442"/>
      <c r="AM207" s="442"/>
      <c r="AN207" s="442"/>
      <c r="AO207" s="442"/>
      <c r="AP207" s="442"/>
      <c r="AQ207" s="442"/>
      <c r="AR207" s="442"/>
      <c r="AS207" s="442"/>
      <c r="AT207" s="442"/>
      <c r="AU207" s="442"/>
      <c r="AV207" s="442"/>
      <c r="AW207" s="442"/>
      <c r="AX207" s="442"/>
      <c r="AY207" s="442"/>
      <c r="AZ207" s="442"/>
    </row>
    <row r="208" spans="2:52" ht="20.100000000000001" hidden="1" customHeight="1" outlineLevel="1">
      <c r="B208" s="434"/>
      <c r="C208" s="1002"/>
      <c r="D208" s="1003"/>
      <c r="E208" s="1003"/>
      <c r="F208" s="1004"/>
      <c r="G208" s="1005"/>
      <c r="H208" s="1006"/>
      <c r="I208" s="1006"/>
      <c r="J208" s="1006"/>
      <c r="K208" s="1007"/>
      <c r="L208" s="715"/>
      <c r="M208" s="715"/>
      <c r="N208" s="715"/>
      <c r="O208" s="715"/>
      <c r="P208" s="715"/>
      <c r="Q208" s="715"/>
      <c r="R208" s="715"/>
      <c r="S208" s="716"/>
      <c r="T208" s="717"/>
      <c r="U208" s="720">
        <f t="shared" si="65"/>
        <v>0</v>
      </c>
      <c r="V208" s="721">
        <f t="shared" si="66"/>
        <v>0</v>
      </c>
      <c r="W208" s="722">
        <f t="shared" si="67"/>
        <v>0</v>
      </c>
      <c r="X208" s="442"/>
      <c r="Y208" s="442"/>
      <c r="Z208" s="442"/>
      <c r="AA208" s="442"/>
      <c r="AB208" s="442"/>
      <c r="AC208" s="442"/>
      <c r="AD208" s="442"/>
      <c r="AE208" s="442"/>
      <c r="AF208" s="442"/>
      <c r="AG208" s="442"/>
      <c r="AH208" s="442"/>
      <c r="AI208" s="442"/>
      <c r="AJ208" s="442"/>
      <c r="AK208" s="442"/>
      <c r="AL208" s="442"/>
      <c r="AM208" s="442"/>
      <c r="AN208" s="442"/>
      <c r="AO208" s="442"/>
      <c r="AP208" s="442"/>
      <c r="AQ208" s="442"/>
      <c r="AR208" s="442"/>
      <c r="AS208" s="442"/>
      <c r="AT208" s="442"/>
      <c r="AU208" s="442"/>
      <c r="AV208" s="442"/>
      <c r="AW208" s="442"/>
      <c r="AX208" s="442"/>
      <c r="AY208" s="442"/>
      <c r="AZ208" s="442"/>
    </row>
    <row r="209" spans="2:52" ht="20.100000000000001" hidden="1" customHeight="1" outlineLevel="1">
      <c r="B209" s="434"/>
      <c r="C209" s="1002"/>
      <c r="D209" s="1003"/>
      <c r="E209" s="1003"/>
      <c r="F209" s="1004"/>
      <c r="G209" s="1005"/>
      <c r="H209" s="1006"/>
      <c r="I209" s="1006"/>
      <c r="J209" s="1006"/>
      <c r="K209" s="1007"/>
      <c r="L209" s="715"/>
      <c r="M209" s="715"/>
      <c r="N209" s="715"/>
      <c r="O209" s="715"/>
      <c r="P209" s="715"/>
      <c r="Q209" s="715"/>
      <c r="R209" s="715"/>
      <c r="S209" s="716"/>
      <c r="T209" s="717"/>
      <c r="U209" s="720">
        <f t="shared" si="65"/>
        <v>0</v>
      </c>
      <c r="V209" s="721">
        <f t="shared" si="66"/>
        <v>0</v>
      </c>
      <c r="W209" s="722">
        <f t="shared" si="67"/>
        <v>0</v>
      </c>
      <c r="X209" s="442"/>
      <c r="Y209" s="442"/>
      <c r="Z209" s="442"/>
      <c r="AA209" s="442"/>
      <c r="AB209" s="442"/>
      <c r="AC209" s="442"/>
      <c r="AD209" s="442"/>
      <c r="AE209" s="442"/>
      <c r="AF209" s="442"/>
      <c r="AG209" s="442"/>
      <c r="AH209" s="442"/>
      <c r="AI209" s="442"/>
      <c r="AJ209" s="442"/>
      <c r="AK209" s="442"/>
      <c r="AL209" s="442"/>
      <c r="AM209" s="442"/>
      <c r="AN209" s="442"/>
      <c r="AO209" s="442"/>
      <c r="AP209" s="442"/>
      <c r="AQ209" s="442"/>
      <c r="AR209" s="442"/>
      <c r="AS209" s="442"/>
      <c r="AT209" s="442"/>
      <c r="AU209" s="442"/>
      <c r="AV209" s="442"/>
      <c r="AW209" s="442"/>
      <c r="AX209" s="442"/>
      <c r="AY209" s="442"/>
      <c r="AZ209" s="442"/>
    </row>
    <row r="210" spans="2:52" ht="20.100000000000001" hidden="1" customHeight="1" outlineLevel="1">
      <c r="B210" s="434"/>
      <c r="C210" s="1002"/>
      <c r="D210" s="1003"/>
      <c r="E210" s="1003"/>
      <c r="F210" s="1004"/>
      <c r="G210" s="1005"/>
      <c r="H210" s="1006"/>
      <c r="I210" s="1006"/>
      <c r="J210" s="1006"/>
      <c r="K210" s="1007"/>
      <c r="L210" s="715"/>
      <c r="M210" s="715"/>
      <c r="N210" s="715"/>
      <c r="O210" s="715"/>
      <c r="P210" s="715"/>
      <c r="Q210" s="715"/>
      <c r="R210" s="715"/>
      <c r="S210" s="716"/>
      <c r="T210" s="717"/>
      <c r="U210" s="720">
        <f t="shared" si="65"/>
        <v>0</v>
      </c>
      <c r="V210" s="721">
        <f t="shared" si="66"/>
        <v>0</v>
      </c>
      <c r="W210" s="722">
        <f t="shared" si="67"/>
        <v>0</v>
      </c>
      <c r="X210" s="442"/>
      <c r="Y210" s="442"/>
      <c r="Z210" s="442"/>
      <c r="AA210" s="442"/>
      <c r="AB210" s="442"/>
      <c r="AC210" s="442"/>
      <c r="AD210" s="442"/>
      <c r="AE210" s="442"/>
      <c r="AF210" s="442"/>
      <c r="AG210" s="442"/>
      <c r="AH210" s="442"/>
      <c r="AI210" s="442"/>
      <c r="AJ210" s="442"/>
      <c r="AK210" s="442"/>
      <c r="AL210" s="442"/>
      <c r="AM210" s="442"/>
      <c r="AN210" s="442"/>
      <c r="AO210" s="442"/>
      <c r="AP210" s="442"/>
      <c r="AQ210" s="442"/>
      <c r="AR210" s="442"/>
      <c r="AS210" s="442"/>
      <c r="AT210" s="442"/>
      <c r="AU210" s="442"/>
      <c r="AV210" s="442"/>
      <c r="AW210" s="442"/>
      <c r="AX210" s="442"/>
      <c r="AY210" s="442"/>
      <c r="AZ210" s="442"/>
    </row>
    <row r="211" spans="2:52" ht="20.100000000000001" hidden="1" customHeight="1" outlineLevel="1">
      <c r="B211" s="434"/>
      <c r="C211" s="1002"/>
      <c r="D211" s="1003"/>
      <c r="E211" s="1003"/>
      <c r="F211" s="1004"/>
      <c r="G211" s="1005"/>
      <c r="H211" s="1006"/>
      <c r="I211" s="1006"/>
      <c r="J211" s="1006"/>
      <c r="K211" s="1007"/>
      <c r="L211" s="715"/>
      <c r="M211" s="715"/>
      <c r="N211" s="715"/>
      <c r="O211" s="715"/>
      <c r="P211" s="715"/>
      <c r="Q211" s="715"/>
      <c r="R211" s="715"/>
      <c r="S211" s="716"/>
      <c r="T211" s="717"/>
      <c r="U211" s="720">
        <f t="shared" si="65"/>
        <v>0</v>
      </c>
      <c r="V211" s="721">
        <f t="shared" si="66"/>
        <v>0</v>
      </c>
      <c r="W211" s="722">
        <f t="shared" si="67"/>
        <v>0</v>
      </c>
      <c r="X211" s="442"/>
      <c r="Y211" s="442"/>
      <c r="Z211" s="442"/>
      <c r="AA211" s="442"/>
      <c r="AB211" s="442"/>
      <c r="AC211" s="442"/>
      <c r="AD211" s="442"/>
      <c r="AE211" s="442"/>
      <c r="AF211" s="442"/>
      <c r="AG211" s="442"/>
      <c r="AH211" s="442"/>
      <c r="AI211" s="442"/>
      <c r="AJ211" s="442"/>
      <c r="AK211" s="442"/>
      <c r="AL211" s="442"/>
      <c r="AM211" s="442"/>
      <c r="AN211" s="442"/>
      <c r="AO211" s="442"/>
      <c r="AP211" s="442"/>
      <c r="AQ211" s="442"/>
      <c r="AR211" s="442"/>
      <c r="AS211" s="442"/>
      <c r="AT211" s="442"/>
      <c r="AU211" s="442"/>
      <c r="AV211" s="442"/>
      <c r="AW211" s="442"/>
      <c r="AX211" s="442"/>
      <c r="AY211" s="442"/>
      <c r="AZ211" s="442"/>
    </row>
    <row r="212" spans="2:52" ht="20.100000000000001" hidden="1" customHeight="1" outlineLevel="1">
      <c r="B212" s="434"/>
      <c r="C212" s="1002"/>
      <c r="D212" s="1003"/>
      <c r="E212" s="1003"/>
      <c r="F212" s="1004"/>
      <c r="G212" s="1005"/>
      <c r="H212" s="1006"/>
      <c r="I212" s="1006"/>
      <c r="J212" s="1006"/>
      <c r="K212" s="1007"/>
      <c r="L212" s="715"/>
      <c r="M212" s="715"/>
      <c r="N212" s="715"/>
      <c r="O212" s="715"/>
      <c r="P212" s="715"/>
      <c r="Q212" s="715"/>
      <c r="R212" s="715"/>
      <c r="S212" s="716"/>
      <c r="T212" s="717"/>
      <c r="U212" s="720">
        <f t="shared" si="65"/>
        <v>0</v>
      </c>
      <c r="V212" s="721">
        <f t="shared" si="66"/>
        <v>0</v>
      </c>
      <c r="W212" s="722">
        <f t="shared" si="67"/>
        <v>0</v>
      </c>
      <c r="X212" s="442"/>
      <c r="Y212" s="442"/>
      <c r="Z212" s="442"/>
      <c r="AA212" s="442"/>
      <c r="AB212" s="442"/>
      <c r="AC212" s="442"/>
      <c r="AD212" s="442"/>
      <c r="AE212" s="442"/>
      <c r="AF212" s="442"/>
      <c r="AG212" s="442"/>
      <c r="AH212" s="442"/>
      <c r="AI212" s="442"/>
      <c r="AJ212" s="442"/>
      <c r="AK212" s="442"/>
      <c r="AL212" s="442"/>
      <c r="AM212" s="442"/>
      <c r="AN212" s="442"/>
      <c r="AO212" s="442"/>
      <c r="AP212" s="442"/>
      <c r="AQ212" s="442"/>
      <c r="AR212" s="442"/>
      <c r="AS212" s="442"/>
      <c r="AT212" s="442"/>
      <c r="AU212" s="442"/>
      <c r="AV212" s="442"/>
      <c r="AW212" s="442"/>
      <c r="AX212" s="442"/>
      <c r="AY212" s="442"/>
      <c r="AZ212" s="442"/>
    </row>
    <row r="213" spans="2:52" ht="20.100000000000001" hidden="1" customHeight="1" outlineLevel="1">
      <c r="B213" s="434"/>
      <c r="C213" s="1002"/>
      <c r="D213" s="1003"/>
      <c r="E213" s="1003"/>
      <c r="F213" s="1004"/>
      <c r="G213" s="1005"/>
      <c r="H213" s="1006"/>
      <c r="I213" s="1006"/>
      <c r="J213" s="1006"/>
      <c r="K213" s="1007"/>
      <c r="L213" s="715"/>
      <c r="M213" s="715"/>
      <c r="N213" s="715"/>
      <c r="O213" s="715"/>
      <c r="P213" s="715"/>
      <c r="Q213" s="715"/>
      <c r="R213" s="715"/>
      <c r="S213" s="716"/>
      <c r="T213" s="717"/>
      <c r="U213" s="720">
        <f t="shared" si="65"/>
        <v>0</v>
      </c>
      <c r="V213" s="721">
        <f t="shared" si="66"/>
        <v>0</v>
      </c>
      <c r="W213" s="722">
        <f t="shared" si="67"/>
        <v>0</v>
      </c>
      <c r="X213" s="442"/>
      <c r="Y213" s="442"/>
      <c r="Z213" s="442"/>
      <c r="AA213" s="442"/>
      <c r="AB213" s="442"/>
      <c r="AC213" s="442"/>
      <c r="AD213" s="442"/>
      <c r="AE213" s="442"/>
      <c r="AF213" s="442"/>
      <c r="AG213" s="442"/>
      <c r="AH213" s="442"/>
      <c r="AI213" s="442"/>
      <c r="AJ213" s="442"/>
      <c r="AK213" s="442"/>
      <c r="AL213" s="442"/>
      <c r="AM213" s="442"/>
      <c r="AN213" s="442"/>
      <c r="AO213" s="442"/>
      <c r="AP213" s="442"/>
      <c r="AQ213" s="442"/>
      <c r="AR213" s="442"/>
      <c r="AS213" s="442"/>
      <c r="AT213" s="442"/>
      <c r="AU213" s="442"/>
      <c r="AV213" s="442"/>
      <c r="AW213" s="442"/>
      <c r="AX213" s="442"/>
      <c r="AY213" s="442"/>
      <c r="AZ213" s="442"/>
    </row>
    <row r="214" spans="2:52" ht="20.100000000000001" hidden="1" customHeight="1" outlineLevel="1">
      <c r="B214" s="434"/>
      <c r="C214" s="1002"/>
      <c r="D214" s="1003"/>
      <c r="E214" s="1003"/>
      <c r="F214" s="1004"/>
      <c r="G214" s="1005"/>
      <c r="H214" s="1006"/>
      <c r="I214" s="1006"/>
      <c r="J214" s="1006"/>
      <c r="K214" s="1007"/>
      <c r="L214" s="715"/>
      <c r="M214" s="715"/>
      <c r="N214" s="715"/>
      <c r="O214" s="715"/>
      <c r="P214" s="715"/>
      <c r="Q214" s="715"/>
      <c r="R214" s="715"/>
      <c r="S214" s="716"/>
      <c r="T214" s="717"/>
      <c r="U214" s="720">
        <f t="shared" si="65"/>
        <v>0</v>
      </c>
      <c r="V214" s="721">
        <f t="shared" si="66"/>
        <v>0</v>
      </c>
      <c r="W214" s="722">
        <f t="shared" si="67"/>
        <v>0</v>
      </c>
      <c r="X214" s="442"/>
      <c r="Y214" s="442"/>
      <c r="Z214" s="442"/>
      <c r="AA214" s="442"/>
      <c r="AB214" s="442"/>
      <c r="AC214" s="442"/>
      <c r="AD214" s="442"/>
      <c r="AE214" s="442"/>
      <c r="AF214" s="442"/>
      <c r="AG214" s="442"/>
      <c r="AH214" s="442"/>
      <c r="AI214" s="442"/>
      <c r="AJ214" s="442"/>
      <c r="AK214" s="442"/>
      <c r="AL214" s="442"/>
      <c r="AM214" s="442"/>
      <c r="AN214" s="442"/>
      <c r="AO214" s="442"/>
      <c r="AP214" s="442"/>
      <c r="AQ214" s="442"/>
      <c r="AR214" s="442"/>
      <c r="AS214" s="442"/>
      <c r="AT214" s="442"/>
      <c r="AU214" s="442"/>
      <c r="AV214" s="442"/>
      <c r="AW214" s="442"/>
      <c r="AX214" s="442"/>
      <c r="AY214" s="442"/>
      <c r="AZ214" s="442"/>
    </row>
    <row r="215" spans="2:52" ht="20.100000000000001" hidden="1" customHeight="1" outlineLevel="1">
      <c r="B215" s="434"/>
      <c r="C215" s="1002"/>
      <c r="D215" s="1003"/>
      <c r="E215" s="1003"/>
      <c r="F215" s="1004"/>
      <c r="G215" s="1005"/>
      <c r="H215" s="1006"/>
      <c r="I215" s="1006"/>
      <c r="J215" s="1006"/>
      <c r="K215" s="1007"/>
      <c r="L215" s="715"/>
      <c r="M215" s="715"/>
      <c r="N215" s="715"/>
      <c r="O215" s="715"/>
      <c r="P215" s="715"/>
      <c r="Q215" s="715"/>
      <c r="R215" s="715"/>
      <c r="S215" s="716"/>
      <c r="T215" s="717"/>
      <c r="U215" s="720">
        <f t="shared" si="65"/>
        <v>0</v>
      </c>
      <c r="V215" s="721">
        <f t="shared" si="66"/>
        <v>0</v>
      </c>
      <c r="W215" s="722">
        <f t="shared" si="67"/>
        <v>0</v>
      </c>
      <c r="X215" s="442"/>
      <c r="Y215" s="442"/>
      <c r="Z215" s="442"/>
      <c r="AA215" s="442"/>
      <c r="AB215" s="442"/>
      <c r="AC215" s="442"/>
      <c r="AD215" s="442"/>
      <c r="AE215" s="442"/>
      <c r="AF215" s="442"/>
      <c r="AG215" s="442"/>
      <c r="AH215" s="442"/>
      <c r="AI215" s="442"/>
      <c r="AJ215" s="442"/>
      <c r="AK215" s="442"/>
      <c r="AL215" s="442"/>
      <c r="AM215" s="442"/>
      <c r="AN215" s="442"/>
      <c r="AO215" s="442"/>
      <c r="AP215" s="442"/>
      <c r="AQ215" s="442"/>
      <c r="AR215" s="442"/>
      <c r="AS215" s="442"/>
      <c r="AT215" s="442"/>
      <c r="AU215" s="442"/>
      <c r="AV215" s="442"/>
      <c r="AW215" s="442"/>
      <c r="AX215" s="442"/>
      <c r="AY215" s="442"/>
      <c r="AZ215" s="442"/>
    </row>
    <row r="216" spans="2:52" s="19" customFormat="1" ht="9.9499999999999993" hidden="1" customHeight="1" outlineLevel="1">
      <c r="B216" s="435"/>
      <c r="C216" s="437"/>
      <c r="D216" s="437"/>
      <c r="E216" s="437"/>
      <c r="F216" s="437"/>
      <c r="G216" s="666"/>
      <c r="H216" s="666"/>
      <c r="I216" s="666"/>
      <c r="J216" s="666"/>
      <c r="K216" s="666"/>
      <c r="L216" s="438"/>
      <c r="M216" s="438"/>
      <c r="N216" s="438"/>
      <c r="O216" s="438"/>
      <c r="P216" s="438"/>
      <c r="Q216" s="438"/>
      <c r="R216" s="438"/>
      <c r="S216" s="438"/>
      <c r="T216" s="439"/>
      <c r="U216" s="439"/>
      <c r="V216" s="439"/>
      <c r="W216" s="667"/>
      <c r="X216" s="668"/>
      <c r="Y216" s="668"/>
      <c r="Z216" s="668"/>
      <c r="AA216" s="668"/>
      <c r="AB216" s="668"/>
      <c r="AC216" s="668"/>
      <c r="AD216" s="668"/>
      <c r="AE216" s="668"/>
      <c r="AF216" s="668"/>
      <c r="AG216" s="668"/>
      <c r="AH216" s="668"/>
      <c r="AI216" s="668"/>
      <c r="AJ216" s="668"/>
      <c r="AK216" s="668"/>
      <c r="AL216" s="668"/>
      <c r="AM216" s="668"/>
      <c r="AN216" s="668"/>
      <c r="AO216" s="668"/>
      <c r="AP216" s="668"/>
      <c r="AQ216" s="668"/>
      <c r="AR216" s="668"/>
      <c r="AS216" s="668"/>
      <c r="AT216" s="668"/>
      <c r="AU216" s="668"/>
      <c r="AV216" s="668"/>
      <c r="AW216" s="668"/>
      <c r="AX216" s="668"/>
      <c r="AY216" s="668"/>
      <c r="AZ216" s="668"/>
    </row>
    <row r="217" spans="2:52" ht="20.100000000000001" customHeight="1" collapsed="1">
      <c r="B217" s="32">
        <f>B205+1</f>
        <v>18</v>
      </c>
      <c r="C217" s="1013"/>
      <c r="D217" s="1014"/>
      <c r="E217" s="1014"/>
      <c r="F217" s="1015"/>
      <c r="G217" s="1016"/>
      <c r="H217" s="1017"/>
      <c r="I217" s="1017"/>
      <c r="J217" s="1017"/>
      <c r="K217" s="1018"/>
      <c r="L217" s="701">
        <f t="shared" ref="L217:R217" si="68">SUM(L218:L227)</f>
        <v>0</v>
      </c>
      <c r="M217" s="702">
        <f t="shared" si="68"/>
        <v>0</v>
      </c>
      <c r="N217" s="703">
        <f t="shared" si="68"/>
        <v>0</v>
      </c>
      <c r="O217" s="703">
        <f t="shared" si="68"/>
        <v>0</v>
      </c>
      <c r="P217" s="702">
        <f t="shared" si="68"/>
        <v>0</v>
      </c>
      <c r="Q217" s="704">
        <f t="shared" si="68"/>
        <v>0</v>
      </c>
      <c r="R217" s="701">
        <f t="shared" si="68"/>
        <v>0</v>
      </c>
      <c r="S217" s="705">
        <v>1</v>
      </c>
      <c r="T217" s="706">
        <f>(S218*T218)+(S219*T219)+(S220*T220)+(S221*T221)+(S222*T222)+(S223*T223)+(S224*T224)+(S225*T225)+(S226*T226)+(S227*T227)</f>
        <v>0</v>
      </c>
      <c r="U217" s="665">
        <f t="shared" ref="U217:U227" si="69">S217*T217*(1+MGKZ)*(1+Gewinn)*(1+Sicherheit)</f>
        <v>0</v>
      </c>
      <c r="V217" s="643">
        <f t="shared" ref="V217:V227" si="70">R217*Fertigung</f>
        <v>0</v>
      </c>
      <c r="W217" s="50">
        <f t="shared" ref="W217:W227" si="71">L217*$E$6+M217*$M$6+N217*$M$7+O217*$M$8+P217*$E$7+Q217*$M$9+U217+V217</f>
        <v>0</v>
      </c>
      <c r="X217" s="442"/>
      <c r="Y217" s="442"/>
      <c r="Z217" s="442"/>
      <c r="AA217" s="442"/>
      <c r="AB217" s="442"/>
      <c r="AC217" s="442"/>
      <c r="AD217" s="442"/>
      <c r="AE217" s="442"/>
      <c r="AF217" s="442"/>
      <c r="AG217" s="442"/>
      <c r="AH217" s="442"/>
      <c r="AI217" s="442"/>
      <c r="AJ217" s="442"/>
      <c r="AK217" s="442"/>
      <c r="AL217" s="442"/>
      <c r="AM217" s="442"/>
      <c r="AN217" s="442"/>
      <c r="AO217" s="442"/>
      <c r="AP217" s="442"/>
      <c r="AQ217" s="442"/>
      <c r="AR217" s="442"/>
      <c r="AS217" s="442"/>
      <c r="AT217" s="442"/>
      <c r="AU217" s="442"/>
      <c r="AV217" s="442"/>
      <c r="AW217" s="442"/>
      <c r="AX217" s="442"/>
      <c r="AY217" s="442"/>
      <c r="AZ217" s="442"/>
    </row>
    <row r="218" spans="2:52" ht="20.100000000000001" hidden="1" customHeight="1" outlineLevel="1">
      <c r="B218" s="433"/>
      <c r="C218" s="1002"/>
      <c r="D218" s="1003"/>
      <c r="E218" s="1003"/>
      <c r="F218" s="1004"/>
      <c r="G218" s="1005"/>
      <c r="H218" s="1006"/>
      <c r="I218" s="1006"/>
      <c r="J218" s="1006"/>
      <c r="K218" s="1007"/>
      <c r="L218" s="715"/>
      <c r="M218" s="715"/>
      <c r="N218" s="715"/>
      <c r="O218" s="715"/>
      <c r="P218" s="715"/>
      <c r="Q218" s="715"/>
      <c r="R218" s="715"/>
      <c r="S218" s="716"/>
      <c r="T218" s="717"/>
      <c r="U218" s="720">
        <f t="shared" si="69"/>
        <v>0</v>
      </c>
      <c r="V218" s="721">
        <f t="shared" si="70"/>
        <v>0</v>
      </c>
      <c r="W218" s="722">
        <f t="shared" si="71"/>
        <v>0</v>
      </c>
      <c r="X218" s="442"/>
      <c r="Y218" s="442"/>
      <c r="Z218" s="442"/>
      <c r="AA218" s="442"/>
      <c r="AB218" s="442"/>
      <c r="AC218" s="442"/>
      <c r="AD218" s="442"/>
      <c r="AE218" s="442"/>
      <c r="AF218" s="442"/>
      <c r="AG218" s="442"/>
      <c r="AH218" s="442"/>
      <c r="AI218" s="442"/>
      <c r="AJ218" s="442"/>
      <c r="AK218" s="442"/>
      <c r="AL218" s="442"/>
      <c r="AM218" s="442"/>
      <c r="AN218" s="442"/>
      <c r="AO218" s="442"/>
      <c r="AP218" s="442"/>
      <c r="AQ218" s="442"/>
      <c r="AR218" s="442"/>
      <c r="AS218" s="442"/>
      <c r="AT218" s="442"/>
      <c r="AU218" s="442"/>
      <c r="AV218" s="442"/>
      <c r="AW218" s="442"/>
      <c r="AX218" s="442"/>
      <c r="AY218" s="442"/>
      <c r="AZ218" s="442"/>
    </row>
    <row r="219" spans="2:52" ht="20.100000000000001" hidden="1" customHeight="1" outlineLevel="1">
      <c r="B219" s="434"/>
      <c r="C219" s="1002"/>
      <c r="D219" s="1003"/>
      <c r="E219" s="1003"/>
      <c r="F219" s="1004"/>
      <c r="G219" s="1005"/>
      <c r="H219" s="1006"/>
      <c r="I219" s="1006"/>
      <c r="J219" s="1006"/>
      <c r="K219" s="1007"/>
      <c r="L219" s="715"/>
      <c r="M219" s="715"/>
      <c r="N219" s="715"/>
      <c r="O219" s="715"/>
      <c r="P219" s="715"/>
      <c r="Q219" s="715"/>
      <c r="R219" s="715"/>
      <c r="S219" s="716"/>
      <c r="T219" s="717"/>
      <c r="U219" s="720">
        <f t="shared" si="69"/>
        <v>0</v>
      </c>
      <c r="V219" s="721">
        <f t="shared" si="70"/>
        <v>0</v>
      </c>
      <c r="W219" s="722">
        <f t="shared" si="71"/>
        <v>0</v>
      </c>
      <c r="X219" s="442"/>
      <c r="Y219" s="442"/>
      <c r="Z219" s="442"/>
      <c r="AA219" s="442"/>
      <c r="AB219" s="442"/>
      <c r="AC219" s="442"/>
      <c r="AD219" s="442"/>
      <c r="AE219" s="442"/>
      <c r="AF219" s="442"/>
      <c r="AG219" s="442"/>
      <c r="AH219" s="442"/>
      <c r="AI219" s="442"/>
      <c r="AJ219" s="442"/>
      <c r="AK219" s="442"/>
      <c r="AL219" s="442"/>
      <c r="AM219" s="442"/>
      <c r="AN219" s="442"/>
      <c r="AO219" s="442"/>
      <c r="AP219" s="442"/>
      <c r="AQ219" s="442"/>
      <c r="AR219" s="442"/>
      <c r="AS219" s="442"/>
      <c r="AT219" s="442"/>
      <c r="AU219" s="442"/>
      <c r="AV219" s="442"/>
      <c r="AW219" s="442"/>
      <c r="AX219" s="442"/>
      <c r="AY219" s="442"/>
      <c r="AZ219" s="442"/>
    </row>
    <row r="220" spans="2:52" ht="20.100000000000001" hidden="1" customHeight="1" outlineLevel="1">
      <c r="B220" s="434"/>
      <c r="C220" s="1002"/>
      <c r="D220" s="1003"/>
      <c r="E220" s="1003"/>
      <c r="F220" s="1004"/>
      <c r="G220" s="1005"/>
      <c r="H220" s="1006"/>
      <c r="I220" s="1006"/>
      <c r="J220" s="1006"/>
      <c r="K220" s="1007"/>
      <c r="L220" s="715"/>
      <c r="M220" s="715"/>
      <c r="N220" s="715"/>
      <c r="O220" s="715"/>
      <c r="P220" s="715"/>
      <c r="Q220" s="715"/>
      <c r="R220" s="715"/>
      <c r="S220" s="716"/>
      <c r="T220" s="717"/>
      <c r="U220" s="720">
        <f t="shared" si="69"/>
        <v>0</v>
      </c>
      <c r="V220" s="721">
        <f t="shared" si="70"/>
        <v>0</v>
      </c>
      <c r="W220" s="722">
        <f t="shared" si="71"/>
        <v>0</v>
      </c>
      <c r="X220" s="442"/>
      <c r="Y220" s="442"/>
      <c r="Z220" s="442"/>
      <c r="AA220" s="442"/>
      <c r="AB220" s="442"/>
      <c r="AC220" s="442"/>
      <c r="AD220" s="442"/>
      <c r="AE220" s="442"/>
      <c r="AF220" s="442"/>
      <c r="AG220" s="442"/>
      <c r="AH220" s="442"/>
      <c r="AI220" s="442"/>
      <c r="AJ220" s="442"/>
      <c r="AK220" s="442"/>
      <c r="AL220" s="442"/>
      <c r="AM220" s="442"/>
      <c r="AN220" s="442"/>
      <c r="AO220" s="442"/>
      <c r="AP220" s="442"/>
      <c r="AQ220" s="442"/>
      <c r="AR220" s="442"/>
      <c r="AS220" s="442"/>
      <c r="AT220" s="442"/>
      <c r="AU220" s="442"/>
      <c r="AV220" s="442"/>
      <c r="AW220" s="442"/>
      <c r="AX220" s="442"/>
      <c r="AY220" s="442"/>
      <c r="AZ220" s="442"/>
    </row>
    <row r="221" spans="2:52" ht="20.100000000000001" hidden="1" customHeight="1" outlineLevel="1">
      <c r="B221" s="434"/>
      <c r="C221" s="1002"/>
      <c r="D221" s="1003"/>
      <c r="E221" s="1003"/>
      <c r="F221" s="1004"/>
      <c r="G221" s="1005"/>
      <c r="H221" s="1006"/>
      <c r="I221" s="1006"/>
      <c r="J221" s="1006"/>
      <c r="K221" s="1007"/>
      <c r="L221" s="715"/>
      <c r="M221" s="715"/>
      <c r="N221" s="715"/>
      <c r="O221" s="715"/>
      <c r="P221" s="715"/>
      <c r="Q221" s="715"/>
      <c r="R221" s="715"/>
      <c r="S221" s="716"/>
      <c r="T221" s="717"/>
      <c r="U221" s="720">
        <f t="shared" si="69"/>
        <v>0</v>
      </c>
      <c r="V221" s="721">
        <f t="shared" si="70"/>
        <v>0</v>
      </c>
      <c r="W221" s="722">
        <f t="shared" si="71"/>
        <v>0</v>
      </c>
      <c r="X221" s="442"/>
      <c r="Y221" s="442"/>
      <c r="Z221" s="442"/>
      <c r="AA221" s="442"/>
      <c r="AB221" s="442"/>
      <c r="AC221" s="442"/>
      <c r="AD221" s="442"/>
      <c r="AE221" s="442"/>
      <c r="AF221" s="442"/>
      <c r="AG221" s="442"/>
      <c r="AH221" s="442"/>
      <c r="AI221" s="442"/>
      <c r="AJ221" s="442"/>
      <c r="AK221" s="442"/>
      <c r="AL221" s="442"/>
      <c r="AM221" s="442"/>
      <c r="AN221" s="442"/>
      <c r="AO221" s="442"/>
      <c r="AP221" s="442"/>
      <c r="AQ221" s="442"/>
      <c r="AR221" s="442"/>
      <c r="AS221" s="442"/>
      <c r="AT221" s="442"/>
      <c r="AU221" s="442"/>
      <c r="AV221" s="442"/>
      <c r="AW221" s="442"/>
      <c r="AX221" s="442"/>
      <c r="AY221" s="442"/>
      <c r="AZ221" s="442"/>
    </row>
    <row r="222" spans="2:52" ht="20.100000000000001" hidden="1" customHeight="1" outlineLevel="1">
      <c r="B222" s="434"/>
      <c r="C222" s="1002"/>
      <c r="D222" s="1003"/>
      <c r="E222" s="1003"/>
      <c r="F222" s="1004"/>
      <c r="G222" s="1005"/>
      <c r="H222" s="1006"/>
      <c r="I222" s="1006"/>
      <c r="J222" s="1006"/>
      <c r="K222" s="1007"/>
      <c r="L222" s="715"/>
      <c r="M222" s="715"/>
      <c r="N222" s="715"/>
      <c r="O222" s="715"/>
      <c r="P222" s="715"/>
      <c r="Q222" s="715"/>
      <c r="R222" s="715"/>
      <c r="S222" s="716"/>
      <c r="T222" s="717"/>
      <c r="U222" s="720">
        <f t="shared" si="69"/>
        <v>0</v>
      </c>
      <c r="V222" s="721">
        <f t="shared" si="70"/>
        <v>0</v>
      </c>
      <c r="W222" s="722">
        <f t="shared" si="71"/>
        <v>0</v>
      </c>
      <c r="X222" s="442"/>
      <c r="Y222" s="442"/>
      <c r="Z222" s="442"/>
      <c r="AA222" s="442"/>
      <c r="AB222" s="442"/>
      <c r="AC222" s="442"/>
      <c r="AD222" s="442"/>
      <c r="AE222" s="442"/>
      <c r="AF222" s="442"/>
      <c r="AG222" s="442"/>
      <c r="AH222" s="442"/>
      <c r="AI222" s="442"/>
      <c r="AJ222" s="442"/>
      <c r="AK222" s="442"/>
      <c r="AL222" s="442"/>
      <c r="AM222" s="442"/>
      <c r="AN222" s="442"/>
      <c r="AO222" s="442"/>
      <c r="AP222" s="442"/>
      <c r="AQ222" s="442"/>
      <c r="AR222" s="442"/>
      <c r="AS222" s="442"/>
      <c r="AT222" s="442"/>
      <c r="AU222" s="442"/>
      <c r="AV222" s="442"/>
      <c r="AW222" s="442"/>
      <c r="AX222" s="442"/>
      <c r="AY222" s="442"/>
      <c r="AZ222" s="442"/>
    </row>
    <row r="223" spans="2:52" ht="20.100000000000001" hidden="1" customHeight="1" outlineLevel="1">
      <c r="B223" s="434"/>
      <c r="C223" s="1002"/>
      <c r="D223" s="1003"/>
      <c r="E223" s="1003"/>
      <c r="F223" s="1004"/>
      <c r="G223" s="1005"/>
      <c r="H223" s="1006"/>
      <c r="I223" s="1006"/>
      <c r="J223" s="1006"/>
      <c r="K223" s="1007"/>
      <c r="L223" s="715"/>
      <c r="M223" s="715"/>
      <c r="N223" s="715"/>
      <c r="O223" s="715"/>
      <c r="P223" s="715"/>
      <c r="Q223" s="715"/>
      <c r="R223" s="715"/>
      <c r="S223" s="716"/>
      <c r="T223" s="717"/>
      <c r="U223" s="720">
        <f t="shared" si="69"/>
        <v>0</v>
      </c>
      <c r="V223" s="721">
        <f t="shared" si="70"/>
        <v>0</v>
      </c>
      <c r="W223" s="722">
        <f t="shared" si="71"/>
        <v>0</v>
      </c>
      <c r="X223" s="442"/>
      <c r="Y223" s="442"/>
      <c r="Z223" s="442"/>
      <c r="AA223" s="442"/>
      <c r="AB223" s="442"/>
      <c r="AC223" s="442"/>
      <c r="AD223" s="442"/>
      <c r="AE223" s="442"/>
      <c r="AF223" s="442"/>
      <c r="AG223" s="442"/>
      <c r="AH223" s="442"/>
      <c r="AI223" s="442"/>
      <c r="AJ223" s="442"/>
      <c r="AK223" s="442"/>
      <c r="AL223" s="442"/>
      <c r="AM223" s="442"/>
      <c r="AN223" s="442"/>
      <c r="AO223" s="442"/>
      <c r="AP223" s="442"/>
      <c r="AQ223" s="442"/>
      <c r="AR223" s="442"/>
      <c r="AS223" s="442"/>
      <c r="AT223" s="442"/>
      <c r="AU223" s="442"/>
      <c r="AV223" s="442"/>
      <c r="AW223" s="442"/>
      <c r="AX223" s="442"/>
      <c r="AY223" s="442"/>
      <c r="AZ223" s="442"/>
    </row>
    <row r="224" spans="2:52" ht="20.100000000000001" hidden="1" customHeight="1" outlineLevel="1">
      <c r="B224" s="434"/>
      <c r="C224" s="1002"/>
      <c r="D224" s="1003"/>
      <c r="E224" s="1003"/>
      <c r="F224" s="1004"/>
      <c r="G224" s="1005"/>
      <c r="H224" s="1006"/>
      <c r="I224" s="1006"/>
      <c r="J224" s="1006"/>
      <c r="K224" s="1007"/>
      <c r="L224" s="715"/>
      <c r="M224" s="715"/>
      <c r="N224" s="715"/>
      <c r="O224" s="715"/>
      <c r="P224" s="715"/>
      <c r="Q224" s="715"/>
      <c r="R224" s="715"/>
      <c r="S224" s="716"/>
      <c r="T224" s="717"/>
      <c r="U224" s="720">
        <f t="shared" si="69"/>
        <v>0</v>
      </c>
      <c r="V224" s="721">
        <f t="shared" si="70"/>
        <v>0</v>
      </c>
      <c r="W224" s="722">
        <f t="shared" si="71"/>
        <v>0</v>
      </c>
      <c r="X224" s="442"/>
      <c r="Y224" s="442"/>
      <c r="Z224" s="442"/>
      <c r="AA224" s="442"/>
      <c r="AB224" s="442"/>
      <c r="AC224" s="442"/>
      <c r="AD224" s="442"/>
      <c r="AE224" s="442"/>
      <c r="AF224" s="442"/>
      <c r="AG224" s="442"/>
      <c r="AH224" s="442"/>
      <c r="AI224" s="442"/>
      <c r="AJ224" s="442"/>
      <c r="AK224" s="442"/>
      <c r="AL224" s="442"/>
      <c r="AM224" s="442"/>
      <c r="AN224" s="442"/>
      <c r="AO224" s="442"/>
      <c r="AP224" s="442"/>
      <c r="AQ224" s="442"/>
      <c r="AR224" s="442"/>
      <c r="AS224" s="442"/>
      <c r="AT224" s="442"/>
      <c r="AU224" s="442"/>
      <c r="AV224" s="442"/>
      <c r="AW224" s="442"/>
      <c r="AX224" s="442"/>
      <c r="AY224" s="442"/>
      <c r="AZ224" s="442"/>
    </row>
    <row r="225" spans="2:52" ht="20.100000000000001" hidden="1" customHeight="1" outlineLevel="1">
      <c r="B225" s="434"/>
      <c r="C225" s="1002"/>
      <c r="D225" s="1003"/>
      <c r="E225" s="1003"/>
      <c r="F225" s="1004"/>
      <c r="G225" s="1005"/>
      <c r="H225" s="1006"/>
      <c r="I225" s="1006"/>
      <c r="J225" s="1006"/>
      <c r="K225" s="1007"/>
      <c r="L225" s="715"/>
      <c r="M225" s="715"/>
      <c r="N225" s="715"/>
      <c r="O225" s="715"/>
      <c r="P225" s="715"/>
      <c r="Q225" s="715"/>
      <c r="R225" s="715"/>
      <c r="S225" s="716"/>
      <c r="T225" s="717"/>
      <c r="U225" s="720">
        <f t="shared" si="69"/>
        <v>0</v>
      </c>
      <c r="V225" s="721">
        <f t="shared" si="70"/>
        <v>0</v>
      </c>
      <c r="W225" s="722">
        <f t="shared" si="71"/>
        <v>0</v>
      </c>
      <c r="X225" s="442"/>
      <c r="Y225" s="442"/>
      <c r="Z225" s="442"/>
      <c r="AA225" s="442"/>
      <c r="AB225" s="442"/>
      <c r="AC225" s="442"/>
      <c r="AD225" s="442"/>
      <c r="AE225" s="442"/>
      <c r="AF225" s="442"/>
      <c r="AG225" s="442"/>
      <c r="AH225" s="442"/>
      <c r="AI225" s="442"/>
      <c r="AJ225" s="442"/>
      <c r="AK225" s="442"/>
      <c r="AL225" s="442"/>
      <c r="AM225" s="442"/>
      <c r="AN225" s="442"/>
      <c r="AO225" s="442"/>
      <c r="AP225" s="442"/>
      <c r="AQ225" s="442"/>
      <c r="AR225" s="442"/>
      <c r="AS225" s="442"/>
      <c r="AT225" s="442"/>
      <c r="AU225" s="442"/>
      <c r="AV225" s="442"/>
      <c r="AW225" s="442"/>
      <c r="AX225" s="442"/>
      <c r="AY225" s="442"/>
      <c r="AZ225" s="442"/>
    </row>
    <row r="226" spans="2:52" ht="20.100000000000001" hidden="1" customHeight="1" outlineLevel="1">
      <c r="B226" s="434"/>
      <c r="C226" s="1002"/>
      <c r="D226" s="1003"/>
      <c r="E226" s="1003"/>
      <c r="F226" s="1004"/>
      <c r="G226" s="1005"/>
      <c r="H226" s="1006"/>
      <c r="I226" s="1006"/>
      <c r="J226" s="1006"/>
      <c r="K226" s="1007"/>
      <c r="L226" s="715"/>
      <c r="M226" s="715"/>
      <c r="N226" s="715"/>
      <c r="O226" s="715"/>
      <c r="P226" s="715"/>
      <c r="Q226" s="715"/>
      <c r="R226" s="715"/>
      <c r="S226" s="716"/>
      <c r="T226" s="717"/>
      <c r="U226" s="720">
        <f t="shared" si="69"/>
        <v>0</v>
      </c>
      <c r="V226" s="721">
        <f t="shared" si="70"/>
        <v>0</v>
      </c>
      <c r="W226" s="722">
        <f t="shared" si="71"/>
        <v>0</v>
      </c>
      <c r="X226" s="442"/>
      <c r="Y226" s="442"/>
      <c r="Z226" s="442"/>
      <c r="AA226" s="442"/>
      <c r="AB226" s="442"/>
      <c r="AC226" s="442"/>
      <c r="AD226" s="442"/>
      <c r="AE226" s="442"/>
      <c r="AF226" s="442"/>
      <c r="AG226" s="442"/>
      <c r="AH226" s="442"/>
      <c r="AI226" s="442"/>
      <c r="AJ226" s="442"/>
      <c r="AK226" s="442"/>
      <c r="AL226" s="442"/>
      <c r="AM226" s="442"/>
      <c r="AN226" s="442"/>
      <c r="AO226" s="442"/>
      <c r="AP226" s="442"/>
      <c r="AQ226" s="442"/>
      <c r="AR226" s="442"/>
      <c r="AS226" s="442"/>
      <c r="AT226" s="442"/>
      <c r="AU226" s="442"/>
      <c r="AV226" s="442"/>
      <c r="AW226" s="442"/>
      <c r="AX226" s="442"/>
      <c r="AY226" s="442"/>
      <c r="AZ226" s="442"/>
    </row>
    <row r="227" spans="2:52" ht="20.100000000000001" hidden="1" customHeight="1" outlineLevel="1">
      <c r="B227" s="434"/>
      <c r="C227" s="1002"/>
      <c r="D227" s="1003"/>
      <c r="E227" s="1003"/>
      <c r="F227" s="1004"/>
      <c r="G227" s="1005"/>
      <c r="H227" s="1006"/>
      <c r="I227" s="1006"/>
      <c r="J227" s="1006"/>
      <c r="K227" s="1007"/>
      <c r="L227" s="715"/>
      <c r="M227" s="715"/>
      <c r="N227" s="715"/>
      <c r="O227" s="715"/>
      <c r="P227" s="715"/>
      <c r="Q227" s="715"/>
      <c r="R227" s="715"/>
      <c r="S227" s="716"/>
      <c r="T227" s="717"/>
      <c r="U227" s="720">
        <f t="shared" si="69"/>
        <v>0</v>
      </c>
      <c r="V227" s="721">
        <f t="shared" si="70"/>
        <v>0</v>
      </c>
      <c r="W227" s="722">
        <f t="shared" si="71"/>
        <v>0</v>
      </c>
      <c r="X227" s="442"/>
      <c r="Y227" s="442"/>
      <c r="Z227" s="442"/>
      <c r="AA227" s="442"/>
      <c r="AB227" s="442"/>
      <c r="AC227" s="442"/>
      <c r="AD227" s="442"/>
      <c r="AE227" s="442"/>
      <c r="AF227" s="442"/>
      <c r="AG227" s="442"/>
      <c r="AH227" s="442"/>
      <c r="AI227" s="442"/>
      <c r="AJ227" s="442"/>
      <c r="AK227" s="442"/>
      <c r="AL227" s="442"/>
      <c r="AM227" s="442"/>
      <c r="AN227" s="442"/>
      <c r="AO227" s="442"/>
      <c r="AP227" s="442"/>
      <c r="AQ227" s="442"/>
      <c r="AR227" s="442"/>
      <c r="AS227" s="442"/>
      <c r="AT227" s="442"/>
      <c r="AU227" s="442"/>
      <c r="AV227" s="442"/>
      <c r="AW227" s="442"/>
      <c r="AX227" s="442"/>
      <c r="AY227" s="442"/>
      <c r="AZ227" s="442"/>
    </row>
    <row r="228" spans="2:52" s="19" customFormat="1" ht="9.9499999999999993" hidden="1" customHeight="1" outlineLevel="1">
      <c r="B228" s="435"/>
      <c r="C228" s="437"/>
      <c r="D228" s="437"/>
      <c r="E228" s="437"/>
      <c r="F228" s="437"/>
      <c r="G228" s="666"/>
      <c r="H228" s="666"/>
      <c r="I228" s="666"/>
      <c r="J228" s="666"/>
      <c r="K228" s="666"/>
      <c r="L228" s="438"/>
      <c r="M228" s="438"/>
      <c r="N228" s="438"/>
      <c r="O228" s="438"/>
      <c r="P228" s="438"/>
      <c r="Q228" s="438"/>
      <c r="R228" s="438"/>
      <c r="S228" s="438"/>
      <c r="T228" s="439"/>
      <c r="U228" s="439"/>
      <c r="V228" s="439"/>
      <c r="W228" s="667"/>
      <c r="X228" s="668"/>
      <c r="Y228" s="668"/>
      <c r="Z228" s="668"/>
      <c r="AA228" s="668"/>
      <c r="AB228" s="668"/>
      <c r="AC228" s="668"/>
      <c r="AD228" s="668"/>
      <c r="AE228" s="668"/>
      <c r="AF228" s="668"/>
      <c r="AG228" s="668"/>
      <c r="AH228" s="668"/>
      <c r="AI228" s="668"/>
      <c r="AJ228" s="668"/>
      <c r="AK228" s="668"/>
      <c r="AL228" s="668"/>
      <c r="AM228" s="668"/>
      <c r="AN228" s="668"/>
      <c r="AO228" s="668"/>
      <c r="AP228" s="668"/>
      <c r="AQ228" s="668"/>
      <c r="AR228" s="668"/>
      <c r="AS228" s="668"/>
      <c r="AT228" s="668"/>
      <c r="AU228" s="668"/>
      <c r="AV228" s="668"/>
      <c r="AW228" s="668"/>
      <c r="AX228" s="668"/>
      <c r="AY228" s="668"/>
      <c r="AZ228" s="668"/>
    </row>
    <row r="229" spans="2:52" ht="20.100000000000001" customHeight="1" collapsed="1">
      <c r="B229" s="32">
        <f>B217+1</f>
        <v>19</v>
      </c>
      <c r="C229" s="1013"/>
      <c r="D229" s="1014"/>
      <c r="E229" s="1014"/>
      <c r="F229" s="1015"/>
      <c r="G229" s="1016"/>
      <c r="H229" s="1017"/>
      <c r="I229" s="1017"/>
      <c r="J229" s="1017"/>
      <c r="K229" s="1018"/>
      <c r="L229" s="701">
        <f t="shared" ref="L229:R229" si="72">SUM(L230:L239)</f>
        <v>0</v>
      </c>
      <c r="M229" s="702">
        <f t="shared" si="72"/>
        <v>0</v>
      </c>
      <c r="N229" s="703">
        <f t="shared" si="72"/>
        <v>0</v>
      </c>
      <c r="O229" s="703">
        <f t="shared" si="72"/>
        <v>0</v>
      </c>
      <c r="P229" s="702">
        <f t="shared" si="72"/>
        <v>0</v>
      </c>
      <c r="Q229" s="704">
        <f t="shared" si="72"/>
        <v>0</v>
      </c>
      <c r="R229" s="701">
        <f t="shared" si="72"/>
        <v>0</v>
      </c>
      <c r="S229" s="705">
        <v>1</v>
      </c>
      <c r="T229" s="706">
        <f>(S230*T230)+(S231*T231)+(S232*T232)+(S233*T233)+(S234*T234)+(S235*T235)+(S236*T236)+(S237*T237)+(S238*T238)+(S239*T239)</f>
        <v>0</v>
      </c>
      <c r="U229" s="665">
        <f t="shared" ref="U229:U239" si="73">S229*T229*(1+MGKZ)*(1+Gewinn)*(1+Sicherheit)</f>
        <v>0</v>
      </c>
      <c r="V229" s="643">
        <f t="shared" ref="V229:V239" si="74">R229*Fertigung</f>
        <v>0</v>
      </c>
      <c r="W229" s="50">
        <f t="shared" ref="W229:W239" si="75">L229*$E$6+M229*$M$6+N229*$M$7+O229*$M$8+P229*$E$7+Q229*$M$9+U229+V229</f>
        <v>0</v>
      </c>
      <c r="X229" s="442"/>
      <c r="Y229" s="442"/>
      <c r="Z229" s="442"/>
      <c r="AA229" s="442"/>
      <c r="AB229" s="442"/>
      <c r="AC229" s="442"/>
      <c r="AD229" s="442"/>
      <c r="AE229" s="442"/>
      <c r="AF229" s="442"/>
      <c r="AG229" s="442"/>
      <c r="AH229" s="442"/>
      <c r="AI229" s="442"/>
      <c r="AJ229" s="442"/>
      <c r="AK229" s="442"/>
      <c r="AL229" s="442"/>
      <c r="AM229" s="442"/>
      <c r="AN229" s="442"/>
      <c r="AO229" s="442"/>
      <c r="AP229" s="442"/>
      <c r="AQ229" s="442"/>
      <c r="AR229" s="442"/>
      <c r="AS229" s="442"/>
      <c r="AT229" s="442"/>
      <c r="AU229" s="442"/>
      <c r="AV229" s="442"/>
      <c r="AW229" s="442"/>
      <c r="AX229" s="442"/>
      <c r="AY229" s="442"/>
      <c r="AZ229" s="442"/>
    </row>
    <row r="230" spans="2:52" ht="20.100000000000001" hidden="1" customHeight="1" outlineLevel="1">
      <c r="B230" s="433"/>
      <c r="C230" s="1002"/>
      <c r="D230" s="1003"/>
      <c r="E230" s="1003"/>
      <c r="F230" s="1004"/>
      <c r="G230" s="1005"/>
      <c r="H230" s="1006"/>
      <c r="I230" s="1006"/>
      <c r="J230" s="1006"/>
      <c r="K230" s="1007"/>
      <c r="L230" s="715"/>
      <c r="M230" s="715"/>
      <c r="N230" s="715"/>
      <c r="O230" s="715"/>
      <c r="P230" s="715"/>
      <c r="Q230" s="715"/>
      <c r="R230" s="715"/>
      <c r="S230" s="716"/>
      <c r="T230" s="717"/>
      <c r="U230" s="720">
        <f t="shared" si="73"/>
        <v>0</v>
      </c>
      <c r="V230" s="721">
        <f t="shared" si="74"/>
        <v>0</v>
      </c>
      <c r="W230" s="722">
        <f t="shared" si="75"/>
        <v>0</v>
      </c>
      <c r="X230" s="442"/>
      <c r="Y230" s="442"/>
      <c r="Z230" s="442"/>
      <c r="AA230" s="442"/>
      <c r="AB230" s="442"/>
      <c r="AC230" s="442"/>
      <c r="AD230" s="442"/>
      <c r="AE230" s="442"/>
      <c r="AF230" s="442"/>
      <c r="AG230" s="442"/>
      <c r="AH230" s="442"/>
      <c r="AI230" s="442"/>
      <c r="AJ230" s="442"/>
      <c r="AK230" s="442"/>
      <c r="AL230" s="442"/>
      <c r="AM230" s="442"/>
      <c r="AN230" s="442"/>
      <c r="AO230" s="442"/>
      <c r="AP230" s="442"/>
      <c r="AQ230" s="442"/>
      <c r="AR230" s="442"/>
      <c r="AS230" s="442"/>
      <c r="AT230" s="442"/>
      <c r="AU230" s="442"/>
      <c r="AV230" s="442"/>
      <c r="AW230" s="442"/>
      <c r="AX230" s="442"/>
      <c r="AY230" s="442"/>
      <c r="AZ230" s="442"/>
    </row>
    <row r="231" spans="2:52" ht="20.100000000000001" hidden="1" customHeight="1" outlineLevel="1">
      <c r="B231" s="434"/>
      <c r="C231" s="1002"/>
      <c r="D231" s="1003"/>
      <c r="E231" s="1003"/>
      <c r="F231" s="1004"/>
      <c r="G231" s="1005"/>
      <c r="H231" s="1006"/>
      <c r="I231" s="1006"/>
      <c r="J231" s="1006"/>
      <c r="K231" s="1007"/>
      <c r="L231" s="715"/>
      <c r="M231" s="715"/>
      <c r="N231" s="715"/>
      <c r="O231" s="715"/>
      <c r="P231" s="715"/>
      <c r="Q231" s="715"/>
      <c r="R231" s="715"/>
      <c r="S231" s="716"/>
      <c r="T231" s="717"/>
      <c r="U231" s="720">
        <f t="shared" si="73"/>
        <v>0</v>
      </c>
      <c r="V231" s="721">
        <f t="shared" si="74"/>
        <v>0</v>
      </c>
      <c r="W231" s="722">
        <f t="shared" si="75"/>
        <v>0</v>
      </c>
      <c r="X231" s="442"/>
      <c r="Y231" s="442"/>
      <c r="Z231" s="442"/>
      <c r="AA231" s="442"/>
      <c r="AB231" s="442"/>
      <c r="AC231" s="442"/>
      <c r="AD231" s="442"/>
      <c r="AE231" s="442"/>
      <c r="AF231" s="442"/>
      <c r="AG231" s="442"/>
      <c r="AH231" s="442"/>
      <c r="AI231" s="442"/>
      <c r="AJ231" s="442"/>
      <c r="AK231" s="442"/>
      <c r="AL231" s="442"/>
      <c r="AM231" s="442"/>
      <c r="AN231" s="442"/>
      <c r="AO231" s="442"/>
      <c r="AP231" s="442"/>
      <c r="AQ231" s="442"/>
      <c r="AR231" s="442"/>
      <c r="AS231" s="442"/>
      <c r="AT231" s="442"/>
      <c r="AU231" s="442"/>
      <c r="AV231" s="442"/>
      <c r="AW231" s="442"/>
      <c r="AX231" s="442"/>
      <c r="AY231" s="442"/>
      <c r="AZ231" s="442"/>
    </row>
    <row r="232" spans="2:52" ht="20.100000000000001" hidden="1" customHeight="1" outlineLevel="1">
      <c r="B232" s="434"/>
      <c r="C232" s="1002"/>
      <c r="D232" s="1003"/>
      <c r="E232" s="1003"/>
      <c r="F232" s="1004"/>
      <c r="G232" s="1005"/>
      <c r="H232" s="1006"/>
      <c r="I232" s="1006"/>
      <c r="J232" s="1006"/>
      <c r="K232" s="1007"/>
      <c r="L232" s="715"/>
      <c r="M232" s="715"/>
      <c r="N232" s="715"/>
      <c r="O232" s="715"/>
      <c r="P232" s="715"/>
      <c r="Q232" s="715"/>
      <c r="R232" s="715"/>
      <c r="S232" s="716"/>
      <c r="T232" s="717"/>
      <c r="U232" s="720">
        <f t="shared" si="73"/>
        <v>0</v>
      </c>
      <c r="V232" s="721">
        <f t="shared" si="74"/>
        <v>0</v>
      </c>
      <c r="W232" s="722">
        <f t="shared" si="75"/>
        <v>0</v>
      </c>
      <c r="X232" s="442"/>
      <c r="Y232" s="442"/>
      <c r="Z232" s="442"/>
      <c r="AA232" s="442"/>
      <c r="AB232" s="442"/>
      <c r="AC232" s="442"/>
      <c r="AD232" s="442"/>
      <c r="AE232" s="442"/>
      <c r="AF232" s="442"/>
      <c r="AG232" s="442"/>
      <c r="AH232" s="442"/>
      <c r="AI232" s="442"/>
      <c r="AJ232" s="442"/>
      <c r="AK232" s="442"/>
      <c r="AL232" s="442"/>
      <c r="AM232" s="442"/>
      <c r="AN232" s="442"/>
      <c r="AO232" s="442"/>
      <c r="AP232" s="442"/>
      <c r="AQ232" s="442"/>
      <c r="AR232" s="442"/>
      <c r="AS232" s="442"/>
      <c r="AT232" s="442"/>
      <c r="AU232" s="442"/>
      <c r="AV232" s="442"/>
      <c r="AW232" s="442"/>
      <c r="AX232" s="442"/>
      <c r="AY232" s="442"/>
      <c r="AZ232" s="442"/>
    </row>
    <row r="233" spans="2:52" ht="20.100000000000001" hidden="1" customHeight="1" outlineLevel="1">
      <c r="B233" s="434"/>
      <c r="C233" s="1002"/>
      <c r="D233" s="1003"/>
      <c r="E233" s="1003"/>
      <c r="F233" s="1004"/>
      <c r="G233" s="1005"/>
      <c r="H233" s="1006"/>
      <c r="I233" s="1006"/>
      <c r="J233" s="1006"/>
      <c r="K233" s="1007"/>
      <c r="L233" s="715"/>
      <c r="M233" s="715"/>
      <c r="N233" s="715"/>
      <c r="O233" s="715"/>
      <c r="P233" s="715"/>
      <c r="Q233" s="715"/>
      <c r="R233" s="715"/>
      <c r="S233" s="716"/>
      <c r="T233" s="717"/>
      <c r="U233" s="720">
        <f t="shared" si="73"/>
        <v>0</v>
      </c>
      <c r="V233" s="721">
        <f t="shared" si="74"/>
        <v>0</v>
      </c>
      <c r="W233" s="722">
        <f t="shared" si="75"/>
        <v>0</v>
      </c>
      <c r="X233" s="442"/>
      <c r="Y233" s="442"/>
      <c r="Z233" s="442"/>
      <c r="AA233" s="442"/>
      <c r="AB233" s="442"/>
      <c r="AC233" s="442"/>
      <c r="AD233" s="442"/>
      <c r="AE233" s="442"/>
      <c r="AF233" s="442"/>
      <c r="AG233" s="442"/>
      <c r="AH233" s="442"/>
      <c r="AI233" s="442"/>
      <c r="AJ233" s="442"/>
      <c r="AK233" s="442"/>
      <c r="AL233" s="442"/>
      <c r="AM233" s="442"/>
      <c r="AN233" s="442"/>
      <c r="AO233" s="442"/>
      <c r="AP233" s="442"/>
      <c r="AQ233" s="442"/>
      <c r="AR233" s="442"/>
      <c r="AS233" s="442"/>
      <c r="AT233" s="442"/>
      <c r="AU233" s="442"/>
      <c r="AV233" s="442"/>
      <c r="AW233" s="442"/>
      <c r="AX233" s="442"/>
      <c r="AY233" s="442"/>
      <c r="AZ233" s="442"/>
    </row>
    <row r="234" spans="2:52" ht="20.100000000000001" hidden="1" customHeight="1" outlineLevel="1">
      <c r="B234" s="434"/>
      <c r="C234" s="1002"/>
      <c r="D234" s="1003"/>
      <c r="E234" s="1003"/>
      <c r="F234" s="1004"/>
      <c r="G234" s="1005"/>
      <c r="H234" s="1006"/>
      <c r="I234" s="1006"/>
      <c r="J234" s="1006"/>
      <c r="K234" s="1007"/>
      <c r="L234" s="715"/>
      <c r="M234" s="715"/>
      <c r="N234" s="715"/>
      <c r="O234" s="715"/>
      <c r="P234" s="715"/>
      <c r="Q234" s="715"/>
      <c r="R234" s="715"/>
      <c r="S234" s="716"/>
      <c r="T234" s="717"/>
      <c r="U234" s="720">
        <f t="shared" si="73"/>
        <v>0</v>
      </c>
      <c r="V234" s="721">
        <f t="shared" si="74"/>
        <v>0</v>
      </c>
      <c r="W234" s="722">
        <f t="shared" si="75"/>
        <v>0</v>
      </c>
      <c r="X234" s="442"/>
      <c r="Y234" s="442"/>
      <c r="Z234" s="442"/>
      <c r="AA234" s="442"/>
      <c r="AB234" s="442"/>
      <c r="AC234" s="442"/>
      <c r="AD234" s="442"/>
      <c r="AE234" s="442"/>
      <c r="AF234" s="442"/>
      <c r="AG234" s="442"/>
      <c r="AH234" s="442"/>
      <c r="AI234" s="442"/>
      <c r="AJ234" s="442"/>
      <c r="AK234" s="442"/>
      <c r="AL234" s="442"/>
      <c r="AM234" s="442"/>
      <c r="AN234" s="442"/>
      <c r="AO234" s="442"/>
      <c r="AP234" s="442"/>
      <c r="AQ234" s="442"/>
      <c r="AR234" s="442"/>
      <c r="AS234" s="442"/>
      <c r="AT234" s="442"/>
      <c r="AU234" s="442"/>
      <c r="AV234" s="442"/>
      <c r="AW234" s="442"/>
      <c r="AX234" s="442"/>
      <c r="AY234" s="442"/>
      <c r="AZ234" s="442"/>
    </row>
    <row r="235" spans="2:52" ht="20.100000000000001" hidden="1" customHeight="1" outlineLevel="1">
      <c r="B235" s="434"/>
      <c r="C235" s="1002"/>
      <c r="D235" s="1003"/>
      <c r="E235" s="1003"/>
      <c r="F235" s="1004"/>
      <c r="G235" s="1005"/>
      <c r="H235" s="1006"/>
      <c r="I235" s="1006"/>
      <c r="J235" s="1006"/>
      <c r="K235" s="1007"/>
      <c r="L235" s="715"/>
      <c r="M235" s="715"/>
      <c r="N235" s="715"/>
      <c r="O235" s="715"/>
      <c r="P235" s="715"/>
      <c r="Q235" s="715"/>
      <c r="R235" s="715"/>
      <c r="S235" s="716"/>
      <c r="T235" s="717"/>
      <c r="U235" s="720">
        <f t="shared" si="73"/>
        <v>0</v>
      </c>
      <c r="V235" s="721">
        <f t="shared" si="74"/>
        <v>0</v>
      </c>
      <c r="W235" s="722">
        <f t="shared" si="75"/>
        <v>0</v>
      </c>
      <c r="X235" s="442"/>
      <c r="Y235" s="442"/>
      <c r="Z235" s="442"/>
      <c r="AA235" s="442"/>
      <c r="AB235" s="442"/>
      <c r="AC235" s="442"/>
      <c r="AD235" s="442"/>
      <c r="AE235" s="442"/>
      <c r="AF235" s="442"/>
      <c r="AG235" s="442"/>
      <c r="AH235" s="442"/>
      <c r="AI235" s="442"/>
      <c r="AJ235" s="442"/>
      <c r="AK235" s="442"/>
      <c r="AL235" s="442"/>
      <c r="AM235" s="442"/>
      <c r="AN235" s="442"/>
      <c r="AO235" s="442"/>
      <c r="AP235" s="442"/>
      <c r="AQ235" s="442"/>
      <c r="AR235" s="442"/>
      <c r="AS235" s="442"/>
      <c r="AT235" s="442"/>
      <c r="AU235" s="442"/>
      <c r="AV235" s="442"/>
      <c r="AW235" s="442"/>
      <c r="AX235" s="442"/>
      <c r="AY235" s="442"/>
      <c r="AZ235" s="442"/>
    </row>
    <row r="236" spans="2:52" ht="20.100000000000001" hidden="1" customHeight="1" outlineLevel="1">
      <c r="B236" s="434"/>
      <c r="C236" s="1002"/>
      <c r="D236" s="1003"/>
      <c r="E236" s="1003"/>
      <c r="F236" s="1004"/>
      <c r="G236" s="1005"/>
      <c r="H236" s="1006"/>
      <c r="I236" s="1006"/>
      <c r="J236" s="1006"/>
      <c r="K236" s="1007"/>
      <c r="L236" s="715"/>
      <c r="M236" s="715"/>
      <c r="N236" s="715"/>
      <c r="O236" s="715"/>
      <c r="P236" s="715"/>
      <c r="Q236" s="715"/>
      <c r="R236" s="715"/>
      <c r="S236" s="716"/>
      <c r="T236" s="717"/>
      <c r="U236" s="720">
        <f t="shared" si="73"/>
        <v>0</v>
      </c>
      <c r="V236" s="721">
        <f t="shared" si="74"/>
        <v>0</v>
      </c>
      <c r="W236" s="722">
        <f t="shared" si="75"/>
        <v>0</v>
      </c>
      <c r="X236" s="442"/>
      <c r="Y236" s="442"/>
      <c r="Z236" s="442"/>
      <c r="AA236" s="442"/>
      <c r="AB236" s="442"/>
      <c r="AC236" s="442"/>
      <c r="AD236" s="442"/>
      <c r="AE236" s="442"/>
      <c r="AF236" s="442"/>
      <c r="AG236" s="442"/>
      <c r="AH236" s="442"/>
      <c r="AI236" s="442"/>
      <c r="AJ236" s="442"/>
      <c r="AK236" s="442"/>
      <c r="AL236" s="442"/>
      <c r="AM236" s="442"/>
      <c r="AN236" s="442"/>
      <c r="AO236" s="442"/>
      <c r="AP236" s="442"/>
      <c r="AQ236" s="442"/>
      <c r="AR236" s="442"/>
      <c r="AS236" s="442"/>
      <c r="AT236" s="442"/>
      <c r="AU236" s="442"/>
      <c r="AV236" s="442"/>
      <c r="AW236" s="442"/>
      <c r="AX236" s="442"/>
      <c r="AY236" s="442"/>
      <c r="AZ236" s="442"/>
    </row>
    <row r="237" spans="2:52" ht="20.100000000000001" hidden="1" customHeight="1" outlineLevel="1">
      <c r="B237" s="434"/>
      <c r="C237" s="1002"/>
      <c r="D237" s="1003"/>
      <c r="E237" s="1003"/>
      <c r="F237" s="1004"/>
      <c r="G237" s="1005"/>
      <c r="H237" s="1006"/>
      <c r="I237" s="1006"/>
      <c r="J237" s="1006"/>
      <c r="K237" s="1007"/>
      <c r="L237" s="715"/>
      <c r="M237" s="715"/>
      <c r="N237" s="715"/>
      <c r="O237" s="715"/>
      <c r="P237" s="715"/>
      <c r="Q237" s="715"/>
      <c r="R237" s="715"/>
      <c r="S237" s="716"/>
      <c r="T237" s="717"/>
      <c r="U237" s="720">
        <f t="shared" si="73"/>
        <v>0</v>
      </c>
      <c r="V237" s="721">
        <f t="shared" si="74"/>
        <v>0</v>
      </c>
      <c r="W237" s="722">
        <f t="shared" si="75"/>
        <v>0</v>
      </c>
      <c r="X237" s="442"/>
      <c r="Y237" s="442"/>
      <c r="Z237" s="442"/>
      <c r="AA237" s="442"/>
      <c r="AB237" s="442"/>
      <c r="AC237" s="442"/>
      <c r="AD237" s="442"/>
      <c r="AE237" s="442"/>
      <c r="AF237" s="442"/>
      <c r="AG237" s="442"/>
      <c r="AH237" s="442"/>
      <c r="AI237" s="442"/>
      <c r="AJ237" s="442"/>
      <c r="AK237" s="442"/>
      <c r="AL237" s="442"/>
      <c r="AM237" s="442"/>
      <c r="AN237" s="442"/>
      <c r="AO237" s="442"/>
      <c r="AP237" s="442"/>
      <c r="AQ237" s="442"/>
      <c r="AR237" s="442"/>
      <c r="AS237" s="442"/>
      <c r="AT237" s="442"/>
      <c r="AU237" s="442"/>
      <c r="AV237" s="442"/>
      <c r="AW237" s="442"/>
      <c r="AX237" s="442"/>
      <c r="AY237" s="442"/>
      <c r="AZ237" s="442"/>
    </row>
    <row r="238" spans="2:52" ht="20.100000000000001" hidden="1" customHeight="1" outlineLevel="1">
      <c r="B238" s="434"/>
      <c r="C238" s="1002"/>
      <c r="D238" s="1003"/>
      <c r="E238" s="1003"/>
      <c r="F238" s="1004"/>
      <c r="G238" s="1005"/>
      <c r="H238" s="1006"/>
      <c r="I238" s="1006"/>
      <c r="J238" s="1006"/>
      <c r="K238" s="1007"/>
      <c r="L238" s="715"/>
      <c r="M238" s="715"/>
      <c r="N238" s="715"/>
      <c r="O238" s="715"/>
      <c r="P238" s="715"/>
      <c r="Q238" s="715"/>
      <c r="R238" s="715"/>
      <c r="S238" s="716"/>
      <c r="T238" s="717"/>
      <c r="U238" s="720">
        <f t="shared" si="73"/>
        <v>0</v>
      </c>
      <c r="V238" s="721">
        <f t="shared" si="74"/>
        <v>0</v>
      </c>
      <c r="W238" s="722">
        <f t="shared" si="75"/>
        <v>0</v>
      </c>
      <c r="X238" s="442"/>
      <c r="Y238" s="442"/>
      <c r="Z238" s="442"/>
      <c r="AA238" s="442"/>
      <c r="AB238" s="442"/>
      <c r="AC238" s="442"/>
      <c r="AD238" s="442"/>
      <c r="AE238" s="442"/>
      <c r="AF238" s="442"/>
      <c r="AG238" s="442"/>
      <c r="AH238" s="442"/>
      <c r="AI238" s="442"/>
      <c r="AJ238" s="442"/>
      <c r="AK238" s="442"/>
      <c r="AL238" s="442"/>
      <c r="AM238" s="442"/>
      <c r="AN238" s="442"/>
      <c r="AO238" s="442"/>
      <c r="AP238" s="442"/>
      <c r="AQ238" s="442"/>
      <c r="AR238" s="442"/>
      <c r="AS238" s="442"/>
      <c r="AT238" s="442"/>
      <c r="AU238" s="442"/>
      <c r="AV238" s="442"/>
      <c r="AW238" s="442"/>
      <c r="AX238" s="442"/>
      <c r="AY238" s="442"/>
      <c r="AZ238" s="442"/>
    </row>
    <row r="239" spans="2:52" ht="20.100000000000001" hidden="1" customHeight="1" outlineLevel="1">
      <c r="B239" s="434"/>
      <c r="C239" s="1002"/>
      <c r="D239" s="1003"/>
      <c r="E239" s="1003"/>
      <c r="F239" s="1004"/>
      <c r="G239" s="1005"/>
      <c r="H239" s="1006"/>
      <c r="I239" s="1006"/>
      <c r="J239" s="1006"/>
      <c r="K239" s="1007"/>
      <c r="L239" s="715"/>
      <c r="M239" s="715"/>
      <c r="N239" s="715"/>
      <c r="O239" s="715"/>
      <c r="P239" s="715"/>
      <c r="Q239" s="715"/>
      <c r="R239" s="715"/>
      <c r="S239" s="716"/>
      <c r="T239" s="717"/>
      <c r="U239" s="720">
        <f t="shared" si="73"/>
        <v>0</v>
      </c>
      <c r="V239" s="721">
        <f t="shared" si="74"/>
        <v>0</v>
      </c>
      <c r="W239" s="722">
        <f t="shared" si="75"/>
        <v>0</v>
      </c>
      <c r="X239" s="442"/>
      <c r="Y239" s="442"/>
      <c r="Z239" s="442"/>
      <c r="AA239" s="442"/>
      <c r="AB239" s="442"/>
      <c r="AC239" s="442"/>
      <c r="AD239" s="442"/>
      <c r="AE239" s="442"/>
      <c r="AF239" s="442"/>
      <c r="AG239" s="442"/>
      <c r="AH239" s="442"/>
      <c r="AI239" s="442"/>
      <c r="AJ239" s="442"/>
      <c r="AK239" s="442"/>
      <c r="AL239" s="442"/>
      <c r="AM239" s="442"/>
      <c r="AN239" s="442"/>
      <c r="AO239" s="442"/>
      <c r="AP239" s="442"/>
      <c r="AQ239" s="442"/>
      <c r="AR239" s="442"/>
      <c r="AS239" s="442"/>
      <c r="AT239" s="442"/>
      <c r="AU239" s="442"/>
      <c r="AV239" s="442"/>
      <c r="AW239" s="442"/>
      <c r="AX239" s="442"/>
      <c r="AY239" s="442"/>
      <c r="AZ239" s="442"/>
    </row>
    <row r="240" spans="2:52" s="19" customFormat="1" ht="9.9499999999999993" hidden="1" customHeight="1" outlineLevel="1">
      <c r="B240" s="435"/>
      <c r="C240" s="437"/>
      <c r="D240" s="437"/>
      <c r="E240" s="437"/>
      <c r="F240" s="437"/>
      <c r="G240" s="666"/>
      <c r="H240" s="666"/>
      <c r="I240" s="666"/>
      <c r="J240" s="666"/>
      <c r="K240" s="666"/>
      <c r="L240" s="438"/>
      <c r="M240" s="438"/>
      <c r="N240" s="438"/>
      <c r="O240" s="438"/>
      <c r="P240" s="438"/>
      <c r="Q240" s="438"/>
      <c r="R240" s="438"/>
      <c r="S240" s="438"/>
      <c r="T240" s="439"/>
      <c r="U240" s="432"/>
      <c r="V240" s="432"/>
      <c r="W240" s="667"/>
      <c r="X240" s="668"/>
      <c r="Y240" s="668"/>
      <c r="Z240" s="668"/>
      <c r="AA240" s="668"/>
      <c r="AB240" s="668"/>
      <c r="AC240" s="668"/>
      <c r="AD240" s="668"/>
      <c r="AE240" s="668"/>
      <c r="AF240" s="668"/>
      <c r="AG240" s="668"/>
      <c r="AH240" s="668"/>
      <c r="AI240" s="668"/>
      <c r="AJ240" s="668"/>
      <c r="AK240" s="668"/>
      <c r="AL240" s="668"/>
      <c r="AM240" s="668"/>
      <c r="AN240" s="668"/>
      <c r="AO240" s="668"/>
      <c r="AP240" s="668"/>
      <c r="AQ240" s="668"/>
      <c r="AR240" s="668"/>
      <c r="AS240" s="668"/>
      <c r="AT240" s="668"/>
      <c r="AU240" s="668"/>
      <c r="AV240" s="668"/>
      <c r="AW240" s="668"/>
      <c r="AX240" s="668"/>
      <c r="AY240" s="668"/>
      <c r="AZ240" s="668"/>
    </row>
    <row r="241" spans="2:52" ht="20.100000000000001" customHeight="1" collapsed="1">
      <c r="B241" s="32">
        <f>B229+1</f>
        <v>20</v>
      </c>
      <c r="C241" s="1013"/>
      <c r="D241" s="1014"/>
      <c r="E241" s="1014"/>
      <c r="F241" s="1015"/>
      <c r="G241" s="1016"/>
      <c r="H241" s="1017"/>
      <c r="I241" s="1017"/>
      <c r="J241" s="1017"/>
      <c r="K241" s="1018"/>
      <c r="L241" s="701">
        <f t="shared" ref="L241:R241" si="76">SUM(L242:L251)</f>
        <v>0</v>
      </c>
      <c r="M241" s="702">
        <f t="shared" si="76"/>
        <v>0</v>
      </c>
      <c r="N241" s="703">
        <f t="shared" si="76"/>
        <v>0</v>
      </c>
      <c r="O241" s="703">
        <f t="shared" si="76"/>
        <v>0</v>
      </c>
      <c r="P241" s="702">
        <f t="shared" si="76"/>
        <v>0</v>
      </c>
      <c r="Q241" s="704">
        <f t="shared" si="76"/>
        <v>0</v>
      </c>
      <c r="R241" s="701">
        <f t="shared" si="76"/>
        <v>0</v>
      </c>
      <c r="S241" s="705">
        <v>1</v>
      </c>
      <c r="T241" s="706">
        <f>(S242*T242)+(S243*T243)+(S244*T244)+(S245*T245)+(S246*T246)+(S247*T247)+(S248*T248)+(S249*T249)+(S250*T250)+(S251*T251)</f>
        <v>0</v>
      </c>
      <c r="U241" s="665">
        <f t="shared" ref="U241:U251" si="77">S241*T241*(1+MGKZ)*(1+Gewinn)*(1+Sicherheit)</f>
        <v>0</v>
      </c>
      <c r="V241" s="643">
        <f t="shared" ref="V241:V251" si="78">R241*Fertigung</f>
        <v>0</v>
      </c>
      <c r="W241" s="50">
        <f t="shared" ref="W241:W251" si="79">L241*$E$6+M241*$M$6+N241*$M$7+O241*$M$8+P241*$E$7+Q241*$M$9+U241+V241</f>
        <v>0</v>
      </c>
      <c r="X241" s="442"/>
      <c r="Y241" s="442"/>
      <c r="Z241" s="442"/>
      <c r="AA241" s="442"/>
      <c r="AB241" s="442"/>
      <c r="AC241" s="442"/>
      <c r="AD241" s="442"/>
      <c r="AE241" s="442"/>
      <c r="AF241" s="442"/>
      <c r="AG241" s="442"/>
      <c r="AH241" s="442"/>
      <c r="AI241" s="442"/>
      <c r="AJ241" s="442"/>
      <c r="AK241" s="442"/>
      <c r="AL241" s="442"/>
      <c r="AM241" s="442"/>
      <c r="AN241" s="442"/>
      <c r="AO241" s="442"/>
      <c r="AP241" s="442"/>
      <c r="AQ241" s="442"/>
      <c r="AR241" s="442"/>
      <c r="AS241" s="442"/>
      <c r="AT241" s="442"/>
      <c r="AU241" s="442"/>
      <c r="AV241" s="442"/>
      <c r="AW241" s="442"/>
      <c r="AX241" s="442"/>
      <c r="AY241" s="442"/>
      <c r="AZ241" s="442"/>
    </row>
    <row r="242" spans="2:52" ht="20.100000000000001" hidden="1" customHeight="1" outlineLevel="1">
      <c r="B242" s="433"/>
      <c r="C242" s="1002"/>
      <c r="D242" s="1003"/>
      <c r="E242" s="1003"/>
      <c r="F242" s="1004"/>
      <c r="G242" s="1005"/>
      <c r="H242" s="1006"/>
      <c r="I242" s="1006"/>
      <c r="J242" s="1006"/>
      <c r="K242" s="1007"/>
      <c r="L242" s="715"/>
      <c r="M242" s="715"/>
      <c r="N242" s="715"/>
      <c r="O242" s="715"/>
      <c r="P242" s="715"/>
      <c r="Q242" s="715"/>
      <c r="R242" s="715"/>
      <c r="S242" s="716"/>
      <c r="T242" s="717"/>
      <c r="U242" s="720">
        <f t="shared" si="77"/>
        <v>0</v>
      </c>
      <c r="V242" s="721">
        <f t="shared" si="78"/>
        <v>0</v>
      </c>
      <c r="W242" s="722">
        <f t="shared" si="79"/>
        <v>0</v>
      </c>
      <c r="X242" s="442"/>
      <c r="Y242" s="442"/>
      <c r="Z242" s="442"/>
      <c r="AA242" s="442"/>
      <c r="AB242" s="442"/>
      <c r="AC242" s="442"/>
      <c r="AD242" s="442"/>
      <c r="AE242" s="442"/>
      <c r="AF242" s="442"/>
      <c r="AG242" s="442"/>
      <c r="AH242" s="442"/>
      <c r="AI242" s="442"/>
      <c r="AJ242" s="442"/>
      <c r="AK242" s="442"/>
      <c r="AL242" s="442"/>
      <c r="AM242" s="442"/>
      <c r="AN242" s="442"/>
      <c r="AO242" s="442"/>
      <c r="AP242" s="442"/>
      <c r="AQ242" s="442"/>
      <c r="AR242" s="442"/>
      <c r="AS242" s="442"/>
      <c r="AT242" s="442"/>
      <c r="AU242" s="442"/>
      <c r="AV242" s="442"/>
      <c r="AW242" s="442"/>
      <c r="AX242" s="442"/>
      <c r="AY242" s="442"/>
      <c r="AZ242" s="442"/>
    </row>
    <row r="243" spans="2:52" ht="20.100000000000001" hidden="1" customHeight="1" outlineLevel="1">
      <c r="B243" s="434"/>
      <c r="C243" s="1002"/>
      <c r="D243" s="1003"/>
      <c r="E243" s="1003"/>
      <c r="F243" s="1004"/>
      <c r="G243" s="1005"/>
      <c r="H243" s="1006"/>
      <c r="I243" s="1006"/>
      <c r="J243" s="1006"/>
      <c r="K243" s="1007"/>
      <c r="L243" s="715"/>
      <c r="M243" s="715"/>
      <c r="N243" s="715"/>
      <c r="O243" s="715"/>
      <c r="P243" s="715"/>
      <c r="Q243" s="715"/>
      <c r="R243" s="715"/>
      <c r="S243" s="716"/>
      <c r="T243" s="717"/>
      <c r="U243" s="720">
        <f t="shared" si="77"/>
        <v>0</v>
      </c>
      <c r="V243" s="721">
        <f t="shared" si="78"/>
        <v>0</v>
      </c>
      <c r="W243" s="722">
        <f t="shared" si="79"/>
        <v>0</v>
      </c>
      <c r="X243" s="442"/>
      <c r="Y243" s="442"/>
      <c r="Z243" s="442"/>
      <c r="AA243" s="442"/>
      <c r="AB243" s="442"/>
      <c r="AC243" s="442"/>
      <c r="AD243" s="442"/>
      <c r="AE243" s="442"/>
      <c r="AF243" s="442"/>
      <c r="AG243" s="442"/>
      <c r="AH243" s="442"/>
      <c r="AI243" s="442"/>
      <c r="AJ243" s="442"/>
      <c r="AK243" s="442"/>
      <c r="AL243" s="442"/>
      <c r="AM243" s="442"/>
      <c r="AN243" s="442"/>
      <c r="AO243" s="442"/>
      <c r="AP243" s="442"/>
      <c r="AQ243" s="442"/>
      <c r="AR243" s="442"/>
      <c r="AS243" s="442"/>
      <c r="AT243" s="442"/>
      <c r="AU243" s="442"/>
      <c r="AV243" s="442"/>
      <c r="AW243" s="442"/>
      <c r="AX243" s="442"/>
      <c r="AY243" s="442"/>
      <c r="AZ243" s="442"/>
    </row>
    <row r="244" spans="2:52" ht="20.100000000000001" hidden="1" customHeight="1" outlineLevel="1">
      <c r="B244" s="434"/>
      <c r="C244" s="1002"/>
      <c r="D244" s="1003"/>
      <c r="E244" s="1003"/>
      <c r="F244" s="1004"/>
      <c r="G244" s="1005"/>
      <c r="H244" s="1006"/>
      <c r="I244" s="1006"/>
      <c r="J244" s="1006"/>
      <c r="K244" s="1007"/>
      <c r="L244" s="715"/>
      <c r="M244" s="715"/>
      <c r="N244" s="715"/>
      <c r="O244" s="715"/>
      <c r="P244" s="715"/>
      <c r="Q244" s="715"/>
      <c r="R244" s="715"/>
      <c r="S244" s="716"/>
      <c r="T244" s="717"/>
      <c r="U244" s="720">
        <f t="shared" si="77"/>
        <v>0</v>
      </c>
      <c r="V244" s="721">
        <f t="shared" si="78"/>
        <v>0</v>
      </c>
      <c r="W244" s="722">
        <f t="shared" si="79"/>
        <v>0</v>
      </c>
      <c r="X244" s="442"/>
      <c r="Y244" s="442"/>
      <c r="Z244" s="442"/>
      <c r="AA244" s="442"/>
      <c r="AB244" s="442"/>
      <c r="AC244" s="442"/>
      <c r="AD244" s="442"/>
      <c r="AE244" s="442"/>
      <c r="AF244" s="442"/>
      <c r="AG244" s="442"/>
      <c r="AH244" s="442"/>
      <c r="AI244" s="442"/>
      <c r="AJ244" s="442"/>
      <c r="AK244" s="442"/>
      <c r="AL244" s="442"/>
      <c r="AM244" s="442"/>
      <c r="AN244" s="442"/>
      <c r="AO244" s="442"/>
      <c r="AP244" s="442"/>
      <c r="AQ244" s="442"/>
      <c r="AR244" s="442"/>
      <c r="AS244" s="442"/>
      <c r="AT244" s="442"/>
      <c r="AU244" s="442"/>
      <c r="AV244" s="442"/>
      <c r="AW244" s="442"/>
      <c r="AX244" s="442"/>
      <c r="AY244" s="442"/>
      <c r="AZ244" s="442"/>
    </row>
    <row r="245" spans="2:52" ht="20.100000000000001" hidden="1" customHeight="1" outlineLevel="1">
      <c r="B245" s="434"/>
      <c r="C245" s="1002"/>
      <c r="D245" s="1003"/>
      <c r="E245" s="1003"/>
      <c r="F245" s="1004"/>
      <c r="G245" s="1005"/>
      <c r="H245" s="1006"/>
      <c r="I245" s="1006"/>
      <c r="J245" s="1006"/>
      <c r="K245" s="1007"/>
      <c r="L245" s="715"/>
      <c r="M245" s="715"/>
      <c r="N245" s="715"/>
      <c r="O245" s="715"/>
      <c r="P245" s="715"/>
      <c r="Q245" s="715"/>
      <c r="R245" s="715"/>
      <c r="S245" s="716"/>
      <c r="T245" s="717"/>
      <c r="U245" s="720">
        <f t="shared" si="77"/>
        <v>0</v>
      </c>
      <c r="V245" s="721">
        <f t="shared" si="78"/>
        <v>0</v>
      </c>
      <c r="W245" s="722">
        <f t="shared" si="79"/>
        <v>0</v>
      </c>
      <c r="X245" s="442"/>
      <c r="Y245" s="442"/>
      <c r="Z245" s="442"/>
      <c r="AA245" s="442"/>
      <c r="AB245" s="442"/>
      <c r="AC245" s="442"/>
      <c r="AD245" s="442"/>
      <c r="AE245" s="442"/>
      <c r="AF245" s="442"/>
      <c r="AG245" s="442"/>
      <c r="AH245" s="442"/>
      <c r="AI245" s="442"/>
      <c r="AJ245" s="442"/>
      <c r="AK245" s="442"/>
      <c r="AL245" s="442"/>
      <c r="AM245" s="442"/>
      <c r="AN245" s="442"/>
      <c r="AO245" s="442"/>
      <c r="AP245" s="442"/>
      <c r="AQ245" s="442"/>
      <c r="AR245" s="442"/>
      <c r="AS245" s="442"/>
      <c r="AT245" s="442"/>
      <c r="AU245" s="442"/>
      <c r="AV245" s="442"/>
      <c r="AW245" s="442"/>
      <c r="AX245" s="442"/>
      <c r="AY245" s="442"/>
      <c r="AZ245" s="442"/>
    </row>
    <row r="246" spans="2:52" ht="20.100000000000001" hidden="1" customHeight="1" outlineLevel="1">
      <c r="B246" s="434"/>
      <c r="C246" s="1002"/>
      <c r="D246" s="1003"/>
      <c r="E246" s="1003"/>
      <c r="F246" s="1004"/>
      <c r="G246" s="1005"/>
      <c r="H246" s="1006"/>
      <c r="I246" s="1006"/>
      <c r="J246" s="1006"/>
      <c r="K246" s="1007"/>
      <c r="L246" s="715"/>
      <c r="M246" s="715"/>
      <c r="N246" s="715"/>
      <c r="O246" s="715"/>
      <c r="P246" s="715"/>
      <c r="Q246" s="715"/>
      <c r="R246" s="715"/>
      <c r="S246" s="716"/>
      <c r="T246" s="717"/>
      <c r="U246" s="720">
        <f t="shared" si="77"/>
        <v>0</v>
      </c>
      <c r="V246" s="721">
        <f t="shared" si="78"/>
        <v>0</v>
      </c>
      <c r="W246" s="722">
        <f t="shared" si="79"/>
        <v>0</v>
      </c>
      <c r="X246" s="442"/>
      <c r="Y246" s="442"/>
      <c r="Z246" s="442"/>
      <c r="AA246" s="442"/>
      <c r="AB246" s="442"/>
      <c r="AC246" s="442"/>
      <c r="AD246" s="442"/>
      <c r="AE246" s="442"/>
      <c r="AF246" s="442"/>
      <c r="AG246" s="442"/>
      <c r="AH246" s="442"/>
      <c r="AI246" s="442"/>
      <c r="AJ246" s="442"/>
      <c r="AK246" s="442"/>
      <c r="AL246" s="442"/>
      <c r="AM246" s="442"/>
      <c r="AN246" s="442"/>
      <c r="AO246" s="442"/>
      <c r="AP246" s="442"/>
      <c r="AQ246" s="442"/>
      <c r="AR246" s="442"/>
      <c r="AS246" s="442"/>
      <c r="AT246" s="442"/>
      <c r="AU246" s="442"/>
      <c r="AV246" s="442"/>
      <c r="AW246" s="442"/>
      <c r="AX246" s="442"/>
      <c r="AY246" s="442"/>
      <c r="AZ246" s="442"/>
    </row>
    <row r="247" spans="2:52" ht="20.100000000000001" hidden="1" customHeight="1" outlineLevel="1">
      <c r="B247" s="434"/>
      <c r="C247" s="1002"/>
      <c r="D247" s="1003"/>
      <c r="E247" s="1003"/>
      <c r="F247" s="1004"/>
      <c r="G247" s="1005"/>
      <c r="H247" s="1006"/>
      <c r="I247" s="1006"/>
      <c r="J247" s="1006"/>
      <c r="K247" s="1007"/>
      <c r="L247" s="715"/>
      <c r="M247" s="715"/>
      <c r="N247" s="715"/>
      <c r="O247" s="715"/>
      <c r="P247" s="715"/>
      <c r="Q247" s="715"/>
      <c r="R247" s="715"/>
      <c r="S247" s="716"/>
      <c r="T247" s="717"/>
      <c r="U247" s="720">
        <f t="shared" si="77"/>
        <v>0</v>
      </c>
      <c r="V247" s="721">
        <f t="shared" si="78"/>
        <v>0</v>
      </c>
      <c r="W247" s="722">
        <f t="shared" si="79"/>
        <v>0</v>
      </c>
      <c r="X247" s="442"/>
      <c r="Y247" s="442"/>
      <c r="Z247" s="442"/>
      <c r="AA247" s="442"/>
      <c r="AB247" s="442"/>
      <c r="AC247" s="442"/>
      <c r="AD247" s="442"/>
      <c r="AE247" s="442"/>
      <c r="AF247" s="442"/>
      <c r="AG247" s="442"/>
      <c r="AH247" s="442"/>
      <c r="AI247" s="442"/>
      <c r="AJ247" s="442"/>
      <c r="AK247" s="442"/>
      <c r="AL247" s="442"/>
      <c r="AM247" s="442"/>
      <c r="AN247" s="442"/>
      <c r="AO247" s="442"/>
      <c r="AP247" s="442"/>
      <c r="AQ247" s="442"/>
      <c r="AR247" s="442"/>
      <c r="AS247" s="442"/>
      <c r="AT247" s="442"/>
      <c r="AU247" s="442"/>
      <c r="AV247" s="442"/>
      <c r="AW247" s="442"/>
      <c r="AX247" s="442"/>
      <c r="AY247" s="442"/>
      <c r="AZ247" s="442"/>
    </row>
    <row r="248" spans="2:52" ht="20.100000000000001" hidden="1" customHeight="1" outlineLevel="1">
      <c r="B248" s="434"/>
      <c r="C248" s="1002"/>
      <c r="D248" s="1003"/>
      <c r="E248" s="1003"/>
      <c r="F248" s="1004"/>
      <c r="G248" s="1005"/>
      <c r="H248" s="1006"/>
      <c r="I248" s="1006"/>
      <c r="J248" s="1006"/>
      <c r="K248" s="1007"/>
      <c r="L248" s="715"/>
      <c r="M248" s="715"/>
      <c r="N248" s="715"/>
      <c r="O248" s="715"/>
      <c r="P248" s="715"/>
      <c r="Q248" s="715"/>
      <c r="R248" s="715"/>
      <c r="S248" s="716"/>
      <c r="T248" s="717"/>
      <c r="U248" s="720">
        <f t="shared" si="77"/>
        <v>0</v>
      </c>
      <c r="V248" s="721">
        <f t="shared" si="78"/>
        <v>0</v>
      </c>
      <c r="W248" s="722">
        <f t="shared" si="79"/>
        <v>0</v>
      </c>
      <c r="X248" s="442"/>
      <c r="Y248" s="442"/>
      <c r="Z248" s="442"/>
      <c r="AA248" s="442"/>
      <c r="AB248" s="442"/>
      <c r="AC248" s="442"/>
      <c r="AD248" s="442"/>
      <c r="AE248" s="442"/>
      <c r="AF248" s="442"/>
      <c r="AG248" s="442"/>
      <c r="AH248" s="442"/>
      <c r="AI248" s="442"/>
      <c r="AJ248" s="442"/>
      <c r="AK248" s="442"/>
      <c r="AL248" s="442"/>
      <c r="AM248" s="442"/>
      <c r="AN248" s="442"/>
      <c r="AO248" s="442"/>
      <c r="AP248" s="442"/>
      <c r="AQ248" s="442"/>
      <c r="AR248" s="442"/>
      <c r="AS248" s="442"/>
      <c r="AT248" s="442"/>
      <c r="AU248" s="442"/>
      <c r="AV248" s="442"/>
      <c r="AW248" s="442"/>
      <c r="AX248" s="442"/>
      <c r="AY248" s="442"/>
      <c r="AZ248" s="442"/>
    </row>
    <row r="249" spans="2:52" ht="20.100000000000001" hidden="1" customHeight="1" outlineLevel="1">
      <c r="B249" s="434"/>
      <c r="C249" s="1002"/>
      <c r="D249" s="1003"/>
      <c r="E249" s="1003"/>
      <c r="F249" s="1004"/>
      <c r="G249" s="1005"/>
      <c r="H249" s="1006"/>
      <c r="I249" s="1006"/>
      <c r="J249" s="1006"/>
      <c r="K249" s="1007"/>
      <c r="L249" s="715"/>
      <c r="M249" s="715"/>
      <c r="N249" s="715"/>
      <c r="O249" s="715"/>
      <c r="P249" s="715"/>
      <c r="Q249" s="715"/>
      <c r="R249" s="715"/>
      <c r="S249" s="716"/>
      <c r="T249" s="717"/>
      <c r="U249" s="720">
        <f t="shared" si="77"/>
        <v>0</v>
      </c>
      <c r="V249" s="721">
        <f t="shared" si="78"/>
        <v>0</v>
      </c>
      <c r="W249" s="722">
        <f t="shared" si="79"/>
        <v>0</v>
      </c>
      <c r="X249" s="442"/>
      <c r="Y249" s="442"/>
      <c r="Z249" s="442"/>
      <c r="AA249" s="442"/>
      <c r="AB249" s="442"/>
      <c r="AC249" s="442"/>
      <c r="AD249" s="442"/>
      <c r="AE249" s="442"/>
      <c r="AF249" s="442"/>
      <c r="AG249" s="442"/>
      <c r="AH249" s="442"/>
      <c r="AI249" s="442"/>
      <c r="AJ249" s="442"/>
      <c r="AK249" s="442"/>
      <c r="AL249" s="442"/>
      <c r="AM249" s="442"/>
      <c r="AN249" s="442"/>
      <c r="AO249" s="442"/>
      <c r="AP249" s="442"/>
      <c r="AQ249" s="442"/>
      <c r="AR249" s="442"/>
      <c r="AS249" s="442"/>
      <c r="AT249" s="442"/>
      <c r="AU249" s="442"/>
      <c r="AV249" s="442"/>
      <c r="AW249" s="442"/>
      <c r="AX249" s="442"/>
      <c r="AY249" s="442"/>
      <c r="AZ249" s="442"/>
    </row>
    <row r="250" spans="2:52" ht="20.100000000000001" hidden="1" customHeight="1" outlineLevel="1">
      <c r="B250" s="434"/>
      <c r="C250" s="1002"/>
      <c r="D250" s="1003"/>
      <c r="E250" s="1003"/>
      <c r="F250" s="1004"/>
      <c r="G250" s="1005"/>
      <c r="H250" s="1006"/>
      <c r="I250" s="1006"/>
      <c r="J250" s="1006"/>
      <c r="K250" s="1007"/>
      <c r="L250" s="715"/>
      <c r="M250" s="715"/>
      <c r="N250" s="715"/>
      <c r="O250" s="715"/>
      <c r="P250" s="715"/>
      <c r="Q250" s="715"/>
      <c r="R250" s="715"/>
      <c r="S250" s="716"/>
      <c r="T250" s="717"/>
      <c r="U250" s="720">
        <f t="shared" si="77"/>
        <v>0</v>
      </c>
      <c r="V250" s="721">
        <f t="shared" si="78"/>
        <v>0</v>
      </c>
      <c r="W250" s="722">
        <f t="shared" si="79"/>
        <v>0</v>
      </c>
      <c r="X250" s="442"/>
      <c r="Y250" s="442"/>
      <c r="Z250" s="442"/>
      <c r="AA250" s="442"/>
      <c r="AB250" s="442"/>
      <c r="AC250" s="442"/>
      <c r="AD250" s="442"/>
      <c r="AE250" s="442"/>
      <c r="AF250" s="442"/>
      <c r="AG250" s="442"/>
      <c r="AH250" s="442"/>
      <c r="AI250" s="442"/>
      <c r="AJ250" s="442"/>
      <c r="AK250" s="442"/>
      <c r="AL250" s="442"/>
      <c r="AM250" s="442"/>
      <c r="AN250" s="442"/>
      <c r="AO250" s="442"/>
      <c r="AP250" s="442"/>
      <c r="AQ250" s="442"/>
      <c r="AR250" s="442"/>
      <c r="AS250" s="442"/>
      <c r="AT250" s="442"/>
      <c r="AU250" s="442"/>
      <c r="AV250" s="442"/>
      <c r="AW250" s="442"/>
      <c r="AX250" s="442"/>
      <c r="AY250" s="442"/>
      <c r="AZ250" s="442"/>
    </row>
    <row r="251" spans="2:52" ht="20.100000000000001" hidden="1" customHeight="1" outlineLevel="1">
      <c r="B251" s="434"/>
      <c r="C251" s="1002"/>
      <c r="D251" s="1003"/>
      <c r="E251" s="1003"/>
      <c r="F251" s="1004"/>
      <c r="G251" s="1005"/>
      <c r="H251" s="1006"/>
      <c r="I251" s="1006"/>
      <c r="J251" s="1006"/>
      <c r="K251" s="1007"/>
      <c r="L251" s="715"/>
      <c r="M251" s="715"/>
      <c r="N251" s="715"/>
      <c r="O251" s="715"/>
      <c r="P251" s="715"/>
      <c r="Q251" s="715"/>
      <c r="R251" s="715"/>
      <c r="S251" s="716"/>
      <c r="T251" s="717"/>
      <c r="U251" s="720">
        <f t="shared" si="77"/>
        <v>0</v>
      </c>
      <c r="V251" s="721">
        <f t="shared" si="78"/>
        <v>0</v>
      </c>
      <c r="W251" s="722">
        <f t="shared" si="79"/>
        <v>0</v>
      </c>
      <c r="X251" s="442"/>
      <c r="Y251" s="442"/>
      <c r="Z251" s="442"/>
      <c r="AA251" s="442"/>
      <c r="AB251" s="442"/>
      <c r="AC251" s="442"/>
      <c r="AD251" s="442"/>
      <c r="AE251" s="442"/>
      <c r="AF251" s="442"/>
      <c r="AG251" s="442"/>
      <c r="AH251" s="442"/>
      <c r="AI251" s="442"/>
      <c r="AJ251" s="442"/>
      <c r="AK251" s="442"/>
      <c r="AL251" s="442"/>
      <c r="AM251" s="442"/>
      <c r="AN251" s="442"/>
      <c r="AO251" s="442"/>
      <c r="AP251" s="442"/>
      <c r="AQ251" s="442"/>
      <c r="AR251" s="442"/>
      <c r="AS251" s="442"/>
      <c r="AT251" s="442"/>
      <c r="AU251" s="442"/>
      <c r="AV251" s="442"/>
      <c r="AW251" s="442"/>
      <c r="AX251" s="442"/>
      <c r="AY251" s="442"/>
      <c r="AZ251" s="442"/>
    </row>
    <row r="252" spans="2:52" s="19" customFormat="1" ht="9.9499999999999993" hidden="1" customHeight="1" outlineLevel="1">
      <c r="B252" s="435"/>
      <c r="C252" s="437"/>
      <c r="D252" s="437"/>
      <c r="E252" s="437"/>
      <c r="F252" s="437"/>
      <c r="G252" s="666"/>
      <c r="H252" s="666"/>
      <c r="I252" s="666"/>
      <c r="J252" s="666"/>
      <c r="K252" s="666"/>
      <c r="L252" s="438"/>
      <c r="M252" s="438"/>
      <c r="N252" s="438"/>
      <c r="O252" s="438"/>
      <c r="P252" s="438"/>
      <c r="Q252" s="438"/>
      <c r="R252" s="438"/>
      <c r="S252" s="438"/>
      <c r="T252" s="439"/>
      <c r="U252" s="439"/>
      <c r="V252" s="439"/>
      <c r="W252" s="667"/>
      <c r="X252" s="668"/>
      <c r="Y252" s="668"/>
      <c r="Z252" s="668"/>
      <c r="AA252" s="668"/>
      <c r="AB252" s="668"/>
      <c r="AC252" s="668"/>
      <c r="AD252" s="668"/>
      <c r="AE252" s="668"/>
      <c r="AF252" s="668"/>
      <c r="AG252" s="668"/>
      <c r="AH252" s="668"/>
      <c r="AI252" s="668"/>
      <c r="AJ252" s="668"/>
      <c r="AK252" s="668"/>
      <c r="AL252" s="668"/>
      <c r="AM252" s="668"/>
      <c r="AN252" s="668"/>
      <c r="AO252" s="668"/>
      <c r="AP252" s="668"/>
      <c r="AQ252" s="668"/>
      <c r="AR252" s="668"/>
      <c r="AS252" s="668"/>
      <c r="AT252" s="668"/>
      <c r="AU252" s="668"/>
      <c r="AV252" s="668"/>
      <c r="AW252" s="668"/>
      <c r="AX252" s="668"/>
      <c r="AY252" s="668"/>
      <c r="AZ252" s="668"/>
    </row>
    <row r="253" spans="2:52" ht="20.100000000000001" customHeight="1" collapsed="1">
      <c r="B253" s="32">
        <f>B241+1</f>
        <v>21</v>
      </c>
      <c r="C253" s="1013"/>
      <c r="D253" s="1014"/>
      <c r="E253" s="1014"/>
      <c r="F253" s="1015"/>
      <c r="G253" s="1016"/>
      <c r="H253" s="1017"/>
      <c r="I253" s="1017"/>
      <c r="J253" s="1017"/>
      <c r="K253" s="1018"/>
      <c r="L253" s="701">
        <f t="shared" ref="L253:R253" si="80">SUM(L254:L263)</f>
        <v>0</v>
      </c>
      <c r="M253" s="702">
        <f t="shared" si="80"/>
        <v>0</v>
      </c>
      <c r="N253" s="703">
        <f t="shared" si="80"/>
        <v>0</v>
      </c>
      <c r="O253" s="703">
        <f t="shared" si="80"/>
        <v>0</v>
      </c>
      <c r="P253" s="702">
        <f t="shared" si="80"/>
        <v>0</v>
      </c>
      <c r="Q253" s="704">
        <f t="shared" si="80"/>
        <v>0</v>
      </c>
      <c r="R253" s="701">
        <f t="shared" si="80"/>
        <v>0</v>
      </c>
      <c r="S253" s="705">
        <v>1</v>
      </c>
      <c r="T253" s="706">
        <f>(S254*T254)+(S255*T255)+(S256*T256)+(S257*T257)+(S258*T258)+(S259*T259)+(S260*T260)+(S261*T261)+(S262*T262)+(S263*T263)</f>
        <v>0</v>
      </c>
      <c r="U253" s="665">
        <f t="shared" ref="U253:U263" si="81">S253*T253*(1+MGKZ)*(1+Gewinn)*(1+Sicherheit)</f>
        <v>0</v>
      </c>
      <c r="V253" s="643">
        <f t="shared" ref="V253:V263" si="82">R253*Fertigung</f>
        <v>0</v>
      </c>
      <c r="W253" s="50">
        <f t="shared" ref="W253:W263" si="83">L253*$E$6+M253*$M$6+N253*$M$7+O253*$M$8+P253*$E$7+Q253*$M$9+U253+V253</f>
        <v>0</v>
      </c>
      <c r="X253" s="442"/>
      <c r="Y253" s="442"/>
      <c r="Z253" s="442"/>
      <c r="AA253" s="442"/>
      <c r="AB253" s="442"/>
      <c r="AC253" s="442"/>
      <c r="AD253" s="442"/>
      <c r="AE253" s="442"/>
      <c r="AF253" s="442"/>
      <c r="AG253" s="442"/>
      <c r="AH253" s="442"/>
      <c r="AI253" s="442"/>
      <c r="AJ253" s="442"/>
      <c r="AK253" s="442"/>
      <c r="AL253" s="442"/>
      <c r="AM253" s="442"/>
      <c r="AN253" s="442"/>
      <c r="AO253" s="442"/>
      <c r="AP253" s="442"/>
      <c r="AQ253" s="442"/>
      <c r="AR253" s="442"/>
      <c r="AS253" s="442"/>
      <c r="AT253" s="442"/>
      <c r="AU253" s="442"/>
      <c r="AV253" s="442"/>
      <c r="AW253" s="442"/>
      <c r="AX253" s="442"/>
      <c r="AY253" s="442"/>
      <c r="AZ253" s="442"/>
    </row>
    <row r="254" spans="2:52" ht="20.100000000000001" hidden="1" customHeight="1" outlineLevel="1">
      <c r="B254" s="433"/>
      <c r="C254" s="1002"/>
      <c r="D254" s="1003"/>
      <c r="E254" s="1003"/>
      <c r="F254" s="1004"/>
      <c r="G254" s="1005"/>
      <c r="H254" s="1006"/>
      <c r="I254" s="1006"/>
      <c r="J254" s="1006"/>
      <c r="K254" s="1007"/>
      <c r="L254" s="715"/>
      <c r="M254" s="715"/>
      <c r="N254" s="715"/>
      <c r="O254" s="715"/>
      <c r="P254" s="715"/>
      <c r="Q254" s="715"/>
      <c r="R254" s="715"/>
      <c r="S254" s="716"/>
      <c r="T254" s="717"/>
      <c r="U254" s="720">
        <f t="shared" si="81"/>
        <v>0</v>
      </c>
      <c r="V254" s="721">
        <f t="shared" si="82"/>
        <v>0</v>
      </c>
      <c r="W254" s="722">
        <f t="shared" si="83"/>
        <v>0</v>
      </c>
      <c r="X254" s="442"/>
      <c r="Y254" s="442"/>
      <c r="Z254" s="442"/>
      <c r="AA254" s="442"/>
      <c r="AB254" s="442"/>
      <c r="AC254" s="442"/>
      <c r="AD254" s="442"/>
      <c r="AE254" s="442"/>
      <c r="AF254" s="442"/>
      <c r="AG254" s="442"/>
      <c r="AH254" s="442"/>
      <c r="AI254" s="442"/>
      <c r="AJ254" s="442"/>
      <c r="AK254" s="442"/>
      <c r="AL254" s="442"/>
      <c r="AM254" s="442"/>
      <c r="AN254" s="442"/>
      <c r="AO254" s="442"/>
      <c r="AP254" s="442"/>
      <c r="AQ254" s="442"/>
      <c r="AR254" s="442"/>
      <c r="AS254" s="442"/>
      <c r="AT254" s="442"/>
      <c r="AU254" s="442"/>
      <c r="AV254" s="442"/>
      <c r="AW254" s="442"/>
      <c r="AX254" s="442"/>
      <c r="AY254" s="442"/>
      <c r="AZ254" s="442"/>
    </row>
    <row r="255" spans="2:52" ht="20.100000000000001" hidden="1" customHeight="1" outlineLevel="1">
      <c r="B255" s="434"/>
      <c r="C255" s="1002"/>
      <c r="D255" s="1003"/>
      <c r="E255" s="1003"/>
      <c r="F255" s="1004"/>
      <c r="G255" s="1005"/>
      <c r="H255" s="1006"/>
      <c r="I255" s="1006"/>
      <c r="J255" s="1006"/>
      <c r="K255" s="1007"/>
      <c r="L255" s="715"/>
      <c r="M255" s="715"/>
      <c r="N255" s="715"/>
      <c r="O255" s="715"/>
      <c r="P255" s="715"/>
      <c r="Q255" s="715"/>
      <c r="R255" s="715"/>
      <c r="S255" s="716"/>
      <c r="T255" s="717"/>
      <c r="U255" s="720">
        <f t="shared" si="81"/>
        <v>0</v>
      </c>
      <c r="V255" s="721">
        <f t="shared" si="82"/>
        <v>0</v>
      </c>
      <c r="W255" s="722">
        <f t="shared" si="83"/>
        <v>0</v>
      </c>
      <c r="X255" s="442"/>
      <c r="Y255" s="442"/>
      <c r="Z255" s="442"/>
      <c r="AA255" s="442"/>
      <c r="AB255" s="442"/>
      <c r="AC255" s="442"/>
      <c r="AD255" s="442"/>
      <c r="AE255" s="442"/>
      <c r="AF255" s="442"/>
      <c r="AG255" s="442"/>
      <c r="AH255" s="442"/>
      <c r="AI255" s="442"/>
      <c r="AJ255" s="442"/>
      <c r="AK255" s="442"/>
      <c r="AL255" s="442"/>
      <c r="AM255" s="442"/>
      <c r="AN255" s="442"/>
      <c r="AO255" s="442"/>
      <c r="AP255" s="442"/>
      <c r="AQ255" s="442"/>
      <c r="AR255" s="442"/>
      <c r="AS255" s="442"/>
      <c r="AT255" s="442"/>
      <c r="AU255" s="442"/>
      <c r="AV255" s="442"/>
      <c r="AW255" s="442"/>
      <c r="AX255" s="442"/>
      <c r="AY255" s="442"/>
      <c r="AZ255" s="442"/>
    </row>
    <row r="256" spans="2:52" ht="20.100000000000001" hidden="1" customHeight="1" outlineLevel="1">
      <c r="B256" s="434"/>
      <c r="C256" s="1002"/>
      <c r="D256" s="1003"/>
      <c r="E256" s="1003"/>
      <c r="F256" s="1004"/>
      <c r="G256" s="1005"/>
      <c r="H256" s="1006"/>
      <c r="I256" s="1006"/>
      <c r="J256" s="1006"/>
      <c r="K256" s="1007"/>
      <c r="L256" s="715"/>
      <c r="M256" s="715"/>
      <c r="N256" s="715"/>
      <c r="O256" s="715"/>
      <c r="P256" s="715"/>
      <c r="Q256" s="715"/>
      <c r="R256" s="715"/>
      <c r="S256" s="716"/>
      <c r="T256" s="717"/>
      <c r="U256" s="720">
        <f t="shared" si="81"/>
        <v>0</v>
      </c>
      <c r="V256" s="721">
        <f t="shared" si="82"/>
        <v>0</v>
      </c>
      <c r="W256" s="722">
        <f t="shared" si="83"/>
        <v>0</v>
      </c>
      <c r="X256" s="442"/>
      <c r="Y256" s="442"/>
      <c r="Z256" s="442"/>
      <c r="AA256" s="442"/>
      <c r="AB256" s="442"/>
      <c r="AC256" s="442"/>
      <c r="AD256" s="442"/>
      <c r="AE256" s="442"/>
      <c r="AF256" s="442"/>
      <c r="AG256" s="442"/>
      <c r="AH256" s="442"/>
      <c r="AI256" s="442"/>
      <c r="AJ256" s="442"/>
      <c r="AK256" s="442"/>
      <c r="AL256" s="442"/>
      <c r="AM256" s="442"/>
      <c r="AN256" s="442"/>
      <c r="AO256" s="442"/>
      <c r="AP256" s="442"/>
      <c r="AQ256" s="442"/>
      <c r="AR256" s="442"/>
      <c r="AS256" s="442"/>
      <c r="AT256" s="442"/>
      <c r="AU256" s="442"/>
      <c r="AV256" s="442"/>
      <c r="AW256" s="442"/>
      <c r="AX256" s="442"/>
      <c r="AY256" s="442"/>
      <c r="AZ256" s="442"/>
    </row>
    <row r="257" spans="2:52" ht="20.100000000000001" hidden="1" customHeight="1" outlineLevel="1">
      <c r="B257" s="434"/>
      <c r="C257" s="1002"/>
      <c r="D257" s="1003"/>
      <c r="E257" s="1003"/>
      <c r="F257" s="1004"/>
      <c r="G257" s="1005"/>
      <c r="H257" s="1006"/>
      <c r="I257" s="1006"/>
      <c r="J257" s="1006"/>
      <c r="K257" s="1007"/>
      <c r="L257" s="715"/>
      <c r="M257" s="715"/>
      <c r="N257" s="715"/>
      <c r="O257" s="715"/>
      <c r="P257" s="715"/>
      <c r="Q257" s="715"/>
      <c r="R257" s="715"/>
      <c r="S257" s="716"/>
      <c r="T257" s="717"/>
      <c r="U257" s="720">
        <f t="shared" si="81"/>
        <v>0</v>
      </c>
      <c r="V257" s="721">
        <f t="shared" si="82"/>
        <v>0</v>
      </c>
      <c r="W257" s="722">
        <f t="shared" si="83"/>
        <v>0</v>
      </c>
      <c r="X257" s="442"/>
      <c r="Y257" s="442"/>
      <c r="Z257" s="442"/>
      <c r="AA257" s="442"/>
      <c r="AB257" s="442"/>
      <c r="AC257" s="442"/>
      <c r="AD257" s="442"/>
      <c r="AE257" s="442"/>
      <c r="AF257" s="442"/>
      <c r="AG257" s="442"/>
      <c r="AH257" s="442"/>
      <c r="AI257" s="442"/>
      <c r="AJ257" s="442"/>
      <c r="AK257" s="442"/>
      <c r="AL257" s="442"/>
      <c r="AM257" s="442"/>
      <c r="AN257" s="442"/>
      <c r="AO257" s="442"/>
      <c r="AP257" s="442"/>
      <c r="AQ257" s="442"/>
      <c r="AR257" s="442"/>
      <c r="AS257" s="442"/>
      <c r="AT257" s="442"/>
      <c r="AU257" s="442"/>
      <c r="AV257" s="442"/>
      <c r="AW257" s="442"/>
      <c r="AX257" s="442"/>
      <c r="AY257" s="442"/>
      <c r="AZ257" s="442"/>
    </row>
    <row r="258" spans="2:52" ht="20.100000000000001" hidden="1" customHeight="1" outlineLevel="1">
      <c r="B258" s="434"/>
      <c r="C258" s="1002"/>
      <c r="D258" s="1003"/>
      <c r="E258" s="1003"/>
      <c r="F258" s="1004"/>
      <c r="G258" s="1005"/>
      <c r="H258" s="1006"/>
      <c r="I258" s="1006"/>
      <c r="J258" s="1006"/>
      <c r="K258" s="1007"/>
      <c r="L258" s="715"/>
      <c r="M258" s="715"/>
      <c r="N258" s="715"/>
      <c r="O258" s="715"/>
      <c r="P258" s="715"/>
      <c r="Q258" s="715"/>
      <c r="R258" s="715"/>
      <c r="S258" s="716"/>
      <c r="T258" s="717"/>
      <c r="U258" s="720">
        <f t="shared" si="81"/>
        <v>0</v>
      </c>
      <c r="V258" s="721">
        <f t="shared" si="82"/>
        <v>0</v>
      </c>
      <c r="W258" s="722">
        <f t="shared" si="83"/>
        <v>0</v>
      </c>
      <c r="X258" s="442"/>
      <c r="Y258" s="442"/>
      <c r="Z258" s="442"/>
      <c r="AA258" s="442"/>
      <c r="AB258" s="442"/>
      <c r="AC258" s="442"/>
      <c r="AD258" s="442"/>
      <c r="AE258" s="442"/>
      <c r="AF258" s="442"/>
      <c r="AG258" s="442"/>
      <c r="AH258" s="442"/>
      <c r="AI258" s="442"/>
      <c r="AJ258" s="442"/>
      <c r="AK258" s="442"/>
      <c r="AL258" s="442"/>
      <c r="AM258" s="442"/>
      <c r="AN258" s="442"/>
      <c r="AO258" s="442"/>
      <c r="AP258" s="442"/>
      <c r="AQ258" s="442"/>
      <c r="AR258" s="442"/>
      <c r="AS258" s="442"/>
      <c r="AT258" s="442"/>
      <c r="AU258" s="442"/>
      <c r="AV258" s="442"/>
      <c r="AW258" s="442"/>
      <c r="AX258" s="442"/>
      <c r="AY258" s="442"/>
      <c r="AZ258" s="442"/>
    </row>
    <row r="259" spans="2:52" ht="20.100000000000001" hidden="1" customHeight="1" outlineLevel="1">
      <c r="B259" s="434"/>
      <c r="C259" s="1002"/>
      <c r="D259" s="1003"/>
      <c r="E259" s="1003"/>
      <c r="F259" s="1004"/>
      <c r="G259" s="1005"/>
      <c r="H259" s="1006"/>
      <c r="I259" s="1006"/>
      <c r="J259" s="1006"/>
      <c r="K259" s="1007"/>
      <c r="L259" s="715"/>
      <c r="M259" s="715"/>
      <c r="N259" s="715"/>
      <c r="O259" s="715"/>
      <c r="P259" s="715"/>
      <c r="Q259" s="715"/>
      <c r="R259" s="715"/>
      <c r="S259" s="716"/>
      <c r="T259" s="717"/>
      <c r="U259" s="720">
        <f t="shared" si="81"/>
        <v>0</v>
      </c>
      <c r="V259" s="721">
        <f t="shared" si="82"/>
        <v>0</v>
      </c>
      <c r="W259" s="722">
        <f t="shared" si="83"/>
        <v>0</v>
      </c>
      <c r="X259" s="442"/>
      <c r="Y259" s="442"/>
      <c r="Z259" s="442"/>
      <c r="AA259" s="442"/>
      <c r="AB259" s="442"/>
      <c r="AC259" s="442"/>
      <c r="AD259" s="442"/>
      <c r="AE259" s="442"/>
      <c r="AF259" s="442"/>
      <c r="AG259" s="442"/>
      <c r="AH259" s="442"/>
      <c r="AI259" s="442"/>
      <c r="AJ259" s="442"/>
      <c r="AK259" s="442"/>
      <c r="AL259" s="442"/>
      <c r="AM259" s="442"/>
      <c r="AN259" s="442"/>
      <c r="AO259" s="442"/>
      <c r="AP259" s="442"/>
      <c r="AQ259" s="442"/>
      <c r="AR259" s="442"/>
      <c r="AS259" s="442"/>
      <c r="AT259" s="442"/>
      <c r="AU259" s="442"/>
      <c r="AV259" s="442"/>
      <c r="AW259" s="442"/>
      <c r="AX259" s="442"/>
      <c r="AY259" s="442"/>
      <c r="AZ259" s="442"/>
    </row>
    <row r="260" spans="2:52" ht="20.100000000000001" hidden="1" customHeight="1" outlineLevel="1">
      <c r="B260" s="434"/>
      <c r="C260" s="1002"/>
      <c r="D260" s="1003"/>
      <c r="E260" s="1003"/>
      <c r="F260" s="1004"/>
      <c r="G260" s="1005"/>
      <c r="H260" s="1006"/>
      <c r="I260" s="1006"/>
      <c r="J260" s="1006"/>
      <c r="K260" s="1007"/>
      <c r="L260" s="715"/>
      <c r="M260" s="715"/>
      <c r="N260" s="715"/>
      <c r="O260" s="715"/>
      <c r="P260" s="715"/>
      <c r="Q260" s="715"/>
      <c r="R260" s="715"/>
      <c r="S260" s="716"/>
      <c r="T260" s="717"/>
      <c r="U260" s="720">
        <f t="shared" si="81"/>
        <v>0</v>
      </c>
      <c r="V260" s="721">
        <f t="shared" si="82"/>
        <v>0</v>
      </c>
      <c r="W260" s="722">
        <f t="shared" si="83"/>
        <v>0</v>
      </c>
      <c r="X260" s="442"/>
      <c r="Y260" s="442"/>
      <c r="Z260" s="442"/>
      <c r="AA260" s="442"/>
      <c r="AB260" s="442"/>
      <c r="AC260" s="442"/>
      <c r="AD260" s="442"/>
      <c r="AE260" s="442"/>
      <c r="AF260" s="442"/>
      <c r="AG260" s="442"/>
      <c r="AH260" s="442"/>
      <c r="AI260" s="442"/>
      <c r="AJ260" s="442"/>
      <c r="AK260" s="442"/>
      <c r="AL260" s="442"/>
      <c r="AM260" s="442"/>
      <c r="AN260" s="442"/>
      <c r="AO260" s="442"/>
      <c r="AP260" s="442"/>
      <c r="AQ260" s="442"/>
      <c r="AR260" s="442"/>
      <c r="AS260" s="442"/>
      <c r="AT260" s="442"/>
      <c r="AU260" s="442"/>
      <c r="AV260" s="442"/>
      <c r="AW260" s="442"/>
      <c r="AX260" s="442"/>
      <c r="AY260" s="442"/>
      <c r="AZ260" s="442"/>
    </row>
    <row r="261" spans="2:52" ht="20.100000000000001" hidden="1" customHeight="1" outlineLevel="1">
      <c r="B261" s="434"/>
      <c r="C261" s="1002"/>
      <c r="D261" s="1003"/>
      <c r="E261" s="1003"/>
      <c r="F261" s="1004"/>
      <c r="G261" s="1005"/>
      <c r="H261" s="1006"/>
      <c r="I261" s="1006"/>
      <c r="J261" s="1006"/>
      <c r="K261" s="1007"/>
      <c r="L261" s="715"/>
      <c r="M261" s="715"/>
      <c r="N261" s="715"/>
      <c r="O261" s="715"/>
      <c r="P261" s="715"/>
      <c r="Q261" s="715"/>
      <c r="R261" s="715"/>
      <c r="S261" s="716"/>
      <c r="T261" s="717"/>
      <c r="U261" s="720">
        <f t="shared" si="81"/>
        <v>0</v>
      </c>
      <c r="V261" s="721">
        <f t="shared" si="82"/>
        <v>0</v>
      </c>
      <c r="W261" s="722">
        <f t="shared" si="83"/>
        <v>0</v>
      </c>
      <c r="X261" s="442"/>
      <c r="Y261" s="442"/>
      <c r="Z261" s="442"/>
      <c r="AA261" s="442"/>
      <c r="AB261" s="442"/>
      <c r="AC261" s="442"/>
      <c r="AD261" s="442"/>
      <c r="AE261" s="442"/>
      <c r="AF261" s="442"/>
      <c r="AG261" s="442"/>
      <c r="AH261" s="442"/>
      <c r="AI261" s="442"/>
      <c r="AJ261" s="442"/>
      <c r="AK261" s="442"/>
      <c r="AL261" s="442"/>
      <c r="AM261" s="442"/>
      <c r="AN261" s="442"/>
      <c r="AO261" s="442"/>
      <c r="AP261" s="442"/>
      <c r="AQ261" s="442"/>
      <c r="AR261" s="442"/>
      <c r="AS261" s="442"/>
      <c r="AT261" s="442"/>
      <c r="AU261" s="442"/>
      <c r="AV261" s="442"/>
      <c r="AW261" s="442"/>
      <c r="AX261" s="442"/>
      <c r="AY261" s="442"/>
      <c r="AZ261" s="442"/>
    </row>
    <row r="262" spans="2:52" ht="20.100000000000001" hidden="1" customHeight="1" outlineLevel="1">
      <c r="B262" s="434"/>
      <c r="C262" s="1002"/>
      <c r="D262" s="1003"/>
      <c r="E262" s="1003"/>
      <c r="F262" s="1004"/>
      <c r="G262" s="1005"/>
      <c r="H262" s="1006"/>
      <c r="I262" s="1006"/>
      <c r="J262" s="1006"/>
      <c r="K262" s="1007"/>
      <c r="L262" s="715"/>
      <c r="M262" s="715"/>
      <c r="N262" s="715"/>
      <c r="O262" s="715"/>
      <c r="P262" s="715"/>
      <c r="Q262" s="715"/>
      <c r="R262" s="715"/>
      <c r="S262" s="716"/>
      <c r="T262" s="717"/>
      <c r="U262" s="720">
        <f t="shared" si="81"/>
        <v>0</v>
      </c>
      <c r="V262" s="721">
        <f t="shared" si="82"/>
        <v>0</v>
      </c>
      <c r="W262" s="722">
        <f t="shared" si="83"/>
        <v>0</v>
      </c>
      <c r="X262" s="442"/>
      <c r="Y262" s="442"/>
      <c r="Z262" s="442"/>
      <c r="AA262" s="442"/>
      <c r="AB262" s="442"/>
      <c r="AC262" s="442"/>
      <c r="AD262" s="442"/>
      <c r="AE262" s="442"/>
      <c r="AF262" s="442"/>
      <c r="AG262" s="442"/>
      <c r="AH262" s="442"/>
      <c r="AI262" s="442"/>
      <c r="AJ262" s="442"/>
      <c r="AK262" s="442"/>
      <c r="AL262" s="442"/>
      <c r="AM262" s="442"/>
      <c r="AN262" s="442"/>
      <c r="AO262" s="442"/>
      <c r="AP262" s="442"/>
      <c r="AQ262" s="442"/>
      <c r="AR262" s="442"/>
      <c r="AS262" s="442"/>
      <c r="AT262" s="442"/>
      <c r="AU262" s="442"/>
      <c r="AV262" s="442"/>
      <c r="AW262" s="442"/>
      <c r="AX262" s="442"/>
      <c r="AY262" s="442"/>
      <c r="AZ262" s="442"/>
    </row>
    <row r="263" spans="2:52" ht="20.100000000000001" hidden="1" customHeight="1" outlineLevel="1">
      <c r="B263" s="434"/>
      <c r="C263" s="1002"/>
      <c r="D263" s="1003"/>
      <c r="E263" s="1003"/>
      <c r="F263" s="1004"/>
      <c r="G263" s="1005"/>
      <c r="H263" s="1006"/>
      <c r="I263" s="1006"/>
      <c r="J263" s="1006"/>
      <c r="K263" s="1007"/>
      <c r="L263" s="715"/>
      <c r="M263" s="715"/>
      <c r="N263" s="715"/>
      <c r="O263" s="715"/>
      <c r="P263" s="715"/>
      <c r="Q263" s="715"/>
      <c r="R263" s="715"/>
      <c r="S263" s="716"/>
      <c r="T263" s="717"/>
      <c r="U263" s="720">
        <f t="shared" si="81"/>
        <v>0</v>
      </c>
      <c r="V263" s="721">
        <f t="shared" si="82"/>
        <v>0</v>
      </c>
      <c r="W263" s="722">
        <f t="shared" si="83"/>
        <v>0</v>
      </c>
      <c r="X263" s="442"/>
      <c r="Y263" s="442"/>
      <c r="Z263" s="442"/>
      <c r="AA263" s="442"/>
      <c r="AB263" s="442"/>
      <c r="AC263" s="442"/>
      <c r="AD263" s="442"/>
      <c r="AE263" s="442"/>
      <c r="AF263" s="442"/>
      <c r="AG263" s="442"/>
      <c r="AH263" s="442"/>
      <c r="AI263" s="442"/>
      <c r="AJ263" s="442"/>
      <c r="AK263" s="442"/>
      <c r="AL263" s="442"/>
      <c r="AM263" s="442"/>
      <c r="AN263" s="442"/>
      <c r="AO263" s="442"/>
      <c r="AP263" s="442"/>
      <c r="AQ263" s="442"/>
      <c r="AR263" s="442"/>
      <c r="AS263" s="442"/>
      <c r="AT263" s="442"/>
      <c r="AU263" s="442"/>
      <c r="AV263" s="442"/>
      <c r="AW263" s="442"/>
      <c r="AX263" s="442"/>
      <c r="AY263" s="442"/>
      <c r="AZ263" s="442"/>
    </row>
    <row r="264" spans="2:52" s="19" customFormat="1" ht="9.9499999999999993" hidden="1" customHeight="1" outlineLevel="1">
      <c r="B264" s="435"/>
      <c r="C264" s="437"/>
      <c r="D264" s="437"/>
      <c r="E264" s="437"/>
      <c r="F264" s="437"/>
      <c r="G264" s="666"/>
      <c r="H264" s="666"/>
      <c r="I264" s="666"/>
      <c r="J264" s="666"/>
      <c r="K264" s="666"/>
      <c r="L264" s="438"/>
      <c r="M264" s="438"/>
      <c r="N264" s="438"/>
      <c r="O264" s="438"/>
      <c r="P264" s="438"/>
      <c r="Q264" s="438"/>
      <c r="R264" s="438"/>
      <c r="S264" s="438"/>
      <c r="T264" s="439"/>
      <c r="U264" s="439"/>
      <c r="V264" s="439"/>
      <c r="W264" s="667"/>
      <c r="X264" s="668"/>
      <c r="Y264" s="668"/>
      <c r="Z264" s="668"/>
      <c r="AA264" s="668"/>
      <c r="AB264" s="668"/>
      <c r="AC264" s="668"/>
      <c r="AD264" s="668"/>
      <c r="AE264" s="668"/>
      <c r="AF264" s="668"/>
      <c r="AG264" s="668"/>
      <c r="AH264" s="668"/>
      <c r="AI264" s="668"/>
      <c r="AJ264" s="668"/>
      <c r="AK264" s="668"/>
      <c r="AL264" s="668"/>
      <c r="AM264" s="668"/>
      <c r="AN264" s="668"/>
      <c r="AO264" s="668"/>
      <c r="AP264" s="668"/>
      <c r="AQ264" s="668"/>
      <c r="AR264" s="668"/>
      <c r="AS264" s="668"/>
      <c r="AT264" s="668"/>
      <c r="AU264" s="668"/>
      <c r="AV264" s="668"/>
      <c r="AW264" s="668"/>
      <c r="AX264" s="668"/>
      <c r="AY264" s="668"/>
      <c r="AZ264" s="668"/>
    </row>
    <row r="265" spans="2:52" ht="20.100000000000001" customHeight="1" collapsed="1">
      <c r="B265" s="32">
        <f>B253+1</f>
        <v>22</v>
      </c>
      <c r="C265" s="1013"/>
      <c r="D265" s="1014"/>
      <c r="E265" s="1014"/>
      <c r="F265" s="1015"/>
      <c r="G265" s="1016"/>
      <c r="H265" s="1017"/>
      <c r="I265" s="1017"/>
      <c r="J265" s="1017"/>
      <c r="K265" s="1018"/>
      <c r="L265" s="701">
        <f t="shared" ref="L265:R265" si="84">SUM(L266:L275)</f>
        <v>0</v>
      </c>
      <c r="M265" s="702">
        <f t="shared" si="84"/>
        <v>0</v>
      </c>
      <c r="N265" s="703">
        <f t="shared" si="84"/>
        <v>0</v>
      </c>
      <c r="O265" s="703">
        <f t="shared" si="84"/>
        <v>0</v>
      </c>
      <c r="P265" s="702">
        <f t="shared" si="84"/>
        <v>0</v>
      </c>
      <c r="Q265" s="704">
        <f t="shared" si="84"/>
        <v>0</v>
      </c>
      <c r="R265" s="701">
        <f t="shared" si="84"/>
        <v>0</v>
      </c>
      <c r="S265" s="705">
        <v>1</v>
      </c>
      <c r="T265" s="706">
        <f>(S266*T266)+(S267*T267)+(S268*T268)+(S269*T269)+(S270*T270)+(S271*T271)+(S272*T272)+(S273*T273)+(S274*T274)+(S275*T275)</f>
        <v>0</v>
      </c>
      <c r="U265" s="665">
        <f t="shared" ref="U265:U275" si="85">S265*T265*(1+MGKZ)*(1+Gewinn)*(1+Sicherheit)</f>
        <v>0</v>
      </c>
      <c r="V265" s="643">
        <f t="shared" ref="V265:V275" si="86">R265*Fertigung</f>
        <v>0</v>
      </c>
      <c r="W265" s="50">
        <f t="shared" ref="W265:W275" si="87">L265*$E$6+M265*$M$6+N265*$M$7+O265*$M$8+P265*$E$7+Q265*$M$9+U265+V265</f>
        <v>0</v>
      </c>
      <c r="X265" s="442"/>
      <c r="Y265" s="442"/>
      <c r="Z265" s="442"/>
      <c r="AA265" s="442"/>
      <c r="AB265" s="442"/>
      <c r="AC265" s="442"/>
      <c r="AD265" s="442"/>
      <c r="AE265" s="442"/>
      <c r="AF265" s="442"/>
      <c r="AG265" s="442"/>
      <c r="AH265" s="442"/>
      <c r="AI265" s="442"/>
      <c r="AJ265" s="442"/>
      <c r="AK265" s="442"/>
      <c r="AL265" s="442"/>
      <c r="AM265" s="442"/>
      <c r="AN265" s="442"/>
      <c r="AO265" s="442"/>
      <c r="AP265" s="442"/>
      <c r="AQ265" s="442"/>
      <c r="AR265" s="442"/>
      <c r="AS265" s="442"/>
      <c r="AT265" s="442"/>
      <c r="AU265" s="442"/>
      <c r="AV265" s="442"/>
      <c r="AW265" s="442"/>
      <c r="AX265" s="442"/>
      <c r="AY265" s="442"/>
      <c r="AZ265" s="442"/>
    </row>
    <row r="266" spans="2:52" ht="20.100000000000001" hidden="1" customHeight="1" outlineLevel="1">
      <c r="B266" s="433"/>
      <c r="C266" s="1002"/>
      <c r="D266" s="1003"/>
      <c r="E266" s="1003"/>
      <c r="F266" s="1004"/>
      <c r="G266" s="1005"/>
      <c r="H266" s="1006"/>
      <c r="I266" s="1006"/>
      <c r="J266" s="1006"/>
      <c r="K266" s="1007"/>
      <c r="L266" s="715"/>
      <c r="M266" s="715"/>
      <c r="N266" s="715"/>
      <c r="O266" s="715"/>
      <c r="P266" s="715"/>
      <c r="Q266" s="715"/>
      <c r="R266" s="715"/>
      <c r="S266" s="716"/>
      <c r="T266" s="717"/>
      <c r="U266" s="720">
        <f t="shared" si="85"/>
        <v>0</v>
      </c>
      <c r="V266" s="721">
        <f t="shared" si="86"/>
        <v>0</v>
      </c>
      <c r="W266" s="722">
        <f t="shared" si="87"/>
        <v>0</v>
      </c>
      <c r="X266" s="442"/>
      <c r="Y266" s="442"/>
      <c r="Z266" s="442"/>
      <c r="AA266" s="442"/>
      <c r="AB266" s="442"/>
      <c r="AC266" s="442"/>
      <c r="AD266" s="442"/>
      <c r="AE266" s="442"/>
      <c r="AF266" s="442"/>
      <c r="AG266" s="442"/>
      <c r="AH266" s="442"/>
      <c r="AI266" s="442"/>
      <c r="AJ266" s="442"/>
      <c r="AK266" s="442"/>
      <c r="AL266" s="442"/>
      <c r="AM266" s="442"/>
      <c r="AN266" s="442"/>
      <c r="AO266" s="442"/>
      <c r="AP266" s="442"/>
      <c r="AQ266" s="442"/>
      <c r="AR266" s="442"/>
      <c r="AS266" s="442"/>
      <c r="AT266" s="442"/>
      <c r="AU266" s="442"/>
      <c r="AV266" s="442"/>
      <c r="AW266" s="442"/>
      <c r="AX266" s="442"/>
      <c r="AY266" s="442"/>
      <c r="AZ266" s="442"/>
    </row>
    <row r="267" spans="2:52" ht="20.100000000000001" hidden="1" customHeight="1" outlineLevel="1">
      <c r="B267" s="434"/>
      <c r="C267" s="1002"/>
      <c r="D267" s="1003"/>
      <c r="E267" s="1003"/>
      <c r="F267" s="1004"/>
      <c r="G267" s="1005"/>
      <c r="H267" s="1006"/>
      <c r="I267" s="1006"/>
      <c r="J267" s="1006"/>
      <c r="K267" s="1007"/>
      <c r="L267" s="715"/>
      <c r="M267" s="715"/>
      <c r="N267" s="715"/>
      <c r="O267" s="715"/>
      <c r="P267" s="715"/>
      <c r="Q267" s="715"/>
      <c r="R267" s="715"/>
      <c r="S267" s="716"/>
      <c r="T267" s="717"/>
      <c r="U267" s="720">
        <f t="shared" si="85"/>
        <v>0</v>
      </c>
      <c r="V267" s="721">
        <f t="shared" si="86"/>
        <v>0</v>
      </c>
      <c r="W267" s="722">
        <f t="shared" si="87"/>
        <v>0</v>
      </c>
      <c r="X267" s="442"/>
      <c r="Y267" s="442"/>
      <c r="Z267" s="442"/>
      <c r="AA267" s="442"/>
      <c r="AB267" s="442"/>
      <c r="AC267" s="442"/>
      <c r="AD267" s="442"/>
      <c r="AE267" s="442"/>
      <c r="AF267" s="442"/>
      <c r="AG267" s="442"/>
      <c r="AH267" s="442"/>
      <c r="AI267" s="442"/>
      <c r="AJ267" s="442"/>
      <c r="AK267" s="442"/>
      <c r="AL267" s="442"/>
      <c r="AM267" s="442"/>
      <c r="AN267" s="442"/>
      <c r="AO267" s="442"/>
      <c r="AP267" s="442"/>
      <c r="AQ267" s="442"/>
      <c r="AR267" s="442"/>
      <c r="AS267" s="442"/>
      <c r="AT267" s="442"/>
      <c r="AU267" s="442"/>
      <c r="AV267" s="442"/>
      <c r="AW267" s="442"/>
      <c r="AX267" s="442"/>
      <c r="AY267" s="442"/>
      <c r="AZ267" s="442"/>
    </row>
    <row r="268" spans="2:52" ht="20.100000000000001" hidden="1" customHeight="1" outlineLevel="1">
      <c r="B268" s="434"/>
      <c r="C268" s="1002"/>
      <c r="D268" s="1003"/>
      <c r="E268" s="1003"/>
      <c r="F268" s="1004"/>
      <c r="G268" s="1005"/>
      <c r="H268" s="1006"/>
      <c r="I268" s="1006"/>
      <c r="J268" s="1006"/>
      <c r="K268" s="1007"/>
      <c r="L268" s="715"/>
      <c r="M268" s="715"/>
      <c r="N268" s="715"/>
      <c r="O268" s="715"/>
      <c r="P268" s="715"/>
      <c r="Q268" s="715"/>
      <c r="R268" s="715"/>
      <c r="S268" s="716"/>
      <c r="T268" s="717"/>
      <c r="U268" s="720">
        <f t="shared" si="85"/>
        <v>0</v>
      </c>
      <c r="V268" s="721">
        <f t="shared" si="86"/>
        <v>0</v>
      </c>
      <c r="W268" s="722">
        <f t="shared" si="87"/>
        <v>0</v>
      </c>
      <c r="X268" s="442"/>
      <c r="Y268" s="442"/>
      <c r="Z268" s="442"/>
      <c r="AA268" s="442"/>
      <c r="AB268" s="442"/>
      <c r="AC268" s="442"/>
      <c r="AD268" s="442"/>
      <c r="AE268" s="442"/>
      <c r="AF268" s="442"/>
      <c r="AG268" s="442"/>
      <c r="AH268" s="442"/>
      <c r="AI268" s="442"/>
      <c r="AJ268" s="442"/>
      <c r="AK268" s="442"/>
      <c r="AL268" s="442"/>
      <c r="AM268" s="442"/>
      <c r="AN268" s="442"/>
      <c r="AO268" s="442"/>
      <c r="AP268" s="442"/>
      <c r="AQ268" s="442"/>
      <c r="AR268" s="442"/>
      <c r="AS268" s="442"/>
      <c r="AT268" s="442"/>
      <c r="AU268" s="442"/>
      <c r="AV268" s="442"/>
      <c r="AW268" s="442"/>
      <c r="AX268" s="442"/>
      <c r="AY268" s="442"/>
      <c r="AZ268" s="442"/>
    </row>
    <row r="269" spans="2:52" ht="20.100000000000001" hidden="1" customHeight="1" outlineLevel="1">
      <c r="B269" s="434"/>
      <c r="C269" s="1002"/>
      <c r="D269" s="1003"/>
      <c r="E269" s="1003"/>
      <c r="F269" s="1004"/>
      <c r="G269" s="1005"/>
      <c r="H269" s="1006"/>
      <c r="I269" s="1006"/>
      <c r="J269" s="1006"/>
      <c r="K269" s="1007"/>
      <c r="L269" s="715"/>
      <c r="M269" s="715"/>
      <c r="N269" s="715"/>
      <c r="O269" s="715"/>
      <c r="P269" s="715"/>
      <c r="Q269" s="715"/>
      <c r="R269" s="715"/>
      <c r="S269" s="716"/>
      <c r="T269" s="717"/>
      <c r="U269" s="720">
        <f t="shared" si="85"/>
        <v>0</v>
      </c>
      <c r="V269" s="721">
        <f t="shared" si="86"/>
        <v>0</v>
      </c>
      <c r="W269" s="722">
        <f t="shared" si="87"/>
        <v>0</v>
      </c>
      <c r="X269" s="442"/>
      <c r="Y269" s="442"/>
      <c r="Z269" s="442"/>
      <c r="AA269" s="442"/>
      <c r="AB269" s="442"/>
      <c r="AC269" s="442"/>
      <c r="AD269" s="442"/>
      <c r="AE269" s="442"/>
      <c r="AF269" s="442"/>
      <c r="AG269" s="442"/>
      <c r="AH269" s="442"/>
      <c r="AI269" s="442"/>
      <c r="AJ269" s="442"/>
      <c r="AK269" s="442"/>
      <c r="AL269" s="442"/>
      <c r="AM269" s="442"/>
      <c r="AN269" s="442"/>
      <c r="AO269" s="442"/>
      <c r="AP269" s="442"/>
      <c r="AQ269" s="442"/>
      <c r="AR269" s="442"/>
      <c r="AS269" s="442"/>
      <c r="AT269" s="442"/>
      <c r="AU269" s="442"/>
      <c r="AV269" s="442"/>
      <c r="AW269" s="442"/>
      <c r="AX269" s="442"/>
      <c r="AY269" s="442"/>
      <c r="AZ269" s="442"/>
    </row>
    <row r="270" spans="2:52" ht="20.100000000000001" hidden="1" customHeight="1" outlineLevel="1">
      <c r="B270" s="434"/>
      <c r="C270" s="1002"/>
      <c r="D270" s="1003"/>
      <c r="E270" s="1003"/>
      <c r="F270" s="1004"/>
      <c r="G270" s="1005"/>
      <c r="H270" s="1006"/>
      <c r="I270" s="1006"/>
      <c r="J270" s="1006"/>
      <c r="K270" s="1007"/>
      <c r="L270" s="715"/>
      <c r="M270" s="715"/>
      <c r="N270" s="715"/>
      <c r="O270" s="715"/>
      <c r="P270" s="715"/>
      <c r="Q270" s="715"/>
      <c r="R270" s="715"/>
      <c r="S270" s="716"/>
      <c r="T270" s="717"/>
      <c r="U270" s="720">
        <f t="shared" si="85"/>
        <v>0</v>
      </c>
      <c r="V270" s="721">
        <f t="shared" si="86"/>
        <v>0</v>
      </c>
      <c r="W270" s="722">
        <f t="shared" si="87"/>
        <v>0</v>
      </c>
      <c r="X270" s="442"/>
      <c r="Y270" s="442"/>
      <c r="Z270" s="442"/>
      <c r="AA270" s="442"/>
      <c r="AB270" s="442"/>
      <c r="AC270" s="442"/>
      <c r="AD270" s="442"/>
      <c r="AE270" s="442"/>
      <c r="AF270" s="442"/>
      <c r="AG270" s="442"/>
      <c r="AH270" s="442"/>
      <c r="AI270" s="442"/>
      <c r="AJ270" s="442"/>
      <c r="AK270" s="442"/>
      <c r="AL270" s="442"/>
      <c r="AM270" s="442"/>
      <c r="AN270" s="442"/>
      <c r="AO270" s="442"/>
      <c r="AP270" s="442"/>
      <c r="AQ270" s="442"/>
      <c r="AR270" s="442"/>
      <c r="AS270" s="442"/>
      <c r="AT270" s="442"/>
      <c r="AU270" s="442"/>
      <c r="AV270" s="442"/>
      <c r="AW270" s="442"/>
      <c r="AX270" s="442"/>
      <c r="AY270" s="442"/>
      <c r="AZ270" s="442"/>
    </row>
    <row r="271" spans="2:52" ht="20.100000000000001" hidden="1" customHeight="1" outlineLevel="1">
      <c r="B271" s="434"/>
      <c r="C271" s="1002"/>
      <c r="D271" s="1003"/>
      <c r="E271" s="1003"/>
      <c r="F271" s="1004"/>
      <c r="G271" s="1005"/>
      <c r="H271" s="1006"/>
      <c r="I271" s="1006"/>
      <c r="J271" s="1006"/>
      <c r="K271" s="1007"/>
      <c r="L271" s="715"/>
      <c r="M271" s="715"/>
      <c r="N271" s="715"/>
      <c r="O271" s="715"/>
      <c r="P271" s="715"/>
      <c r="Q271" s="715"/>
      <c r="R271" s="715"/>
      <c r="S271" s="716"/>
      <c r="T271" s="717"/>
      <c r="U271" s="720">
        <f t="shared" si="85"/>
        <v>0</v>
      </c>
      <c r="V271" s="721">
        <f t="shared" si="86"/>
        <v>0</v>
      </c>
      <c r="W271" s="722">
        <f t="shared" si="87"/>
        <v>0</v>
      </c>
      <c r="X271" s="442"/>
      <c r="Y271" s="442"/>
      <c r="Z271" s="442"/>
      <c r="AA271" s="442"/>
      <c r="AB271" s="442"/>
      <c r="AC271" s="442"/>
      <c r="AD271" s="442"/>
      <c r="AE271" s="442"/>
      <c r="AF271" s="442"/>
      <c r="AG271" s="442"/>
      <c r="AH271" s="442"/>
      <c r="AI271" s="442"/>
      <c r="AJ271" s="442"/>
      <c r="AK271" s="442"/>
      <c r="AL271" s="442"/>
      <c r="AM271" s="442"/>
      <c r="AN271" s="442"/>
      <c r="AO271" s="442"/>
      <c r="AP271" s="442"/>
      <c r="AQ271" s="442"/>
      <c r="AR271" s="442"/>
      <c r="AS271" s="442"/>
      <c r="AT271" s="442"/>
      <c r="AU271" s="442"/>
      <c r="AV271" s="442"/>
      <c r="AW271" s="442"/>
      <c r="AX271" s="442"/>
      <c r="AY271" s="442"/>
      <c r="AZ271" s="442"/>
    </row>
    <row r="272" spans="2:52" ht="20.100000000000001" hidden="1" customHeight="1" outlineLevel="1">
      <c r="B272" s="434"/>
      <c r="C272" s="1002"/>
      <c r="D272" s="1003"/>
      <c r="E272" s="1003"/>
      <c r="F272" s="1004"/>
      <c r="G272" s="1005"/>
      <c r="H272" s="1006"/>
      <c r="I272" s="1006"/>
      <c r="J272" s="1006"/>
      <c r="K272" s="1007"/>
      <c r="L272" s="715"/>
      <c r="M272" s="715"/>
      <c r="N272" s="715"/>
      <c r="O272" s="715"/>
      <c r="P272" s="715"/>
      <c r="Q272" s="715"/>
      <c r="R272" s="715"/>
      <c r="S272" s="716"/>
      <c r="T272" s="717"/>
      <c r="U272" s="720">
        <f t="shared" si="85"/>
        <v>0</v>
      </c>
      <c r="V272" s="721">
        <f t="shared" si="86"/>
        <v>0</v>
      </c>
      <c r="W272" s="722">
        <f t="shared" si="87"/>
        <v>0</v>
      </c>
      <c r="X272" s="442"/>
      <c r="Y272" s="442"/>
      <c r="Z272" s="442"/>
      <c r="AA272" s="442"/>
      <c r="AB272" s="442"/>
      <c r="AC272" s="442"/>
      <c r="AD272" s="442"/>
      <c r="AE272" s="442"/>
      <c r="AF272" s="442"/>
      <c r="AG272" s="442"/>
      <c r="AH272" s="442"/>
      <c r="AI272" s="442"/>
      <c r="AJ272" s="442"/>
      <c r="AK272" s="442"/>
      <c r="AL272" s="442"/>
      <c r="AM272" s="442"/>
      <c r="AN272" s="442"/>
      <c r="AO272" s="442"/>
      <c r="AP272" s="442"/>
      <c r="AQ272" s="442"/>
      <c r="AR272" s="442"/>
      <c r="AS272" s="442"/>
      <c r="AT272" s="442"/>
      <c r="AU272" s="442"/>
      <c r="AV272" s="442"/>
      <c r="AW272" s="442"/>
      <c r="AX272" s="442"/>
      <c r="AY272" s="442"/>
      <c r="AZ272" s="442"/>
    </row>
    <row r="273" spans="2:52" ht="20.100000000000001" hidden="1" customHeight="1" outlineLevel="1">
      <c r="B273" s="434"/>
      <c r="C273" s="1002"/>
      <c r="D273" s="1003"/>
      <c r="E273" s="1003"/>
      <c r="F273" s="1004"/>
      <c r="G273" s="1005"/>
      <c r="H273" s="1006"/>
      <c r="I273" s="1006"/>
      <c r="J273" s="1006"/>
      <c r="K273" s="1007"/>
      <c r="L273" s="715"/>
      <c r="M273" s="715"/>
      <c r="N273" s="715"/>
      <c r="O273" s="715"/>
      <c r="P273" s="715"/>
      <c r="Q273" s="715"/>
      <c r="R273" s="715"/>
      <c r="S273" s="716"/>
      <c r="T273" s="717"/>
      <c r="U273" s="720">
        <f t="shared" si="85"/>
        <v>0</v>
      </c>
      <c r="V273" s="721">
        <f t="shared" si="86"/>
        <v>0</v>
      </c>
      <c r="W273" s="722">
        <f t="shared" si="87"/>
        <v>0</v>
      </c>
      <c r="X273" s="442"/>
      <c r="Y273" s="442"/>
      <c r="Z273" s="442"/>
      <c r="AA273" s="442"/>
      <c r="AB273" s="442"/>
      <c r="AC273" s="442"/>
      <c r="AD273" s="442"/>
      <c r="AE273" s="442"/>
      <c r="AF273" s="442"/>
      <c r="AG273" s="442"/>
      <c r="AH273" s="442"/>
      <c r="AI273" s="442"/>
      <c r="AJ273" s="442"/>
      <c r="AK273" s="442"/>
      <c r="AL273" s="442"/>
      <c r="AM273" s="442"/>
      <c r="AN273" s="442"/>
      <c r="AO273" s="442"/>
      <c r="AP273" s="442"/>
      <c r="AQ273" s="442"/>
      <c r="AR273" s="442"/>
      <c r="AS273" s="442"/>
      <c r="AT273" s="442"/>
      <c r="AU273" s="442"/>
      <c r="AV273" s="442"/>
      <c r="AW273" s="442"/>
      <c r="AX273" s="442"/>
      <c r="AY273" s="442"/>
      <c r="AZ273" s="442"/>
    </row>
    <row r="274" spans="2:52" ht="20.100000000000001" hidden="1" customHeight="1" outlineLevel="1">
      <c r="B274" s="434"/>
      <c r="C274" s="1002"/>
      <c r="D274" s="1003"/>
      <c r="E274" s="1003"/>
      <c r="F274" s="1004"/>
      <c r="G274" s="1005"/>
      <c r="H274" s="1006"/>
      <c r="I274" s="1006"/>
      <c r="J274" s="1006"/>
      <c r="K274" s="1007"/>
      <c r="L274" s="715"/>
      <c r="M274" s="715"/>
      <c r="N274" s="715"/>
      <c r="O274" s="715"/>
      <c r="P274" s="715"/>
      <c r="Q274" s="715"/>
      <c r="R274" s="715"/>
      <c r="S274" s="716"/>
      <c r="T274" s="717"/>
      <c r="U274" s="720">
        <f t="shared" si="85"/>
        <v>0</v>
      </c>
      <c r="V274" s="721">
        <f t="shared" si="86"/>
        <v>0</v>
      </c>
      <c r="W274" s="722">
        <f t="shared" si="87"/>
        <v>0</v>
      </c>
      <c r="X274" s="442"/>
      <c r="Y274" s="442"/>
      <c r="Z274" s="442"/>
      <c r="AA274" s="442"/>
      <c r="AB274" s="442"/>
      <c r="AC274" s="442"/>
      <c r="AD274" s="442"/>
      <c r="AE274" s="442"/>
      <c r="AF274" s="442"/>
      <c r="AG274" s="442"/>
      <c r="AH274" s="442"/>
      <c r="AI274" s="442"/>
      <c r="AJ274" s="442"/>
      <c r="AK274" s="442"/>
      <c r="AL274" s="442"/>
      <c r="AM274" s="442"/>
      <c r="AN274" s="442"/>
      <c r="AO274" s="442"/>
      <c r="AP274" s="442"/>
      <c r="AQ274" s="442"/>
      <c r="AR274" s="442"/>
      <c r="AS274" s="442"/>
      <c r="AT274" s="442"/>
      <c r="AU274" s="442"/>
      <c r="AV274" s="442"/>
      <c r="AW274" s="442"/>
      <c r="AX274" s="442"/>
      <c r="AY274" s="442"/>
      <c r="AZ274" s="442"/>
    </row>
    <row r="275" spans="2:52" ht="20.100000000000001" hidden="1" customHeight="1" outlineLevel="1">
      <c r="B275" s="434"/>
      <c r="C275" s="1002"/>
      <c r="D275" s="1003"/>
      <c r="E275" s="1003"/>
      <c r="F275" s="1004"/>
      <c r="G275" s="1005"/>
      <c r="H275" s="1006"/>
      <c r="I275" s="1006"/>
      <c r="J275" s="1006"/>
      <c r="K275" s="1007"/>
      <c r="L275" s="715"/>
      <c r="M275" s="715"/>
      <c r="N275" s="715"/>
      <c r="O275" s="715"/>
      <c r="P275" s="715"/>
      <c r="Q275" s="715"/>
      <c r="R275" s="715"/>
      <c r="S275" s="716"/>
      <c r="T275" s="717"/>
      <c r="U275" s="720">
        <f t="shared" si="85"/>
        <v>0</v>
      </c>
      <c r="V275" s="721">
        <f t="shared" si="86"/>
        <v>0</v>
      </c>
      <c r="W275" s="722">
        <f t="shared" si="87"/>
        <v>0</v>
      </c>
      <c r="X275" s="442"/>
      <c r="Y275" s="442"/>
      <c r="Z275" s="442"/>
      <c r="AA275" s="442"/>
      <c r="AB275" s="442"/>
      <c r="AC275" s="442"/>
      <c r="AD275" s="442"/>
      <c r="AE275" s="442"/>
      <c r="AF275" s="442"/>
      <c r="AG275" s="442"/>
      <c r="AH275" s="442"/>
      <c r="AI275" s="442"/>
      <c r="AJ275" s="442"/>
      <c r="AK275" s="442"/>
      <c r="AL275" s="442"/>
      <c r="AM275" s="442"/>
      <c r="AN275" s="442"/>
      <c r="AO275" s="442"/>
      <c r="AP275" s="442"/>
      <c r="AQ275" s="442"/>
      <c r="AR275" s="442"/>
      <c r="AS275" s="442"/>
      <c r="AT275" s="442"/>
      <c r="AU275" s="442"/>
      <c r="AV275" s="442"/>
      <c r="AW275" s="442"/>
      <c r="AX275" s="442"/>
      <c r="AY275" s="442"/>
      <c r="AZ275" s="442"/>
    </row>
    <row r="276" spans="2:52" s="19" customFormat="1" ht="9.9499999999999993" hidden="1" customHeight="1" outlineLevel="1">
      <c r="B276" s="435"/>
      <c r="C276" s="437"/>
      <c r="D276" s="437"/>
      <c r="E276" s="437"/>
      <c r="F276" s="437"/>
      <c r="G276" s="666"/>
      <c r="H276" s="666"/>
      <c r="I276" s="666"/>
      <c r="J276" s="666"/>
      <c r="K276" s="666"/>
      <c r="L276" s="438"/>
      <c r="M276" s="438"/>
      <c r="N276" s="438"/>
      <c r="O276" s="438"/>
      <c r="P276" s="438"/>
      <c r="Q276" s="438"/>
      <c r="R276" s="438"/>
      <c r="S276" s="438"/>
      <c r="T276" s="439"/>
      <c r="U276" s="439"/>
      <c r="V276" s="439"/>
      <c r="W276" s="667"/>
      <c r="X276" s="668"/>
      <c r="Y276" s="668"/>
      <c r="Z276" s="668"/>
      <c r="AA276" s="668"/>
      <c r="AB276" s="668"/>
      <c r="AC276" s="668"/>
      <c r="AD276" s="668"/>
      <c r="AE276" s="668"/>
      <c r="AF276" s="668"/>
      <c r="AG276" s="668"/>
      <c r="AH276" s="668"/>
      <c r="AI276" s="668"/>
      <c r="AJ276" s="668"/>
      <c r="AK276" s="668"/>
      <c r="AL276" s="668"/>
      <c r="AM276" s="668"/>
      <c r="AN276" s="668"/>
      <c r="AO276" s="668"/>
      <c r="AP276" s="668"/>
      <c r="AQ276" s="668"/>
      <c r="AR276" s="668"/>
      <c r="AS276" s="668"/>
      <c r="AT276" s="668"/>
      <c r="AU276" s="668"/>
      <c r="AV276" s="668"/>
      <c r="AW276" s="668"/>
      <c r="AX276" s="668"/>
      <c r="AY276" s="668"/>
      <c r="AZ276" s="668"/>
    </row>
    <row r="277" spans="2:52" ht="20.100000000000001" customHeight="1" collapsed="1">
      <c r="B277" s="32">
        <f>B265+1</f>
        <v>23</v>
      </c>
      <c r="C277" s="1013"/>
      <c r="D277" s="1014"/>
      <c r="E277" s="1014"/>
      <c r="F277" s="1015"/>
      <c r="G277" s="1016"/>
      <c r="H277" s="1017"/>
      <c r="I277" s="1017"/>
      <c r="J277" s="1017"/>
      <c r="K277" s="1018"/>
      <c r="L277" s="701">
        <f t="shared" ref="L277:R277" si="88">SUM(L278:L287)</f>
        <v>0</v>
      </c>
      <c r="M277" s="702">
        <f t="shared" si="88"/>
        <v>0</v>
      </c>
      <c r="N277" s="703">
        <f t="shared" si="88"/>
        <v>0</v>
      </c>
      <c r="O277" s="703">
        <f t="shared" si="88"/>
        <v>0</v>
      </c>
      <c r="P277" s="702">
        <f t="shared" si="88"/>
        <v>0</v>
      </c>
      <c r="Q277" s="704">
        <f t="shared" si="88"/>
        <v>0</v>
      </c>
      <c r="R277" s="701">
        <f t="shared" si="88"/>
        <v>0</v>
      </c>
      <c r="S277" s="705">
        <v>1</v>
      </c>
      <c r="T277" s="706">
        <f>(S278*T278)+(S279*T279)+(S280*T280)+(S281*T281)+(S282*T282)+(S283*T283)+(S284*T284)+(S285*T285)+(S286*T286)+(S287*T287)</f>
        <v>0</v>
      </c>
      <c r="U277" s="665">
        <f t="shared" ref="U277:U287" si="89">S277*T277*(1+MGKZ)*(1+Gewinn)*(1+Sicherheit)</f>
        <v>0</v>
      </c>
      <c r="V277" s="643">
        <f t="shared" ref="V277:V287" si="90">R277*Fertigung</f>
        <v>0</v>
      </c>
      <c r="W277" s="50">
        <f t="shared" ref="W277:W287" si="91">L277*$E$6+M277*$M$6+N277*$M$7+O277*$M$8+P277*$E$7+Q277*$M$9+U277+V277</f>
        <v>0</v>
      </c>
      <c r="X277" s="442"/>
      <c r="Y277" s="442"/>
      <c r="Z277" s="442"/>
      <c r="AA277" s="442"/>
      <c r="AB277" s="442"/>
      <c r="AC277" s="442"/>
      <c r="AD277" s="442"/>
      <c r="AE277" s="442"/>
      <c r="AF277" s="442"/>
      <c r="AG277" s="442"/>
      <c r="AH277" s="442"/>
      <c r="AI277" s="442"/>
      <c r="AJ277" s="442"/>
      <c r="AK277" s="442"/>
      <c r="AL277" s="442"/>
      <c r="AM277" s="442"/>
      <c r="AN277" s="442"/>
      <c r="AO277" s="442"/>
      <c r="AP277" s="442"/>
      <c r="AQ277" s="442"/>
      <c r="AR277" s="442"/>
      <c r="AS277" s="442"/>
      <c r="AT277" s="442"/>
      <c r="AU277" s="442"/>
      <c r="AV277" s="442"/>
      <c r="AW277" s="442"/>
      <c r="AX277" s="442"/>
      <c r="AY277" s="442"/>
      <c r="AZ277" s="442"/>
    </row>
    <row r="278" spans="2:52" ht="20.100000000000001" hidden="1" customHeight="1" outlineLevel="1">
      <c r="B278" s="433"/>
      <c r="C278" s="1002"/>
      <c r="D278" s="1003"/>
      <c r="E278" s="1003"/>
      <c r="F278" s="1004"/>
      <c r="G278" s="1005"/>
      <c r="H278" s="1006"/>
      <c r="I278" s="1006"/>
      <c r="J278" s="1006"/>
      <c r="K278" s="1007"/>
      <c r="L278" s="715"/>
      <c r="M278" s="715"/>
      <c r="N278" s="715"/>
      <c r="O278" s="715"/>
      <c r="P278" s="715"/>
      <c r="Q278" s="715"/>
      <c r="R278" s="715"/>
      <c r="S278" s="716"/>
      <c r="T278" s="717"/>
      <c r="U278" s="720">
        <f t="shared" si="89"/>
        <v>0</v>
      </c>
      <c r="V278" s="721">
        <f t="shared" si="90"/>
        <v>0</v>
      </c>
      <c r="W278" s="722">
        <f t="shared" si="91"/>
        <v>0</v>
      </c>
      <c r="X278" s="442"/>
      <c r="Y278" s="442"/>
      <c r="Z278" s="442"/>
      <c r="AA278" s="442"/>
      <c r="AB278" s="442"/>
      <c r="AC278" s="442"/>
      <c r="AD278" s="442"/>
      <c r="AE278" s="442"/>
      <c r="AF278" s="442"/>
      <c r="AG278" s="442"/>
      <c r="AH278" s="442"/>
      <c r="AI278" s="442"/>
      <c r="AJ278" s="442"/>
      <c r="AK278" s="442"/>
      <c r="AL278" s="442"/>
      <c r="AM278" s="442"/>
      <c r="AN278" s="442"/>
      <c r="AO278" s="442"/>
      <c r="AP278" s="442"/>
      <c r="AQ278" s="442"/>
      <c r="AR278" s="442"/>
      <c r="AS278" s="442"/>
      <c r="AT278" s="442"/>
      <c r="AU278" s="442"/>
      <c r="AV278" s="442"/>
      <c r="AW278" s="442"/>
      <c r="AX278" s="442"/>
      <c r="AY278" s="442"/>
      <c r="AZ278" s="442"/>
    </row>
    <row r="279" spans="2:52" ht="20.100000000000001" hidden="1" customHeight="1" outlineLevel="1">
      <c r="B279" s="434"/>
      <c r="C279" s="1002"/>
      <c r="D279" s="1003"/>
      <c r="E279" s="1003"/>
      <c r="F279" s="1004"/>
      <c r="G279" s="1005"/>
      <c r="H279" s="1006"/>
      <c r="I279" s="1006"/>
      <c r="J279" s="1006"/>
      <c r="K279" s="1007"/>
      <c r="L279" s="715"/>
      <c r="M279" s="715"/>
      <c r="N279" s="715"/>
      <c r="O279" s="715"/>
      <c r="P279" s="715"/>
      <c r="Q279" s="715"/>
      <c r="R279" s="715"/>
      <c r="S279" s="716"/>
      <c r="T279" s="717"/>
      <c r="U279" s="720">
        <f t="shared" si="89"/>
        <v>0</v>
      </c>
      <c r="V279" s="721">
        <f t="shared" si="90"/>
        <v>0</v>
      </c>
      <c r="W279" s="722">
        <f t="shared" si="91"/>
        <v>0</v>
      </c>
      <c r="X279" s="442"/>
      <c r="Y279" s="442"/>
      <c r="Z279" s="442"/>
      <c r="AA279" s="442"/>
      <c r="AB279" s="442"/>
      <c r="AC279" s="442"/>
      <c r="AD279" s="442"/>
      <c r="AE279" s="442"/>
      <c r="AF279" s="442"/>
      <c r="AG279" s="442"/>
      <c r="AH279" s="442"/>
      <c r="AI279" s="442"/>
      <c r="AJ279" s="442"/>
      <c r="AK279" s="442"/>
      <c r="AL279" s="442"/>
      <c r="AM279" s="442"/>
      <c r="AN279" s="442"/>
      <c r="AO279" s="442"/>
      <c r="AP279" s="442"/>
      <c r="AQ279" s="442"/>
      <c r="AR279" s="442"/>
      <c r="AS279" s="442"/>
      <c r="AT279" s="442"/>
      <c r="AU279" s="442"/>
      <c r="AV279" s="442"/>
      <c r="AW279" s="442"/>
      <c r="AX279" s="442"/>
      <c r="AY279" s="442"/>
      <c r="AZ279" s="442"/>
    </row>
    <row r="280" spans="2:52" ht="20.100000000000001" hidden="1" customHeight="1" outlineLevel="1">
      <c r="B280" s="434"/>
      <c r="C280" s="1002"/>
      <c r="D280" s="1003"/>
      <c r="E280" s="1003"/>
      <c r="F280" s="1004"/>
      <c r="G280" s="1005"/>
      <c r="H280" s="1006"/>
      <c r="I280" s="1006"/>
      <c r="J280" s="1006"/>
      <c r="K280" s="1007"/>
      <c r="L280" s="715"/>
      <c r="M280" s="715"/>
      <c r="N280" s="715"/>
      <c r="O280" s="715"/>
      <c r="P280" s="715"/>
      <c r="Q280" s="715"/>
      <c r="R280" s="715"/>
      <c r="S280" s="716"/>
      <c r="T280" s="717"/>
      <c r="U280" s="720">
        <f t="shared" si="89"/>
        <v>0</v>
      </c>
      <c r="V280" s="721">
        <f t="shared" si="90"/>
        <v>0</v>
      </c>
      <c r="W280" s="722">
        <f t="shared" si="91"/>
        <v>0</v>
      </c>
      <c r="X280" s="442"/>
      <c r="Y280" s="442"/>
      <c r="Z280" s="442"/>
      <c r="AA280" s="442"/>
      <c r="AB280" s="442"/>
      <c r="AC280" s="442"/>
      <c r="AD280" s="442"/>
      <c r="AE280" s="442"/>
      <c r="AF280" s="442"/>
      <c r="AG280" s="442"/>
      <c r="AH280" s="442"/>
      <c r="AI280" s="442"/>
      <c r="AJ280" s="442"/>
      <c r="AK280" s="442"/>
      <c r="AL280" s="442"/>
      <c r="AM280" s="442"/>
      <c r="AN280" s="442"/>
      <c r="AO280" s="442"/>
      <c r="AP280" s="442"/>
      <c r="AQ280" s="442"/>
      <c r="AR280" s="442"/>
      <c r="AS280" s="442"/>
      <c r="AT280" s="442"/>
      <c r="AU280" s="442"/>
      <c r="AV280" s="442"/>
      <c r="AW280" s="442"/>
      <c r="AX280" s="442"/>
      <c r="AY280" s="442"/>
      <c r="AZ280" s="442"/>
    </row>
    <row r="281" spans="2:52" ht="20.100000000000001" hidden="1" customHeight="1" outlineLevel="1">
      <c r="B281" s="434"/>
      <c r="C281" s="1002"/>
      <c r="D281" s="1003"/>
      <c r="E281" s="1003"/>
      <c r="F281" s="1004"/>
      <c r="G281" s="1005"/>
      <c r="H281" s="1006"/>
      <c r="I281" s="1006"/>
      <c r="J281" s="1006"/>
      <c r="K281" s="1007"/>
      <c r="L281" s="715"/>
      <c r="M281" s="715"/>
      <c r="N281" s="715"/>
      <c r="O281" s="715"/>
      <c r="P281" s="715"/>
      <c r="Q281" s="715"/>
      <c r="R281" s="715"/>
      <c r="S281" s="716"/>
      <c r="T281" s="717"/>
      <c r="U281" s="720">
        <f t="shared" si="89"/>
        <v>0</v>
      </c>
      <c r="V281" s="721">
        <f t="shared" si="90"/>
        <v>0</v>
      </c>
      <c r="W281" s="722">
        <f t="shared" si="91"/>
        <v>0</v>
      </c>
      <c r="X281" s="442"/>
      <c r="Y281" s="442"/>
      <c r="Z281" s="442"/>
      <c r="AA281" s="442"/>
      <c r="AB281" s="442"/>
      <c r="AC281" s="442"/>
      <c r="AD281" s="442"/>
      <c r="AE281" s="442"/>
      <c r="AF281" s="442"/>
      <c r="AG281" s="442"/>
      <c r="AH281" s="442"/>
      <c r="AI281" s="442"/>
      <c r="AJ281" s="442"/>
      <c r="AK281" s="442"/>
      <c r="AL281" s="442"/>
      <c r="AM281" s="442"/>
      <c r="AN281" s="442"/>
      <c r="AO281" s="442"/>
      <c r="AP281" s="442"/>
      <c r="AQ281" s="442"/>
      <c r="AR281" s="442"/>
      <c r="AS281" s="442"/>
      <c r="AT281" s="442"/>
      <c r="AU281" s="442"/>
      <c r="AV281" s="442"/>
      <c r="AW281" s="442"/>
      <c r="AX281" s="442"/>
      <c r="AY281" s="442"/>
      <c r="AZ281" s="442"/>
    </row>
    <row r="282" spans="2:52" ht="20.100000000000001" hidden="1" customHeight="1" outlineLevel="1">
      <c r="B282" s="434"/>
      <c r="C282" s="1002"/>
      <c r="D282" s="1003"/>
      <c r="E282" s="1003"/>
      <c r="F282" s="1004"/>
      <c r="G282" s="1005"/>
      <c r="H282" s="1006"/>
      <c r="I282" s="1006"/>
      <c r="J282" s="1006"/>
      <c r="K282" s="1007"/>
      <c r="L282" s="715"/>
      <c r="M282" s="715"/>
      <c r="N282" s="715"/>
      <c r="O282" s="715"/>
      <c r="P282" s="715"/>
      <c r="Q282" s="715"/>
      <c r="R282" s="715"/>
      <c r="S282" s="716"/>
      <c r="T282" s="717"/>
      <c r="U282" s="720">
        <f t="shared" si="89"/>
        <v>0</v>
      </c>
      <c r="V282" s="721">
        <f t="shared" si="90"/>
        <v>0</v>
      </c>
      <c r="W282" s="722">
        <f t="shared" si="91"/>
        <v>0</v>
      </c>
      <c r="X282" s="442"/>
      <c r="Y282" s="442"/>
      <c r="Z282" s="442"/>
      <c r="AA282" s="442"/>
      <c r="AB282" s="442"/>
      <c r="AC282" s="442"/>
      <c r="AD282" s="442"/>
      <c r="AE282" s="442"/>
      <c r="AF282" s="442"/>
      <c r="AG282" s="442"/>
      <c r="AH282" s="442"/>
      <c r="AI282" s="442"/>
      <c r="AJ282" s="442"/>
      <c r="AK282" s="442"/>
      <c r="AL282" s="442"/>
      <c r="AM282" s="442"/>
      <c r="AN282" s="442"/>
      <c r="AO282" s="442"/>
      <c r="AP282" s="442"/>
      <c r="AQ282" s="442"/>
      <c r="AR282" s="442"/>
      <c r="AS282" s="442"/>
      <c r="AT282" s="442"/>
      <c r="AU282" s="442"/>
      <c r="AV282" s="442"/>
      <c r="AW282" s="442"/>
      <c r="AX282" s="442"/>
      <c r="AY282" s="442"/>
      <c r="AZ282" s="442"/>
    </row>
    <row r="283" spans="2:52" ht="20.100000000000001" hidden="1" customHeight="1" outlineLevel="1">
      <c r="B283" s="434"/>
      <c r="C283" s="1002"/>
      <c r="D283" s="1003"/>
      <c r="E283" s="1003"/>
      <c r="F283" s="1004"/>
      <c r="G283" s="1005"/>
      <c r="H283" s="1006"/>
      <c r="I283" s="1006"/>
      <c r="J283" s="1006"/>
      <c r="K283" s="1007"/>
      <c r="L283" s="715"/>
      <c r="M283" s="715"/>
      <c r="N283" s="715"/>
      <c r="O283" s="715"/>
      <c r="P283" s="715"/>
      <c r="Q283" s="715"/>
      <c r="R283" s="715"/>
      <c r="S283" s="716"/>
      <c r="T283" s="717"/>
      <c r="U283" s="720">
        <f t="shared" si="89"/>
        <v>0</v>
      </c>
      <c r="V283" s="721">
        <f t="shared" si="90"/>
        <v>0</v>
      </c>
      <c r="W283" s="722">
        <f t="shared" si="91"/>
        <v>0</v>
      </c>
      <c r="X283" s="442"/>
      <c r="Y283" s="442"/>
      <c r="Z283" s="442"/>
      <c r="AA283" s="442"/>
      <c r="AB283" s="442"/>
      <c r="AC283" s="442"/>
      <c r="AD283" s="442"/>
      <c r="AE283" s="442"/>
      <c r="AF283" s="442"/>
      <c r="AG283" s="442"/>
      <c r="AH283" s="442"/>
      <c r="AI283" s="442"/>
      <c r="AJ283" s="442"/>
      <c r="AK283" s="442"/>
      <c r="AL283" s="442"/>
      <c r="AM283" s="442"/>
      <c r="AN283" s="442"/>
      <c r="AO283" s="442"/>
      <c r="AP283" s="442"/>
      <c r="AQ283" s="442"/>
      <c r="AR283" s="442"/>
      <c r="AS283" s="442"/>
      <c r="AT283" s="442"/>
      <c r="AU283" s="442"/>
      <c r="AV283" s="442"/>
      <c r="AW283" s="442"/>
      <c r="AX283" s="442"/>
      <c r="AY283" s="442"/>
      <c r="AZ283" s="442"/>
    </row>
    <row r="284" spans="2:52" ht="20.100000000000001" hidden="1" customHeight="1" outlineLevel="1">
      <c r="B284" s="434"/>
      <c r="C284" s="1002"/>
      <c r="D284" s="1003"/>
      <c r="E284" s="1003"/>
      <c r="F284" s="1004"/>
      <c r="G284" s="1005"/>
      <c r="H284" s="1006"/>
      <c r="I284" s="1006"/>
      <c r="J284" s="1006"/>
      <c r="K284" s="1007"/>
      <c r="L284" s="715"/>
      <c r="M284" s="715"/>
      <c r="N284" s="715"/>
      <c r="O284" s="715"/>
      <c r="P284" s="715"/>
      <c r="Q284" s="715"/>
      <c r="R284" s="715"/>
      <c r="S284" s="716"/>
      <c r="T284" s="717"/>
      <c r="U284" s="720">
        <f t="shared" si="89"/>
        <v>0</v>
      </c>
      <c r="V284" s="721">
        <f t="shared" si="90"/>
        <v>0</v>
      </c>
      <c r="W284" s="722">
        <f t="shared" si="91"/>
        <v>0</v>
      </c>
      <c r="X284" s="442"/>
      <c r="Y284" s="442"/>
      <c r="Z284" s="442"/>
      <c r="AA284" s="442"/>
      <c r="AB284" s="442"/>
      <c r="AC284" s="442"/>
      <c r="AD284" s="442"/>
      <c r="AE284" s="442"/>
      <c r="AF284" s="442"/>
      <c r="AG284" s="442"/>
      <c r="AH284" s="442"/>
      <c r="AI284" s="442"/>
      <c r="AJ284" s="442"/>
      <c r="AK284" s="442"/>
      <c r="AL284" s="442"/>
      <c r="AM284" s="442"/>
      <c r="AN284" s="442"/>
      <c r="AO284" s="442"/>
      <c r="AP284" s="442"/>
      <c r="AQ284" s="442"/>
      <c r="AR284" s="442"/>
      <c r="AS284" s="442"/>
      <c r="AT284" s="442"/>
      <c r="AU284" s="442"/>
      <c r="AV284" s="442"/>
      <c r="AW284" s="442"/>
      <c r="AX284" s="442"/>
      <c r="AY284" s="442"/>
      <c r="AZ284" s="442"/>
    </row>
    <row r="285" spans="2:52" ht="20.100000000000001" hidden="1" customHeight="1" outlineLevel="1">
      <c r="B285" s="434"/>
      <c r="C285" s="1002"/>
      <c r="D285" s="1003"/>
      <c r="E285" s="1003"/>
      <c r="F285" s="1004"/>
      <c r="G285" s="1005"/>
      <c r="H285" s="1006"/>
      <c r="I285" s="1006"/>
      <c r="J285" s="1006"/>
      <c r="K285" s="1007"/>
      <c r="L285" s="715"/>
      <c r="M285" s="715"/>
      <c r="N285" s="715"/>
      <c r="O285" s="715"/>
      <c r="P285" s="715"/>
      <c r="Q285" s="715"/>
      <c r="R285" s="715"/>
      <c r="S285" s="716"/>
      <c r="T285" s="717"/>
      <c r="U285" s="720">
        <f t="shared" si="89"/>
        <v>0</v>
      </c>
      <c r="V285" s="721">
        <f t="shared" si="90"/>
        <v>0</v>
      </c>
      <c r="W285" s="722">
        <f t="shared" si="91"/>
        <v>0</v>
      </c>
      <c r="X285" s="442"/>
      <c r="Y285" s="442"/>
      <c r="Z285" s="442"/>
      <c r="AA285" s="442"/>
      <c r="AB285" s="442"/>
      <c r="AC285" s="442"/>
      <c r="AD285" s="442"/>
      <c r="AE285" s="442"/>
      <c r="AF285" s="442"/>
      <c r="AG285" s="442"/>
      <c r="AH285" s="442"/>
      <c r="AI285" s="442"/>
      <c r="AJ285" s="442"/>
      <c r="AK285" s="442"/>
      <c r="AL285" s="442"/>
      <c r="AM285" s="442"/>
      <c r="AN285" s="442"/>
      <c r="AO285" s="442"/>
      <c r="AP285" s="442"/>
      <c r="AQ285" s="442"/>
      <c r="AR285" s="442"/>
      <c r="AS285" s="442"/>
      <c r="AT285" s="442"/>
      <c r="AU285" s="442"/>
      <c r="AV285" s="442"/>
      <c r="AW285" s="442"/>
      <c r="AX285" s="442"/>
      <c r="AY285" s="442"/>
      <c r="AZ285" s="442"/>
    </row>
    <row r="286" spans="2:52" ht="20.100000000000001" hidden="1" customHeight="1" outlineLevel="1">
      <c r="B286" s="434"/>
      <c r="C286" s="1002"/>
      <c r="D286" s="1003"/>
      <c r="E286" s="1003"/>
      <c r="F286" s="1004"/>
      <c r="G286" s="1005"/>
      <c r="H286" s="1006"/>
      <c r="I286" s="1006"/>
      <c r="J286" s="1006"/>
      <c r="K286" s="1007"/>
      <c r="L286" s="715"/>
      <c r="M286" s="715"/>
      <c r="N286" s="715"/>
      <c r="O286" s="715"/>
      <c r="P286" s="715"/>
      <c r="Q286" s="715"/>
      <c r="R286" s="715"/>
      <c r="S286" s="716"/>
      <c r="T286" s="717"/>
      <c r="U286" s="720">
        <f t="shared" si="89"/>
        <v>0</v>
      </c>
      <c r="V286" s="721">
        <f t="shared" si="90"/>
        <v>0</v>
      </c>
      <c r="W286" s="722">
        <f t="shared" si="91"/>
        <v>0</v>
      </c>
      <c r="X286" s="442"/>
      <c r="Y286" s="442"/>
      <c r="Z286" s="442"/>
      <c r="AA286" s="442"/>
      <c r="AB286" s="442"/>
      <c r="AC286" s="442"/>
      <c r="AD286" s="442"/>
      <c r="AE286" s="442"/>
      <c r="AF286" s="442"/>
      <c r="AG286" s="442"/>
      <c r="AH286" s="442"/>
      <c r="AI286" s="442"/>
      <c r="AJ286" s="442"/>
      <c r="AK286" s="442"/>
      <c r="AL286" s="442"/>
      <c r="AM286" s="442"/>
      <c r="AN286" s="442"/>
      <c r="AO286" s="442"/>
      <c r="AP286" s="442"/>
      <c r="AQ286" s="442"/>
      <c r="AR286" s="442"/>
      <c r="AS286" s="442"/>
      <c r="AT286" s="442"/>
      <c r="AU286" s="442"/>
      <c r="AV286" s="442"/>
      <c r="AW286" s="442"/>
      <c r="AX286" s="442"/>
      <c r="AY286" s="442"/>
      <c r="AZ286" s="442"/>
    </row>
    <row r="287" spans="2:52" ht="20.100000000000001" hidden="1" customHeight="1" outlineLevel="1">
      <c r="B287" s="434"/>
      <c r="C287" s="1002"/>
      <c r="D287" s="1003"/>
      <c r="E287" s="1003"/>
      <c r="F287" s="1004"/>
      <c r="G287" s="1005"/>
      <c r="H287" s="1006"/>
      <c r="I287" s="1006"/>
      <c r="J287" s="1006"/>
      <c r="K287" s="1007"/>
      <c r="L287" s="715"/>
      <c r="M287" s="715"/>
      <c r="N287" s="715"/>
      <c r="O287" s="715"/>
      <c r="P287" s="715"/>
      <c r="Q287" s="715"/>
      <c r="R287" s="715"/>
      <c r="S287" s="716"/>
      <c r="T287" s="717"/>
      <c r="U287" s="720">
        <f t="shared" si="89"/>
        <v>0</v>
      </c>
      <c r="V287" s="721">
        <f t="shared" si="90"/>
        <v>0</v>
      </c>
      <c r="W287" s="722">
        <f t="shared" si="91"/>
        <v>0</v>
      </c>
      <c r="X287" s="442"/>
      <c r="Y287" s="442"/>
      <c r="Z287" s="442"/>
      <c r="AA287" s="442"/>
      <c r="AB287" s="442"/>
      <c r="AC287" s="442"/>
      <c r="AD287" s="442"/>
      <c r="AE287" s="442"/>
      <c r="AF287" s="442"/>
      <c r="AG287" s="442"/>
      <c r="AH287" s="442"/>
      <c r="AI287" s="442"/>
      <c r="AJ287" s="442"/>
      <c r="AK287" s="442"/>
      <c r="AL287" s="442"/>
      <c r="AM287" s="442"/>
      <c r="AN287" s="442"/>
      <c r="AO287" s="442"/>
      <c r="AP287" s="442"/>
      <c r="AQ287" s="442"/>
      <c r="AR287" s="442"/>
      <c r="AS287" s="442"/>
      <c r="AT287" s="442"/>
      <c r="AU287" s="442"/>
      <c r="AV287" s="442"/>
      <c r="AW287" s="442"/>
      <c r="AX287" s="442"/>
      <c r="AY287" s="442"/>
      <c r="AZ287" s="442"/>
    </row>
    <row r="288" spans="2:52" s="19" customFormat="1" ht="9.9499999999999993" hidden="1" customHeight="1" outlineLevel="1">
      <c r="B288" s="435"/>
      <c r="C288" s="437"/>
      <c r="D288" s="437"/>
      <c r="E288" s="437"/>
      <c r="F288" s="437"/>
      <c r="G288" s="666"/>
      <c r="H288" s="666"/>
      <c r="I288" s="666"/>
      <c r="J288" s="666"/>
      <c r="K288" s="666"/>
      <c r="L288" s="438"/>
      <c r="M288" s="438"/>
      <c r="N288" s="438"/>
      <c r="O288" s="438"/>
      <c r="P288" s="438"/>
      <c r="Q288" s="438"/>
      <c r="R288" s="438"/>
      <c r="S288" s="438"/>
      <c r="T288" s="439"/>
      <c r="U288" s="439"/>
      <c r="V288" s="439"/>
      <c r="W288" s="667"/>
      <c r="X288" s="668"/>
      <c r="Y288" s="668"/>
      <c r="Z288" s="668"/>
      <c r="AA288" s="668"/>
      <c r="AB288" s="668"/>
      <c r="AC288" s="668"/>
      <c r="AD288" s="668"/>
      <c r="AE288" s="668"/>
      <c r="AF288" s="668"/>
      <c r="AG288" s="668"/>
      <c r="AH288" s="668"/>
      <c r="AI288" s="668"/>
      <c r="AJ288" s="668"/>
      <c r="AK288" s="668"/>
      <c r="AL288" s="668"/>
      <c r="AM288" s="668"/>
      <c r="AN288" s="668"/>
      <c r="AO288" s="668"/>
      <c r="AP288" s="668"/>
      <c r="AQ288" s="668"/>
      <c r="AR288" s="668"/>
      <c r="AS288" s="668"/>
      <c r="AT288" s="668"/>
      <c r="AU288" s="668"/>
      <c r="AV288" s="668"/>
      <c r="AW288" s="668"/>
      <c r="AX288" s="668"/>
      <c r="AY288" s="668"/>
      <c r="AZ288" s="668"/>
    </row>
    <row r="289" spans="2:52" ht="20.100000000000001" customHeight="1" collapsed="1">
      <c r="B289" s="32">
        <f>B277+1</f>
        <v>24</v>
      </c>
      <c r="C289" s="1013"/>
      <c r="D289" s="1014"/>
      <c r="E289" s="1014"/>
      <c r="F289" s="1015"/>
      <c r="G289" s="1016"/>
      <c r="H289" s="1017"/>
      <c r="I289" s="1017"/>
      <c r="J289" s="1017"/>
      <c r="K289" s="1018"/>
      <c r="L289" s="701">
        <f t="shared" ref="L289:R289" si="92">SUM(L290:L299)</f>
        <v>0</v>
      </c>
      <c r="M289" s="702">
        <f t="shared" si="92"/>
        <v>0</v>
      </c>
      <c r="N289" s="703">
        <f t="shared" si="92"/>
        <v>0</v>
      </c>
      <c r="O289" s="703">
        <f t="shared" si="92"/>
        <v>0</v>
      </c>
      <c r="P289" s="702">
        <f t="shared" si="92"/>
        <v>0</v>
      </c>
      <c r="Q289" s="704">
        <f t="shared" si="92"/>
        <v>0</v>
      </c>
      <c r="R289" s="701">
        <f t="shared" si="92"/>
        <v>0</v>
      </c>
      <c r="S289" s="705">
        <v>1</v>
      </c>
      <c r="T289" s="706">
        <f>(S290*T290)+(S291*T291)+(S292*T292)+(S293*T293)+(S294*T294)+(S295*T295)+(S296*T296)+(S297*T297)+(S298*T298)+(S299*T299)</f>
        <v>0</v>
      </c>
      <c r="U289" s="665">
        <f t="shared" ref="U289:U299" si="93">S289*T289*(1+MGKZ)*(1+Gewinn)*(1+Sicherheit)</f>
        <v>0</v>
      </c>
      <c r="V289" s="643">
        <f t="shared" ref="V289:V299" si="94">R289*Fertigung</f>
        <v>0</v>
      </c>
      <c r="W289" s="50">
        <f t="shared" ref="W289:W299" si="95">L289*$E$6+M289*$M$6+N289*$M$7+O289*$M$8+P289*$E$7+Q289*$M$9+U289+V289</f>
        <v>0</v>
      </c>
      <c r="X289" s="442"/>
      <c r="Y289" s="442"/>
      <c r="Z289" s="442"/>
      <c r="AA289" s="442"/>
      <c r="AB289" s="442"/>
      <c r="AC289" s="442"/>
      <c r="AD289" s="442"/>
      <c r="AE289" s="442"/>
      <c r="AF289" s="442"/>
      <c r="AG289" s="442"/>
      <c r="AH289" s="442"/>
      <c r="AI289" s="442"/>
      <c r="AJ289" s="442"/>
      <c r="AK289" s="442"/>
      <c r="AL289" s="442"/>
      <c r="AM289" s="442"/>
      <c r="AN289" s="442"/>
      <c r="AO289" s="442"/>
      <c r="AP289" s="442"/>
      <c r="AQ289" s="442"/>
      <c r="AR289" s="442"/>
      <c r="AS289" s="442"/>
      <c r="AT289" s="442"/>
      <c r="AU289" s="442"/>
      <c r="AV289" s="442"/>
      <c r="AW289" s="442"/>
      <c r="AX289" s="442"/>
      <c r="AY289" s="442"/>
      <c r="AZ289" s="442"/>
    </row>
    <row r="290" spans="2:52" ht="20.100000000000001" hidden="1" customHeight="1" outlineLevel="1">
      <c r="B290" s="433"/>
      <c r="C290" s="1002"/>
      <c r="D290" s="1003"/>
      <c r="E290" s="1003"/>
      <c r="F290" s="1004"/>
      <c r="G290" s="1005"/>
      <c r="H290" s="1006"/>
      <c r="I290" s="1006"/>
      <c r="J290" s="1006"/>
      <c r="K290" s="1007"/>
      <c r="L290" s="715"/>
      <c r="M290" s="715"/>
      <c r="N290" s="715"/>
      <c r="O290" s="715"/>
      <c r="P290" s="715"/>
      <c r="Q290" s="715"/>
      <c r="R290" s="715"/>
      <c r="S290" s="716"/>
      <c r="T290" s="717"/>
      <c r="U290" s="720">
        <f t="shared" si="93"/>
        <v>0</v>
      </c>
      <c r="V290" s="721">
        <f t="shared" si="94"/>
        <v>0</v>
      </c>
      <c r="W290" s="722">
        <f t="shared" si="95"/>
        <v>0</v>
      </c>
      <c r="X290" s="442"/>
      <c r="Y290" s="442"/>
      <c r="Z290" s="442"/>
      <c r="AA290" s="442"/>
      <c r="AB290" s="442"/>
      <c r="AC290" s="442"/>
      <c r="AD290" s="442"/>
      <c r="AE290" s="442"/>
      <c r="AF290" s="442"/>
      <c r="AG290" s="442"/>
      <c r="AH290" s="442"/>
      <c r="AI290" s="442"/>
      <c r="AJ290" s="442"/>
      <c r="AK290" s="442"/>
      <c r="AL290" s="442"/>
      <c r="AM290" s="442"/>
      <c r="AN290" s="442"/>
      <c r="AO290" s="442"/>
      <c r="AP290" s="442"/>
      <c r="AQ290" s="442"/>
      <c r="AR290" s="442"/>
      <c r="AS290" s="442"/>
      <c r="AT290" s="442"/>
      <c r="AU290" s="442"/>
      <c r="AV290" s="442"/>
      <c r="AW290" s="442"/>
      <c r="AX290" s="442"/>
      <c r="AY290" s="442"/>
      <c r="AZ290" s="442"/>
    </row>
    <row r="291" spans="2:52" ht="20.100000000000001" hidden="1" customHeight="1" outlineLevel="1">
      <c r="B291" s="434"/>
      <c r="C291" s="1002"/>
      <c r="D291" s="1003"/>
      <c r="E291" s="1003"/>
      <c r="F291" s="1004"/>
      <c r="G291" s="1005"/>
      <c r="H291" s="1006"/>
      <c r="I291" s="1006"/>
      <c r="J291" s="1006"/>
      <c r="K291" s="1007"/>
      <c r="L291" s="715"/>
      <c r="M291" s="715"/>
      <c r="N291" s="715"/>
      <c r="O291" s="715"/>
      <c r="P291" s="715"/>
      <c r="Q291" s="715"/>
      <c r="R291" s="715"/>
      <c r="S291" s="716"/>
      <c r="T291" s="717"/>
      <c r="U291" s="720">
        <f t="shared" si="93"/>
        <v>0</v>
      </c>
      <c r="V291" s="721">
        <f t="shared" si="94"/>
        <v>0</v>
      </c>
      <c r="W291" s="722">
        <f t="shared" si="95"/>
        <v>0</v>
      </c>
      <c r="X291" s="442"/>
      <c r="Y291" s="442"/>
      <c r="Z291" s="442"/>
      <c r="AA291" s="442"/>
      <c r="AB291" s="442"/>
      <c r="AC291" s="442"/>
      <c r="AD291" s="442"/>
      <c r="AE291" s="442"/>
      <c r="AF291" s="442"/>
      <c r="AG291" s="442"/>
      <c r="AH291" s="442"/>
      <c r="AI291" s="442"/>
      <c r="AJ291" s="442"/>
      <c r="AK291" s="442"/>
      <c r="AL291" s="442"/>
      <c r="AM291" s="442"/>
      <c r="AN291" s="442"/>
      <c r="AO291" s="442"/>
      <c r="AP291" s="442"/>
      <c r="AQ291" s="442"/>
      <c r="AR291" s="442"/>
      <c r="AS291" s="442"/>
      <c r="AT291" s="442"/>
      <c r="AU291" s="442"/>
      <c r="AV291" s="442"/>
      <c r="AW291" s="442"/>
      <c r="AX291" s="442"/>
      <c r="AY291" s="442"/>
      <c r="AZ291" s="442"/>
    </row>
    <row r="292" spans="2:52" ht="20.100000000000001" hidden="1" customHeight="1" outlineLevel="1">
      <c r="B292" s="434"/>
      <c r="C292" s="1002"/>
      <c r="D292" s="1003"/>
      <c r="E292" s="1003"/>
      <c r="F292" s="1004"/>
      <c r="G292" s="1005"/>
      <c r="H292" s="1006"/>
      <c r="I292" s="1006"/>
      <c r="J292" s="1006"/>
      <c r="K292" s="1007"/>
      <c r="L292" s="715"/>
      <c r="M292" s="715"/>
      <c r="N292" s="715"/>
      <c r="O292" s="715"/>
      <c r="P292" s="715"/>
      <c r="Q292" s="715"/>
      <c r="R292" s="715"/>
      <c r="S292" s="716"/>
      <c r="T292" s="717"/>
      <c r="U292" s="720">
        <f t="shared" si="93"/>
        <v>0</v>
      </c>
      <c r="V292" s="721">
        <f t="shared" si="94"/>
        <v>0</v>
      </c>
      <c r="W292" s="722">
        <f t="shared" si="95"/>
        <v>0</v>
      </c>
      <c r="X292" s="442"/>
      <c r="Y292" s="442"/>
      <c r="Z292" s="442"/>
      <c r="AA292" s="442"/>
      <c r="AB292" s="442"/>
      <c r="AC292" s="442"/>
      <c r="AD292" s="442"/>
      <c r="AE292" s="442"/>
      <c r="AF292" s="442"/>
      <c r="AG292" s="442"/>
      <c r="AH292" s="442"/>
      <c r="AI292" s="442"/>
      <c r="AJ292" s="442"/>
      <c r="AK292" s="442"/>
      <c r="AL292" s="442"/>
      <c r="AM292" s="442"/>
      <c r="AN292" s="442"/>
      <c r="AO292" s="442"/>
      <c r="AP292" s="442"/>
      <c r="AQ292" s="442"/>
      <c r="AR292" s="442"/>
      <c r="AS292" s="442"/>
      <c r="AT292" s="442"/>
      <c r="AU292" s="442"/>
      <c r="AV292" s="442"/>
      <c r="AW292" s="442"/>
      <c r="AX292" s="442"/>
      <c r="AY292" s="442"/>
      <c r="AZ292" s="442"/>
    </row>
    <row r="293" spans="2:52" ht="20.100000000000001" hidden="1" customHeight="1" outlineLevel="1">
      <c r="B293" s="434"/>
      <c r="C293" s="1002"/>
      <c r="D293" s="1003"/>
      <c r="E293" s="1003"/>
      <c r="F293" s="1004"/>
      <c r="G293" s="1005"/>
      <c r="H293" s="1006"/>
      <c r="I293" s="1006"/>
      <c r="J293" s="1006"/>
      <c r="K293" s="1007"/>
      <c r="L293" s="715"/>
      <c r="M293" s="715"/>
      <c r="N293" s="715"/>
      <c r="O293" s="715"/>
      <c r="P293" s="715"/>
      <c r="Q293" s="715"/>
      <c r="R293" s="715"/>
      <c r="S293" s="716"/>
      <c r="T293" s="717"/>
      <c r="U293" s="720">
        <f t="shared" si="93"/>
        <v>0</v>
      </c>
      <c r="V293" s="721">
        <f t="shared" si="94"/>
        <v>0</v>
      </c>
      <c r="W293" s="722">
        <f t="shared" si="95"/>
        <v>0</v>
      </c>
      <c r="X293" s="442"/>
      <c r="Y293" s="442"/>
      <c r="Z293" s="442"/>
      <c r="AA293" s="442"/>
      <c r="AB293" s="442"/>
      <c r="AC293" s="442"/>
      <c r="AD293" s="442"/>
      <c r="AE293" s="442"/>
      <c r="AF293" s="442"/>
      <c r="AG293" s="442"/>
      <c r="AH293" s="442"/>
      <c r="AI293" s="442"/>
      <c r="AJ293" s="442"/>
      <c r="AK293" s="442"/>
      <c r="AL293" s="442"/>
      <c r="AM293" s="442"/>
      <c r="AN293" s="442"/>
      <c r="AO293" s="442"/>
      <c r="AP293" s="442"/>
      <c r="AQ293" s="442"/>
      <c r="AR293" s="442"/>
      <c r="AS293" s="442"/>
      <c r="AT293" s="442"/>
      <c r="AU293" s="442"/>
      <c r="AV293" s="442"/>
      <c r="AW293" s="442"/>
      <c r="AX293" s="442"/>
      <c r="AY293" s="442"/>
      <c r="AZ293" s="442"/>
    </row>
    <row r="294" spans="2:52" ht="20.100000000000001" hidden="1" customHeight="1" outlineLevel="1">
      <c r="B294" s="434"/>
      <c r="C294" s="1002"/>
      <c r="D294" s="1003"/>
      <c r="E294" s="1003"/>
      <c r="F294" s="1004"/>
      <c r="G294" s="1005"/>
      <c r="H294" s="1006"/>
      <c r="I294" s="1006"/>
      <c r="J294" s="1006"/>
      <c r="K294" s="1007"/>
      <c r="L294" s="715"/>
      <c r="M294" s="715"/>
      <c r="N294" s="715"/>
      <c r="O294" s="715"/>
      <c r="P294" s="715"/>
      <c r="Q294" s="715"/>
      <c r="R294" s="715"/>
      <c r="S294" s="716"/>
      <c r="T294" s="717"/>
      <c r="U294" s="720">
        <f t="shared" si="93"/>
        <v>0</v>
      </c>
      <c r="V294" s="721">
        <f t="shared" si="94"/>
        <v>0</v>
      </c>
      <c r="W294" s="722">
        <f t="shared" si="95"/>
        <v>0</v>
      </c>
      <c r="X294" s="442"/>
      <c r="Y294" s="442"/>
      <c r="Z294" s="442"/>
      <c r="AA294" s="442"/>
      <c r="AB294" s="442"/>
      <c r="AC294" s="442"/>
      <c r="AD294" s="442"/>
      <c r="AE294" s="442"/>
      <c r="AF294" s="442"/>
      <c r="AG294" s="442"/>
      <c r="AH294" s="442"/>
      <c r="AI294" s="442"/>
      <c r="AJ294" s="442"/>
      <c r="AK294" s="442"/>
      <c r="AL294" s="442"/>
      <c r="AM294" s="442"/>
      <c r="AN294" s="442"/>
      <c r="AO294" s="442"/>
      <c r="AP294" s="442"/>
      <c r="AQ294" s="442"/>
      <c r="AR294" s="442"/>
      <c r="AS294" s="442"/>
      <c r="AT294" s="442"/>
      <c r="AU294" s="442"/>
      <c r="AV294" s="442"/>
      <c r="AW294" s="442"/>
      <c r="AX294" s="442"/>
      <c r="AY294" s="442"/>
      <c r="AZ294" s="442"/>
    </row>
    <row r="295" spans="2:52" ht="20.100000000000001" hidden="1" customHeight="1" outlineLevel="1">
      <c r="B295" s="434"/>
      <c r="C295" s="1002"/>
      <c r="D295" s="1003"/>
      <c r="E295" s="1003"/>
      <c r="F295" s="1004"/>
      <c r="G295" s="1005"/>
      <c r="H295" s="1006"/>
      <c r="I295" s="1006"/>
      <c r="J295" s="1006"/>
      <c r="K295" s="1007"/>
      <c r="L295" s="715"/>
      <c r="M295" s="715"/>
      <c r="N295" s="715"/>
      <c r="O295" s="715"/>
      <c r="P295" s="715"/>
      <c r="Q295" s="715"/>
      <c r="R295" s="715"/>
      <c r="S295" s="716"/>
      <c r="T295" s="717"/>
      <c r="U295" s="720">
        <f t="shared" si="93"/>
        <v>0</v>
      </c>
      <c r="V295" s="721">
        <f t="shared" si="94"/>
        <v>0</v>
      </c>
      <c r="W295" s="722">
        <f t="shared" si="95"/>
        <v>0</v>
      </c>
      <c r="X295" s="442"/>
      <c r="Y295" s="442"/>
      <c r="Z295" s="442"/>
      <c r="AA295" s="442"/>
      <c r="AB295" s="442"/>
      <c r="AC295" s="442"/>
      <c r="AD295" s="442"/>
      <c r="AE295" s="442"/>
      <c r="AF295" s="442"/>
      <c r="AG295" s="442"/>
      <c r="AH295" s="442"/>
      <c r="AI295" s="442"/>
      <c r="AJ295" s="442"/>
      <c r="AK295" s="442"/>
      <c r="AL295" s="442"/>
      <c r="AM295" s="442"/>
      <c r="AN295" s="442"/>
      <c r="AO295" s="442"/>
      <c r="AP295" s="442"/>
      <c r="AQ295" s="442"/>
      <c r="AR295" s="442"/>
      <c r="AS295" s="442"/>
      <c r="AT295" s="442"/>
      <c r="AU295" s="442"/>
      <c r="AV295" s="442"/>
      <c r="AW295" s="442"/>
      <c r="AX295" s="442"/>
      <c r="AY295" s="442"/>
      <c r="AZ295" s="442"/>
    </row>
    <row r="296" spans="2:52" ht="20.100000000000001" hidden="1" customHeight="1" outlineLevel="1">
      <c r="B296" s="434"/>
      <c r="C296" s="1002"/>
      <c r="D296" s="1003"/>
      <c r="E296" s="1003"/>
      <c r="F296" s="1004"/>
      <c r="G296" s="1005"/>
      <c r="H296" s="1006"/>
      <c r="I296" s="1006"/>
      <c r="J296" s="1006"/>
      <c r="K296" s="1007"/>
      <c r="L296" s="715"/>
      <c r="M296" s="715"/>
      <c r="N296" s="715"/>
      <c r="O296" s="715"/>
      <c r="P296" s="715"/>
      <c r="Q296" s="715"/>
      <c r="R296" s="715"/>
      <c r="S296" s="716"/>
      <c r="T296" s="717"/>
      <c r="U296" s="720">
        <f t="shared" si="93"/>
        <v>0</v>
      </c>
      <c r="V296" s="721">
        <f t="shared" si="94"/>
        <v>0</v>
      </c>
      <c r="W296" s="722">
        <f t="shared" si="95"/>
        <v>0</v>
      </c>
      <c r="X296" s="442"/>
      <c r="Y296" s="442"/>
      <c r="Z296" s="442"/>
      <c r="AA296" s="442"/>
      <c r="AB296" s="442"/>
      <c r="AC296" s="442"/>
      <c r="AD296" s="442"/>
      <c r="AE296" s="442"/>
      <c r="AF296" s="442"/>
      <c r="AG296" s="442"/>
      <c r="AH296" s="442"/>
      <c r="AI296" s="442"/>
      <c r="AJ296" s="442"/>
      <c r="AK296" s="442"/>
      <c r="AL296" s="442"/>
      <c r="AM296" s="442"/>
      <c r="AN296" s="442"/>
      <c r="AO296" s="442"/>
      <c r="AP296" s="442"/>
      <c r="AQ296" s="442"/>
      <c r="AR296" s="442"/>
      <c r="AS296" s="442"/>
      <c r="AT296" s="442"/>
      <c r="AU296" s="442"/>
      <c r="AV296" s="442"/>
      <c r="AW296" s="442"/>
      <c r="AX296" s="442"/>
      <c r="AY296" s="442"/>
      <c r="AZ296" s="442"/>
    </row>
    <row r="297" spans="2:52" ht="20.100000000000001" hidden="1" customHeight="1" outlineLevel="1">
      <c r="B297" s="434"/>
      <c r="C297" s="1002"/>
      <c r="D297" s="1003"/>
      <c r="E297" s="1003"/>
      <c r="F297" s="1004"/>
      <c r="G297" s="1005"/>
      <c r="H297" s="1006"/>
      <c r="I297" s="1006"/>
      <c r="J297" s="1006"/>
      <c r="K297" s="1007"/>
      <c r="L297" s="715"/>
      <c r="M297" s="715"/>
      <c r="N297" s="715"/>
      <c r="O297" s="715"/>
      <c r="P297" s="715"/>
      <c r="Q297" s="715"/>
      <c r="R297" s="715"/>
      <c r="S297" s="716"/>
      <c r="T297" s="717"/>
      <c r="U297" s="720">
        <f t="shared" si="93"/>
        <v>0</v>
      </c>
      <c r="V297" s="721">
        <f t="shared" si="94"/>
        <v>0</v>
      </c>
      <c r="W297" s="722">
        <f t="shared" si="95"/>
        <v>0</v>
      </c>
      <c r="X297" s="442"/>
      <c r="Y297" s="442"/>
      <c r="Z297" s="442"/>
      <c r="AA297" s="442"/>
      <c r="AB297" s="442"/>
      <c r="AC297" s="442"/>
      <c r="AD297" s="442"/>
      <c r="AE297" s="442"/>
      <c r="AF297" s="442"/>
      <c r="AG297" s="442"/>
      <c r="AH297" s="442"/>
      <c r="AI297" s="442"/>
      <c r="AJ297" s="442"/>
      <c r="AK297" s="442"/>
      <c r="AL297" s="442"/>
      <c r="AM297" s="442"/>
      <c r="AN297" s="442"/>
      <c r="AO297" s="442"/>
      <c r="AP297" s="442"/>
      <c r="AQ297" s="442"/>
      <c r="AR297" s="442"/>
      <c r="AS297" s="442"/>
      <c r="AT297" s="442"/>
      <c r="AU297" s="442"/>
      <c r="AV297" s="442"/>
      <c r="AW297" s="442"/>
      <c r="AX297" s="442"/>
      <c r="AY297" s="442"/>
      <c r="AZ297" s="442"/>
    </row>
    <row r="298" spans="2:52" ht="20.100000000000001" hidden="1" customHeight="1" outlineLevel="1">
      <c r="B298" s="434"/>
      <c r="C298" s="1002"/>
      <c r="D298" s="1003"/>
      <c r="E298" s="1003"/>
      <c r="F298" s="1004"/>
      <c r="G298" s="1005"/>
      <c r="H298" s="1006"/>
      <c r="I298" s="1006"/>
      <c r="J298" s="1006"/>
      <c r="K298" s="1007"/>
      <c r="L298" s="715"/>
      <c r="M298" s="715"/>
      <c r="N298" s="715"/>
      <c r="O298" s="715"/>
      <c r="P298" s="715"/>
      <c r="Q298" s="715"/>
      <c r="R298" s="715"/>
      <c r="S298" s="716"/>
      <c r="T298" s="717"/>
      <c r="U298" s="720">
        <f t="shared" si="93"/>
        <v>0</v>
      </c>
      <c r="V298" s="721">
        <f t="shared" si="94"/>
        <v>0</v>
      </c>
      <c r="W298" s="722">
        <f t="shared" si="95"/>
        <v>0</v>
      </c>
      <c r="X298" s="442"/>
      <c r="Y298" s="442"/>
      <c r="Z298" s="442"/>
      <c r="AA298" s="442"/>
      <c r="AB298" s="442"/>
      <c r="AC298" s="442"/>
      <c r="AD298" s="442"/>
      <c r="AE298" s="442"/>
      <c r="AF298" s="442"/>
      <c r="AG298" s="442"/>
      <c r="AH298" s="442"/>
      <c r="AI298" s="442"/>
      <c r="AJ298" s="442"/>
      <c r="AK298" s="442"/>
      <c r="AL298" s="442"/>
      <c r="AM298" s="442"/>
      <c r="AN298" s="442"/>
      <c r="AO298" s="442"/>
      <c r="AP298" s="442"/>
      <c r="AQ298" s="442"/>
      <c r="AR298" s="442"/>
      <c r="AS298" s="442"/>
      <c r="AT298" s="442"/>
      <c r="AU298" s="442"/>
      <c r="AV298" s="442"/>
      <c r="AW298" s="442"/>
      <c r="AX298" s="442"/>
      <c r="AY298" s="442"/>
      <c r="AZ298" s="442"/>
    </row>
    <row r="299" spans="2:52" ht="20.100000000000001" hidden="1" customHeight="1" outlineLevel="1">
      <c r="B299" s="434"/>
      <c r="C299" s="1002"/>
      <c r="D299" s="1003"/>
      <c r="E299" s="1003"/>
      <c r="F299" s="1004"/>
      <c r="G299" s="1005"/>
      <c r="H299" s="1006"/>
      <c r="I299" s="1006"/>
      <c r="J299" s="1006"/>
      <c r="K299" s="1007"/>
      <c r="L299" s="715"/>
      <c r="M299" s="715"/>
      <c r="N299" s="715"/>
      <c r="O299" s="715"/>
      <c r="P299" s="715"/>
      <c r="Q299" s="715"/>
      <c r="R299" s="715"/>
      <c r="S299" s="716"/>
      <c r="T299" s="717"/>
      <c r="U299" s="720">
        <f t="shared" si="93"/>
        <v>0</v>
      </c>
      <c r="V299" s="721">
        <f t="shared" si="94"/>
        <v>0</v>
      </c>
      <c r="W299" s="722">
        <f t="shared" si="95"/>
        <v>0</v>
      </c>
      <c r="X299" s="442"/>
      <c r="Y299" s="442"/>
      <c r="Z299" s="442"/>
      <c r="AA299" s="442"/>
      <c r="AB299" s="442"/>
      <c r="AC299" s="442"/>
      <c r="AD299" s="442"/>
      <c r="AE299" s="442"/>
      <c r="AF299" s="442"/>
      <c r="AG299" s="442"/>
      <c r="AH299" s="442"/>
      <c r="AI299" s="442"/>
      <c r="AJ299" s="442"/>
      <c r="AK299" s="442"/>
      <c r="AL299" s="442"/>
      <c r="AM299" s="442"/>
      <c r="AN299" s="442"/>
      <c r="AO299" s="442"/>
      <c r="AP299" s="442"/>
      <c r="AQ299" s="442"/>
      <c r="AR299" s="442"/>
      <c r="AS299" s="442"/>
      <c r="AT299" s="442"/>
      <c r="AU299" s="442"/>
      <c r="AV299" s="442"/>
      <c r="AW299" s="442"/>
      <c r="AX299" s="442"/>
      <c r="AY299" s="442"/>
      <c r="AZ299" s="442"/>
    </row>
    <row r="300" spans="2:52" s="19" customFormat="1" ht="9.9499999999999993" hidden="1" customHeight="1" outlineLevel="1">
      <c r="B300" s="435"/>
      <c r="C300" s="437"/>
      <c r="D300" s="437"/>
      <c r="E300" s="437"/>
      <c r="F300" s="437"/>
      <c r="G300" s="666"/>
      <c r="H300" s="666"/>
      <c r="I300" s="666"/>
      <c r="J300" s="666"/>
      <c r="K300" s="666"/>
      <c r="L300" s="438"/>
      <c r="M300" s="438"/>
      <c r="N300" s="438"/>
      <c r="O300" s="438"/>
      <c r="P300" s="438"/>
      <c r="Q300" s="438"/>
      <c r="R300" s="438"/>
      <c r="S300" s="438"/>
      <c r="T300" s="439"/>
      <c r="U300" s="432"/>
      <c r="V300" s="432"/>
      <c r="W300" s="667"/>
      <c r="X300" s="668"/>
      <c r="Y300" s="668"/>
      <c r="Z300" s="668"/>
      <c r="AA300" s="668"/>
      <c r="AB300" s="668"/>
      <c r="AC300" s="668"/>
      <c r="AD300" s="668"/>
      <c r="AE300" s="668"/>
      <c r="AF300" s="668"/>
      <c r="AG300" s="668"/>
      <c r="AH300" s="668"/>
      <c r="AI300" s="668"/>
      <c r="AJ300" s="668"/>
      <c r="AK300" s="668"/>
      <c r="AL300" s="668"/>
      <c r="AM300" s="668"/>
      <c r="AN300" s="668"/>
      <c r="AO300" s="668"/>
      <c r="AP300" s="668"/>
      <c r="AQ300" s="668"/>
      <c r="AR300" s="668"/>
      <c r="AS300" s="668"/>
      <c r="AT300" s="668"/>
      <c r="AU300" s="668"/>
      <c r="AV300" s="668"/>
      <c r="AW300" s="668"/>
      <c r="AX300" s="668"/>
      <c r="AY300" s="668"/>
      <c r="AZ300" s="668"/>
    </row>
    <row r="301" spans="2:52" ht="20.100000000000001" customHeight="1" collapsed="1">
      <c r="B301" s="32">
        <f>B289+1</f>
        <v>25</v>
      </c>
      <c r="C301" s="1013"/>
      <c r="D301" s="1014"/>
      <c r="E301" s="1014"/>
      <c r="F301" s="1015"/>
      <c r="G301" s="1016"/>
      <c r="H301" s="1017"/>
      <c r="I301" s="1017"/>
      <c r="J301" s="1017"/>
      <c r="K301" s="1018"/>
      <c r="L301" s="701">
        <f t="shared" ref="L301:R301" si="96">SUM(L302:L311)</f>
        <v>0</v>
      </c>
      <c r="M301" s="702">
        <f t="shared" si="96"/>
        <v>0</v>
      </c>
      <c r="N301" s="703">
        <f t="shared" si="96"/>
        <v>0</v>
      </c>
      <c r="O301" s="703">
        <f t="shared" si="96"/>
        <v>0</v>
      </c>
      <c r="P301" s="702">
        <f t="shared" si="96"/>
        <v>0</v>
      </c>
      <c r="Q301" s="704">
        <f t="shared" si="96"/>
        <v>0</v>
      </c>
      <c r="R301" s="701">
        <f t="shared" si="96"/>
        <v>0</v>
      </c>
      <c r="S301" s="705">
        <v>1</v>
      </c>
      <c r="T301" s="706">
        <f>(S302*T302)+(S303*T303)+(S304*T304)+(S305*T305)+(S306*T306)+(S307*T307)+(S308*T308)+(S309*T309)+(S310*T310)+(S311*T311)</f>
        <v>0</v>
      </c>
      <c r="U301" s="665">
        <f t="shared" ref="U301:U311" si="97">S301*T301*(1+MGKZ)*(1+Gewinn)*(1+Sicherheit)</f>
        <v>0</v>
      </c>
      <c r="V301" s="643">
        <f t="shared" ref="V301:V311" si="98">R301*Fertigung</f>
        <v>0</v>
      </c>
      <c r="W301" s="50">
        <f t="shared" ref="W301:W311" si="99">L301*$E$6+M301*$M$6+N301*$M$7+O301*$M$8+P301*$E$7+Q301*$M$9+U301+V301</f>
        <v>0</v>
      </c>
      <c r="X301" s="442"/>
      <c r="Y301" s="442"/>
      <c r="Z301" s="442"/>
      <c r="AA301" s="442"/>
      <c r="AB301" s="442"/>
      <c r="AC301" s="442"/>
      <c r="AD301" s="442"/>
      <c r="AE301" s="442"/>
      <c r="AF301" s="442"/>
      <c r="AG301" s="442"/>
      <c r="AH301" s="442"/>
      <c r="AI301" s="442"/>
      <c r="AJ301" s="442"/>
      <c r="AK301" s="442"/>
      <c r="AL301" s="442"/>
      <c r="AM301" s="442"/>
      <c r="AN301" s="442"/>
      <c r="AO301" s="442"/>
      <c r="AP301" s="442"/>
      <c r="AQ301" s="442"/>
      <c r="AR301" s="442"/>
      <c r="AS301" s="442"/>
      <c r="AT301" s="442"/>
      <c r="AU301" s="442"/>
      <c r="AV301" s="442"/>
      <c r="AW301" s="442"/>
      <c r="AX301" s="442"/>
      <c r="AY301" s="442"/>
      <c r="AZ301" s="442"/>
    </row>
    <row r="302" spans="2:52" ht="20.100000000000001" hidden="1" customHeight="1" outlineLevel="1">
      <c r="B302" s="433"/>
      <c r="C302" s="1002"/>
      <c r="D302" s="1003"/>
      <c r="E302" s="1003"/>
      <c r="F302" s="1004"/>
      <c r="G302" s="1005"/>
      <c r="H302" s="1006"/>
      <c r="I302" s="1006"/>
      <c r="J302" s="1006"/>
      <c r="K302" s="1007"/>
      <c r="L302" s="715"/>
      <c r="M302" s="715"/>
      <c r="N302" s="715"/>
      <c r="O302" s="715"/>
      <c r="P302" s="715"/>
      <c r="Q302" s="715"/>
      <c r="R302" s="715"/>
      <c r="S302" s="716"/>
      <c r="T302" s="717"/>
      <c r="U302" s="720">
        <f t="shared" si="97"/>
        <v>0</v>
      </c>
      <c r="V302" s="721">
        <f t="shared" si="98"/>
        <v>0</v>
      </c>
      <c r="W302" s="722">
        <f t="shared" si="99"/>
        <v>0</v>
      </c>
      <c r="X302" s="442"/>
      <c r="Y302" s="442"/>
      <c r="Z302" s="442"/>
      <c r="AA302" s="442"/>
      <c r="AB302" s="442"/>
      <c r="AC302" s="442"/>
      <c r="AD302" s="442"/>
      <c r="AE302" s="442"/>
      <c r="AF302" s="442"/>
      <c r="AG302" s="442"/>
      <c r="AH302" s="442"/>
      <c r="AI302" s="442"/>
      <c r="AJ302" s="442"/>
      <c r="AK302" s="442"/>
      <c r="AL302" s="442"/>
      <c r="AM302" s="442"/>
      <c r="AN302" s="442"/>
      <c r="AO302" s="442"/>
      <c r="AP302" s="442"/>
      <c r="AQ302" s="442"/>
      <c r="AR302" s="442"/>
      <c r="AS302" s="442"/>
      <c r="AT302" s="442"/>
      <c r="AU302" s="442"/>
      <c r="AV302" s="442"/>
      <c r="AW302" s="442"/>
      <c r="AX302" s="442"/>
      <c r="AY302" s="442"/>
      <c r="AZ302" s="442"/>
    </row>
    <row r="303" spans="2:52" ht="20.100000000000001" hidden="1" customHeight="1" outlineLevel="1">
      <c r="B303" s="434"/>
      <c r="C303" s="1002"/>
      <c r="D303" s="1003"/>
      <c r="E303" s="1003"/>
      <c r="F303" s="1004"/>
      <c r="G303" s="1005"/>
      <c r="H303" s="1006"/>
      <c r="I303" s="1006"/>
      <c r="J303" s="1006"/>
      <c r="K303" s="1007"/>
      <c r="L303" s="715"/>
      <c r="M303" s="715"/>
      <c r="N303" s="715"/>
      <c r="O303" s="715"/>
      <c r="P303" s="715"/>
      <c r="Q303" s="715"/>
      <c r="R303" s="715"/>
      <c r="S303" s="716"/>
      <c r="T303" s="717"/>
      <c r="U303" s="720">
        <f t="shared" si="97"/>
        <v>0</v>
      </c>
      <c r="V303" s="721">
        <f t="shared" si="98"/>
        <v>0</v>
      </c>
      <c r="W303" s="722">
        <f t="shared" si="99"/>
        <v>0</v>
      </c>
      <c r="X303" s="442"/>
      <c r="Y303" s="442"/>
      <c r="Z303" s="442"/>
      <c r="AA303" s="442"/>
      <c r="AB303" s="442"/>
      <c r="AC303" s="442"/>
      <c r="AD303" s="442"/>
      <c r="AE303" s="442"/>
      <c r="AF303" s="442"/>
      <c r="AG303" s="442"/>
      <c r="AH303" s="442"/>
      <c r="AI303" s="442"/>
      <c r="AJ303" s="442"/>
      <c r="AK303" s="442"/>
      <c r="AL303" s="442"/>
      <c r="AM303" s="442"/>
      <c r="AN303" s="442"/>
      <c r="AO303" s="442"/>
      <c r="AP303" s="442"/>
      <c r="AQ303" s="442"/>
      <c r="AR303" s="442"/>
      <c r="AS303" s="442"/>
      <c r="AT303" s="442"/>
      <c r="AU303" s="442"/>
      <c r="AV303" s="442"/>
      <c r="AW303" s="442"/>
      <c r="AX303" s="442"/>
      <c r="AY303" s="442"/>
      <c r="AZ303" s="442"/>
    </row>
    <row r="304" spans="2:52" ht="20.100000000000001" hidden="1" customHeight="1" outlineLevel="1">
      <c r="B304" s="434"/>
      <c r="C304" s="1002"/>
      <c r="D304" s="1003"/>
      <c r="E304" s="1003"/>
      <c r="F304" s="1004"/>
      <c r="G304" s="1005"/>
      <c r="H304" s="1006"/>
      <c r="I304" s="1006"/>
      <c r="J304" s="1006"/>
      <c r="K304" s="1007"/>
      <c r="L304" s="715"/>
      <c r="M304" s="715"/>
      <c r="N304" s="715"/>
      <c r="O304" s="715"/>
      <c r="P304" s="715"/>
      <c r="Q304" s="715"/>
      <c r="R304" s="715"/>
      <c r="S304" s="716"/>
      <c r="T304" s="717"/>
      <c r="U304" s="720">
        <f t="shared" si="97"/>
        <v>0</v>
      </c>
      <c r="V304" s="721">
        <f t="shared" si="98"/>
        <v>0</v>
      </c>
      <c r="W304" s="722">
        <f t="shared" si="99"/>
        <v>0</v>
      </c>
      <c r="X304" s="442"/>
      <c r="Y304" s="442"/>
      <c r="Z304" s="442"/>
      <c r="AA304" s="442"/>
      <c r="AB304" s="442"/>
      <c r="AC304" s="442"/>
      <c r="AD304" s="442"/>
      <c r="AE304" s="442"/>
      <c r="AF304" s="442"/>
      <c r="AG304" s="442"/>
      <c r="AH304" s="442"/>
      <c r="AI304" s="442"/>
      <c r="AJ304" s="442"/>
      <c r="AK304" s="442"/>
      <c r="AL304" s="442"/>
      <c r="AM304" s="442"/>
      <c r="AN304" s="442"/>
      <c r="AO304" s="442"/>
      <c r="AP304" s="442"/>
      <c r="AQ304" s="442"/>
      <c r="AR304" s="442"/>
      <c r="AS304" s="442"/>
      <c r="AT304" s="442"/>
      <c r="AU304" s="442"/>
      <c r="AV304" s="442"/>
      <c r="AW304" s="442"/>
      <c r="AX304" s="442"/>
      <c r="AY304" s="442"/>
      <c r="AZ304" s="442"/>
    </row>
    <row r="305" spans="2:52" ht="20.100000000000001" hidden="1" customHeight="1" outlineLevel="1">
      <c r="B305" s="434"/>
      <c r="C305" s="1002"/>
      <c r="D305" s="1003"/>
      <c r="E305" s="1003"/>
      <c r="F305" s="1004"/>
      <c r="G305" s="1005"/>
      <c r="H305" s="1006"/>
      <c r="I305" s="1006"/>
      <c r="J305" s="1006"/>
      <c r="K305" s="1007"/>
      <c r="L305" s="715"/>
      <c r="M305" s="715"/>
      <c r="N305" s="715"/>
      <c r="O305" s="715"/>
      <c r="P305" s="715"/>
      <c r="Q305" s="715"/>
      <c r="R305" s="715"/>
      <c r="S305" s="716"/>
      <c r="T305" s="717"/>
      <c r="U305" s="720">
        <f t="shared" si="97"/>
        <v>0</v>
      </c>
      <c r="V305" s="721">
        <f t="shared" si="98"/>
        <v>0</v>
      </c>
      <c r="W305" s="722">
        <f t="shared" si="99"/>
        <v>0</v>
      </c>
      <c r="X305" s="442"/>
      <c r="Y305" s="442"/>
      <c r="Z305" s="442"/>
      <c r="AA305" s="442"/>
      <c r="AB305" s="442"/>
      <c r="AC305" s="442"/>
      <c r="AD305" s="442"/>
      <c r="AE305" s="442"/>
      <c r="AF305" s="442"/>
      <c r="AG305" s="442"/>
      <c r="AH305" s="442"/>
      <c r="AI305" s="442"/>
      <c r="AJ305" s="442"/>
      <c r="AK305" s="442"/>
      <c r="AL305" s="442"/>
      <c r="AM305" s="442"/>
      <c r="AN305" s="442"/>
      <c r="AO305" s="442"/>
      <c r="AP305" s="442"/>
      <c r="AQ305" s="442"/>
      <c r="AR305" s="442"/>
      <c r="AS305" s="442"/>
      <c r="AT305" s="442"/>
      <c r="AU305" s="442"/>
      <c r="AV305" s="442"/>
      <c r="AW305" s="442"/>
      <c r="AX305" s="442"/>
      <c r="AY305" s="442"/>
      <c r="AZ305" s="442"/>
    </row>
    <row r="306" spans="2:52" ht="20.100000000000001" hidden="1" customHeight="1" outlineLevel="1">
      <c r="B306" s="434"/>
      <c r="C306" s="1002"/>
      <c r="D306" s="1003"/>
      <c r="E306" s="1003"/>
      <c r="F306" s="1004"/>
      <c r="G306" s="1005"/>
      <c r="H306" s="1006"/>
      <c r="I306" s="1006"/>
      <c r="J306" s="1006"/>
      <c r="K306" s="1007"/>
      <c r="L306" s="715"/>
      <c r="M306" s="715"/>
      <c r="N306" s="715"/>
      <c r="O306" s="715"/>
      <c r="P306" s="715"/>
      <c r="Q306" s="715"/>
      <c r="R306" s="715"/>
      <c r="S306" s="716"/>
      <c r="T306" s="717"/>
      <c r="U306" s="720">
        <f t="shared" si="97"/>
        <v>0</v>
      </c>
      <c r="V306" s="721">
        <f t="shared" si="98"/>
        <v>0</v>
      </c>
      <c r="W306" s="722">
        <f t="shared" si="99"/>
        <v>0</v>
      </c>
      <c r="X306" s="442"/>
      <c r="Y306" s="442"/>
      <c r="Z306" s="442"/>
      <c r="AA306" s="442"/>
      <c r="AB306" s="442"/>
      <c r="AC306" s="442"/>
      <c r="AD306" s="442"/>
      <c r="AE306" s="442"/>
      <c r="AF306" s="442"/>
      <c r="AG306" s="442"/>
      <c r="AH306" s="442"/>
      <c r="AI306" s="442"/>
      <c r="AJ306" s="442"/>
      <c r="AK306" s="442"/>
      <c r="AL306" s="442"/>
      <c r="AM306" s="442"/>
      <c r="AN306" s="442"/>
      <c r="AO306" s="442"/>
      <c r="AP306" s="442"/>
      <c r="AQ306" s="442"/>
      <c r="AR306" s="442"/>
      <c r="AS306" s="442"/>
      <c r="AT306" s="442"/>
      <c r="AU306" s="442"/>
      <c r="AV306" s="442"/>
      <c r="AW306" s="442"/>
      <c r="AX306" s="442"/>
      <c r="AY306" s="442"/>
      <c r="AZ306" s="442"/>
    </row>
    <row r="307" spans="2:52" ht="20.100000000000001" hidden="1" customHeight="1" outlineLevel="1">
      <c r="B307" s="434"/>
      <c r="C307" s="1002"/>
      <c r="D307" s="1003"/>
      <c r="E307" s="1003"/>
      <c r="F307" s="1004"/>
      <c r="G307" s="1005"/>
      <c r="H307" s="1006"/>
      <c r="I307" s="1006"/>
      <c r="J307" s="1006"/>
      <c r="K307" s="1007"/>
      <c r="L307" s="715"/>
      <c r="M307" s="715"/>
      <c r="N307" s="715"/>
      <c r="O307" s="715"/>
      <c r="P307" s="715"/>
      <c r="Q307" s="715"/>
      <c r="R307" s="715"/>
      <c r="S307" s="716"/>
      <c r="T307" s="717"/>
      <c r="U307" s="720">
        <f t="shared" si="97"/>
        <v>0</v>
      </c>
      <c r="V307" s="721">
        <f t="shared" si="98"/>
        <v>0</v>
      </c>
      <c r="W307" s="722">
        <f t="shared" si="99"/>
        <v>0</v>
      </c>
      <c r="X307" s="442"/>
      <c r="Y307" s="442"/>
      <c r="Z307" s="442"/>
      <c r="AA307" s="442"/>
      <c r="AB307" s="442"/>
      <c r="AC307" s="442"/>
      <c r="AD307" s="442"/>
      <c r="AE307" s="442"/>
      <c r="AF307" s="442"/>
      <c r="AG307" s="442"/>
      <c r="AH307" s="442"/>
      <c r="AI307" s="442"/>
      <c r="AJ307" s="442"/>
      <c r="AK307" s="442"/>
      <c r="AL307" s="442"/>
      <c r="AM307" s="442"/>
      <c r="AN307" s="442"/>
      <c r="AO307" s="442"/>
      <c r="AP307" s="442"/>
      <c r="AQ307" s="442"/>
      <c r="AR307" s="442"/>
      <c r="AS307" s="442"/>
      <c r="AT307" s="442"/>
      <c r="AU307" s="442"/>
      <c r="AV307" s="442"/>
      <c r="AW307" s="442"/>
      <c r="AX307" s="442"/>
      <c r="AY307" s="442"/>
      <c r="AZ307" s="442"/>
    </row>
    <row r="308" spans="2:52" ht="20.100000000000001" hidden="1" customHeight="1" outlineLevel="1">
      <c r="B308" s="434"/>
      <c r="C308" s="1002"/>
      <c r="D308" s="1003"/>
      <c r="E308" s="1003"/>
      <c r="F308" s="1004"/>
      <c r="G308" s="1005"/>
      <c r="H308" s="1006"/>
      <c r="I308" s="1006"/>
      <c r="J308" s="1006"/>
      <c r="K308" s="1007"/>
      <c r="L308" s="715"/>
      <c r="M308" s="715"/>
      <c r="N308" s="715"/>
      <c r="O308" s="715"/>
      <c r="P308" s="715"/>
      <c r="Q308" s="715"/>
      <c r="R308" s="715"/>
      <c r="S308" s="716"/>
      <c r="T308" s="717"/>
      <c r="U308" s="720">
        <f t="shared" si="97"/>
        <v>0</v>
      </c>
      <c r="V308" s="721">
        <f t="shared" si="98"/>
        <v>0</v>
      </c>
      <c r="W308" s="722">
        <f t="shared" si="99"/>
        <v>0</v>
      </c>
      <c r="X308" s="442"/>
      <c r="Y308" s="442"/>
      <c r="Z308" s="442"/>
      <c r="AA308" s="442"/>
      <c r="AB308" s="442"/>
      <c r="AC308" s="442"/>
      <c r="AD308" s="442"/>
      <c r="AE308" s="442"/>
      <c r="AF308" s="442"/>
      <c r="AG308" s="442"/>
      <c r="AH308" s="442"/>
      <c r="AI308" s="442"/>
      <c r="AJ308" s="442"/>
      <c r="AK308" s="442"/>
      <c r="AL308" s="442"/>
      <c r="AM308" s="442"/>
      <c r="AN308" s="442"/>
      <c r="AO308" s="442"/>
      <c r="AP308" s="442"/>
      <c r="AQ308" s="442"/>
      <c r="AR308" s="442"/>
      <c r="AS308" s="442"/>
      <c r="AT308" s="442"/>
      <c r="AU308" s="442"/>
      <c r="AV308" s="442"/>
      <c r="AW308" s="442"/>
      <c r="AX308" s="442"/>
      <c r="AY308" s="442"/>
      <c r="AZ308" s="442"/>
    </row>
    <row r="309" spans="2:52" ht="20.100000000000001" hidden="1" customHeight="1" outlineLevel="1">
      <c r="B309" s="434"/>
      <c r="C309" s="1002"/>
      <c r="D309" s="1003"/>
      <c r="E309" s="1003"/>
      <c r="F309" s="1004"/>
      <c r="G309" s="1005"/>
      <c r="H309" s="1006"/>
      <c r="I309" s="1006"/>
      <c r="J309" s="1006"/>
      <c r="K309" s="1007"/>
      <c r="L309" s="715"/>
      <c r="M309" s="715"/>
      <c r="N309" s="715"/>
      <c r="O309" s="715"/>
      <c r="P309" s="715"/>
      <c r="Q309" s="715"/>
      <c r="R309" s="715"/>
      <c r="S309" s="716"/>
      <c r="T309" s="717"/>
      <c r="U309" s="720">
        <f t="shared" si="97"/>
        <v>0</v>
      </c>
      <c r="V309" s="721">
        <f t="shared" si="98"/>
        <v>0</v>
      </c>
      <c r="W309" s="722">
        <f t="shared" si="99"/>
        <v>0</v>
      </c>
      <c r="X309" s="442"/>
      <c r="Y309" s="442"/>
      <c r="Z309" s="442"/>
      <c r="AA309" s="442"/>
      <c r="AB309" s="442"/>
      <c r="AC309" s="442"/>
      <c r="AD309" s="442"/>
      <c r="AE309" s="442"/>
      <c r="AF309" s="442"/>
      <c r="AG309" s="442"/>
      <c r="AH309" s="442"/>
      <c r="AI309" s="442"/>
      <c r="AJ309" s="442"/>
      <c r="AK309" s="442"/>
      <c r="AL309" s="442"/>
      <c r="AM309" s="442"/>
      <c r="AN309" s="442"/>
      <c r="AO309" s="442"/>
      <c r="AP309" s="442"/>
      <c r="AQ309" s="442"/>
      <c r="AR309" s="442"/>
      <c r="AS309" s="442"/>
      <c r="AT309" s="442"/>
      <c r="AU309" s="442"/>
      <c r="AV309" s="442"/>
      <c r="AW309" s="442"/>
      <c r="AX309" s="442"/>
      <c r="AY309" s="442"/>
      <c r="AZ309" s="442"/>
    </row>
    <row r="310" spans="2:52" ht="20.100000000000001" hidden="1" customHeight="1" outlineLevel="1">
      <c r="B310" s="434"/>
      <c r="C310" s="1002"/>
      <c r="D310" s="1003"/>
      <c r="E310" s="1003"/>
      <c r="F310" s="1004"/>
      <c r="G310" s="1005"/>
      <c r="H310" s="1006"/>
      <c r="I310" s="1006"/>
      <c r="J310" s="1006"/>
      <c r="K310" s="1007"/>
      <c r="L310" s="715"/>
      <c r="M310" s="715"/>
      <c r="N310" s="715"/>
      <c r="O310" s="715"/>
      <c r="P310" s="715"/>
      <c r="Q310" s="715"/>
      <c r="R310" s="715"/>
      <c r="S310" s="716"/>
      <c r="T310" s="717"/>
      <c r="U310" s="720">
        <f t="shared" si="97"/>
        <v>0</v>
      </c>
      <c r="V310" s="721">
        <f t="shared" si="98"/>
        <v>0</v>
      </c>
      <c r="W310" s="722">
        <f t="shared" si="99"/>
        <v>0</v>
      </c>
      <c r="X310" s="442"/>
      <c r="Y310" s="442"/>
      <c r="Z310" s="442"/>
      <c r="AA310" s="442"/>
      <c r="AB310" s="442"/>
      <c r="AC310" s="442"/>
      <c r="AD310" s="442"/>
      <c r="AE310" s="442"/>
      <c r="AF310" s="442"/>
      <c r="AG310" s="442"/>
      <c r="AH310" s="442"/>
      <c r="AI310" s="442"/>
      <c r="AJ310" s="442"/>
      <c r="AK310" s="442"/>
      <c r="AL310" s="442"/>
      <c r="AM310" s="442"/>
      <c r="AN310" s="442"/>
      <c r="AO310" s="442"/>
      <c r="AP310" s="442"/>
      <c r="AQ310" s="442"/>
      <c r="AR310" s="442"/>
      <c r="AS310" s="442"/>
      <c r="AT310" s="442"/>
      <c r="AU310" s="442"/>
      <c r="AV310" s="442"/>
      <c r="AW310" s="442"/>
      <c r="AX310" s="442"/>
      <c r="AY310" s="442"/>
      <c r="AZ310" s="442"/>
    </row>
    <row r="311" spans="2:52" ht="20.100000000000001" hidden="1" customHeight="1" outlineLevel="1">
      <c r="B311" s="434"/>
      <c r="C311" s="1002"/>
      <c r="D311" s="1003"/>
      <c r="E311" s="1003"/>
      <c r="F311" s="1004"/>
      <c r="G311" s="1005"/>
      <c r="H311" s="1006"/>
      <c r="I311" s="1006"/>
      <c r="J311" s="1006"/>
      <c r="K311" s="1007"/>
      <c r="L311" s="715"/>
      <c r="M311" s="715"/>
      <c r="N311" s="715"/>
      <c r="O311" s="715"/>
      <c r="P311" s="715"/>
      <c r="Q311" s="715"/>
      <c r="R311" s="715"/>
      <c r="S311" s="716"/>
      <c r="T311" s="717"/>
      <c r="U311" s="720">
        <f t="shared" si="97"/>
        <v>0</v>
      </c>
      <c r="V311" s="721">
        <f t="shared" si="98"/>
        <v>0</v>
      </c>
      <c r="W311" s="722">
        <f t="shared" si="99"/>
        <v>0</v>
      </c>
      <c r="X311" s="442"/>
      <c r="Y311" s="442"/>
      <c r="Z311" s="442"/>
      <c r="AA311" s="442"/>
      <c r="AB311" s="442"/>
      <c r="AC311" s="442"/>
      <c r="AD311" s="442"/>
      <c r="AE311" s="442"/>
      <c r="AF311" s="442"/>
      <c r="AG311" s="442"/>
      <c r="AH311" s="442"/>
      <c r="AI311" s="442"/>
      <c r="AJ311" s="442"/>
      <c r="AK311" s="442"/>
      <c r="AL311" s="442"/>
      <c r="AM311" s="442"/>
      <c r="AN311" s="442"/>
      <c r="AO311" s="442"/>
      <c r="AP311" s="442"/>
      <c r="AQ311" s="442"/>
      <c r="AR311" s="442"/>
      <c r="AS311" s="442"/>
      <c r="AT311" s="442"/>
      <c r="AU311" s="442"/>
      <c r="AV311" s="442"/>
      <c r="AW311" s="442"/>
      <c r="AX311" s="442"/>
      <c r="AY311" s="442"/>
      <c r="AZ311" s="442"/>
    </row>
    <row r="312" spans="2:52" s="19" customFormat="1" ht="9.9499999999999993" hidden="1" customHeight="1" outlineLevel="1">
      <c r="B312" s="435"/>
      <c r="C312" s="437"/>
      <c r="D312" s="437"/>
      <c r="E312" s="437"/>
      <c r="F312" s="437"/>
      <c r="G312" s="666"/>
      <c r="H312" s="666"/>
      <c r="I312" s="666"/>
      <c r="J312" s="666"/>
      <c r="K312" s="666"/>
      <c r="L312" s="438"/>
      <c r="M312" s="438"/>
      <c r="N312" s="438"/>
      <c r="O312" s="438"/>
      <c r="P312" s="438"/>
      <c r="Q312" s="438"/>
      <c r="R312" s="438"/>
      <c r="S312" s="438"/>
      <c r="T312" s="439"/>
      <c r="U312" s="439"/>
      <c r="V312" s="439"/>
      <c r="W312" s="667"/>
      <c r="X312" s="668"/>
      <c r="Y312" s="668"/>
      <c r="Z312" s="668"/>
      <c r="AA312" s="668"/>
      <c r="AB312" s="668"/>
      <c r="AC312" s="668"/>
      <c r="AD312" s="668"/>
      <c r="AE312" s="668"/>
      <c r="AF312" s="668"/>
      <c r="AG312" s="668"/>
      <c r="AH312" s="668"/>
      <c r="AI312" s="668"/>
      <c r="AJ312" s="668"/>
      <c r="AK312" s="668"/>
      <c r="AL312" s="668"/>
      <c r="AM312" s="668"/>
      <c r="AN312" s="668"/>
      <c r="AO312" s="668"/>
      <c r="AP312" s="668"/>
      <c r="AQ312" s="668"/>
      <c r="AR312" s="668"/>
      <c r="AS312" s="668"/>
      <c r="AT312" s="668"/>
      <c r="AU312" s="668"/>
      <c r="AV312" s="668"/>
      <c r="AW312" s="668"/>
      <c r="AX312" s="668"/>
      <c r="AY312" s="668"/>
      <c r="AZ312" s="668"/>
    </row>
    <row r="313" spans="2:52" ht="20.100000000000001" customHeight="1" collapsed="1">
      <c r="B313" s="32">
        <f>B301+1</f>
        <v>26</v>
      </c>
      <c r="C313" s="1013"/>
      <c r="D313" s="1014"/>
      <c r="E313" s="1014"/>
      <c r="F313" s="1015"/>
      <c r="G313" s="1016"/>
      <c r="H313" s="1017"/>
      <c r="I313" s="1017"/>
      <c r="J313" s="1017"/>
      <c r="K313" s="1018"/>
      <c r="L313" s="701">
        <f t="shared" ref="L313:R313" si="100">SUM(L314:L323)</f>
        <v>0</v>
      </c>
      <c r="M313" s="702">
        <f t="shared" si="100"/>
        <v>0</v>
      </c>
      <c r="N313" s="703">
        <f t="shared" si="100"/>
        <v>0</v>
      </c>
      <c r="O313" s="703">
        <f t="shared" si="100"/>
        <v>0</v>
      </c>
      <c r="P313" s="702">
        <f t="shared" si="100"/>
        <v>0</v>
      </c>
      <c r="Q313" s="704">
        <f t="shared" si="100"/>
        <v>0</v>
      </c>
      <c r="R313" s="701">
        <f t="shared" si="100"/>
        <v>0</v>
      </c>
      <c r="S313" s="705">
        <v>1</v>
      </c>
      <c r="T313" s="706">
        <f>(S314*T314)+(S315*T315)+(S316*T316)+(S317*T317)+(S318*T318)+(S319*T319)+(S320*T320)+(S321*T321)+(S322*T322)+(S323*T323)</f>
        <v>0</v>
      </c>
      <c r="U313" s="665">
        <f t="shared" ref="U313:U323" si="101">S313*T313*(1+MGKZ)*(1+Gewinn)*(1+Sicherheit)</f>
        <v>0</v>
      </c>
      <c r="V313" s="643">
        <f t="shared" ref="V313:V323" si="102">R313*Fertigung</f>
        <v>0</v>
      </c>
      <c r="W313" s="50">
        <f t="shared" ref="W313:W323" si="103">L313*$E$6+M313*$M$6+N313*$M$7+O313*$M$8+P313*$E$7+Q313*$M$9+U313+V313</f>
        <v>0</v>
      </c>
      <c r="X313" s="442"/>
      <c r="Y313" s="442"/>
      <c r="Z313" s="442"/>
      <c r="AA313" s="442"/>
      <c r="AB313" s="442"/>
      <c r="AC313" s="442"/>
      <c r="AD313" s="442"/>
      <c r="AE313" s="442"/>
      <c r="AF313" s="442"/>
      <c r="AG313" s="442"/>
      <c r="AH313" s="442"/>
      <c r="AI313" s="442"/>
      <c r="AJ313" s="442"/>
      <c r="AK313" s="442"/>
      <c r="AL313" s="442"/>
      <c r="AM313" s="442"/>
      <c r="AN313" s="442"/>
      <c r="AO313" s="442"/>
      <c r="AP313" s="442"/>
      <c r="AQ313" s="442"/>
      <c r="AR313" s="442"/>
      <c r="AS313" s="442"/>
      <c r="AT313" s="442"/>
      <c r="AU313" s="442"/>
      <c r="AV313" s="442"/>
      <c r="AW313" s="442"/>
      <c r="AX313" s="442"/>
      <c r="AY313" s="442"/>
      <c r="AZ313" s="442"/>
    </row>
    <row r="314" spans="2:52" ht="20.100000000000001" hidden="1" customHeight="1" outlineLevel="1">
      <c r="B314" s="433"/>
      <c r="C314" s="1002"/>
      <c r="D314" s="1003"/>
      <c r="E314" s="1003"/>
      <c r="F314" s="1004"/>
      <c r="G314" s="1005"/>
      <c r="H314" s="1006"/>
      <c r="I314" s="1006"/>
      <c r="J314" s="1006"/>
      <c r="K314" s="1007"/>
      <c r="L314" s="715"/>
      <c r="M314" s="715"/>
      <c r="N314" s="715"/>
      <c r="O314" s="715"/>
      <c r="P314" s="715"/>
      <c r="Q314" s="715"/>
      <c r="R314" s="715"/>
      <c r="S314" s="716"/>
      <c r="T314" s="717"/>
      <c r="U314" s="720">
        <f t="shared" si="101"/>
        <v>0</v>
      </c>
      <c r="V314" s="721">
        <f t="shared" si="102"/>
        <v>0</v>
      </c>
      <c r="W314" s="722">
        <f t="shared" si="103"/>
        <v>0</v>
      </c>
      <c r="X314" s="442"/>
      <c r="Y314" s="442"/>
      <c r="Z314" s="442"/>
      <c r="AA314" s="442"/>
      <c r="AB314" s="442"/>
      <c r="AC314" s="442"/>
      <c r="AD314" s="442"/>
      <c r="AE314" s="442"/>
      <c r="AF314" s="442"/>
      <c r="AG314" s="442"/>
      <c r="AH314" s="442"/>
      <c r="AI314" s="442"/>
      <c r="AJ314" s="442"/>
      <c r="AK314" s="442"/>
      <c r="AL314" s="442"/>
      <c r="AM314" s="442"/>
      <c r="AN314" s="442"/>
      <c r="AO314" s="442"/>
      <c r="AP314" s="442"/>
      <c r="AQ314" s="442"/>
      <c r="AR314" s="442"/>
      <c r="AS314" s="442"/>
      <c r="AT314" s="442"/>
      <c r="AU314" s="442"/>
      <c r="AV314" s="442"/>
      <c r="AW314" s="442"/>
      <c r="AX314" s="442"/>
      <c r="AY314" s="442"/>
      <c r="AZ314" s="442"/>
    </row>
    <row r="315" spans="2:52" ht="20.100000000000001" hidden="1" customHeight="1" outlineLevel="1">
      <c r="B315" s="434"/>
      <c r="C315" s="1002"/>
      <c r="D315" s="1003"/>
      <c r="E315" s="1003"/>
      <c r="F315" s="1004"/>
      <c r="G315" s="1005"/>
      <c r="H315" s="1006"/>
      <c r="I315" s="1006"/>
      <c r="J315" s="1006"/>
      <c r="K315" s="1007"/>
      <c r="L315" s="715"/>
      <c r="M315" s="715"/>
      <c r="N315" s="715"/>
      <c r="O315" s="715"/>
      <c r="P315" s="715"/>
      <c r="Q315" s="715"/>
      <c r="R315" s="715"/>
      <c r="S315" s="716"/>
      <c r="T315" s="717"/>
      <c r="U315" s="720">
        <f t="shared" si="101"/>
        <v>0</v>
      </c>
      <c r="V315" s="721">
        <f t="shared" si="102"/>
        <v>0</v>
      </c>
      <c r="W315" s="722">
        <f t="shared" si="103"/>
        <v>0</v>
      </c>
      <c r="X315" s="442"/>
      <c r="Y315" s="442"/>
      <c r="Z315" s="442"/>
      <c r="AA315" s="442"/>
      <c r="AB315" s="442"/>
      <c r="AC315" s="442"/>
      <c r="AD315" s="442"/>
      <c r="AE315" s="442"/>
      <c r="AF315" s="442"/>
      <c r="AG315" s="442"/>
      <c r="AH315" s="442"/>
      <c r="AI315" s="442"/>
      <c r="AJ315" s="442"/>
      <c r="AK315" s="442"/>
      <c r="AL315" s="442"/>
      <c r="AM315" s="442"/>
      <c r="AN315" s="442"/>
      <c r="AO315" s="442"/>
      <c r="AP315" s="442"/>
      <c r="AQ315" s="442"/>
      <c r="AR315" s="442"/>
      <c r="AS315" s="442"/>
      <c r="AT315" s="442"/>
      <c r="AU315" s="442"/>
      <c r="AV315" s="442"/>
      <c r="AW315" s="442"/>
      <c r="AX315" s="442"/>
      <c r="AY315" s="442"/>
      <c r="AZ315" s="442"/>
    </row>
    <row r="316" spans="2:52" ht="20.100000000000001" hidden="1" customHeight="1" outlineLevel="1">
      <c r="B316" s="434"/>
      <c r="C316" s="1002"/>
      <c r="D316" s="1003"/>
      <c r="E316" s="1003"/>
      <c r="F316" s="1004"/>
      <c r="G316" s="1005"/>
      <c r="H316" s="1006"/>
      <c r="I316" s="1006"/>
      <c r="J316" s="1006"/>
      <c r="K316" s="1007"/>
      <c r="L316" s="715"/>
      <c r="M316" s="715"/>
      <c r="N316" s="715"/>
      <c r="O316" s="715"/>
      <c r="P316" s="715"/>
      <c r="Q316" s="715"/>
      <c r="R316" s="715"/>
      <c r="S316" s="716"/>
      <c r="T316" s="717"/>
      <c r="U316" s="720">
        <f t="shared" si="101"/>
        <v>0</v>
      </c>
      <c r="V316" s="721">
        <f t="shared" si="102"/>
        <v>0</v>
      </c>
      <c r="W316" s="722">
        <f t="shared" si="103"/>
        <v>0</v>
      </c>
      <c r="X316" s="442"/>
      <c r="Y316" s="442"/>
      <c r="Z316" s="442"/>
      <c r="AA316" s="442"/>
      <c r="AB316" s="442"/>
      <c r="AC316" s="442"/>
      <c r="AD316" s="442"/>
      <c r="AE316" s="442"/>
      <c r="AF316" s="442"/>
      <c r="AG316" s="442"/>
      <c r="AH316" s="442"/>
      <c r="AI316" s="442"/>
      <c r="AJ316" s="442"/>
      <c r="AK316" s="442"/>
      <c r="AL316" s="442"/>
      <c r="AM316" s="442"/>
      <c r="AN316" s="442"/>
      <c r="AO316" s="442"/>
      <c r="AP316" s="442"/>
      <c r="AQ316" s="442"/>
      <c r="AR316" s="442"/>
      <c r="AS316" s="442"/>
      <c r="AT316" s="442"/>
      <c r="AU316" s="442"/>
      <c r="AV316" s="442"/>
      <c r="AW316" s="442"/>
      <c r="AX316" s="442"/>
      <c r="AY316" s="442"/>
      <c r="AZ316" s="442"/>
    </row>
    <row r="317" spans="2:52" ht="20.100000000000001" hidden="1" customHeight="1" outlineLevel="1">
      <c r="B317" s="434"/>
      <c r="C317" s="1002"/>
      <c r="D317" s="1003"/>
      <c r="E317" s="1003"/>
      <c r="F317" s="1004"/>
      <c r="G317" s="1005"/>
      <c r="H317" s="1006"/>
      <c r="I317" s="1006"/>
      <c r="J317" s="1006"/>
      <c r="K317" s="1007"/>
      <c r="L317" s="715"/>
      <c r="M317" s="715"/>
      <c r="N317" s="715"/>
      <c r="O317" s="715"/>
      <c r="P317" s="715"/>
      <c r="Q317" s="715"/>
      <c r="R317" s="715"/>
      <c r="S317" s="716"/>
      <c r="T317" s="717"/>
      <c r="U317" s="720">
        <f t="shared" si="101"/>
        <v>0</v>
      </c>
      <c r="V317" s="721">
        <f t="shared" si="102"/>
        <v>0</v>
      </c>
      <c r="W317" s="722">
        <f t="shared" si="103"/>
        <v>0</v>
      </c>
      <c r="X317" s="442"/>
      <c r="Y317" s="442"/>
      <c r="Z317" s="442"/>
      <c r="AA317" s="442"/>
      <c r="AB317" s="442"/>
      <c r="AC317" s="442"/>
      <c r="AD317" s="442"/>
      <c r="AE317" s="442"/>
      <c r="AF317" s="442"/>
      <c r="AG317" s="442"/>
      <c r="AH317" s="442"/>
      <c r="AI317" s="442"/>
      <c r="AJ317" s="442"/>
      <c r="AK317" s="442"/>
      <c r="AL317" s="442"/>
      <c r="AM317" s="442"/>
      <c r="AN317" s="442"/>
      <c r="AO317" s="442"/>
      <c r="AP317" s="442"/>
      <c r="AQ317" s="442"/>
      <c r="AR317" s="442"/>
      <c r="AS317" s="442"/>
      <c r="AT317" s="442"/>
      <c r="AU317" s="442"/>
      <c r="AV317" s="442"/>
      <c r="AW317" s="442"/>
      <c r="AX317" s="442"/>
      <c r="AY317" s="442"/>
      <c r="AZ317" s="442"/>
    </row>
    <row r="318" spans="2:52" ht="20.100000000000001" hidden="1" customHeight="1" outlineLevel="1">
      <c r="B318" s="434"/>
      <c r="C318" s="1002"/>
      <c r="D318" s="1003"/>
      <c r="E318" s="1003"/>
      <c r="F318" s="1004"/>
      <c r="G318" s="1005"/>
      <c r="H318" s="1006"/>
      <c r="I318" s="1006"/>
      <c r="J318" s="1006"/>
      <c r="K318" s="1007"/>
      <c r="L318" s="715"/>
      <c r="M318" s="715"/>
      <c r="N318" s="715"/>
      <c r="O318" s="715"/>
      <c r="P318" s="715"/>
      <c r="Q318" s="715"/>
      <c r="R318" s="715"/>
      <c r="S318" s="716"/>
      <c r="T318" s="717"/>
      <c r="U318" s="720">
        <f t="shared" si="101"/>
        <v>0</v>
      </c>
      <c r="V318" s="721">
        <f t="shared" si="102"/>
        <v>0</v>
      </c>
      <c r="W318" s="722">
        <f t="shared" si="103"/>
        <v>0</v>
      </c>
      <c r="X318" s="442"/>
      <c r="Y318" s="442"/>
      <c r="Z318" s="442"/>
      <c r="AA318" s="442"/>
      <c r="AB318" s="442"/>
      <c r="AC318" s="442"/>
      <c r="AD318" s="442"/>
      <c r="AE318" s="442"/>
      <c r="AF318" s="442"/>
      <c r="AG318" s="442"/>
      <c r="AH318" s="442"/>
      <c r="AI318" s="442"/>
      <c r="AJ318" s="442"/>
      <c r="AK318" s="442"/>
      <c r="AL318" s="442"/>
      <c r="AM318" s="442"/>
      <c r="AN318" s="442"/>
      <c r="AO318" s="442"/>
      <c r="AP318" s="442"/>
      <c r="AQ318" s="442"/>
      <c r="AR318" s="442"/>
      <c r="AS318" s="442"/>
      <c r="AT318" s="442"/>
      <c r="AU318" s="442"/>
      <c r="AV318" s="442"/>
      <c r="AW318" s="442"/>
      <c r="AX318" s="442"/>
      <c r="AY318" s="442"/>
      <c r="AZ318" s="442"/>
    </row>
    <row r="319" spans="2:52" ht="20.100000000000001" hidden="1" customHeight="1" outlineLevel="1">
      <c r="B319" s="434"/>
      <c r="C319" s="1002"/>
      <c r="D319" s="1003"/>
      <c r="E319" s="1003"/>
      <c r="F319" s="1004"/>
      <c r="G319" s="1005"/>
      <c r="H319" s="1006"/>
      <c r="I319" s="1006"/>
      <c r="J319" s="1006"/>
      <c r="K319" s="1007"/>
      <c r="L319" s="715"/>
      <c r="M319" s="715"/>
      <c r="N319" s="715"/>
      <c r="O319" s="715"/>
      <c r="P319" s="715"/>
      <c r="Q319" s="715"/>
      <c r="R319" s="715"/>
      <c r="S319" s="716"/>
      <c r="T319" s="717"/>
      <c r="U319" s="720">
        <f t="shared" si="101"/>
        <v>0</v>
      </c>
      <c r="V319" s="721">
        <f t="shared" si="102"/>
        <v>0</v>
      </c>
      <c r="W319" s="722">
        <f t="shared" si="103"/>
        <v>0</v>
      </c>
      <c r="X319" s="442"/>
      <c r="Y319" s="442"/>
      <c r="Z319" s="442"/>
      <c r="AA319" s="442"/>
      <c r="AB319" s="442"/>
      <c r="AC319" s="442"/>
      <c r="AD319" s="442"/>
      <c r="AE319" s="442"/>
      <c r="AF319" s="442"/>
      <c r="AG319" s="442"/>
      <c r="AH319" s="442"/>
      <c r="AI319" s="442"/>
      <c r="AJ319" s="442"/>
      <c r="AK319" s="442"/>
      <c r="AL319" s="442"/>
      <c r="AM319" s="442"/>
      <c r="AN319" s="442"/>
      <c r="AO319" s="442"/>
      <c r="AP319" s="442"/>
      <c r="AQ319" s="442"/>
      <c r="AR319" s="442"/>
      <c r="AS319" s="442"/>
      <c r="AT319" s="442"/>
      <c r="AU319" s="442"/>
      <c r="AV319" s="442"/>
      <c r="AW319" s="442"/>
      <c r="AX319" s="442"/>
      <c r="AY319" s="442"/>
      <c r="AZ319" s="442"/>
    </row>
    <row r="320" spans="2:52" ht="20.100000000000001" hidden="1" customHeight="1" outlineLevel="1">
      <c r="B320" s="434"/>
      <c r="C320" s="1002"/>
      <c r="D320" s="1003"/>
      <c r="E320" s="1003"/>
      <c r="F320" s="1004"/>
      <c r="G320" s="1005"/>
      <c r="H320" s="1006"/>
      <c r="I320" s="1006"/>
      <c r="J320" s="1006"/>
      <c r="K320" s="1007"/>
      <c r="L320" s="715"/>
      <c r="M320" s="715"/>
      <c r="N320" s="715"/>
      <c r="O320" s="715"/>
      <c r="P320" s="715"/>
      <c r="Q320" s="715"/>
      <c r="R320" s="715"/>
      <c r="S320" s="716"/>
      <c r="T320" s="717"/>
      <c r="U320" s="720">
        <f t="shared" si="101"/>
        <v>0</v>
      </c>
      <c r="V320" s="721">
        <f t="shared" si="102"/>
        <v>0</v>
      </c>
      <c r="W320" s="722">
        <f t="shared" si="103"/>
        <v>0</v>
      </c>
      <c r="X320" s="442"/>
      <c r="Y320" s="442"/>
      <c r="Z320" s="442"/>
      <c r="AA320" s="442"/>
      <c r="AB320" s="442"/>
      <c r="AC320" s="442"/>
      <c r="AD320" s="442"/>
      <c r="AE320" s="442"/>
      <c r="AF320" s="442"/>
      <c r="AG320" s="442"/>
      <c r="AH320" s="442"/>
      <c r="AI320" s="442"/>
      <c r="AJ320" s="442"/>
      <c r="AK320" s="442"/>
      <c r="AL320" s="442"/>
      <c r="AM320" s="442"/>
      <c r="AN320" s="442"/>
      <c r="AO320" s="442"/>
      <c r="AP320" s="442"/>
      <c r="AQ320" s="442"/>
      <c r="AR320" s="442"/>
      <c r="AS320" s="442"/>
      <c r="AT320" s="442"/>
      <c r="AU320" s="442"/>
      <c r="AV320" s="442"/>
      <c r="AW320" s="442"/>
      <c r="AX320" s="442"/>
      <c r="AY320" s="442"/>
      <c r="AZ320" s="442"/>
    </row>
    <row r="321" spans="2:52" ht="20.100000000000001" hidden="1" customHeight="1" outlineLevel="1">
      <c r="B321" s="434"/>
      <c r="C321" s="1002"/>
      <c r="D321" s="1003"/>
      <c r="E321" s="1003"/>
      <c r="F321" s="1004"/>
      <c r="G321" s="1005"/>
      <c r="H321" s="1006"/>
      <c r="I321" s="1006"/>
      <c r="J321" s="1006"/>
      <c r="K321" s="1007"/>
      <c r="L321" s="715"/>
      <c r="M321" s="715"/>
      <c r="N321" s="715"/>
      <c r="O321" s="715"/>
      <c r="P321" s="715"/>
      <c r="Q321" s="715"/>
      <c r="R321" s="715"/>
      <c r="S321" s="716"/>
      <c r="T321" s="717"/>
      <c r="U321" s="720">
        <f t="shared" si="101"/>
        <v>0</v>
      </c>
      <c r="V321" s="721">
        <f t="shared" si="102"/>
        <v>0</v>
      </c>
      <c r="W321" s="722">
        <f t="shared" si="103"/>
        <v>0</v>
      </c>
      <c r="X321" s="442"/>
      <c r="Y321" s="442"/>
      <c r="Z321" s="442"/>
      <c r="AA321" s="442"/>
      <c r="AB321" s="442"/>
      <c r="AC321" s="442"/>
      <c r="AD321" s="442"/>
      <c r="AE321" s="442"/>
      <c r="AF321" s="442"/>
      <c r="AG321" s="442"/>
      <c r="AH321" s="442"/>
      <c r="AI321" s="442"/>
      <c r="AJ321" s="442"/>
      <c r="AK321" s="442"/>
      <c r="AL321" s="442"/>
      <c r="AM321" s="442"/>
      <c r="AN321" s="442"/>
      <c r="AO321" s="442"/>
      <c r="AP321" s="442"/>
      <c r="AQ321" s="442"/>
      <c r="AR321" s="442"/>
      <c r="AS321" s="442"/>
      <c r="AT321" s="442"/>
      <c r="AU321" s="442"/>
      <c r="AV321" s="442"/>
      <c r="AW321" s="442"/>
      <c r="AX321" s="442"/>
      <c r="AY321" s="442"/>
      <c r="AZ321" s="442"/>
    </row>
    <row r="322" spans="2:52" ht="20.100000000000001" hidden="1" customHeight="1" outlineLevel="1">
      <c r="B322" s="434"/>
      <c r="C322" s="1002"/>
      <c r="D322" s="1003"/>
      <c r="E322" s="1003"/>
      <c r="F322" s="1004"/>
      <c r="G322" s="1005"/>
      <c r="H322" s="1006"/>
      <c r="I322" s="1006"/>
      <c r="J322" s="1006"/>
      <c r="K322" s="1007"/>
      <c r="L322" s="715"/>
      <c r="M322" s="715"/>
      <c r="N322" s="715"/>
      <c r="O322" s="715"/>
      <c r="P322" s="715"/>
      <c r="Q322" s="715"/>
      <c r="R322" s="715"/>
      <c r="S322" s="716"/>
      <c r="T322" s="717"/>
      <c r="U322" s="720">
        <f t="shared" si="101"/>
        <v>0</v>
      </c>
      <c r="V322" s="721">
        <f t="shared" si="102"/>
        <v>0</v>
      </c>
      <c r="W322" s="722">
        <f t="shared" si="103"/>
        <v>0</v>
      </c>
      <c r="X322" s="442"/>
      <c r="Y322" s="442"/>
      <c r="Z322" s="442"/>
      <c r="AA322" s="442"/>
      <c r="AB322" s="442"/>
      <c r="AC322" s="442"/>
      <c r="AD322" s="442"/>
      <c r="AE322" s="442"/>
      <c r="AF322" s="442"/>
      <c r="AG322" s="442"/>
      <c r="AH322" s="442"/>
      <c r="AI322" s="442"/>
      <c r="AJ322" s="442"/>
      <c r="AK322" s="442"/>
      <c r="AL322" s="442"/>
      <c r="AM322" s="442"/>
      <c r="AN322" s="442"/>
      <c r="AO322" s="442"/>
      <c r="AP322" s="442"/>
      <c r="AQ322" s="442"/>
      <c r="AR322" s="442"/>
      <c r="AS322" s="442"/>
      <c r="AT322" s="442"/>
      <c r="AU322" s="442"/>
      <c r="AV322" s="442"/>
      <c r="AW322" s="442"/>
      <c r="AX322" s="442"/>
      <c r="AY322" s="442"/>
      <c r="AZ322" s="442"/>
    </row>
    <row r="323" spans="2:52" ht="20.100000000000001" hidden="1" customHeight="1" outlineLevel="1">
      <c r="B323" s="434"/>
      <c r="C323" s="1002"/>
      <c r="D323" s="1003"/>
      <c r="E323" s="1003"/>
      <c r="F323" s="1004"/>
      <c r="G323" s="1005"/>
      <c r="H323" s="1006"/>
      <c r="I323" s="1006"/>
      <c r="J323" s="1006"/>
      <c r="K323" s="1007"/>
      <c r="L323" s="715"/>
      <c r="M323" s="715"/>
      <c r="N323" s="715"/>
      <c r="O323" s="715"/>
      <c r="P323" s="715"/>
      <c r="Q323" s="715"/>
      <c r="R323" s="715"/>
      <c r="S323" s="716"/>
      <c r="T323" s="717"/>
      <c r="U323" s="720">
        <f t="shared" si="101"/>
        <v>0</v>
      </c>
      <c r="V323" s="721">
        <f t="shared" si="102"/>
        <v>0</v>
      </c>
      <c r="W323" s="722">
        <f t="shared" si="103"/>
        <v>0</v>
      </c>
      <c r="X323" s="442"/>
      <c r="Y323" s="442"/>
      <c r="Z323" s="442"/>
      <c r="AA323" s="442"/>
      <c r="AB323" s="442"/>
      <c r="AC323" s="442"/>
      <c r="AD323" s="442"/>
      <c r="AE323" s="442"/>
      <c r="AF323" s="442"/>
      <c r="AG323" s="442"/>
      <c r="AH323" s="442"/>
      <c r="AI323" s="442"/>
      <c r="AJ323" s="442"/>
      <c r="AK323" s="442"/>
      <c r="AL323" s="442"/>
      <c r="AM323" s="442"/>
      <c r="AN323" s="442"/>
      <c r="AO323" s="442"/>
      <c r="AP323" s="442"/>
      <c r="AQ323" s="442"/>
      <c r="AR323" s="442"/>
      <c r="AS323" s="442"/>
      <c r="AT323" s="442"/>
      <c r="AU323" s="442"/>
      <c r="AV323" s="442"/>
      <c r="AW323" s="442"/>
      <c r="AX323" s="442"/>
      <c r="AY323" s="442"/>
      <c r="AZ323" s="442"/>
    </row>
    <row r="324" spans="2:52" s="19" customFormat="1" ht="9.9499999999999993" hidden="1" customHeight="1" outlineLevel="1">
      <c r="B324" s="435"/>
      <c r="C324" s="437"/>
      <c r="D324" s="437"/>
      <c r="E324" s="437"/>
      <c r="F324" s="437"/>
      <c r="G324" s="666"/>
      <c r="H324" s="666"/>
      <c r="I324" s="666"/>
      <c r="J324" s="666"/>
      <c r="K324" s="666"/>
      <c r="L324" s="438"/>
      <c r="M324" s="438"/>
      <c r="N324" s="438"/>
      <c r="O324" s="438"/>
      <c r="P324" s="438"/>
      <c r="Q324" s="438"/>
      <c r="R324" s="438"/>
      <c r="S324" s="438"/>
      <c r="T324" s="439"/>
      <c r="U324" s="439"/>
      <c r="V324" s="439"/>
      <c r="W324" s="667"/>
      <c r="X324" s="668"/>
      <c r="Y324" s="668"/>
      <c r="Z324" s="668"/>
      <c r="AA324" s="668"/>
      <c r="AB324" s="668"/>
      <c r="AC324" s="668"/>
      <c r="AD324" s="668"/>
      <c r="AE324" s="668"/>
      <c r="AF324" s="668"/>
      <c r="AG324" s="668"/>
      <c r="AH324" s="668"/>
      <c r="AI324" s="668"/>
      <c r="AJ324" s="668"/>
      <c r="AK324" s="668"/>
      <c r="AL324" s="668"/>
      <c r="AM324" s="668"/>
      <c r="AN324" s="668"/>
      <c r="AO324" s="668"/>
      <c r="AP324" s="668"/>
      <c r="AQ324" s="668"/>
      <c r="AR324" s="668"/>
      <c r="AS324" s="668"/>
      <c r="AT324" s="668"/>
      <c r="AU324" s="668"/>
      <c r="AV324" s="668"/>
      <c r="AW324" s="668"/>
      <c r="AX324" s="668"/>
      <c r="AY324" s="668"/>
      <c r="AZ324" s="668"/>
    </row>
    <row r="325" spans="2:52" ht="20.100000000000001" customHeight="1" collapsed="1">
      <c r="B325" s="32">
        <f>B313+1</f>
        <v>27</v>
      </c>
      <c r="C325" s="1013"/>
      <c r="D325" s="1014"/>
      <c r="E325" s="1014"/>
      <c r="F325" s="1015"/>
      <c r="G325" s="1016"/>
      <c r="H325" s="1017"/>
      <c r="I325" s="1017"/>
      <c r="J325" s="1017"/>
      <c r="K325" s="1018"/>
      <c r="L325" s="701">
        <f t="shared" ref="L325:R325" si="104">SUM(L326:L335)</f>
        <v>0</v>
      </c>
      <c r="M325" s="702">
        <f t="shared" si="104"/>
        <v>0</v>
      </c>
      <c r="N325" s="703">
        <f t="shared" si="104"/>
        <v>0</v>
      </c>
      <c r="O325" s="703">
        <f t="shared" si="104"/>
        <v>0</v>
      </c>
      <c r="P325" s="702">
        <f t="shared" si="104"/>
        <v>0</v>
      </c>
      <c r="Q325" s="704">
        <f t="shared" si="104"/>
        <v>0</v>
      </c>
      <c r="R325" s="701">
        <f t="shared" si="104"/>
        <v>0</v>
      </c>
      <c r="S325" s="705">
        <v>1</v>
      </c>
      <c r="T325" s="706">
        <f>(S326*T326)+(S327*T327)+(S328*T328)+(S329*T329)+(S330*T330)+(S331*T331)+(S332*T332)+(S333*T333)+(S334*T334)+(S335*T335)</f>
        <v>0</v>
      </c>
      <c r="U325" s="665">
        <f t="shared" ref="U325:U335" si="105">S325*T325*(1+MGKZ)*(1+Gewinn)*(1+Sicherheit)</f>
        <v>0</v>
      </c>
      <c r="V325" s="643">
        <f t="shared" ref="V325:V335" si="106">R325*Fertigung</f>
        <v>0</v>
      </c>
      <c r="W325" s="50">
        <f t="shared" ref="W325:W335" si="107">L325*$E$6+M325*$M$6+N325*$M$7+O325*$M$8+P325*$E$7+Q325*$M$9+U325+V325</f>
        <v>0</v>
      </c>
      <c r="X325" s="442"/>
      <c r="Y325" s="442"/>
      <c r="Z325" s="442"/>
      <c r="AA325" s="442"/>
      <c r="AB325" s="442"/>
      <c r="AC325" s="442"/>
      <c r="AD325" s="442"/>
      <c r="AE325" s="442"/>
      <c r="AF325" s="442"/>
      <c r="AG325" s="442"/>
      <c r="AH325" s="442"/>
      <c r="AI325" s="442"/>
      <c r="AJ325" s="442"/>
      <c r="AK325" s="442"/>
      <c r="AL325" s="442"/>
      <c r="AM325" s="442"/>
      <c r="AN325" s="442"/>
      <c r="AO325" s="442"/>
      <c r="AP325" s="442"/>
      <c r="AQ325" s="442"/>
      <c r="AR325" s="442"/>
      <c r="AS325" s="442"/>
      <c r="AT325" s="442"/>
      <c r="AU325" s="442"/>
      <c r="AV325" s="442"/>
      <c r="AW325" s="442"/>
      <c r="AX325" s="442"/>
      <c r="AY325" s="442"/>
      <c r="AZ325" s="442"/>
    </row>
    <row r="326" spans="2:52" ht="20.100000000000001" hidden="1" customHeight="1" outlineLevel="1">
      <c r="B326" s="433"/>
      <c r="C326" s="1002"/>
      <c r="D326" s="1003"/>
      <c r="E326" s="1003"/>
      <c r="F326" s="1004"/>
      <c r="G326" s="1005"/>
      <c r="H326" s="1006"/>
      <c r="I326" s="1006"/>
      <c r="J326" s="1006"/>
      <c r="K326" s="1007"/>
      <c r="L326" s="715"/>
      <c r="M326" s="715"/>
      <c r="N326" s="715"/>
      <c r="O326" s="715"/>
      <c r="P326" s="715"/>
      <c r="Q326" s="715"/>
      <c r="R326" s="715"/>
      <c r="S326" s="716"/>
      <c r="T326" s="717"/>
      <c r="U326" s="720">
        <f t="shared" si="105"/>
        <v>0</v>
      </c>
      <c r="V326" s="721">
        <f t="shared" si="106"/>
        <v>0</v>
      </c>
      <c r="W326" s="722">
        <f t="shared" si="107"/>
        <v>0</v>
      </c>
      <c r="X326" s="442"/>
      <c r="Y326" s="442"/>
      <c r="Z326" s="442"/>
      <c r="AA326" s="442"/>
      <c r="AB326" s="442"/>
      <c r="AC326" s="442"/>
      <c r="AD326" s="442"/>
      <c r="AE326" s="442"/>
      <c r="AF326" s="442"/>
      <c r="AG326" s="442"/>
      <c r="AH326" s="442"/>
      <c r="AI326" s="442"/>
      <c r="AJ326" s="442"/>
      <c r="AK326" s="442"/>
      <c r="AL326" s="442"/>
      <c r="AM326" s="442"/>
      <c r="AN326" s="442"/>
      <c r="AO326" s="442"/>
      <c r="AP326" s="442"/>
      <c r="AQ326" s="442"/>
      <c r="AR326" s="442"/>
      <c r="AS326" s="442"/>
      <c r="AT326" s="442"/>
      <c r="AU326" s="442"/>
      <c r="AV326" s="442"/>
      <c r="AW326" s="442"/>
      <c r="AX326" s="442"/>
      <c r="AY326" s="442"/>
      <c r="AZ326" s="442"/>
    </row>
    <row r="327" spans="2:52" ht="20.100000000000001" hidden="1" customHeight="1" outlineLevel="1">
      <c r="B327" s="434"/>
      <c r="C327" s="1002"/>
      <c r="D327" s="1003"/>
      <c r="E327" s="1003"/>
      <c r="F327" s="1004"/>
      <c r="G327" s="1005"/>
      <c r="H327" s="1006"/>
      <c r="I327" s="1006"/>
      <c r="J327" s="1006"/>
      <c r="K327" s="1007"/>
      <c r="L327" s="715"/>
      <c r="M327" s="715"/>
      <c r="N327" s="715"/>
      <c r="O327" s="715"/>
      <c r="P327" s="715"/>
      <c r="Q327" s="715"/>
      <c r="R327" s="715"/>
      <c r="S327" s="716"/>
      <c r="T327" s="717"/>
      <c r="U327" s="720">
        <f t="shared" si="105"/>
        <v>0</v>
      </c>
      <c r="V327" s="721">
        <f t="shared" si="106"/>
        <v>0</v>
      </c>
      <c r="W327" s="722">
        <f t="shared" si="107"/>
        <v>0</v>
      </c>
      <c r="X327" s="442"/>
      <c r="Y327" s="442"/>
      <c r="Z327" s="442"/>
      <c r="AA327" s="442"/>
      <c r="AB327" s="442"/>
      <c r="AC327" s="442"/>
      <c r="AD327" s="442"/>
      <c r="AE327" s="442"/>
      <c r="AF327" s="442"/>
      <c r="AG327" s="442"/>
      <c r="AH327" s="442"/>
      <c r="AI327" s="442"/>
      <c r="AJ327" s="442"/>
      <c r="AK327" s="442"/>
      <c r="AL327" s="442"/>
      <c r="AM327" s="442"/>
      <c r="AN327" s="442"/>
      <c r="AO327" s="442"/>
      <c r="AP327" s="442"/>
      <c r="AQ327" s="442"/>
      <c r="AR327" s="442"/>
      <c r="AS327" s="442"/>
      <c r="AT327" s="442"/>
      <c r="AU327" s="442"/>
      <c r="AV327" s="442"/>
      <c r="AW327" s="442"/>
      <c r="AX327" s="442"/>
      <c r="AY327" s="442"/>
      <c r="AZ327" s="442"/>
    </row>
    <row r="328" spans="2:52" ht="20.100000000000001" hidden="1" customHeight="1" outlineLevel="1">
      <c r="B328" s="434"/>
      <c r="C328" s="1002"/>
      <c r="D328" s="1003"/>
      <c r="E328" s="1003"/>
      <c r="F328" s="1004"/>
      <c r="G328" s="1005"/>
      <c r="H328" s="1006"/>
      <c r="I328" s="1006"/>
      <c r="J328" s="1006"/>
      <c r="K328" s="1007"/>
      <c r="L328" s="715"/>
      <c r="M328" s="715"/>
      <c r="N328" s="715"/>
      <c r="O328" s="715"/>
      <c r="P328" s="715"/>
      <c r="Q328" s="715"/>
      <c r="R328" s="715"/>
      <c r="S328" s="716"/>
      <c r="T328" s="717"/>
      <c r="U328" s="720">
        <f t="shared" si="105"/>
        <v>0</v>
      </c>
      <c r="V328" s="721">
        <f t="shared" si="106"/>
        <v>0</v>
      </c>
      <c r="W328" s="722">
        <f t="shared" si="107"/>
        <v>0</v>
      </c>
      <c r="X328" s="442"/>
      <c r="Y328" s="442"/>
      <c r="Z328" s="442"/>
      <c r="AA328" s="442"/>
      <c r="AB328" s="442"/>
      <c r="AC328" s="442"/>
      <c r="AD328" s="442"/>
      <c r="AE328" s="442"/>
      <c r="AF328" s="442"/>
      <c r="AG328" s="442"/>
      <c r="AH328" s="442"/>
      <c r="AI328" s="442"/>
      <c r="AJ328" s="442"/>
      <c r="AK328" s="442"/>
      <c r="AL328" s="442"/>
      <c r="AM328" s="442"/>
      <c r="AN328" s="442"/>
      <c r="AO328" s="442"/>
      <c r="AP328" s="442"/>
      <c r="AQ328" s="442"/>
      <c r="AR328" s="442"/>
      <c r="AS328" s="442"/>
      <c r="AT328" s="442"/>
      <c r="AU328" s="442"/>
      <c r="AV328" s="442"/>
      <c r="AW328" s="442"/>
      <c r="AX328" s="442"/>
      <c r="AY328" s="442"/>
      <c r="AZ328" s="442"/>
    </row>
    <row r="329" spans="2:52" ht="20.100000000000001" hidden="1" customHeight="1" outlineLevel="1">
      <c r="B329" s="434"/>
      <c r="C329" s="1002"/>
      <c r="D329" s="1003"/>
      <c r="E329" s="1003"/>
      <c r="F329" s="1004"/>
      <c r="G329" s="1005"/>
      <c r="H329" s="1006"/>
      <c r="I329" s="1006"/>
      <c r="J329" s="1006"/>
      <c r="K329" s="1007"/>
      <c r="L329" s="715"/>
      <c r="M329" s="715"/>
      <c r="N329" s="715"/>
      <c r="O329" s="715"/>
      <c r="P329" s="715"/>
      <c r="Q329" s="715"/>
      <c r="R329" s="715"/>
      <c r="S329" s="716"/>
      <c r="T329" s="717"/>
      <c r="U329" s="720">
        <f t="shared" si="105"/>
        <v>0</v>
      </c>
      <c r="V329" s="721">
        <f t="shared" si="106"/>
        <v>0</v>
      </c>
      <c r="W329" s="722">
        <f t="shared" si="107"/>
        <v>0</v>
      </c>
      <c r="X329" s="442"/>
      <c r="Y329" s="442"/>
      <c r="Z329" s="442"/>
      <c r="AA329" s="442"/>
      <c r="AB329" s="442"/>
      <c r="AC329" s="442"/>
      <c r="AD329" s="442"/>
      <c r="AE329" s="442"/>
      <c r="AF329" s="442"/>
      <c r="AG329" s="442"/>
      <c r="AH329" s="442"/>
      <c r="AI329" s="442"/>
      <c r="AJ329" s="442"/>
      <c r="AK329" s="442"/>
      <c r="AL329" s="442"/>
      <c r="AM329" s="442"/>
      <c r="AN329" s="442"/>
      <c r="AO329" s="442"/>
      <c r="AP329" s="442"/>
      <c r="AQ329" s="442"/>
      <c r="AR329" s="442"/>
      <c r="AS329" s="442"/>
      <c r="AT329" s="442"/>
      <c r="AU329" s="442"/>
      <c r="AV329" s="442"/>
      <c r="AW329" s="442"/>
      <c r="AX329" s="442"/>
      <c r="AY329" s="442"/>
      <c r="AZ329" s="442"/>
    </row>
    <row r="330" spans="2:52" ht="20.100000000000001" hidden="1" customHeight="1" outlineLevel="1">
      <c r="B330" s="434"/>
      <c r="C330" s="1002"/>
      <c r="D330" s="1003"/>
      <c r="E330" s="1003"/>
      <c r="F330" s="1004"/>
      <c r="G330" s="1005"/>
      <c r="H330" s="1006"/>
      <c r="I330" s="1006"/>
      <c r="J330" s="1006"/>
      <c r="K330" s="1007"/>
      <c r="L330" s="715"/>
      <c r="M330" s="715"/>
      <c r="N330" s="715"/>
      <c r="O330" s="715"/>
      <c r="P330" s="715"/>
      <c r="Q330" s="715"/>
      <c r="R330" s="715"/>
      <c r="S330" s="716"/>
      <c r="T330" s="717"/>
      <c r="U330" s="720">
        <f t="shared" si="105"/>
        <v>0</v>
      </c>
      <c r="V330" s="721">
        <f t="shared" si="106"/>
        <v>0</v>
      </c>
      <c r="W330" s="722">
        <f t="shared" si="107"/>
        <v>0</v>
      </c>
      <c r="X330" s="442"/>
      <c r="Y330" s="442"/>
      <c r="Z330" s="442"/>
      <c r="AA330" s="442"/>
      <c r="AB330" s="442"/>
      <c r="AC330" s="442"/>
      <c r="AD330" s="442"/>
      <c r="AE330" s="442"/>
      <c r="AF330" s="442"/>
      <c r="AG330" s="442"/>
      <c r="AH330" s="442"/>
      <c r="AI330" s="442"/>
      <c r="AJ330" s="442"/>
      <c r="AK330" s="442"/>
      <c r="AL330" s="442"/>
      <c r="AM330" s="442"/>
      <c r="AN330" s="442"/>
      <c r="AO330" s="442"/>
      <c r="AP330" s="442"/>
      <c r="AQ330" s="442"/>
      <c r="AR330" s="442"/>
      <c r="AS330" s="442"/>
      <c r="AT330" s="442"/>
      <c r="AU330" s="442"/>
      <c r="AV330" s="442"/>
      <c r="AW330" s="442"/>
      <c r="AX330" s="442"/>
      <c r="AY330" s="442"/>
      <c r="AZ330" s="442"/>
    </row>
    <row r="331" spans="2:52" ht="20.100000000000001" hidden="1" customHeight="1" outlineLevel="1">
      <c r="B331" s="434"/>
      <c r="C331" s="1002"/>
      <c r="D331" s="1003"/>
      <c r="E331" s="1003"/>
      <c r="F331" s="1004"/>
      <c r="G331" s="1005"/>
      <c r="H331" s="1006"/>
      <c r="I331" s="1006"/>
      <c r="J331" s="1006"/>
      <c r="K331" s="1007"/>
      <c r="L331" s="715"/>
      <c r="M331" s="715"/>
      <c r="N331" s="715"/>
      <c r="O331" s="715"/>
      <c r="P331" s="715"/>
      <c r="Q331" s="715"/>
      <c r="R331" s="715"/>
      <c r="S331" s="716"/>
      <c r="T331" s="717"/>
      <c r="U331" s="720">
        <f t="shared" si="105"/>
        <v>0</v>
      </c>
      <c r="V331" s="721">
        <f t="shared" si="106"/>
        <v>0</v>
      </c>
      <c r="W331" s="722">
        <f t="shared" si="107"/>
        <v>0</v>
      </c>
      <c r="X331" s="442"/>
      <c r="Y331" s="442"/>
      <c r="Z331" s="442"/>
      <c r="AA331" s="442"/>
      <c r="AB331" s="442"/>
      <c r="AC331" s="442"/>
      <c r="AD331" s="442"/>
      <c r="AE331" s="442"/>
      <c r="AF331" s="442"/>
      <c r="AG331" s="442"/>
      <c r="AH331" s="442"/>
      <c r="AI331" s="442"/>
      <c r="AJ331" s="442"/>
      <c r="AK331" s="442"/>
      <c r="AL331" s="442"/>
      <c r="AM331" s="442"/>
      <c r="AN331" s="442"/>
      <c r="AO331" s="442"/>
      <c r="AP331" s="442"/>
      <c r="AQ331" s="442"/>
      <c r="AR331" s="442"/>
      <c r="AS331" s="442"/>
      <c r="AT331" s="442"/>
      <c r="AU331" s="442"/>
      <c r="AV331" s="442"/>
      <c r="AW331" s="442"/>
      <c r="AX331" s="442"/>
      <c r="AY331" s="442"/>
      <c r="AZ331" s="442"/>
    </row>
    <row r="332" spans="2:52" ht="20.100000000000001" hidden="1" customHeight="1" outlineLevel="1">
      <c r="B332" s="434"/>
      <c r="C332" s="1002"/>
      <c r="D332" s="1003"/>
      <c r="E332" s="1003"/>
      <c r="F332" s="1004"/>
      <c r="G332" s="1005"/>
      <c r="H332" s="1006"/>
      <c r="I332" s="1006"/>
      <c r="J332" s="1006"/>
      <c r="K332" s="1007"/>
      <c r="L332" s="715"/>
      <c r="M332" s="715"/>
      <c r="N332" s="715"/>
      <c r="O332" s="715"/>
      <c r="P332" s="715"/>
      <c r="Q332" s="715"/>
      <c r="R332" s="715"/>
      <c r="S332" s="716"/>
      <c r="T332" s="717"/>
      <c r="U332" s="720">
        <f t="shared" si="105"/>
        <v>0</v>
      </c>
      <c r="V332" s="721">
        <f t="shared" si="106"/>
        <v>0</v>
      </c>
      <c r="W332" s="722">
        <f t="shared" si="107"/>
        <v>0</v>
      </c>
      <c r="X332" s="442"/>
      <c r="Y332" s="442"/>
      <c r="Z332" s="442"/>
      <c r="AA332" s="442"/>
      <c r="AB332" s="442"/>
      <c r="AC332" s="442"/>
      <c r="AD332" s="442"/>
      <c r="AE332" s="442"/>
      <c r="AF332" s="442"/>
      <c r="AG332" s="442"/>
      <c r="AH332" s="442"/>
      <c r="AI332" s="442"/>
      <c r="AJ332" s="442"/>
      <c r="AK332" s="442"/>
      <c r="AL332" s="442"/>
      <c r="AM332" s="442"/>
      <c r="AN332" s="442"/>
      <c r="AO332" s="442"/>
      <c r="AP332" s="442"/>
      <c r="AQ332" s="442"/>
      <c r="AR332" s="442"/>
      <c r="AS332" s="442"/>
      <c r="AT332" s="442"/>
      <c r="AU332" s="442"/>
      <c r="AV332" s="442"/>
      <c r="AW332" s="442"/>
      <c r="AX332" s="442"/>
      <c r="AY332" s="442"/>
      <c r="AZ332" s="442"/>
    </row>
    <row r="333" spans="2:52" ht="20.100000000000001" hidden="1" customHeight="1" outlineLevel="1">
      <c r="B333" s="434"/>
      <c r="C333" s="1002"/>
      <c r="D333" s="1003"/>
      <c r="E333" s="1003"/>
      <c r="F333" s="1004"/>
      <c r="G333" s="1005"/>
      <c r="H333" s="1006"/>
      <c r="I333" s="1006"/>
      <c r="J333" s="1006"/>
      <c r="K333" s="1007"/>
      <c r="L333" s="715"/>
      <c r="M333" s="715"/>
      <c r="N333" s="715"/>
      <c r="O333" s="715"/>
      <c r="P333" s="715"/>
      <c r="Q333" s="715"/>
      <c r="R333" s="715"/>
      <c r="S333" s="716"/>
      <c r="T333" s="717"/>
      <c r="U333" s="720">
        <f t="shared" si="105"/>
        <v>0</v>
      </c>
      <c r="V333" s="721">
        <f t="shared" si="106"/>
        <v>0</v>
      </c>
      <c r="W333" s="722">
        <f t="shared" si="107"/>
        <v>0</v>
      </c>
      <c r="X333" s="442"/>
      <c r="Y333" s="442"/>
      <c r="Z333" s="442"/>
      <c r="AA333" s="442"/>
      <c r="AB333" s="442"/>
      <c r="AC333" s="442"/>
      <c r="AD333" s="442"/>
      <c r="AE333" s="442"/>
      <c r="AF333" s="442"/>
      <c r="AG333" s="442"/>
      <c r="AH333" s="442"/>
      <c r="AI333" s="442"/>
      <c r="AJ333" s="442"/>
      <c r="AK333" s="442"/>
      <c r="AL333" s="442"/>
      <c r="AM333" s="442"/>
      <c r="AN333" s="442"/>
      <c r="AO333" s="442"/>
      <c r="AP333" s="442"/>
      <c r="AQ333" s="442"/>
      <c r="AR333" s="442"/>
      <c r="AS333" s="442"/>
      <c r="AT333" s="442"/>
      <c r="AU333" s="442"/>
      <c r="AV333" s="442"/>
      <c r="AW333" s="442"/>
      <c r="AX333" s="442"/>
      <c r="AY333" s="442"/>
      <c r="AZ333" s="442"/>
    </row>
    <row r="334" spans="2:52" ht="20.100000000000001" hidden="1" customHeight="1" outlineLevel="1">
      <c r="B334" s="434"/>
      <c r="C334" s="1002"/>
      <c r="D334" s="1003"/>
      <c r="E334" s="1003"/>
      <c r="F334" s="1004"/>
      <c r="G334" s="1005"/>
      <c r="H334" s="1006"/>
      <c r="I334" s="1006"/>
      <c r="J334" s="1006"/>
      <c r="K334" s="1007"/>
      <c r="L334" s="715"/>
      <c r="M334" s="715"/>
      <c r="N334" s="715"/>
      <c r="O334" s="715"/>
      <c r="P334" s="715"/>
      <c r="Q334" s="715"/>
      <c r="R334" s="715"/>
      <c r="S334" s="716"/>
      <c r="T334" s="717"/>
      <c r="U334" s="720">
        <f t="shared" si="105"/>
        <v>0</v>
      </c>
      <c r="V334" s="721">
        <f t="shared" si="106"/>
        <v>0</v>
      </c>
      <c r="W334" s="722">
        <f t="shared" si="107"/>
        <v>0</v>
      </c>
      <c r="X334" s="442"/>
      <c r="Y334" s="442"/>
      <c r="Z334" s="442"/>
      <c r="AA334" s="442"/>
      <c r="AB334" s="442"/>
      <c r="AC334" s="442"/>
      <c r="AD334" s="442"/>
      <c r="AE334" s="442"/>
      <c r="AF334" s="442"/>
      <c r="AG334" s="442"/>
      <c r="AH334" s="442"/>
      <c r="AI334" s="442"/>
      <c r="AJ334" s="442"/>
      <c r="AK334" s="442"/>
      <c r="AL334" s="442"/>
      <c r="AM334" s="442"/>
      <c r="AN334" s="442"/>
      <c r="AO334" s="442"/>
      <c r="AP334" s="442"/>
      <c r="AQ334" s="442"/>
      <c r="AR334" s="442"/>
      <c r="AS334" s="442"/>
      <c r="AT334" s="442"/>
      <c r="AU334" s="442"/>
      <c r="AV334" s="442"/>
      <c r="AW334" s="442"/>
      <c r="AX334" s="442"/>
      <c r="AY334" s="442"/>
      <c r="AZ334" s="442"/>
    </row>
    <row r="335" spans="2:52" ht="20.100000000000001" hidden="1" customHeight="1" outlineLevel="1">
      <c r="B335" s="434"/>
      <c r="C335" s="1002"/>
      <c r="D335" s="1003"/>
      <c r="E335" s="1003"/>
      <c r="F335" s="1004"/>
      <c r="G335" s="1005"/>
      <c r="H335" s="1006"/>
      <c r="I335" s="1006"/>
      <c r="J335" s="1006"/>
      <c r="K335" s="1007"/>
      <c r="L335" s="715"/>
      <c r="M335" s="715"/>
      <c r="N335" s="715"/>
      <c r="O335" s="715"/>
      <c r="P335" s="715"/>
      <c r="Q335" s="715"/>
      <c r="R335" s="715"/>
      <c r="S335" s="716"/>
      <c r="T335" s="717"/>
      <c r="U335" s="720">
        <f t="shared" si="105"/>
        <v>0</v>
      </c>
      <c r="V335" s="721">
        <f t="shared" si="106"/>
        <v>0</v>
      </c>
      <c r="W335" s="722">
        <f t="shared" si="107"/>
        <v>0</v>
      </c>
      <c r="X335" s="442"/>
      <c r="Y335" s="442"/>
      <c r="Z335" s="442"/>
      <c r="AA335" s="442"/>
      <c r="AB335" s="442"/>
      <c r="AC335" s="442"/>
      <c r="AD335" s="442"/>
      <c r="AE335" s="442"/>
      <c r="AF335" s="442"/>
      <c r="AG335" s="442"/>
      <c r="AH335" s="442"/>
      <c r="AI335" s="442"/>
      <c r="AJ335" s="442"/>
      <c r="AK335" s="442"/>
      <c r="AL335" s="442"/>
      <c r="AM335" s="442"/>
      <c r="AN335" s="442"/>
      <c r="AO335" s="442"/>
      <c r="AP335" s="442"/>
      <c r="AQ335" s="442"/>
      <c r="AR335" s="442"/>
      <c r="AS335" s="442"/>
      <c r="AT335" s="442"/>
      <c r="AU335" s="442"/>
      <c r="AV335" s="442"/>
      <c r="AW335" s="442"/>
      <c r="AX335" s="442"/>
      <c r="AY335" s="442"/>
      <c r="AZ335" s="442"/>
    </row>
    <row r="336" spans="2:52" s="19" customFormat="1" ht="9.9499999999999993" hidden="1" customHeight="1" outlineLevel="1">
      <c r="B336" s="435"/>
      <c r="C336" s="437"/>
      <c r="D336" s="437"/>
      <c r="E336" s="437"/>
      <c r="F336" s="437"/>
      <c r="G336" s="666"/>
      <c r="H336" s="666"/>
      <c r="I336" s="666"/>
      <c r="J336" s="666"/>
      <c r="K336" s="666"/>
      <c r="L336" s="438"/>
      <c r="M336" s="438"/>
      <c r="N336" s="438"/>
      <c r="O336" s="438"/>
      <c r="P336" s="438"/>
      <c r="Q336" s="438"/>
      <c r="R336" s="438"/>
      <c r="S336" s="438"/>
      <c r="T336" s="439"/>
      <c r="U336" s="439"/>
      <c r="V336" s="439"/>
      <c r="W336" s="667"/>
      <c r="X336" s="668"/>
      <c r="Y336" s="668"/>
      <c r="Z336" s="668"/>
      <c r="AA336" s="668"/>
      <c r="AB336" s="668"/>
      <c r="AC336" s="668"/>
      <c r="AD336" s="668"/>
      <c r="AE336" s="668"/>
      <c r="AF336" s="668"/>
      <c r="AG336" s="668"/>
      <c r="AH336" s="668"/>
      <c r="AI336" s="668"/>
      <c r="AJ336" s="668"/>
      <c r="AK336" s="668"/>
      <c r="AL336" s="668"/>
      <c r="AM336" s="668"/>
      <c r="AN336" s="668"/>
      <c r="AO336" s="668"/>
      <c r="AP336" s="668"/>
      <c r="AQ336" s="668"/>
      <c r="AR336" s="668"/>
      <c r="AS336" s="668"/>
      <c r="AT336" s="668"/>
      <c r="AU336" s="668"/>
      <c r="AV336" s="668"/>
      <c r="AW336" s="668"/>
      <c r="AX336" s="668"/>
      <c r="AY336" s="668"/>
      <c r="AZ336" s="668"/>
    </row>
    <row r="337" spans="2:52" ht="20.100000000000001" customHeight="1" collapsed="1">
      <c r="B337" s="32">
        <f>B325+1</f>
        <v>28</v>
      </c>
      <c r="C337" s="1013"/>
      <c r="D337" s="1014"/>
      <c r="E337" s="1014"/>
      <c r="F337" s="1015"/>
      <c r="G337" s="1016"/>
      <c r="H337" s="1017"/>
      <c r="I337" s="1017"/>
      <c r="J337" s="1017"/>
      <c r="K337" s="1018"/>
      <c r="L337" s="701">
        <f t="shared" ref="L337:R337" si="108">SUM(L338:L347)</f>
        <v>0</v>
      </c>
      <c r="M337" s="702">
        <f t="shared" si="108"/>
        <v>0</v>
      </c>
      <c r="N337" s="703">
        <f t="shared" si="108"/>
        <v>0</v>
      </c>
      <c r="O337" s="703">
        <f t="shared" si="108"/>
        <v>0</v>
      </c>
      <c r="P337" s="702">
        <f t="shared" si="108"/>
        <v>0</v>
      </c>
      <c r="Q337" s="704">
        <f t="shared" si="108"/>
        <v>0</v>
      </c>
      <c r="R337" s="701">
        <f t="shared" si="108"/>
        <v>0</v>
      </c>
      <c r="S337" s="705">
        <v>1</v>
      </c>
      <c r="T337" s="706">
        <f>(S338*T338)+(S339*T339)+(S340*T340)+(S341*T341)+(S342*T342)+(S343*T343)+(S344*T344)+(S345*T345)+(S346*T346)+(S347*T347)</f>
        <v>0</v>
      </c>
      <c r="U337" s="665">
        <f t="shared" ref="U337:U347" si="109">S337*T337*(1+MGKZ)*(1+Gewinn)*(1+Sicherheit)</f>
        <v>0</v>
      </c>
      <c r="V337" s="643">
        <f t="shared" ref="V337:V347" si="110">R337*Fertigung</f>
        <v>0</v>
      </c>
      <c r="W337" s="50">
        <f t="shared" ref="W337:W347" si="111">L337*$E$6+M337*$M$6+N337*$M$7+O337*$M$8+P337*$E$7+Q337*$M$9+U337+V337</f>
        <v>0</v>
      </c>
      <c r="X337" s="442"/>
      <c r="Y337" s="442"/>
      <c r="Z337" s="442"/>
      <c r="AA337" s="442"/>
      <c r="AB337" s="442"/>
      <c r="AC337" s="442"/>
      <c r="AD337" s="442"/>
      <c r="AE337" s="442"/>
      <c r="AF337" s="442"/>
      <c r="AG337" s="442"/>
      <c r="AH337" s="442"/>
      <c r="AI337" s="442"/>
      <c r="AJ337" s="442"/>
      <c r="AK337" s="442"/>
      <c r="AL337" s="442"/>
      <c r="AM337" s="442"/>
      <c r="AN337" s="442"/>
      <c r="AO337" s="442"/>
      <c r="AP337" s="442"/>
      <c r="AQ337" s="442"/>
      <c r="AR337" s="442"/>
      <c r="AS337" s="442"/>
      <c r="AT337" s="442"/>
      <c r="AU337" s="442"/>
      <c r="AV337" s="442"/>
      <c r="AW337" s="442"/>
      <c r="AX337" s="442"/>
      <c r="AY337" s="442"/>
      <c r="AZ337" s="442"/>
    </row>
    <row r="338" spans="2:52" ht="20.100000000000001" hidden="1" customHeight="1" outlineLevel="1">
      <c r="B338" s="433"/>
      <c r="C338" s="1002"/>
      <c r="D338" s="1003"/>
      <c r="E338" s="1003"/>
      <c r="F338" s="1004"/>
      <c r="G338" s="1005"/>
      <c r="H338" s="1006"/>
      <c r="I338" s="1006"/>
      <c r="J338" s="1006"/>
      <c r="K338" s="1007"/>
      <c r="L338" s="715"/>
      <c r="M338" s="715"/>
      <c r="N338" s="715"/>
      <c r="O338" s="715"/>
      <c r="P338" s="715"/>
      <c r="Q338" s="715"/>
      <c r="R338" s="715"/>
      <c r="S338" s="716"/>
      <c r="T338" s="717"/>
      <c r="U338" s="720">
        <f t="shared" si="109"/>
        <v>0</v>
      </c>
      <c r="V338" s="721">
        <f t="shared" si="110"/>
        <v>0</v>
      </c>
      <c r="W338" s="722">
        <f t="shared" si="111"/>
        <v>0</v>
      </c>
      <c r="X338" s="442"/>
      <c r="Y338" s="442"/>
      <c r="Z338" s="442"/>
      <c r="AA338" s="442"/>
      <c r="AB338" s="442"/>
      <c r="AC338" s="442"/>
      <c r="AD338" s="442"/>
      <c r="AE338" s="442"/>
      <c r="AF338" s="442"/>
      <c r="AG338" s="442"/>
      <c r="AH338" s="442"/>
      <c r="AI338" s="442"/>
      <c r="AJ338" s="442"/>
      <c r="AK338" s="442"/>
      <c r="AL338" s="442"/>
      <c r="AM338" s="442"/>
      <c r="AN338" s="442"/>
      <c r="AO338" s="442"/>
      <c r="AP338" s="442"/>
      <c r="AQ338" s="442"/>
      <c r="AR338" s="442"/>
      <c r="AS338" s="442"/>
      <c r="AT338" s="442"/>
      <c r="AU338" s="442"/>
      <c r="AV338" s="442"/>
      <c r="AW338" s="442"/>
      <c r="AX338" s="442"/>
      <c r="AY338" s="442"/>
      <c r="AZ338" s="442"/>
    </row>
    <row r="339" spans="2:52" ht="20.100000000000001" hidden="1" customHeight="1" outlineLevel="1">
      <c r="B339" s="434"/>
      <c r="C339" s="1002"/>
      <c r="D339" s="1003"/>
      <c r="E339" s="1003"/>
      <c r="F339" s="1004"/>
      <c r="G339" s="1005"/>
      <c r="H339" s="1006"/>
      <c r="I339" s="1006"/>
      <c r="J339" s="1006"/>
      <c r="K339" s="1007"/>
      <c r="L339" s="715"/>
      <c r="M339" s="715"/>
      <c r="N339" s="715"/>
      <c r="O339" s="715"/>
      <c r="P339" s="715"/>
      <c r="Q339" s="715"/>
      <c r="R339" s="715"/>
      <c r="S339" s="716"/>
      <c r="T339" s="717"/>
      <c r="U339" s="720">
        <f t="shared" si="109"/>
        <v>0</v>
      </c>
      <c r="V339" s="721">
        <f t="shared" si="110"/>
        <v>0</v>
      </c>
      <c r="W339" s="722">
        <f t="shared" si="111"/>
        <v>0</v>
      </c>
      <c r="X339" s="442"/>
      <c r="Y339" s="442"/>
      <c r="Z339" s="442"/>
      <c r="AA339" s="442"/>
      <c r="AB339" s="442"/>
      <c r="AC339" s="442"/>
      <c r="AD339" s="442"/>
      <c r="AE339" s="442"/>
      <c r="AF339" s="442"/>
      <c r="AG339" s="442"/>
      <c r="AH339" s="442"/>
      <c r="AI339" s="442"/>
      <c r="AJ339" s="442"/>
      <c r="AK339" s="442"/>
      <c r="AL339" s="442"/>
      <c r="AM339" s="442"/>
      <c r="AN339" s="442"/>
      <c r="AO339" s="442"/>
      <c r="AP339" s="442"/>
      <c r="AQ339" s="442"/>
      <c r="AR339" s="442"/>
      <c r="AS339" s="442"/>
      <c r="AT339" s="442"/>
      <c r="AU339" s="442"/>
      <c r="AV339" s="442"/>
      <c r="AW339" s="442"/>
      <c r="AX339" s="442"/>
      <c r="AY339" s="442"/>
      <c r="AZ339" s="442"/>
    </row>
    <row r="340" spans="2:52" ht="20.100000000000001" hidden="1" customHeight="1" outlineLevel="1">
      <c r="B340" s="434"/>
      <c r="C340" s="1002"/>
      <c r="D340" s="1003"/>
      <c r="E340" s="1003"/>
      <c r="F340" s="1004"/>
      <c r="G340" s="1005"/>
      <c r="H340" s="1006"/>
      <c r="I340" s="1006"/>
      <c r="J340" s="1006"/>
      <c r="K340" s="1007"/>
      <c r="L340" s="715"/>
      <c r="M340" s="715"/>
      <c r="N340" s="715"/>
      <c r="O340" s="715"/>
      <c r="P340" s="715"/>
      <c r="Q340" s="715"/>
      <c r="R340" s="715"/>
      <c r="S340" s="716"/>
      <c r="T340" s="717"/>
      <c r="U340" s="720">
        <f t="shared" si="109"/>
        <v>0</v>
      </c>
      <c r="V340" s="721">
        <f t="shared" si="110"/>
        <v>0</v>
      </c>
      <c r="W340" s="722">
        <f t="shared" si="111"/>
        <v>0</v>
      </c>
      <c r="X340" s="442"/>
      <c r="Y340" s="442"/>
      <c r="Z340" s="442"/>
      <c r="AA340" s="442"/>
      <c r="AB340" s="442"/>
      <c r="AC340" s="442"/>
      <c r="AD340" s="442"/>
      <c r="AE340" s="442"/>
      <c r="AF340" s="442"/>
      <c r="AG340" s="442"/>
      <c r="AH340" s="442"/>
      <c r="AI340" s="442"/>
      <c r="AJ340" s="442"/>
      <c r="AK340" s="442"/>
      <c r="AL340" s="442"/>
      <c r="AM340" s="442"/>
      <c r="AN340" s="442"/>
      <c r="AO340" s="442"/>
      <c r="AP340" s="442"/>
      <c r="AQ340" s="442"/>
      <c r="AR340" s="442"/>
      <c r="AS340" s="442"/>
      <c r="AT340" s="442"/>
      <c r="AU340" s="442"/>
      <c r="AV340" s="442"/>
      <c r="AW340" s="442"/>
      <c r="AX340" s="442"/>
      <c r="AY340" s="442"/>
      <c r="AZ340" s="442"/>
    </row>
    <row r="341" spans="2:52" ht="20.100000000000001" hidden="1" customHeight="1" outlineLevel="1">
      <c r="B341" s="434"/>
      <c r="C341" s="1002"/>
      <c r="D341" s="1003"/>
      <c r="E341" s="1003"/>
      <c r="F341" s="1004"/>
      <c r="G341" s="1005"/>
      <c r="H341" s="1006"/>
      <c r="I341" s="1006"/>
      <c r="J341" s="1006"/>
      <c r="K341" s="1007"/>
      <c r="L341" s="715"/>
      <c r="M341" s="715"/>
      <c r="N341" s="715"/>
      <c r="O341" s="715"/>
      <c r="P341" s="715"/>
      <c r="Q341" s="715"/>
      <c r="R341" s="715"/>
      <c r="S341" s="716"/>
      <c r="T341" s="717"/>
      <c r="U341" s="720">
        <f t="shared" si="109"/>
        <v>0</v>
      </c>
      <c r="V341" s="721">
        <f t="shared" si="110"/>
        <v>0</v>
      </c>
      <c r="W341" s="722">
        <f t="shared" si="111"/>
        <v>0</v>
      </c>
      <c r="X341" s="442"/>
      <c r="Y341" s="442"/>
      <c r="Z341" s="442"/>
      <c r="AA341" s="442"/>
      <c r="AB341" s="442"/>
      <c r="AC341" s="442"/>
      <c r="AD341" s="442"/>
      <c r="AE341" s="442"/>
      <c r="AF341" s="442"/>
      <c r="AG341" s="442"/>
      <c r="AH341" s="442"/>
      <c r="AI341" s="442"/>
      <c r="AJ341" s="442"/>
      <c r="AK341" s="442"/>
      <c r="AL341" s="442"/>
      <c r="AM341" s="442"/>
      <c r="AN341" s="442"/>
      <c r="AO341" s="442"/>
      <c r="AP341" s="442"/>
      <c r="AQ341" s="442"/>
      <c r="AR341" s="442"/>
      <c r="AS341" s="442"/>
      <c r="AT341" s="442"/>
      <c r="AU341" s="442"/>
      <c r="AV341" s="442"/>
      <c r="AW341" s="442"/>
      <c r="AX341" s="442"/>
      <c r="AY341" s="442"/>
      <c r="AZ341" s="442"/>
    </row>
    <row r="342" spans="2:52" ht="20.100000000000001" hidden="1" customHeight="1" outlineLevel="1">
      <c r="B342" s="434"/>
      <c r="C342" s="1002"/>
      <c r="D342" s="1003"/>
      <c r="E342" s="1003"/>
      <c r="F342" s="1004"/>
      <c r="G342" s="1005"/>
      <c r="H342" s="1006"/>
      <c r="I342" s="1006"/>
      <c r="J342" s="1006"/>
      <c r="K342" s="1007"/>
      <c r="L342" s="715"/>
      <c r="M342" s="715"/>
      <c r="N342" s="715"/>
      <c r="O342" s="715"/>
      <c r="P342" s="715"/>
      <c r="Q342" s="715"/>
      <c r="R342" s="715"/>
      <c r="S342" s="716"/>
      <c r="T342" s="717"/>
      <c r="U342" s="720">
        <f t="shared" si="109"/>
        <v>0</v>
      </c>
      <c r="V342" s="721">
        <f t="shared" si="110"/>
        <v>0</v>
      </c>
      <c r="W342" s="722">
        <f t="shared" si="111"/>
        <v>0</v>
      </c>
      <c r="X342" s="442"/>
      <c r="Y342" s="442"/>
      <c r="Z342" s="442"/>
      <c r="AA342" s="442"/>
      <c r="AB342" s="442"/>
      <c r="AC342" s="442"/>
      <c r="AD342" s="442"/>
      <c r="AE342" s="442"/>
      <c r="AF342" s="442"/>
      <c r="AG342" s="442"/>
      <c r="AH342" s="442"/>
      <c r="AI342" s="442"/>
      <c r="AJ342" s="442"/>
      <c r="AK342" s="442"/>
      <c r="AL342" s="442"/>
      <c r="AM342" s="442"/>
      <c r="AN342" s="442"/>
      <c r="AO342" s="442"/>
      <c r="AP342" s="442"/>
      <c r="AQ342" s="442"/>
      <c r="AR342" s="442"/>
      <c r="AS342" s="442"/>
      <c r="AT342" s="442"/>
      <c r="AU342" s="442"/>
      <c r="AV342" s="442"/>
      <c r="AW342" s="442"/>
      <c r="AX342" s="442"/>
      <c r="AY342" s="442"/>
      <c r="AZ342" s="442"/>
    </row>
    <row r="343" spans="2:52" ht="20.100000000000001" hidden="1" customHeight="1" outlineLevel="1">
      <c r="B343" s="434"/>
      <c r="C343" s="1002"/>
      <c r="D343" s="1003"/>
      <c r="E343" s="1003"/>
      <c r="F343" s="1004"/>
      <c r="G343" s="1005"/>
      <c r="H343" s="1006"/>
      <c r="I343" s="1006"/>
      <c r="J343" s="1006"/>
      <c r="K343" s="1007"/>
      <c r="L343" s="715"/>
      <c r="M343" s="715"/>
      <c r="N343" s="715"/>
      <c r="O343" s="715"/>
      <c r="P343" s="715"/>
      <c r="Q343" s="715"/>
      <c r="R343" s="715"/>
      <c r="S343" s="716"/>
      <c r="T343" s="717"/>
      <c r="U343" s="720">
        <f t="shared" si="109"/>
        <v>0</v>
      </c>
      <c r="V343" s="721">
        <f t="shared" si="110"/>
        <v>0</v>
      </c>
      <c r="W343" s="722">
        <f t="shared" si="111"/>
        <v>0</v>
      </c>
      <c r="X343" s="442"/>
      <c r="Y343" s="442"/>
      <c r="Z343" s="442"/>
      <c r="AA343" s="442"/>
      <c r="AB343" s="442"/>
      <c r="AC343" s="442"/>
      <c r="AD343" s="442"/>
      <c r="AE343" s="442"/>
      <c r="AF343" s="442"/>
      <c r="AG343" s="442"/>
      <c r="AH343" s="442"/>
      <c r="AI343" s="442"/>
      <c r="AJ343" s="442"/>
      <c r="AK343" s="442"/>
      <c r="AL343" s="442"/>
      <c r="AM343" s="442"/>
      <c r="AN343" s="442"/>
      <c r="AO343" s="442"/>
      <c r="AP343" s="442"/>
      <c r="AQ343" s="442"/>
      <c r="AR343" s="442"/>
      <c r="AS343" s="442"/>
      <c r="AT343" s="442"/>
      <c r="AU343" s="442"/>
      <c r="AV343" s="442"/>
      <c r="AW343" s="442"/>
      <c r="AX343" s="442"/>
      <c r="AY343" s="442"/>
      <c r="AZ343" s="442"/>
    </row>
    <row r="344" spans="2:52" ht="20.100000000000001" hidden="1" customHeight="1" outlineLevel="1">
      <c r="B344" s="434"/>
      <c r="C344" s="1002"/>
      <c r="D344" s="1003"/>
      <c r="E344" s="1003"/>
      <c r="F344" s="1004"/>
      <c r="G344" s="1005"/>
      <c r="H344" s="1006"/>
      <c r="I344" s="1006"/>
      <c r="J344" s="1006"/>
      <c r="K344" s="1007"/>
      <c r="L344" s="715"/>
      <c r="M344" s="715"/>
      <c r="N344" s="715"/>
      <c r="O344" s="715"/>
      <c r="P344" s="715"/>
      <c r="Q344" s="715"/>
      <c r="R344" s="715"/>
      <c r="S344" s="716"/>
      <c r="T344" s="717"/>
      <c r="U344" s="720">
        <f t="shared" si="109"/>
        <v>0</v>
      </c>
      <c r="V344" s="721">
        <f t="shared" si="110"/>
        <v>0</v>
      </c>
      <c r="W344" s="722">
        <f t="shared" si="111"/>
        <v>0</v>
      </c>
      <c r="X344" s="442"/>
      <c r="Y344" s="442"/>
      <c r="Z344" s="442"/>
      <c r="AA344" s="442"/>
      <c r="AB344" s="442"/>
      <c r="AC344" s="442"/>
      <c r="AD344" s="442"/>
      <c r="AE344" s="442"/>
      <c r="AF344" s="442"/>
      <c r="AG344" s="442"/>
      <c r="AH344" s="442"/>
      <c r="AI344" s="442"/>
      <c r="AJ344" s="442"/>
      <c r="AK344" s="442"/>
      <c r="AL344" s="442"/>
      <c r="AM344" s="442"/>
      <c r="AN344" s="442"/>
      <c r="AO344" s="442"/>
      <c r="AP344" s="442"/>
      <c r="AQ344" s="442"/>
      <c r="AR344" s="442"/>
      <c r="AS344" s="442"/>
      <c r="AT344" s="442"/>
      <c r="AU344" s="442"/>
      <c r="AV344" s="442"/>
      <c r="AW344" s="442"/>
      <c r="AX344" s="442"/>
      <c r="AY344" s="442"/>
      <c r="AZ344" s="442"/>
    </row>
    <row r="345" spans="2:52" ht="20.100000000000001" hidden="1" customHeight="1" outlineLevel="1">
      <c r="B345" s="434"/>
      <c r="C345" s="1002"/>
      <c r="D345" s="1003"/>
      <c r="E345" s="1003"/>
      <c r="F345" s="1004"/>
      <c r="G345" s="1005"/>
      <c r="H345" s="1006"/>
      <c r="I345" s="1006"/>
      <c r="J345" s="1006"/>
      <c r="K345" s="1007"/>
      <c r="L345" s="715"/>
      <c r="M345" s="715"/>
      <c r="N345" s="715"/>
      <c r="O345" s="715"/>
      <c r="P345" s="715"/>
      <c r="Q345" s="715"/>
      <c r="R345" s="715"/>
      <c r="S345" s="716"/>
      <c r="T345" s="717"/>
      <c r="U345" s="720">
        <f t="shared" si="109"/>
        <v>0</v>
      </c>
      <c r="V345" s="721">
        <f t="shared" si="110"/>
        <v>0</v>
      </c>
      <c r="W345" s="722">
        <f t="shared" si="111"/>
        <v>0</v>
      </c>
      <c r="X345" s="442"/>
      <c r="Y345" s="442"/>
      <c r="Z345" s="442"/>
      <c r="AA345" s="442"/>
      <c r="AB345" s="442"/>
      <c r="AC345" s="442"/>
      <c r="AD345" s="442"/>
      <c r="AE345" s="442"/>
      <c r="AF345" s="442"/>
      <c r="AG345" s="442"/>
      <c r="AH345" s="442"/>
      <c r="AI345" s="442"/>
      <c r="AJ345" s="442"/>
      <c r="AK345" s="442"/>
      <c r="AL345" s="442"/>
      <c r="AM345" s="442"/>
      <c r="AN345" s="442"/>
      <c r="AO345" s="442"/>
      <c r="AP345" s="442"/>
      <c r="AQ345" s="442"/>
      <c r="AR345" s="442"/>
      <c r="AS345" s="442"/>
      <c r="AT345" s="442"/>
      <c r="AU345" s="442"/>
      <c r="AV345" s="442"/>
      <c r="AW345" s="442"/>
      <c r="AX345" s="442"/>
      <c r="AY345" s="442"/>
      <c r="AZ345" s="442"/>
    </row>
    <row r="346" spans="2:52" ht="20.100000000000001" hidden="1" customHeight="1" outlineLevel="1">
      <c r="B346" s="434"/>
      <c r="C346" s="1002"/>
      <c r="D346" s="1003"/>
      <c r="E346" s="1003"/>
      <c r="F346" s="1004"/>
      <c r="G346" s="1005"/>
      <c r="H346" s="1006"/>
      <c r="I346" s="1006"/>
      <c r="J346" s="1006"/>
      <c r="K346" s="1007"/>
      <c r="L346" s="715"/>
      <c r="M346" s="715"/>
      <c r="N346" s="715"/>
      <c r="O346" s="715"/>
      <c r="P346" s="715"/>
      <c r="Q346" s="715"/>
      <c r="R346" s="715"/>
      <c r="S346" s="716"/>
      <c r="T346" s="717"/>
      <c r="U346" s="720">
        <f t="shared" si="109"/>
        <v>0</v>
      </c>
      <c r="V346" s="721">
        <f t="shared" si="110"/>
        <v>0</v>
      </c>
      <c r="W346" s="722">
        <f t="shared" si="111"/>
        <v>0</v>
      </c>
      <c r="X346" s="442"/>
      <c r="Y346" s="442"/>
      <c r="Z346" s="442"/>
      <c r="AA346" s="442"/>
      <c r="AB346" s="442"/>
      <c r="AC346" s="442"/>
      <c r="AD346" s="442"/>
      <c r="AE346" s="442"/>
      <c r="AF346" s="442"/>
      <c r="AG346" s="442"/>
      <c r="AH346" s="442"/>
      <c r="AI346" s="442"/>
      <c r="AJ346" s="442"/>
      <c r="AK346" s="442"/>
      <c r="AL346" s="442"/>
      <c r="AM346" s="442"/>
      <c r="AN346" s="442"/>
      <c r="AO346" s="442"/>
      <c r="AP346" s="442"/>
      <c r="AQ346" s="442"/>
      <c r="AR346" s="442"/>
      <c r="AS346" s="442"/>
      <c r="AT346" s="442"/>
      <c r="AU346" s="442"/>
      <c r="AV346" s="442"/>
      <c r="AW346" s="442"/>
      <c r="AX346" s="442"/>
      <c r="AY346" s="442"/>
      <c r="AZ346" s="442"/>
    </row>
    <row r="347" spans="2:52" ht="20.100000000000001" hidden="1" customHeight="1" outlineLevel="1">
      <c r="B347" s="434"/>
      <c r="C347" s="1002"/>
      <c r="D347" s="1003"/>
      <c r="E347" s="1003"/>
      <c r="F347" s="1004"/>
      <c r="G347" s="1005"/>
      <c r="H347" s="1006"/>
      <c r="I347" s="1006"/>
      <c r="J347" s="1006"/>
      <c r="K347" s="1007"/>
      <c r="L347" s="715"/>
      <c r="M347" s="715"/>
      <c r="N347" s="715"/>
      <c r="O347" s="715"/>
      <c r="P347" s="715"/>
      <c r="Q347" s="715"/>
      <c r="R347" s="715"/>
      <c r="S347" s="716"/>
      <c r="T347" s="717"/>
      <c r="U347" s="720">
        <f t="shared" si="109"/>
        <v>0</v>
      </c>
      <c r="V347" s="721">
        <f t="shared" si="110"/>
        <v>0</v>
      </c>
      <c r="W347" s="722">
        <f t="shared" si="111"/>
        <v>0</v>
      </c>
      <c r="X347" s="442"/>
      <c r="Y347" s="442"/>
      <c r="Z347" s="442"/>
      <c r="AA347" s="442"/>
      <c r="AB347" s="442"/>
      <c r="AC347" s="442"/>
      <c r="AD347" s="442"/>
      <c r="AE347" s="442"/>
      <c r="AF347" s="442"/>
      <c r="AG347" s="442"/>
      <c r="AH347" s="442"/>
      <c r="AI347" s="442"/>
      <c r="AJ347" s="442"/>
      <c r="AK347" s="442"/>
      <c r="AL347" s="442"/>
      <c r="AM347" s="442"/>
      <c r="AN347" s="442"/>
      <c r="AO347" s="442"/>
      <c r="AP347" s="442"/>
      <c r="AQ347" s="442"/>
      <c r="AR347" s="442"/>
      <c r="AS347" s="442"/>
      <c r="AT347" s="442"/>
      <c r="AU347" s="442"/>
      <c r="AV347" s="442"/>
      <c r="AW347" s="442"/>
      <c r="AX347" s="442"/>
      <c r="AY347" s="442"/>
      <c r="AZ347" s="442"/>
    </row>
    <row r="348" spans="2:52" s="19" customFormat="1" ht="9.9499999999999993" hidden="1" customHeight="1" outlineLevel="1">
      <c r="B348" s="435"/>
      <c r="C348" s="437"/>
      <c r="D348" s="437"/>
      <c r="E348" s="437"/>
      <c r="F348" s="437"/>
      <c r="G348" s="666"/>
      <c r="H348" s="666"/>
      <c r="I348" s="666"/>
      <c r="J348" s="666"/>
      <c r="K348" s="666"/>
      <c r="L348" s="438"/>
      <c r="M348" s="438"/>
      <c r="N348" s="438"/>
      <c r="O348" s="438"/>
      <c r="P348" s="438"/>
      <c r="Q348" s="438"/>
      <c r="R348" s="438"/>
      <c r="S348" s="438"/>
      <c r="T348" s="439"/>
      <c r="U348" s="439"/>
      <c r="V348" s="439"/>
      <c r="W348" s="667"/>
      <c r="X348" s="668"/>
      <c r="Y348" s="668"/>
      <c r="Z348" s="668"/>
      <c r="AA348" s="668"/>
      <c r="AB348" s="668"/>
      <c r="AC348" s="668"/>
      <c r="AD348" s="668"/>
      <c r="AE348" s="668"/>
      <c r="AF348" s="668"/>
      <c r="AG348" s="668"/>
      <c r="AH348" s="668"/>
      <c r="AI348" s="668"/>
      <c r="AJ348" s="668"/>
      <c r="AK348" s="668"/>
      <c r="AL348" s="668"/>
      <c r="AM348" s="668"/>
      <c r="AN348" s="668"/>
      <c r="AO348" s="668"/>
      <c r="AP348" s="668"/>
      <c r="AQ348" s="668"/>
      <c r="AR348" s="668"/>
      <c r="AS348" s="668"/>
      <c r="AT348" s="668"/>
      <c r="AU348" s="668"/>
      <c r="AV348" s="668"/>
      <c r="AW348" s="668"/>
      <c r="AX348" s="668"/>
      <c r="AY348" s="668"/>
      <c r="AZ348" s="668"/>
    </row>
    <row r="349" spans="2:52" ht="20.100000000000001" customHeight="1" collapsed="1">
      <c r="B349" s="32">
        <f>B337+1</f>
        <v>29</v>
      </c>
      <c r="C349" s="1013"/>
      <c r="D349" s="1014"/>
      <c r="E349" s="1014"/>
      <c r="F349" s="1015"/>
      <c r="G349" s="1016"/>
      <c r="H349" s="1017"/>
      <c r="I349" s="1017"/>
      <c r="J349" s="1017"/>
      <c r="K349" s="1018"/>
      <c r="L349" s="701">
        <f t="shared" ref="L349:R349" si="112">SUM(L350:L359)</f>
        <v>0</v>
      </c>
      <c r="M349" s="702">
        <f t="shared" si="112"/>
        <v>0</v>
      </c>
      <c r="N349" s="703">
        <f t="shared" si="112"/>
        <v>0</v>
      </c>
      <c r="O349" s="703">
        <f t="shared" si="112"/>
        <v>0</v>
      </c>
      <c r="P349" s="702">
        <f t="shared" si="112"/>
        <v>0</v>
      </c>
      <c r="Q349" s="704">
        <f t="shared" si="112"/>
        <v>0</v>
      </c>
      <c r="R349" s="701">
        <f t="shared" si="112"/>
        <v>0</v>
      </c>
      <c r="S349" s="705">
        <v>1</v>
      </c>
      <c r="T349" s="706">
        <f>(S350*T350)+(S351*T351)+(S352*T352)+(S353*T353)+(S354*T354)+(S355*T355)+(S356*T356)+(S357*T357)+(S358*T358)+(S359*T359)</f>
        <v>0</v>
      </c>
      <c r="U349" s="665">
        <f t="shared" ref="U349:U359" si="113">S349*T349*(1+MGKZ)*(1+Gewinn)*(1+Sicherheit)</f>
        <v>0</v>
      </c>
      <c r="V349" s="643">
        <f t="shared" ref="V349:V359" si="114">R349*Fertigung</f>
        <v>0</v>
      </c>
      <c r="W349" s="50">
        <f t="shared" ref="W349:W359" si="115">L349*$E$6+M349*$M$6+N349*$M$7+O349*$M$8+P349*$E$7+Q349*$M$9+U349+V349</f>
        <v>0</v>
      </c>
      <c r="X349" s="442"/>
      <c r="Y349" s="442"/>
      <c r="Z349" s="442"/>
      <c r="AA349" s="442"/>
      <c r="AB349" s="442"/>
      <c r="AC349" s="442"/>
      <c r="AD349" s="442"/>
      <c r="AE349" s="442"/>
      <c r="AF349" s="442"/>
      <c r="AG349" s="442"/>
      <c r="AH349" s="442"/>
      <c r="AI349" s="442"/>
      <c r="AJ349" s="442"/>
      <c r="AK349" s="442"/>
      <c r="AL349" s="442"/>
      <c r="AM349" s="442"/>
      <c r="AN349" s="442"/>
      <c r="AO349" s="442"/>
      <c r="AP349" s="442"/>
      <c r="AQ349" s="442"/>
      <c r="AR349" s="442"/>
      <c r="AS349" s="442"/>
      <c r="AT349" s="442"/>
      <c r="AU349" s="442"/>
      <c r="AV349" s="442"/>
      <c r="AW349" s="442"/>
      <c r="AX349" s="442"/>
      <c r="AY349" s="442"/>
      <c r="AZ349" s="442"/>
    </row>
    <row r="350" spans="2:52" ht="20.100000000000001" hidden="1" customHeight="1" outlineLevel="1">
      <c r="B350" s="433"/>
      <c r="C350" s="1002"/>
      <c r="D350" s="1003"/>
      <c r="E350" s="1003"/>
      <c r="F350" s="1004"/>
      <c r="G350" s="1005"/>
      <c r="H350" s="1006"/>
      <c r="I350" s="1006"/>
      <c r="J350" s="1006"/>
      <c r="K350" s="1007"/>
      <c r="L350" s="715"/>
      <c r="M350" s="715"/>
      <c r="N350" s="715"/>
      <c r="O350" s="715"/>
      <c r="P350" s="715"/>
      <c r="Q350" s="715"/>
      <c r="R350" s="715"/>
      <c r="S350" s="716"/>
      <c r="T350" s="717"/>
      <c r="U350" s="720">
        <f t="shared" si="113"/>
        <v>0</v>
      </c>
      <c r="V350" s="721">
        <f t="shared" si="114"/>
        <v>0</v>
      </c>
      <c r="W350" s="722">
        <f t="shared" si="115"/>
        <v>0</v>
      </c>
      <c r="X350" s="442"/>
      <c r="Y350" s="442"/>
      <c r="Z350" s="442"/>
      <c r="AA350" s="442"/>
      <c r="AB350" s="442"/>
      <c r="AC350" s="442"/>
      <c r="AD350" s="442"/>
      <c r="AE350" s="442"/>
      <c r="AF350" s="442"/>
      <c r="AG350" s="442"/>
      <c r="AH350" s="442"/>
      <c r="AI350" s="442"/>
      <c r="AJ350" s="442"/>
      <c r="AK350" s="442"/>
      <c r="AL350" s="442"/>
      <c r="AM350" s="442"/>
      <c r="AN350" s="442"/>
      <c r="AO350" s="442"/>
      <c r="AP350" s="442"/>
      <c r="AQ350" s="442"/>
      <c r="AR350" s="442"/>
      <c r="AS350" s="442"/>
      <c r="AT350" s="442"/>
      <c r="AU350" s="442"/>
      <c r="AV350" s="442"/>
      <c r="AW350" s="442"/>
      <c r="AX350" s="442"/>
      <c r="AY350" s="442"/>
      <c r="AZ350" s="442"/>
    </row>
    <row r="351" spans="2:52" ht="20.100000000000001" hidden="1" customHeight="1" outlineLevel="1">
      <c r="B351" s="434"/>
      <c r="C351" s="1002"/>
      <c r="D351" s="1003"/>
      <c r="E351" s="1003"/>
      <c r="F351" s="1004"/>
      <c r="G351" s="1005"/>
      <c r="H351" s="1006"/>
      <c r="I351" s="1006"/>
      <c r="J351" s="1006"/>
      <c r="K351" s="1007"/>
      <c r="L351" s="715"/>
      <c r="M351" s="715"/>
      <c r="N351" s="715"/>
      <c r="O351" s="715"/>
      <c r="P351" s="715"/>
      <c r="Q351" s="715"/>
      <c r="R351" s="715"/>
      <c r="S351" s="716"/>
      <c r="T351" s="717"/>
      <c r="U351" s="720">
        <f t="shared" si="113"/>
        <v>0</v>
      </c>
      <c r="V351" s="721">
        <f t="shared" si="114"/>
        <v>0</v>
      </c>
      <c r="W351" s="722">
        <f t="shared" si="115"/>
        <v>0</v>
      </c>
      <c r="X351" s="442"/>
      <c r="Y351" s="442"/>
      <c r="Z351" s="442"/>
      <c r="AA351" s="442"/>
      <c r="AB351" s="442"/>
      <c r="AC351" s="442"/>
      <c r="AD351" s="442"/>
      <c r="AE351" s="442"/>
      <c r="AF351" s="442"/>
      <c r="AG351" s="442"/>
      <c r="AH351" s="442"/>
      <c r="AI351" s="442"/>
      <c r="AJ351" s="442"/>
      <c r="AK351" s="442"/>
      <c r="AL351" s="442"/>
      <c r="AM351" s="442"/>
      <c r="AN351" s="442"/>
      <c r="AO351" s="442"/>
      <c r="AP351" s="442"/>
      <c r="AQ351" s="442"/>
      <c r="AR351" s="442"/>
      <c r="AS351" s="442"/>
      <c r="AT351" s="442"/>
      <c r="AU351" s="442"/>
      <c r="AV351" s="442"/>
      <c r="AW351" s="442"/>
      <c r="AX351" s="442"/>
      <c r="AY351" s="442"/>
      <c r="AZ351" s="442"/>
    </row>
    <row r="352" spans="2:52" ht="20.100000000000001" hidden="1" customHeight="1" outlineLevel="1">
      <c r="B352" s="434"/>
      <c r="C352" s="1002"/>
      <c r="D352" s="1003"/>
      <c r="E352" s="1003"/>
      <c r="F352" s="1004"/>
      <c r="G352" s="1005"/>
      <c r="H352" s="1006"/>
      <c r="I352" s="1006"/>
      <c r="J352" s="1006"/>
      <c r="K352" s="1007"/>
      <c r="L352" s="715"/>
      <c r="M352" s="715"/>
      <c r="N352" s="715"/>
      <c r="O352" s="715"/>
      <c r="P352" s="715"/>
      <c r="Q352" s="715"/>
      <c r="R352" s="715"/>
      <c r="S352" s="716"/>
      <c r="T352" s="717"/>
      <c r="U352" s="720">
        <f t="shared" si="113"/>
        <v>0</v>
      </c>
      <c r="V352" s="721">
        <f t="shared" si="114"/>
        <v>0</v>
      </c>
      <c r="W352" s="722">
        <f t="shared" si="115"/>
        <v>0</v>
      </c>
      <c r="X352" s="442"/>
      <c r="Y352" s="442"/>
      <c r="Z352" s="442"/>
      <c r="AA352" s="442"/>
      <c r="AB352" s="442"/>
      <c r="AC352" s="442"/>
      <c r="AD352" s="442"/>
      <c r="AE352" s="442"/>
      <c r="AF352" s="442"/>
      <c r="AG352" s="442"/>
      <c r="AH352" s="442"/>
      <c r="AI352" s="442"/>
      <c r="AJ352" s="442"/>
      <c r="AK352" s="442"/>
      <c r="AL352" s="442"/>
      <c r="AM352" s="442"/>
      <c r="AN352" s="442"/>
      <c r="AO352" s="442"/>
      <c r="AP352" s="442"/>
      <c r="AQ352" s="442"/>
      <c r="AR352" s="442"/>
      <c r="AS352" s="442"/>
      <c r="AT352" s="442"/>
      <c r="AU352" s="442"/>
      <c r="AV352" s="442"/>
      <c r="AW352" s="442"/>
      <c r="AX352" s="442"/>
      <c r="AY352" s="442"/>
      <c r="AZ352" s="442"/>
    </row>
    <row r="353" spans="2:52" ht="20.100000000000001" hidden="1" customHeight="1" outlineLevel="1">
      <c r="B353" s="434"/>
      <c r="C353" s="1002"/>
      <c r="D353" s="1003"/>
      <c r="E353" s="1003"/>
      <c r="F353" s="1004"/>
      <c r="G353" s="1005"/>
      <c r="H353" s="1006"/>
      <c r="I353" s="1006"/>
      <c r="J353" s="1006"/>
      <c r="K353" s="1007"/>
      <c r="L353" s="715"/>
      <c r="M353" s="715"/>
      <c r="N353" s="715"/>
      <c r="O353" s="715"/>
      <c r="P353" s="715"/>
      <c r="Q353" s="715"/>
      <c r="R353" s="715"/>
      <c r="S353" s="716"/>
      <c r="T353" s="717"/>
      <c r="U353" s="720">
        <f t="shared" si="113"/>
        <v>0</v>
      </c>
      <c r="V353" s="721">
        <f t="shared" si="114"/>
        <v>0</v>
      </c>
      <c r="W353" s="722">
        <f t="shared" si="115"/>
        <v>0</v>
      </c>
      <c r="X353" s="442"/>
      <c r="Y353" s="442"/>
      <c r="Z353" s="442"/>
      <c r="AA353" s="442"/>
      <c r="AB353" s="442"/>
      <c r="AC353" s="442"/>
      <c r="AD353" s="442"/>
      <c r="AE353" s="442"/>
      <c r="AF353" s="442"/>
      <c r="AG353" s="442"/>
      <c r="AH353" s="442"/>
      <c r="AI353" s="442"/>
      <c r="AJ353" s="442"/>
      <c r="AK353" s="442"/>
      <c r="AL353" s="442"/>
      <c r="AM353" s="442"/>
      <c r="AN353" s="442"/>
      <c r="AO353" s="442"/>
      <c r="AP353" s="442"/>
      <c r="AQ353" s="442"/>
      <c r="AR353" s="442"/>
      <c r="AS353" s="442"/>
      <c r="AT353" s="442"/>
      <c r="AU353" s="442"/>
      <c r="AV353" s="442"/>
      <c r="AW353" s="442"/>
      <c r="AX353" s="442"/>
      <c r="AY353" s="442"/>
      <c r="AZ353" s="442"/>
    </row>
    <row r="354" spans="2:52" ht="20.100000000000001" hidden="1" customHeight="1" outlineLevel="1">
      <c r="B354" s="434"/>
      <c r="C354" s="1002"/>
      <c r="D354" s="1003"/>
      <c r="E354" s="1003"/>
      <c r="F354" s="1004"/>
      <c r="G354" s="1005"/>
      <c r="H354" s="1006"/>
      <c r="I354" s="1006"/>
      <c r="J354" s="1006"/>
      <c r="K354" s="1007"/>
      <c r="L354" s="715"/>
      <c r="M354" s="715"/>
      <c r="N354" s="715"/>
      <c r="O354" s="715"/>
      <c r="P354" s="715"/>
      <c r="Q354" s="715"/>
      <c r="R354" s="715"/>
      <c r="S354" s="716"/>
      <c r="T354" s="717"/>
      <c r="U354" s="720">
        <f t="shared" si="113"/>
        <v>0</v>
      </c>
      <c r="V354" s="721">
        <f t="shared" si="114"/>
        <v>0</v>
      </c>
      <c r="W354" s="722">
        <f t="shared" si="115"/>
        <v>0</v>
      </c>
      <c r="X354" s="442"/>
      <c r="Y354" s="442"/>
      <c r="Z354" s="442"/>
      <c r="AA354" s="442"/>
      <c r="AB354" s="442"/>
      <c r="AC354" s="442"/>
      <c r="AD354" s="442"/>
      <c r="AE354" s="442"/>
      <c r="AF354" s="442"/>
      <c r="AG354" s="442"/>
      <c r="AH354" s="442"/>
      <c r="AI354" s="442"/>
      <c r="AJ354" s="442"/>
      <c r="AK354" s="442"/>
      <c r="AL354" s="442"/>
      <c r="AM354" s="442"/>
      <c r="AN354" s="442"/>
      <c r="AO354" s="442"/>
      <c r="AP354" s="442"/>
      <c r="AQ354" s="442"/>
      <c r="AR354" s="442"/>
      <c r="AS354" s="442"/>
      <c r="AT354" s="442"/>
      <c r="AU354" s="442"/>
      <c r="AV354" s="442"/>
      <c r="AW354" s="442"/>
      <c r="AX354" s="442"/>
      <c r="AY354" s="442"/>
      <c r="AZ354" s="442"/>
    </row>
    <row r="355" spans="2:52" ht="20.100000000000001" hidden="1" customHeight="1" outlineLevel="1">
      <c r="B355" s="434"/>
      <c r="C355" s="1002"/>
      <c r="D355" s="1003"/>
      <c r="E355" s="1003"/>
      <c r="F355" s="1004"/>
      <c r="G355" s="1005"/>
      <c r="H355" s="1006"/>
      <c r="I355" s="1006"/>
      <c r="J355" s="1006"/>
      <c r="K355" s="1007"/>
      <c r="L355" s="715"/>
      <c r="M355" s="715"/>
      <c r="N355" s="715"/>
      <c r="O355" s="715"/>
      <c r="P355" s="715"/>
      <c r="Q355" s="715"/>
      <c r="R355" s="715"/>
      <c r="S355" s="716"/>
      <c r="T355" s="717"/>
      <c r="U355" s="720">
        <f t="shared" si="113"/>
        <v>0</v>
      </c>
      <c r="V355" s="721">
        <f t="shared" si="114"/>
        <v>0</v>
      </c>
      <c r="W355" s="722">
        <f t="shared" si="115"/>
        <v>0</v>
      </c>
      <c r="X355" s="442"/>
      <c r="Y355" s="442"/>
      <c r="Z355" s="442"/>
      <c r="AA355" s="442"/>
      <c r="AB355" s="442"/>
      <c r="AC355" s="442"/>
      <c r="AD355" s="442"/>
      <c r="AE355" s="442"/>
      <c r="AF355" s="442"/>
      <c r="AG355" s="442"/>
      <c r="AH355" s="442"/>
      <c r="AI355" s="442"/>
      <c r="AJ355" s="442"/>
      <c r="AK355" s="442"/>
      <c r="AL355" s="442"/>
      <c r="AM355" s="442"/>
      <c r="AN355" s="442"/>
      <c r="AO355" s="442"/>
      <c r="AP355" s="442"/>
      <c r="AQ355" s="442"/>
      <c r="AR355" s="442"/>
      <c r="AS355" s="442"/>
      <c r="AT355" s="442"/>
      <c r="AU355" s="442"/>
      <c r="AV355" s="442"/>
      <c r="AW355" s="442"/>
      <c r="AX355" s="442"/>
      <c r="AY355" s="442"/>
      <c r="AZ355" s="442"/>
    </row>
    <row r="356" spans="2:52" ht="20.100000000000001" hidden="1" customHeight="1" outlineLevel="1">
      <c r="B356" s="434"/>
      <c r="C356" s="1002"/>
      <c r="D356" s="1003"/>
      <c r="E356" s="1003"/>
      <c r="F356" s="1004"/>
      <c r="G356" s="1005"/>
      <c r="H356" s="1006"/>
      <c r="I356" s="1006"/>
      <c r="J356" s="1006"/>
      <c r="K356" s="1007"/>
      <c r="L356" s="715"/>
      <c r="M356" s="715"/>
      <c r="N356" s="715"/>
      <c r="O356" s="715"/>
      <c r="P356" s="715"/>
      <c r="Q356" s="715"/>
      <c r="R356" s="715"/>
      <c r="S356" s="716"/>
      <c r="T356" s="717"/>
      <c r="U356" s="720">
        <f t="shared" si="113"/>
        <v>0</v>
      </c>
      <c r="V356" s="721">
        <f t="shared" si="114"/>
        <v>0</v>
      </c>
      <c r="W356" s="722">
        <f t="shared" si="115"/>
        <v>0</v>
      </c>
      <c r="X356" s="442"/>
      <c r="Y356" s="442"/>
      <c r="Z356" s="442"/>
      <c r="AA356" s="442"/>
      <c r="AB356" s="442"/>
      <c r="AC356" s="442"/>
      <c r="AD356" s="442"/>
      <c r="AE356" s="442"/>
      <c r="AF356" s="442"/>
      <c r="AG356" s="442"/>
      <c r="AH356" s="442"/>
      <c r="AI356" s="442"/>
      <c r="AJ356" s="442"/>
      <c r="AK356" s="442"/>
      <c r="AL356" s="442"/>
      <c r="AM356" s="442"/>
      <c r="AN356" s="442"/>
      <c r="AO356" s="442"/>
      <c r="AP356" s="442"/>
      <c r="AQ356" s="442"/>
      <c r="AR356" s="442"/>
      <c r="AS356" s="442"/>
      <c r="AT356" s="442"/>
      <c r="AU356" s="442"/>
      <c r="AV356" s="442"/>
      <c r="AW356" s="442"/>
      <c r="AX356" s="442"/>
      <c r="AY356" s="442"/>
      <c r="AZ356" s="442"/>
    </row>
    <row r="357" spans="2:52" ht="20.100000000000001" hidden="1" customHeight="1" outlineLevel="1">
      <c r="B357" s="434"/>
      <c r="C357" s="1002"/>
      <c r="D357" s="1003"/>
      <c r="E357" s="1003"/>
      <c r="F357" s="1004"/>
      <c r="G357" s="1005"/>
      <c r="H357" s="1006"/>
      <c r="I357" s="1006"/>
      <c r="J357" s="1006"/>
      <c r="K357" s="1007"/>
      <c r="L357" s="715"/>
      <c r="M357" s="715"/>
      <c r="N357" s="715"/>
      <c r="O357" s="715"/>
      <c r="P357" s="715"/>
      <c r="Q357" s="715"/>
      <c r="R357" s="715"/>
      <c r="S357" s="716"/>
      <c r="T357" s="717"/>
      <c r="U357" s="720">
        <f t="shared" si="113"/>
        <v>0</v>
      </c>
      <c r="V357" s="721">
        <f t="shared" si="114"/>
        <v>0</v>
      </c>
      <c r="W357" s="722">
        <f t="shared" si="115"/>
        <v>0</v>
      </c>
      <c r="X357" s="442"/>
      <c r="Y357" s="442"/>
      <c r="Z357" s="442"/>
      <c r="AA357" s="442"/>
      <c r="AB357" s="442"/>
      <c r="AC357" s="442"/>
      <c r="AD357" s="442"/>
      <c r="AE357" s="442"/>
      <c r="AF357" s="442"/>
      <c r="AG357" s="442"/>
      <c r="AH357" s="442"/>
      <c r="AI357" s="442"/>
      <c r="AJ357" s="442"/>
      <c r="AK357" s="442"/>
      <c r="AL357" s="442"/>
      <c r="AM357" s="442"/>
      <c r="AN357" s="442"/>
      <c r="AO357" s="442"/>
      <c r="AP357" s="442"/>
      <c r="AQ357" s="442"/>
      <c r="AR357" s="442"/>
      <c r="AS357" s="442"/>
      <c r="AT357" s="442"/>
      <c r="AU357" s="442"/>
      <c r="AV357" s="442"/>
      <c r="AW357" s="442"/>
      <c r="AX357" s="442"/>
      <c r="AY357" s="442"/>
      <c r="AZ357" s="442"/>
    </row>
    <row r="358" spans="2:52" ht="20.100000000000001" hidden="1" customHeight="1" outlineLevel="1">
      <c r="B358" s="434"/>
      <c r="C358" s="1002"/>
      <c r="D358" s="1003"/>
      <c r="E358" s="1003"/>
      <c r="F358" s="1004"/>
      <c r="G358" s="1005"/>
      <c r="H358" s="1006"/>
      <c r="I358" s="1006"/>
      <c r="J358" s="1006"/>
      <c r="K358" s="1007"/>
      <c r="L358" s="715"/>
      <c r="M358" s="715"/>
      <c r="N358" s="715"/>
      <c r="O358" s="715"/>
      <c r="P358" s="715"/>
      <c r="Q358" s="715"/>
      <c r="R358" s="715"/>
      <c r="S358" s="716"/>
      <c r="T358" s="717"/>
      <c r="U358" s="720">
        <f t="shared" si="113"/>
        <v>0</v>
      </c>
      <c r="V358" s="721">
        <f t="shared" si="114"/>
        <v>0</v>
      </c>
      <c r="W358" s="722">
        <f t="shared" si="115"/>
        <v>0</v>
      </c>
      <c r="X358" s="442"/>
      <c r="Y358" s="442"/>
      <c r="Z358" s="442"/>
      <c r="AA358" s="442"/>
      <c r="AB358" s="442"/>
      <c r="AC358" s="442"/>
      <c r="AD358" s="442"/>
      <c r="AE358" s="442"/>
      <c r="AF358" s="442"/>
      <c r="AG358" s="442"/>
      <c r="AH358" s="442"/>
      <c r="AI358" s="442"/>
      <c r="AJ358" s="442"/>
      <c r="AK358" s="442"/>
      <c r="AL358" s="442"/>
      <c r="AM358" s="442"/>
      <c r="AN358" s="442"/>
      <c r="AO358" s="442"/>
      <c r="AP358" s="442"/>
      <c r="AQ358" s="442"/>
      <c r="AR358" s="442"/>
      <c r="AS358" s="442"/>
      <c r="AT358" s="442"/>
      <c r="AU358" s="442"/>
      <c r="AV358" s="442"/>
      <c r="AW358" s="442"/>
      <c r="AX358" s="442"/>
      <c r="AY358" s="442"/>
      <c r="AZ358" s="442"/>
    </row>
    <row r="359" spans="2:52" ht="20.100000000000001" hidden="1" customHeight="1" outlineLevel="1">
      <c r="B359" s="434"/>
      <c r="C359" s="1002"/>
      <c r="D359" s="1003"/>
      <c r="E359" s="1003"/>
      <c r="F359" s="1004"/>
      <c r="G359" s="1005"/>
      <c r="H359" s="1006"/>
      <c r="I359" s="1006"/>
      <c r="J359" s="1006"/>
      <c r="K359" s="1007"/>
      <c r="L359" s="715"/>
      <c r="M359" s="715"/>
      <c r="N359" s="715"/>
      <c r="O359" s="715"/>
      <c r="P359" s="715"/>
      <c r="Q359" s="715"/>
      <c r="R359" s="715"/>
      <c r="S359" s="716"/>
      <c r="T359" s="717"/>
      <c r="U359" s="720">
        <f t="shared" si="113"/>
        <v>0</v>
      </c>
      <c r="V359" s="721">
        <f t="shared" si="114"/>
        <v>0</v>
      </c>
      <c r="W359" s="722">
        <f t="shared" si="115"/>
        <v>0</v>
      </c>
      <c r="X359" s="442"/>
      <c r="Y359" s="442"/>
      <c r="Z359" s="442"/>
      <c r="AA359" s="442"/>
      <c r="AB359" s="442"/>
      <c r="AC359" s="442"/>
      <c r="AD359" s="442"/>
      <c r="AE359" s="442"/>
      <c r="AF359" s="442"/>
      <c r="AG359" s="442"/>
      <c r="AH359" s="442"/>
      <c r="AI359" s="442"/>
      <c r="AJ359" s="442"/>
      <c r="AK359" s="442"/>
      <c r="AL359" s="442"/>
      <c r="AM359" s="442"/>
      <c r="AN359" s="442"/>
      <c r="AO359" s="442"/>
      <c r="AP359" s="442"/>
      <c r="AQ359" s="442"/>
      <c r="AR359" s="442"/>
      <c r="AS359" s="442"/>
      <c r="AT359" s="442"/>
      <c r="AU359" s="442"/>
      <c r="AV359" s="442"/>
      <c r="AW359" s="442"/>
      <c r="AX359" s="442"/>
      <c r="AY359" s="442"/>
      <c r="AZ359" s="442"/>
    </row>
    <row r="360" spans="2:52" s="19" customFormat="1" ht="9.9499999999999993" hidden="1" customHeight="1" outlineLevel="1">
      <c r="B360" s="435"/>
      <c r="C360" s="437"/>
      <c r="D360" s="437"/>
      <c r="E360" s="437"/>
      <c r="F360" s="437"/>
      <c r="G360" s="666"/>
      <c r="H360" s="666"/>
      <c r="I360" s="666"/>
      <c r="J360" s="666"/>
      <c r="K360" s="666"/>
      <c r="L360" s="438"/>
      <c r="M360" s="438"/>
      <c r="N360" s="438"/>
      <c r="O360" s="438"/>
      <c r="P360" s="438"/>
      <c r="Q360" s="438"/>
      <c r="R360" s="438"/>
      <c r="S360" s="438"/>
      <c r="T360" s="439"/>
      <c r="U360" s="439"/>
      <c r="V360" s="439"/>
      <c r="W360" s="667"/>
      <c r="X360" s="668"/>
      <c r="Y360" s="668"/>
      <c r="Z360" s="668"/>
      <c r="AA360" s="668"/>
      <c r="AB360" s="668"/>
      <c r="AC360" s="668"/>
      <c r="AD360" s="668"/>
      <c r="AE360" s="668"/>
      <c r="AF360" s="668"/>
      <c r="AG360" s="668"/>
      <c r="AH360" s="668"/>
      <c r="AI360" s="668"/>
      <c r="AJ360" s="668"/>
      <c r="AK360" s="668"/>
      <c r="AL360" s="668"/>
      <c r="AM360" s="668"/>
      <c r="AN360" s="668"/>
      <c r="AO360" s="668"/>
      <c r="AP360" s="668"/>
      <c r="AQ360" s="668"/>
      <c r="AR360" s="668"/>
      <c r="AS360" s="668"/>
      <c r="AT360" s="668"/>
      <c r="AU360" s="668"/>
      <c r="AV360" s="668"/>
      <c r="AW360" s="668"/>
      <c r="AX360" s="668"/>
      <c r="AY360" s="668"/>
      <c r="AZ360" s="668"/>
    </row>
    <row r="361" spans="2:52" ht="20.100000000000001" customHeight="1" collapsed="1">
      <c r="B361" s="32">
        <f>B349+1</f>
        <v>30</v>
      </c>
      <c r="C361" s="1013"/>
      <c r="D361" s="1014"/>
      <c r="E361" s="1014"/>
      <c r="F361" s="1015"/>
      <c r="G361" s="1016"/>
      <c r="H361" s="1017"/>
      <c r="I361" s="1017"/>
      <c r="J361" s="1017"/>
      <c r="K361" s="1018"/>
      <c r="L361" s="701">
        <f t="shared" ref="L361:R361" si="116">SUM(L362:L371)</f>
        <v>0</v>
      </c>
      <c r="M361" s="702">
        <f t="shared" si="116"/>
        <v>0</v>
      </c>
      <c r="N361" s="703">
        <f t="shared" si="116"/>
        <v>0</v>
      </c>
      <c r="O361" s="703">
        <f t="shared" si="116"/>
        <v>0</v>
      </c>
      <c r="P361" s="702">
        <f t="shared" si="116"/>
        <v>0</v>
      </c>
      <c r="Q361" s="704">
        <f t="shared" si="116"/>
        <v>0</v>
      </c>
      <c r="R361" s="701">
        <f t="shared" si="116"/>
        <v>0</v>
      </c>
      <c r="S361" s="705">
        <v>1</v>
      </c>
      <c r="T361" s="706">
        <f>(S362*T362)+(S363*T363)+(S364*T364)+(S365*T365)+(S366*T366)+(S367*T367)+(S368*T368)+(S369*T369)+(S370*T370)+(S371*T371)</f>
        <v>0</v>
      </c>
      <c r="U361" s="665">
        <f t="shared" ref="U361:U371" si="117">S361*T361*(1+MGKZ)*(1+Gewinn)*(1+Sicherheit)</f>
        <v>0</v>
      </c>
      <c r="V361" s="643">
        <f t="shared" ref="V361:V371" si="118">R361*Fertigung</f>
        <v>0</v>
      </c>
      <c r="W361" s="50">
        <f t="shared" ref="W361:W371" si="119">L361*$E$6+M361*$M$6+N361*$M$7+O361*$M$8+P361*$E$7+Q361*$M$9+U361+V361</f>
        <v>0</v>
      </c>
      <c r="X361" s="442"/>
      <c r="Y361" s="442"/>
      <c r="Z361" s="442"/>
      <c r="AA361" s="442"/>
      <c r="AB361" s="442"/>
      <c r="AC361" s="442"/>
      <c r="AD361" s="442"/>
      <c r="AE361" s="442"/>
      <c r="AF361" s="442"/>
      <c r="AG361" s="442"/>
      <c r="AH361" s="442"/>
      <c r="AI361" s="442"/>
      <c r="AJ361" s="442"/>
      <c r="AK361" s="442"/>
      <c r="AL361" s="442"/>
      <c r="AM361" s="442"/>
      <c r="AN361" s="442"/>
      <c r="AO361" s="442"/>
      <c r="AP361" s="442"/>
      <c r="AQ361" s="442"/>
      <c r="AR361" s="442"/>
      <c r="AS361" s="442"/>
      <c r="AT361" s="442"/>
      <c r="AU361" s="442"/>
      <c r="AV361" s="442"/>
      <c r="AW361" s="442"/>
      <c r="AX361" s="442"/>
      <c r="AY361" s="442"/>
      <c r="AZ361" s="442"/>
    </row>
    <row r="362" spans="2:52" ht="20.100000000000001" hidden="1" customHeight="1" outlineLevel="1">
      <c r="B362" s="433"/>
      <c r="C362" s="1002"/>
      <c r="D362" s="1003"/>
      <c r="E362" s="1003"/>
      <c r="F362" s="1004"/>
      <c r="G362" s="1005"/>
      <c r="H362" s="1006"/>
      <c r="I362" s="1006"/>
      <c r="J362" s="1006"/>
      <c r="K362" s="1007"/>
      <c r="L362" s="715"/>
      <c r="M362" s="715"/>
      <c r="N362" s="715"/>
      <c r="O362" s="715"/>
      <c r="P362" s="715"/>
      <c r="Q362" s="715"/>
      <c r="R362" s="715"/>
      <c r="S362" s="716"/>
      <c r="T362" s="717"/>
      <c r="U362" s="720">
        <f t="shared" si="117"/>
        <v>0</v>
      </c>
      <c r="V362" s="721">
        <f t="shared" si="118"/>
        <v>0</v>
      </c>
      <c r="W362" s="722">
        <f t="shared" si="119"/>
        <v>0</v>
      </c>
      <c r="X362" s="442"/>
      <c r="Y362" s="442"/>
      <c r="Z362" s="442"/>
      <c r="AA362" s="442"/>
      <c r="AB362" s="442"/>
      <c r="AC362" s="442"/>
      <c r="AD362" s="442"/>
      <c r="AE362" s="442"/>
      <c r="AF362" s="442"/>
      <c r="AG362" s="442"/>
      <c r="AH362" s="442"/>
      <c r="AI362" s="442"/>
      <c r="AJ362" s="442"/>
      <c r="AK362" s="442"/>
      <c r="AL362" s="442"/>
      <c r="AM362" s="442"/>
      <c r="AN362" s="442"/>
      <c r="AO362" s="442"/>
      <c r="AP362" s="442"/>
      <c r="AQ362" s="442"/>
      <c r="AR362" s="442"/>
      <c r="AS362" s="442"/>
      <c r="AT362" s="442"/>
      <c r="AU362" s="442"/>
      <c r="AV362" s="442"/>
      <c r="AW362" s="442"/>
      <c r="AX362" s="442"/>
      <c r="AY362" s="442"/>
      <c r="AZ362" s="442"/>
    </row>
    <row r="363" spans="2:52" ht="20.100000000000001" hidden="1" customHeight="1" outlineLevel="1">
      <c r="B363" s="434"/>
      <c r="C363" s="1002"/>
      <c r="D363" s="1003"/>
      <c r="E363" s="1003"/>
      <c r="F363" s="1004"/>
      <c r="G363" s="1005"/>
      <c r="H363" s="1006"/>
      <c r="I363" s="1006"/>
      <c r="J363" s="1006"/>
      <c r="K363" s="1007"/>
      <c r="L363" s="715"/>
      <c r="M363" s="715"/>
      <c r="N363" s="715"/>
      <c r="O363" s="715"/>
      <c r="P363" s="715"/>
      <c r="Q363" s="715"/>
      <c r="R363" s="715"/>
      <c r="S363" s="716"/>
      <c r="T363" s="717"/>
      <c r="U363" s="720">
        <f t="shared" si="117"/>
        <v>0</v>
      </c>
      <c r="V363" s="721">
        <f t="shared" si="118"/>
        <v>0</v>
      </c>
      <c r="W363" s="722">
        <f t="shared" si="119"/>
        <v>0</v>
      </c>
      <c r="X363" s="442"/>
      <c r="Y363" s="442"/>
      <c r="Z363" s="442"/>
      <c r="AA363" s="442"/>
      <c r="AB363" s="442"/>
      <c r="AC363" s="442"/>
      <c r="AD363" s="442"/>
      <c r="AE363" s="442"/>
      <c r="AF363" s="442"/>
      <c r="AG363" s="442"/>
      <c r="AH363" s="442"/>
      <c r="AI363" s="442"/>
      <c r="AJ363" s="442"/>
      <c r="AK363" s="442"/>
      <c r="AL363" s="442"/>
      <c r="AM363" s="442"/>
      <c r="AN363" s="442"/>
      <c r="AO363" s="442"/>
      <c r="AP363" s="442"/>
      <c r="AQ363" s="442"/>
      <c r="AR363" s="442"/>
      <c r="AS363" s="442"/>
      <c r="AT363" s="442"/>
      <c r="AU363" s="442"/>
      <c r="AV363" s="442"/>
      <c r="AW363" s="442"/>
      <c r="AX363" s="442"/>
      <c r="AY363" s="442"/>
      <c r="AZ363" s="442"/>
    </row>
    <row r="364" spans="2:52" ht="20.100000000000001" hidden="1" customHeight="1" outlineLevel="1">
      <c r="B364" s="434"/>
      <c r="C364" s="1002"/>
      <c r="D364" s="1003"/>
      <c r="E364" s="1003"/>
      <c r="F364" s="1004"/>
      <c r="G364" s="1005"/>
      <c r="H364" s="1006"/>
      <c r="I364" s="1006"/>
      <c r="J364" s="1006"/>
      <c r="K364" s="1007"/>
      <c r="L364" s="715"/>
      <c r="M364" s="715"/>
      <c r="N364" s="715"/>
      <c r="O364" s="715"/>
      <c r="P364" s="715"/>
      <c r="Q364" s="715"/>
      <c r="R364" s="715"/>
      <c r="S364" s="716"/>
      <c r="T364" s="717"/>
      <c r="U364" s="720">
        <f t="shared" si="117"/>
        <v>0</v>
      </c>
      <c r="V364" s="721">
        <f t="shared" si="118"/>
        <v>0</v>
      </c>
      <c r="W364" s="722">
        <f t="shared" si="119"/>
        <v>0</v>
      </c>
      <c r="X364" s="442"/>
      <c r="Y364" s="442"/>
      <c r="Z364" s="442"/>
      <c r="AA364" s="442"/>
      <c r="AB364" s="442"/>
      <c r="AC364" s="442"/>
      <c r="AD364" s="442"/>
      <c r="AE364" s="442"/>
      <c r="AF364" s="442"/>
      <c r="AG364" s="442"/>
      <c r="AH364" s="442"/>
      <c r="AI364" s="442"/>
      <c r="AJ364" s="442"/>
      <c r="AK364" s="442"/>
      <c r="AL364" s="442"/>
      <c r="AM364" s="442"/>
      <c r="AN364" s="442"/>
      <c r="AO364" s="442"/>
      <c r="AP364" s="442"/>
      <c r="AQ364" s="442"/>
      <c r="AR364" s="442"/>
      <c r="AS364" s="442"/>
      <c r="AT364" s="442"/>
      <c r="AU364" s="442"/>
      <c r="AV364" s="442"/>
      <c r="AW364" s="442"/>
      <c r="AX364" s="442"/>
      <c r="AY364" s="442"/>
      <c r="AZ364" s="442"/>
    </row>
    <row r="365" spans="2:52" ht="20.100000000000001" hidden="1" customHeight="1" outlineLevel="1">
      <c r="B365" s="434"/>
      <c r="C365" s="1002"/>
      <c r="D365" s="1003"/>
      <c r="E365" s="1003"/>
      <c r="F365" s="1004"/>
      <c r="G365" s="1005"/>
      <c r="H365" s="1006"/>
      <c r="I365" s="1006"/>
      <c r="J365" s="1006"/>
      <c r="K365" s="1007"/>
      <c r="L365" s="715"/>
      <c r="M365" s="715"/>
      <c r="N365" s="715"/>
      <c r="O365" s="715"/>
      <c r="P365" s="715"/>
      <c r="Q365" s="715"/>
      <c r="R365" s="715"/>
      <c r="S365" s="716"/>
      <c r="T365" s="717"/>
      <c r="U365" s="720">
        <f t="shared" si="117"/>
        <v>0</v>
      </c>
      <c r="V365" s="721">
        <f t="shared" si="118"/>
        <v>0</v>
      </c>
      <c r="W365" s="722">
        <f t="shared" si="119"/>
        <v>0</v>
      </c>
      <c r="X365" s="442"/>
      <c r="Y365" s="442"/>
      <c r="Z365" s="442"/>
      <c r="AA365" s="442"/>
      <c r="AB365" s="442"/>
      <c r="AC365" s="442"/>
      <c r="AD365" s="442"/>
      <c r="AE365" s="442"/>
      <c r="AF365" s="442"/>
      <c r="AG365" s="442"/>
      <c r="AH365" s="442"/>
      <c r="AI365" s="442"/>
      <c r="AJ365" s="442"/>
      <c r="AK365" s="442"/>
      <c r="AL365" s="442"/>
      <c r="AM365" s="442"/>
      <c r="AN365" s="442"/>
      <c r="AO365" s="442"/>
      <c r="AP365" s="442"/>
      <c r="AQ365" s="442"/>
      <c r="AR365" s="442"/>
      <c r="AS365" s="442"/>
      <c r="AT365" s="442"/>
      <c r="AU365" s="442"/>
      <c r="AV365" s="442"/>
      <c r="AW365" s="442"/>
      <c r="AX365" s="442"/>
      <c r="AY365" s="442"/>
      <c r="AZ365" s="442"/>
    </row>
    <row r="366" spans="2:52" ht="20.100000000000001" hidden="1" customHeight="1" outlineLevel="1">
      <c r="B366" s="434"/>
      <c r="C366" s="1002"/>
      <c r="D366" s="1003"/>
      <c r="E366" s="1003"/>
      <c r="F366" s="1004"/>
      <c r="G366" s="1005"/>
      <c r="H366" s="1006"/>
      <c r="I366" s="1006"/>
      <c r="J366" s="1006"/>
      <c r="K366" s="1007"/>
      <c r="L366" s="715"/>
      <c r="M366" s="715"/>
      <c r="N366" s="715"/>
      <c r="O366" s="715"/>
      <c r="P366" s="715"/>
      <c r="Q366" s="715"/>
      <c r="R366" s="715"/>
      <c r="S366" s="716"/>
      <c r="T366" s="717"/>
      <c r="U366" s="720">
        <f t="shared" si="117"/>
        <v>0</v>
      </c>
      <c r="V366" s="721">
        <f t="shared" si="118"/>
        <v>0</v>
      </c>
      <c r="W366" s="722">
        <f t="shared" si="119"/>
        <v>0</v>
      </c>
      <c r="X366" s="442"/>
      <c r="Y366" s="442"/>
      <c r="Z366" s="442"/>
      <c r="AA366" s="442"/>
      <c r="AB366" s="442"/>
      <c r="AC366" s="442"/>
      <c r="AD366" s="442"/>
      <c r="AE366" s="442"/>
      <c r="AF366" s="442"/>
      <c r="AG366" s="442"/>
      <c r="AH366" s="442"/>
      <c r="AI366" s="442"/>
      <c r="AJ366" s="442"/>
      <c r="AK366" s="442"/>
      <c r="AL366" s="442"/>
      <c r="AM366" s="442"/>
      <c r="AN366" s="442"/>
      <c r="AO366" s="442"/>
      <c r="AP366" s="442"/>
      <c r="AQ366" s="442"/>
      <c r="AR366" s="442"/>
      <c r="AS366" s="442"/>
      <c r="AT366" s="442"/>
      <c r="AU366" s="442"/>
      <c r="AV366" s="442"/>
      <c r="AW366" s="442"/>
      <c r="AX366" s="442"/>
      <c r="AY366" s="442"/>
      <c r="AZ366" s="442"/>
    </row>
    <row r="367" spans="2:52" ht="20.100000000000001" hidden="1" customHeight="1" outlineLevel="1">
      <c r="B367" s="434"/>
      <c r="C367" s="1002"/>
      <c r="D367" s="1003"/>
      <c r="E367" s="1003"/>
      <c r="F367" s="1004"/>
      <c r="G367" s="1005"/>
      <c r="H367" s="1006"/>
      <c r="I367" s="1006"/>
      <c r="J367" s="1006"/>
      <c r="K367" s="1007"/>
      <c r="L367" s="715"/>
      <c r="M367" s="715"/>
      <c r="N367" s="715"/>
      <c r="O367" s="715"/>
      <c r="P367" s="715"/>
      <c r="Q367" s="715"/>
      <c r="R367" s="715"/>
      <c r="S367" s="716"/>
      <c r="T367" s="717"/>
      <c r="U367" s="720">
        <f t="shared" si="117"/>
        <v>0</v>
      </c>
      <c r="V367" s="721">
        <f t="shared" si="118"/>
        <v>0</v>
      </c>
      <c r="W367" s="722">
        <f t="shared" si="119"/>
        <v>0</v>
      </c>
      <c r="X367" s="442"/>
      <c r="Y367" s="442"/>
      <c r="Z367" s="442"/>
      <c r="AA367" s="442"/>
      <c r="AB367" s="442"/>
      <c r="AC367" s="442"/>
      <c r="AD367" s="442"/>
      <c r="AE367" s="442"/>
      <c r="AF367" s="442"/>
      <c r="AG367" s="442"/>
      <c r="AH367" s="442"/>
      <c r="AI367" s="442"/>
      <c r="AJ367" s="442"/>
      <c r="AK367" s="442"/>
      <c r="AL367" s="442"/>
      <c r="AM367" s="442"/>
      <c r="AN367" s="442"/>
      <c r="AO367" s="442"/>
      <c r="AP367" s="442"/>
      <c r="AQ367" s="442"/>
      <c r="AR367" s="442"/>
      <c r="AS367" s="442"/>
      <c r="AT367" s="442"/>
      <c r="AU367" s="442"/>
      <c r="AV367" s="442"/>
      <c r="AW367" s="442"/>
      <c r="AX367" s="442"/>
      <c r="AY367" s="442"/>
      <c r="AZ367" s="442"/>
    </row>
    <row r="368" spans="2:52" ht="20.100000000000001" hidden="1" customHeight="1" outlineLevel="1">
      <c r="B368" s="434"/>
      <c r="C368" s="1002"/>
      <c r="D368" s="1003"/>
      <c r="E368" s="1003"/>
      <c r="F368" s="1004"/>
      <c r="G368" s="1005"/>
      <c r="H368" s="1006"/>
      <c r="I368" s="1006"/>
      <c r="J368" s="1006"/>
      <c r="K368" s="1007"/>
      <c r="L368" s="715"/>
      <c r="M368" s="715"/>
      <c r="N368" s="715"/>
      <c r="O368" s="715"/>
      <c r="P368" s="715"/>
      <c r="Q368" s="715"/>
      <c r="R368" s="715"/>
      <c r="S368" s="716"/>
      <c r="T368" s="717"/>
      <c r="U368" s="720">
        <f t="shared" si="117"/>
        <v>0</v>
      </c>
      <c r="V368" s="721">
        <f t="shared" si="118"/>
        <v>0</v>
      </c>
      <c r="W368" s="722">
        <f t="shared" si="119"/>
        <v>0</v>
      </c>
      <c r="X368" s="442"/>
      <c r="Y368" s="442"/>
      <c r="Z368" s="442"/>
      <c r="AA368" s="442"/>
      <c r="AB368" s="442"/>
      <c r="AC368" s="442"/>
      <c r="AD368" s="442"/>
      <c r="AE368" s="442"/>
      <c r="AF368" s="442"/>
      <c r="AG368" s="442"/>
      <c r="AH368" s="442"/>
      <c r="AI368" s="442"/>
      <c r="AJ368" s="442"/>
      <c r="AK368" s="442"/>
      <c r="AL368" s="442"/>
      <c r="AM368" s="442"/>
      <c r="AN368" s="442"/>
      <c r="AO368" s="442"/>
      <c r="AP368" s="442"/>
      <c r="AQ368" s="442"/>
      <c r="AR368" s="442"/>
      <c r="AS368" s="442"/>
      <c r="AT368" s="442"/>
      <c r="AU368" s="442"/>
      <c r="AV368" s="442"/>
      <c r="AW368" s="442"/>
      <c r="AX368" s="442"/>
      <c r="AY368" s="442"/>
      <c r="AZ368" s="442"/>
    </row>
    <row r="369" spans="2:52" ht="20.100000000000001" hidden="1" customHeight="1" outlineLevel="1">
      <c r="B369" s="434"/>
      <c r="C369" s="1002"/>
      <c r="D369" s="1003"/>
      <c r="E369" s="1003"/>
      <c r="F369" s="1004"/>
      <c r="G369" s="1005"/>
      <c r="H369" s="1006"/>
      <c r="I369" s="1006"/>
      <c r="J369" s="1006"/>
      <c r="K369" s="1007"/>
      <c r="L369" s="715"/>
      <c r="M369" s="715"/>
      <c r="N369" s="715"/>
      <c r="O369" s="715"/>
      <c r="P369" s="715"/>
      <c r="Q369" s="715"/>
      <c r="R369" s="715"/>
      <c r="S369" s="716"/>
      <c r="T369" s="717"/>
      <c r="U369" s="720">
        <f t="shared" si="117"/>
        <v>0</v>
      </c>
      <c r="V369" s="721">
        <f t="shared" si="118"/>
        <v>0</v>
      </c>
      <c r="W369" s="722">
        <f t="shared" si="119"/>
        <v>0</v>
      </c>
      <c r="X369" s="442"/>
      <c r="Y369" s="442"/>
      <c r="Z369" s="442"/>
      <c r="AA369" s="442"/>
      <c r="AB369" s="442"/>
      <c r="AC369" s="442"/>
      <c r="AD369" s="442"/>
      <c r="AE369" s="442"/>
      <c r="AF369" s="442"/>
      <c r="AG369" s="442"/>
      <c r="AH369" s="442"/>
      <c r="AI369" s="442"/>
      <c r="AJ369" s="442"/>
      <c r="AK369" s="442"/>
      <c r="AL369" s="442"/>
      <c r="AM369" s="442"/>
      <c r="AN369" s="442"/>
      <c r="AO369" s="442"/>
      <c r="AP369" s="442"/>
      <c r="AQ369" s="442"/>
      <c r="AR369" s="442"/>
      <c r="AS369" s="442"/>
      <c r="AT369" s="442"/>
      <c r="AU369" s="442"/>
      <c r="AV369" s="442"/>
      <c r="AW369" s="442"/>
      <c r="AX369" s="442"/>
      <c r="AY369" s="442"/>
      <c r="AZ369" s="442"/>
    </row>
    <row r="370" spans="2:52" ht="20.100000000000001" hidden="1" customHeight="1" outlineLevel="1">
      <c r="B370" s="434"/>
      <c r="C370" s="1002"/>
      <c r="D370" s="1003"/>
      <c r="E370" s="1003"/>
      <c r="F370" s="1004"/>
      <c r="G370" s="1005"/>
      <c r="H370" s="1006"/>
      <c r="I370" s="1006"/>
      <c r="J370" s="1006"/>
      <c r="K370" s="1007"/>
      <c r="L370" s="715"/>
      <c r="M370" s="715"/>
      <c r="N370" s="715"/>
      <c r="O370" s="715"/>
      <c r="P370" s="715"/>
      <c r="Q370" s="715"/>
      <c r="R370" s="715"/>
      <c r="S370" s="716"/>
      <c r="T370" s="717"/>
      <c r="U370" s="720">
        <f t="shared" si="117"/>
        <v>0</v>
      </c>
      <c r="V370" s="721">
        <f t="shared" si="118"/>
        <v>0</v>
      </c>
      <c r="W370" s="722">
        <f t="shared" si="119"/>
        <v>0</v>
      </c>
      <c r="X370" s="442"/>
      <c r="Y370" s="442"/>
      <c r="Z370" s="442"/>
      <c r="AA370" s="442"/>
      <c r="AB370" s="442"/>
      <c r="AC370" s="442"/>
      <c r="AD370" s="442"/>
      <c r="AE370" s="442"/>
      <c r="AF370" s="442"/>
      <c r="AG370" s="442"/>
      <c r="AH370" s="442"/>
      <c r="AI370" s="442"/>
      <c r="AJ370" s="442"/>
      <c r="AK370" s="442"/>
      <c r="AL370" s="442"/>
      <c r="AM370" s="442"/>
      <c r="AN370" s="442"/>
      <c r="AO370" s="442"/>
      <c r="AP370" s="442"/>
      <c r="AQ370" s="442"/>
      <c r="AR370" s="442"/>
      <c r="AS370" s="442"/>
      <c r="AT370" s="442"/>
      <c r="AU370" s="442"/>
      <c r="AV370" s="442"/>
      <c r="AW370" s="442"/>
      <c r="AX370" s="442"/>
      <c r="AY370" s="442"/>
      <c r="AZ370" s="442"/>
    </row>
    <row r="371" spans="2:52" ht="20.100000000000001" hidden="1" customHeight="1" outlineLevel="1">
      <c r="B371" s="434"/>
      <c r="C371" s="1002"/>
      <c r="D371" s="1003"/>
      <c r="E371" s="1003"/>
      <c r="F371" s="1004"/>
      <c r="G371" s="1005"/>
      <c r="H371" s="1006"/>
      <c r="I371" s="1006"/>
      <c r="J371" s="1006"/>
      <c r="K371" s="1007"/>
      <c r="L371" s="715"/>
      <c r="M371" s="715"/>
      <c r="N371" s="715"/>
      <c r="O371" s="715"/>
      <c r="P371" s="715"/>
      <c r="Q371" s="715"/>
      <c r="R371" s="715"/>
      <c r="S371" s="716"/>
      <c r="T371" s="717"/>
      <c r="U371" s="720">
        <f t="shared" si="117"/>
        <v>0</v>
      </c>
      <c r="V371" s="721">
        <f t="shared" si="118"/>
        <v>0</v>
      </c>
      <c r="W371" s="722">
        <f t="shared" si="119"/>
        <v>0</v>
      </c>
      <c r="X371" s="442"/>
      <c r="Y371" s="442"/>
      <c r="Z371" s="442"/>
      <c r="AA371" s="442"/>
      <c r="AB371" s="442"/>
      <c r="AC371" s="442"/>
      <c r="AD371" s="442"/>
      <c r="AE371" s="442"/>
      <c r="AF371" s="442"/>
      <c r="AG371" s="442"/>
      <c r="AH371" s="442"/>
      <c r="AI371" s="442"/>
      <c r="AJ371" s="442"/>
      <c r="AK371" s="442"/>
      <c r="AL371" s="442"/>
      <c r="AM371" s="442"/>
      <c r="AN371" s="442"/>
      <c r="AO371" s="442"/>
      <c r="AP371" s="442"/>
      <c r="AQ371" s="442"/>
      <c r="AR371" s="442"/>
      <c r="AS371" s="442"/>
      <c r="AT371" s="442"/>
      <c r="AU371" s="442"/>
      <c r="AV371" s="442"/>
      <c r="AW371" s="442"/>
      <c r="AX371" s="442"/>
      <c r="AY371" s="442"/>
      <c r="AZ371" s="442"/>
    </row>
    <row r="372" spans="2:52" ht="9.9499999999999993" hidden="1" customHeight="1" outlineLevel="1">
      <c r="B372" s="435"/>
      <c r="C372" s="437"/>
      <c r="D372" s="437"/>
      <c r="E372" s="437"/>
      <c r="F372" s="437"/>
      <c r="G372" s="436"/>
      <c r="H372" s="436"/>
      <c r="I372" s="436"/>
      <c r="J372" s="436"/>
      <c r="K372" s="436"/>
      <c r="L372" s="438"/>
      <c r="M372" s="438"/>
      <c r="N372" s="438"/>
      <c r="O372" s="438"/>
      <c r="P372" s="438"/>
      <c r="Q372" s="438"/>
      <c r="R372" s="438"/>
      <c r="S372" s="438"/>
      <c r="T372" s="439"/>
      <c r="U372" s="432"/>
      <c r="V372" s="432"/>
      <c r="W372" s="431"/>
      <c r="X372" s="442"/>
      <c r="Y372" s="442"/>
      <c r="Z372" s="442"/>
      <c r="AA372" s="442"/>
      <c r="AB372" s="442"/>
      <c r="AC372" s="442"/>
      <c r="AD372" s="442"/>
      <c r="AE372" s="442"/>
      <c r="AF372" s="442"/>
      <c r="AG372" s="442"/>
      <c r="AH372" s="442"/>
      <c r="AI372" s="442"/>
      <c r="AJ372" s="442"/>
      <c r="AK372" s="442"/>
      <c r="AL372" s="442"/>
      <c r="AM372" s="442"/>
      <c r="AN372" s="442"/>
      <c r="AO372" s="442"/>
      <c r="AP372" s="442"/>
      <c r="AQ372" s="442"/>
      <c r="AR372" s="442"/>
      <c r="AS372" s="442"/>
      <c r="AT372" s="442"/>
      <c r="AU372" s="442"/>
      <c r="AV372" s="442"/>
      <c r="AW372" s="442"/>
      <c r="AX372" s="442"/>
      <c r="AY372" s="442"/>
      <c r="AZ372" s="442"/>
    </row>
    <row r="373" spans="2:52" ht="3" customHeight="1" collapsed="1" thickBot="1">
      <c r="B373" s="503"/>
      <c r="C373" s="1008"/>
      <c r="D373" s="1009"/>
      <c r="E373" s="1009"/>
      <c r="F373" s="1010"/>
      <c r="G373" s="1011"/>
      <c r="H373" s="1012"/>
      <c r="I373" s="1012"/>
      <c r="J373" s="523"/>
      <c r="K373" s="498"/>
      <c r="L373" s="499"/>
      <c r="M373" s="499"/>
      <c r="N373" s="499"/>
      <c r="O373" s="499"/>
      <c r="P373" s="499"/>
      <c r="Q373" s="499"/>
      <c r="R373" s="499"/>
      <c r="S373" s="49"/>
      <c r="T373" s="500"/>
      <c r="U373" s="501"/>
      <c r="V373" s="501"/>
      <c r="W373" s="502"/>
      <c r="X373" s="442"/>
      <c r="Y373" s="442"/>
      <c r="Z373" s="442"/>
      <c r="AA373" s="442"/>
      <c r="AB373" s="442"/>
      <c r="AC373" s="442"/>
      <c r="AD373" s="442"/>
      <c r="AE373" s="442"/>
      <c r="AF373" s="442"/>
      <c r="AG373" s="442"/>
      <c r="AH373" s="442"/>
      <c r="AI373" s="442"/>
      <c r="AJ373" s="442"/>
      <c r="AK373" s="442"/>
      <c r="AL373" s="442"/>
      <c r="AM373" s="442"/>
      <c r="AN373" s="442"/>
      <c r="AO373" s="442"/>
      <c r="AP373" s="442"/>
      <c r="AQ373" s="442"/>
      <c r="AR373" s="442"/>
      <c r="AS373" s="442"/>
      <c r="AT373" s="442"/>
      <c r="AU373" s="442"/>
      <c r="AV373" s="442"/>
      <c r="AW373" s="442"/>
      <c r="AX373" s="442"/>
      <c r="AY373" s="442"/>
      <c r="AZ373" s="442"/>
    </row>
    <row r="374" spans="2:52" ht="13.5" customHeight="1">
      <c r="F374" s="3"/>
      <c r="G374" s="3"/>
      <c r="H374" s="3"/>
      <c r="I374" s="3"/>
      <c r="J374" s="3"/>
      <c r="K374" s="4"/>
      <c r="L374" s="10"/>
      <c r="M374" s="10"/>
      <c r="N374" s="10"/>
      <c r="O374" s="10"/>
      <c r="P374" s="10"/>
      <c r="Q374" s="10"/>
      <c r="R374" s="10"/>
      <c r="S374" s="10"/>
      <c r="V374" s="10"/>
      <c r="W374" s="16"/>
      <c r="X374" s="442"/>
      <c r="Y374" s="442"/>
      <c r="Z374" s="442"/>
      <c r="AA374" s="442"/>
      <c r="AB374" s="442"/>
      <c r="AC374" s="442"/>
      <c r="AD374" s="442"/>
      <c r="AE374" s="442"/>
      <c r="AF374" s="442"/>
      <c r="AG374" s="442"/>
      <c r="AH374" s="442"/>
      <c r="AI374" s="442"/>
      <c r="AJ374" s="442"/>
      <c r="AK374" s="442"/>
      <c r="AL374" s="442"/>
      <c r="AM374" s="442"/>
      <c r="AN374" s="442"/>
      <c r="AO374" s="442"/>
      <c r="AP374" s="442"/>
      <c r="AQ374" s="442"/>
      <c r="AR374" s="442"/>
      <c r="AS374" s="442"/>
      <c r="AT374" s="442"/>
      <c r="AU374" s="442"/>
      <c r="AV374" s="442"/>
      <c r="AW374" s="442"/>
      <c r="AX374" s="442"/>
      <c r="AY374" s="442"/>
      <c r="AZ374" s="442"/>
    </row>
    <row r="375" spans="2:52">
      <c r="X375" s="442"/>
      <c r="Y375" s="442"/>
      <c r="Z375" s="442"/>
      <c r="AA375" s="442"/>
      <c r="AB375" s="442"/>
      <c r="AC375" s="442"/>
      <c r="AD375" s="442"/>
      <c r="AE375" s="442"/>
      <c r="AF375" s="442"/>
      <c r="AG375" s="442"/>
      <c r="AH375" s="442"/>
      <c r="AI375" s="442"/>
      <c r="AJ375" s="442"/>
      <c r="AK375" s="442"/>
      <c r="AL375" s="442"/>
      <c r="AM375" s="442"/>
      <c r="AN375" s="442"/>
      <c r="AO375" s="442"/>
      <c r="AP375" s="442"/>
      <c r="AQ375" s="442"/>
      <c r="AR375" s="442"/>
      <c r="AS375" s="442"/>
      <c r="AT375" s="442"/>
      <c r="AU375" s="442"/>
      <c r="AV375" s="442"/>
      <c r="AW375" s="442"/>
      <c r="AX375" s="442"/>
      <c r="AY375" s="442"/>
      <c r="AZ375" s="442"/>
    </row>
    <row r="376" spans="2:52">
      <c r="X376" s="442"/>
      <c r="Y376" s="442"/>
      <c r="Z376" s="442"/>
      <c r="AA376" s="442"/>
      <c r="AB376" s="442"/>
      <c r="AC376" s="442"/>
      <c r="AD376" s="442"/>
      <c r="AE376" s="442"/>
      <c r="AF376" s="442"/>
      <c r="AG376" s="442"/>
      <c r="AH376" s="442"/>
      <c r="AI376" s="442"/>
      <c r="AJ376" s="442"/>
      <c r="AK376" s="442"/>
      <c r="AL376" s="442"/>
      <c r="AM376" s="442"/>
      <c r="AN376" s="442"/>
      <c r="AO376" s="442"/>
      <c r="AP376" s="442"/>
      <c r="AQ376" s="442"/>
      <c r="AR376" s="442"/>
      <c r="AS376" s="442"/>
      <c r="AT376" s="442"/>
      <c r="AU376" s="442"/>
      <c r="AV376" s="442"/>
      <c r="AW376" s="442"/>
      <c r="AX376" s="442"/>
      <c r="AY376" s="442"/>
      <c r="AZ376" s="442"/>
    </row>
    <row r="377" spans="2:52">
      <c r="X377" s="442"/>
      <c r="Y377" s="442"/>
      <c r="Z377" s="442"/>
      <c r="AA377" s="442"/>
      <c r="AB377" s="442"/>
      <c r="AC377" s="442"/>
      <c r="AD377" s="442"/>
      <c r="AE377" s="442"/>
      <c r="AF377" s="442"/>
      <c r="AG377" s="442"/>
      <c r="AH377" s="442"/>
      <c r="AI377" s="442"/>
      <c r="AJ377" s="442"/>
      <c r="AK377" s="442"/>
      <c r="AL377" s="442"/>
      <c r="AM377" s="442"/>
      <c r="AN377" s="442"/>
      <c r="AO377" s="442"/>
      <c r="AP377" s="442"/>
      <c r="AQ377" s="442"/>
      <c r="AR377" s="442"/>
      <c r="AS377" s="442"/>
      <c r="AT377" s="442"/>
      <c r="AU377" s="442"/>
      <c r="AV377" s="442"/>
      <c r="AW377" s="442"/>
      <c r="AX377" s="442"/>
      <c r="AY377" s="442"/>
      <c r="AZ377" s="442"/>
    </row>
    <row r="378" spans="2:52">
      <c r="X378" s="442"/>
      <c r="Y378" s="442"/>
      <c r="Z378" s="442"/>
      <c r="AA378" s="442"/>
      <c r="AB378" s="442"/>
      <c r="AC378" s="442"/>
      <c r="AD378" s="442"/>
      <c r="AE378" s="442"/>
      <c r="AF378" s="442"/>
      <c r="AG378" s="442"/>
      <c r="AH378" s="442"/>
      <c r="AI378" s="442"/>
      <c r="AJ378" s="442"/>
      <c r="AK378" s="442"/>
      <c r="AL378" s="442"/>
      <c r="AM378" s="442"/>
      <c r="AN378" s="442"/>
      <c r="AO378" s="442"/>
      <c r="AP378" s="442"/>
      <c r="AQ378" s="442"/>
      <c r="AR378" s="442"/>
      <c r="AS378" s="442"/>
      <c r="AT378" s="442"/>
      <c r="AU378" s="442"/>
      <c r="AV378" s="442"/>
      <c r="AW378" s="442"/>
      <c r="AX378" s="442"/>
      <c r="AY378" s="442"/>
      <c r="AZ378" s="442"/>
    </row>
    <row r="379" spans="2:52">
      <c r="X379" s="442"/>
      <c r="Y379" s="442"/>
      <c r="Z379" s="442"/>
      <c r="AA379" s="442"/>
      <c r="AB379" s="442"/>
      <c r="AC379" s="442"/>
      <c r="AD379" s="442"/>
      <c r="AE379" s="442"/>
      <c r="AF379" s="442"/>
      <c r="AG379" s="442"/>
      <c r="AH379" s="442"/>
      <c r="AI379" s="442"/>
      <c r="AJ379" s="442"/>
      <c r="AK379" s="442"/>
      <c r="AL379" s="442"/>
      <c r="AM379" s="442"/>
      <c r="AN379" s="442"/>
      <c r="AO379" s="442"/>
      <c r="AP379" s="442"/>
      <c r="AQ379" s="442"/>
      <c r="AR379" s="442"/>
      <c r="AS379" s="442"/>
      <c r="AT379" s="442"/>
      <c r="AU379" s="442"/>
      <c r="AV379" s="442"/>
      <c r="AW379" s="442"/>
      <c r="AX379" s="442"/>
      <c r="AY379" s="442"/>
      <c r="AZ379" s="442"/>
    </row>
    <row r="380" spans="2:52">
      <c r="X380" s="442"/>
      <c r="Y380" s="442"/>
      <c r="Z380" s="442"/>
      <c r="AA380" s="442"/>
      <c r="AB380" s="442"/>
      <c r="AC380" s="442"/>
      <c r="AD380" s="442"/>
      <c r="AE380" s="442"/>
      <c r="AF380" s="442"/>
      <c r="AG380" s="442"/>
      <c r="AH380" s="442"/>
      <c r="AI380" s="442"/>
      <c r="AJ380" s="442"/>
      <c r="AK380" s="442"/>
      <c r="AL380" s="442"/>
      <c r="AM380" s="442"/>
      <c r="AN380" s="442"/>
      <c r="AO380" s="442"/>
      <c r="AP380" s="442"/>
      <c r="AQ380" s="442"/>
      <c r="AR380" s="442"/>
      <c r="AS380" s="442"/>
      <c r="AT380" s="442"/>
      <c r="AU380" s="442"/>
      <c r="AV380" s="442"/>
      <c r="AW380" s="442"/>
      <c r="AX380" s="442"/>
      <c r="AY380" s="442"/>
      <c r="AZ380" s="442"/>
    </row>
    <row r="381" spans="2:52">
      <c r="X381" s="442"/>
      <c r="Y381" s="442"/>
      <c r="Z381" s="442"/>
      <c r="AA381" s="442"/>
      <c r="AB381" s="442"/>
      <c r="AC381" s="442"/>
      <c r="AD381" s="442"/>
      <c r="AE381" s="442"/>
      <c r="AF381" s="442"/>
      <c r="AG381" s="442"/>
      <c r="AH381" s="442"/>
      <c r="AI381" s="442"/>
      <c r="AJ381" s="442"/>
      <c r="AK381" s="442"/>
      <c r="AL381" s="442"/>
      <c r="AM381" s="442"/>
      <c r="AN381" s="442"/>
      <c r="AO381" s="442"/>
      <c r="AP381" s="442"/>
      <c r="AQ381" s="442"/>
      <c r="AR381" s="442"/>
      <c r="AS381" s="442"/>
      <c r="AT381" s="442"/>
      <c r="AU381" s="442"/>
      <c r="AV381" s="442"/>
      <c r="AW381" s="442"/>
      <c r="AX381" s="442"/>
      <c r="AY381" s="442"/>
      <c r="AZ381" s="442"/>
    </row>
    <row r="382" spans="2:52">
      <c r="X382" s="442"/>
      <c r="Y382" s="442"/>
      <c r="Z382" s="442"/>
      <c r="AA382" s="442"/>
      <c r="AB382" s="442"/>
      <c r="AC382" s="442"/>
      <c r="AD382" s="442"/>
      <c r="AE382" s="442"/>
      <c r="AF382" s="442"/>
      <c r="AG382" s="442"/>
      <c r="AH382" s="442"/>
      <c r="AI382" s="442"/>
      <c r="AJ382" s="442"/>
      <c r="AK382" s="442"/>
      <c r="AL382" s="442"/>
      <c r="AM382" s="442"/>
      <c r="AN382" s="442"/>
      <c r="AO382" s="442"/>
      <c r="AP382" s="442"/>
      <c r="AQ382" s="442"/>
      <c r="AR382" s="442"/>
      <c r="AS382" s="442"/>
      <c r="AT382" s="442"/>
      <c r="AU382" s="442"/>
      <c r="AV382" s="442"/>
      <c r="AW382" s="442"/>
      <c r="AX382" s="442"/>
      <c r="AY382" s="442"/>
      <c r="AZ382" s="442"/>
    </row>
    <row r="383" spans="2:52">
      <c r="X383" s="442"/>
      <c r="Y383" s="442"/>
      <c r="Z383" s="442"/>
      <c r="AA383" s="442"/>
      <c r="AB383" s="442"/>
      <c r="AC383" s="442"/>
      <c r="AD383" s="442"/>
      <c r="AE383" s="442"/>
      <c r="AF383" s="442"/>
      <c r="AG383" s="442"/>
      <c r="AH383" s="442"/>
      <c r="AI383" s="442"/>
      <c r="AJ383" s="442"/>
      <c r="AK383" s="442"/>
      <c r="AL383" s="442"/>
      <c r="AM383" s="442"/>
      <c r="AN383" s="442"/>
      <c r="AO383" s="442"/>
      <c r="AP383" s="442"/>
      <c r="AQ383" s="442"/>
      <c r="AR383" s="442"/>
      <c r="AS383" s="442"/>
      <c r="AT383" s="442"/>
      <c r="AU383" s="442"/>
      <c r="AV383" s="442"/>
      <c r="AW383" s="442"/>
      <c r="AX383" s="442"/>
      <c r="AY383" s="442"/>
      <c r="AZ383" s="442"/>
    </row>
    <row r="384" spans="2:52">
      <c r="X384" s="442"/>
      <c r="Y384" s="442"/>
      <c r="Z384" s="442"/>
      <c r="AA384" s="442"/>
      <c r="AB384" s="442"/>
      <c r="AC384" s="442"/>
      <c r="AD384" s="442"/>
      <c r="AE384" s="442"/>
      <c r="AF384" s="442"/>
      <c r="AG384" s="442"/>
      <c r="AH384" s="442"/>
      <c r="AI384" s="442"/>
      <c r="AJ384" s="442"/>
      <c r="AK384" s="442"/>
      <c r="AL384" s="442"/>
      <c r="AM384" s="442"/>
      <c r="AN384" s="442"/>
      <c r="AO384" s="442"/>
      <c r="AP384" s="442"/>
      <c r="AQ384" s="442"/>
      <c r="AR384" s="442"/>
      <c r="AS384" s="442"/>
      <c r="AT384" s="442"/>
      <c r="AU384" s="442"/>
      <c r="AV384" s="442"/>
      <c r="AW384" s="442"/>
      <c r="AX384" s="442"/>
      <c r="AY384" s="442"/>
      <c r="AZ384" s="442"/>
    </row>
    <row r="385" spans="24:52">
      <c r="X385" s="442"/>
      <c r="Y385" s="442"/>
      <c r="Z385" s="442"/>
      <c r="AA385" s="442"/>
      <c r="AB385" s="442"/>
      <c r="AC385" s="442"/>
      <c r="AD385" s="442"/>
      <c r="AE385" s="442"/>
      <c r="AF385" s="442"/>
      <c r="AG385" s="442"/>
      <c r="AH385" s="442"/>
      <c r="AI385" s="442"/>
      <c r="AJ385" s="442"/>
      <c r="AK385" s="442"/>
      <c r="AL385" s="442"/>
      <c r="AM385" s="442"/>
      <c r="AN385" s="442"/>
      <c r="AO385" s="442"/>
      <c r="AP385" s="442"/>
      <c r="AQ385" s="442"/>
      <c r="AR385" s="442"/>
      <c r="AS385" s="442"/>
      <c r="AT385" s="442"/>
      <c r="AU385" s="442"/>
      <c r="AV385" s="442"/>
      <c r="AW385" s="442"/>
      <c r="AX385" s="442"/>
      <c r="AY385" s="442"/>
      <c r="AZ385" s="442"/>
    </row>
    <row r="386" spans="24:52">
      <c r="X386" s="442"/>
      <c r="Y386" s="442"/>
      <c r="Z386" s="442"/>
      <c r="AA386" s="442"/>
      <c r="AB386" s="442"/>
      <c r="AC386" s="442"/>
      <c r="AD386" s="442"/>
      <c r="AE386" s="442"/>
      <c r="AF386" s="442"/>
      <c r="AG386" s="442"/>
      <c r="AH386" s="442"/>
      <c r="AI386" s="442"/>
      <c r="AJ386" s="442"/>
      <c r="AK386" s="442"/>
      <c r="AL386" s="442"/>
      <c r="AM386" s="442"/>
      <c r="AN386" s="442"/>
      <c r="AO386" s="442"/>
      <c r="AP386" s="442"/>
      <c r="AQ386" s="442"/>
      <c r="AR386" s="442"/>
      <c r="AS386" s="442"/>
      <c r="AT386" s="442"/>
      <c r="AU386" s="442"/>
      <c r="AV386" s="442"/>
      <c r="AW386" s="442"/>
      <c r="AX386" s="442"/>
      <c r="AY386" s="442"/>
      <c r="AZ386" s="442"/>
    </row>
    <row r="387" spans="24:52">
      <c r="X387" s="442"/>
      <c r="Y387" s="442"/>
      <c r="Z387" s="442"/>
      <c r="AA387" s="442"/>
      <c r="AB387" s="442"/>
      <c r="AC387" s="442"/>
      <c r="AD387" s="442"/>
      <c r="AE387" s="442"/>
      <c r="AF387" s="442"/>
      <c r="AG387" s="442"/>
      <c r="AH387" s="442"/>
      <c r="AI387" s="442"/>
      <c r="AJ387" s="442"/>
      <c r="AK387" s="442"/>
      <c r="AL387" s="442"/>
      <c r="AM387" s="442"/>
      <c r="AN387" s="442"/>
      <c r="AO387" s="442"/>
      <c r="AP387" s="442"/>
      <c r="AQ387" s="442"/>
      <c r="AR387" s="442"/>
      <c r="AS387" s="442"/>
      <c r="AT387" s="442"/>
      <c r="AU387" s="442"/>
      <c r="AV387" s="442"/>
      <c r="AW387" s="442"/>
      <c r="AX387" s="442"/>
      <c r="AY387" s="442"/>
      <c r="AZ387" s="442"/>
    </row>
    <row r="388" spans="24:52">
      <c r="X388" s="442"/>
      <c r="Y388" s="442"/>
      <c r="Z388" s="442"/>
      <c r="AA388" s="442"/>
      <c r="AB388" s="442"/>
      <c r="AC388" s="442"/>
      <c r="AD388" s="442"/>
      <c r="AE388" s="442"/>
      <c r="AF388" s="442"/>
      <c r="AG388" s="442"/>
      <c r="AH388" s="442"/>
      <c r="AI388" s="442"/>
      <c r="AJ388" s="442"/>
      <c r="AK388" s="442"/>
      <c r="AL388" s="442"/>
      <c r="AM388" s="442"/>
      <c r="AN388" s="442"/>
      <c r="AO388" s="442"/>
      <c r="AP388" s="442"/>
      <c r="AQ388" s="442"/>
      <c r="AR388" s="442"/>
      <c r="AS388" s="442"/>
      <c r="AT388" s="442"/>
      <c r="AU388" s="442"/>
      <c r="AV388" s="442"/>
      <c r="AW388" s="442"/>
      <c r="AX388" s="442"/>
      <c r="AY388" s="442"/>
      <c r="AZ388" s="442"/>
    </row>
    <row r="389" spans="24:52">
      <c r="X389" s="442"/>
      <c r="Y389" s="442"/>
      <c r="Z389" s="442"/>
      <c r="AA389" s="442"/>
      <c r="AB389" s="442"/>
      <c r="AC389" s="442"/>
      <c r="AD389" s="442"/>
      <c r="AE389" s="442"/>
      <c r="AF389" s="442"/>
      <c r="AG389" s="442"/>
      <c r="AH389" s="442"/>
      <c r="AI389" s="442"/>
      <c r="AJ389" s="442"/>
      <c r="AK389" s="442"/>
      <c r="AL389" s="442"/>
      <c r="AM389" s="442"/>
      <c r="AN389" s="442"/>
      <c r="AO389" s="442"/>
      <c r="AP389" s="442"/>
      <c r="AQ389" s="442"/>
      <c r="AR389" s="442"/>
      <c r="AS389" s="442"/>
      <c r="AT389" s="442"/>
      <c r="AU389" s="442"/>
      <c r="AV389" s="442"/>
      <c r="AW389" s="442"/>
      <c r="AX389" s="442"/>
      <c r="AY389" s="442"/>
      <c r="AZ389" s="442"/>
    </row>
    <row r="390" spans="24:52">
      <c r="X390" s="442"/>
      <c r="Y390" s="442"/>
      <c r="Z390" s="442"/>
      <c r="AA390" s="442"/>
      <c r="AB390" s="442"/>
      <c r="AC390" s="442"/>
      <c r="AD390" s="442"/>
      <c r="AE390" s="442"/>
      <c r="AF390" s="442"/>
      <c r="AG390" s="442"/>
      <c r="AH390" s="442"/>
      <c r="AI390" s="442"/>
      <c r="AJ390" s="442"/>
      <c r="AK390" s="442"/>
      <c r="AL390" s="442"/>
      <c r="AM390" s="442"/>
      <c r="AN390" s="442"/>
      <c r="AO390" s="442"/>
      <c r="AP390" s="442"/>
      <c r="AQ390" s="442"/>
      <c r="AR390" s="442"/>
      <c r="AS390" s="442"/>
      <c r="AT390" s="442"/>
      <c r="AU390" s="442"/>
      <c r="AV390" s="442"/>
      <c r="AW390" s="442"/>
      <c r="AX390" s="442"/>
      <c r="AY390" s="442"/>
      <c r="AZ390" s="442"/>
    </row>
    <row r="391" spans="24:52">
      <c r="X391" s="442"/>
      <c r="Y391" s="442"/>
      <c r="Z391" s="442"/>
      <c r="AA391" s="442"/>
      <c r="AB391" s="442"/>
      <c r="AC391" s="442"/>
      <c r="AD391" s="442"/>
      <c r="AE391" s="442"/>
      <c r="AF391" s="442"/>
      <c r="AG391" s="442"/>
      <c r="AH391" s="442"/>
      <c r="AI391" s="442"/>
      <c r="AJ391" s="442"/>
      <c r="AK391" s="442"/>
      <c r="AL391" s="442"/>
      <c r="AM391" s="442"/>
      <c r="AN391" s="442"/>
      <c r="AO391" s="442"/>
      <c r="AP391" s="442"/>
      <c r="AQ391" s="442"/>
      <c r="AR391" s="442"/>
      <c r="AS391" s="442"/>
      <c r="AT391" s="442"/>
      <c r="AU391" s="442"/>
      <c r="AV391" s="442"/>
      <c r="AW391" s="442"/>
      <c r="AX391" s="442"/>
      <c r="AY391" s="442"/>
      <c r="AZ391" s="442"/>
    </row>
    <row r="392" spans="24:52">
      <c r="X392" s="442"/>
      <c r="Y392" s="442"/>
      <c r="Z392" s="442"/>
      <c r="AA392" s="442"/>
      <c r="AB392" s="442"/>
      <c r="AC392" s="442"/>
      <c r="AD392" s="442"/>
      <c r="AE392" s="442"/>
      <c r="AF392" s="442"/>
      <c r="AG392" s="442"/>
      <c r="AH392" s="442"/>
      <c r="AI392" s="442"/>
      <c r="AJ392" s="442"/>
      <c r="AK392" s="442"/>
      <c r="AL392" s="442"/>
      <c r="AM392" s="442"/>
      <c r="AN392" s="442"/>
      <c r="AO392" s="442"/>
      <c r="AP392" s="442"/>
      <c r="AQ392" s="442"/>
      <c r="AR392" s="442"/>
      <c r="AS392" s="442"/>
      <c r="AT392" s="442"/>
      <c r="AU392" s="442"/>
      <c r="AV392" s="442"/>
      <c r="AW392" s="442"/>
      <c r="AX392" s="442"/>
      <c r="AY392" s="442"/>
      <c r="AZ392" s="442"/>
    </row>
    <row r="393" spans="24:52">
      <c r="X393" s="442"/>
      <c r="Y393" s="442"/>
      <c r="Z393" s="442"/>
      <c r="AA393" s="442"/>
      <c r="AB393" s="442"/>
      <c r="AC393" s="442"/>
      <c r="AD393" s="442"/>
      <c r="AE393" s="442"/>
      <c r="AF393" s="442"/>
      <c r="AG393" s="442"/>
      <c r="AH393" s="442"/>
      <c r="AI393" s="442"/>
      <c r="AJ393" s="442"/>
      <c r="AK393" s="442"/>
      <c r="AL393" s="442"/>
      <c r="AM393" s="442"/>
      <c r="AN393" s="442"/>
      <c r="AO393" s="442"/>
      <c r="AP393" s="442"/>
      <c r="AQ393" s="442"/>
      <c r="AR393" s="442"/>
      <c r="AS393" s="442"/>
      <c r="AT393" s="442"/>
      <c r="AU393" s="442"/>
      <c r="AV393" s="442"/>
      <c r="AW393" s="442"/>
      <c r="AX393" s="442"/>
      <c r="AY393" s="442"/>
      <c r="AZ393" s="442"/>
    </row>
    <row r="394" spans="24:52">
      <c r="X394" s="442"/>
      <c r="Y394" s="442"/>
      <c r="Z394" s="442"/>
      <c r="AA394" s="442"/>
      <c r="AB394" s="442"/>
      <c r="AC394" s="442"/>
      <c r="AD394" s="442"/>
      <c r="AE394" s="442"/>
      <c r="AF394" s="442"/>
      <c r="AG394" s="442"/>
      <c r="AH394" s="442"/>
      <c r="AI394" s="442"/>
      <c r="AJ394" s="442"/>
      <c r="AK394" s="442"/>
      <c r="AL394" s="442"/>
      <c r="AM394" s="442"/>
      <c r="AN394" s="442"/>
      <c r="AO394" s="442"/>
      <c r="AP394" s="442"/>
      <c r="AQ394" s="442"/>
      <c r="AR394" s="442"/>
      <c r="AS394" s="442"/>
      <c r="AT394" s="442"/>
      <c r="AU394" s="442"/>
      <c r="AV394" s="442"/>
      <c r="AW394" s="442"/>
      <c r="AX394" s="442"/>
      <c r="AY394" s="442"/>
      <c r="AZ394" s="442"/>
    </row>
    <row r="395" spans="24:52">
      <c r="X395" s="442"/>
      <c r="Y395" s="442"/>
      <c r="Z395" s="442"/>
      <c r="AA395" s="442"/>
      <c r="AB395" s="442"/>
      <c r="AC395" s="442"/>
      <c r="AD395" s="442"/>
      <c r="AE395" s="442"/>
      <c r="AF395" s="442"/>
      <c r="AG395" s="442"/>
      <c r="AH395" s="442"/>
      <c r="AI395" s="442"/>
      <c r="AJ395" s="442"/>
      <c r="AK395" s="442"/>
      <c r="AL395" s="442"/>
      <c r="AM395" s="442"/>
      <c r="AN395" s="442"/>
      <c r="AO395" s="442"/>
      <c r="AP395" s="442"/>
      <c r="AQ395" s="442"/>
      <c r="AR395" s="442"/>
      <c r="AS395" s="442"/>
      <c r="AT395" s="442"/>
      <c r="AU395" s="442"/>
      <c r="AV395" s="442"/>
      <c r="AW395" s="442"/>
      <c r="AX395" s="442"/>
      <c r="AY395" s="442"/>
      <c r="AZ395" s="442"/>
    </row>
    <row r="396" spans="24:52">
      <c r="X396" s="442"/>
      <c r="Y396" s="442"/>
      <c r="Z396" s="442"/>
      <c r="AA396" s="442"/>
      <c r="AB396" s="442"/>
      <c r="AC396" s="442"/>
      <c r="AD396" s="442"/>
      <c r="AE396" s="442"/>
      <c r="AF396" s="442"/>
      <c r="AG396" s="442"/>
      <c r="AH396" s="442"/>
      <c r="AI396" s="442"/>
      <c r="AJ396" s="442"/>
      <c r="AK396" s="442"/>
      <c r="AL396" s="442"/>
      <c r="AM396" s="442"/>
      <c r="AN396" s="442"/>
      <c r="AO396" s="442"/>
      <c r="AP396" s="442"/>
      <c r="AQ396" s="442"/>
      <c r="AR396" s="442"/>
      <c r="AS396" s="442"/>
      <c r="AT396" s="442"/>
      <c r="AU396" s="442"/>
      <c r="AV396" s="442"/>
      <c r="AW396" s="442"/>
      <c r="AX396" s="442"/>
      <c r="AY396" s="442"/>
      <c r="AZ396" s="442"/>
    </row>
    <row r="397" spans="24:52">
      <c r="X397" s="442"/>
      <c r="Y397" s="442"/>
      <c r="Z397" s="442"/>
      <c r="AA397" s="442"/>
      <c r="AB397" s="442"/>
      <c r="AC397" s="442"/>
      <c r="AD397" s="442"/>
      <c r="AE397" s="442"/>
      <c r="AF397" s="442"/>
      <c r="AG397" s="442"/>
      <c r="AH397" s="442"/>
      <c r="AI397" s="442"/>
      <c r="AJ397" s="442"/>
      <c r="AK397" s="442"/>
      <c r="AL397" s="442"/>
      <c r="AM397" s="442"/>
      <c r="AN397" s="442"/>
      <c r="AO397" s="442"/>
      <c r="AP397" s="442"/>
      <c r="AQ397" s="442"/>
      <c r="AR397" s="442"/>
      <c r="AS397" s="442"/>
      <c r="AT397" s="442"/>
      <c r="AU397" s="442"/>
      <c r="AV397" s="442"/>
      <c r="AW397" s="442"/>
      <c r="AX397" s="442"/>
      <c r="AY397" s="442"/>
      <c r="AZ397" s="442"/>
    </row>
    <row r="398" spans="24:52">
      <c r="X398" s="442"/>
      <c r="Y398" s="442"/>
      <c r="Z398" s="442"/>
      <c r="AA398" s="442"/>
      <c r="AB398" s="442"/>
      <c r="AC398" s="442"/>
      <c r="AD398" s="442"/>
      <c r="AE398" s="442"/>
      <c r="AF398" s="442"/>
      <c r="AG398" s="442"/>
      <c r="AH398" s="442"/>
      <c r="AI398" s="442"/>
      <c r="AJ398" s="442"/>
      <c r="AK398" s="442"/>
      <c r="AL398" s="442"/>
      <c r="AM398" s="442"/>
      <c r="AN398" s="442"/>
      <c r="AO398" s="442"/>
      <c r="AP398" s="442"/>
      <c r="AQ398" s="442"/>
      <c r="AR398" s="442"/>
      <c r="AS398" s="442"/>
      <c r="AT398" s="442"/>
      <c r="AU398" s="442"/>
      <c r="AV398" s="442"/>
      <c r="AW398" s="442"/>
      <c r="AX398" s="442"/>
      <c r="AY398" s="442"/>
      <c r="AZ398" s="442"/>
    </row>
    <row r="399" spans="24:52">
      <c r="X399" s="442"/>
      <c r="Y399" s="442"/>
      <c r="Z399" s="442"/>
      <c r="AA399" s="442"/>
      <c r="AB399" s="442"/>
      <c r="AC399" s="442"/>
      <c r="AD399" s="442"/>
      <c r="AE399" s="442"/>
      <c r="AF399" s="442"/>
      <c r="AG399" s="442"/>
      <c r="AH399" s="442"/>
      <c r="AI399" s="442"/>
      <c r="AJ399" s="442"/>
      <c r="AK399" s="442"/>
      <c r="AL399" s="442"/>
      <c r="AM399" s="442"/>
      <c r="AN399" s="442"/>
      <c r="AO399" s="442"/>
      <c r="AP399" s="442"/>
      <c r="AQ399" s="442"/>
      <c r="AR399" s="442"/>
      <c r="AS399" s="442"/>
      <c r="AT399" s="442"/>
      <c r="AU399" s="442"/>
      <c r="AV399" s="442"/>
      <c r="AW399" s="442"/>
      <c r="AX399" s="442"/>
      <c r="AY399" s="442"/>
      <c r="AZ399" s="442"/>
    </row>
    <row r="400" spans="24:52">
      <c r="X400" s="442"/>
      <c r="Y400" s="442"/>
      <c r="Z400" s="442"/>
      <c r="AA400" s="442"/>
      <c r="AB400" s="442"/>
      <c r="AC400" s="442"/>
      <c r="AD400" s="442"/>
      <c r="AE400" s="442"/>
      <c r="AF400" s="442"/>
      <c r="AG400" s="442"/>
      <c r="AH400" s="442"/>
      <c r="AI400" s="442"/>
      <c r="AJ400" s="442"/>
      <c r="AK400" s="442"/>
      <c r="AL400" s="442"/>
      <c r="AM400" s="442"/>
      <c r="AN400" s="442"/>
      <c r="AO400" s="442"/>
      <c r="AP400" s="442"/>
      <c r="AQ400" s="442"/>
      <c r="AR400" s="442"/>
      <c r="AS400" s="442"/>
      <c r="AT400" s="442"/>
      <c r="AU400" s="442"/>
      <c r="AV400" s="442"/>
      <c r="AW400" s="442"/>
      <c r="AX400" s="442"/>
      <c r="AY400" s="442"/>
      <c r="AZ400" s="442"/>
    </row>
    <row r="401" spans="24:52">
      <c r="X401" s="442"/>
      <c r="Y401" s="442"/>
      <c r="Z401" s="442"/>
      <c r="AA401" s="442"/>
      <c r="AB401" s="442"/>
      <c r="AC401" s="442"/>
      <c r="AD401" s="442"/>
      <c r="AE401" s="442"/>
      <c r="AF401" s="442"/>
      <c r="AG401" s="442"/>
      <c r="AH401" s="442"/>
      <c r="AI401" s="442"/>
      <c r="AJ401" s="442"/>
      <c r="AK401" s="442"/>
      <c r="AL401" s="442"/>
      <c r="AM401" s="442"/>
      <c r="AN401" s="442"/>
      <c r="AO401" s="442"/>
      <c r="AP401" s="442"/>
      <c r="AQ401" s="442"/>
      <c r="AR401" s="442"/>
      <c r="AS401" s="442"/>
      <c r="AT401" s="442"/>
      <c r="AU401" s="442"/>
      <c r="AV401" s="442"/>
      <c r="AW401" s="442"/>
      <c r="AX401" s="442"/>
      <c r="AY401" s="442"/>
      <c r="AZ401" s="442"/>
    </row>
  </sheetData>
  <sheetProtection algorithmName="SHA-512" hashValue="2cygztIT4OqJ41rrwoVzJPIN4heVMd5ihj+ejQSCyuWRbJfNl+R9xeUB+432xjcZ5ErR/0gqZ6EqBqyn1+nk7A==" saltValue="kafcpX6vklvYLo01kX/gsA==" spinCount="100000" sheet="1" formatCells="0" formatColumns="0" formatRows="0"/>
  <mergeCells count="681">
    <mergeCell ref="C371:F371"/>
    <mergeCell ref="G371:K371"/>
    <mergeCell ref="C373:F373"/>
    <mergeCell ref="G373:I373"/>
    <mergeCell ref="C368:F368"/>
    <mergeCell ref="G368:K368"/>
    <mergeCell ref="C369:F369"/>
    <mergeCell ref="G369:K369"/>
    <mergeCell ref="C370:F370"/>
    <mergeCell ref="G370:K370"/>
    <mergeCell ref="C365:F365"/>
    <mergeCell ref="G365:K365"/>
    <mergeCell ref="C366:F366"/>
    <mergeCell ref="G366:K366"/>
    <mergeCell ref="C367:F367"/>
    <mergeCell ref="G367:K367"/>
    <mergeCell ref="C362:F362"/>
    <mergeCell ref="G362:K362"/>
    <mergeCell ref="C363:F363"/>
    <mergeCell ref="G363:K363"/>
    <mergeCell ref="C364:F364"/>
    <mergeCell ref="G364:K364"/>
    <mergeCell ref="C358:F358"/>
    <mergeCell ref="G358:K358"/>
    <mergeCell ref="C359:F359"/>
    <mergeCell ref="G359:K359"/>
    <mergeCell ref="C361:F361"/>
    <mergeCell ref="G361:K361"/>
    <mergeCell ref="C355:F355"/>
    <mergeCell ref="G355:K355"/>
    <mergeCell ref="C356:F356"/>
    <mergeCell ref="G356:K356"/>
    <mergeCell ref="C357:F357"/>
    <mergeCell ref="G357:K357"/>
    <mergeCell ref="C352:F352"/>
    <mergeCell ref="G352:K352"/>
    <mergeCell ref="C353:F353"/>
    <mergeCell ref="G353:K353"/>
    <mergeCell ref="C354:F354"/>
    <mergeCell ref="G354:K354"/>
    <mergeCell ref="C349:F349"/>
    <mergeCell ref="G349:K349"/>
    <mergeCell ref="C350:F350"/>
    <mergeCell ref="G350:K350"/>
    <mergeCell ref="C351:F351"/>
    <mergeCell ref="G351:K351"/>
    <mergeCell ref="C345:F345"/>
    <mergeCell ref="G345:K345"/>
    <mergeCell ref="C346:F346"/>
    <mergeCell ref="G346:K346"/>
    <mergeCell ref="C347:F347"/>
    <mergeCell ref="G347:K347"/>
    <mergeCell ref="C342:F342"/>
    <mergeCell ref="G342:K342"/>
    <mergeCell ref="C343:F343"/>
    <mergeCell ref="G343:K343"/>
    <mergeCell ref="C344:F344"/>
    <mergeCell ref="G344:K344"/>
    <mergeCell ref="C339:F339"/>
    <mergeCell ref="G339:K339"/>
    <mergeCell ref="C340:F340"/>
    <mergeCell ref="G340:K340"/>
    <mergeCell ref="C341:F341"/>
    <mergeCell ref="G341:K341"/>
    <mergeCell ref="C335:F335"/>
    <mergeCell ref="G335:K335"/>
    <mergeCell ref="C337:F337"/>
    <mergeCell ref="G337:K337"/>
    <mergeCell ref="C338:F338"/>
    <mergeCell ref="G338:K338"/>
    <mergeCell ref="C332:F332"/>
    <mergeCell ref="G332:K332"/>
    <mergeCell ref="C333:F333"/>
    <mergeCell ref="G333:K333"/>
    <mergeCell ref="C334:F334"/>
    <mergeCell ref="G334:K334"/>
    <mergeCell ref="C329:F329"/>
    <mergeCell ref="G329:K329"/>
    <mergeCell ref="C330:F330"/>
    <mergeCell ref="G330:K330"/>
    <mergeCell ref="C331:F331"/>
    <mergeCell ref="G331:K331"/>
    <mergeCell ref="C326:F326"/>
    <mergeCell ref="G326:K326"/>
    <mergeCell ref="C327:F327"/>
    <mergeCell ref="G327:K327"/>
    <mergeCell ref="C328:F328"/>
    <mergeCell ref="G328:K328"/>
    <mergeCell ref="C322:F322"/>
    <mergeCell ref="G322:K322"/>
    <mergeCell ref="C323:F323"/>
    <mergeCell ref="G323:K323"/>
    <mergeCell ref="C325:F325"/>
    <mergeCell ref="G325:K325"/>
    <mergeCell ref="C319:F319"/>
    <mergeCell ref="G319:K319"/>
    <mergeCell ref="C320:F320"/>
    <mergeCell ref="G320:K320"/>
    <mergeCell ref="C321:F321"/>
    <mergeCell ref="G321:K321"/>
    <mergeCell ref="C316:F316"/>
    <mergeCell ref="G316:K316"/>
    <mergeCell ref="C317:F317"/>
    <mergeCell ref="G317:K317"/>
    <mergeCell ref="C318:F318"/>
    <mergeCell ref="G318:K318"/>
    <mergeCell ref="C313:F313"/>
    <mergeCell ref="G313:K313"/>
    <mergeCell ref="C314:F314"/>
    <mergeCell ref="G314:K314"/>
    <mergeCell ref="C315:F315"/>
    <mergeCell ref="G315:K315"/>
    <mergeCell ref="C309:F309"/>
    <mergeCell ref="G309:K309"/>
    <mergeCell ref="C310:F310"/>
    <mergeCell ref="G310:K310"/>
    <mergeCell ref="C311:F311"/>
    <mergeCell ref="G311:K311"/>
    <mergeCell ref="C306:F306"/>
    <mergeCell ref="G306:K306"/>
    <mergeCell ref="C307:F307"/>
    <mergeCell ref="G307:K307"/>
    <mergeCell ref="C308:F308"/>
    <mergeCell ref="G308:K308"/>
    <mergeCell ref="C303:F303"/>
    <mergeCell ref="G303:K303"/>
    <mergeCell ref="C304:F304"/>
    <mergeCell ref="G304:K304"/>
    <mergeCell ref="C305:F305"/>
    <mergeCell ref="G305:K305"/>
    <mergeCell ref="C299:F299"/>
    <mergeCell ref="G299:K299"/>
    <mergeCell ref="C301:F301"/>
    <mergeCell ref="G301:K301"/>
    <mergeCell ref="C302:F302"/>
    <mergeCell ref="G302:K302"/>
    <mergeCell ref="C296:F296"/>
    <mergeCell ref="G296:K296"/>
    <mergeCell ref="C297:F297"/>
    <mergeCell ref="G297:K297"/>
    <mergeCell ref="C298:F298"/>
    <mergeCell ref="G298:K298"/>
    <mergeCell ref="C293:F293"/>
    <mergeCell ref="G293:K293"/>
    <mergeCell ref="C294:F294"/>
    <mergeCell ref="G294:K294"/>
    <mergeCell ref="C295:F295"/>
    <mergeCell ref="G295:K295"/>
    <mergeCell ref="C290:F290"/>
    <mergeCell ref="G290:K290"/>
    <mergeCell ref="C291:F291"/>
    <mergeCell ref="G291:K291"/>
    <mergeCell ref="C292:F292"/>
    <mergeCell ref="G292:K292"/>
    <mergeCell ref="C286:F286"/>
    <mergeCell ref="G286:K286"/>
    <mergeCell ref="C287:F287"/>
    <mergeCell ref="G287:K287"/>
    <mergeCell ref="C289:F289"/>
    <mergeCell ref="G289:K289"/>
    <mergeCell ref="C283:F283"/>
    <mergeCell ref="G283:K283"/>
    <mergeCell ref="C284:F284"/>
    <mergeCell ref="G284:K284"/>
    <mergeCell ref="C285:F285"/>
    <mergeCell ref="G285:K285"/>
    <mergeCell ref="C280:F280"/>
    <mergeCell ref="G280:K280"/>
    <mergeCell ref="C281:F281"/>
    <mergeCell ref="G281:K281"/>
    <mergeCell ref="C282:F282"/>
    <mergeCell ref="G282:K282"/>
    <mergeCell ref="C277:F277"/>
    <mergeCell ref="G277:K277"/>
    <mergeCell ref="C278:F278"/>
    <mergeCell ref="G278:K278"/>
    <mergeCell ref="C279:F279"/>
    <mergeCell ref="G279:K279"/>
    <mergeCell ref="C273:F273"/>
    <mergeCell ref="G273:K273"/>
    <mergeCell ref="C274:F274"/>
    <mergeCell ref="G274:K274"/>
    <mergeCell ref="C275:F275"/>
    <mergeCell ref="G275:K275"/>
    <mergeCell ref="C270:F270"/>
    <mergeCell ref="G270:K270"/>
    <mergeCell ref="C271:F271"/>
    <mergeCell ref="G271:K271"/>
    <mergeCell ref="C272:F272"/>
    <mergeCell ref="G272:K272"/>
    <mergeCell ref="C267:F267"/>
    <mergeCell ref="G267:K267"/>
    <mergeCell ref="C268:F268"/>
    <mergeCell ref="G268:K268"/>
    <mergeCell ref="C269:F269"/>
    <mergeCell ref="G269:K269"/>
    <mergeCell ref="C263:F263"/>
    <mergeCell ref="G263:K263"/>
    <mergeCell ref="C265:F265"/>
    <mergeCell ref="G265:K265"/>
    <mergeCell ref="C266:F266"/>
    <mergeCell ref="G266:K266"/>
    <mergeCell ref="C260:F260"/>
    <mergeCell ref="G260:K260"/>
    <mergeCell ref="C261:F261"/>
    <mergeCell ref="G261:K261"/>
    <mergeCell ref="C262:F262"/>
    <mergeCell ref="G262:K262"/>
    <mergeCell ref="C257:F257"/>
    <mergeCell ref="G257:K257"/>
    <mergeCell ref="C258:F258"/>
    <mergeCell ref="G258:K258"/>
    <mergeCell ref="C259:F259"/>
    <mergeCell ref="G259:K259"/>
    <mergeCell ref="C254:F254"/>
    <mergeCell ref="G254:K254"/>
    <mergeCell ref="C255:F255"/>
    <mergeCell ref="G255:K255"/>
    <mergeCell ref="C256:F256"/>
    <mergeCell ref="G256:K256"/>
    <mergeCell ref="C250:F250"/>
    <mergeCell ref="G250:K250"/>
    <mergeCell ref="C251:F251"/>
    <mergeCell ref="G251:K251"/>
    <mergeCell ref="C253:F253"/>
    <mergeCell ref="G253:K253"/>
    <mergeCell ref="C247:F247"/>
    <mergeCell ref="G247:K247"/>
    <mergeCell ref="C248:F248"/>
    <mergeCell ref="G248:K248"/>
    <mergeCell ref="C249:F249"/>
    <mergeCell ref="G249:K249"/>
    <mergeCell ref="C244:F244"/>
    <mergeCell ref="G244:K244"/>
    <mergeCell ref="C245:F245"/>
    <mergeCell ref="G245:K245"/>
    <mergeCell ref="C246:F246"/>
    <mergeCell ref="G246:K246"/>
    <mergeCell ref="C241:F241"/>
    <mergeCell ref="G241:K241"/>
    <mergeCell ref="C242:F242"/>
    <mergeCell ref="G242:K242"/>
    <mergeCell ref="C243:F243"/>
    <mergeCell ref="G243:K243"/>
    <mergeCell ref="C237:F237"/>
    <mergeCell ref="G237:K237"/>
    <mergeCell ref="C238:F238"/>
    <mergeCell ref="G238:K238"/>
    <mergeCell ref="C239:F239"/>
    <mergeCell ref="G239:K239"/>
    <mergeCell ref="C234:F234"/>
    <mergeCell ref="G234:K234"/>
    <mergeCell ref="C235:F235"/>
    <mergeCell ref="G235:K235"/>
    <mergeCell ref="C236:F236"/>
    <mergeCell ref="G236:K236"/>
    <mergeCell ref="C231:F231"/>
    <mergeCell ref="G231:K231"/>
    <mergeCell ref="C232:F232"/>
    <mergeCell ref="G232:K232"/>
    <mergeCell ref="C233:F233"/>
    <mergeCell ref="G233:K233"/>
    <mergeCell ref="C227:F227"/>
    <mergeCell ref="G227:K227"/>
    <mergeCell ref="C229:F229"/>
    <mergeCell ref="G229:K229"/>
    <mergeCell ref="C230:F230"/>
    <mergeCell ref="G230:K230"/>
    <mergeCell ref="C224:F224"/>
    <mergeCell ref="G224:K224"/>
    <mergeCell ref="C225:F225"/>
    <mergeCell ref="G225:K225"/>
    <mergeCell ref="C226:F226"/>
    <mergeCell ref="G226:K226"/>
    <mergeCell ref="C221:F221"/>
    <mergeCell ref="G221:K221"/>
    <mergeCell ref="C222:F222"/>
    <mergeCell ref="G222:K222"/>
    <mergeCell ref="C223:F223"/>
    <mergeCell ref="G223:K223"/>
    <mergeCell ref="C218:F218"/>
    <mergeCell ref="G218:K218"/>
    <mergeCell ref="C219:F219"/>
    <mergeCell ref="G219:K219"/>
    <mergeCell ref="C220:F220"/>
    <mergeCell ref="G220:K220"/>
    <mergeCell ref="C214:F214"/>
    <mergeCell ref="G214:K214"/>
    <mergeCell ref="C215:F215"/>
    <mergeCell ref="G215:K215"/>
    <mergeCell ref="C217:F217"/>
    <mergeCell ref="G217:K217"/>
    <mergeCell ref="C211:F211"/>
    <mergeCell ref="G211:K211"/>
    <mergeCell ref="C212:F212"/>
    <mergeCell ref="G212:K212"/>
    <mergeCell ref="C213:F213"/>
    <mergeCell ref="G213:K213"/>
    <mergeCell ref="C208:F208"/>
    <mergeCell ref="G208:K208"/>
    <mergeCell ref="C209:F209"/>
    <mergeCell ref="G209:K209"/>
    <mergeCell ref="C210:F210"/>
    <mergeCell ref="G210:K210"/>
    <mergeCell ref="C205:F205"/>
    <mergeCell ref="G205:K205"/>
    <mergeCell ref="C206:F206"/>
    <mergeCell ref="G206:K206"/>
    <mergeCell ref="C207:F207"/>
    <mergeCell ref="G207:K207"/>
    <mergeCell ref="C201:F201"/>
    <mergeCell ref="G201:K201"/>
    <mergeCell ref="C202:F202"/>
    <mergeCell ref="G202:K202"/>
    <mergeCell ref="C203:F203"/>
    <mergeCell ref="G203:K203"/>
    <mergeCell ref="C198:F198"/>
    <mergeCell ref="G198:K198"/>
    <mergeCell ref="C199:F199"/>
    <mergeCell ref="G199:K199"/>
    <mergeCell ref="C200:F200"/>
    <mergeCell ref="G200:K200"/>
    <mergeCell ref="C195:F195"/>
    <mergeCell ref="G195:K195"/>
    <mergeCell ref="C196:F196"/>
    <mergeCell ref="G196:K196"/>
    <mergeCell ref="C197:F197"/>
    <mergeCell ref="G197:K197"/>
    <mergeCell ref="C191:F191"/>
    <mergeCell ref="G191:K191"/>
    <mergeCell ref="C193:F193"/>
    <mergeCell ref="G193:K193"/>
    <mergeCell ref="C194:F194"/>
    <mergeCell ref="G194:K194"/>
    <mergeCell ref="C188:F188"/>
    <mergeCell ref="G188:K188"/>
    <mergeCell ref="C189:F189"/>
    <mergeCell ref="G189:K189"/>
    <mergeCell ref="C190:F190"/>
    <mergeCell ref="G190:K190"/>
    <mergeCell ref="C185:F185"/>
    <mergeCell ref="G185:K185"/>
    <mergeCell ref="C186:F186"/>
    <mergeCell ref="G186:K186"/>
    <mergeCell ref="C187:F187"/>
    <mergeCell ref="G187:K187"/>
    <mergeCell ref="C182:F182"/>
    <mergeCell ref="G182:K182"/>
    <mergeCell ref="C183:F183"/>
    <mergeCell ref="G183:K183"/>
    <mergeCell ref="C184:F184"/>
    <mergeCell ref="G184:K184"/>
    <mergeCell ref="C178:F178"/>
    <mergeCell ref="G178:K178"/>
    <mergeCell ref="C179:F179"/>
    <mergeCell ref="G179:K179"/>
    <mergeCell ref="C181:F181"/>
    <mergeCell ref="G181:K181"/>
    <mergeCell ref="C175:F175"/>
    <mergeCell ref="G175:K175"/>
    <mergeCell ref="C176:F176"/>
    <mergeCell ref="G176:K176"/>
    <mergeCell ref="C177:F177"/>
    <mergeCell ref="G177:K177"/>
    <mergeCell ref="C172:F172"/>
    <mergeCell ref="G172:K172"/>
    <mergeCell ref="C173:F173"/>
    <mergeCell ref="G173:K173"/>
    <mergeCell ref="C174:F174"/>
    <mergeCell ref="G174:K174"/>
    <mergeCell ref="C169:F169"/>
    <mergeCell ref="G169:K169"/>
    <mergeCell ref="C170:F170"/>
    <mergeCell ref="G170:K170"/>
    <mergeCell ref="C171:F171"/>
    <mergeCell ref="G171:K171"/>
    <mergeCell ref="C165:F165"/>
    <mergeCell ref="G165:K165"/>
    <mergeCell ref="C166:F166"/>
    <mergeCell ref="G166:K166"/>
    <mergeCell ref="C167:F167"/>
    <mergeCell ref="G167:K167"/>
    <mergeCell ref="C162:F162"/>
    <mergeCell ref="G162:K162"/>
    <mergeCell ref="C163:F163"/>
    <mergeCell ref="G163:K163"/>
    <mergeCell ref="C164:F164"/>
    <mergeCell ref="G164:K164"/>
    <mergeCell ref="C159:F159"/>
    <mergeCell ref="G159:K159"/>
    <mergeCell ref="C160:F160"/>
    <mergeCell ref="G160:K160"/>
    <mergeCell ref="C161:F161"/>
    <mergeCell ref="G161:K161"/>
    <mergeCell ref="C155:F155"/>
    <mergeCell ref="G155:K155"/>
    <mergeCell ref="C157:F157"/>
    <mergeCell ref="G157:K157"/>
    <mergeCell ref="C158:F158"/>
    <mergeCell ref="G158:K158"/>
    <mergeCell ref="C152:F152"/>
    <mergeCell ref="G152:K152"/>
    <mergeCell ref="C153:F153"/>
    <mergeCell ref="G153:K153"/>
    <mergeCell ref="C154:F154"/>
    <mergeCell ref="G154:K154"/>
    <mergeCell ref="C149:F149"/>
    <mergeCell ref="G149:K149"/>
    <mergeCell ref="C150:F150"/>
    <mergeCell ref="G150:K150"/>
    <mergeCell ref="C151:F151"/>
    <mergeCell ref="G151:K151"/>
    <mergeCell ref="C146:F146"/>
    <mergeCell ref="G146:K146"/>
    <mergeCell ref="C147:F147"/>
    <mergeCell ref="G147:K147"/>
    <mergeCell ref="C148:F148"/>
    <mergeCell ref="G148:K148"/>
    <mergeCell ref="C142:F142"/>
    <mergeCell ref="G142:K142"/>
    <mergeCell ref="C143:F143"/>
    <mergeCell ref="G143:K143"/>
    <mergeCell ref="C145:F145"/>
    <mergeCell ref="G145:K145"/>
    <mergeCell ref="C139:F139"/>
    <mergeCell ref="G139:K139"/>
    <mergeCell ref="C140:F140"/>
    <mergeCell ref="G140:K140"/>
    <mergeCell ref="C141:F141"/>
    <mergeCell ref="G141:K141"/>
    <mergeCell ref="C136:F136"/>
    <mergeCell ref="G136:K136"/>
    <mergeCell ref="C137:F137"/>
    <mergeCell ref="G137:K137"/>
    <mergeCell ref="C138:F138"/>
    <mergeCell ref="G138:K138"/>
    <mergeCell ref="C133:F133"/>
    <mergeCell ref="G133:K133"/>
    <mergeCell ref="C134:F134"/>
    <mergeCell ref="G134:K134"/>
    <mergeCell ref="C135:F135"/>
    <mergeCell ref="G135:K135"/>
    <mergeCell ref="C129:F129"/>
    <mergeCell ref="G129:K129"/>
    <mergeCell ref="C130:F130"/>
    <mergeCell ref="G130:K130"/>
    <mergeCell ref="C131:F131"/>
    <mergeCell ref="G131:K131"/>
    <mergeCell ref="C126:F126"/>
    <mergeCell ref="G126:K126"/>
    <mergeCell ref="C127:F127"/>
    <mergeCell ref="G127:K127"/>
    <mergeCell ref="C128:F128"/>
    <mergeCell ref="G128:K128"/>
    <mergeCell ref="C123:F123"/>
    <mergeCell ref="G123:K123"/>
    <mergeCell ref="C124:F124"/>
    <mergeCell ref="G124:K124"/>
    <mergeCell ref="C125:F125"/>
    <mergeCell ref="G125:K125"/>
    <mergeCell ref="C119:F119"/>
    <mergeCell ref="G119:K119"/>
    <mergeCell ref="C121:F121"/>
    <mergeCell ref="G121:K121"/>
    <mergeCell ref="C122:F122"/>
    <mergeCell ref="G122:K122"/>
    <mergeCell ref="C116:F116"/>
    <mergeCell ref="G116:K116"/>
    <mergeCell ref="C117:F117"/>
    <mergeCell ref="G117:K117"/>
    <mergeCell ref="C118:F118"/>
    <mergeCell ref="G118:K118"/>
    <mergeCell ref="C113:F113"/>
    <mergeCell ref="G113:K113"/>
    <mergeCell ref="C114:F114"/>
    <mergeCell ref="G114:K114"/>
    <mergeCell ref="C115:F115"/>
    <mergeCell ref="G115:K115"/>
    <mergeCell ref="C110:F110"/>
    <mergeCell ref="G110:K110"/>
    <mergeCell ref="C111:F111"/>
    <mergeCell ref="G111:K111"/>
    <mergeCell ref="C112:F112"/>
    <mergeCell ref="G112:K112"/>
    <mergeCell ref="C106:F106"/>
    <mergeCell ref="G106:K106"/>
    <mergeCell ref="C107:F107"/>
    <mergeCell ref="G107:K107"/>
    <mergeCell ref="C109:F109"/>
    <mergeCell ref="G109:K109"/>
    <mergeCell ref="C103:F103"/>
    <mergeCell ref="G103:K103"/>
    <mergeCell ref="C104:F104"/>
    <mergeCell ref="G104:K104"/>
    <mergeCell ref="C105:F105"/>
    <mergeCell ref="G105:K105"/>
    <mergeCell ref="C100:F100"/>
    <mergeCell ref="G100:K100"/>
    <mergeCell ref="C101:F101"/>
    <mergeCell ref="G101:K101"/>
    <mergeCell ref="C102:F102"/>
    <mergeCell ref="G102:K102"/>
    <mergeCell ref="C97:F97"/>
    <mergeCell ref="G97:K97"/>
    <mergeCell ref="C98:F98"/>
    <mergeCell ref="G98:K98"/>
    <mergeCell ref="C99:F99"/>
    <mergeCell ref="G99:K99"/>
    <mergeCell ref="C93:F93"/>
    <mergeCell ref="G93:K93"/>
    <mergeCell ref="C94:F94"/>
    <mergeCell ref="G94:K94"/>
    <mergeCell ref="C95:F95"/>
    <mergeCell ref="G95:K95"/>
    <mergeCell ref="C90:F90"/>
    <mergeCell ref="G90:K90"/>
    <mergeCell ref="C91:F91"/>
    <mergeCell ref="G91:K91"/>
    <mergeCell ref="C92:F92"/>
    <mergeCell ref="G92:K92"/>
    <mergeCell ref="C87:F87"/>
    <mergeCell ref="G87:K87"/>
    <mergeCell ref="C88:F88"/>
    <mergeCell ref="G88:K88"/>
    <mergeCell ref="C89:F89"/>
    <mergeCell ref="G89:K89"/>
    <mergeCell ref="C83:F83"/>
    <mergeCell ref="G83:K83"/>
    <mergeCell ref="C85:F85"/>
    <mergeCell ref="G85:K85"/>
    <mergeCell ref="C86:F86"/>
    <mergeCell ref="G86:K86"/>
    <mergeCell ref="C80:F80"/>
    <mergeCell ref="G80:K80"/>
    <mergeCell ref="C81:F81"/>
    <mergeCell ref="G81:K81"/>
    <mergeCell ref="C82:F82"/>
    <mergeCell ref="G82:K82"/>
    <mergeCell ref="C77:F77"/>
    <mergeCell ref="G77:K77"/>
    <mergeCell ref="C78:F78"/>
    <mergeCell ref="G78:K78"/>
    <mergeCell ref="C79:F79"/>
    <mergeCell ref="G79:K79"/>
    <mergeCell ref="C74:F74"/>
    <mergeCell ref="G74:K74"/>
    <mergeCell ref="C75:F75"/>
    <mergeCell ref="G75:K75"/>
    <mergeCell ref="C76:F76"/>
    <mergeCell ref="G76:K76"/>
    <mergeCell ref="C70:F70"/>
    <mergeCell ref="G70:K70"/>
    <mergeCell ref="C71:F71"/>
    <mergeCell ref="G71:K71"/>
    <mergeCell ref="C73:F73"/>
    <mergeCell ref="G73:K73"/>
    <mergeCell ref="C67:F67"/>
    <mergeCell ref="G67:K67"/>
    <mergeCell ref="C68:F68"/>
    <mergeCell ref="G68:K68"/>
    <mergeCell ref="C69:F69"/>
    <mergeCell ref="G69:K69"/>
    <mergeCell ref="C64:F64"/>
    <mergeCell ref="G64:K64"/>
    <mergeCell ref="C65:F65"/>
    <mergeCell ref="G65:K65"/>
    <mergeCell ref="C66:F66"/>
    <mergeCell ref="G66:K66"/>
    <mergeCell ref="C61:F61"/>
    <mergeCell ref="G61:K61"/>
    <mergeCell ref="C62:F62"/>
    <mergeCell ref="G62:K62"/>
    <mergeCell ref="C63:F63"/>
    <mergeCell ref="G63:K63"/>
    <mergeCell ref="C57:F57"/>
    <mergeCell ref="G57:K57"/>
    <mergeCell ref="C58:F58"/>
    <mergeCell ref="G58:K58"/>
    <mergeCell ref="C59:F59"/>
    <mergeCell ref="G59:K59"/>
    <mergeCell ref="C54:F54"/>
    <mergeCell ref="G54:K54"/>
    <mergeCell ref="C55:F55"/>
    <mergeCell ref="G55:K55"/>
    <mergeCell ref="C56:F56"/>
    <mergeCell ref="G56:K56"/>
    <mergeCell ref="C51:F51"/>
    <mergeCell ref="G51:K51"/>
    <mergeCell ref="C52:F52"/>
    <mergeCell ref="G52:K52"/>
    <mergeCell ref="C53:F53"/>
    <mergeCell ref="G53:K53"/>
    <mergeCell ref="C47:F47"/>
    <mergeCell ref="G47:K47"/>
    <mergeCell ref="C49:F49"/>
    <mergeCell ref="G49:K49"/>
    <mergeCell ref="C50:F50"/>
    <mergeCell ref="G50:K50"/>
    <mergeCell ref="C44:F44"/>
    <mergeCell ref="G44:K44"/>
    <mergeCell ref="C45:F45"/>
    <mergeCell ref="G45:K45"/>
    <mergeCell ref="C46:F46"/>
    <mergeCell ref="G46:K46"/>
    <mergeCell ref="C41:F41"/>
    <mergeCell ref="G41:K41"/>
    <mergeCell ref="C42:F42"/>
    <mergeCell ref="G42:K42"/>
    <mergeCell ref="C43:F43"/>
    <mergeCell ref="G43:K43"/>
    <mergeCell ref="C38:F38"/>
    <mergeCell ref="G38:K38"/>
    <mergeCell ref="C39:F39"/>
    <mergeCell ref="G39:K39"/>
    <mergeCell ref="C40:F40"/>
    <mergeCell ref="G40:K40"/>
    <mergeCell ref="C34:F34"/>
    <mergeCell ref="G34:K34"/>
    <mergeCell ref="C35:F35"/>
    <mergeCell ref="G35:K35"/>
    <mergeCell ref="C37:F37"/>
    <mergeCell ref="G37:K37"/>
    <mergeCell ref="C31:F31"/>
    <mergeCell ref="G31:K31"/>
    <mergeCell ref="C32:F32"/>
    <mergeCell ref="G32:K32"/>
    <mergeCell ref="C33:F33"/>
    <mergeCell ref="G33:K33"/>
    <mergeCell ref="C28:F28"/>
    <mergeCell ref="G28:K28"/>
    <mergeCell ref="C29:F29"/>
    <mergeCell ref="G29:K29"/>
    <mergeCell ref="C30:F30"/>
    <mergeCell ref="G30:K30"/>
    <mergeCell ref="C25:F25"/>
    <mergeCell ref="G25:K25"/>
    <mergeCell ref="C26:F26"/>
    <mergeCell ref="G26:K26"/>
    <mergeCell ref="C27:F27"/>
    <mergeCell ref="G27:K27"/>
    <mergeCell ref="C21:F21"/>
    <mergeCell ref="G21:K21"/>
    <mergeCell ref="C22:F22"/>
    <mergeCell ref="G22:K22"/>
    <mergeCell ref="C23:F23"/>
    <mergeCell ref="G23:K23"/>
    <mergeCell ref="C18:F18"/>
    <mergeCell ref="G18:K18"/>
    <mergeCell ref="C19:F19"/>
    <mergeCell ref="G19:K19"/>
    <mergeCell ref="C20:F20"/>
    <mergeCell ref="G20:K20"/>
    <mergeCell ref="C15:F15"/>
    <mergeCell ref="G15:K15"/>
    <mergeCell ref="C16:F16"/>
    <mergeCell ref="G16:K16"/>
    <mergeCell ref="C17:F17"/>
    <mergeCell ref="G17:K17"/>
    <mergeCell ref="C11:F11"/>
    <mergeCell ref="G11:K11"/>
    <mergeCell ref="C13:F13"/>
    <mergeCell ref="G13:K13"/>
    <mergeCell ref="C14:F14"/>
    <mergeCell ref="G14:K14"/>
    <mergeCell ref="I8:K8"/>
    <mergeCell ref="M8:N8"/>
    <mergeCell ref="O8:P8"/>
    <mergeCell ref="B2:B4"/>
    <mergeCell ref="I9:K9"/>
    <mergeCell ref="M9:N9"/>
    <mergeCell ref="O9:P9"/>
    <mergeCell ref="I6:K6"/>
    <mergeCell ref="M6:N6"/>
    <mergeCell ref="O6:P6"/>
    <mergeCell ref="I7:K7"/>
    <mergeCell ref="M7:N7"/>
    <mergeCell ref="O7:P7"/>
    <mergeCell ref="D2:K2"/>
    <mergeCell ref="D3:K3"/>
    <mergeCell ref="D4:E4"/>
    <mergeCell ref="F4:G4"/>
  </mergeCells>
  <pageMargins left="0.46" right="0.43307086614173229" top="0.48" bottom="0.38" header="0.27" footer="0.31496062992125984"/>
  <pageSetup paperSize="9" scale="65" orientation="landscape" r:id="rId1"/>
  <headerFooter>
    <oddFooter xml:space="preserve">&amp;R&amp;P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29</vt:i4>
      </vt:variant>
      <vt:variant>
        <vt:lpstr>Benannte Bereiche</vt:lpstr>
      </vt:variant>
      <vt:variant>
        <vt:i4>48</vt:i4>
      </vt:variant>
    </vt:vector>
  </HeadingPairs>
  <TitlesOfParts>
    <vt:vector size="77" baseType="lpstr">
      <vt:lpstr>Übersicht</vt:lpstr>
      <vt:lpstr>TP</vt:lpstr>
      <vt:lpstr>AP+</vt:lpstr>
      <vt:lpstr>VK</vt:lpstr>
      <vt:lpstr>Grafik</vt:lpstr>
      <vt:lpstr>PM</vt:lpstr>
      <vt:lpstr>Dok</vt:lpstr>
      <vt:lpstr>Ve</vt:lpstr>
      <vt:lpstr>IBN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Angebotsnummer</vt:lpstr>
      <vt:lpstr>Anlage</vt:lpstr>
      <vt:lpstr>Bearbeiter</vt:lpstr>
      <vt:lpstr>Datum</vt:lpstr>
      <vt:lpstr>Dokumentation</vt:lpstr>
      <vt:lpstr>'1'!Druckbereich</vt:lpstr>
      <vt:lpstr>'10'!Druckbereich</vt:lpstr>
      <vt:lpstr>'11'!Druckbereich</vt:lpstr>
      <vt:lpstr>'12'!Druckbereich</vt:lpstr>
      <vt:lpstr>'13'!Druckbereich</vt:lpstr>
      <vt:lpstr>'14'!Druckbereich</vt:lpstr>
      <vt:lpstr>'15'!Druckbereich</vt:lpstr>
      <vt:lpstr>'16'!Druckbereich</vt:lpstr>
      <vt:lpstr>'17'!Druckbereich</vt:lpstr>
      <vt:lpstr>'18'!Druckbereich</vt:lpstr>
      <vt:lpstr>'19'!Druckbereich</vt:lpstr>
      <vt:lpstr>'2'!Druckbereich</vt:lpstr>
      <vt:lpstr>'20'!Druckbereich</vt:lpstr>
      <vt:lpstr>'3'!Druckbereich</vt:lpstr>
      <vt:lpstr>'4'!Druckbereich</vt:lpstr>
      <vt:lpstr>'5'!Druckbereich</vt:lpstr>
      <vt:lpstr>'6'!Druckbereich</vt:lpstr>
      <vt:lpstr>'7'!Druckbereich</vt:lpstr>
      <vt:lpstr>'8'!Druckbereich</vt:lpstr>
      <vt:lpstr>'9'!Druckbereich</vt:lpstr>
      <vt:lpstr>'AP+'!Druckbereich</vt:lpstr>
      <vt:lpstr>Dok!Druckbereich</vt:lpstr>
      <vt:lpstr>Grafik!Druckbereich</vt:lpstr>
      <vt:lpstr>IBN!Druckbereich</vt:lpstr>
      <vt:lpstr>PM!Druckbereich</vt:lpstr>
      <vt:lpstr>TP!Druckbereich</vt:lpstr>
      <vt:lpstr>Übersicht!Druckbereich</vt:lpstr>
      <vt:lpstr>Ve!Druckbereich</vt:lpstr>
      <vt:lpstr>VK!Druckbereich</vt:lpstr>
      <vt:lpstr>Elektrik</vt:lpstr>
      <vt:lpstr>Fertigung</vt:lpstr>
      <vt:lpstr>Gesamtpreis</vt:lpstr>
      <vt:lpstr>Gewinn</vt:lpstr>
      <vt:lpstr>Hardware</vt:lpstr>
      <vt:lpstr>INB</vt:lpstr>
      <vt:lpstr>Konstruktion</vt:lpstr>
      <vt:lpstr>Kunde</vt:lpstr>
      <vt:lpstr>MGKZ</vt:lpstr>
      <vt:lpstr>Montage</vt:lpstr>
      <vt:lpstr>Projektleitung</vt:lpstr>
      <vt:lpstr>Sicherheit</vt:lpstr>
      <vt:lpstr>Software</vt:lpstr>
      <vt:lpstr>Verhandlungsspielraum</vt:lpstr>
    </vt:vector>
  </TitlesOfParts>
  <Company>Gluth Systemtechnik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Mayer Claudia</dc:creator>
  <cp:lastModifiedBy>Waas Harald</cp:lastModifiedBy>
  <cp:lastPrinted>2023-04-26T05:29:08Z</cp:lastPrinted>
  <dcterms:created xsi:type="dcterms:W3CDTF">2009-02-26T08:01:45Z</dcterms:created>
  <dcterms:modified xsi:type="dcterms:W3CDTF">2024-02-26T11:01:46Z</dcterms:modified>
</cp:coreProperties>
</file>